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naparotajr\Documents\Ivan John Naparota\MSEE\SAFAD Modelling\Calibration Files\"/>
    </mc:Choice>
  </mc:AlternateContent>
  <xr:revisionPtr revIDLastSave="0" documentId="13_ncr:1_{9AE40CE6-51CD-4EA0-97B3-C9B1A500B16F}" xr6:coauthVersionLast="45" xr6:coauthVersionMax="45" xr10:uidLastSave="{00000000-0000-0000-0000-000000000000}"/>
  <bookViews>
    <workbookView xWindow="-120" yWindow="-120" windowWidth="20730" windowHeight="11310" tabRatio="791" firstSheet="4" activeTab="9" xr2:uid="{3D8AB1EE-435E-46DB-9B7A-10B959482D2C}"/>
  </bookViews>
  <sheets>
    <sheet name="Sheet1" sheetId="1" r:id="rId1"/>
    <sheet name="1" sheetId="11" r:id="rId2"/>
    <sheet name="2" sheetId="12" r:id="rId3"/>
    <sheet name="3" sheetId="13" r:id="rId4"/>
    <sheet name="4" sheetId="14" r:id="rId5"/>
    <sheet name="5" sheetId="15" r:id="rId6"/>
    <sheet name="6" sheetId="16" r:id="rId7"/>
    <sheet name="7" sheetId="17" r:id="rId8"/>
    <sheet name="8" sheetId="18" r:id="rId9"/>
    <sheet name="50" sheetId="60" r:id="rId10"/>
    <sheet name="49" sheetId="59" r:id="rId11"/>
    <sheet name="48" sheetId="58" r:id="rId12"/>
    <sheet name="47" sheetId="57" r:id="rId13"/>
    <sheet name="46" sheetId="56" r:id="rId14"/>
    <sheet name="45" sheetId="55" r:id="rId15"/>
    <sheet name="44" sheetId="54" r:id="rId16"/>
    <sheet name="43" sheetId="53" r:id="rId17"/>
    <sheet name="42" sheetId="52" r:id="rId18"/>
    <sheet name="41" sheetId="51" r:id="rId19"/>
    <sheet name="40" sheetId="50" r:id="rId20"/>
    <sheet name="39" sheetId="49" r:id="rId21"/>
    <sheet name="38" sheetId="48" r:id="rId22"/>
    <sheet name="37" sheetId="47" r:id="rId23"/>
    <sheet name="36" sheetId="46" r:id="rId24"/>
    <sheet name="35" sheetId="45" r:id="rId25"/>
    <sheet name="34" sheetId="44" r:id="rId26"/>
    <sheet name="33" sheetId="43" r:id="rId27"/>
    <sheet name="32" sheetId="42" r:id="rId28"/>
    <sheet name="31" sheetId="41" r:id="rId29"/>
    <sheet name="30" sheetId="40" r:id="rId30"/>
    <sheet name="29" sheetId="39" r:id="rId31"/>
    <sheet name="28" sheetId="38" r:id="rId32"/>
    <sheet name="27" sheetId="37" r:id="rId33"/>
    <sheet name="26" sheetId="36" r:id="rId34"/>
    <sheet name="25" sheetId="35" r:id="rId35"/>
    <sheet name="24" sheetId="34" r:id="rId36"/>
    <sheet name="23" sheetId="33" r:id="rId37"/>
    <sheet name="22" sheetId="32" r:id="rId38"/>
    <sheet name="21" sheetId="31" r:id="rId39"/>
    <sheet name="20" sheetId="30" r:id="rId40"/>
    <sheet name="19" sheetId="29" r:id="rId41"/>
    <sheet name="18" sheetId="28" r:id="rId42"/>
    <sheet name="17" sheetId="27" r:id="rId43"/>
    <sheet name="16" sheetId="26" r:id="rId44"/>
    <sheet name="15" sheetId="25" r:id="rId45"/>
    <sheet name="14" sheetId="24" r:id="rId46"/>
    <sheet name="13" sheetId="23" r:id="rId47"/>
    <sheet name="12" sheetId="22" r:id="rId48"/>
    <sheet name="11" sheetId="21" r:id="rId49"/>
    <sheet name="10" sheetId="20" r:id="rId50"/>
    <sheet name="9" sheetId="19" r:id="rId51"/>
  </sheets>
  <definedNames>
    <definedName name="ExternalData_1" localSheetId="1" hidden="1">'1'!$A$1:$B$721</definedName>
    <definedName name="ExternalData_10" localSheetId="48" hidden="1">'11'!$A$1:$B$721</definedName>
    <definedName name="ExternalData_11" localSheetId="47" hidden="1">'12'!$A$1:$B$721</definedName>
    <definedName name="ExternalData_12" localSheetId="46" hidden="1">'13'!$A$1:$B$721</definedName>
    <definedName name="ExternalData_13" localSheetId="45" hidden="1">'14'!$A$1:$B$721</definedName>
    <definedName name="ExternalData_14" localSheetId="44" hidden="1">'15'!$A$1:$B$721</definedName>
    <definedName name="ExternalData_15" localSheetId="43" hidden="1">'16'!$A$1:$B$721</definedName>
    <definedName name="ExternalData_16" localSheetId="42" hidden="1">'17'!$A$1:$B$721</definedName>
    <definedName name="ExternalData_17" localSheetId="41" hidden="1">'18'!$A$1:$B$721</definedName>
    <definedName name="ExternalData_18" localSheetId="40" hidden="1">'19'!$A$1:$B$721</definedName>
    <definedName name="ExternalData_19" localSheetId="39" hidden="1">'20'!$A$1:$B$721</definedName>
    <definedName name="ExternalData_2" localSheetId="2" hidden="1">'2'!$A$1:$B$721</definedName>
    <definedName name="ExternalData_2" localSheetId="3" hidden="1">'3'!$A$1:$B$721</definedName>
    <definedName name="ExternalData_20" localSheetId="38" hidden="1">'21'!$A$1:$B$721</definedName>
    <definedName name="ExternalData_21" localSheetId="37" hidden="1">'22'!$A$1:$B$721</definedName>
    <definedName name="ExternalData_22" localSheetId="36" hidden="1">'23'!$A$1:$B$721</definedName>
    <definedName name="ExternalData_23" localSheetId="35" hidden="1">'24'!$A$1:$B$721</definedName>
    <definedName name="ExternalData_24" localSheetId="34" hidden="1">'25'!$A$1:$B$721</definedName>
    <definedName name="ExternalData_25" localSheetId="33" hidden="1">'26'!$A$1:$B$721</definedName>
    <definedName name="ExternalData_26" localSheetId="32" hidden="1">'27'!$A$1:$B$721</definedName>
    <definedName name="ExternalData_27" localSheetId="31" hidden="1">'28'!$A$1:$B$721</definedName>
    <definedName name="ExternalData_28" localSheetId="30" hidden="1">'29'!$A$1:$B$721</definedName>
    <definedName name="ExternalData_29" localSheetId="29" hidden="1">'30'!$A$1:$B$721</definedName>
    <definedName name="ExternalData_3" localSheetId="4" hidden="1">'4'!$A$1:$B$721</definedName>
    <definedName name="ExternalData_30" localSheetId="28" hidden="1">'31'!$A$1:$B$721</definedName>
    <definedName name="ExternalData_31" localSheetId="27" hidden="1">'32'!$A$1:$B$721</definedName>
    <definedName name="ExternalData_32" localSheetId="26" hidden="1">'33'!$A$1:$B$721</definedName>
    <definedName name="ExternalData_33" localSheetId="25" hidden="1">'34'!$A$1:$B$721</definedName>
    <definedName name="ExternalData_34" localSheetId="24" hidden="1">'35'!$A$1:$B$721</definedName>
    <definedName name="ExternalData_35" localSheetId="23" hidden="1">'36'!$A$1:$B$721</definedName>
    <definedName name="ExternalData_36" localSheetId="22" hidden="1">'37'!$A$1:$B$721</definedName>
    <definedName name="ExternalData_37" localSheetId="21" hidden="1">'38'!$A$1:$B$721</definedName>
    <definedName name="ExternalData_38" localSheetId="20" hidden="1">'39'!$A$1:$B$721</definedName>
    <definedName name="ExternalData_39" localSheetId="19" hidden="1">'40'!$A$1:$B$721</definedName>
    <definedName name="ExternalData_4" localSheetId="5" hidden="1">'5'!$A$1:$B$721</definedName>
    <definedName name="ExternalData_40" localSheetId="18" hidden="1">'41'!$A$1:$B$721</definedName>
    <definedName name="ExternalData_41" localSheetId="17" hidden="1">'42'!$A$1:$B$721</definedName>
    <definedName name="ExternalData_42" localSheetId="16" hidden="1">'43'!$A$1:$B$721</definedName>
    <definedName name="ExternalData_43" localSheetId="15" hidden="1">'44'!$A$1:$B$721</definedName>
    <definedName name="ExternalData_44" localSheetId="14" hidden="1">'45'!$A$1:$B$721</definedName>
    <definedName name="ExternalData_45" localSheetId="13" hidden="1">'46'!$A$1:$B$721</definedName>
    <definedName name="ExternalData_46" localSheetId="12" hidden="1">'47'!$A$1:$B$721</definedName>
    <definedName name="ExternalData_47" localSheetId="11" hidden="1">'48'!$A$1:$B$721</definedName>
    <definedName name="ExternalData_48" localSheetId="10" hidden="1">'49'!$A$1:$B$721</definedName>
    <definedName name="ExternalData_49" localSheetId="9" hidden="1">'50'!$A$1:$B$721</definedName>
    <definedName name="ExternalData_5" localSheetId="6" hidden="1">'6'!$A$1:$B$721</definedName>
    <definedName name="ExternalData_6" localSheetId="7" hidden="1">'7'!$A$1:$B$721</definedName>
    <definedName name="ExternalData_7" localSheetId="8" hidden="1">'8'!$A$1:$B$721</definedName>
    <definedName name="ExternalData_8" localSheetId="50" hidden="1">'9'!$A$1:$B$721</definedName>
    <definedName name="ExternalData_9" localSheetId="49" hidden="1">'10'!$A$1:$B$721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2" i="1"/>
  <c r="C2" i="60"/>
  <c r="C3" i="60"/>
  <c r="C4" i="60"/>
  <c r="C5" i="60"/>
  <c r="C6" i="60"/>
  <c r="C7" i="60"/>
  <c r="C8" i="60"/>
  <c r="C9" i="60"/>
  <c r="C10" i="60"/>
  <c r="C11" i="60"/>
  <c r="C12" i="60"/>
  <c r="C13" i="60"/>
  <c r="C14" i="60"/>
  <c r="C15" i="60"/>
  <c r="C16" i="60"/>
  <c r="C17" i="60"/>
  <c r="C18" i="60"/>
  <c r="C19" i="60"/>
  <c r="C20" i="60"/>
  <c r="C21" i="60"/>
  <c r="C22" i="60"/>
  <c r="C23" i="60"/>
  <c r="C24" i="60"/>
  <c r="C25" i="60"/>
  <c r="C26" i="60"/>
  <c r="C27" i="60"/>
  <c r="C28" i="60"/>
  <c r="C29" i="60"/>
  <c r="C30" i="60"/>
  <c r="C31" i="60"/>
  <c r="C32" i="60"/>
  <c r="C33" i="60"/>
  <c r="C34" i="60"/>
  <c r="C35" i="60"/>
  <c r="C36" i="60"/>
  <c r="C37" i="60"/>
  <c r="C38" i="60"/>
  <c r="C39" i="60"/>
  <c r="C40" i="60"/>
  <c r="C41" i="60"/>
  <c r="C42" i="60"/>
  <c r="C43" i="60"/>
  <c r="C44" i="60"/>
  <c r="C45" i="60"/>
  <c r="C46" i="60"/>
  <c r="C47" i="60"/>
  <c r="C48" i="60"/>
  <c r="C49" i="60"/>
  <c r="C50" i="60"/>
  <c r="C51" i="60"/>
  <c r="C52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C67" i="60"/>
  <c r="C68" i="60"/>
  <c r="C69" i="60"/>
  <c r="C70" i="60"/>
  <c r="C71" i="60"/>
  <c r="C72" i="60"/>
  <c r="C73" i="60"/>
  <c r="C74" i="60"/>
  <c r="C75" i="60"/>
  <c r="C76" i="60"/>
  <c r="C77" i="60"/>
  <c r="C78" i="60"/>
  <c r="C79" i="60"/>
  <c r="C80" i="60"/>
  <c r="C81" i="60"/>
  <c r="C82" i="60"/>
  <c r="C83" i="60"/>
  <c r="C84" i="60"/>
  <c r="C85" i="60"/>
  <c r="C86" i="60"/>
  <c r="C87" i="60"/>
  <c r="C88" i="60"/>
  <c r="C89" i="60"/>
  <c r="C90" i="60"/>
  <c r="C91" i="60"/>
  <c r="C92" i="60"/>
  <c r="C93" i="60"/>
  <c r="C94" i="60"/>
  <c r="C95" i="60"/>
  <c r="C96" i="60"/>
  <c r="C97" i="60"/>
  <c r="C98" i="60"/>
  <c r="C99" i="60"/>
  <c r="C100" i="60"/>
  <c r="C101" i="60"/>
  <c r="C102" i="60"/>
  <c r="C103" i="60"/>
  <c r="C104" i="60"/>
  <c r="C105" i="60"/>
  <c r="C106" i="60"/>
  <c r="C107" i="60"/>
  <c r="C108" i="60"/>
  <c r="C109" i="60"/>
  <c r="C110" i="60"/>
  <c r="C111" i="60"/>
  <c r="C112" i="60"/>
  <c r="C113" i="60"/>
  <c r="C114" i="60"/>
  <c r="C115" i="60"/>
  <c r="C116" i="60"/>
  <c r="C117" i="60"/>
  <c r="C118" i="60"/>
  <c r="C119" i="60"/>
  <c r="C120" i="60"/>
  <c r="C121" i="60"/>
  <c r="C122" i="60"/>
  <c r="C123" i="60"/>
  <c r="C124" i="60"/>
  <c r="C125" i="60"/>
  <c r="C126" i="60"/>
  <c r="C127" i="60"/>
  <c r="C128" i="60"/>
  <c r="C129" i="60"/>
  <c r="C130" i="60"/>
  <c r="C131" i="60"/>
  <c r="C132" i="60"/>
  <c r="C133" i="60"/>
  <c r="C134" i="60"/>
  <c r="C135" i="60"/>
  <c r="C136" i="60"/>
  <c r="C137" i="60"/>
  <c r="C138" i="60"/>
  <c r="C139" i="60"/>
  <c r="C140" i="60"/>
  <c r="C141" i="60"/>
  <c r="C142" i="60"/>
  <c r="C143" i="60"/>
  <c r="C144" i="60"/>
  <c r="C145" i="60"/>
  <c r="C146" i="60"/>
  <c r="C147" i="60"/>
  <c r="C148" i="60"/>
  <c r="C149" i="60"/>
  <c r="C150" i="60"/>
  <c r="C151" i="60"/>
  <c r="C152" i="60"/>
  <c r="C153" i="60"/>
  <c r="C154" i="60"/>
  <c r="C155" i="60"/>
  <c r="C156" i="60"/>
  <c r="C157" i="60"/>
  <c r="C158" i="60"/>
  <c r="C159" i="60"/>
  <c r="C160" i="60"/>
  <c r="C161" i="60"/>
  <c r="C162" i="60"/>
  <c r="C163" i="60"/>
  <c r="C164" i="60"/>
  <c r="C165" i="60"/>
  <c r="C166" i="60"/>
  <c r="C167" i="60"/>
  <c r="C168" i="60"/>
  <c r="C169" i="60"/>
  <c r="C170" i="60"/>
  <c r="C171" i="60"/>
  <c r="C172" i="60"/>
  <c r="C173" i="60"/>
  <c r="C174" i="60"/>
  <c r="C175" i="60"/>
  <c r="C176" i="60"/>
  <c r="C177" i="60"/>
  <c r="C178" i="60"/>
  <c r="C179" i="60"/>
  <c r="C180" i="60"/>
  <c r="C181" i="60"/>
  <c r="C182" i="60"/>
  <c r="C183" i="60"/>
  <c r="C184" i="60"/>
  <c r="C185" i="60"/>
  <c r="C186" i="60"/>
  <c r="C187" i="60"/>
  <c r="C188" i="60"/>
  <c r="C189" i="60"/>
  <c r="C190" i="60"/>
  <c r="C191" i="60"/>
  <c r="C192" i="60"/>
  <c r="C193" i="60"/>
  <c r="C194" i="60"/>
  <c r="C195" i="60"/>
  <c r="C196" i="60"/>
  <c r="C197" i="60"/>
  <c r="C198" i="60"/>
  <c r="C199" i="60"/>
  <c r="C200" i="60"/>
  <c r="C201" i="60"/>
  <c r="C202" i="60"/>
  <c r="C203" i="60"/>
  <c r="C204" i="60"/>
  <c r="C205" i="60"/>
  <c r="C206" i="60"/>
  <c r="C207" i="60"/>
  <c r="C208" i="60"/>
  <c r="C209" i="60"/>
  <c r="C210" i="60"/>
  <c r="C211" i="60"/>
  <c r="C212" i="60"/>
  <c r="C213" i="60"/>
  <c r="C214" i="60"/>
  <c r="C215" i="60"/>
  <c r="C216" i="60"/>
  <c r="C217" i="60"/>
  <c r="C218" i="60"/>
  <c r="C219" i="60"/>
  <c r="C220" i="60"/>
  <c r="C221" i="60"/>
  <c r="C222" i="60"/>
  <c r="C223" i="60"/>
  <c r="C224" i="60"/>
  <c r="C225" i="60"/>
  <c r="C226" i="60"/>
  <c r="C227" i="60"/>
  <c r="C228" i="60"/>
  <c r="C229" i="60"/>
  <c r="C230" i="60"/>
  <c r="C231" i="60"/>
  <c r="C232" i="60"/>
  <c r="C233" i="60"/>
  <c r="C234" i="60"/>
  <c r="C235" i="60"/>
  <c r="C236" i="60"/>
  <c r="C237" i="60"/>
  <c r="C238" i="60"/>
  <c r="C239" i="60"/>
  <c r="C240" i="60"/>
  <c r="C241" i="60"/>
  <c r="C242" i="60"/>
  <c r="C243" i="60"/>
  <c r="C244" i="60"/>
  <c r="C245" i="60"/>
  <c r="C246" i="60"/>
  <c r="C247" i="60"/>
  <c r="C248" i="60"/>
  <c r="C249" i="60"/>
  <c r="C250" i="60"/>
  <c r="C251" i="60"/>
  <c r="C252" i="60"/>
  <c r="C253" i="60"/>
  <c r="C254" i="60"/>
  <c r="C255" i="60"/>
  <c r="C256" i="60"/>
  <c r="C257" i="60"/>
  <c r="C258" i="60"/>
  <c r="C259" i="60"/>
  <c r="C260" i="60"/>
  <c r="C261" i="60"/>
  <c r="C262" i="60"/>
  <c r="C263" i="60"/>
  <c r="C264" i="60"/>
  <c r="C265" i="60"/>
  <c r="C266" i="60"/>
  <c r="C267" i="60"/>
  <c r="C268" i="60"/>
  <c r="C269" i="60"/>
  <c r="C270" i="60"/>
  <c r="C271" i="60"/>
  <c r="C272" i="60"/>
  <c r="C273" i="60"/>
  <c r="C274" i="60"/>
  <c r="C275" i="60"/>
  <c r="C276" i="60"/>
  <c r="C277" i="60"/>
  <c r="C278" i="60"/>
  <c r="C279" i="60"/>
  <c r="C280" i="60"/>
  <c r="C281" i="60"/>
  <c r="C282" i="60"/>
  <c r="C283" i="60"/>
  <c r="C284" i="60"/>
  <c r="C285" i="60"/>
  <c r="C286" i="60"/>
  <c r="C287" i="60"/>
  <c r="C288" i="60"/>
  <c r="C289" i="60"/>
  <c r="C290" i="60"/>
  <c r="C291" i="60"/>
  <c r="C292" i="60"/>
  <c r="C293" i="60"/>
  <c r="C294" i="60"/>
  <c r="C295" i="60"/>
  <c r="C296" i="60"/>
  <c r="C297" i="60"/>
  <c r="C298" i="60"/>
  <c r="C299" i="60"/>
  <c r="C300" i="60"/>
  <c r="C301" i="60"/>
  <c r="C302" i="60"/>
  <c r="C303" i="60"/>
  <c r="C304" i="60"/>
  <c r="C305" i="60"/>
  <c r="C306" i="60"/>
  <c r="C307" i="60"/>
  <c r="C308" i="60"/>
  <c r="C309" i="60"/>
  <c r="C310" i="60"/>
  <c r="C311" i="60"/>
  <c r="C312" i="60"/>
  <c r="C313" i="60"/>
  <c r="C314" i="60"/>
  <c r="C315" i="60"/>
  <c r="C316" i="60"/>
  <c r="C317" i="60"/>
  <c r="C318" i="60"/>
  <c r="C319" i="60"/>
  <c r="C320" i="60"/>
  <c r="C321" i="60"/>
  <c r="C322" i="60"/>
  <c r="C323" i="60"/>
  <c r="C324" i="60"/>
  <c r="C325" i="60"/>
  <c r="C326" i="60"/>
  <c r="C327" i="60"/>
  <c r="C328" i="60"/>
  <c r="C329" i="60"/>
  <c r="C330" i="60"/>
  <c r="C331" i="60"/>
  <c r="C332" i="60"/>
  <c r="C333" i="60"/>
  <c r="C334" i="60"/>
  <c r="C335" i="60"/>
  <c r="C336" i="60"/>
  <c r="C337" i="60"/>
  <c r="C338" i="60"/>
  <c r="C339" i="60"/>
  <c r="C340" i="60"/>
  <c r="C341" i="60"/>
  <c r="C342" i="60"/>
  <c r="C343" i="60"/>
  <c r="C344" i="60"/>
  <c r="C345" i="60"/>
  <c r="C346" i="60"/>
  <c r="C347" i="60"/>
  <c r="C348" i="60"/>
  <c r="C349" i="60"/>
  <c r="C350" i="60"/>
  <c r="C351" i="60"/>
  <c r="C352" i="60"/>
  <c r="C353" i="60"/>
  <c r="C354" i="60"/>
  <c r="C355" i="60"/>
  <c r="C356" i="60"/>
  <c r="C357" i="60"/>
  <c r="C358" i="60"/>
  <c r="C359" i="60"/>
  <c r="C360" i="60"/>
  <c r="C361" i="60"/>
  <c r="C362" i="60"/>
  <c r="C363" i="60"/>
  <c r="C364" i="60"/>
  <c r="C365" i="60"/>
  <c r="C366" i="60"/>
  <c r="C367" i="60"/>
  <c r="C368" i="60"/>
  <c r="C369" i="60"/>
  <c r="C370" i="60"/>
  <c r="C371" i="60"/>
  <c r="C372" i="60"/>
  <c r="C373" i="60"/>
  <c r="C374" i="60"/>
  <c r="C375" i="60"/>
  <c r="C376" i="60"/>
  <c r="C377" i="60"/>
  <c r="C378" i="60"/>
  <c r="C379" i="60"/>
  <c r="C380" i="60"/>
  <c r="C381" i="60"/>
  <c r="C382" i="60"/>
  <c r="C383" i="60"/>
  <c r="C384" i="60"/>
  <c r="C385" i="60"/>
  <c r="C386" i="60"/>
  <c r="C387" i="60"/>
  <c r="C388" i="60"/>
  <c r="C389" i="60"/>
  <c r="C390" i="60"/>
  <c r="C391" i="60"/>
  <c r="C392" i="60"/>
  <c r="C393" i="60"/>
  <c r="C394" i="60"/>
  <c r="C395" i="60"/>
  <c r="C396" i="60"/>
  <c r="C397" i="60"/>
  <c r="C398" i="60"/>
  <c r="C399" i="60"/>
  <c r="C400" i="60"/>
  <c r="C401" i="60"/>
  <c r="C402" i="60"/>
  <c r="C403" i="60"/>
  <c r="C404" i="60"/>
  <c r="C405" i="60"/>
  <c r="C406" i="60"/>
  <c r="C407" i="60"/>
  <c r="C408" i="60"/>
  <c r="C409" i="60"/>
  <c r="C410" i="60"/>
  <c r="C411" i="60"/>
  <c r="C412" i="60"/>
  <c r="C413" i="60"/>
  <c r="C414" i="60"/>
  <c r="C415" i="60"/>
  <c r="C416" i="60"/>
  <c r="C417" i="60"/>
  <c r="C418" i="60"/>
  <c r="C419" i="60"/>
  <c r="C420" i="60"/>
  <c r="C421" i="60"/>
  <c r="C422" i="60"/>
  <c r="C423" i="60"/>
  <c r="C424" i="60"/>
  <c r="C425" i="60"/>
  <c r="C426" i="60"/>
  <c r="C427" i="60"/>
  <c r="C428" i="60"/>
  <c r="C429" i="60"/>
  <c r="C430" i="60"/>
  <c r="C431" i="60"/>
  <c r="C432" i="60"/>
  <c r="C433" i="60"/>
  <c r="C434" i="60"/>
  <c r="C435" i="60"/>
  <c r="C436" i="60"/>
  <c r="C437" i="60"/>
  <c r="C438" i="60"/>
  <c r="C439" i="60"/>
  <c r="C440" i="60"/>
  <c r="C441" i="60"/>
  <c r="C442" i="60"/>
  <c r="C443" i="60"/>
  <c r="C444" i="60"/>
  <c r="C445" i="60"/>
  <c r="C446" i="60"/>
  <c r="C447" i="60"/>
  <c r="C448" i="60"/>
  <c r="C449" i="60"/>
  <c r="C450" i="60"/>
  <c r="C451" i="60"/>
  <c r="C452" i="60"/>
  <c r="C453" i="60"/>
  <c r="C454" i="60"/>
  <c r="C455" i="60"/>
  <c r="C456" i="60"/>
  <c r="C457" i="60"/>
  <c r="C458" i="60"/>
  <c r="C459" i="60"/>
  <c r="C460" i="60"/>
  <c r="C461" i="60"/>
  <c r="C462" i="60"/>
  <c r="C463" i="60"/>
  <c r="C464" i="60"/>
  <c r="C465" i="60"/>
  <c r="C466" i="60"/>
  <c r="C467" i="60"/>
  <c r="C468" i="60"/>
  <c r="C469" i="60"/>
  <c r="C470" i="60"/>
  <c r="C471" i="60"/>
  <c r="C472" i="60"/>
  <c r="C473" i="60"/>
  <c r="C474" i="60"/>
  <c r="C475" i="60"/>
  <c r="C476" i="60"/>
  <c r="C477" i="60"/>
  <c r="C478" i="60"/>
  <c r="C479" i="60"/>
  <c r="C480" i="60"/>
  <c r="C481" i="60"/>
  <c r="C482" i="60"/>
  <c r="C483" i="60"/>
  <c r="C484" i="60"/>
  <c r="C485" i="60"/>
  <c r="C486" i="60"/>
  <c r="C487" i="60"/>
  <c r="C488" i="60"/>
  <c r="C489" i="60"/>
  <c r="C490" i="60"/>
  <c r="C491" i="60"/>
  <c r="C492" i="60"/>
  <c r="C493" i="60"/>
  <c r="C494" i="60"/>
  <c r="C495" i="60"/>
  <c r="C496" i="60"/>
  <c r="C497" i="60"/>
  <c r="C498" i="60"/>
  <c r="C499" i="60"/>
  <c r="C500" i="60"/>
  <c r="C501" i="60"/>
  <c r="C502" i="60"/>
  <c r="C503" i="60"/>
  <c r="C504" i="60"/>
  <c r="C505" i="60"/>
  <c r="C506" i="60"/>
  <c r="C507" i="60"/>
  <c r="C508" i="60"/>
  <c r="C509" i="60"/>
  <c r="C510" i="60"/>
  <c r="C511" i="60"/>
  <c r="C512" i="60"/>
  <c r="C513" i="60"/>
  <c r="C514" i="60"/>
  <c r="C515" i="60"/>
  <c r="C516" i="60"/>
  <c r="C517" i="60"/>
  <c r="C518" i="60"/>
  <c r="C519" i="60"/>
  <c r="C520" i="60"/>
  <c r="C521" i="60"/>
  <c r="C522" i="60"/>
  <c r="C523" i="60"/>
  <c r="C524" i="60"/>
  <c r="C525" i="60"/>
  <c r="C526" i="60"/>
  <c r="C527" i="60"/>
  <c r="C528" i="60"/>
  <c r="C529" i="60"/>
  <c r="C530" i="60"/>
  <c r="C531" i="60"/>
  <c r="C532" i="60"/>
  <c r="C533" i="60"/>
  <c r="C534" i="60"/>
  <c r="C535" i="60"/>
  <c r="C536" i="60"/>
  <c r="C537" i="60"/>
  <c r="C538" i="60"/>
  <c r="C539" i="60"/>
  <c r="C540" i="60"/>
  <c r="C541" i="60"/>
  <c r="C542" i="60"/>
  <c r="C543" i="60"/>
  <c r="C544" i="60"/>
  <c r="C545" i="60"/>
  <c r="C546" i="60"/>
  <c r="C547" i="60"/>
  <c r="C548" i="60"/>
  <c r="C549" i="60"/>
  <c r="C550" i="60"/>
  <c r="C551" i="60"/>
  <c r="C552" i="60"/>
  <c r="C553" i="60"/>
  <c r="C554" i="60"/>
  <c r="C555" i="60"/>
  <c r="C556" i="60"/>
  <c r="C557" i="60"/>
  <c r="C558" i="60"/>
  <c r="C559" i="60"/>
  <c r="C560" i="60"/>
  <c r="C561" i="60"/>
  <c r="C562" i="60"/>
  <c r="C563" i="60"/>
  <c r="C564" i="60"/>
  <c r="C565" i="60"/>
  <c r="C566" i="60"/>
  <c r="C567" i="60"/>
  <c r="C568" i="60"/>
  <c r="C569" i="60"/>
  <c r="C570" i="60"/>
  <c r="C571" i="60"/>
  <c r="C572" i="60"/>
  <c r="C573" i="60"/>
  <c r="C574" i="60"/>
  <c r="C575" i="60"/>
  <c r="C576" i="60"/>
  <c r="C577" i="60"/>
  <c r="C578" i="60"/>
  <c r="C579" i="60"/>
  <c r="C580" i="60"/>
  <c r="C581" i="60"/>
  <c r="C582" i="60"/>
  <c r="C583" i="60"/>
  <c r="C584" i="60"/>
  <c r="C585" i="60"/>
  <c r="C586" i="60"/>
  <c r="C587" i="60"/>
  <c r="C588" i="60"/>
  <c r="C589" i="60"/>
  <c r="C590" i="60"/>
  <c r="C591" i="60"/>
  <c r="C592" i="60"/>
  <c r="C593" i="60"/>
  <c r="C594" i="60"/>
  <c r="C595" i="60"/>
  <c r="C596" i="60"/>
  <c r="C597" i="60"/>
  <c r="C598" i="60"/>
  <c r="C599" i="60"/>
  <c r="C600" i="60"/>
  <c r="C601" i="60"/>
  <c r="C602" i="60"/>
  <c r="C603" i="60"/>
  <c r="C604" i="60"/>
  <c r="C605" i="60"/>
  <c r="C606" i="60"/>
  <c r="C607" i="60"/>
  <c r="C608" i="60"/>
  <c r="C609" i="60"/>
  <c r="C610" i="60"/>
  <c r="C611" i="60"/>
  <c r="C612" i="60"/>
  <c r="C613" i="60"/>
  <c r="C614" i="60"/>
  <c r="C615" i="60"/>
  <c r="C616" i="60"/>
  <c r="C617" i="60"/>
  <c r="C618" i="60"/>
  <c r="C619" i="60"/>
  <c r="C620" i="60"/>
  <c r="C621" i="60"/>
  <c r="C622" i="60"/>
  <c r="C623" i="60"/>
  <c r="C624" i="60"/>
  <c r="C625" i="60"/>
  <c r="C626" i="60"/>
  <c r="C627" i="60"/>
  <c r="C628" i="60"/>
  <c r="C629" i="60"/>
  <c r="C630" i="60"/>
  <c r="C631" i="60"/>
  <c r="C632" i="60"/>
  <c r="C633" i="60"/>
  <c r="C634" i="60"/>
  <c r="C635" i="60"/>
  <c r="C636" i="60"/>
  <c r="C637" i="60"/>
  <c r="C638" i="60"/>
  <c r="C639" i="60"/>
  <c r="C640" i="60"/>
  <c r="C641" i="60"/>
  <c r="C642" i="60"/>
  <c r="C643" i="60"/>
  <c r="C644" i="60"/>
  <c r="C645" i="60"/>
  <c r="C646" i="60"/>
  <c r="C647" i="60"/>
  <c r="C648" i="60"/>
  <c r="C649" i="60"/>
  <c r="C650" i="60"/>
  <c r="C651" i="60"/>
  <c r="C652" i="60"/>
  <c r="C653" i="60"/>
  <c r="C654" i="60"/>
  <c r="C655" i="60"/>
  <c r="C656" i="60"/>
  <c r="C657" i="60"/>
  <c r="C658" i="60"/>
  <c r="C659" i="60"/>
  <c r="C660" i="60"/>
  <c r="C661" i="60"/>
  <c r="C662" i="60"/>
  <c r="C663" i="60"/>
  <c r="C664" i="60"/>
  <c r="C665" i="60"/>
  <c r="C666" i="60"/>
  <c r="C667" i="60"/>
  <c r="C668" i="60"/>
  <c r="C669" i="60"/>
  <c r="C670" i="60"/>
  <c r="C671" i="60"/>
  <c r="C672" i="60"/>
  <c r="C673" i="60"/>
  <c r="C674" i="60"/>
  <c r="C675" i="60"/>
  <c r="C676" i="60"/>
  <c r="C677" i="60"/>
  <c r="C678" i="60"/>
  <c r="C679" i="60"/>
  <c r="C680" i="60"/>
  <c r="C681" i="60"/>
  <c r="C682" i="60"/>
  <c r="C683" i="60"/>
  <c r="C684" i="60"/>
  <c r="C685" i="60"/>
  <c r="C686" i="60"/>
  <c r="C687" i="60"/>
  <c r="C688" i="60"/>
  <c r="C689" i="60"/>
  <c r="C690" i="60"/>
  <c r="C691" i="60"/>
  <c r="C692" i="60"/>
  <c r="C693" i="60"/>
  <c r="C694" i="60"/>
  <c r="C695" i="60"/>
  <c r="C696" i="60"/>
  <c r="C697" i="60"/>
  <c r="C698" i="60"/>
  <c r="C699" i="60"/>
  <c r="C700" i="60"/>
  <c r="C701" i="60"/>
  <c r="C702" i="60"/>
  <c r="C703" i="60"/>
  <c r="C704" i="60"/>
  <c r="C705" i="60"/>
  <c r="C706" i="60"/>
  <c r="C707" i="60"/>
  <c r="C708" i="60"/>
  <c r="C709" i="60"/>
  <c r="C710" i="60"/>
  <c r="C711" i="60"/>
  <c r="C712" i="60"/>
  <c r="C713" i="60"/>
  <c r="C714" i="60"/>
  <c r="C715" i="60"/>
  <c r="C716" i="60"/>
  <c r="C717" i="60"/>
  <c r="C718" i="60"/>
  <c r="C719" i="60"/>
  <c r="C720" i="60"/>
  <c r="C721" i="60"/>
  <c r="C2" i="59"/>
  <c r="C3" i="59"/>
  <c r="C4" i="59"/>
  <c r="C5" i="59"/>
  <c r="C6" i="59"/>
  <c r="C7" i="59"/>
  <c r="C8" i="59"/>
  <c r="C9" i="59"/>
  <c r="C10" i="59"/>
  <c r="C11" i="59"/>
  <c r="C12" i="59"/>
  <c r="C13" i="59"/>
  <c r="C14" i="59"/>
  <c r="C15" i="59"/>
  <c r="C16" i="59"/>
  <c r="C17" i="59"/>
  <c r="C18" i="59"/>
  <c r="C19" i="59"/>
  <c r="C20" i="59"/>
  <c r="C21" i="59"/>
  <c r="C22" i="59"/>
  <c r="C23" i="59"/>
  <c r="C24" i="59"/>
  <c r="C25" i="59"/>
  <c r="C26" i="59"/>
  <c r="C27" i="59"/>
  <c r="C28" i="59"/>
  <c r="C29" i="59"/>
  <c r="C30" i="59"/>
  <c r="C31" i="59"/>
  <c r="C32" i="59"/>
  <c r="C33" i="59"/>
  <c r="C34" i="59"/>
  <c r="C35" i="59"/>
  <c r="C36" i="59"/>
  <c r="C37" i="59"/>
  <c r="C38" i="59"/>
  <c r="C39" i="59"/>
  <c r="C40" i="59"/>
  <c r="C41" i="59"/>
  <c r="C42" i="59"/>
  <c r="C43" i="59"/>
  <c r="C44" i="59"/>
  <c r="C45" i="59"/>
  <c r="C46" i="59"/>
  <c r="C47" i="59"/>
  <c r="C48" i="59"/>
  <c r="C49" i="59"/>
  <c r="C50" i="59"/>
  <c r="C51" i="59"/>
  <c r="C52" i="59"/>
  <c r="C53" i="59"/>
  <c r="C54" i="59"/>
  <c r="C55" i="59"/>
  <c r="C56" i="59"/>
  <c r="C57" i="59"/>
  <c r="C58" i="59"/>
  <c r="C59" i="59"/>
  <c r="C60" i="59"/>
  <c r="C61" i="59"/>
  <c r="C62" i="59"/>
  <c r="C63" i="59"/>
  <c r="C64" i="59"/>
  <c r="C65" i="59"/>
  <c r="C66" i="59"/>
  <c r="C67" i="59"/>
  <c r="C68" i="59"/>
  <c r="C69" i="59"/>
  <c r="C70" i="59"/>
  <c r="C71" i="59"/>
  <c r="C72" i="59"/>
  <c r="C73" i="59"/>
  <c r="C74" i="59"/>
  <c r="C75" i="59"/>
  <c r="C76" i="59"/>
  <c r="C77" i="59"/>
  <c r="C78" i="59"/>
  <c r="C79" i="59"/>
  <c r="C80" i="59"/>
  <c r="C81" i="59"/>
  <c r="C82" i="59"/>
  <c r="C83" i="59"/>
  <c r="C84" i="59"/>
  <c r="C85" i="59"/>
  <c r="C86" i="59"/>
  <c r="C87" i="59"/>
  <c r="C88" i="59"/>
  <c r="C89" i="59"/>
  <c r="C90" i="59"/>
  <c r="C91" i="59"/>
  <c r="C92" i="59"/>
  <c r="C93" i="59"/>
  <c r="C94" i="59"/>
  <c r="C95" i="59"/>
  <c r="C96" i="59"/>
  <c r="C97" i="59"/>
  <c r="C98" i="59"/>
  <c r="C99" i="59"/>
  <c r="C100" i="59"/>
  <c r="C101" i="59"/>
  <c r="C102" i="59"/>
  <c r="C103" i="59"/>
  <c r="C104" i="59"/>
  <c r="C105" i="59"/>
  <c r="C106" i="59"/>
  <c r="C107" i="59"/>
  <c r="C108" i="59"/>
  <c r="C109" i="59"/>
  <c r="C110" i="59"/>
  <c r="C111" i="59"/>
  <c r="C112" i="59"/>
  <c r="C113" i="59"/>
  <c r="C114" i="59"/>
  <c r="C115" i="59"/>
  <c r="C116" i="59"/>
  <c r="C117" i="59"/>
  <c r="C118" i="59"/>
  <c r="C119" i="59"/>
  <c r="C120" i="59"/>
  <c r="C121" i="59"/>
  <c r="C122" i="59"/>
  <c r="C123" i="59"/>
  <c r="C124" i="59"/>
  <c r="C125" i="59"/>
  <c r="C126" i="59"/>
  <c r="C127" i="59"/>
  <c r="C128" i="59"/>
  <c r="C129" i="59"/>
  <c r="C130" i="59"/>
  <c r="C131" i="59"/>
  <c r="C132" i="59"/>
  <c r="C133" i="59"/>
  <c r="C134" i="59"/>
  <c r="C135" i="59"/>
  <c r="C136" i="59"/>
  <c r="C137" i="59"/>
  <c r="C138" i="59"/>
  <c r="C139" i="59"/>
  <c r="C140" i="59"/>
  <c r="C141" i="59"/>
  <c r="C142" i="59"/>
  <c r="C143" i="59"/>
  <c r="C144" i="59"/>
  <c r="C145" i="59"/>
  <c r="C146" i="59"/>
  <c r="C147" i="59"/>
  <c r="C148" i="59"/>
  <c r="C149" i="59"/>
  <c r="C150" i="59"/>
  <c r="C151" i="59"/>
  <c r="C152" i="59"/>
  <c r="C153" i="59"/>
  <c r="C154" i="59"/>
  <c r="C155" i="59"/>
  <c r="C156" i="59"/>
  <c r="C157" i="59"/>
  <c r="C158" i="59"/>
  <c r="C159" i="59"/>
  <c r="C160" i="59"/>
  <c r="C161" i="59"/>
  <c r="C162" i="59"/>
  <c r="C163" i="59"/>
  <c r="C164" i="59"/>
  <c r="C165" i="59"/>
  <c r="C166" i="59"/>
  <c r="C167" i="59"/>
  <c r="C168" i="59"/>
  <c r="C169" i="59"/>
  <c r="C170" i="59"/>
  <c r="C171" i="59"/>
  <c r="C172" i="59"/>
  <c r="C173" i="59"/>
  <c r="C174" i="59"/>
  <c r="C175" i="59"/>
  <c r="C176" i="59"/>
  <c r="C177" i="59"/>
  <c r="C178" i="59"/>
  <c r="C179" i="59"/>
  <c r="C180" i="59"/>
  <c r="C181" i="59"/>
  <c r="C182" i="59"/>
  <c r="C183" i="59"/>
  <c r="C184" i="59"/>
  <c r="C185" i="59"/>
  <c r="C186" i="59"/>
  <c r="C187" i="59"/>
  <c r="C188" i="59"/>
  <c r="C189" i="59"/>
  <c r="C190" i="59"/>
  <c r="C191" i="59"/>
  <c r="C192" i="59"/>
  <c r="C193" i="59"/>
  <c r="C194" i="59"/>
  <c r="C195" i="59"/>
  <c r="C196" i="59"/>
  <c r="C197" i="59"/>
  <c r="C198" i="59"/>
  <c r="C199" i="59"/>
  <c r="C200" i="59"/>
  <c r="C201" i="59"/>
  <c r="C202" i="59"/>
  <c r="C203" i="59"/>
  <c r="C204" i="59"/>
  <c r="C205" i="59"/>
  <c r="C206" i="59"/>
  <c r="C207" i="59"/>
  <c r="C208" i="59"/>
  <c r="C209" i="59"/>
  <c r="C210" i="59"/>
  <c r="C211" i="59"/>
  <c r="C212" i="59"/>
  <c r="C213" i="59"/>
  <c r="C214" i="59"/>
  <c r="C215" i="59"/>
  <c r="C216" i="59"/>
  <c r="C217" i="59"/>
  <c r="C218" i="59"/>
  <c r="C219" i="59"/>
  <c r="C220" i="59"/>
  <c r="C221" i="59"/>
  <c r="C222" i="59"/>
  <c r="C223" i="59"/>
  <c r="C224" i="59"/>
  <c r="C225" i="59"/>
  <c r="C226" i="59"/>
  <c r="C227" i="59"/>
  <c r="C228" i="59"/>
  <c r="C229" i="59"/>
  <c r="C230" i="59"/>
  <c r="C231" i="59"/>
  <c r="C232" i="59"/>
  <c r="C233" i="59"/>
  <c r="C234" i="59"/>
  <c r="C235" i="59"/>
  <c r="C236" i="59"/>
  <c r="C237" i="59"/>
  <c r="C238" i="59"/>
  <c r="C239" i="59"/>
  <c r="C240" i="59"/>
  <c r="C241" i="59"/>
  <c r="C242" i="59"/>
  <c r="C243" i="59"/>
  <c r="C244" i="59"/>
  <c r="C245" i="59"/>
  <c r="C246" i="59"/>
  <c r="C247" i="59"/>
  <c r="C248" i="59"/>
  <c r="C249" i="59"/>
  <c r="C250" i="59"/>
  <c r="C251" i="59"/>
  <c r="C252" i="59"/>
  <c r="C253" i="59"/>
  <c r="C254" i="59"/>
  <c r="C255" i="59"/>
  <c r="C256" i="59"/>
  <c r="C257" i="59"/>
  <c r="C258" i="59"/>
  <c r="C259" i="59"/>
  <c r="C260" i="59"/>
  <c r="C261" i="59"/>
  <c r="C262" i="59"/>
  <c r="C263" i="59"/>
  <c r="C264" i="59"/>
  <c r="C265" i="59"/>
  <c r="C266" i="59"/>
  <c r="C267" i="59"/>
  <c r="C268" i="59"/>
  <c r="C269" i="59"/>
  <c r="C270" i="59"/>
  <c r="C271" i="59"/>
  <c r="C272" i="59"/>
  <c r="C273" i="59"/>
  <c r="C274" i="59"/>
  <c r="C275" i="59"/>
  <c r="C276" i="59"/>
  <c r="C277" i="59"/>
  <c r="C278" i="59"/>
  <c r="C279" i="59"/>
  <c r="C280" i="59"/>
  <c r="C281" i="59"/>
  <c r="C282" i="59"/>
  <c r="C283" i="59"/>
  <c r="C284" i="59"/>
  <c r="C285" i="59"/>
  <c r="C286" i="59"/>
  <c r="C287" i="59"/>
  <c r="C288" i="59"/>
  <c r="C289" i="59"/>
  <c r="C290" i="59"/>
  <c r="C291" i="59"/>
  <c r="C292" i="59"/>
  <c r="C293" i="59"/>
  <c r="C294" i="59"/>
  <c r="C295" i="59"/>
  <c r="C296" i="59"/>
  <c r="C297" i="59"/>
  <c r="C298" i="59"/>
  <c r="C299" i="59"/>
  <c r="C300" i="59"/>
  <c r="C301" i="59"/>
  <c r="C302" i="59"/>
  <c r="C303" i="59"/>
  <c r="C304" i="59"/>
  <c r="C305" i="59"/>
  <c r="C306" i="59"/>
  <c r="C307" i="59"/>
  <c r="C308" i="59"/>
  <c r="C309" i="59"/>
  <c r="C310" i="59"/>
  <c r="C311" i="59"/>
  <c r="C312" i="59"/>
  <c r="C313" i="59"/>
  <c r="C314" i="59"/>
  <c r="C315" i="59"/>
  <c r="C316" i="59"/>
  <c r="C317" i="59"/>
  <c r="C318" i="59"/>
  <c r="C319" i="59"/>
  <c r="C320" i="59"/>
  <c r="C321" i="59"/>
  <c r="C322" i="59"/>
  <c r="C323" i="59"/>
  <c r="C324" i="59"/>
  <c r="C325" i="59"/>
  <c r="C326" i="59"/>
  <c r="C327" i="59"/>
  <c r="C328" i="59"/>
  <c r="C329" i="59"/>
  <c r="C330" i="59"/>
  <c r="C331" i="59"/>
  <c r="C332" i="59"/>
  <c r="C333" i="59"/>
  <c r="C334" i="59"/>
  <c r="C335" i="59"/>
  <c r="C336" i="59"/>
  <c r="C337" i="59"/>
  <c r="C338" i="59"/>
  <c r="C339" i="59"/>
  <c r="C340" i="59"/>
  <c r="C341" i="59"/>
  <c r="C342" i="59"/>
  <c r="C343" i="59"/>
  <c r="C344" i="59"/>
  <c r="C345" i="59"/>
  <c r="C346" i="59"/>
  <c r="C347" i="59"/>
  <c r="C348" i="59"/>
  <c r="C349" i="59"/>
  <c r="C350" i="59"/>
  <c r="C351" i="59"/>
  <c r="C352" i="59"/>
  <c r="C353" i="59"/>
  <c r="C354" i="59"/>
  <c r="C355" i="59"/>
  <c r="C356" i="59"/>
  <c r="C357" i="59"/>
  <c r="C358" i="59"/>
  <c r="C359" i="59"/>
  <c r="C360" i="59"/>
  <c r="C361" i="59"/>
  <c r="C362" i="59"/>
  <c r="C363" i="59"/>
  <c r="C364" i="59"/>
  <c r="C365" i="59"/>
  <c r="C366" i="59"/>
  <c r="C367" i="59"/>
  <c r="C368" i="59"/>
  <c r="C369" i="59"/>
  <c r="C370" i="59"/>
  <c r="C371" i="59"/>
  <c r="C372" i="59"/>
  <c r="C373" i="59"/>
  <c r="C374" i="59"/>
  <c r="C375" i="59"/>
  <c r="C376" i="59"/>
  <c r="C377" i="59"/>
  <c r="C378" i="59"/>
  <c r="C379" i="59"/>
  <c r="C380" i="59"/>
  <c r="C381" i="59"/>
  <c r="C382" i="59"/>
  <c r="C383" i="59"/>
  <c r="C384" i="59"/>
  <c r="C385" i="59"/>
  <c r="C386" i="59"/>
  <c r="C387" i="59"/>
  <c r="C388" i="59"/>
  <c r="C389" i="59"/>
  <c r="C390" i="59"/>
  <c r="C391" i="59"/>
  <c r="C392" i="59"/>
  <c r="C393" i="59"/>
  <c r="C394" i="59"/>
  <c r="C395" i="59"/>
  <c r="C396" i="59"/>
  <c r="C397" i="59"/>
  <c r="C398" i="59"/>
  <c r="C399" i="59"/>
  <c r="C400" i="59"/>
  <c r="C401" i="59"/>
  <c r="C402" i="59"/>
  <c r="C403" i="59"/>
  <c r="C404" i="59"/>
  <c r="C405" i="59"/>
  <c r="C406" i="59"/>
  <c r="C407" i="59"/>
  <c r="C408" i="59"/>
  <c r="C409" i="59"/>
  <c r="C410" i="59"/>
  <c r="C411" i="59"/>
  <c r="C412" i="59"/>
  <c r="C413" i="59"/>
  <c r="C414" i="59"/>
  <c r="C415" i="59"/>
  <c r="C416" i="59"/>
  <c r="C417" i="59"/>
  <c r="C418" i="59"/>
  <c r="C419" i="59"/>
  <c r="C420" i="59"/>
  <c r="C421" i="59"/>
  <c r="C422" i="59"/>
  <c r="C423" i="59"/>
  <c r="C424" i="59"/>
  <c r="C425" i="59"/>
  <c r="C426" i="59"/>
  <c r="C427" i="59"/>
  <c r="C428" i="59"/>
  <c r="C429" i="59"/>
  <c r="C430" i="59"/>
  <c r="C431" i="59"/>
  <c r="C432" i="59"/>
  <c r="C433" i="59"/>
  <c r="C434" i="59"/>
  <c r="C435" i="59"/>
  <c r="C436" i="59"/>
  <c r="C437" i="59"/>
  <c r="C438" i="59"/>
  <c r="C439" i="59"/>
  <c r="C440" i="59"/>
  <c r="C441" i="59"/>
  <c r="C442" i="59"/>
  <c r="C443" i="59"/>
  <c r="C444" i="59"/>
  <c r="C445" i="59"/>
  <c r="C446" i="59"/>
  <c r="C447" i="59"/>
  <c r="C448" i="59"/>
  <c r="C449" i="59"/>
  <c r="C450" i="59"/>
  <c r="C451" i="59"/>
  <c r="C452" i="59"/>
  <c r="C453" i="59"/>
  <c r="C454" i="59"/>
  <c r="C455" i="59"/>
  <c r="C456" i="59"/>
  <c r="C457" i="59"/>
  <c r="C458" i="59"/>
  <c r="C459" i="59"/>
  <c r="C460" i="59"/>
  <c r="C461" i="59"/>
  <c r="C462" i="59"/>
  <c r="C463" i="59"/>
  <c r="C464" i="59"/>
  <c r="C465" i="59"/>
  <c r="C466" i="59"/>
  <c r="C467" i="59"/>
  <c r="C468" i="59"/>
  <c r="C469" i="59"/>
  <c r="C470" i="59"/>
  <c r="C471" i="59"/>
  <c r="C472" i="59"/>
  <c r="C473" i="59"/>
  <c r="C474" i="59"/>
  <c r="C475" i="59"/>
  <c r="C476" i="59"/>
  <c r="C477" i="59"/>
  <c r="C478" i="59"/>
  <c r="C479" i="59"/>
  <c r="C480" i="59"/>
  <c r="C481" i="59"/>
  <c r="C482" i="59"/>
  <c r="C483" i="59"/>
  <c r="C484" i="59"/>
  <c r="C485" i="59"/>
  <c r="C486" i="59"/>
  <c r="C487" i="59"/>
  <c r="C488" i="59"/>
  <c r="C489" i="59"/>
  <c r="C490" i="59"/>
  <c r="C491" i="59"/>
  <c r="C492" i="59"/>
  <c r="C493" i="59"/>
  <c r="C494" i="59"/>
  <c r="C495" i="59"/>
  <c r="C496" i="59"/>
  <c r="C497" i="59"/>
  <c r="C498" i="59"/>
  <c r="C499" i="59"/>
  <c r="C500" i="59"/>
  <c r="C501" i="59"/>
  <c r="C502" i="59"/>
  <c r="C503" i="59"/>
  <c r="C504" i="59"/>
  <c r="C505" i="59"/>
  <c r="C506" i="59"/>
  <c r="C507" i="59"/>
  <c r="C508" i="59"/>
  <c r="C509" i="59"/>
  <c r="C510" i="59"/>
  <c r="C511" i="59"/>
  <c r="C512" i="59"/>
  <c r="C513" i="59"/>
  <c r="C514" i="59"/>
  <c r="C515" i="59"/>
  <c r="C516" i="59"/>
  <c r="C517" i="59"/>
  <c r="C518" i="59"/>
  <c r="C519" i="59"/>
  <c r="C520" i="59"/>
  <c r="C521" i="59"/>
  <c r="C522" i="59"/>
  <c r="C523" i="59"/>
  <c r="C524" i="59"/>
  <c r="C525" i="59"/>
  <c r="C526" i="59"/>
  <c r="C527" i="59"/>
  <c r="C528" i="59"/>
  <c r="C529" i="59"/>
  <c r="C530" i="59"/>
  <c r="C531" i="59"/>
  <c r="C532" i="59"/>
  <c r="C533" i="59"/>
  <c r="C534" i="59"/>
  <c r="C535" i="59"/>
  <c r="C536" i="59"/>
  <c r="C537" i="59"/>
  <c r="C538" i="59"/>
  <c r="C539" i="59"/>
  <c r="C540" i="59"/>
  <c r="C541" i="59"/>
  <c r="C542" i="59"/>
  <c r="C543" i="59"/>
  <c r="C544" i="59"/>
  <c r="C545" i="59"/>
  <c r="C546" i="59"/>
  <c r="C547" i="59"/>
  <c r="C548" i="59"/>
  <c r="C549" i="59"/>
  <c r="C550" i="59"/>
  <c r="C551" i="59"/>
  <c r="C552" i="59"/>
  <c r="C553" i="59"/>
  <c r="C554" i="59"/>
  <c r="C555" i="59"/>
  <c r="C556" i="59"/>
  <c r="C557" i="59"/>
  <c r="C558" i="59"/>
  <c r="C559" i="59"/>
  <c r="C560" i="59"/>
  <c r="C561" i="59"/>
  <c r="C562" i="59"/>
  <c r="C563" i="59"/>
  <c r="C564" i="59"/>
  <c r="C565" i="59"/>
  <c r="C566" i="59"/>
  <c r="C567" i="59"/>
  <c r="C568" i="59"/>
  <c r="C569" i="59"/>
  <c r="C570" i="59"/>
  <c r="C571" i="59"/>
  <c r="C572" i="59"/>
  <c r="C573" i="59"/>
  <c r="C574" i="59"/>
  <c r="C575" i="59"/>
  <c r="C576" i="59"/>
  <c r="C577" i="59"/>
  <c r="C578" i="59"/>
  <c r="C579" i="59"/>
  <c r="C580" i="59"/>
  <c r="C581" i="59"/>
  <c r="C582" i="59"/>
  <c r="C583" i="59"/>
  <c r="C584" i="59"/>
  <c r="C585" i="59"/>
  <c r="C586" i="59"/>
  <c r="C587" i="59"/>
  <c r="C588" i="59"/>
  <c r="C589" i="59"/>
  <c r="C590" i="59"/>
  <c r="C591" i="59"/>
  <c r="C592" i="59"/>
  <c r="C593" i="59"/>
  <c r="C594" i="59"/>
  <c r="C595" i="59"/>
  <c r="C596" i="59"/>
  <c r="C597" i="59"/>
  <c r="C598" i="59"/>
  <c r="C599" i="59"/>
  <c r="C600" i="59"/>
  <c r="C601" i="59"/>
  <c r="C602" i="59"/>
  <c r="C603" i="59"/>
  <c r="C604" i="59"/>
  <c r="C605" i="59"/>
  <c r="C606" i="59"/>
  <c r="C607" i="59"/>
  <c r="C608" i="59"/>
  <c r="C609" i="59"/>
  <c r="C610" i="59"/>
  <c r="C611" i="59"/>
  <c r="C612" i="59"/>
  <c r="C613" i="59"/>
  <c r="C614" i="59"/>
  <c r="C615" i="59"/>
  <c r="C616" i="59"/>
  <c r="C617" i="59"/>
  <c r="C618" i="59"/>
  <c r="C619" i="59"/>
  <c r="C620" i="59"/>
  <c r="C621" i="59"/>
  <c r="C622" i="59"/>
  <c r="C623" i="59"/>
  <c r="C624" i="59"/>
  <c r="C625" i="59"/>
  <c r="C626" i="59"/>
  <c r="C627" i="59"/>
  <c r="C628" i="59"/>
  <c r="C629" i="59"/>
  <c r="C630" i="59"/>
  <c r="C631" i="59"/>
  <c r="C632" i="59"/>
  <c r="C633" i="59"/>
  <c r="C634" i="59"/>
  <c r="C635" i="59"/>
  <c r="C636" i="59"/>
  <c r="C637" i="59"/>
  <c r="C638" i="59"/>
  <c r="C639" i="59"/>
  <c r="C640" i="59"/>
  <c r="C641" i="59"/>
  <c r="C642" i="59"/>
  <c r="C643" i="59"/>
  <c r="C644" i="59"/>
  <c r="C645" i="59"/>
  <c r="C646" i="59"/>
  <c r="C647" i="59"/>
  <c r="C648" i="59"/>
  <c r="C649" i="59"/>
  <c r="C650" i="59"/>
  <c r="C651" i="59"/>
  <c r="C652" i="59"/>
  <c r="C653" i="59"/>
  <c r="C654" i="59"/>
  <c r="C655" i="59"/>
  <c r="C656" i="59"/>
  <c r="C657" i="59"/>
  <c r="C658" i="59"/>
  <c r="C659" i="59"/>
  <c r="C660" i="59"/>
  <c r="C661" i="59"/>
  <c r="C662" i="59"/>
  <c r="C663" i="59"/>
  <c r="C664" i="59"/>
  <c r="C665" i="59"/>
  <c r="C666" i="59"/>
  <c r="C667" i="59"/>
  <c r="C668" i="59"/>
  <c r="C669" i="59"/>
  <c r="C670" i="59"/>
  <c r="C671" i="59"/>
  <c r="C672" i="59"/>
  <c r="C673" i="59"/>
  <c r="C674" i="59"/>
  <c r="C675" i="59"/>
  <c r="C676" i="59"/>
  <c r="C677" i="59"/>
  <c r="C678" i="59"/>
  <c r="C679" i="59"/>
  <c r="C680" i="59"/>
  <c r="C681" i="59"/>
  <c r="C682" i="59"/>
  <c r="C683" i="59"/>
  <c r="C684" i="59"/>
  <c r="C685" i="59"/>
  <c r="C686" i="59"/>
  <c r="C687" i="59"/>
  <c r="C688" i="59"/>
  <c r="C689" i="59"/>
  <c r="C690" i="59"/>
  <c r="C691" i="59"/>
  <c r="C692" i="59"/>
  <c r="C693" i="59"/>
  <c r="C694" i="59"/>
  <c r="C695" i="59"/>
  <c r="C696" i="59"/>
  <c r="C697" i="59"/>
  <c r="C698" i="59"/>
  <c r="C699" i="59"/>
  <c r="C700" i="59"/>
  <c r="C701" i="59"/>
  <c r="C702" i="59"/>
  <c r="C703" i="59"/>
  <c r="C704" i="59"/>
  <c r="C705" i="59"/>
  <c r="C706" i="59"/>
  <c r="C707" i="59"/>
  <c r="C708" i="59"/>
  <c r="C709" i="59"/>
  <c r="C710" i="59"/>
  <c r="C711" i="59"/>
  <c r="C712" i="59"/>
  <c r="C713" i="59"/>
  <c r="C714" i="59"/>
  <c r="C715" i="59"/>
  <c r="C716" i="59"/>
  <c r="C717" i="59"/>
  <c r="C718" i="59"/>
  <c r="C719" i="59"/>
  <c r="C720" i="59"/>
  <c r="C721" i="59"/>
  <c r="C2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255" i="58"/>
  <c r="C256" i="58"/>
  <c r="C257" i="58"/>
  <c r="C258" i="58"/>
  <c r="C259" i="58"/>
  <c r="C260" i="58"/>
  <c r="C261" i="58"/>
  <c r="C262" i="58"/>
  <c r="C263" i="58"/>
  <c r="C264" i="58"/>
  <c r="C265" i="58"/>
  <c r="C266" i="58"/>
  <c r="C267" i="58"/>
  <c r="C268" i="58"/>
  <c r="C269" i="58"/>
  <c r="C270" i="58"/>
  <c r="C271" i="58"/>
  <c r="C272" i="58"/>
  <c r="C273" i="58"/>
  <c r="C274" i="58"/>
  <c r="C275" i="58"/>
  <c r="C276" i="58"/>
  <c r="C277" i="58"/>
  <c r="C278" i="58"/>
  <c r="C279" i="58"/>
  <c r="C280" i="58"/>
  <c r="C281" i="58"/>
  <c r="C282" i="58"/>
  <c r="C283" i="58"/>
  <c r="C284" i="58"/>
  <c r="C285" i="58"/>
  <c r="C286" i="58"/>
  <c r="C287" i="58"/>
  <c r="C288" i="58"/>
  <c r="C289" i="58"/>
  <c r="C290" i="58"/>
  <c r="C291" i="58"/>
  <c r="C292" i="58"/>
  <c r="C293" i="58"/>
  <c r="C294" i="58"/>
  <c r="C295" i="58"/>
  <c r="C296" i="58"/>
  <c r="C297" i="58"/>
  <c r="C298" i="58"/>
  <c r="C299" i="58"/>
  <c r="C300" i="58"/>
  <c r="C301" i="58"/>
  <c r="C302" i="58"/>
  <c r="C303" i="58"/>
  <c r="C304" i="58"/>
  <c r="C305" i="58"/>
  <c r="C306" i="58"/>
  <c r="C307" i="58"/>
  <c r="C308" i="58"/>
  <c r="C309" i="58"/>
  <c r="C310" i="58"/>
  <c r="C311" i="58"/>
  <c r="C312" i="58"/>
  <c r="C313" i="58"/>
  <c r="C314" i="58"/>
  <c r="C315" i="58"/>
  <c r="C316" i="58"/>
  <c r="C317" i="58"/>
  <c r="C318" i="58"/>
  <c r="C319" i="58"/>
  <c r="C320" i="58"/>
  <c r="C321" i="58"/>
  <c r="C322" i="58"/>
  <c r="C323" i="58"/>
  <c r="C324" i="58"/>
  <c r="C325" i="58"/>
  <c r="C326" i="58"/>
  <c r="C327" i="58"/>
  <c r="C328" i="58"/>
  <c r="C329" i="58"/>
  <c r="C330" i="58"/>
  <c r="C331" i="58"/>
  <c r="C332" i="58"/>
  <c r="C333" i="58"/>
  <c r="C334" i="58"/>
  <c r="C335" i="58"/>
  <c r="C336" i="58"/>
  <c r="C337" i="58"/>
  <c r="C338" i="58"/>
  <c r="C339" i="58"/>
  <c r="C340" i="58"/>
  <c r="C341" i="58"/>
  <c r="C342" i="58"/>
  <c r="C343" i="58"/>
  <c r="C344" i="58"/>
  <c r="C345" i="58"/>
  <c r="C346" i="58"/>
  <c r="C347" i="58"/>
  <c r="C348" i="58"/>
  <c r="C349" i="58"/>
  <c r="C350" i="58"/>
  <c r="C351" i="58"/>
  <c r="C352" i="58"/>
  <c r="C353" i="58"/>
  <c r="C354" i="58"/>
  <c r="C355" i="58"/>
  <c r="C356" i="58"/>
  <c r="C357" i="58"/>
  <c r="C358" i="58"/>
  <c r="C359" i="58"/>
  <c r="C360" i="58"/>
  <c r="C361" i="58"/>
  <c r="C362" i="58"/>
  <c r="C363" i="58"/>
  <c r="C364" i="58"/>
  <c r="C365" i="58"/>
  <c r="C366" i="58"/>
  <c r="C367" i="58"/>
  <c r="C368" i="58"/>
  <c r="C369" i="58"/>
  <c r="C370" i="58"/>
  <c r="C371" i="58"/>
  <c r="C372" i="58"/>
  <c r="C373" i="58"/>
  <c r="C374" i="58"/>
  <c r="C375" i="58"/>
  <c r="C376" i="58"/>
  <c r="C377" i="58"/>
  <c r="C378" i="58"/>
  <c r="C379" i="58"/>
  <c r="C380" i="58"/>
  <c r="C381" i="58"/>
  <c r="C382" i="58"/>
  <c r="C383" i="58"/>
  <c r="C384" i="58"/>
  <c r="C385" i="58"/>
  <c r="C386" i="58"/>
  <c r="C387" i="58"/>
  <c r="C388" i="58"/>
  <c r="C389" i="58"/>
  <c r="C390" i="58"/>
  <c r="C391" i="58"/>
  <c r="C392" i="58"/>
  <c r="C393" i="58"/>
  <c r="C394" i="58"/>
  <c r="C395" i="58"/>
  <c r="C396" i="58"/>
  <c r="C397" i="58"/>
  <c r="C398" i="58"/>
  <c r="C399" i="58"/>
  <c r="C400" i="58"/>
  <c r="C401" i="58"/>
  <c r="C402" i="58"/>
  <c r="C403" i="58"/>
  <c r="C404" i="58"/>
  <c r="C405" i="58"/>
  <c r="C406" i="58"/>
  <c r="C407" i="58"/>
  <c r="C408" i="58"/>
  <c r="C409" i="58"/>
  <c r="C410" i="58"/>
  <c r="C411" i="58"/>
  <c r="C412" i="58"/>
  <c r="C413" i="58"/>
  <c r="C414" i="58"/>
  <c r="C415" i="58"/>
  <c r="C416" i="58"/>
  <c r="C417" i="58"/>
  <c r="C418" i="58"/>
  <c r="C419" i="58"/>
  <c r="C420" i="58"/>
  <c r="C421" i="58"/>
  <c r="C422" i="58"/>
  <c r="C423" i="58"/>
  <c r="C424" i="58"/>
  <c r="C425" i="58"/>
  <c r="C426" i="58"/>
  <c r="C427" i="58"/>
  <c r="C428" i="58"/>
  <c r="C429" i="58"/>
  <c r="C430" i="58"/>
  <c r="C431" i="58"/>
  <c r="C432" i="58"/>
  <c r="C433" i="58"/>
  <c r="C434" i="58"/>
  <c r="C435" i="58"/>
  <c r="C436" i="58"/>
  <c r="C437" i="58"/>
  <c r="C438" i="58"/>
  <c r="C439" i="58"/>
  <c r="C440" i="58"/>
  <c r="C441" i="58"/>
  <c r="C442" i="58"/>
  <c r="C443" i="58"/>
  <c r="C444" i="58"/>
  <c r="C445" i="58"/>
  <c r="C446" i="58"/>
  <c r="C447" i="58"/>
  <c r="C448" i="58"/>
  <c r="C449" i="58"/>
  <c r="C450" i="58"/>
  <c r="C451" i="58"/>
  <c r="C452" i="58"/>
  <c r="C453" i="58"/>
  <c r="C454" i="58"/>
  <c r="C455" i="58"/>
  <c r="C456" i="58"/>
  <c r="C457" i="58"/>
  <c r="C458" i="58"/>
  <c r="C459" i="58"/>
  <c r="C460" i="58"/>
  <c r="C461" i="58"/>
  <c r="C462" i="58"/>
  <c r="C463" i="58"/>
  <c r="C464" i="58"/>
  <c r="C465" i="58"/>
  <c r="C466" i="58"/>
  <c r="C467" i="58"/>
  <c r="C468" i="58"/>
  <c r="C469" i="58"/>
  <c r="C470" i="58"/>
  <c r="C471" i="58"/>
  <c r="C472" i="58"/>
  <c r="C473" i="58"/>
  <c r="C474" i="58"/>
  <c r="C475" i="58"/>
  <c r="C476" i="58"/>
  <c r="C477" i="58"/>
  <c r="C478" i="58"/>
  <c r="C479" i="58"/>
  <c r="C480" i="58"/>
  <c r="C481" i="58"/>
  <c r="C482" i="58"/>
  <c r="C483" i="58"/>
  <c r="C484" i="58"/>
  <c r="C485" i="58"/>
  <c r="C486" i="58"/>
  <c r="C487" i="58"/>
  <c r="C488" i="58"/>
  <c r="C489" i="58"/>
  <c r="C490" i="58"/>
  <c r="C491" i="58"/>
  <c r="C492" i="58"/>
  <c r="C493" i="58"/>
  <c r="C494" i="58"/>
  <c r="C495" i="58"/>
  <c r="C496" i="58"/>
  <c r="C497" i="58"/>
  <c r="C498" i="58"/>
  <c r="C499" i="58"/>
  <c r="C500" i="58"/>
  <c r="C501" i="58"/>
  <c r="C502" i="58"/>
  <c r="C503" i="58"/>
  <c r="C504" i="58"/>
  <c r="C505" i="58"/>
  <c r="C506" i="58"/>
  <c r="C507" i="58"/>
  <c r="C508" i="58"/>
  <c r="C509" i="58"/>
  <c r="C510" i="58"/>
  <c r="C511" i="58"/>
  <c r="C512" i="58"/>
  <c r="C513" i="58"/>
  <c r="C514" i="58"/>
  <c r="C515" i="58"/>
  <c r="C516" i="58"/>
  <c r="C517" i="58"/>
  <c r="C518" i="58"/>
  <c r="C519" i="58"/>
  <c r="C520" i="58"/>
  <c r="C521" i="58"/>
  <c r="C522" i="58"/>
  <c r="C523" i="58"/>
  <c r="C524" i="58"/>
  <c r="C525" i="58"/>
  <c r="C526" i="58"/>
  <c r="C527" i="58"/>
  <c r="C528" i="58"/>
  <c r="C529" i="58"/>
  <c r="C530" i="58"/>
  <c r="C531" i="58"/>
  <c r="C532" i="58"/>
  <c r="C533" i="58"/>
  <c r="C534" i="58"/>
  <c r="C535" i="58"/>
  <c r="C536" i="58"/>
  <c r="C537" i="58"/>
  <c r="C538" i="58"/>
  <c r="C539" i="58"/>
  <c r="C540" i="58"/>
  <c r="C541" i="58"/>
  <c r="C542" i="58"/>
  <c r="C543" i="58"/>
  <c r="C544" i="58"/>
  <c r="C545" i="58"/>
  <c r="C546" i="58"/>
  <c r="C547" i="58"/>
  <c r="C548" i="58"/>
  <c r="C549" i="58"/>
  <c r="C550" i="58"/>
  <c r="C551" i="58"/>
  <c r="C552" i="58"/>
  <c r="C553" i="58"/>
  <c r="C554" i="58"/>
  <c r="C555" i="58"/>
  <c r="C556" i="58"/>
  <c r="C557" i="58"/>
  <c r="C558" i="58"/>
  <c r="C559" i="58"/>
  <c r="C560" i="58"/>
  <c r="C561" i="58"/>
  <c r="C562" i="58"/>
  <c r="C563" i="58"/>
  <c r="C564" i="58"/>
  <c r="C565" i="58"/>
  <c r="C566" i="58"/>
  <c r="C567" i="58"/>
  <c r="C568" i="58"/>
  <c r="C569" i="58"/>
  <c r="C570" i="58"/>
  <c r="C571" i="58"/>
  <c r="C572" i="58"/>
  <c r="C573" i="58"/>
  <c r="C574" i="58"/>
  <c r="C575" i="58"/>
  <c r="C576" i="58"/>
  <c r="C577" i="58"/>
  <c r="C578" i="58"/>
  <c r="C579" i="58"/>
  <c r="C580" i="58"/>
  <c r="C581" i="58"/>
  <c r="C582" i="58"/>
  <c r="C583" i="58"/>
  <c r="C584" i="58"/>
  <c r="C585" i="58"/>
  <c r="C586" i="58"/>
  <c r="C587" i="58"/>
  <c r="C588" i="58"/>
  <c r="C589" i="58"/>
  <c r="C590" i="58"/>
  <c r="C591" i="58"/>
  <c r="C592" i="58"/>
  <c r="C593" i="58"/>
  <c r="C594" i="58"/>
  <c r="C595" i="58"/>
  <c r="C596" i="58"/>
  <c r="C597" i="58"/>
  <c r="C598" i="58"/>
  <c r="C599" i="58"/>
  <c r="C600" i="58"/>
  <c r="C601" i="58"/>
  <c r="C602" i="58"/>
  <c r="C603" i="58"/>
  <c r="C604" i="58"/>
  <c r="C605" i="58"/>
  <c r="C606" i="58"/>
  <c r="C607" i="58"/>
  <c r="C608" i="58"/>
  <c r="C609" i="58"/>
  <c r="C610" i="58"/>
  <c r="C611" i="58"/>
  <c r="C612" i="58"/>
  <c r="C613" i="58"/>
  <c r="C614" i="58"/>
  <c r="C615" i="58"/>
  <c r="C616" i="58"/>
  <c r="C617" i="58"/>
  <c r="C618" i="58"/>
  <c r="C619" i="58"/>
  <c r="C620" i="58"/>
  <c r="C621" i="58"/>
  <c r="C622" i="58"/>
  <c r="C623" i="58"/>
  <c r="C624" i="58"/>
  <c r="C625" i="58"/>
  <c r="C626" i="58"/>
  <c r="C627" i="58"/>
  <c r="C628" i="58"/>
  <c r="C629" i="58"/>
  <c r="C630" i="58"/>
  <c r="C631" i="58"/>
  <c r="C632" i="58"/>
  <c r="C633" i="58"/>
  <c r="C634" i="58"/>
  <c r="C635" i="58"/>
  <c r="C636" i="58"/>
  <c r="C637" i="58"/>
  <c r="C638" i="58"/>
  <c r="C639" i="58"/>
  <c r="C640" i="58"/>
  <c r="C641" i="58"/>
  <c r="C642" i="58"/>
  <c r="C643" i="58"/>
  <c r="C644" i="58"/>
  <c r="C645" i="58"/>
  <c r="C646" i="58"/>
  <c r="C647" i="58"/>
  <c r="C648" i="58"/>
  <c r="C649" i="58"/>
  <c r="C650" i="58"/>
  <c r="C651" i="58"/>
  <c r="C652" i="58"/>
  <c r="C653" i="58"/>
  <c r="C654" i="58"/>
  <c r="C655" i="58"/>
  <c r="C656" i="58"/>
  <c r="C657" i="58"/>
  <c r="C658" i="58"/>
  <c r="C659" i="58"/>
  <c r="C660" i="58"/>
  <c r="C661" i="58"/>
  <c r="C662" i="58"/>
  <c r="C663" i="58"/>
  <c r="C664" i="58"/>
  <c r="C665" i="58"/>
  <c r="C666" i="58"/>
  <c r="C667" i="58"/>
  <c r="C668" i="58"/>
  <c r="C669" i="58"/>
  <c r="C670" i="58"/>
  <c r="C671" i="58"/>
  <c r="C672" i="58"/>
  <c r="C673" i="58"/>
  <c r="C674" i="58"/>
  <c r="C675" i="58"/>
  <c r="C676" i="58"/>
  <c r="C677" i="58"/>
  <c r="C678" i="58"/>
  <c r="C679" i="58"/>
  <c r="C680" i="58"/>
  <c r="C681" i="58"/>
  <c r="C682" i="58"/>
  <c r="C683" i="58"/>
  <c r="C684" i="58"/>
  <c r="C685" i="58"/>
  <c r="C686" i="58"/>
  <c r="C687" i="58"/>
  <c r="C688" i="58"/>
  <c r="C689" i="58"/>
  <c r="C690" i="58"/>
  <c r="C691" i="58"/>
  <c r="C692" i="58"/>
  <c r="C693" i="58"/>
  <c r="C694" i="58"/>
  <c r="C695" i="58"/>
  <c r="C696" i="58"/>
  <c r="C697" i="58"/>
  <c r="C698" i="58"/>
  <c r="C699" i="58"/>
  <c r="C700" i="58"/>
  <c r="C701" i="58"/>
  <c r="C702" i="58"/>
  <c r="C703" i="58"/>
  <c r="C704" i="58"/>
  <c r="C705" i="58"/>
  <c r="C706" i="58"/>
  <c r="C707" i="58"/>
  <c r="C708" i="58"/>
  <c r="C709" i="58"/>
  <c r="C710" i="58"/>
  <c r="C711" i="58"/>
  <c r="C712" i="58"/>
  <c r="C713" i="58"/>
  <c r="C714" i="58"/>
  <c r="C715" i="58"/>
  <c r="C716" i="58"/>
  <c r="C717" i="58"/>
  <c r="C718" i="58"/>
  <c r="C719" i="58"/>
  <c r="C720" i="58"/>
  <c r="C721" i="58"/>
  <c r="C2" i="57"/>
  <c r="C3" i="57"/>
  <c r="C4" i="57"/>
  <c r="C5" i="57"/>
  <c r="C6" i="57"/>
  <c r="C7" i="57"/>
  <c r="C8" i="57"/>
  <c r="C9" i="57"/>
  <c r="C10" i="57"/>
  <c r="C11" i="57"/>
  <c r="C12" i="57"/>
  <c r="C13" i="57"/>
  <c r="C14" i="57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255" i="57"/>
  <c r="C256" i="57"/>
  <c r="C257" i="57"/>
  <c r="C258" i="57"/>
  <c r="C259" i="57"/>
  <c r="C260" i="57"/>
  <c r="C261" i="57"/>
  <c r="C262" i="57"/>
  <c r="C263" i="57"/>
  <c r="C264" i="57"/>
  <c r="C265" i="57"/>
  <c r="C266" i="57"/>
  <c r="C267" i="57"/>
  <c r="C268" i="57"/>
  <c r="C269" i="57"/>
  <c r="C270" i="57"/>
  <c r="C271" i="57"/>
  <c r="C272" i="57"/>
  <c r="C273" i="57"/>
  <c r="C274" i="57"/>
  <c r="C275" i="57"/>
  <c r="C276" i="57"/>
  <c r="C277" i="57"/>
  <c r="C278" i="57"/>
  <c r="C279" i="57"/>
  <c r="C280" i="57"/>
  <c r="C281" i="57"/>
  <c r="C282" i="57"/>
  <c r="C283" i="57"/>
  <c r="C284" i="57"/>
  <c r="C285" i="57"/>
  <c r="C286" i="57"/>
  <c r="C287" i="57"/>
  <c r="C288" i="57"/>
  <c r="C289" i="57"/>
  <c r="C290" i="57"/>
  <c r="C291" i="57"/>
  <c r="C292" i="57"/>
  <c r="C293" i="57"/>
  <c r="C294" i="57"/>
  <c r="C295" i="57"/>
  <c r="C296" i="57"/>
  <c r="C297" i="57"/>
  <c r="C298" i="57"/>
  <c r="C299" i="57"/>
  <c r="C300" i="57"/>
  <c r="C301" i="57"/>
  <c r="C302" i="57"/>
  <c r="C303" i="57"/>
  <c r="C304" i="57"/>
  <c r="C305" i="57"/>
  <c r="C306" i="57"/>
  <c r="C307" i="57"/>
  <c r="C308" i="57"/>
  <c r="C309" i="57"/>
  <c r="C310" i="57"/>
  <c r="C311" i="57"/>
  <c r="C312" i="57"/>
  <c r="C313" i="57"/>
  <c r="C314" i="57"/>
  <c r="C315" i="57"/>
  <c r="C316" i="57"/>
  <c r="C317" i="57"/>
  <c r="C318" i="57"/>
  <c r="C319" i="57"/>
  <c r="C320" i="57"/>
  <c r="C321" i="57"/>
  <c r="C322" i="57"/>
  <c r="C323" i="57"/>
  <c r="C324" i="57"/>
  <c r="C325" i="57"/>
  <c r="C326" i="57"/>
  <c r="C327" i="57"/>
  <c r="C328" i="57"/>
  <c r="C329" i="57"/>
  <c r="C330" i="57"/>
  <c r="C331" i="57"/>
  <c r="C332" i="57"/>
  <c r="C333" i="57"/>
  <c r="C334" i="57"/>
  <c r="C335" i="57"/>
  <c r="C336" i="57"/>
  <c r="C337" i="57"/>
  <c r="C338" i="57"/>
  <c r="C339" i="57"/>
  <c r="C340" i="57"/>
  <c r="C341" i="57"/>
  <c r="C342" i="57"/>
  <c r="C343" i="57"/>
  <c r="C344" i="57"/>
  <c r="C345" i="57"/>
  <c r="C346" i="57"/>
  <c r="C347" i="57"/>
  <c r="C348" i="57"/>
  <c r="C349" i="57"/>
  <c r="C350" i="57"/>
  <c r="C351" i="57"/>
  <c r="C352" i="57"/>
  <c r="C353" i="57"/>
  <c r="C354" i="57"/>
  <c r="C355" i="57"/>
  <c r="C356" i="57"/>
  <c r="C357" i="57"/>
  <c r="C358" i="57"/>
  <c r="C359" i="57"/>
  <c r="C360" i="57"/>
  <c r="C361" i="57"/>
  <c r="C362" i="57"/>
  <c r="C363" i="57"/>
  <c r="C364" i="57"/>
  <c r="C365" i="57"/>
  <c r="C366" i="57"/>
  <c r="C367" i="57"/>
  <c r="C368" i="57"/>
  <c r="C369" i="57"/>
  <c r="C370" i="57"/>
  <c r="C371" i="57"/>
  <c r="C372" i="57"/>
  <c r="C373" i="57"/>
  <c r="C374" i="57"/>
  <c r="C375" i="57"/>
  <c r="C376" i="57"/>
  <c r="C377" i="57"/>
  <c r="C378" i="57"/>
  <c r="C379" i="57"/>
  <c r="C380" i="57"/>
  <c r="C381" i="57"/>
  <c r="C382" i="57"/>
  <c r="C383" i="57"/>
  <c r="C384" i="57"/>
  <c r="C385" i="57"/>
  <c r="C386" i="57"/>
  <c r="C387" i="57"/>
  <c r="C388" i="57"/>
  <c r="C389" i="57"/>
  <c r="C390" i="57"/>
  <c r="C391" i="57"/>
  <c r="C392" i="57"/>
  <c r="C393" i="57"/>
  <c r="C394" i="57"/>
  <c r="C395" i="57"/>
  <c r="C396" i="57"/>
  <c r="C397" i="57"/>
  <c r="C398" i="57"/>
  <c r="C399" i="57"/>
  <c r="C400" i="57"/>
  <c r="C401" i="57"/>
  <c r="C402" i="57"/>
  <c r="C403" i="57"/>
  <c r="C404" i="57"/>
  <c r="C405" i="57"/>
  <c r="C406" i="57"/>
  <c r="C407" i="57"/>
  <c r="C408" i="57"/>
  <c r="C409" i="57"/>
  <c r="C410" i="57"/>
  <c r="C411" i="57"/>
  <c r="C412" i="57"/>
  <c r="C413" i="57"/>
  <c r="C414" i="57"/>
  <c r="C415" i="57"/>
  <c r="C416" i="57"/>
  <c r="C417" i="57"/>
  <c r="C418" i="57"/>
  <c r="C419" i="57"/>
  <c r="C420" i="57"/>
  <c r="C421" i="57"/>
  <c r="C422" i="57"/>
  <c r="C423" i="57"/>
  <c r="C424" i="57"/>
  <c r="C425" i="57"/>
  <c r="C426" i="57"/>
  <c r="C427" i="57"/>
  <c r="C428" i="57"/>
  <c r="C429" i="57"/>
  <c r="C430" i="57"/>
  <c r="C431" i="57"/>
  <c r="C432" i="57"/>
  <c r="C433" i="57"/>
  <c r="C434" i="57"/>
  <c r="C435" i="57"/>
  <c r="C436" i="57"/>
  <c r="C437" i="57"/>
  <c r="C438" i="57"/>
  <c r="C439" i="57"/>
  <c r="C440" i="57"/>
  <c r="C441" i="57"/>
  <c r="C442" i="57"/>
  <c r="C443" i="57"/>
  <c r="C444" i="57"/>
  <c r="C445" i="57"/>
  <c r="C446" i="57"/>
  <c r="C447" i="57"/>
  <c r="C448" i="57"/>
  <c r="C449" i="57"/>
  <c r="C450" i="57"/>
  <c r="C451" i="57"/>
  <c r="C452" i="57"/>
  <c r="C453" i="57"/>
  <c r="C454" i="57"/>
  <c r="C455" i="57"/>
  <c r="C456" i="57"/>
  <c r="C457" i="57"/>
  <c r="C458" i="57"/>
  <c r="C459" i="57"/>
  <c r="C460" i="57"/>
  <c r="C461" i="57"/>
  <c r="C462" i="57"/>
  <c r="C463" i="57"/>
  <c r="C464" i="57"/>
  <c r="C465" i="57"/>
  <c r="C466" i="57"/>
  <c r="C467" i="57"/>
  <c r="C468" i="57"/>
  <c r="C469" i="57"/>
  <c r="C470" i="57"/>
  <c r="C471" i="57"/>
  <c r="C472" i="57"/>
  <c r="C473" i="57"/>
  <c r="C474" i="57"/>
  <c r="C475" i="57"/>
  <c r="C476" i="57"/>
  <c r="C477" i="57"/>
  <c r="C478" i="57"/>
  <c r="C479" i="57"/>
  <c r="C480" i="57"/>
  <c r="C481" i="57"/>
  <c r="C482" i="57"/>
  <c r="C483" i="57"/>
  <c r="C484" i="57"/>
  <c r="C485" i="57"/>
  <c r="C486" i="57"/>
  <c r="C487" i="57"/>
  <c r="C488" i="57"/>
  <c r="C489" i="57"/>
  <c r="C490" i="57"/>
  <c r="C491" i="57"/>
  <c r="C492" i="57"/>
  <c r="C493" i="57"/>
  <c r="C494" i="57"/>
  <c r="C495" i="57"/>
  <c r="C496" i="57"/>
  <c r="C497" i="57"/>
  <c r="C498" i="57"/>
  <c r="C499" i="57"/>
  <c r="C500" i="57"/>
  <c r="C501" i="57"/>
  <c r="C502" i="57"/>
  <c r="C503" i="57"/>
  <c r="C504" i="57"/>
  <c r="C505" i="57"/>
  <c r="C506" i="57"/>
  <c r="C507" i="57"/>
  <c r="C508" i="57"/>
  <c r="C509" i="57"/>
  <c r="C510" i="57"/>
  <c r="C511" i="57"/>
  <c r="C512" i="57"/>
  <c r="C513" i="57"/>
  <c r="C514" i="57"/>
  <c r="C515" i="57"/>
  <c r="C516" i="57"/>
  <c r="C517" i="57"/>
  <c r="C518" i="57"/>
  <c r="C519" i="57"/>
  <c r="C520" i="57"/>
  <c r="C521" i="57"/>
  <c r="C522" i="57"/>
  <c r="C523" i="57"/>
  <c r="C524" i="57"/>
  <c r="C525" i="57"/>
  <c r="C526" i="57"/>
  <c r="C527" i="57"/>
  <c r="C528" i="57"/>
  <c r="C529" i="57"/>
  <c r="C530" i="57"/>
  <c r="C531" i="57"/>
  <c r="C532" i="57"/>
  <c r="C533" i="57"/>
  <c r="C534" i="57"/>
  <c r="C535" i="57"/>
  <c r="C536" i="57"/>
  <c r="C537" i="57"/>
  <c r="C538" i="57"/>
  <c r="C539" i="57"/>
  <c r="C540" i="57"/>
  <c r="C541" i="57"/>
  <c r="C542" i="57"/>
  <c r="C543" i="57"/>
  <c r="C544" i="57"/>
  <c r="C545" i="57"/>
  <c r="C546" i="57"/>
  <c r="C547" i="57"/>
  <c r="C548" i="57"/>
  <c r="C549" i="57"/>
  <c r="C550" i="57"/>
  <c r="C551" i="57"/>
  <c r="C552" i="57"/>
  <c r="C553" i="57"/>
  <c r="C554" i="57"/>
  <c r="C555" i="57"/>
  <c r="C556" i="57"/>
  <c r="C557" i="57"/>
  <c r="C558" i="57"/>
  <c r="C559" i="57"/>
  <c r="C560" i="57"/>
  <c r="C561" i="57"/>
  <c r="C562" i="57"/>
  <c r="C563" i="57"/>
  <c r="C564" i="57"/>
  <c r="C565" i="57"/>
  <c r="C566" i="57"/>
  <c r="C567" i="57"/>
  <c r="C568" i="57"/>
  <c r="C569" i="57"/>
  <c r="C570" i="57"/>
  <c r="C571" i="57"/>
  <c r="C572" i="57"/>
  <c r="C573" i="57"/>
  <c r="C574" i="57"/>
  <c r="C575" i="57"/>
  <c r="C576" i="57"/>
  <c r="C577" i="57"/>
  <c r="C578" i="57"/>
  <c r="C579" i="57"/>
  <c r="C580" i="57"/>
  <c r="C581" i="57"/>
  <c r="C582" i="57"/>
  <c r="C583" i="57"/>
  <c r="C584" i="57"/>
  <c r="C585" i="57"/>
  <c r="C586" i="57"/>
  <c r="C587" i="57"/>
  <c r="C588" i="57"/>
  <c r="C589" i="57"/>
  <c r="C590" i="57"/>
  <c r="C591" i="57"/>
  <c r="C592" i="57"/>
  <c r="C593" i="57"/>
  <c r="C594" i="57"/>
  <c r="C595" i="57"/>
  <c r="C596" i="57"/>
  <c r="C597" i="57"/>
  <c r="C598" i="57"/>
  <c r="C599" i="57"/>
  <c r="C600" i="57"/>
  <c r="C601" i="57"/>
  <c r="C602" i="57"/>
  <c r="C603" i="57"/>
  <c r="C604" i="57"/>
  <c r="C605" i="57"/>
  <c r="C606" i="57"/>
  <c r="C607" i="57"/>
  <c r="C608" i="57"/>
  <c r="C609" i="57"/>
  <c r="C610" i="57"/>
  <c r="C611" i="57"/>
  <c r="C612" i="57"/>
  <c r="C613" i="57"/>
  <c r="C614" i="57"/>
  <c r="C615" i="57"/>
  <c r="C616" i="57"/>
  <c r="C617" i="57"/>
  <c r="C618" i="57"/>
  <c r="C619" i="57"/>
  <c r="C620" i="57"/>
  <c r="C621" i="57"/>
  <c r="C622" i="57"/>
  <c r="C623" i="57"/>
  <c r="C624" i="57"/>
  <c r="C625" i="57"/>
  <c r="C626" i="57"/>
  <c r="C627" i="57"/>
  <c r="C628" i="57"/>
  <c r="C629" i="57"/>
  <c r="C630" i="57"/>
  <c r="C631" i="57"/>
  <c r="C632" i="57"/>
  <c r="C633" i="57"/>
  <c r="C634" i="57"/>
  <c r="C635" i="57"/>
  <c r="C636" i="57"/>
  <c r="C637" i="57"/>
  <c r="C638" i="57"/>
  <c r="C639" i="57"/>
  <c r="C640" i="57"/>
  <c r="C641" i="57"/>
  <c r="C642" i="57"/>
  <c r="C643" i="57"/>
  <c r="C644" i="57"/>
  <c r="C645" i="57"/>
  <c r="C646" i="57"/>
  <c r="C647" i="57"/>
  <c r="C648" i="57"/>
  <c r="C649" i="57"/>
  <c r="C650" i="57"/>
  <c r="C651" i="57"/>
  <c r="C652" i="57"/>
  <c r="C653" i="57"/>
  <c r="C654" i="57"/>
  <c r="C655" i="57"/>
  <c r="C656" i="57"/>
  <c r="C657" i="57"/>
  <c r="C658" i="57"/>
  <c r="C659" i="57"/>
  <c r="C660" i="57"/>
  <c r="C661" i="57"/>
  <c r="C662" i="57"/>
  <c r="C663" i="57"/>
  <c r="C664" i="57"/>
  <c r="C665" i="57"/>
  <c r="C666" i="57"/>
  <c r="C667" i="57"/>
  <c r="C668" i="57"/>
  <c r="C669" i="57"/>
  <c r="C670" i="57"/>
  <c r="C671" i="57"/>
  <c r="C672" i="57"/>
  <c r="C673" i="57"/>
  <c r="C674" i="57"/>
  <c r="C675" i="57"/>
  <c r="C676" i="57"/>
  <c r="C677" i="57"/>
  <c r="C678" i="57"/>
  <c r="C679" i="57"/>
  <c r="C680" i="57"/>
  <c r="C681" i="57"/>
  <c r="C682" i="57"/>
  <c r="C683" i="57"/>
  <c r="C684" i="57"/>
  <c r="C685" i="57"/>
  <c r="C686" i="57"/>
  <c r="C687" i="57"/>
  <c r="C688" i="57"/>
  <c r="C689" i="57"/>
  <c r="C690" i="57"/>
  <c r="C691" i="57"/>
  <c r="C692" i="57"/>
  <c r="C693" i="57"/>
  <c r="C694" i="57"/>
  <c r="C695" i="57"/>
  <c r="C696" i="57"/>
  <c r="C697" i="57"/>
  <c r="C698" i="57"/>
  <c r="C699" i="57"/>
  <c r="C700" i="57"/>
  <c r="C701" i="57"/>
  <c r="C702" i="57"/>
  <c r="C703" i="57"/>
  <c r="C704" i="57"/>
  <c r="C705" i="57"/>
  <c r="C706" i="57"/>
  <c r="C707" i="57"/>
  <c r="C708" i="57"/>
  <c r="C709" i="57"/>
  <c r="C710" i="57"/>
  <c r="C711" i="57"/>
  <c r="C712" i="57"/>
  <c r="C713" i="57"/>
  <c r="C714" i="57"/>
  <c r="C715" i="57"/>
  <c r="C716" i="57"/>
  <c r="C717" i="57"/>
  <c r="C718" i="57"/>
  <c r="C719" i="57"/>
  <c r="C720" i="57"/>
  <c r="C721" i="57"/>
  <c r="C2" i="56"/>
  <c r="C3" i="56"/>
  <c r="C4" i="56"/>
  <c r="C5" i="56"/>
  <c r="C6" i="56"/>
  <c r="C7" i="56"/>
  <c r="C8" i="56"/>
  <c r="C9" i="56"/>
  <c r="C10" i="56"/>
  <c r="C11" i="56"/>
  <c r="C12" i="56"/>
  <c r="C13" i="56"/>
  <c r="C14" i="56"/>
  <c r="C15" i="56"/>
  <c r="C16" i="56"/>
  <c r="C17" i="56"/>
  <c r="C18" i="56"/>
  <c r="C19" i="56"/>
  <c r="C20" i="56"/>
  <c r="C21" i="56"/>
  <c r="C22" i="56"/>
  <c r="C23" i="56"/>
  <c r="C24" i="56"/>
  <c r="C2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C85" i="56"/>
  <c r="C86" i="56"/>
  <c r="C87" i="56"/>
  <c r="C88" i="56"/>
  <c r="C89" i="56"/>
  <c r="C90" i="56"/>
  <c r="C91" i="56"/>
  <c r="C92" i="56"/>
  <c r="C93" i="56"/>
  <c r="C94" i="56"/>
  <c r="C95" i="56"/>
  <c r="C96" i="56"/>
  <c r="C97" i="56"/>
  <c r="C98" i="56"/>
  <c r="C99" i="56"/>
  <c r="C100" i="56"/>
  <c r="C101" i="56"/>
  <c r="C102" i="56"/>
  <c r="C103" i="56"/>
  <c r="C104" i="56"/>
  <c r="C105" i="56"/>
  <c r="C106" i="56"/>
  <c r="C107" i="56"/>
  <c r="C108" i="56"/>
  <c r="C109" i="56"/>
  <c r="C110" i="56"/>
  <c r="C111" i="56"/>
  <c r="C112" i="56"/>
  <c r="C113" i="56"/>
  <c r="C114" i="56"/>
  <c r="C115" i="56"/>
  <c r="C116" i="56"/>
  <c r="C117" i="56"/>
  <c r="C118" i="56"/>
  <c r="C119" i="56"/>
  <c r="C120" i="56"/>
  <c r="C121" i="56"/>
  <c r="C122" i="56"/>
  <c r="C123" i="56"/>
  <c r="C124" i="56"/>
  <c r="C125" i="56"/>
  <c r="C126" i="56"/>
  <c r="C127" i="56"/>
  <c r="C128" i="56"/>
  <c r="C129" i="56"/>
  <c r="C130" i="56"/>
  <c r="C131" i="56"/>
  <c r="C132" i="56"/>
  <c r="C133" i="56"/>
  <c r="C134" i="56"/>
  <c r="C135" i="56"/>
  <c r="C136" i="56"/>
  <c r="C137" i="56"/>
  <c r="C138" i="56"/>
  <c r="C139" i="56"/>
  <c r="C140" i="56"/>
  <c r="C141" i="56"/>
  <c r="C142" i="56"/>
  <c r="C143" i="56"/>
  <c r="C144" i="56"/>
  <c r="C145" i="56"/>
  <c r="C146" i="56"/>
  <c r="C147" i="56"/>
  <c r="C148" i="56"/>
  <c r="C149" i="56"/>
  <c r="C150" i="56"/>
  <c r="C151" i="56"/>
  <c r="C152" i="56"/>
  <c r="C153" i="56"/>
  <c r="C154" i="56"/>
  <c r="C155" i="56"/>
  <c r="C156" i="56"/>
  <c r="C157" i="56"/>
  <c r="C158" i="56"/>
  <c r="C159" i="56"/>
  <c r="C160" i="56"/>
  <c r="C161" i="56"/>
  <c r="C162" i="56"/>
  <c r="C163" i="56"/>
  <c r="C164" i="56"/>
  <c r="C165" i="56"/>
  <c r="C166" i="56"/>
  <c r="C167" i="56"/>
  <c r="C168" i="56"/>
  <c r="C169" i="56"/>
  <c r="C170" i="56"/>
  <c r="C171" i="56"/>
  <c r="C172" i="56"/>
  <c r="C173" i="56"/>
  <c r="C174" i="56"/>
  <c r="C175" i="56"/>
  <c r="C176" i="56"/>
  <c r="C177" i="56"/>
  <c r="C178" i="56"/>
  <c r="C179" i="56"/>
  <c r="C180" i="56"/>
  <c r="C181" i="56"/>
  <c r="C182" i="56"/>
  <c r="C183" i="56"/>
  <c r="C184" i="56"/>
  <c r="C185" i="56"/>
  <c r="C186" i="56"/>
  <c r="C187" i="56"/>
  <c r="C188" i="56"/>
  <c r="C189" i="56"/>
  <c r="C190" i="56"/>
  <c r="C191" i="56"/>
  <c r="C192" i="56"/>
  <c r="C193" i="56"/>
  <c r="C194" i="56"/>
  <c r="C195" i="56"/>
  <c r="C196" i="56"/>
  <c r="C197" i="56"/>
  <c r="C198" i="56"/>
  <c r="C199" i="56"/>
  <c r="C200" i="56"/>
  <c r="C201" i="56"/>
  <c r="C202" i="56"/>
  <c r="C203" i="56"/>
  <c r="C204" i="56"/>
  <c r="C205" i="56"/>
  <c r="C206" i="56"/>
  <c r="C207" i="56"/>
  <c r="C208" i="56"/>
  <c r="C209" i="56"/>
  <c r="C210" i="56"/>
  <c r="C211" i="56"/>
  <c r="C212" i="56"/>
  <c r="C213" i="56"/>
  <c r="C214" i="56"/>
  <c r="C215" i="56"/>
  <c r="C216" i="56"/>
  <c r="C217" i="56"/>
  <c r="C218" i="56"/>
  <c r="C219" i="56"/>
  <c r="C220" i="56"/>
  <c r="C221" i="56"/>
  <c r="C222" i="56"/>
  <c r="C223" i="56"/>
  <c r="C224" i="56"/>
  <c r="C225" i="56"/>
  <c r="C226" i="56"/>
  <c r="C227" i="56"/>
  <c r="C228" i="56"/>
  <c r="C229" i="56"/>
  <c r="C230" i="56"/>
  <c r="C231" i="56"/>
  <c r="C232" i="56"/>
  <c r="C233" i="56"/>
  <c r="C234" i="56"/>
  <c r="C235" i="56"/>
  <c r="C236" i="56"/>
  <c r="C237" i="56"/>
  <c r="C238" i="56"/>
  <c r="C239" i="56"/>
  <c r="C240" i="56"/>
  <c r="C241" i="56"/>
  <c r="C242" i="56"/>
  <c r="C243" i="56"/>
  <c r="C244" i="56"/>
  <c r="C245" i="56"/>
  <c r="C246" i="56"/>
  <c r="C247" i="56"/>
  <c r="C248" i="56"/>
  <c r="C249" i="56"/>
  <c r="C250" i="56"/>
  <c r="C251" i="56"/>
  <c r="C252" i="56"/>
  <c r="C253" i="56"/>
  <c r="C254" i="56"/>
  <c r="C255" i="56"/>
  <c r="C256" i="56"/>
  <c r="C257" i="56"/>
  <c r="C258" i="56"/>
  <c r="C259" i="56"/>
  <c r="C260" i="56"/>
  <c r="C261" i="56"/>
  <c r="C262" i="56"/>
  <c r="C263" i="56"/>
  <c r="C264" i="56"/>
  <c r="C265" i="56"/>
  <c r="C266" i="56"/>
  <c r="C267" i="56"/>
  <c r="C268" i="56"/>
  <c r="C269" i="56"/>
  <c r="C270" i="56"/>
  <c r="C271" i="56"/>
  <c r="C272" i="56"/>
  <c r="C273" i="56"/>
  <c r="C274" i="56"/>
  <c r="C275" i="56"/>
  <c r="C276" i="56"/>
  <c r="C277" i="56"/>
  <c r="C278" i="56"/>
  <c r="C279" i="56"/>
  <c r="C280" i="56"/>
  <c r="C281" i="56"/>
  <c r="C282" i="56"/>
  <c r="C283" i="56"/>
  <c r="C284" i="56"/>
  <c r="C285" i="56"/>
  <c r="C286" i="56"/>
  <c r="C287" i="56"/>
  <c r="C288" i="56"/>
  <c r="C289" i="56"/>
  <c r="C290" i="56"/>
  <c r="C291" i="56"/>
  <c r="C292" i="56"/>
  <c r="C293" i="56"/>
  <c r="C294" i="56"/>
  <c r="C295" i="56"/>
  <c r="C296" i="56"/>
  <c r="C297" i="56"/>
  <c r="C298" i="56"/>
  <c r="C299" i="56"/>
  <c r="C300" i="56"/>
  <c r="C301" i="56"/>
  <c r="C302" i="56"/>
  <c r="C303" i="56"/>
  <c r="C304" i="56"/>
  <c r="C305" i="56"/>
  <c r="C306" i="56"/>
  <c r="C307" i="56"/>
  <c r="C308" i="56"/>
  <c r="C309" i="56"/>
  <c r="C310" i="56"/>
  <c r="C311" i="56"/>
  <c r="C312" i="56"/>
  <c r="C313" i="56"/>
  <c r="C314" i="56"/>
  <c r="C315" i="56"/>
  <c r="C316" i="56"/>
  <c r="C317" i="56"/>
  <c r="C318" i="56"/>
  <c r="C319" i="56"/>
  <c r="C320" i="56"/>
  <c r="C321" i="56"/>
  <c r="C322" i="56"/>
  <c r="C323" i="56"/>
  <c r="C324" i="56"/>
  <c r="C325" i="56"/>
  <c r="C326" i="56"/>
  <c r="C327" i="56"/>
  <c r="C328" i="56"/>
  <c r="C329" i="56"/>
  <c r="C330" i="56"/>
  <c r="C331" i="56"/>
  <c r="C332" i="56"/>
  <c r="C333" i="56"/>
  <c r="C334" i="56"/>
  <c r="C335" i="56"/>
  <c r="C336" i="56"/>
  <c r="C337" i="56"/>
  <c r="C338" i="56"/>
  <c r="C339" i="56"/>
  <c r="C340" i="56"/>
  <c r="C341" i="56"/>
  <c r="C342" i="56"/>
  <c r="C343" i="56"/>
  <c r="C344" i="56"/>
  <c r="C345" i="56"/>
  <c r="C346" i="56"/>
  <c r="C347" i="56"/>
  <c r="C348" i="56"/>
  <c r="C349" i="56"/>
  <c r="C350" i="56"/>
  <c r="C351" i="56"/>
  <c r="C352" i="56"/>
  <c r="C353" i="56"/>
  <c r="C354" i="56"/>
  <c r="C355" i="56"/>
  <c r="C356" i="56"/>
  <c r="C357" i="56"/>
  <c r="C358" i="56"/>
  <c r="C359" i="56"/>
  <c r="C360" i="56"/>
  <c r="C361" i="56"/>
  <c r="C362" i="56"/>
  <c r="C363" i="56"/>
  <c r="C364" i="56"/>
  <c r="C365" i="56"/>
  <c r="C366" i="56"/>
  <c r="C367" i="56"/>
  <c r="C368" i="56"/>
  <c r="C369" i="56"/>
  <c r="C370" i="56"/>
  <c r="C371" i="56"/>
  <c r="C372" i="56"/>
  <c r="C373" i="56"/>
  <c r="C374" i="56"/>
  <c r="C375" i="56"/>
  <c r="C376" i="56"/>
  <c r="C377" i="56"/>
  <c r="C378" i="56"/>
  <c r="C379" i="56"/>
  <c r="C380" i="56"/>
  <c r="C381" i="56"/>
  <c r="C382" i="56"/>
  <c r="C383" i="56"/>
  <c r="C384" i="56"/>
  <c r="C385" i="56"/>
  <c r="C386" i="56"/>
  <c r="C387" i="56"/>
  <c r="C388" i="56"/>
  <c r="C389" i="56"/>
  <c r="C390" i="56"/>
  <c r="C391" i="56"/>
  <c r="C392" i="56"/>
  <c r="C393" i="56"/>
  <c r="C394" i="56"/>
  <c r="C395" i="56"/>
  <c r="C396" i="56"/>
  <c r="C397" i="56"/>
  <c r="C398" i="56"/>
  <c r="C399" i="56"/>
  <c r="C400" i="56"/>
  <c r="C401" i="56"/>
  <c r="C402" i="56"/>
  <c r="C403" i="56"/>
  <c r="C404" i="56"/>
  <c r="C405" i="56"/>
  <c r="C406" i="56"/>
  <c r="C407" i="56"/>
  <c r="C408" i="56"/>
  <c r="C409" i="56"/>
  <c r="C410" i="56"/>
  <c r="C411" i="56"/>
  <c r="C412" i="56"/>
  <c r="C413" i="56"/>
  <c r="C414" i="56"/>
  <c r="C415" i="56"/>
  <c r="C416" i="56"/>
  <c r="C417" i="56"/>
  <c r="C418" i="56"/>
  <c r="C419" i="56"/>
  <c r="C420" i="56"/>
  <c r="C421" i="56"/>
  <c r="C422" i="56"/>
  <c r="C423" i="56"/>
  <c r="C424" i="56"/>
  <c r="C425" i="56"/>
  <c r="C426" i="56"/>
  <c r="C427" i="56"/>
  <c r="C428" i="56"/>
  <c r="C429" i="56"/>
  <c r="C430" i="56"/>
  <c r="C431" i="56"/>
  <c r="C432" i="56"/>
  <c r="C433" i="56"/>
  <c r="C434" i="56"/>
  <c r="C435" i="56"/>
  <c r="C436" i="56"/>
  <c r="C437" i="56"/>
  <c r="C438" i="56"/>
  <c r="C439" i="56"/>
  <c r="C440" i="56"/>
  <c r="C441" i="56"/>
  <c r="C442" i="56"/>
  <c r="C443" i="56"/>
  <c r="C444" i="56"/>
  <c r="C445" i="56"/>
  <c r="C446" i="56"/>
  <c r="C447" i="56"/>
  <c r="C448" i="56"/>
  <c r="C449" i="56"/>
  <c r="C450" i="56"/>
  <c r="C451" i="56"/>
  <c r="C452" i="56"/>
  <c r="C453" i="56"/>
  <c r="C454" i="56"/>
  <c r="C455" i="56"/>
  <c r="C456" i="56"/>
  <c r="C457" i="56"/>
  <c r="C458" i="56"/>
  <c r="C459" i="56"/>
  <c r="C460" i="56"/>
  <c r="C461" i="56"/>
  <c r="C462" i="56"/>
  <c r="C463" i="56"/>
  <c r="C464" i="56"/>
  <c r="C465" i="56"/>
  <c r="C466" i="56"/>
  <c r="C467" i="56"/>
  <c r="C468" i="56"/>
  <c r="C469" i="56"/>
  <c r="C470" i="56"/>
  <c r="C471" i="56"/>
  <c r="C472" i="56"/>
  <c r="C473" i="56"/>
  <c r="C474" i="56"/>
  <c r="C475" i="56"/>
  <c r="C476" i="56"/>
  <c r="C477" i="56"/>
  <c r="C478" i="56"/>
  <c r="C479" i="56"/>
  <c r="C480" i="56"/>
  <c r="C481" i="56"/>
  <c r="C482" i="56"/>
  <c r="C483" i="56"/>
  <c r="C484" i="56"/>
  <c r="C485" i="56"/>
  <c r="C486" i="56"/>
  <c r="C487" i="56"/>
  <c r="C488" i="56"/>
  <c r="C489" i="56"/>
  <c r="C490" i="56"/>
  <c r="C491" i="56"/>
  <c r="C492" i="56"/>
  <c r="C493" i="56"/>
  <c r="C494" i="56"/>
  <c r="C495" i="56"/>
  <c r="C496" i="56"/>
  <c r="C497" i="56"/>
  <c r="C498" i="56"/>
  <c r="C499" i="56"/>
  <c r="C500" i="56"/>
  <c r="C501" i="56"/>
  <c r="C502" i="56"/>
  <c r="C503" i="56"/>
  <c r="C504" i="56"/>
  <c r="C505" i="56"/>
  <c r="C506" i="56"/>
  <c r="C507" i="56"/>
  <c r="C508" i="56"/>
  <c r="C509" i="56"/>
  <c r="C510" i="56"/>
  <c r="C511" i="56"/>
  <c r="C512" i="56"/>
  <c r="C513" i="56"/>
  <c r="C514" i="56"/>
  <c r="C515" i="56"/>
  <c r="C516" i="56"/>
  <c r="C517" i="56"/>
  <c r="C518" i="56"/>
  <c r="C519" i="56"/>
  <c r="C520" i="56"/>
  <c r="C521" i="56"/>
  <c r="C522" i="56"/>
  <c r="C523" i="56"/>
  <c r="C524" i="56"/>
  <c r="C525" i="56"/>
  <c r="C526" i="56"/>
  <c r="C527" i="56"/>
  <c r="C528" i="56"/>
  <c r="C529" i="56"/>
  <c r="C530" i="56"/>
  <c r="C531" i="56"/>
  <c r="C532" i="56"/>
  <c r="C533" i="56"/>
  <c r="C534" i="56"/>
  <c r="C535" i="56"/>
  <c r="C536" i="56"/>
  <c r="C537" i="56"/>
  <c r="C538" i="56"/>
  <c r="C539" i="56"/>
  <c r="C540" i="56"/>
  <c r="C541" i="56"/>
  <c r="C542" i="56"/>
  <c r="C543" i="56"/>
  <c r="C544" i="56"/>
  <c r="C545" i="56"/>
  <c r="C546" i="56"/>
  <c r="C547" i="56"/>
  <c r="C548" i="56"/>
  <c r="C549" i="56"/>
  <c r="C550" i="56"/>
  <c r="C551" i="56"/>
  <c r="C552" i="56"/>
  <c r="C553" i="56"/>
  <c r="C554" i="56"/>
  <c r="C555" i="56"/>
  <c r="C556" i="56"/>
  <c r="C557" i="56"/>
  <c r="C558" i="56"/>
  <c r="C559" i="56"/>
  <c r="C560" i="56"/>
  <c r="C561" i="56"/>
  <c r="C562" i="56"/>
  <c r="C563" i="56"/>
  <c r="C564" i="56"/>
  <c r="C565" i="56"/>
  <c r="C566" i="56"/>
  <c r="C567" i="56"/>
  <c r="C568" i="56"/>
  <c r="C569" i="56"/>
  <c r="C570" i="56"/>
  <c r="C571" i="56"/>
  <c r="C572" i="56"/>
  <c r="C573" i="56"/>
  <c r="C574" i="56"/>
  <c r="C575" i="56"/>
  <c r="C576" i="56"/>
  <c r="C577" i="56"/>
  <c r="C578" i="56"/>
  <c r="C579" i="56"/>
  <c r="C580" i="56"/>
  <c r="C581" i="56"/>
  <c r="C582" i="56"/>
  <c r="C583" i="56"/>
  <c r="C584" i="56"/>
  <c r="C585" i="56"/>
  <c r="C586" i="56"/>
  <c r="C587" i="56"/>
  <c r="C588" i="56"/>
  <c r="C589" i="56"/>
  <c r="C590" i="56"/>
  <c r="C591" i="56"/>
  <c r="C592" i="56"/>
  <c r="C593" i="56"/>
  <c r="C594" i="56"/>
  <c r="C595" i="56"/>
  <c r="C596" i="56"/>
  <c r="C597" i="56"/>
  <c r="C598" i="56"/>
  <c r="C599" i="56"/>
  <c r="C600" i="56"/>
  <c r="C601" i="56"/>
  <c r="C602" i="56"/>
  <c r="C603" i="56"/>
  <c r="C604" i="56"/>
  <c r="C605" i="56"/>
  <c r="C606" i="56"/>
  <c r="C607" i="56"/>
  <c r="C608" i="56"/>
  <c r="C609" i="56"/>
  <c r="C610" i="56"/>
  <c r="C611" i="56"/>
  <c r="C612" i="56"/>
  <c r="C613" i="56"/>
  <c r="C614" i="56"/>
  <c r="C615" i="56"/>
  <c r="C616" i="56"/>
  <c r="C617" i="56"/>
  <c r="C618" i="56"/>
  <c r="C619" i="56"/>
  <c r="C620" i="56"/>
  <c r="C621" i="56"/>
  <c r="C622" i="56"/>
  <c r="C623" i="56"/>
  <c r="C624" i="56"/>
  <c r="C625" i="56"/>
  <c r="C626" i="56"/>
  <c r="C627" i="56"/>
  <c r="C628" i="56"/>
  <c r="C629" i="56"/>
  <c r="C630" i="56"/>
  <c r="C631" i="56"/>
  <c r="C632" i="56"/>
  <c r="C633" i="56"/>
  <c r="C634" i="56"/>
  <c r="C635" i="56"/>
  <c r="C636" i="56"/>
  <c r="C637" i="56"/>
  <c r="C638" i="56"/>
  <c r="C639" i="56"/>
  <c r="C640" i="56"/>
  <c r="C641" i="56"/>
  <c r="C642" i="56"/>
  <c r="C643" i="56"/>
  <c r="C644" i="56"/>
  <c r="C645" i="56"/>
  <c r="C646" i="56"/>
  <c r="C647" i="56"/>
  <c r="C648" i="56"/>
  <c r="C649" i="56"/>
  <c r="C650" i="56"/>
  <c r="C651" i="56"/>
  <c r="C652" i="56"/>
  <c r="C653" i="56"/>
  <c r="C654" i="56"/>
  <c r="C655" i="56"/>
  <c r="C656" i="56"/>
  <c r="C657" i="56"/>
  <c r="C658" i="56"/>
  <c r="C659" i="56"/>
  <c r="C660" i="56"/>
  <c r="C661" i="56"/>
  <c r="C662" i="56"/>
  <c r="C663" i="56"/>
  <c r="C664" i="56"/>
  <c r="C665" i="56"/>
  <c r="C666" i="56"/>
  <c r="C667" i="56"/>
  <c r="C668" i="56"/>
  <c r="C669" i="56"/>
  <c r="C670" i="56"/>
  <c r="C671" i="56"/>
  <c r="C672" i="56"/>
  <c r="C673" i="56"/>
  <c r="C674" i="56"/>
  <c r="C675" i="56"/>
  <c r="C676" i="56"/>
  <c r="C677" i="56"/>
  <c r="C678" i="56"/>
  <c r="C679" i="56"/>
  <c r="C680" i="56"/>
  <c r="C681" i="56"/>
  <c r="C682" i="56"/>
  <c r="C683" i="56"/>
  <c r="C684" i="56"/>
  <c r="C685" i="56"/>
  <c r="C686" i="56"/>
  <c r="C687" i="56"/>
  <c r="C688" i="56"/>
  <c r="C689" i="56"/>
  <c r="C690" i="56"/>
  <c r="C691" i="56"/>
  <c r="C692" i="56"/>
  <c r="C693" i="56"/>
  <c r="C694" i="56"/>
  <c r="C695" i="56"/>
  <c r="C696" i="56"/>
  <c r="C697" i="56"/>
  <c r="C698" i="56"/>
  <c r="C699" i="56"/>
  <c r="C700" i="56"/>
  <c r="C701" i="56"/>
  <c r="C702" i="56"/>
  <c r="C703" i="56"/>
  <c r="C704" i="56"/>
  <c r="C705" i="56"/>
  <c r="C706" i="56"/>
  <c r="C707" i="56"/>
  <c r="C708" i="56"/>
  <c r="C709" i="56"/>
  <c r="C710" i="56"/>
  <c r="C711" i="56"/>
  <c r="C712" i="56"/>
  <c r="C713" i="56"/>
  <c r="C714" i="56"/>
  <c r="C715" i="56"/>
  <c r="C716" i="56"/>
  <c r="C717" i="56"/>
  <c r="C718" i="56"/>
  <c r="C719" i="56"/>
  <c r="C720" i="56"/>
  <c r="C721" i="56"/>
  <c r="C2" i="55"/>
  <c r="C3" i="55"/>
  <c r="C4" i="55"/>
  <c r="C5" i="55"/>
  <c r="C6" i="55"/>
  <c r="C7" i="55"/>
  <c r="C8" i="55"/>
  <c r="C9" i="55"/>
  <c r="C10" i="55"/>
  <c r="C11" i="55"/>
  <c r="C12" i="55"/>
  <c r="C13" i="55"/>
  <c r="C14" i="55"/>
  <c r="C15" i="55"/>
  <c r="C16" i="55"/>
  <c r="C17" i="55"/>
  <c r="C18" i="55"/>
  <c r="C19" i="55"/>
  <c r="C20" i="55"/>
  <c r="C21" i="55"/>
  <c r="C22" i="55"/>
  <c r="C23" i="55"/>
  <c r="C24" i="55"/>
  <c r="C25" i="55"/>
  <c r="C26" i="55"/>
  <c r="C27" i="55"/>
  <c r="C28" i="55"/>
  <c r="C29" i="55"/>
  <c r="C30" i="55"/>
  <c r="C31" i="55"/>
  <c r="C32" i="55"/>
  <c r="C33" i="55"/>
  <c r="C34" i="55"/>
  <c r="C35" i="55"/>
  <c r="C36" i="55"/>
  <c r="C37" i="55"/>
  <c r="C38" i="55"/>
  <c r="C39" i="55"/>
  <c r="C40" i="55"/>
  <c r="C41" i="55"/>
  <c r="C42" i="55"/>
  <c r="C43" i="55"/>
  <c r="C44" i="55"/>
  <c r="C45" i="55"/>
  <c r="C46" i="55"/>
  <c r="C47" i="55"/>
  <c r="C48" i="55"/>
  <c r="C49" i="55"/>
  <c r="C50" i="55"/>
  <c r="C51" i="55"/>
  <c r="C52" i="55"/>
  <c r="C53" i="55"/>
  <c r="C54" i="55"/>
  <c r="C55" i="55"/>
  <c r="C56" i="55"/>
  <c r="C57" i="55"/>
  <c r="C58" i="55"/>
  <c r="C59" i="55"/>
  <c r="C60" i="55"/>
  <c r="C61" i="55"/>
  <c r="C62" i="55"/>
  <c r="C63" i="55"/>
  <c r="C64" i="55"/>
  <c r="C65" i="55"/>
  <c r="C66" i="55"/>
  <c r="C67" i="55"/>
  <c r="C68" i="55"/>
  <c r="C69" i="55"/>
  <c r="C70" i="55"/>
  <c r="C71" i="55"/>
  <c r="C72" i="55"/>
  <c r="C73" i="55"/>
  <c r="C74" i="55"/>
  <c r="C75" i="55"/>
  <c r="C76" i="55"/>
  <c r="C77" i="55"/>
  <c r="C78" i="55"/>
  <c r="C79" i="55"/>
  <c r="C80" i="55"/>
  <c r="C81" i="55"/>
  <c r="C82" i="55"/>
  <c r="C83" i="55"/>
  <c r="C84" i="55"/>
  <c r="C85" i="55"/>
  <c r="C86" i="55"/>
  <c r="C87" i="55"/>
  <c r="C88" i="55"/>
  <c r="C89" i="55"/>
  <c r="C90" i="55"/>
  <c r="C91" i="55"/>
  <c r="C92" i="55"/>
  <c r="C93" i="55"/>
  <c r="C94" i="55"/>
  <c r="C95" i="55"/>
  <c r="C96" i="55"/>
  <c r="C97" i="55"/>
  <c r="C98" i="55"/>
  <c r="C99" i="55"/>
  <c r="C100" i="55"/>
  <c r="C101" i="55"/>
  <c r="C102" i="55"/>
  <c r="C103" i="55"/>
  <c r="C104" i="55"/>
  <c r="C105" i="55"/>
  <c r="C106" i="55"/>
  <c r="C107" i="55"/>
  <c r="C108" i="55"/>
  <c r="C109" i="55"/>
  <c r="C110" i="55"/>
  <c r="C111" i="55"/>
  <c r="C112" i="55"/>
  <c r="C113" i="55"/>
  <c r="C114" i="55"/>
  <c r="C115" i="55"/>
  <c r="C116" i="55"/>
  <c r="C117" i="55"/>
  <c r="C118" i="55"/>
  <c r="C119" i="55"/>
  <c r="C120" i="55"/>
  <c r="C121" i="55"/>
  <c r="C122" i="55"/>
  <c r="C123" i="55"/>
  <c r="C124" i="55"/>
  <c r="C125" i="55"/>
  <c r="C126" i="55"/>
  <c r="C127" i="55"/>
  <c r="C128" i="55"/>
  <c r="C129" i="55"/>
  <c r="C130" i="55"/>
  <c r="C131" i="55"/>
  <c r="C132" i="55"/>
  <c r="C133" i="55"/>
  <c r="C134" i="55"/>
  <c r="C135" i="55"/>
  <c r="C136" i="55"/>
  <c r="C137" i="55"/>
  <c r="C138" i="55"/>
  <c r="C139" i="55"/>
  <c r="C140" i="55"/>
  <c r="C141" i="55"/>
  <c r="C142" i="55"/>
  <c r="C143" i="55"/>
  <c r="C144" i="55"/>
  <c r="C145" i="55"/>
  <c r="C146" i="55"/>
  <c r="C147" i="55"/>
  <c r="C148" i="55"/>
  <c r="C149" i="55"/>
  <c r="C150" i="55"/>
  <c r="C151" i="55"/>
  <c r="C152" i="55"/>
  <c r="C153" i="55"/>
  <c r="C154" i="55"/>
  <c r="C155" i="55"/>
  <c r="C156" i="55"/>
  <c r="C157" i="55"/>
  <c r="C158" i="55"/>
  <c r="C159" i="55"/>
  <c r="C160" i="55"/>
  <c r="C161" i="55"/>
  <c r="C162" i="55"/>
  <c r="C163" i="55"/>
  <c r="C164" i="55"/>
  <c r="C165" i="55"/>
  <c r="C166" i="55"/>
  <c r="C167" i="55"/>
  <c r="C168" i="55"/>
  <c r="C169" i="55"/>
  <c r="C170" i="55"/>
  <c r="C171" i="55"/>
  <c r="C172" i="55"/>
  <c r="C173" i="55"/>
  <c r="C174" i="55"/>
  <c r="C175" i="55"/>
  <c r="C176" i="55"/>
  <c r="C177" i="55"/>
  <c r="C178" i="55"/>
  <c r="C179" i="55"/>
  <c r="C180" i="55"/>
  <c r="C181" i="55"/>
  <c r="C182" i="55"/>
  <c r="C183" i="55"/>
  <c r="C184" i="55"/>
  <c r="C185" i="55"/>
  <c r="C186" i="55"/>
  <c r="C187" i="55"/>
  <c r="C188" i="55"/>
  <c r="C189" i="55"/>
  <c r="C190" i="55"/>
  <c r="C191" i="55"/>
  <c r="C192" i="55"/>
  <c r="C193" i="55"/>
  <c r="C194" i="55"/>
  <c r="C195" i="55"/>
  <c r="C196" i="55"/>
  <c r="C197" i="55"/>
  <c r="C198" i="55"/>
  <c r="C199" i="55"/>
  <c r="C200" i="55"/>
  <c r="C201" i="55"/>
  <c r="C202" i="55"/>
  <c r="C203" i="55"/>
  <c r="C204" i="55"/>
  <c r="C205" i="55"/>
  <c r="C206" i="55"/>
  <c r="C207" i="55"/>
  <c r="C208" i="55"/>
  <c r="C209" i="55"/>
  <c r="C210" i="55"/>
  <c r="C211" i="55"/>
  <c r="C212" i="55"/>
  <c r="C213" i="55"/>
  <c r="C214" i="55"/>
  <c r="C215" i="55"/>
  <c r="C216" i="55"/>
  <c r="C217" i="55"/>
  <c r="C218" i="55"/>
  <c r="C219" i="55"/>
  <c r="C220" i="55"/>
  <c r="C221" i="55"/>
  <c r="C222" i="55"/>
  <c r="C223" i="55"/>
  <c r="C224" i="55"/>
  <c r="C225" i="55"/>
  <c r="C226" i="55"/>
  <c r="C227" i="55"/>
  <c r="C228" i="55"/>
  <c r="C229" i="55"/>
  <c r="C230" i="55"/>
  <c r="C231" i="55"/>
  <c r="C232" i="55"/>
  <c r="C233" i="55"/>
  <c r="C234" i="55"/>
  <c r="C235" i="55"/>
  <c r="C236" i="55"/>
  <c r="C237" i="55"/>
  <c r="C238" i="55"/>
  <c r="C239" i="55"/>
  <c r="C240" i="55"/>
  <c r="C241" i="55"/>
  <c r="C242" i="55"/>
  <c r="C243" i="55"/>
  <c r="C244" i="55"/>
  <c r="C245" i="55"/>
  <c r="C246" i="55"/>
  <c r="C247" i="55"/>
  <c r="C248" i="55"/>
  <c r="C249" i="55"/>
  <c r="C250" i="55"/>
  <c r="C251" i="55"/>
  <c r="C252" i="55"/>
  <c r="C253" i="55"/>
  <c r="C254" i="55"/>
  <c r="C255" i="55"/>
  <c r="C256" i="55"/>
  <c r="C257" i="55"/>
  <c r="C258" i="55"/>
  <c r="C259" i="55"/>
  <c r="C260" i="55"/>
  <c r="C261" i="55"/>
  <c r="C262" i="55"/>
  <c r="C263" i="55"/>
  <c r="C264" i="55"/>
  <c r="C265" i="55"/>
  <c r="C266" i="55"/>
  <c r="C267" i="55"/>
  <c r="C268" i="55"/>
  <c r="C269" i="55"/>
  <c r="C270" i="55"/>
  <c r="C271" i="55"/>
  <c r="C272" i="55"/>
  <c r="C273" i="55"/>
  <c r="C274" i="55"/>
  <c r="C275" i="55"/>
  <c r="C276" i="55"/>
  <c r="C277" i="55"/>
  <c r="C278" i="55"/>
  <c r="C279" i="55"/>
  <c r="C280" i="55"/>
  <c r="C281" i="55"/>
  <c r="C282" i="55"/>
  <c r="C283" i="55"/>
  <c r="C284" i="55"/>
  <c r="C285" i="55"/>
  <c r="C286" i="55"/>
  <c r="C287" i="55"/>
  <c r="C288" i="55"/>
  <c r="C289" i="55"/>
  <c r="C290" i="55"/>
  <c r="C291" i="55"/>
  <c r="C292" i="55"/>
  <c r="C293" i="55"/>
  <c r="C294" i="55"/>
  <c r="C295" i="55"/>
  <c r="C296" i="55"/>
  <c r="C297" i="55"/>
  <c r="C298" i="55"/>
  <c r="C299" i="55"/>
  <c r="C300" i="55"/>
  <c r="C301" i="55"/>
  <c r="C302" i="55"/>
  <c r="C303" i="55"/>
  <c r="C304" i="55"/>
  <c r="C305" i="55"/>
  <c r="C306" i="55"/>
  <c r="C307" i="55"/>
  <c r="C308" i="55"/>
  <c r="C309" i="55"/>
  <c r="C310" i="55"/>
  <c r="C311" i="55"/>
  <c r="C312" i="55"/>
  <c r="C313" i="55"/>
  <c r="C314" i="55"/>
  <c r="C315" i="55"/>
  <c r="C316" i="55"/>
  <c r="C317" i="55"/>
  <c r="C318" i="55"/>
  <c r="C319" i="55"/>
  <c r="C320" i="55"/>
  <c r="C321" i="55"/>
  <c r="C322" i="55"/>
  <c r="C323" i="55"/>
  <c r="C324" i="55"/>
  <c r="C325" i="55"/>
  <c r="C326" i="55"/>
  <c r="C327" i="55"/>
  <c r="C328" i="55"/>
  <c r="C329" i="55"/>
  <c r="C330" i="55"/>
  <c r="C331" i="55"/>
  <c r="C332" i="55"/>
  <c r="C333" i="55"/>
  <c r="C334" i="55"/>
  <c r="C335" i="55"/>
  <c r="C336" i="55"/>
  <c r="C337" i="55"/>
  <c r="C338" i="55"/>
  <c r="C339" i="55"/>
  <c r="C340" i="55"/>
  <c r="C341" i="55"/>
  <c r="C342" i="55"/>
  <c r="C343" i="55"/>
  <c r="C344" i="55"/>
  <c r="C345" i="55"/>
  <c r="C346" i="55"/>
  <c r="C347" i="55"/>
  <c r="C348" i="55"/>
  <c r="C349" i="55"/>
  <c r="C350" i="55"/>
  <c r="C351" i="55"/>
  <c r="C352" i="55"/>
  <c r="C353" i="55"/>
  <c r="C354" i="55"/>
  <c r="C355" i="55"/>
  <c r="C356" i="55"/>
  <c r="C357" i="55"/>
  <c r="C358" i="55"/>
  <c r="C359" i="55"/>
  <c r="C360" i="55"/>
  <c r="C361" i="55"/>
  <c r="C362" i="55"/>
  <c r="C363" i="55"/>
  <c r="C364" i="55"/>
  <c r="C365" i="55"/>
  <c r="C366" i="55"/>
  <c r="C367" i="55"/>
  <c r="C368" i="55"/>
  <c r="C369" i="55"/>
  <c r="C370" i="55"/>
  <c r="C371" i="55"/>
  <c r="C372" i="55"/>
  <c r="C373" i="55"/>
  <c r="C374" i="55"/>
  <c r="C375" i="55"/>
  <c r="C376" i="55"/>
  <c r="C377" i="55"/>
  <c r="C378" i="55"/>
  <c r="C379" i="55"/>
  <c r="C380" i="55"/>
  <c r="C381" i="55"/>
  <c r="C382" i="55"/>
  <c r="C383" i="55"/>
  <c r="C384" i="55"/>
  <c r="C385" i="55"/>
  <c r="C386" i="55"/>
  <c r="C387" i="55"/>
  <c r="C388" i="55"/>
  <c r="C389" i="55"/>
  <c r="C390" i="55"/>
  <c r="C391" i="55"/>
  <c r="C392" i="55"/>
  <c r="C393" i="55"/>
  <c r="C394" i="55"/>
  <c r="C395" i="55"/>
  <c r="C396" i="55"/>
  <c r="C397" i="55"/>
  <c r="C398" i="55"/>
  <c r="C399" i="55"/>
  <c r="C400" i="55"/>
  <c r="C401" i="55"/>
  <c r="C402" i="55"/>
  <c r="C403" i="55"/>
  <c r="C404" i="55"/>
  <c r="C405" i="55"/>
  <c r="C406" i="55"/>
  <c r="C407" i="55"/>
  <c r="C408" i="55"/>
  <c r="C409" i="55"/>
  <c r="C410" i="55"/>
  <c r="C411" i="55"/>
  <c r="C412" i="55"/>
  <c r="C413" i="55"/>
  <c r="C414" i="55"/>
  <c r="C415" i="55"/>
  <c r="C416" i="55"/>
  <c r="C417" i="55"/>
  <c r="C418" i="55"/>
  <c r="C419" i="55"/>
  <c r="C420" i="55"/>
  <c r="C421" i="55"/>
  <c r="C422" i="55"/>
  <c r="C423" i="55"/>
  <c r="C424" i="55"/>
  <c r="C425" i="55"/>
  <c r="C426" i="55"/>
  <c r="C427" i="55"/>
  <c r="C428" i="55"/>
  <c r="C429" i="55"/>
  <c r="C430" i="55"/>
  <c r="C431" i="55"/>
  <c r="C432" i="55"/>
  <c r="C433" i="55"/>
  <c r="C434" i="55"/>
  <c r="C435" i="55"/>
  <c r="C436" i="55"/>
  <c r="C437" i="55"/>
  <c r="C438" i="55"/>
  <c r="C439" i="55"/>
  <c r="C440" i="55"/>
  <c r="C441" i="55"/>
  <c r="C442" i="55"/>
  <c r="C443" i="55"/>
  <c r="C444" i="55"/>
  <c r="C445" i="55"/>
  <c r="C446" i="55"/>
  <c r="C447" i="55"/>
  <c r="C448" i="55"/>
  <c r="C449" i="55"/>
  <c r="C450" i="55"/>
  <c r="C451" i="55"/>
  <c r="C452" i="55"/>
  <c r="C453" i="55"/>
  <c r="C454" i="55"/>
  <c r="C455" i="55"/>
  <c r="C456" i="55"/>
  <c r="C457" i="55"/>
  <c r="C458" i="55"/>
  <c r="C459" i="55"/>
  <c r="C460" i="55"/>
  <c r="C461" i="55"/>
  <c r="C462" i="55"/>
  <c r="C463" i="55"/>
  <c r="C464" i="55"/>
  <c r="C465" i="55"/>
  <c r="C466" i="55"/>
  <c r="C467" i="55"/>
  <c r="C468" i="55"/>
  <c r="C469" i="55"/>
  <c r="C470" i="55"/>
  <c r="C471" i="55"/>
  <c r="C472" i="55"/>
  <c r="C473" i="55"/>
  <c r="C474" i="55"/>
  <c r="C475" i="55"/>
  <c r="C476" i="55"/>
  <c r="C477" i="55"/>
  <c r="C478" i="55"/>
  <c r="C479" i="55"/>
  <c r="C480" i="55"/>
  <c r="C481" i="55"/>
  <c r="C482" i="55"/>
  <c r="C483" i="55"/>
  <c r="C484" i="55"/>
  <c r="C485" i="55"/>
  <c r="C486" i="55"/>
  <c r="C487" i="55"/>
  <c r="C488" i="55"/>
  <c r="C489" i="55"/>
  <c r="C490" i="55"/>
  <c r="C491" i="55"/>
  <c r="C492" i="55"/>
  <c r="C493" i="55"/>
  <c r="C494" i="55"/>
  <c r="C495" i="55"/>
  <c r="C496" i="55"/>
  <c r="C497" i="55"/>
  <c r="C498" i="55"/>
  <c r="C499" i="55"/>
  <c r="C500" i="55"/>
  <c r="C501" i="55"/>
  <c r="C502" i="55"/>
  <c r="C503" i="55"/>
  <c r="C504" i="55"/>
  <c r="C505" i="55"/>
  <c r="C506" i="55"/>
  <c r="C507" i="55"/>
  <c r="C508" i="55"/>
  <c r="C509" i="55"/>
  <c r="C510" i="55"/>
  <c r="C511" i="55"/>
  <c r="C512" i="55"/>
  <c r="C513" i="55"/>
  <c r="C514" i="55"/>
  <c r="C515" i="55"/>
  <c r="C516" i="55"/>
  <c r="C517" i="55"/>
  <c r="C518" i="55"/>
  <c r="C519" i="55"/>
  <c r="C520" i="55"/>
  <c r="C521" i="55"/>
  <c r="C522" i="55"/>
  <c r="C523" i="55"/>
  <c r="C524" i="55"/>
  <c r="C525" i="55"/>
  <c r="C526" i="55"/>
  <c r="C527" i="55"/>
  <c r="C528" i="55"/>
  <c r="C529" i="55"/>
  <c r="C530" i="55"/>
  <c r="C531" i="55"/>
  <c r="C532" i="55"/>
  <c r="C533" i="55"/>
  <c r="C534" i="55"/>
  <c r="C535" i="55"/>
  <c r="C536" i="55"/>
  <c r="C537" i="55"/>
  <c r="C538" i="55"/>
  <c r="C539" i="55"/>
  <c r="C540" i="55"/>
  <c r="C541" i="55"/>
  <c r="C542" i="55"/>
  <c r="C543" i="55"/>
  <c r="C544" i="55"/>
  <c r="C545" i="55"/>
  <c r="C546" i="55"/>
  <c r="C547" i="55"/>
  <c r="C548" i="55"/>
  <c r="C549" i="55"/>
  <c r="C550" i="55"/>
  <c r="C551" i="55"/>
  <c r="C552" i="55"/>
  <c r="C553" i="55"/>
  <c r="C554" i="55"/>
  <c r="C555" i="55"/>
  <c r="C556" i="55"/>
  <c r="C557" i="55"/>
  <c r="C558" i="55"/>
  <c r="C559" i="55"/>
  <c r="C560" i="55"/>
  <c r="C561" i="55"/>
  <c r="C562" i="55"/>
  <c r="C563" i="55"/>
  <c r="C564" i="55"/>
  <c r="C565" i="55"/>
  <c r="C566" i="55"/>
  <c r="C567" i="55"/>
  <c r="C568" i="55"/>
  <c r="C569" i="55"/>
  <c r="C570" i="55"/>
  <c r="C571" i="55"/>
  <c r="C572" i="55"/>
  <c r="C573" i="55"/>
  <c r="C574" i="55"/>
  <c r="C575" i="55"/>
  <c r="C576" i="55"/>
  <c r="C577" i="55"/>
  <c r="C578" i="55"/>
  <c r="C579" i="55"/>
  <c r="C580" i="55"/>
  <c r="C581" i="55"/>
  <c r="C582" i="55"/>
  <c r="C583" i="55"/>
  <c r="C584" i="55"/>
  <c r="C585" i="55"/>
  <c r="C586" i="55"/>
  <c r="C587" i="55"/>
  <c r="C588" i="55"/>
  <c r="C589" i="55"/>
  <c r="C590" i="55"/>
  <c r="C591" i="55"/>
  <c r="C592" i="55"/>
  <c r="C593" i="55"/>
  <c r="C594" i="55"/>
  <c r="C595" i="55"/>
  <c r="C596" i="55"/>
  <c r="C597" i="55"/>
  <c r="C598" i="55"/>
  <c r="C599" i="55"/>
  <c r="C600" i="55"/>
  <c r="C601" i="55"/>
  <c r="C602" i="55"/>
  <c r="C603" i="55"/>
  <c r="C604" i="55"/>
  <c r="C605" i="55"/>
  <c r="C606" i="55"/>
  <c r="C607" i="55"/>
  <c r="C608" i="55"/>
  <c r="C609" i="55"/>
  <c r="C610" i="55"/>
  <c r="C611" i="55"/>
  <c r="C612" i="55"/>
  <c r="C613" i="55"/>
  <c r="C614" i="55"/>
  <c r="C615" i="55"/>
  <c r="C616" i="55"/>
  <c r="C617" i="55"/>
  <c r="C618" i="55"/>
  <c r="C619" i="55"/>
  <c r="C620" i="55"/>
  <c r="C621" i="55"/>
  <c r="C622" i="55"/>
  <c r="C623" i="55"/>
  <c r="C624" i="55"/>
  <c r="C625" i="55"/>
  <c r="C626" i="55"/>
  <c r="C627" i="55"/>
  <c r="C628" i="55"/>
  <c r="C629" i="55"/>
  <c r="C630" i="55"/>
  <c r="C631" i="55"/>
  <c r="C632" i="55"/>
  <c r="C633" i="55"/>
  <c r="C634" i="55"/>
  <c r="C635" i="55"/>
  <c r="C636" i="55"/>
  <c r="C637" i="55"/>
  <c r="C638" i="55"/>
  <c r="C639" i="55"/>
  <c r="C640" i="55"/>
  <c r="C641" i="55"/>
  <c r="C642" i="55"/>
  <c r="C643" i="55"/>
  <c r="C644" i="55"/>
  <c r="C645" i="55"/>
  <c r="C646" i="55"/>
  <c r="C647" i="55"/>
  <c r="C648" i="55"/>
  <c r="C649" i="55"/>
  <c r="C650" i="55"/>
  <c r="C651" i="55"/>
  <c r="C652" i="55"/>
  <c r="C653" i="55"/>
  <c r="C654" i="55"/>
  <c r="C655" i="55"/>
  <c r="C656" i="55"/>
  <c r="C657" i="55"/>
  <c r="C658" i="55"/>
  <c r="C659" i="55"/>
  <c r="C660" i="55"/>
  <c r="C661" i="55"/>
  <c r="C662" i="55"/>
  <c r="C663" i="55"/>
  <c r="C664" i="55"/>
  <c r="C665" i="55"/>
  <c r="C666" i="55"/>
  <c r="C667" i="55"/>
  <c r="C668" i="55"/>
  <c r="C669" i="55"/>
  <c r="C670" i="55"/>
  <c r="C671" i="55"/>
  <c r="C672" i="55"/>
  <c r="C673" i="55"/>
  <c r="C674" i="55"/>
  <c r="C675" i="55"/>
  <c r="C676" i="55"/>
  <c r="C677" i="55"/>
  <c r="C678" i="55"/>
  <c r="C679" i="55"/>
  <c r="C680" i="55"/>
  <c r="C681" i="55"/>
  <c r="C682" i="55"/>
  <c r="C683" i="55"/>
  <c r="C684" i="55"/>
  <c r="C685" i="55"/>
  <c r="C686" i="55"/>
  <c r="C687" i="55"/>
  <c r="C688" i="55"/>
  <c r="C689" i="55"/>
  <c r="C690" i="55"/>
  <c r="C691" i="55"/>
  <c r="C692" i="55"/>
  <c r="C693" i="55"/>
  <c r="C694" i="55"/>
  <c r="C695" i="55"/>
  <c r="C696" i="55"/>
  <c r="C697" i="55"/>
  <c r="C698" i="55"/>
  <c r="C699" i="55"/>
  <c r="C700" i="55"/>
  <c r="C701" i="55"/>
  <c r="C702" i="55"/>
  <c r="C703" i="55"/>
  <c r="C704" i="55"/>
  <c r="C705" i="55"/>
  <c r="C706" i="55"/>
  <c r="C707" i="55"/>
  <c r="C708" i="55"/>
  <c r="C709" i="55"/>
  <c r="C710" i="55"/>
  <c r="C711" i="55"/>
  <c r="C712" i="55"/>
  <c r="C713" i="55"/>
  <c r="C714" i="55"/>
  <c r="C715" i="55"/>
  <c r="C716" i="55"/>
  <c r="C717" i="55"/>
  <c r="C718" i="55"/>
  <c r="C719" i="55"/>
  <c r="C720" i="55"/>
  <c r="C721" i="55"/>
  <c r="C2" i="54"/>
  <c r="C3" i="54"/>
  <c r="C4" i="54"/>
  <c r="C5" i="54"/>
  <c r="C6" i="54"/>
  <c r="C7" i="54"/>
  <c r="C8" i="54"/>
  <c r="C9" i="54"/>
  <c r="C10" i="54"/>
  <c r="C11" i="54"/>
  <c r="C12" i="54"/>
  <c r="C13" i="54"/>
  <c r="C14" i="54"/>
  <c r="C15" i="54"/>
  <c r="C16" i="54"/>
  <c r="C17" i="54"/>
  <c r="C18" i="54"/>
  <c r="C19" i="54"/>
  <c r="C20" i="54"/>
  <c r="C21" i="54"/>
  <c r="C22" i="54"/>
  <c r="C23" i="54"/>
  <c r="C24" i="54"/>
  <c r="C25" i="54"/>
  <c r="C26" i="54"/>
  <c r="C27" i="54"/>
  <c r="C28" i="54"/>
  <c r="C29" i="54"/>
  <c r="C30" i="54"/>
  <c r="C31" i="5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C46" i="54"/>
  <c r="C47" i="54"/>
  <c r="C48" i="54"/>
  <c r="C49" i="54"/>
  <c r="C50" i="54"/>
  <c r="C51" i="54"/>
  <c r="C52" i="54"/>
  <c r="C53" i="54"/>
  <c r="C54" i="54"/>
  <c r="C55" i="54"/>
  <c r="C56" i="54"/>
  <c r="C57" i="54"/>
  <c r="C58" i="54"/>
  <c r="C59" i="54"/>
  <c r="C60" i="54"/>
  <c r="C61" i="54"/>
  <c r="C62" i="54"/>
  <c r="C63" i="54"/>
  <c r="C64" i="54"/>
  <c r="C65" i="54"/>
  <c r="C66" i="54"/>
  <c r="C67" i="54"/>
  <c r="C68" i="54"/>
  <c r="C69" i="54"/>
  <c r="C70" i="54"/>
  <c r="C71" i="54"/>
  <c r="C72" i="54"/>
  <c r="C73" i="54"/>
  <c r="C74" i="54"/>
  <c r="C75" i="54"/>
  <c r="C76" i="54"/>
  <c r="C77" i="54"/>
  <c r="C78" i="54"/>
  <c r="C79" i="54"/>
  <c r="C80" i="54"/>
  <c r="C81" i="54"/>
  <c r="C82" i="54"/>
  <c r="C83" i="54"/>
  <c r="C84" i="54"/>
  <c r="C85" i="54"/>
  <c r="C86" i="54"/>
  <c r="C87" i="54"/>
  <c r="C88" i="54"/>
  <c r="C89" i="54"/>
  <c r="C90" i="54"/>
  <c r="C91" i="54"/>
  <c r="C92" i="54"/>
  <c r="C93" i="54"/>
  <c r="C94" i="54"/>
  <c r="C95" i="54"/>
  <c r="C96" i="54"/>
  <c r="C97" i="54"/>
  <c r="C98" i="54"/>
  <c r="C99" i="54"/>
  <c r="C100" i="54"/>
  <c r="C101" i="54"/>
  <c r="C102" i="54"/>
  <c r="C103" i="54"/>
  <c r="C104" i="54"/>
  <c r="C105" i="54"/>
  <c r="C106" i="54"/>
  <c r="C107" i="54"/>
  <c r="C108" i="54"/>
  <c r="C109" i="54"/>
  <c r="C110" i="54"/>
  <c r="C111" i="54"/>
  <c r="C112" i="54"/>
  <c r="C113" i="54"/>
  <c r="C114" i="54"/>
  <c r="C115" i="54"/>
  <c r="C116" i="54"/>
  <c r="C117" i="54"/>
  <c r="C118" i="54"/>
  <c r="C119" i="54"/>
  <c r="C120" i="54"/>
  <c r="C121" i="54"/>
  <c r="C122" i="54"/>
  <c r="C123" i="54"/>
  <c r="C124" i="54"/>
  <c r="C125" i="54"/>
  <c r="C126" i="54"/>
  <c r="C127" i="54"/>
  <c r="C128" i="54"/>
  <c r="C129" i="54"/>
  <c r="C130" i="54"/>
  <c r="C131" i="54"/>
  <c r="C132" i="54"/>
  <c r="C133" i="54"/>
  <c r="C134" i="54"/>
  <c r="C135" i="54"/>
  <c r="C136" i="54"/>
  <c r="C137" i="54"/>
  <c r="C138" i="54"/>
  <c r="C139" i="54"/>
  <c r="C140" i="54"/>
  <c r="C141" i="54"/>
  <c r="C142" i="54"/>
  <c r="C143" i="54"/>
  <c r="C144" i="54"/>
  <c r="C145" i="54"/>
  <c r="C146" i="54"/>
  <c r="C147" i="54"/>
  <c r="C148" i="54"/>
  <c r="C149" i="54"/>
  <c r="C150" i="54"/>
  <c r="C151" i="54"/>
  <c r="C152" i="54"/>
  <c r="C153" i="54"/>
  <c r="C154" i="54"/>
  <c r="C155" i="54"/>
  <c r="C156" i="54"/>
  <c r="C157" i="54"/>
  <c r="C158" i="54"/>
  <c r="C159" i="54"/>
  <c r="C160" i="54"/>
  <c r="C161" i="54"/>
  <c r="C162" i="54"/>
  <c r="C163" i="54"/>
  <c r="C164" i="54"/>
  <c r="C165" i="54"/>
  <c r="C166" i="54"/>
  <c r="C167" i="54"/>
  <c r="C168" i="54"/>
  <c r="C169" i="54"/>
  <c r="C170" i="54"/>
  <c r="C171" i="54"/>
  <c r="C172" i="54"/>
  <c r="C173" i="54"/>
  <c r="C174" i="54"/>
  <c r="C175" i="54"/>
  <c r="C176" i="54"/>
  <c r="C177" i="54"/>
  <c r="C178" i="54"/>
  <c r="C179" i="54"/>
  <c r="C180" i="54"/>
  <c r="C181" i="54"/>
  <c r="C182" i="54"/>
  <c r="C183" i="54"/>
  <c r="C184" i="54"/>
  <c r="C185" i="54"/>
  <c r="C186" i="54"/>
  <c r="C187" i="54"/>
  <c r="C188" i="54"/>
  <c r="C189" i="54"/>
  <c r="C190" i="54"/>
  <c r="C191" i="54"/>
  <c r="C192" i="54"/>
  <c r="C193" i="54"/>
  <c r="C194" i="54"/>
  <c r="C195" i="54"/>
  <c r="C196" i="54"/>
  <c r="C197" i="54"/>
  <c r="C198" i="54"/>
  <c r="C199" i="54"/>
  <c r="C200" i="54"/>
  <c r="C201" i="54"/>
  <c r="C202" i="54"/>
  <c r="C203" i="54"/>
  <c r="C204" i="54"/>
  <c r="C205" i="54"/>
  <c r="C206" i="54"/>
  <c r="C207" i="54"/>
  <c r="C208" i="54"/>
  <c r="C209" i="54"/>
  <c r="C210" i="54"/>
  <c r="C211" i="54"/>
  <c r="C212" i="54"/>
  <c r="C213" i="54"/>
  <c r="C214" i="54"/>
  <c r="C215" i="54"/>
  <c r="C216" i="54"/>
  <c r="C217" i="54"/>
  <c r="C218" i="54"/>
  <c r="C219" i="54"/>
  <c r="C220" i="54"/>
  <c r="C221" i="54"/>
  <c r="C222" i="54"/>
  <c r="C223" i="54"/>
  <c r="C224" i="54"/>
  <c r="C225" i="54"/>
  <c r="C226" i="54"/>
  <c r="C227" i="54"/>
  <c r="C228" i="54"/>
  <c r="C229" i="54"/>
  <c r="C230" i="54"/>
  <c r="C231" i="54"/>
  <c r="C232" i="54"/>
  <c r="C233" i="54"/>
  <c r="C234" i="54"/>
  <c r="C235" i="54"/>
  <c r="C236" i="54"/>
  <c r="C237" i="54"/>
  <c r="C238" i="54"/>
  <c r="C239" i="54"/>
  <c r="C240" i="54"/>
  <c r="C241" i="54"/>
  <c r="C242" i="54"/>
  <c r="C243" i="54"/>
  <c r="C244" i="54"/>
  <c r="C245" i="54"/>
  <c r="C246" i="54"/>
  <c r="C247" i="54"/>
  <c r="C248" i="54"/>
  <c r="C249" i="54"/>
  <c r="C250" i="54"/>
  <c r="C251" i="54"/>
  <c r="C252" i="54"/>
  <c r="C253" i="54"/>
  <c r="C254" i="54"/>
  <c r="C255" i="54"/>
  <c r="C256" i="54"/>
  <c r="C257" i="54"/>
  <c r="C258" i="54"/>
  <c r="C259" i="54"/>
  <c r="C260" i="54"/>
  <c r="C261" i="54"/>
  <c r="C262" i="54"/>
  <c r="C263" i="54"/>
  <c r="C264" i="54"/>
  <c r="C265" i="54"/>
  <c r="C266" i="54"/>
  <c r="C267" i="54"/>
  <c r="C268" i="54"/>
  <c r="C269" i="54"/>
  <c r="C270" i="54"/>
  <c r="C271" i="54"/>
  <c r="C272" i="54"/>
  <c r="C273" i="54"/>
  <c r="C274" i="54"/>
  <c r="C275" i="54"/>
  <c r="C276" i="54"/>
  <c r="C277" i="54"/>
  <c r="C278" i="54"/>
  <c r="C279" i="54"/>
  <c r="C280" i="54"/>
  <c r="C281" i="54"/>
  <c r="C282" i="54"/>
  <c r="C283" i="54"/>
  <c r="C284" i="54"/>
  <c r="C285" i="54"/>
  <c r="C286" i="54"/>
  <c r="C287" i="54"/>
  <c r="C288" i="54"/>
  <c r="C289" i="54"/>
  <c r="C290" i="54"/>
  <c r="C291" i="54"/>
  <c r="C292" i="54"/>
  <c r="C293" i="54"/>
  <c r="C294" i="54"/>
  <c r="C295" i="54"/>
  <c r="C296" i="54"/>
  <c r="C297" i="54"/>
  <c r="C298" i="54"/>
  <c r="C299" i="54"/>
  <c r="C300" i="54"/>
  <c r="C301" i="54"/>
  <c r="C302" i="54"/>
  <c r="C303" i="54"/>
  <c r="C304" i="54"/>
  <c r="C305" i="54"/>
  <c r="C306" i="54"/>
  <c r="C307" i="54"/>
  <c r="C308" i="54"/>
  <c r="C309" i="54"/>
  <c r="C310" i="54"/>
  <c r="C311" i="54"/>
  <c r="C312" i="54"/>
  <c r="C313" i="54"/>
  <c r="C314" i="54"/>
  <c r="C315" i="54"/>
  <c r="C316" i="54"/>
  <c r="C317" i="54"/>
  <c r="C318" i="54"/>
  <c r="C319" i="54"/>
  <c r="C320" i="54"/>
  <c r="C321" i="54"/>
  <c r="C322" i="54"/>
  <c r="C323" i="54"/>
  <c r="C324" i="54"/>
  <c r="C325" i="54"/>
  <c r="C326" i="54"/>
  <c r="C327" i="54"/>
  <c r="C328" i="54"/>
  <c r="C329" i="54"/>
  <c r="C330" i="54"/>
  <c r="C331" i="54"/>
  <c r="C332" i="54"/>
  <c r="C333" i="54"/>
  <c r="C334" i="54"/>
  <c r="C335" i="54"/>
  <c r="C336" i="54"/>
  <c r="C337" i="54"/>
  <c r="C338" i="54"/>
  <c r="C339" i="54"/>
  <c r="C340" i="54"/>
  <c r="C341" i="54"/>
  <c r="C342" i="54"/>
  <c r="C343" i="54"/>
  <c r="C344" i="54"/>
  <c r="C345" i="54"/>
  <c r="C346" i="54"/>
  <c r="C347" i="54"/>
  <c r="C348" i="54"/>
  <c r="C349" i="54"/>
  <c r="C350" i="54"/>
  <c r="C351" i="54"/>
  <c r="C352" i="54"/>
  <c r="C353" i="54"/>
  <c r="C354" i="54"/>
  <c r="C355" i="54"/>
  <c r="C356" i="54"/>
  <c r="C357" i="54"/>
  <c r="C358" i="54"/>
  <c r="C359" i="54"/>
  <c r="C360" i="54"/>
  <c r="C361" i="54"/>
  <c r="C362" i="54"/>
  <c r="C363" i="54"/>
  <c r="C364" i="54"/>
  <c r="C365" i="54"/>
  <c r="C366" i="54"/>
  <c r="C367" i="54"/>
  <c r="C368" i="54"/>
  <c r="C369" i="54"/>
  <c r="C370" i="54"/>
  <c r="C371" i="54"/>
  <c r="C372" i="54"/>
  <c r="C373" i="54"/>
  <c r="C374" i="54"/>
  <c r="C375" i="54"/>
  <c r="C376" i="54"/>
  <c r="C377" i="54"/>
  <c r="C378" i="54"/>
  <c r="C379" i="54"/>
  <c r="C380" i="54"/>
  <c r="C381" i="54"/>
  <c r="C382" i="54"/>
  <c r="C383" i="54"/>
  <c r="C384" i="54"/>
  <c r="C385" i="54"/>
  <c r="C386" i="54"/>
  <c r="C387" i="54"/>
  <c r="C388" i="54"/>
  <c r="C389" i="54"/>
  <c r="C390" i="54"/>
  <c r="C391" i="54"/>
  <c r="C392" i="54"/>
  <c r="C393" i="54"/>
  <c r="C394" i="54"/>
  <c r="C395" i="54"/>
  <c r="C396" i="54"/>
  <c r="C397" i="54"/>
  <c r="C398" i="54"/>
  <c r="C399" i="54"/>
  <c r="C400" i="54"/>
  <c r="C401" i="54"/>
  <c r="C402" i="54"/>
  <c r="C403" i="54"/>
  <c r="C404" i="54"/>
  <c r="C405" i="54"/>
  <c r="C406" i="54"/>
  <c r="C407" i="54"/>
  <c r="C408" i="54"/>
  <c r="C409" i="54"/>
  <c r="C410" i="54"/>
  <c r="C411" i="54"/>
  <c r="C412" i="54"/>
  <c r="C413" i="54"/>
  <c r="C414" i="54"/>
  <c r="C415" i="54"/>
  <c r="C416" i="54"/>
  <c r="C417" i="54"/>
  <c r="C418" i="54"/>
  <c r="C419" i="54"/>
  <c r="C420" i="54"/>
  <c r="C421" i="54"/>
  <c r="C422" i="54"/>
  <c r="C423" i="54"/>
  <c r="C424" i="54"/>
  <c r="C425" i="54"/>
  <c r="C426" i="54"/>
  <c r="C427" i="54"/>
  <c r="C428" i="54"/>
  <c r="C429" i="54"/>
  <c r="C430" i="54"/>
  <c r="C431" i="54"/>
  <c r="C432" i="54"/>
  <c r="C433" i="54"/>
  <c r="C434" i="54"/>
  <c r="C435" i="54"/>
  <c r="C436" i="54"/>
  <c r="C437" i="54"/>
  <c r="C438" i="54"/>
  <c r="C439" i="54"/>
  <c r="C440" i="54"/>
  <c r="C441" i="54"/>
  <c r="C442" i="54"/>
  <c r="C443" i="54"/>
  <c r="C444" i="54"/>
  <c r="C445" i="54"/>
  <c r="C446" i="54"/>
  <c r="C447" i="54"/>
  <c r="C448" i="54"/>
  <c r="C449" i="54"/>
  <c r="C450" i="54"/>
  <c r="C451" i="54"/>
  <c r="C452" i="54"/>
  <c r="C453" i="54"/>
  <c r="C454" i="54"/>
  <c r="C455" i="54"/>
  <c r="C456" i="54"/>
  <c r="C457" i="54"/>
  <c r="C458" i="54"/>
  <c r="C459" i="54"/>
  <c r="C460" i="54"/>
  <c r="C461" i="54"/>
  <c r="C462" i="54"/>
  <c r="C463" i="54"/>
  <c r="C464" i="54"/>
  <c r="C465" i="54"/>
  <c r="C466" i="54"/>
  <c r="C467" i="54"/>
  <c r="C468" i="54"/>
  <c r="C469" i="54"/>
  <c r="C470" i="54"/>
  <c r="C471" i="54"/>
  <c r="C472" i="54"/>
  <c r="C473" i="54"/>
  <c r="C474" i="54"/>
  <c r="C475" i="54"/>
  <c r="C476" i="54"/>
  <c r="C477" i="54"/>
  <c r="C478" i="54"/>
  <c r="C479" i="54"/>
  <c r="C480" i="54"/>
  <c r="C481" i="54"/>
  <c r="C482" i="54"/>
  <c r="C483" i="54"/>
  <c r="C484" i="54"/>
  <c r="C485" i="54"/>
  <c r="C486" i="54"/>
  <c r="C487" i="54"/>
  <c r="C488" i="54"/>
  <c r="C489" i="54"/>
  <c r="C490" i="54"/>
  <c r="C491" i="54"/>
  <c r="C492" i="54"/>
  <c r="C493" i="54"/>
  <c r="C494" i="54"/>
  <c r="C495" i="54"/>
  <c r="C496" i="54"/>
  <c r="C497" i="54"/>
  <c r="C498" i="54"/>
  <c r="C499" i="54"/>
  <c r="C500" i="54"/>
  <c r="C501" i="54"/>
  <c r="C502" i="54"/>
  <c r="C503" i="54"/>
  <c r="C504" i="54"/>
  <c r="C505" i="54"/>
  <c r="C506" i="54"/>
  <c r="C507" i="54"/>
  <c r="C508" i="54"/>
  <c r="C509" i="54"/>
  <c r="C510" i="54"/>
  <c r="C511" i="54"/>
  <c r="C512" i="54"/>
  <c r="C513" i="54"/>
  <c r="C514" i="54"/>
  <c r="C515" i="54"/>
  <c r="C516" i="54"/>
  <c r="C517" i="54"/>
  <c r="C518" i="54"/>
  <c r="C519" i="54"/>
  <c r="C520" i="54"/>
  <c r="C521" i="54"/>
  <c r="C522" i="54"/>
  <c r="C523" i="54"/>
  <c r="C524" i="54"/>
  <c r="C525" i="54"/>
  <c r="C526" i="54"/>
  <c r="C527" i="54"/>
  <c r="C528" i="54"/>
  <c r="C529" i="54"/>
  <c r="C530" i="54"/>
  <c r="C531" i="54"/>
  <c r="C532" i="54"/>
  <c r="C533" i="54"/>
  <c r="C534" i="54"/>
  <c r="C535" i="54"/>
  <c r="C536" i="54"/>
  <c r="C537" i="54"/>
  <c r="C538" i="54"/>
  <c r="C539" i="54"/>
  <c r="C540" i="54"/>
  <c r="C541" i="54"/>
  <c r="C542" i="54"/>
  <c r="C543" i="54"/>
  <c r="C544" i="54"/>
  <c r="C545" i="54"/>
  <c r="C546" i="54"/>
  <c r="C547" i="54"/>
  <c r="C548" i="54"/>
  <c r="C549" i="54"/>
  <c r="C550" i="54"/>
  <c r="C551" i="54"/>
  <c r="C552" i="54"/>
  <c r="C553" i="54"/>
  <c r="C554" i="54"/>
  <c r="C555" i="54"/>
  <c r="C556" i="54"/>
  <c r="C557" i="54"/>
  <c r="C558" i="54"/>
  <c r="C559" i="54"/>
  <c r="C560" i="54"/>
  <c r="C561" i="54"/>
  <c r="C562" i="54"/>
  <c r="C563" i="54"/>
  <c r="C564" i="54"/>
  <c r="C565" i="54"/>
  <c r="C566" i="54"/>
  <c r="C567" i="54"/>
  <c r="C568" i="54"/>
  <c r="C569" i="54"/>
  <c r="C570" i="54"/>
  <c r="C571" i="54"/>
  <c r="C572" i="54"/>
  <c r="C573" i="54"/>
  <c r="C574" i="54"/>
  <c r="C575" i="54"/>
  <c r="C576" i="54"/>
  <c r="C577" i="54"/>
  <c r="C578" i="54"/>
  <c r="C579" i="54"/>
  <c r="C580" i="54"/>
  <c r="C581" i="54"/>
  <c r="C582" i="54"/>
  <c r="C583" i="54"/>
  <c r="C584" i="54"/>
  <c r="C585" i="54"/>
  <c r="C586" i="54"/>
  <c r="C587" i="54"/>
  <c r="C588" i="54"/>
  <c r="C589" i="54"/>
  <c r="C590" i="54"/>
  <c r="C591" i="54"/>
  <c r="C592" i="54"/>
  <c r="C593" i="54"/>
  <c r="C594" i="54"/>
  <c r="C595" i="54"/>
  <c r="C596" i="54"/>
  <c r="C597" i="54"/>
  <c r="C598" i="54"/>
  <c r="C599" i="54"/>
  <c r="C600" i="54"/>
  <c r="C601" i="54"/>
  <c r="C602" i="54"/>
  <c r="C603" i="54"/>
  <c r="C604" i="54"/>
  <c r="C605" i="54"/>
  <c r="C606" i="54"/>
  <c r="C607" i="54"/>
  <c r="C608" i="54"/>
  <c r="C609" i="54"/>
  <c r="C610" i="54"/>
  <c r="C611" i="54"/>
  <c r="C612" i="54"/>
  <c r="C613" i="54"/>
  <c r="C614" i="54"/>
  <c r="C615" i="54"/>
  <c r="C616" i="54"/>
  <c r="C617" i="54"/>
  <c r="C618" i="54"/>
  <c r="C619" i="54"/>
  <c r="C620" i="54"/>
  <c r="C621" i="54"/>
  <c r="C622" i="54"/>
  <c r="C623" i="54"/>
  <c r="C624" i="54"/>
  <c r="C625" i="54"/>
  <c r="C626" i="54"/>
  <c r="C627" i="54"/>
  <c r="C628" i="54"/>
  <c r="C629" i="54"/>
  <c r="C630" i="54"/>
  <c r="C631" i="54"/>
  <c r="C632" i="54"/>
  <c r="C633" i="54"/>
  <c r="C634" i="54"/>
  <c r="C635" i="54"/>
  <c r="C636" i="54"/>
  <c r="C637" i="54"/>
  <c r="C638" i="54"/>
  <c r="C639" i="54"/>
  <c r="C640" i="54"/>
  <c r="C641" i="54"/>
  <c r="C642" i="54"/>
  <c r="C643" i="54"/>
  <c r="C644" i="54"/>
  <c r="C645" i="54"/>
  <c r="C646" i="54"/>
  <c r="C647" i="54"/>
  <c r="C648" i="54"/>
  <c r="C649" i="54"/>
  <c r="C650" i="54"/>
  <c r="C651" i="54"/>
  <c r="C652" i="54"/>
  <c r="C653" i="54"/>
  <c r="C654" i="54"/>
  <c r="C655" i="54"/>
  <c r="C656" i="54"/>
  <c r="C657" i="54"/>
  <c r="C658" i="54"/>
  <c r="C659" i="54"/>
  <c r="C660" i="54"/>
  <c r="C661" i="54"/>
  <c r="C662" i="54"/>
  <c r="C663" i="54"/>
  <c r="C664" i="54"/>
  <c r="C665" i="54"/>
  <c r="C666" i="54"/>
  <c r="C667" i="54"/>
  <c r="C668" i="54"/>
  <c r="C669" i="54"/>
  <c r="C670" i="54"/>
  <c r="C671" i="54"/>
  <c r="C672" i="54"/>
  <c r="C673" i="54"/>
  <c r="C674" i="54"/>
  <c r="C675" i="54"/>
  <c r="C676" i="54"/>
  <c r="C677" i="54"/>
  <c r="C678" i="54"/>
  <c r="C679" i="54"/>
  <c r="C680" i="54"/>
  <c r="C681" i="54"/>
  <c r="C682" i="54"/>
  <c r="C683" i="54"/>
  <c r="C684" i="54"/>
  <c r="C685" i="54"/>
  <c r="C686" i="54"/>
  <c r="C687" i="54"/>
  <c r="C688" i="54"/>
  <c r="C689" i="54"/>
  <c r="C690" i="54"/>
  <c r="C691" i="54"/>
  <c r="C692" i="54"/>
  <c r="C693" i="54"/>
  <c r="C694" i="54"/>
  <c r="C695" i="54"/>
  <c r="C696" i="54"/>
  <c r="C697" i="54"/>
  <c r="C698" i="54"/>
  <c r="C699" i="54"/>
  <c r="C700" i="54"/>
  <c r="C701" i="54"/>
  <c r="C702" i="54"/>
  <c r="C703" i="54"/>
  <c r="C704" i="54"/>
  <c r="C705" i="54"/>
  <c r="C706" i="54"/>
  <c r="C707" i="54"/>
  <c r="C708" i="54"/>
  <c r="C709" i="54"/>
  <c r="C710" i="54"/>
  <c r="C711" i="54"/>
  <c r="C712" i="54"/>
  <c r="C713" i="54"/>
  <c r="C714" i="54"/>
  <c r="C715" i="54"/>
  <c r="C716" i="54"/>
  <c r="C717" i="54"/>
  <c r="C718" i="54"/>
  <c r="C719" i="54"/>
  <c r="C720" i="54"/>
  <c r="C721" i="54"/>
  <c r="C2" i="53"/>
  <c r="C3" i="53"/>
  <c r="C4" i="53"/>
  <c r="C5" i="53"/>
  <c r="C6" i="53"/>
  <c r="C7" i="53"/>
  <c r="C8" i="53"/>
  <c r="C9" i="53"/>
  <c r="C10" i="53"/>
  <c r="C11" i="53"/>
  <c r="C12" i="53"/>
  <c r="C13" i="53"/>
  <c r="C14" i="53"/>
  <c r="C15" i="53"/>
  <c r="C16" i="53"/>
  <c r="C17" i="53"/>
  <c r="C18" i="53"/>
  <c r="C19" i="53"/>
  <c r="C20" i="53"/>
  <c r="C21" i="53"/>
  <c r="C22" i="53"/>
  <c r="C23" i="53"/>
  <c r="C24" i="53"/>
  <c r="C25" i="53"/>
  <c r="C26" i="53"/>
  <c r="C27" i="53"/>
  <c r="C28" i="53"/>
  <c r="C29" i="53"/>
  <c r="C30" i="53"/>
  <c r="C31" i="53"/>
  <c r="C32" i="53"/>
  <c r="C33" i="53"/>
  <c r="C34" i="53"/>
  <c r="C35" i="53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93" i="53"/>
  <c r="C94" i="53"/>
  <c r="C95" i="53"/>
  <c r="C96" i="53"/>
  <c r="C97" i="53"/>
  <c r="C98" i="53"/>
  <c r="C99" i="53"/>
  <c r="C100" i="53"/>
  <c r="C101" i="53"/>
  <c r="C102" i="53"/>
  <c r="C103" i="53"/>
  <c r="C104" i="53"/>
  <c r="C105" i="53"/>
  <c r="C106" i="53"/>
  <c r="C107" i="53"/>
  <c r="C108" i="53"/>
  <c r="C109" i="53"/>
  <c r="C110" i="53"/>
  <c r="C111" i="53"/>
  <c r="C112" i="53"/>
  <c r="C113" i="53"/>
  <c r="C114" i="53"/>
  <c r="C115" i="53"/>
  <c r="C116" i="53"/>
  <c r="C117" i="53"/>
  <c r="C118" i="53"/>
  <c r="C119" i="53"/>
  <c r="C120" i="53"/>
  <c r="C121" i="53"/>
  <c r="C122" i="53"/>
  <c r="C123" i="53"/>
  <c r="C124" i="53"/>
  <c r="C125" i="53"/>
  <c r="C126" i="53"/>
  <c r="C127" i="53"/>
  <c r="C128" i="53"/>
  <c r="C129" i="53"/>
  <c r="C130" i="53"/>
  <c r="C131" i="53"/>
  <c r="C132" i="53"/>
  <c r="C133" i="53"/>
  <c r="C134" i="53"/>
  <c r="C135" i="53"/>
  <c r="C136" i="53"/>
  <c r="C137" i="53"/>
  <c r="C138" i="53"/>
  <c r="C139" i="53"/>
  <c r="C140" i="53"/>
  <c r="C141" i="53"/>
  <c r="C142" i="53"/>
  <c r="C143" i="53"/>
  <c r="C144" i="53"/>
  <c r="C145" i="53"/>
  <c r="C146" i="53"/>
  <c r="C147" i="53"/>
  <c r="C148" i="53"/>
  <c r="C149" i="53"/>
  <c r="C150" i="53"/>
  <c r="C151" i="53"/>
  <c r="C152" i="53"/>
  <c r="C153" i="53"/>
  <c r="C154" i="53"/>
  <c r="C155" i="53"/>
  <c r="C156" i="53"/>
  <c r="C157" i="53"/>
  <c r="C158" i="53"/>
  <c r="C159" i="53"/>
  <c r="C160" i="53"/>
  <c r="C161" i="53"/>
  <c r="C162" i="53"/>
  <c r="C163" i="53"/>
  <c r="C164" i="53"/>
  <c r="C165" i="53"/>
  <c r="C166" i="53"/>
  <c r="C167" i="53"/>
  <c r="C168" i="53"/>
  <c r="C169" i="53"/>
  <c r="C170" i="53"/>
  <c r="C171" i="53"/>
  <c r="C172" i="53"/>
  <c r="C173" i="53"/>
  <c r="C174" i="53"/>
  <c r="C175" i="53"/>
  <c r="C176" i="53"/>
  <c r="C177" i="53"/>
  <c r="C178" i="53"/>
  <c r="C179" i="53"/>
  <c r="C180" i="53"/>
  <c r="C181" i="53"/>
  <c r="C182" i="53"/>
  <c r="C183" i="53"/>
  <c r="C184" i="53"/>
  <c r="C185" i="53"/>
  <c r="C186" i="53"/>
  <c r="C187" i="53"/>
  <c r="C188" i="53"/>
  <c r="C189" i="53"/>
  <c r="C190" i="53"/>
  <c r="C191" i="53"/>
  <c r="C192" i="53"/>
  <c r="C193" i="53"/>
  <c r="C194" i="53"/>
  <c r="C195" i="53"/>
  <c r="C196" i="53"/>
  <c r="C197" i="53"/>
  <c r="C198" i="53"/>
  <c r="C199" i="53"/>
  <c r="C200" i="53"/>
  <c r="C201" i="53"/>
  <c r="C202" i="53"/>
  <c r="C203" i="53"/>
  <c r="C204" i="53"/>
  <c r="C205" i="53"/>
  <c r="C206" i="53"/>
  <c r="C207" i="53"/>
  <c r="C208" i="53"/>
  <c r="C209" i="53"/>
  <c r="C210" i="53"/>
  <c r="C211" i="53"/>
  <c r="C212" i="53"/>
  <c r="C213" i="53"/>
  <c r="C214" i="53"/>
  <c r="C215" i="53"/>
  <c r="C216" i="53"/>
  <c r="C217" i="53"/>
  <c r="C218" i="53"/>
  <c r="C219" i="53"/>
  <c r="C220" i="53"/>
  <c r="C221" i="53"/>
  <c r="C222" i="53"/>
  <c r="C223" i="53"/>
  <c r="C224" i="53"/>
  <c r="C225" i="53"/>
  <c r="C226" i="53"/>
  <c r="C227" i="53"/>
  <c r="C228" i="53"/>
  <c r="C229" i="53"/>
  <c r="C230" i="53"/>
  <c r="C231" i="53"/>
  <c r="C232" i="53"/>
  <c r="C233" i="53"/>
  <c r="C234" i="53"/>
  <c r="C235" i="53"/>
  <c r="C236" i="53"/>
  <c r="C237" i="53"/>
  <c r="C238" i="53"/>
  <c r="C239" i="53"/>
  <c r="C240" i="53"/>
  <c r="C241" i="53"/>
  <c r="C242" i="53"/>
  <c r="C243" i="53"/>
  <c r="C244" i="53"/>
  <c r="C245" i="53"/>
  <c r="C246" i="53"/>
  <c r="C247" i="53"/>
  <c r="C248" i="53"/>
  <c r="C249" i="53"/>
  <c r="C250" i="53"/>
  <c r="C251" i="53"/>
  <c r="C252" i="53"/>
  <c r="C253" i="53"/>
  <c r="C254" i="53"/>
  <c r="C255" i="53"/>
  <c r="C256" i="53"/>
  <c r="C257" i="53"/>
  <c r="C258" i="53"/>
  <c r="C259" i="53"/>
  <c r="C260" i="53"/>
  <c r="C261" i="53"/>
  <c r="C262" i="53"/>
  <c r="C263" i="53"/>
  <c r="C264" i="53"/>
  <c r="C265" i="53"/>
  <c r="C266" i="53"/>
  <c r="C267" i="53"/>
  <c r="C268" i="53"/>
  <c r="C269" i="53"/>
  <c r="C270" i="53"/>
  <c r="C271" i="53"/>
  <c r="C272" i="53"/>
  <c r="C273" i="53"/>
  <c r="C274" i="53"/>
  <c r="C275" i="53"/>
  <c r="C276" i="53"/>
  <c r="C277" i="53"/>
  <c r="C278" i="53"/>
  <c r="C279" i="53"/>
  <c r="C280" i="53"/>
  <c r="C281" i="53"/>
  <c r="C282" i="53"/>
  <c r="C283" i="53"/>
  <c r="C284" i="53"/>
  <c r="C285" i="53"/>
  <c r="C286" i="53"/>
  <c r="C287" i="53"/>
  <c r="C288" i="53"/>
  <c r="C289" i="53"/>
  <c r="C290" i="53"/>
  <c r="C291" i="53"/>
  <c r="C292" i="53"/>
  <c r="C293" i="53"/>
  <c r="C294" i="53"/>
  <c r="C295" i="53"/>
  <c r="C296" i="53"/>
  <c r="C297" i="53"/>
  <c r="C298" i="53"/>
  <c r="C299" i="53"/>
  <c r="C300" i="53"/>
  <c r="C301" i="53"/>
  <c r="C302" i="53"/>
  <c r="C303" i="53"/>
  <c r="C304" i="53"/>
  <c r="C305" i="53"/>
  <c r="C306" i="53"/>
  <c r="C307" i="53"/>
  <c r="C308" i="53"/>
  <c r="C309" i="53"/>
  <c r="C310" i="53"/>
  <c r="C311" i="53"/>
  <c r="C312" i="53"/>
  <c r="C313" i="53"/>
  <c r="C314" i="53"/>
  <c r="C315" i="53"/>
  <c r="C316" i="53"/>
  <c r="C317" i="53"/>
  <c r="C318" i="53"/>
  <c r="C319" i="53"/>
  <c r="C320" i="53"/>
  <c r="C321" i="53"/>
  <c r="C322" i="53"/>
  <c r="C323" i="53"/>
  <c r="C324" i="53"/>
  <c r="C325" i="53"/>
  <c r="C326" i="53"/>
  <c r="C327" i="53"/>
  <c r="C328" i="53"/>
  <c r="C329" i="53"/>
  <c r="C330" i="53"/>
  <c r="C331" i="53"/>
  <c r="C332" i="53"/>
  <c r="C333" i="53"/>
  <c r="C334" i="53"/>
  <c r="C335" i="53"/>
  <c r="C336" i="53"/>
  <c r="C337" i="53"/>
  <c r="C338" i="53"/>
  <c r="C339" i="53"/>
  <c r="C340" i="53"/>
  <c r="C341" i="53"/>
  <c r="C342" i="53"/>
  <c r="C343" i="53"/>
  <c r="C344" i="53"/>
  <c r="C345" i="53"/>
  <c r="C346" i="53"/>
  <c r="C347" i="53"/>
  <c r="C348" i="53"/>
  <c r="C349" i="53"/>
  <c r="C350" i="53"/>
  <c r="C351" i="53"/>
  <c r="C352" i="53"/>
  <c r="C353" i="53"/>
  <c r="C354" i="53"/>
  <c r="C355" i="53"/>
  <c r="C356" i="53"/>
  <c r="C357" i="53"/>
  <c r="C358" i="53"/>
  <c r="C359" i="53"/>
  <c r="C360" i="53"/>
  <c r="C361" i="53"/>
  <c r="C362" i="53"/>
  <c r="C363" i="53"/>
  <c r="C364" i="53"/>
  <c r="C365" i="53"/>
  <c r="C366" i="53"/>
  <c r="C367" i="53"/>
  <c r="C368" i="53"/>
  <c r="C369" i="53"/>
  <c r="C370" i="53"/>
  <c r="C371" i="53"/>
  <c r="C372" i="53"/>
  <c r="C373" i="53"/>
  <c r="C374" i="53"/>
  <c r="C375" i="53"/>
  <c r="C376" i="53"/>
  <c r="C377" i="53"/>
  <c r="C378" i="53"/>
  <c r="C379" i="53"/>
  <c r="C380" i="53"/>
  <c r="C381" i="53"/>
  <c r="C382" i="53"/>
  <c r="C383" i="53"/>
  <c r="C384" i="53"/>
  <c r="C385" i="53"/>
  <c r="C386" i="53"/>
  <c r="C387" i="53"/>
  <c r="C388" i="53"/>
  <c r="C389" i="53"/>
  <c r="C390" i="53"/>
  <c r="C391" i="53"/>
  <c r="C392" i="53"/>
  <c r="C393" i="53"/>
  <c r="C394" i="53"/>
  <c r="C395" i="53"/>
  <c r="C396" i="53"/>
  <c r="C397" i="53"/>
  <c r="C398" i="53"/>
  <c r="C399" i="53"/>
  <c r="C400" i="53"/>
  <c r="C401" i="53"/>
  <c r="C402" i="53"/>
  <c r="C403" i="53"/>
  <c r="C404" i="53"/>
  <c r="C405" i="53"/>
  <c r="C406" i="53"/>
  <c r="C407" i="53"/>
  <c r="C408" i="53"/>
  <c r="C409" i="53"/>
  <c r="C410" i="53"/>
  <c r="C411" i="53"/>
  <c r="C412" i="53"/>
  <c r="C413" i="53"/>
  <c r="C414" i="53"/>
  <c r="C415" i="53"/>
  <c r="C416" i="53"/>
  <c r="C417" i="53"/>
  <c r="C418" i="53"/>
  <c r="C419" i="53"/>
  <c r="C420" i="53"/>
  <c r="C421" i="53"/>
  <c r="C422" i="53"/>
  <c r="C423" i="53"/>
  <c r="C424" i="53"/>
  <c r="C425" i="53"/>
  <c r="C426" i="53"/>
  <c r="C427" i="53"/>
  <c r="C428" i="53"/>
  <c r="C429" i="53"/>
  <c r="C430" i="53"/>
  <c r="C431" i="53"/>
  <c r="C432" i="53"/>
  <c r="C433" i="53"/>
  <c r="C434" i="53"/>
  <c r="C435" i="53"/>
  <c r="C436" i="53"/>
  <c r="C437" i="53"/>
  <c r="C438" i="53"/>
  <c r="C439" i="53"/>
  <c r="C440" i="53"/>
  <c r="C441" i="53"/>
  <c r="C442" i="53"/>
  <c r="C443" i="53"/>
  <c r="C444" i="53"/>
  <c r="C445" i="53"/>
  <c r="C446" i="53"/>
  <c r="C447" i="53"/>
  <c r="C448" i="53"/>
  <c r="C449" i="53"/>
  <c r="C450" i="53"/>
  <c r="C451" i="53"/>
  <c r="C452" i="53"/>
  <c r="C453" i="53"/>
  <c r="C454" i="53"/>
  <c r="C455" i="53"/>
  <c r="C456" i="53"/>
  <c r="C457" i="53"/>
  <c r="C458" i="53"/>
  <c r="C459" i="53"/>
  <c r="C460" i="53"/>
  <c r="C461" i="53"/>
  <c r="C462" i="53"/>
  <c r="C463" i="53"/>
  <c r="C464" i="53"/>
  <c r="C465" i="53"/>
  <c r="C466" i="53"/>
  <c r="C467" i="53"/>
  <c r="C468" i="53"/>
  <c r="C469" i="53"/>
  <c r="C470" i="53"/>
  <c r="C471" i="53"/>
  <c r="C472" i="53"/>
  <c r="C473" i="53"/>
  <c r="C474" i="53"/>
  <c r="C475" i="53"/>
  <c r="C476" i="53"/>
  <c r="C477" i="53"/>
  <c r="C478" i="53"/>
  <c r="C479" i="53"/>
  <c r="C480" i="53"/>
  <c r="C481" i="53"/>
  <c r="C482" i="53"/>
  <c r="C483" i="53"/>
  <c r="C484" i="53"/>
  <c r="C485" i="53"/>
  <c r="C486" i="53"/>
  <c r="C487" i="53"/>
  <c r="C488" i="53"/>
  <c r="C489" i="53"/>
  <c r="C490" i="53"/>
  <c r="C491" i="53"/>
  <c r="C492" i="53"/>
  <c r="C493" i="53"/>
  <c r="C494" i="53"/>
  <c r="C495" i="53"/>
  <c r="C496" i="53"/>
  <c r="C497" i="53"/>
  <c r="C498" i="53"/>
  <c r="C499" i="53"/>
  <c r="C500" i="53"/>
  <c r="C501" i="53"/>
  <c r="C502" i="53"/>
  <c r="C503" i="53"/>
  <c r="C504" i="53"/>
  <c r="C505" i="53"/>
  <c r="C506" i="53"/>
  <c r="C507" i="53"/>
  <c r="C508" i="53"/>
  <c r="C509" i="53"/>
  <c r="C510" i="53"/>
  <c r="C511" i="53"/>
  <c r="C512" i="53"/>
  <c r="C513" i="53"/>
  <c r="C514" i="53"/>
  <c r="C515" i="53"/>
  <c r="C516" i="53"/>
  <c r="C517" i="53"/>
  <c r="C518" i="53"/>
  <c r="C519" i="53"/>
  <c r="C520" i="53"/>
  <c r="C521" i="53"/>
  <c r="C522" i="53"/>
  <c r="C523" i="53"/>
  <c r="C524" i="53"/>
  <c r="C525" i="53"/>
  <c r="C526" i="53"/>
  <c r="C527" i="53"/>
  <c r="C528" i="53"/>
  <c r="C529" i="53"/>
  <c r="C530" i="53"/>
  <c r="C531" i="53"/>
  <c r="C532" i="53"/>
  <c r="C533" i="53"/>
  <c r="C534" i="53"/>
  <c r="C535" i="53"/>
  <c r="C536" i="53"/>
  <c r="C537" i="53"/>
  <c r="C538" i="53"/>
  <c r="C539" i="53"/>
  <c r="C540" i="53"/>
  <c r="C541" i="53"/>
  <c r="C542" i="53"/>
  <c r="C543" i="53"/>
  <c r="C544" i="53"/>
  <c r="C545" i="53"/>
  <c r="C546" i="53"/>
  <c r="C547" i="53"/>
  <c r="C548" i="53"/>
  <c r="C549" i="53"/>
  <c r="C550" i="53"/>
  <c r="C551" i="53"/>
  <c r="C552" i="53"/>
  <c r="C553" i="53"/>
  <c r="C554" i="53"/>
  <c r="C555" i="53"/>
  <c r="C556" i="53"/>
  <c r="C557" i="53"/>
  <c r="C558" i="53"/>
  <c r="C559" i="53"/>
  <c r="C560" i="53"/>
  <c r="C561" i="53"/>
  <c r="C562" i="53"/>
  <c r="C563" i="53"/>
  <c r="C564" i="53"/>
  <c r="C565" i="53"/>
  <c r="C566" i="53"/>
  <c r="C567" i="53"/>
  <c r="C568" i="53"/>
  <c r="C569" i="53"/>
  <c r="C570" i="53"/>
  <c r="C571" i="53"/>
  <c r="C572" i="53"/>
  <c r="C573" i="53"/>
  <c r="C574" i="53"/>
  <c r="C575" i="53"/>
  <c r="C576" i="53"/>
  <c r="C577" i="53"/>
  <c r="C578" i="53"/>
  <c r="C579" i="53"/>
  <c r="C580" i="53"/>
  <c r="C581" i="53"/>
  <c r="C582" i="53"/>
  <c r="C583" i="53"/>
  <c r="C584" i="53"/>
  <c r="C585" i="53"/>
  <c r="C586" i="53"/>
  <c r="C587" i="53"/>
  <c r="C588" i="53"/>
  <c r="C589" i="53"/>
  <c r="C590" i="53"/>
  <c r="C591" i="53"/>
  <c r="C592" i="53"/>
  <c r="C593" i="53"/>
  <c r="C594" i="53"/>
  <c r="C595" i="53"/>
  <c r="C596" i="53"/>
  <c r="C597" i="53"/>
  <c r="C598" i="53"/>
  <c r="C599" i="53"/>
  <c r="C600" i="53"/>
  <c r="C601" i="53"/>
  <c r="C602" i="53"/>
  <c r="C603" i="53"/>
  <c r="C604" i="53"/>
  <c r="C605" i="53"/>
  <c r="C606" i="53"/>
  <c r="C607" i="53"/>
  <c r="C608" i="53"/>
  <c r="C609" i="53"/>
  <c r="C610" i="53"/>
  <c r="C611" i="53"/>
  <c r="C612" i="53"/>
  <c r="C613" i="53"/>
  <c r="C614" i="53"/>
  <c r="C615" i="53"/>
  <c r="C616" i="53"/>
  <c r="C617" i="53"/>
  <c r="C618" i="53"/>
  <c r="C619" i="53"/>
  <c r="C620" i="53"/>
  <c r="C621" i="53"/>
  <c r="C622" i="53"/>
  <c r="C623" i="53"/>
  <c r="C624" i="53"/>
  <c r="C625" i="53"/>
  <c r="C626" i="53"/>
  <c r="C627" i="53"/>
  <c r="C628" i="53"/>
  <c r="C629" i="53"/>
  <c r="C630" i="53"/>
  <c r="C631" i="53"/>
  <c r="C632" i="53"/>
  <c r="C633" i="53"/>
  <c r="C634" i="53"/>
  <c r="C635" i="53"/>
  <c r="C636" i="53"/>
  <c r="C637" i="53"/>
  <c r="C638" i="53"/>
  <c r="C639" i="53"/>
  <c r="C640" i="53"/>
  <c r="C641" i="53"/>
  <c r="C642" i="53"/>
  <c r="C643" i="53"/>
  <c r="C644" i="53"/>
  <c r="C645" i="53"/>
  <c r="C646" i="53"/>
  <c r="C647" i="53"/>
  <c r="C648" i="53"/>
  <c r="C649" i="53"/>
  <c r="C650" i="53"/>
  <c r="C651" i="53"/>
  <c r="C652" i="53"/>
  <c r="C653" i="53"/>
  <c r="C654" i="53"/>
  <c r="C655" i="53"/>
  <c r="C656" i="53"/>
  <c r="C657" i="53"/>
  <c r="C658" i="53"/>
  <c r="C659" i="53"/>
  <c r="C660" i="53"/>
  <c r="C661" i="53"/>
  <c r="C662" i="53"/>
  <c r="C663" i="53"/>
  <c r="C664" i="53"/>
  <c r="C665" i="53"/>
  <c r="C666" i="53"/>
  <c r="C667" i="53"/>
  <c r="C668" i="53"/>
  <c r="C669" i="53"/>
  <c r="C670" i="53"/>
  <c r="C671" i="53"/>
  <c r="C672" i="53"/>
  <c r="C673" i="53"/>
  <c r="C674" i="53"/>
  <c r="C675" i="53"/>
  <c r="C676" i="53"/>
  <c r="C677" i="53"/>
  <c r="C678" i="53"/>
  <c r="C679" i="53"/>
  <c r="C680" i="53"/>
  <c r="C681" i="53"/>
  <c r="C682" i="53"/>
  <c r="C683" i="53"/>
  <c r="C684" i="53"/>
  <c r="C685" i="53"/>
  <c r="C686" i="53"/>
  <c r="C687" i="53"/>
  <c r="C688" i="53"/>
  <c r="C689" i="53"/>
  <c r="C690" i="53"/>
  <c r="C691" i="53"/>
  <c r="C692" i="53"/>
  <c r="C693" i="53"/>
  <c r="C694" i="53"/>
  <c r="C695" i="53"/>
  <c r="C696" i="53"/>
  <c r="C697" i="53"/>
  <c r="C698" i="53"/>
  <c r="C699" i="53"/>
  <c r="C700" i="53"/>
  <c r="C701" i="53"/>
  <c r="C702" i="53"/>
  <c r="C703" i="53"/>
  <c r="C704" i="53"/>
  <c r="C705" i="53"/>
  <c r="C706" i="53"/>
  <c r="C707" i="53"/>
  <c r="C708" i="53"/>
  <c r="C709" i="53"/>
  <c r="C710" i="53"/>
  <c r="C711" i="53"/>
  <c r="C712" i="53"/>
  <c r="C713" i="53"/>
  <c r="C714" i="53"/>
  <c r="C715" i="53"/>
  <c r="C716" i="53"/>
  <c r="C717" i="53"/>
  <c r="C718" i="53"/>
  <c r="C719" i="53"/>
  <c r="C720" i="53"/>
  <c r="C721" i="53"/>
  <c r="C2" i="52"/>
  <c r="C3" i="52"/>
  <c r="C4" i="52"/>
  <c r="C5" i="52"/>
  <c r="C6" i="52"/>
  <c r="C7" i="52"/>
  <c r="C8" i="52"/>
  <c r="C9" i="52"/>
  <c r="C10" i="52"/>
  <c r="C11" i="52"/>
  <c r="C12" i="52"/>
  <c r="C13" i="52"/>
  <c r="C14" i="52"/>
  <c r="C15" i="5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62" i="52"/>
  <c r="C63" i="52"/>
  <c r="C64" i="52"/>
  <c r="C65" i="52"/>
  <c r="C66" i="52"/>
  <c r="C67" i="52"/>
  <c r="C68" i="52"/>
  <c r="C69" i="52"/>
  <c r="C70" i="52"/>
  <c r="C71" i="52"/>
  <c r="C72" i="52"/>
  <c r="C73" i="52"/>
  <c r="C74" i="52"/>
  <c r="C75" i="52"/>
  <c r="C76" i="52"/>
  <c r="C77" i="52"/>
  <c r="C78" i="52"/>
  <c r="C79" i="52"/>
  <c r="C80" i="52"/>
  <c r="C81" i="52"/>
  <c r="C82" i="52"/>
  <c r="C83" i="52"/>
  <c r="C84" i="52"/>
  <c r="C85" i="52"/>
  <c r="C86" i="52"/>
  <c r="C87" i="52"/>
  <c r="C88" i="52"/>
  <c r="C89" i="52"/>
  <c r="C90" i="52"/>
  <c r="C91" i="52"/>
  <c r="C92" i="52"/>
  <c r="C93" i="52"/>
  <c r="C94" i="52"/>
  <c r="C95" i="52"/>
  <c r="C96" i="52"/>
  <c r="C97" i="52"/>
  <c r="C98" i="52"/>
  <c r="C99" i="52"/>
  <c r="C100" i="52"/>
  <c r="C101" i="52"/>
  <c r="C102" i="52"/>
  <c r="C103" i="52"/>
  <c r="C104" i="52"/>
  <c r="C105" i="52"/>
  <c r="C106" i="52"/>
  <c r="C107" i="52"/>
  <c r="C108" i="52"/>
  <c r="C109" i="52"/>
  <c r="C110" i="52"/>
  <c r="C111" i="52"/>
  <c r="C112" i="52"/>
  <c r="C113" i="52"/>
  <c r="C114" i="52"/>
  <c r="C115" i="52"/>
  <c r="C116" i="52"/>
  <c r="C117" i="52"/>
  <c r="C118" i="52"/>
  <c r="C119" i="52"/>
  <c r="C120" i="52"/>
  <c r="C121" i="52"/>
  <c r="C122" i="52"/>
  <c r="C123" i="52"/>
  <c r="C124" i="52"/>
  <c r="C125" i="52"/>
  <c r="C126" i="52"/>
  <c r="C127" i="52"/>
  <c r="C128" i="52"/>
  <c r="C129" i="52"/>
  <c r="C130" i="52"/>
  <c r="C131" i="52"/>
  <c r="C132" i="52"/>
  <c r="C133" i="52"/>
  <c r="C134" i="52"/>
  <c r="C135" i="52"/>
  <c r="C136" i="52"/>
  <c r="C137" i="52"/>
  <c r="C138" i="52"/>
  <c r="C139" i="52"/>
  <c r="C140" i="52"/>
  <c r="C141" i="52"/>
  <c r="C142" i="52"/>
  <c r="C143" i="52"/>
  <c r="C144" i="52"/>
  <c r="C145" i="52"/>
  <c r="C146" i="52"/>
  <c r="C147" i="52"/>
  <c r="C148" i="52"/>
  <c r="C149" i="52"/>
  <c r="C150" i="52"/>
  <c r="C151" i="52"/>
  <c r="C152" i="52"/>
  <c r="C153" i="52"/>
  <c r="C154" i="52"/>
  <c r="C155" i="52"/>
  <c r="C156" i="52"/>
  <c r="C157" i="52"/>
  <c r="C158" i="52"/>
  <c r="C159" i="52"/>
  <c r="C160" i="52"/>
  <c r="C161" i="52"/>
  <c r="C162" i="52"/>
  <c r="C163" i="52"/>
  <c r="C164" i="52"/>
  <c r="C165" i="52"/>
  <c r="C166" i="52"/>
  <c r="C167" i="52"/>
  <c r="C168" i="52"/>
  <c r="C169" i="52"/>
  <c r="C170" i="52"/>
  <c r="C171" i="52"/>
  <c r="C172" i="52"/>
  <c r="C173" i="52"/>
  <c r="C174" i="52"/>
  <c r="C175" i="52"/>
  <c r="C176" i="52"/>
  <c r="C177" i="52"/>
  <c r="C178" i="52"/>
  <c r="C179" i="52"/>
  <c r="C180" i="52"/>
  <c r="C181" i="52"/>
  <c r="C182" i="52"/>
  <c r="C183" i="52"/>
  <c r="C184" i="52"/>
  <c r="C185" i="52"/>
  <c r="C186" i="52"/>
  <c r="C187" i="52"/>
  <c r="C188" i="52"/>
  <c r="C189" i="52"/>
  <c r="C190" i="52"/>
  <c r="C191" i="52"/>
  <c r="C192" i="52"/>
  <c r="C193" i="52"/>
  <c r="C194" i="52"/>
  <c r="C195" i="52"/>
  <c r="C196" i="52"/>
  <c r="C197" i="52"/>
  <c r="C198" i="52"/>
  <c r="C199" i="52"/>
  <c r="C200" i="52"/>
  <c r="C201" i="52"/>
  <c r="C202" i="52"/>
  <c r="C203" i="52"/>
  <c r="C204" i="52"/>
  <c r="C205" i="52"/>
  <c r="C206" i="52"/>
  <c r="C207" i="52"/>
  <c r="C208" i="52"/>
  <c r="C209" i="52"/>
  <c r="C210" i="52"/>
  <c r="C211" i="52"/>
  <c r="C212" i="52"/>
  <c r="C213" i="52"/>
  <c r="C214" i="52"/>
  <c r="C215" i="52"/>
  <c r="C216" i="52"/>
  <c r="C217" i="52"/>
  <c r="C218" i="52"/>
  <c r="C219" i="52"/>
  <c r="C220" i="52"/>
  <c r="C221" i="52"/>
  <c r="C222" i="52"/>
  <c r="C223" i="52"/>
  <c r="C224" i="52"/>
  <c r="C225" i="52"/>
  <c r="C226" i="52"/>
  <c r="C227" i="52"/>
  <c r="C228" i="52"/>
  <c r="C229" i="52"/>
  <c r="C230" i="52"/>
  <c r="C231" i="52"/>
  <c r="C232" i="52"/>
  <c r="C233" i="52"/>
  <c r="C234" i="52"/>
  <c r="C235" i="52"/>
  <c r="C236" i="52"/>
  <c r="C237" i="52"/>
  <c r="C238" i="52"/>
  <c r="C239" i="52"/>
  <c r="C240" i="52"/>
  <c r="C241" i="52"/>
  <c r="C242" i="52"/>
  <c r="C243" i="52"/>
  <c r="C244" i="52"/>
  <c r="C245" i="52"/>
  <c r="C246" i="52"/>
  <c r="C247" i="52"/>
  <c r="C248" i="52"/>
  <c r="C249" i="52"/>
  <c r="C250" i="52"/>
  <c r="C251" i="52"/>
  <c r="C252" i="52"/>
  <c r="C253" i="52"/>
  <c r="C254" i="52"/>
  <c r="C255" i="52"/>
  <c r="C256" i="52"/>
  <c r="C257" i="52"/>
  <c r="C258" i="52"/>
  <c r="C259" i="52"/>
  <c r="C260" i="52"/>
  <c r="C261" i="52"/>
  <c r="C262" i="52"/>
  <c r="C263" i="52"/>
  <c r="C264" i="52"/>
  <c r="C265" i="52"/>
  <c r="C266" i="52"/>
  <c r="C267" i="52"/>
  <c r="C268" i="52"/>
  <c r="C269" i="52"/>
  <c r="C270" i="52"/>
  <c r="C271" i="52"/>
  <c r="C272" i="52"/>
  <c r="C273" i="52"/>
  <c r="C274" i="52"/>
  <c r="C275" i="52"/>
  <c r="C276" i="52"/>
  <c r="C277" i="52"/>
  <c r="C278" i="52"/>
  <c r="C279" i="52"/>
  <c r="C280" i="52"/>
  <c r="C281" i="52"/>
  <c r="C282" i="52"/>
  <c r="C283" i="52"/>
  <c r="C284" i="52"/>
  <c r="C285" i="52"/>
  <c r="C286" i="52"/>
  <c r="C287" i="52"/>
  <c r="C288" i="52"/>
  <c r="C289" i="52"/>
  <c r="C290" i="52"/>
  <c r="C291" i="52"/>
  <c r="C292" i="52"/>
  <c r="C293" i="52"/>
  <c r="C294" i="52"/>
  <c r="C295" i="52"/>
  <c r="C296" i="52"/>
  <c r="C297" i="52"/>
  <c r="C298" i="52"/>
  <c r="C299" i="52"/>
  <c r="C300" i="52"/>
  <c r="C301" i="52"/>
  <c r="C302" i="52"/>
  <c r="C303" i="52"/>
  <c r="C304" i="52"/>
  <c r="C305" i="52"/>
  <c r="C306" i="52"/>
  <c r="C307" i="52"/>
  <c r="C308" i="52"/>
  <c r="C309" i="52"/>
  <c r="C310" i="52"/>
  <c r="C311" i="52"/>
  <c r="C312" i="52"/>
  <c r="C313" i="52"/>
  <c r="C314" i="52"/>
  <c r="C315" i="52"/>
  <c r="C316" i="52"/>
  <c r="C317" i="52"/>
  <c r="C318" i="52"/>
  <c r="C319" i="52"/>
  <c r="C320" i="52"/>
  <c r="C321" i="52"/>
  <c r="C322" i="52"/>
  <c r="C323" i="52"/>
  <c r="C324" i="52"/>
  <c r="C325" i="52"/>
  <c r="C326" i="52"/>
  <c r="C327" i="52"/>
  <c r="C328" i="52"/>
  <c r="C329" i="52"/>
  <c r="C330" i="52"/>
  <c r="C331" i="52"/>
  <c r="C332" i="52"/>
  <c r="C333" i="52"/>
  <c r="C334" i="52"/>
  <c r="C335" i="52"/>
  <c r="C336" i="52"/>
  <c r="C337" i="52"/>
  <c r="C338" i="52"/>
  <c r="C339" i="52"/>
  <c r="C340" i="52"/>
  <c r="C341" i="52"/>
  <c r="C342" i="52"/>
  <c r="C343" i="52"/>
  <c r="C344" i="52"/>
  <c r="C345" i="52"/>
  <c r="C346" i="52"/>
  <c r="C347" i="52"/>
  <c r="C348" i="52"/>
  <c r="C349" i="52"/>
  <c r="C350" i="52"/>
  <c r="C351" i="52"/>
  <c r="C352" i="52"/>
  <c r="C353" i="52"/>
  <c r="C354" i="52"/>
  <c r="C355" i="52"/>
  <c r="C356" i="52"/>
  <c r="C357" i="52"/>
  <c r="C358" i="52"/>
  <c r="C359" i="52"/>
  <c r="C360" i="52"/>
  <c r="C361" i="52"/>
  <c r="C362" i="52"/>
  <c r="C363" i="52"/>
  <c r="C364" i="52"/>
  <c r="C365" i="52"/>
  <c r="C366" i="52"/>
  <c r="C367" i="52"/>
  <c r="C368" i="52"/>
  <c r="C369" i="52"/>
  <c r="C370" i="52"/>
  <c r="C371" i="52"/>
  <c r="C372" i="52"/>
  <c r="C373" i="52"/>
  <c r="C374" i="52"/>
  <c r="C375" i="52"/>
  <c r="C376" i="52"/>
  <c r="C377" i="52"/>
  <c r="C378" i="52"/>
  <c r="C379" i="52"/>
  <c r="C380" i="52"/>
  <c r="C381" i="52"/>
  <c r="C382" i="52"/>
  <c r="C383" i="52"/>
  <c r="C384" i="52"/>
  <c r="C385" i="52"/>
  <c r="C386" i="52"/>
  <c r="C387" i="52"/>
  <c r="C388" i="52"/>
  <c r="C389" i="52"/>
  <c r="C390" i="52"/>
  <c r="C391" i="52"/>
  <c r="C392" i="52"/>
  <c r="C393" i="52"/>
  <c r="C394" i="52"/>
  <c r="C395" i="52"/>
  <c r="C396" i="52"/>
  <c r="C397" i="52"/>
  <c r="C398" i="52"/>
  <c r="C399" i="52"/>
  <c r="C400" i="52"/>
  <c r="C401" i="52"/>
  <c r="C402" i="52"/>
  <c r="C403" i="52"/>
  <c r="C404" i="52"/>
  <c r="C405" i="52"/>
  <c r="C406" i="52"/>
  <c r="C407" i="52"/>
  <c r="C408" i="52"/>
  <c r="C409" i="52"/>
  <c r="C410" i="52"/>
  <c r="C411" i="52"/>
  <c r="C412" i="52"/>
  <c r="C413" i="52"/>
  <c r="C414" i="52"/>
  <c r="C415" i="52"/>
  <c r="C416" i="52"/>
  <c r="C417" i="52"/>
  <c r="C418" i="52"/>
  <c r="C419" i="52"/>
  <c r="C420" i="52"/>
  <c r="C421" i="52"/>
  <c r="C422" i="52"/>
  <c r="C423" i="52"/>
  <c r="C424" i="52"/>
  <c r="C425" i="52"/>
  <c r="C426" i="52"/>
  <c r="C427" i="52"/>
  <c r="C428" i="52"/>
  <c r="C429" i="52"/>
  <c r="C430" i="52"/>
  <c r="C431" i="52"/>
  <c r="C432" i="52"/>
  <c r="C433" i="52"/>
  <c r="C434" i="52"/>
  <c r="C435" i="52"/>
  <c r="C436" i="52"/>
  <c r="C437" i="52"/>
  <c r="C438" i="52"/>
  <c r="C439" i="52"/>
  <c r="C440" i="52"/>
  <c r="C441" i="52"/>
  <c r="C442" i="52"/>
  <c r="C443" i="52"/>
  <c r="C444" i="52"/>
  <c r="C445" i="52"/>
  <c r="C446" i="52"/>
  <c r="C447" i="52"/>
  <c r="C448" i="52"/>
  <c r="C449" i="52"/>
  <c r="C450" i="52"/>
  <c r="C451" i="52"/>
  <c r="C452" i="52"/>
  <c r="C453" i="52"/>
  <c r="C454" i="52"/>
  <c r="C455" i="52"/>
  <c r="C456" i="52"/>
  <c r="C457" i="52"/>
  <c r="C458" i="52"/>
  <c r="C459" i="52"/>
  <c r="C460" i="52"/>
  <c r="C461" i="52"/>
  <c r="C462" i="52"/>
  <c r="C463" i="52"/>
  <c r="C464" i="52"/>
  <c r="C465" i="52"/>
  <c r="C466" i="52"/>
  <c r="C467" i="52"/>
  <c r="C468" i="52"/>
  <c r="C469" i="52"/>
  <c r="C470" i="52"/>
  <c r="C471" i="52"/>
  <c r="C472" i="52"/>
  <c r="C473" i="52"/>
  <c r="C474" i="52"/>
  <c r="C475" i="52"/>
  <c r="C476" i="52"/>
  <c r="C477" i="52"/>
  <c r="C478" i="52"/>
  <c r="C479" i="52"/>
  <c r="C480" i="52"/>
  <c r="C481" i="52"/>
  <c r="C482" i="52"/>
  <c r="C483" i="52"/>
  <c r="C484" i="52"/>
  <c r="C485" i="52"/>
  <c r="C486" i="52"/>
  <c r="C487" i="52"/>
  <c r="C488" i="52"/>
  <c r="C489" i="52"/>
  <c r="C490" i="52"/>
  <c r="C491" i="52"/>
  <c r="C492" i="52"/>
  <c r="C493" i="52"/>
  <c r="C494" i="52"/>
  <c r="C495" i="52"/>
  <c r="C496" i="52"/>
  <c r="C497" i="52"/>
  <c r="C498" i="52"/>
  <c r="C499" i="52"/>
  <c r="C500" i="52"/>
  <c r="C501" i="52"/>
  <c r="C502" i="52"/>
  <c r="C503" i="52"/>
  <c r="C504" i="52"/>
  <c r="C505" i="52"/>
  <c r="C506" i="52"/>
  <c r="C507" i="52"/>
  <c r="C508" i="52"/>
  <c r="C509" i="52"/>
  <c r="C510" i="52"/>
  <c r="C511" i="52"/>
  <c r="C512" i="52"/>
  <c r="C513" i="52"/>
  <c r="C514" i="52"/>
  <c r="C515" i="52"/>
  <c r="C516" i="52"/>
  <c r="C517" i="52"/>
  <c r="C518" i="52"/>
  <c r="C519" i="52"/>
  <c r="C520" i="52"/>
  <c r="C521" i="52"/>
  <c r="C522" i="52"/>
  <c r="C523" i="52"/>
  <c r="C524" i="52"/>
  <c r="C525" i="52"/>
  <c r="C526" i="52"/>
  <c r="C527" i="52"/>
  <c r="C528" i="52"/>
  <c r="C529" i="52"/>
  <c r="C530" i="52"/>
  <c r="C531" i="52"/>
  <c r="C532" i="52"/>
  <c r="C533" i="52"/>
  <c r="C534" i="52"/>
  <c r="C535" i="52"/>
  <c r="C536" i="52"/>
  <c r="C537" i="52"/>
  <c r="C538" i="52"/>
  <c r="C539" i="52"/>
  <c r="C540" i="52"/>
  <c r="C541" i="52"/>
  <c r="C542" i="52"/>
  <c r="C543" i="52"/>
  <c r="C544" i="52"/>
  <c r="C545" i="52"/>
  <c r="C546" i="52"/>
  <c r="C547" i="52"/>
  <c r="C548" i="52"/>
  <c r="C549" i="52"/>
  <c r="C550" i="52"/>
  <c r="C551" i="52"/>
  <c r="C552" i="52"/>
  <c r="C553" i="52"/>
  <c r="C554" i="52"/>
  <c r="C555" i="52"/>
  <c r="C556" i="52"/>
  <c r="C557" i="52"/>
  <c r="C558" i="52"/>
  <c r="C559" i="52"/>
  <c r="C560" i="52"/>
  <c r="C561" i="52"/>
  <c r="C562" i="52"/>
  <c r="C563" i="52"/>
  <c r="C564" i="52"/>
  <c r="C565" i="52"/>
  <c r="C566" i="52"/>
  <c r="C567" i="52"/>
  <c r="C568" i="52"/>
  <c r="C569" i="52"/>
  <c r="C570" i="52"/>
  <c r="C571" i="52"/>
  <c r="C572" i="52"/>
  <c r="C573" i="52"/>
  <c r="C574" i="52"/>
  <c r="C575" i="52"/>
  <c r="C576" i="52"/>
  <c r="C577" i="52"/>
  <c r="C578" i="52"/>
  <c r="C579" i="52"/>
  <c r="C580" i="52"/>
  <c r="C581" i="52"/>
  <c r="C582" i="52"/>
  <c r="C583" i="52"/>
  <c r="C584" i="52"/>
  <c r="C585" i="52"/>
  <c r="C586" i="52"/>
  <c r="C587" i="52"/>
  <c r="C588" i="52"/>
  <c r="C589" i="52"/>
  <c r="C590" i="52"/>
  <c r="C591" i="52"/>
  <c r="C592" i="52"/>
  <c r="C593" i="52"/>
  <c r="C594" i="52"/>
  <c r="C595" i="52"/>
  <c r="C596" i="52"/>
  <c r="C597" i="52"/>
  <c r="C598" i="52"/>
  <c r="C599" i="52"/>
  <c r="C600" i="52"/>
  <c r="C601" i="52"/>
  <c r="C602" i="52"/>
  <c r="C603" i="52"/>
  <c r="C604" i="52"/>
  <c r="C605" i="52"/>
  <c r="C606" i="52"/>
  <c r="C607" i="52"/>
  <c r="C608" i="52"/>
  <c r="C609" i="52"/>
  <c r="C610" i="52"/>
  <c r="C611" i="52"/>
  <c r="C612" i="52"/>
  <c r="C613" i="52"/>
  <c r="C614" i="52"/>
  <c r="C615" i="52"/>
  <c r="C616" i="52"/>
  <c r="C617" i="52"/>
  <c r="C618" i="52"/>
  <c r="C619" i="52"/>
  <c r="C620" i="52"/>
  <c r="C621" i="52"/>
  <c r="C622" i="52"/>
  <c r="C623" i="52"/>
  <c r="C624" i="52"/>
  <c r="C625" i="52"/>
  <c r="C626" i="52"/>
  <c r="C627" i="52"/>
  <c r="C628" i="52"/>
  <c r="C629" i="52"/>
  <c r="C630" i="52"/>
  <c r="C631" i="52"/>
  <c r="C632" i="52"/>
  <c r="C633" i="52"/>
  <c r="C634" i="52"/>
  <c r="C635" i="52"/>
  <c r="C636" i="52"/>
  <c r="C637" i="52"/>
  <c r="C638" i="52"/>
  <c r="C639" i="52"/>
  <c r="C640" i="52"/>
  <c r="C641" i="52"/>
  <c r="C642" i="52"/>
  <c r="C643" i="52"/>
  <c r="C644" i="52"/>
  <c r="C645" i="52"/>
  <c r="C646" i="52"/>
  <c r="C647" i="52"/>
  <c r="C648" i="52"/>
  <c r="C649" i="52"/>
  <c r="C650" i="52"/>
  <c r="C651" i="52"/>
  <c r="C652" i="52"/>
  <c r="C653" i="52"/>
  <c r="C654" i="52"/>
  <c r="C655" i="52"/>
  <c r="C656" i="52"/>
  <c r="C657" i="52"/>
  <c r="C658" i="52"/>
  <c r="C659" i="52"/>
  <c r="C660" i="52"/>
  <c r="C661" i="52"/>
  <c r="C662" i="52"/>
  <c r="C663" i="52"/>
  <c r="C664" i="52"/>
  <c r="C665" i="52"/>
  <c r="C666" i="52"/>
  <c r="C667" i="52"/>
  <c r="C668" i="52"/>
  <c r="C669" i="52"/>
  <c r="C670" i="52"/>
  <c r="C671" i="52"/>
  <c r="C672" i="52"/>
  <c r="C673" i="52"/>
  <c r="C674" i="52"/>
  <c r="C675" i="52"/>
  <c r="C676" i="52"/>
  <c r="C677" i="52"/>
  <c r="C678" i="52"/>
  <c r="C679" i="52"/>
  <c r="C680" i="52"/>
  <c r="C681" i="52"/>
  <c r="C682" i="52"/>
  <c r="C683" i="52"/>
  <c r="C684" i="52"/>
  <c r="C685" i="52"/>
  <c r="C686" i="52"/>
  <c r="C687" i="52"/>
  <c r="C688" i="52"/>
  <c r="C689" i="52"/>
  <c r="C690" i="52"/>
  <c r="C691" i="52"/>
  <c r="C692" i="52"/>
  <c r="C693" i="52"/>
  <c r="C694" i="52"/>
  <c r="C695" i="52"/>
  <c r="C696" i="52"/>
  <c r="C697" i="52"/>
  <c r="C698" i="52"/>
  <c r="C699" i="52"/>
  <c r="C700" i="52"/>
  <c r="C701" i="52"/>
  <c r="C702" i="52"/>
  <c r="C703" i="52"/>
  <c r="C704" i="52"/>
  <c r="C705" i="52"/>
  <c r="C706" i="52"/>
  <c r="C707" i="52"/>
  <c r="C708" i="52"/>
  <c r="C709" i="52"/>
  <c r="C710" i="52"/>
  <c r="C711" i="52"/>
  <c r="C712" i="52"/>
  <c r="C713" i="52"/>
  <c r="C714" i="52"/>
  <c r="C715" i="52"/>
  <c r="C716" i="52"/>
  <c r="C717" i="52"/>
  <c r="C718" i="52"/>
  <c r="C719" i="52"/>
  <c r="C720" i="52"/>
  <c r="C721" i="52"/>
  <c r="C2" i="51"/>
  <c r="C3" i="51"/>
  <c r="C4" i="51"/>
  <c r="C5" i="51"/>
  <c r="C6" i="51"/>
  <c r="C7" i="51"/>
  <c r="C8" i="51"/>
  <c r="C9" i="51"/>
  <c r="C10" i="51"/>
  <c r="C11" i="51"/>
  <c r="C12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C30" i="51"/>
  <c r="C31" i="51"/>
  <c r="C32" i="51"/>
  <c r="C33" i="51"/>
  <c r="C34" i="51"/>
  <c r="C35" i="51"/>
  <c r="C36" i="51"/>
  <c r="C37" i="51"/>
  <c r="C38" i="51"/>
  <c r="C39" i="51"/>
  <c r="C40" i="51"/>
  <c r="C41" i="51"/>
  <c r="C42" i="51"/>
  <c r="C43" i="51"/>
  <c r="C44" i="51"/>
  <c r="C45" i="51"/>
  <c r="C46" i="51"/>
  <c r="C47" i="51"/>
  <c r="C48" i="51"/>
  <c r="C49" i="51"/>
  <c r="C50" i="51"/>
  <c r="C51" i="51"/>
  <c r="C52" i="51"/>
  <c r="C53" i="51"/>
  <c r="C54" i="51"/>
  <c r="C55" i="51"/>
  <c r="C56" i="51"/>
  <c r="C57" i="51"/>
  <c r="C58" i="51"/>
  <c r="C59" i="51"/>
  <c r="C60" i="51"/>
  <c r="C61" i="51"/>
  <c r="C62" i="51"/>
  <c r="C63" i="51"/>
  <c r="C64" i="51"/>
  <c r="C65" i="51"/>
  <c r="C66" i="51"/>
  <c r="C67" i="51"/>
  <c r="C68" i="51"/>
  <c r="C69" i="51"/>
  <c r="C70" i="51"/>
  <c r="C71" i="51"/>
  <c r="C72" i="51"/>
  <c r="C73" i="51"/>
  <c r="C74" i="51"/>
  <c r="C75" i="51"/>
  <c r="C76" i="51"/>
  <c r="C77" i="51"/>
  <c r="C78" i="51"/>
  <c r="C79" i="51"/>
  <c r="C80" i="51"/>
  <c r="C81" i="51"/>
  <c r="C82" i="51"/>
  <c r="C83" i="51"/>
  <c r="C84" i="51"/>
  <c r="C85" i="51"/>
  <c r="C86" i="51"/>
  <c r="C87" i="51"/>
  <c r="C88" i="51"/>
  <c r="C89" i="51"/>
  <c r="C90" i="51"/>
  <c r="C91" i="51"/>
  <c r="C92" i="51"/>
  <c r="C93" i="51"/>
  <c r="C94" i="51"/>
  <c r="C95" i="51"/>
  <c r="C96" i="51"/>
  <c r="C97" i="51"/>
  <c r="C98" i="51"/>
  <c r="C99" i="51"/>
  <c r="C100" i="51"/>
  <c r="C101" i="51"/>
  <c r="C102" i="51"/>
  <c r="C103" i="51"/>
  <c r="C104" i="51"/>
  <c r="C105" i="51"/>
  <c r="C106" i="51"/>
  <c r="C107" i="51"/>
  <c r="C108" i="51"/>
  <c r="C109" i="51"/>
  <c r="C110" i="51"/>
  <c r="C111" i="51"/>
  <c r="C112" i="51"/>
  <c r="C113" i="51"/>
  <c r="C114" i="51"/>
  <c r="C115" i="51"/>
  <c r="C116" i="51"/>
  <c r="C117" i="51"/>
  <c r="C118" i="51"/>
  <c r="C119" i="51"/>
  <c r="C120" i="51"/>
  <c r="C121" i="51"/>
  <c r="C122" i="51"/>
  <c r="C123" i="51"/>
  <c r="C124" i="51"/>
  <c r="C125" i="51"/>
  <c r="C126" i="51"/>
  <c r="C127" i="51"/>
  <c r="C128" i="51"/>
  <c r="C129" i="51"/>
  <c r="C130" i="51"/>
  <c r="C131" i="51"/>
  <c r="C132" i="51"/>
  <c r="C133" i="51"/>
  <c r="C134" i="51"/>
  <c r="C135" i="51"/>
  <c r="C136" i="51"/>
  <c r="C137" i="51"/>
  <c r="C138" i="51"/>
  <c r="C139" i="51"/>
  <c r="C140" i="51"/>
  <c r="C141" i="51"/>
  <c r="C142" i="51"/>
  <c r="C143" i="51"/>
  <c r="C144" i="51"/>
  <c r="C145" i="51"/>
  <c r="C146" i="51"/>
  <c r="C147" i="51"/>
  <c r="C148" i="51"/>
  <c r="C149" i="51"/>
  <c r="C150" i="51"/>
  <c r="C151" i="51"/>
  <c r="C152" i="51"/>
  <c r="C153" i="51"/>
  <c r="C154" i="51"/>
  <c r="C155" i="51"/>
  <c r="C156" i="51"/>
  <c r="C157" i="51"/>
  <c r="C158" i="51"/>
  <c r="C159" i="51"/>
  <c r="C160" i="51"/>
  <c r="C161" i="51"/>
  <c r="C162" i="51"/>
  <c r="C163" i="51"/>
  <c r="C164" i="51"/>
  <c r="C165" i="51"/>
  <c r="C166" i="51"/>
  <c r="C167" i="51"/>
  <c r="C168" i="51"/>
  <c r="C169" i="51"/>
  <c r="C170" i="51"/>
  <c r="C171" i="51"/>
  <c r="C172" i="51"/>
  <c r="C173" i="51"/>
  <c r="C174" i="51"/>
  <c r="C175" i="51"/>
  <c r="C176" i="51"/>
  <c r="C177" i="51"/>
  <c r="C178" i="51"/>
  <c r="C179" i="51"/>
  <c r="C180" i="51"/>
  <c r="C181" i="51"/>
  <c r="C182" i="51"/>
  <c r="C183" i="51"/>
  <c r="C184" i="51"/>
  <c r="C185" i="51"/>
  <c r="C186" i="51"/>
  <c r="C187" i="51"/>
  <c r="C188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C201" i="51"/>
  <c r="C202" i="51"/>
  <c r="C203" i="51"/>
  <c r="C204" i="51"/>
  <c r="C205" i="51"/>
  <c r="C206" i="51"/>
  <c r="C207" i="51"/>
  <c r="C208" i="51"/>
  <c r="C209" i="51"/>
  <c r="C210" i="51"/>
  <c r="C211" i="51"/>
  <c r="C212" i="51"/>
  <c r="C213" i="51"/>
  <c r="C214" i="51"/>
  <c r="C215" i="51"/>
  <c r="C216" i="51"/>
  <c r="C217" i="51"/>
  <c r="C218" i="51"/>
  <c r="C219" i="51"/>
  <c r="C220" i="51"/>
  <c r="C221" i="51"/>
  <c r="C222" i="51"/>
  <c r="C223" i="51"/>
  <c r="C224" i="51"/>
  <c r="C225" i="51"/>
  <c r="C226" i="51"/>
  <c r="C227" i="51"/>
  <c r="C228" i="51"/>
  <c r="C229" i="51"/>
  <c r="C230" i="51"/>
  <c r="C231" i="51"/>
  <c r="C232" i="51"/>
  <c r="C233" i="51"/>
  <c r="C234" i="51"/>
  <c r="C235" i="51"/>
  <c r="C236" i="51"/>
  <c r="C237" i="51"/>
  <c r="C238" i="51"/>
  <c r="C239" i="51"/>
  <c r="C240" i="51"/>
  <c r="C241" i="51"/>
  <c r="C242" i="51"/>
  <c r="C243" i="51"/>
  <c r="C244" i="51"/>
  <c r="C245" i="51"/>
  <c r="C246" i="51"/>
  <c r="C247" i="51"/>
  <c r="C248" i="51"/>
  <c r="C249" i="51"/>
  <c r="C250" i="51"/>
  <c r="C251" i="51"/>
  <c r="C252" i="51"/>
  <c r="C253" i="51"/>
  <c r="C254" i="51"/>
  <c r="C255" i="51"/>
  <c r="C256" i="51"/>
  <c r="C257" i="51"/>
  <c r="C258" i="51"/>
  <c r="C259" i="51"/>
  <c r="C260" i="51"/>
  <c r="C261" i="51"/>
  <c r="C262" i="51"/>
  <c r="C263" i="51"/>
  <c r="C264" i="51"/>
  <c r="C265" i="51"/>
  <c r="C266" i="51"/>
  <c r="C267" i="51"/>
  <c r="C268" i="51"/>
  <c r="C269" i="51"/>
  <c r="C270" i="51"/>
  <c r="C271" i="51"/>
  <c r="C272" i="51"/>
  <c r="C273" i="51"/>
  <c r="C274" i="51"/>
  <c r="C275" i="51"/>
  <c r="C276" i="51"/>
  <c r="C277" i="51"/>
  <c r="C278" i="51"/>
  <c r="C279" i="51"/>
  <c r="C280" i="51"/>
  <c r="C281" i="51"/>
  <c r="C282" i="51"/>
  <c r="C283" i="51"/>
  <c r="C284" i="51"/>
  <c r="C285" i="51"/>
  <c r="C286" i="51"/>
  <c r="C287" i="51"/>
  <c r="C288" i="51"/>
  <c r="C289" i="51"/>
  <c r="C290" i="51"/>
  <c r="C291" i="51"/>
  <c r="C292" i="51"/>
  <c r="C293" i="51"/>
  <c r="C294" i="51"/>
  <c r="C295" i="51"/>
  <c r="C296" i="51"/>
  <c r="C297" i="51"/>
  <c r="C298" i="51"/>
  <c r="C299" i="51"/>
  <c r="C300" i="51"/>
  <c r="C301" i="51"/>
  <c r="C302" i="51"/>
  <c r="C303" i="51"/>
  <c r="C304" i="51"/>
  <c r="C305" i="51"/>
  <c r="C306" i="51"/>
  <c r="C307" i="51"/>
  <c r="C308" i="51"/>
  <c r="C309" i="51"/>
  <c r="C310" i="51"/>
  <c r="C311" i="51"/>
  <c r="C312" i="51"/>
  <c r="C313" i="51"/>
  <c r="C314" i="51"/>
  <c r="C315" i="51"/>
  <c r="C316" i="51"/>
  <c r="C317" i="51"/>
  <c r="C318" i="51"/>
  <c r="C319" i="51"/>
  <c r="C320" i="51"/>
  <c r="C321" i="51"/>
  <c r="C322" i="51"/>
  <c r="C323" i="51"/>
  <c r="C324" i="51"/>
  <c r="C325" i="51"/>
  <c r="C326" i="51"/>
  <c r="C327" i="51"/>
  <c r="C328" i="51"/>
  <c r="C329" i="51"/>
  <c r="C330" i="51"/>
  <c r="C331" i="51"/>
  <c r="C332" i="51"/>
  <c r="C333" i="51"/>
  <c r="C334" i="51"/>
  <c r="C335" i="51"/>
  <c r="C336" i="51"/>
  <c r="C337" i="51"/>
  <c r="C338" i="51"/>
  <c r="C339" i="51"/>
  <c r="C340" i="51"/>
  <c r="C341" i="51"/>
  <c r="C342" i="51"/>
  <c r="C343" i="51"/>
  <c r="C344" i="51"/>
  <c r="C345" i="51"/>
  <c r="C346" i="51"/>
  <c r="C347" i="51"/>
  <c r="C348" i="51"/>
  <c r="C349" i="51"/>
  <c r="C350" i="51"/>
  <c r="C351" i="51"/>
  <c r="C352" i="51"/>
  <c r="C353" i="51"/>
  <c r="C354" i="51"/>
  <c r="C355" i="51"/>
  <c r="C356" i="51"/>
  <c r="C357" i="51"/>
  <c r="C358" i="51"/>
  <c r="C359" i="51"/>
  <c r="C360" i="51"/>
  <c r="C361" i="51"/>
  <c r="C362" i="51"/>
  <c r="C363" i="51"/>
  <c r="C364" i="51"/>
  <c r="C365" i="51"/>
  <c r="C366" i="51"/>
  <c r="C367" i="51"/>
  <c r="C368" i="51"/>
  <c r="C369" i="51"/>
  <c r="C370" i="51"/>
  <c r="C371" i="51"/>
  <c r="C372" i="51"/>
  <c r="C373" i="51"/>
  <c r="C374" i="51"/>
  <c r="C375" i="51"/>
  <c r="C376" i="51"/>
  <c r="C377" i="51"/>
  <c r="C378" i="51"/>
  <c r="C379" i="51"/>
  <c r="C380" i="51"/>
  <c r="C381" i="51"/>
  <c r="C382" i="51"/>
  <c r="C383" i="51"/>
  <c r="C384" i="51"/>
  <c r="C385" i="51"/>
  <c r="C386" i="51"/>
  <c r="C387" i="51"/>
  <c r="C388" i="51"/>
  <c r="C389" i="51"/>
  <c r="C390" i="51"/>
  <c r="C391" i="51"/>
  <c r="C392" i="51"/>
  <c r="C393" i="51"/>
  <c r="C394" i="51"/>
  <c r="C395" i="51"/>
  <c r="C396" i="51"/>
  <c r="C397" i="51"/>
  <c r="C398" i="51"/>
  <c r="C399" i="51"/>
  <c r="C400" i="51"/>
  <c r="C401" i="51"/>
  <c r="C402" i="51"/>
  <c r="C403" i="51"/>
  <c r="C404" i="51"/>
  <c r="C405" i="51"/>
  <c r="C406" i="51"/>
  <c r="C407" i="51"/>
  <c r="C408" i="51"/>
  <c r="C409" i="51"/>
  <c r="C410" i="51"/>
  <c r="C411" i="51"/>
  <c r="C412" i="51"/>
  <c r="C413" i="51"/>
  <c r="C414" i="51"/>
  <c r="C415" i="51"/>
  <c r="C416" i="51"/>
  <c r="C417" i="51"/>
  <c r="C418" i="51"/>
  <c r="C419" i="51"/>
  <c r="C420" i="51"/>
  <c r="C421" i="51"/>
  <c r="C422" i="51"/>
  <c r="C423" i="51"/>
  <c r="C424" i="51"/>
  <c r="C425" i="51"/>
  <c r="C426" i="51"/>
  <c r="C427" i="51"/>
  <c r="C428" i="51"/>
  <c r="C429" i="51"/>
  <c r="C430" i="51"/>
  <c r="C431" i="51"/>
  <c r="C432" i="51"/>
  <c r="C433" i="51"/>
  <c r="C434" i="51"/>
  <c r="C435" i="51"/>
  <c r="C436" i="51"/>
  <c r="C437" i="51"/>
  <c r="C438" i="51"/>
  <c r="C439" i="51"/>
  <c r="C440" i="51"/>
  <c r="C441" i="51"/>
  <c r="C442" i="51"/>
  <c r="C443" i="51"/>
  <c r="C444" i="51"/>
  <c r="C445" i="51"/>
  <c r="C446" i="51"/>
  <c r="C447" i="51"/>
  <c r="C448" i="51"/>
  <c r="C449" i="51"/>
  <c r="C450" i="51"/>
  <c r="C451" i="51"/>
  <c r="C452" i="51"/>
  <c r="C453" i="51"/>
  <c r="C454" i="51"/>
  <c r="C455" i="51"/>
  <c r="C456" i="51"/>
  <c r="C457" i="51"/>
  <c r="C458" i="51"/>
  <c r="C459" i="51"/>
  <c r="C460" i="51"/>
  <c r="C461" i="51"/>
  <c r="C462" i="51"/>
  <c r="C463" i="51"/>
  <c r="C464" i="51"/>
  <c r="C465" i="51"/>
  <c r="C466" i="51"/>
  <c r="C467" i="51"/>
  <c r="C468" i="51"/>
  <c r="C469" i="51"/>
  <c r="C470" i="51"/>
  <c r="C471" i="51"/>
  <c r="C472" i="51"/>
  <c r="C473" i="51"/>
  <c r="C474" i="51"/>
  <c r="C475" i="51"/>
  <c r="C476" i="51"/>
  <c r="C477" i="51"/>
  <c r="C478" i="51"/>
  <c r="C479" i="51"/>
  <c r="C480" i="51"/>
  <c r="C481" i="51"/>
  <c r="C482" i="51"/>
  <c r="C483" i="51"/>
  <c r="C484" i="51"/>
  <c r="C485" i="51"/>
  <c r="C486" i="51"/>
  <c r="C487" i="51"/>
  <c r="C488" i="51"/>
  <c r="C489" i="51"/>
  <c r="C490" i="51"/>
  <c r="C491" i="51"/>
  <c r="C492" i="51"/>
  <c r="C493" i="51"/>
  <c r="C494" i="51"/>
  <c r="C495" i="51"/>
  <c r="C496" i="51"/>
  <c r="C497" i="51"/>
  <c r="C498" i="51"/>
  <c r="C499" i="51"/>
  <c r="C500" i="51"/>
  <c r="C501" i="51"/>
  <c r="C502" i="51"/>
  <c r="C503" i="51"/>
  <c r="C504" i="51"/>
  <c r="C505" i="51"/>
  <c r="C506" i="51"/>
  <c r="C507" i="51"/>
  <c r="C508" i="51"/>
  <c r="C509" i="51"/>
  <c r="C510" i="51"/>
  <c r="C511" i="51"/>
  <c r="C512" i="51"/>
  <c r="C513" i="51"/>
  <c r="C514" i="51"/>
  <c r="C515" i="51"/>
  <c r="C516" i="51"/>
  <c r="C517" i="51"/>
  <c r="C518" i="51"/>
  <c r="C519" i="51"/>
  <c r="C520" i="51"/>
  <c r="C521" i="51"/>
  <c r="C522" i="51"/>
  <c r="C523" i="51"/>
  <c r="C524" i="51"/>
  <c r="C525" i="51"/>
  <c r="C526" i="51"/>
  <c r="C527" i="51"/>
  <c r="C528" i="51"/>
  <c r="C529" i="51"/>
  <c r="C530" i="51"/>
  <c r="C531" i="51"/>
  <c r="C532" i="51"/>
  <c r="C533" i="51"/>
  <c r="C534" i="51"/>
  <c r="C535" i="51"/>
  <c r="C536" i="51"/>
  <c r="C537" i="51"/>
  <c r="C538" i="51"/>
  <c r="C539" i="51"/>
  <c r="C540" i="51"/>
  <c r="C541" i="51"/>
  <c r="C542" i="51"/>
  <c r="C543" i="51"/>
  <c r="C544" i="51"/>
  <c r="C545" i="51"/>
  <c r="C546" i="51"/>
  <c r="C547" i="51"/>
  <c r="C548" i="51"/>
  <c r="C549" i="51"/>
  <c r="C550" i="51"/>
  <c r="C551" i="51"/>
  <c r="C552" i="51"/>
  <c r="C553" i="51"/>
  <c r="C554" i="51"/>
  <c r="C555" i="51"/>
  <c r="C556" i="51"/>
  <c r="C557" i="51"/>
  <c r="C558" i="51"/>
  <c r="C559" i="51"/>
  <c r="C560" i="51"/>
  <c r="C561" i="51"/>
  <c r="C562" i="51"/>
  <c r="C563" i="51"/>
  <c r="C564" i="51"/>
  <c r="C565" i="51"/>
  <c r="C566" i="51"/>
  <c r="C567" i="51"/>
  <c r="C568" i="51"/>
  <c r="C569" i="51"/>
  <c r="C570" i="51"/>
  <c r="C571" i="51"/>
  <c r="C572" i="51"/>
  <c r="C573" i="51"/>
  <c r="C574" i="51"/>
  <c r="C575" i="51"/>
  <c r="C576" i="51"/>
  <c r="C577" i="51"/>
  <c r="C578" i="51"/>
  <c r="C579" i="51"/>
  <c r="C580" i="51"/>
  <c r="C581" i="51"/>
  <c r="C582" i="51"/>
  <c r="C583" i="51"/>
  <c r="C584" i="51"/>
  <c r="C585" i="51"/>
  <c r="C586" i="51"/>
  <c r="C587" i="51"/>
  <c r="C588" i="51"/>
  <c r="C589" i="51"/>
  <c r="C590" i="51"/>
  <c r="C591" i="51"/>
  <c r="C592" i="51"/>
  <c r="C593" i="51"/>
  <c r="C594" i="51"/>
  <c r="C595" i="51"/>
  <c r="C596" i="51"/>
  <c r="C597" i="51"/>
  <c r="C598" i="51"/>
  <c r="C599" i="51"/>
  <c r="C600" i="51"/>
  <c r="C601" i="51"/>
  <c r="C602" i="51"/>
  <c r="C603" i="51"/>
  <c r="C604" i="51"/>
  <c r="C605" i="51"/>
  <c r="C606" i="51"/>
  <c r="C607" i="51"/>
  <c r="C608" i="51"/>
  <c r="C609" i="51"/>
  <c r="C610" i="51"/>
  <c r="C611" i="51"/>
  <c r="C612" i="51"/>
  <c r="C613" i="51"/>
  <c r="C614" i="51"/>
  <c r="C615" i="51"/>
  <c r="C616" i="51"/>
  <c r="C617" i="51"/>
  <c r="C618" i="51"/>
  <c r="C619" i="51"/>
  <c r="C620" i="51"/>
  <c r="C621" i="51"/>
  <c r="C622" i="51"/>
  <c r="C623" i="51"/>
  <c r="C624" i="51"/>
  <c r="C625" i="51"/>
  <c r="C626" i="51"/>
  <c r="C627" i="51"/>
  <c r="C628" i="51"/>
  <c r="C629" i="51"/>
  <c r="C630" i="51"/>
  <c r="C631" i="51"/>
  <c r="C632" i="51"/>
  <c r="C633" i="51"/>
  <c r="C634" i="51"/>
  <c r="C635" i="51"/>
  <c r="C636" i="51"/>
  <c r="C637" i="51"/>
  <c r="C638" i="51"/>
  <c r="C639" i="51"/>
  <c r="C640" i="51"/>
  <c r="C641" i="51"/>
  <c r="C642" i="51"/>
  <c r="C643" i="51"/>
  <c r="C644" i="51"/>
  <c r="C645" i="51"/>
  <c r="C646" i="51"/>
  <c r="C647" i="51"/>
  <c r="C648" i="51"/>
  <c r="C649" i="51"/>
  <c r="C650" i="51"/>
  <c r="C651" i="51"/>
  <c r="C652" i="51"/>
  <c r="C653" i="51"/>
  <c r="C654" i="51"/>
  <c r="C655" i="51"/>
  <c r="C656" i="51"/>
  <c r="C657" i="51"/>
  <c r="C658" i="51"/>
  <c r="C659" i="51"/>
  <c r="C660" i="51"/>
  <c r="C661" i="51"/>
  <c r="C662" i="51"/>
  <c r="C663" i="51"/>
  <c r="C664" i="51"/>
  <c r="C665" i="51"/>
  <c r="C666" i="51"/>
  <c r="C667" i="51"/>
  <c r="C668" i="51"/>
  <c r="C669" i="51"/>
  <c r="C670" i="51"/>
  <c r="C671" i="51"/>
  <c r="C672" i="51"/>
  <c r="C673" i="51"/>
  <c r="C674" i="51"/>
  <c r="C675" i="51"/>
  <c r="C676" i="51"/>
  <c r="C677" i="51"/>
  <c r="C678" i="51"/>
  <c r="C679" i="51"/>
  <c r="C680" i="51"/>
  <c r="C681" i="51"/>
  <c r="C682" i="51"/>
  <c r="C683" i="51"/>
  <c r="C684" i="51"/>
  <c r="C685" i="51"/>
  <c r="C686" i="51"/>
  <c r="C687" i="51"/>
  <c r="C688" i="51"/>
  <c r="C689" i="51"/>
  <c r="C690" i="51"/>
  <c r="C691" i="51"/>
  <c r="C692" i="51"/>
  <c r="C693" i="51"/>
  <c r="C694" i="51"/>
  <c r="C695" i="51"/>
  <c r="C696" i="51"/>
  <c r="C697" i="51"/>
  <c r="C698" i="51"/>
  <c r="C699" i="51"/>
  <c r="C700" i="51"/>
  <c r="C701" i="51"/>
  <c r="C702" i="51"/>
  <c r="C703" i="51"/>
  <c r="C704" i="51"/>
  <c r="C705" i="51"/>
  <c r="C706" i="51"/>
  <c r="C707" i="51"/>
  <c r="C708" i="51"/>
  <c r="C709" i="51"/>
  <c r="C710" i="51"/>
  <c r="C711" i="51"/>
  <c r="C712" i="51"/>
  <c r="C713" i="51"/>
  <c r="C714" i="51"/>
  <c r="C715" i="51"/>
  <c r="C716" i="51"/>
  <c r="C717" i="51"/>
  <c r="C718" i="51"/>
  <c r="C719" i="51"/>
  <c r="C720" i="51"/>
  <c r="C721" i="51"/>
  <c r="C2" i="50"/>
  <c r="C3" i="50"/>
  <c r="C4" i="50"/>
  <c r="C5" i="50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66" i="50"/>
  <c r="C67" i="50"/>
  <c r="C68" i="50"/>
  <c r="C69" i="50"/>
  <c r="C70" i="50"/>
  <c r="C71" i="50"/>
  <c r="C72" i="50"/>
  <c r="C73" i="50"/>
  <c r="C74" i="50"/>
  <c r="C75" i="50"/>
  <c r="C76" i="50"/>
  <c r="C77" i="50"/>
  <c r="C78" i="50"/>
  <c r="C79" i="50"/>
  <c r="C80" i="50"/>
  <c r="C81" i="50"/>
  <c r="C82" i="50"/>
  <c r="C83" i="50"/>
  <c r="C84" i="50"/>
  <c r="C85" i="50"/>
  <c r="C86" i="50"/>
  <c r="C87" i="50"/>
  <c r="C88" i="50"/>
  <c r="C89" i="50"/>
  <c r="C90" i="50"/>
  <c r="C91" i="50"/>
  <c r="C92" i="50"/>
  <c r="C93" i="50"/>
  <c r="C94" i="50"/>
  <c r="C95" i="50"/>
  <c r="C96" i="50"/>
  <c r="C97" i="50"/>
  <c r="C98" i="50"/>
  <c r="C99" i="50"/>
  <c r="C100" i="50"/>
  <c r="C101" i="50"/>
  <c r="C102" i="50"/>
  <c r="C103" i="50"/>
  <c r="C104" i="50"/>
  <c r="C105" i="50"/>
  <c r="C106" i="50"/>
  <c r="C107" i="50"/>
  <c r="C108" i="50"/>
  <c r="C109" i="50"/>
  <c r="C110" i="50"/>
  <c r="C111" i="50"/>
  <c r="C112" i="50"/>
  <c r="C113" i="50"/>
  <c r="C114" i="50"/>
  <c r="C115" i="50"/>
  <c r="C116" i="50"/>
  <c r="C117" i="50"/>
  <c r="C118" i="50"/>
  <c r="C119" i="50"/>
  <c r="C120" i="50"/>
  <c r="C121" i="50"/>
  <c r="C122" i="50"/>
  <c r="C123" i="50"/>
  <c r="C124" i="50"/>
  <c r="C125" i="50"/>
  <c r="C126" i="50"/>
  <c r="C127" i="50"/>
  <c r="C128" i="50"/>
  <c r="C129" i="50"/>
  <c r="C130" i="50"/>
  <c r="C131" i="50"/>
  <c r="C132" i="50"/>
  <c r="C133" i="50"/>
  <c r="C134" i="50"/>
  <c r="C135" i="50"/>
  <c r="C136" i="50"/>
  <c r="C137" i="50"/>
  <c r="C138" i="50"/>
  <c r="C139" i="50"/>
  <c r="C140" i="50"/>
  <c r="C141" i="50"/>
  <c r="C142" i="50"/>
  <c r="C143" i="50"/>
  <c r="C144" i="50"/>
  <c r="C145" i="50"/>
  <c r="C146" i="50"/>
  <c r="C147" i="50"/>
  <c r="C148" i="50"/>
  <c r="C149" i="50"/>
  <c r="C150" i="50"/>
  <c r="C151" i="50"/>
  <c r="C152" i="50"/>
  <c r="C153" i="50"/>
  <c r="C154" i="50"/>
  <c r="C155" i="50"/>
  <c r="C156" i="50"/>
  <c r="C157" i="50"/>
  <c r="C158" i="50"/>
  <c r="C159" i="50"/>
  <c r="C160" i="50"/>
  <c r="C161" i="50"/>
  <c r="C162" i="50"/>
  <c r="C163" i="50"/>
  <c r="C164" i="50"/>
  <c r="C165" i="50"/>
  <c r="C166" i="50"/>
  <c r="C167" i="50"/>
  <c r="C168" i="50"/>
  <c r="C169" i="50"/>
  <c r="C170" i="50"/>
  <c r="C171" i="50"/>
  <c r="C172" i="50"/>
  <c r="C173" i="50"/>
  <c r="C174" i="50"/>
  <c r="C175" i="50"/>
  <c r="C176" i="50"/>
  <c r="C177" i="50"/>
  <c r="C178" i="50"/>
  <c r="C179" i="50"/>
  <c r="C180" i="50"/>
  <c r="C181" i="50"/>
  <c r="C182" i="50"/>
  <c r="C183" i="50"/>
  <c r="C184" i="50"/>
  <c r="C185" i="50"/>
  <c r="C186" i="50"/>
  <c r="C187" i="50"/>
  <c r="C188" i="50"/>
  <c r="C189" i="50"/>
  <c r="C190" i="50"/>
  <c r="C191" i="50"/>
  <c r="C192" i="50"/>
  <c r="C193" i="50"/>
  <c r="C194" i="50"/>
  <c r="C195" i="50"/>
  <c r="C196" i="50"/>
  <c r="C197" i="50"/>
  <c r="C198" i="50"/>
  <c r="C199" i="50"/>
  <c r="C200" i="50"/>
  <c r="C201" i="50"/>
  <c r="C202" i="50"/>
  <c r="C203" i="50"/>
  <c r="C204" i="50"/>
  <c r="C205" i="50"/>
  <c r="C206" i="50"/>
  <c r="C207" i="50"/>
  <c r="C208" i="50"/>
  <c r="C209" i="50"/>
  <c r="C210" i="50"/>
  <c r="C211" i="50"/>
  <c r="C212" i="50"/>
  <c r="C213" i="50"/>
  <c r="C214" i="50"/>
  <c r="C215" i="50"/>
  <c r="C216" i="50"/>
  <c r="C217" i="50"/>
  <c r="C218" i="50"/>
  <c r="C219" i="50"/>
  <c r="C220" i="50"/>
  <c r="C221" i="50"/>
  <c r="C222" i="50"/>
  <c r="C223" i="50"/>
  <c r="C224" i="50"/>
  <c r="C225" i="50"/>
  <c r="C226" i="50"/>
  <c r="C227" i="50"/>
  <c r="C228" i="50"/>
  <c r="C229" i="50"/>
  <c r="C230" i="50"/>
  <c r="C231" i="50"/>
  <c r="C232" i="50"/>
  <c r="C233" i="50"/>
  <c r="C234" i="50"/>
  <c r="C235" i="50"/>
  <c r="C236" i="50"/>
  <c r="C237" i="50"/>
  <c r="C238" i="50"/>
  <c r="C239" i="50"/>
  <c r="C240" i="50"/>
  <c r="C241" i="50"/>
  <c r="C242" i="50"/>
  <c r="C243" i="50"/>
  <c r="C244" i="50"/>
  <c r="C245" i="50"/>
  <c r="C246" i="50"/>
  <c r="C247" i="50"/>
  <c r="C248" i="50"/>
  <c r="C249" i="50"/>
  <c r="C250" i="50"/>
  <c r="C251" i="50"/>
  <c r="C252" i="50"/>
  <c r="C253" i="50"/>
  <c r="C254" i="50"/>
  <c r="C255" i="50"/>
  <c r="C256" i="50"/>
  <c r="C257" i="50"/>
  <c r="C258" i="50"/>
  <c r="C259" i="50"/>
  <c r="C260" i="50"/>
  <c r="C261" i="50"/>
  <c r="C262" i="50"/>
  <c r="C263" i="50"/>
  <c r="C264" i="50"/>
  <c r="C265" i="50"/>
  <c r="C266" i="50"/>
  <c r="C267" i="50"/>
  <c r="C268" i="50"/>
  <c r="C269" i="50"/>
  <c r="C270" i="50"/>
  <c r="C271" i="50"/>
  <c r="C272" i="50"/>
  <c r="C273" i="50"/>
  <c r="C274" i="50"/>
  <c r="C275" i="50"/>
  <c r="C276" i="50"/>
  <c r="C277" i="50"/>
  <c r="C278" i="50"/>
  <c r="C279" i="50"/>
  <c r="C280" i="50"/>
  <c r="C281" i="50"/>
  <c r="C282" i="50"/>
  <c r="C283" i="50"/>
  <c r="C284" i="50"/>
  <c r="C285" i="50"/>
  <c r="C286" i="50"/>
  <c r="C287" i="50"/>
  <c r="C288" i="50"/>
  <c r="C289" i="50"/>
  <c r="C290" i="50"/>
  <c r="C291" i="50"/>
  <c r="C292" i="50"/>
  <c r="C293" i="50"/>
  <c r="C294" i="50"/>
  <c r="C295" i="50"/>
  <c r="C296" i="50"/>
  <c r="C297" i="50"/>
  <c r="C298" i="50"/>
  <c r="C299" i="50"/>
  <c r="C300" i="50"/>
  <c r="C301" i="50"/>
  <c r="C302" i="50"/>
  <c r="C303" i="50"/>
  <c r="C304" i="50"/>
  <c r="C305" i="50"/>
  <c r="C306" i="50"/>
  <c r="C307" i="50"/>
  <c r="C308" i="50"/>
  <c r="C309" i="50"/>
  <c r="C310" i="50"/>
  <c r="C311" i="50"/>
  <c r="C312" i="50"/>
  <c r="C313" i="50"/>
  <c r="C314" i="50"/>
  <c r="C315" i="50"/>
  <c r="C316" i="50"/>
  <c r="C317" i="50"/>
  <c r="C318" i="50"/>
  <c r="C319" i="50"/>
  <c r="C320" i="50"/>
  <c r="C321" i="50"/>
  <c r="C322" i="50"/>
  <c r="C323" i="50"/>
  <c r="C324" i="50"/>
  <c r="C325" i="50"/>
  <c r="C326" i="50"/>
  <c r="C327" i="50"/>
  <c r="C328" i="50"/>
  <c r="C329" i="50"/>
  <c r="C330" i="50"/>
  <c r="C331" i="50"/>
  <c r="C332" i="50"/>
  <c r="C333" i="50"/>
  <c r="C334" i="50"/>
  <c r="C335" i="50"/>
  <c r="C336" i="50"/>
  <c r="C337" i="50"/>
  <c r="C338" i="50"/>
  <c r="C339" i="50"/>
  <c r="C340" i="50"/>
  <c r="C341" i="50"/>
  <c r="C342" i="50"/>
  <c r="C343" i="50"/>
  <c r="C344" i="50"/>
  <c r="C345" i="50"/>
  <c r="C346" i="50"/>
  <c r="C347" i="50"/>
  <c r="C348" i="50"/>
  <c r="C349" i="50"/>
  <c r="C350" i="50"/>
  <c r="C351" i="50"/>
  <c r="C352" i="50"/>
  <c r="C353" i="50"/>
  <c r="C354" i="50"/>
  <c r="C355" i="50"/>
  <c r="C356" i="50"/>
  <c r="C357" i="50"/>
  <c r="C358" i="50"/>
  <c r="C359" i="50"/>
  <c r="C360" i="50"/>
  <c r="C361" i="50"/>
  <c r="C362" i="50"/>
  <c r="C363" i="50"/>
  <c r="C364" i="50"/>
  <c r="C365" i="50"/>
  <c r="C366" i="50"/>
  <c r="C367" i="50"/>
  <c r="C368" i="50"/>
  <c r="C369" i="50"/>
  <c r="C370" i="50"/>
  <c r="C371" i="50"/>
  <c r="C372" i="50"/>
  <c r="C373" i="50"/>
  <c r="C374" i="50"/>
  <c r="C375" i="50"/>
  <c r="C376" i="50"/>
  <c r="C377" i="50"/>
  <c r="C378" i="50"/>
  <c r="C379" i="50"/>
  <c r="C380" i="50"/>
  <c r="C381" i="50"/>
  <c r="C382" i="50"/>
  <c r="C383" i="50"/>
  <c r="C384" i="50"/>
  <c r="C385" i="50"/>
  <c r="C386" i="50"/>
  <c r="C387" i="50"/>
  <c r="C388" i="50"/>
  <c r="C389" i="50"/>
  <c r="C390" i="50"/>
  <c r="C391" i="50"/>
  <c r="C392" i="50"/>
  <c r="C393" i="50"/>
  <c r="C394" i="50"/>
  <c r="C395" i="50"/>
  <c r="C396" i="50"/>
  <c r="C397" i="50"/>
  <c r="C398" i="50"/>
  <c r="C399" i="50"/>
  <c r="C400" i="50"/>
  <c r="C401" i="50"/>
  <c r="C402" i="50"/>
  <c r="C403" i="50"/>
  <c r="C404" i="50"/>
  <c r="C405" i="50"/>
  <c r="C406" i="50"/>
  <c r="C407" i="50"/>
  <c r="C408" i="50"/>
  <c r="C409" i="50"/>
  <c r="C410" i="50"/>
  <c r="C411" i="50"/>
  <c r="C412" i="50"/>
  <c r="C413" i="50"/>
  <c r="C414" i="50"/>
  <c r="C415" i="50"/>
  <c r="C416" i="50"/>
  <c r="C417" i="50"/>
  <c r="C418" i="50"/>
  <c r="C419" i="50"/>
  <c r="C420" i="50"/>
  <c r="C421" i="50"/>
  <c r="C422" i="50"/>
  <c r="C423" i="50"/>
  <c r="C424" i="50"/>
  <c r="C425" i="50"/>
  <c r="C426" i="50"/>
  <c r="C427" i="50"/>
  <c r="C428" i="50"/>
  <c r="C429" i="50"/>
  <c r="C430" i="50"/>
  <c r="C431" i="50"/>
  <c r="C432" i="50"/>
  <c r="C433" i="50"/>
  <c r="C434" i="50"/>
  <c r="C435" i="50"/>
  <c r="C436" i="50"/>
  <c r="C437" i="50"/>
  <c r="C438" i="50"/>
  <c r="C439" i="50"/>
  <c r="C440" i="50"/>
  <c r="C441" i="50"/>
  <c r="C442" i="50"/>
  <c r="C443" i="50"/>
  <c r="C444" i="50"/>
  <c r="C445" i="50"/>
  <c r="C446" i="50"/>
  <c r="C447" i="50"/>
  <c r="C448" i="50"/>
  <c r="C449" i="50"/>
  <c r="C450" i="50"/>
  <c r="C451" i="50"/>
  <c r="C452" i="50"/>
  <c r="C453" i="50"/>
  <c r="C454" i="50"/>
  <c r="C455" i="50"/>
  <c r="C456" i="50"/>
  <c r="C457" i="50"/>
  <c r="C458" i="50"/>
  <c r="C459" i="50"/>
  <c r="C460" i="50"/>
  <c r="C461" i="50"/>
  <c r="C462" i="50"/>
  <c r="C463" i="50"/>
  <c r="C464" i="50"/>
  <c r="C465" i="50"/>
  <c r="C466" i="50"/>
  <c r="C467" i="50"/>
  <c r="C468" i="50"/>
  <c r="C469" i="50"/>
  <c r="C470" i="50"/>
  <c r="C471" i="50"/>
  <c r="C472" i="50"/>
  <c r="C473" i="50"/>
  <c r="C474" i="50"/>
  <c r="C475" i="50"/>
  <c r="C476" i="50"/>
  <c r="C477" i="50"/>
  <c r="C478" i="50"/>
  <c r="C479" i="50"/>
  <c r="C480" i="50"/>
  <c r="C481" i="50"/>
  <c r="C482" i="50"/>
  <c r="C483" i="50"/>
  <c r="C484" i="50"/>
  <c r="C485" i="50"/>
  <c r="C486" i="50"/>
  <c r="C487" i="50"/>
  <c r="C488" i="50"/>
  <c r="C489" i="50"/>
  <c r="C490" i="50"/>
  <c r="C491" i="50"/>
  <c r="C492" i="50"/>
  <c r="C493" i="50"/>
  <c r="C494" i="50"/>
  <c r="C495" i="50"/>
  <c r="C496" i="50"/>
  <c r="C497" i="50"/>
  <c r="C498" i="50"/>
  <c r="C499" i="50"/>
  <c r="C500" i="50"/>
  <c r="C501" i="50"/>
  <c r="C502" i="50"/>
  <c r="C503" i="50"/>
  <c r="C504" i="50"/>
  <c r="C505" i="50"/>
  <c r="C506" i="50"/>
  <c r="C507" i="50"/>
  <c r="C508" i="50"/>
  <c r="C509" i="50"/>
  <c r="C510" i="50"/>
  <c r="C511" i="50"/>
  <c r="C512" i="50"/>
  <c r="C513" i="50"/>
  <c r="C514" i="50"/>
  <c r="C515" i="50"/>
  <c r="C516" i="50"/>
  <c r="C517" i="50"/>
  <c r="C518" i="50"/>
  <c r="C519" i="50"/>
  <c r="C520" i="50"/>
  <c r="C521" i="50"/>
  <c r="C522" i="50"/>
  <c r="C523" i="50"/>
  <c r="C524" i="50"/>
  <c r="C525" i="50"/>
  <c r="C526" i="50"/>
  <c r="C527" i="50"/>
  <c r="C528" i="50"/>
  <c r="C529" i="50"/>
  <c r="C530" i="50"/>
  <c r="C531" i="50"/>
  <c r="C532" i="50"/>
  <c r="C533" i="50"/>
  <c r="C534" i="50"/>
  <c r="C535" i="50"/>
  <c r="C536" i="50"/>
  <c r="C537" i="50"/>
  <c r="C538" i="50"/>
  <c r="C539" i="50"/>
  <c r="C540" i="50"/>
  <c r="C541" i="50"/>
  <c r="C542" i="50"/>
  <c r="C543" i="50"/>
  <c r="C544" i="50"/>
  <c r="C545" i="50"/>
  <c r="C546" i="50"/>
  <c r="C547" i="50"/>
  <c r="C548" i="50"/>
  <c r="C549" i="50"/>
  <c r="C550" i="50"/>
  <c r="C551" i="50"/>
  <c r="C552" i="50"/>
  <c r="C553" i="50"/>
  <c r="C554" i="50"/>
  <c r="C555" i="50"/>
  <c r="C556" i="50"/>
  <c r="C557" i="50"/>
  <c r="C558" i="50"/>
  <c r="C559" i="50"/>
  <c r="C560" i="50"/>
  <c r="C561" i="50"/>
  <c r="C562" i="50"/>
  <c r="C563" i="50"/>
  <c r="C564" i="50"/>
  <c r="C565" i="50"/>
  <c r="C566" i="50"/>
  <c r="C567" i="50"/>
  <c r="C568" i="50"/>
  <c r="C569" i="50"/>
  <c r="C570" i="50"/>
  <c r="C571" i="50"/>
  <c r="C572" i="50"/>
  <c r="C573" i="50"/>
  <c r="C574" i="50"/>
  <c r="C575" i="50"/>
  <c r="C576" i="50"/>
  <c r="C577" i="50"/>
  <c r="C578" i="50"/>
  <c r="C579" i="50"/>
  <c r="C580" i="50"/>
  <c r="C581" i="50"/>
  <c r="C582" i="50"/>
  <c r="C583" i="50"/>
  <c r="C584" i="50"/>
  <c r="C585" i="50"/>
  <c r="C586" i="50"/>
  <c r="C587" i="50"/>
  <c r="C588" i="50"/>
  <c r="C589" i="50"/>
  <c r="C590" i="50"/>
  <c r="C591" i="50"/>
  <c r="C592" i="50"/>
  <c r="C593" i="50"/>
  <c r="C594" i="50"/>
  <c r="C595" i="50"/>
  <c r="C596" i="50"/>
  <c r="C597" i="50"/>
  <c r="C598" i="50"/>
  <c r="C599" i="50"/>
  <c r="C600" i="50"/>
  <c r="C601" i="50"/>
  <c r="C602" i="50"/>
  <c r="C603" i="50"/>
  <c r="C604" i="50"/>
  <c r="C605" i="50"/>
  <c r="C606" i="50"/>
  <c r="C607" i="50"/>
  <c r="C608" i="50"/>
  <c r="C609" i="50"/>
  <c r="C610" i="50"/>
  <c r="C611" i="50"/>
  <c r="C612" i="50"/>
  <c r="C613" i="50"/>
  <c r="C614" i="50"/>
  <c r="C615" i="50"/>
  <c r="C616" i="50"/>
  <c r="C617" i="50"/>
  <c r="C618" i="50"/>
  <c r="C619" i="50"/>
  <c r="C620" i="50"/>
  <c r="C621" i="50"/>
  <c r="C622" i="50"/>
  <c r="C623" i="50"/>
  <c r="C624" i="50"/>
  <c r="C625" i="50"/>
  <c r="C626" i="50"/>
  <c r="C627" i="50"/>
  <c r="C628" i="50"/>
  <c r="C629" i="50"/>
  <c r="C630" i="50"/>
  <c r="C631" i="50"/>
  <c r="C632" i="50"/>
  <c r="C633" i="50"/>
  <c r="C634" i="50"/>
  <c r="C635" i="50"/>
  <c r="C636" i="50"/>
  <c r="C637" i="50"/>
  <c r="C638" i="50"/>
  <c r="C639" i="50"/>
  <c r="C640" i="50"/>
  <c r="C641" i="50"/>
  <c r="C642" i="50"/>
  <c r="C643" i="50"/>
  <c r="C644" i="50"/>
  <c r="C645" i="50"/>
  <c r="C646" i="50"/>
  <c r="C647" i="50"/>
  <c r="C648" i="50"/>
  <c r="C649" i="50"/>
  <c r="C650" i="50"/>
  <c r="C651" i="50"/>
  <c r="C652" i="50"/>
  <c r="C653" i="50"/>
  <c r="C654" i="50"/>
  <c r="C655" i="50"/>
  <c r="C656" i="50"/>
  <c r="C657" i="50"/>
  <c r="C658" i="50"/>
  <c r="C659" i="50"/>
  <c r="C660" i="50"/>
  <c r="C661" i="50"/>
  <c r="C662" i="50"/>
  <c r="C663" i="50"/>
  <c r="C664" i="50"/>
  <c r="C665" i="50"/>
  <c r="C666" i="50"/>
  <c r="C667" i="50"/>
  <c r="C668" i="50"/>
  <c r="C669" i="50"/>
  <c r="C670" i="50"/>
  <c r="C671" i="50"/>
  <c r="C672" i="50"/>
  <c r="C673" i="50"/>
  <c r="C674" i="50"/>
  <c r="C675" i="50"/>
  <c r="C676" i="50"/>
  <c r="C677" i="50"/>
  <c r="C678" i="50"/>
  <c r="C679" i="50"/>
  <c r="C680" i="50"/>
  <c r="C681" i="50"/>
  <c r="C682" i="50"/>
  <c r="C683" i="50"/>
  <c r="C684" i="50"/>
  <c r="C685" i="50"/>
  <c r="C686" i="50"/>
  <c r="C687" i="50"/>
  <c r="C688" i="50"/>
  <c r="C689" i="50"/>
  <c r="C690" i="50"/>
  <c r="C691" i="50"/>
  <c r="C692" i="50"/>
  <c r="C693" i="50"/>
  <c r="C694" i="50"/>
  <c r="C695" i="50"/>
  <c r="C696" i="50"/>
  <c r="C697" i="50"/>
  <c r="C698" i="50"/>
  <c r="C699" i="50"/>
  <c r="C700" i="50"/>
  <c r="C701" i="50"/>
  <c r="C702" i="50"/>
  <c r="C703" i="50"/>
  <c r="C704" i="50"/>
  <c r="C705" i="50"/>
  <c r="C706" i="50"/>
  <c r="C707" i="50"/>
  <c r="C708" i="50"/>
  <c r="C709" i="50"/>
  <c r="C710" i="50"/>
  <c r="C711" i="50"/>
  <c r="C712" i="50"/>
  <c r="C713" i="50"/>
  <c r="C714" i="50"/>
  <c r="C715" i="50"/>
  <c r="C716" i="50"/>
  <c r="C717" i="50"/>
  <c r="C718" i="50"/>
  <c r="C719" i="50"/>
  <c r="C720" i="50"/>
  <c r="C721" i="50"/>
  <c r="C2" i="49"/>
  <c r="C3" i="49"/>
  <c r="C4" i="49"/>
  <c r="C5" i="49"/>
  <c r="C6" i="49"/>
  <c r="C7" i="49"/>
  <c r="C8" i="49"/>
  <c r="C9" i="49"/>
  <c r="C10" i="49"/>
  <c r="C11" i="49"/>
  <c r="C12" i="49"/>
  <c r="C13" i="49"/>
  <c r="C14" i="49"/>
  <c r="C15" i="49"/>
  <c r="C16" i="49"/>
  <c r="C17" i="49"/>
  <c r="C18" i="49"/>
  <c r="C19" i="49"/>
  <c r="C20" i="49"/>
  <c r="C21" i="49"/>
  <c r="C22" i="49"/>
  <c r="C23" i="49"/>
  <c r="C24" i="49"/>
  <c r="C25" i="49"/>
  <c r="C26" i="49"/>
  <c r="C27" i="49"/>
  <c r="C28" i="49"/>
  <c r="C29" i="49"/>
  <c r="C30" i="49"/>
  <c r="C31" i="49"/>
  <c r="C32" i="49"/>
  <c r="C33" i="49"/>
  <c r="C34" i="49"/>
  <c r="C35" i="49"/>
  <c r="C36" i="49"/>
  <c r="C37" i="49"/>
  <c r="C38" i="49"/>
  <c r="C39" i="49"/>
  <c r="C40" i="49"/>
  <c r="C41" i="49"/>
  <c r="C42" i="49"/>
  <c r="C43" i="49"/>
  <c r="C44" i="49"/>
  <c r="C45" i="49"/>
  <c r="C46" i="49"/>
  <c r="C47" i="49"/>
  <c r="C48" i="49"/>
  <c r="C49" i="49"/>
  <c r="C50" i="49"/>
  <c r="C51" i="49"/>
  <c r="C52" i="49"/>
  <c r="C53" i="49"/>
  <c r="C54" i="49"/>
  <c r="C55" i="49"/>
  <c r="C56" i="49"/>
  <c r="C57" i="49"/>
  <c r="C58" i="49"/>
  <c r="C59" i="49"/>
  <c r="C60" i="49"/>
  <c r="C61" i="49"/>
  <c r="C62" i="49"/>
  <c r="C63" i="49"/>
  <c r="C64" i="49"/>
  <c r="C65" i="49"/>
  <c r="C66" i="49"/>
  <c r="C67" i="49"/>
  <c r="C68" i="49"/>
  <c r="C69" i="49"/>
  <c r="C70" i="49"/>
  <c r="C71" i="49"/>
  <c r="C72" i="49"/>
  <c r="C73" i="49"/>
  <c r="C74" i="49"/>
  <c r="C75" i="49"/>
  <c r="C76" i="49"/>
  <c r="C77" i="49"/>
  <c r="C78" i="49"/>
  <c r="C79" i="49"/>
  <c r="C80" i="49"/>
  <c r="C81" i="49"/>
  <c r="C82" i="49"/>
  <c r="C83" i="49"/>
  <c r="C84" i="49"/>
  <c r="C85" i="49"/>
  <c r="C86" i="49"/>
  <c r="C87" i="49"/>
  <c r="C88" i="49"/>
  <c r="C89" i="49"/>
  <c r="C90" i="49"/>
  <c r="C91" i="49"/>
  <c r="C92" i="49"/>
  <c r="C93" i="49"/>
  <c r="C94" i="49"/>
  <c r="C95" i="49"/>
  <c r="C96" i="49"/>
  <c r="C97" i="49"/>
  <c r="C98" i="49"/>
  <c r="C99" i="49"/>
  <c r="C100" i="49"/>
  <c r="C101" i="49"/>
  <c r="C102" i="49"/>
  <c r="C103" i="49"/>
  <c r="C104" i="49"/>
  <c r="C105" i="49"/>
  <c r="C106" i="49"/>
  <c r="C107" i="49"/>
  <c r="C108" i="49"/>
  <c r="C109" i="49"/>
  <c r="C110" i="49"/>
  <c r="C111" i="49"/>
  <c r="C112" i="49"/>
  <c r="C113" i="49"/>
  <c r="C114" i="49"/>
  <c r="C115" i="49"/>
  <c r="C116" i="49"/>
  <c r="C117" i="49"/>
  <c r="C118" i="49"/>
  <c r="C119" i="49"/>
  <c r="C120" i="49"/>
  <c r="C121" i="49"/>
  <c r="C122" i="49"/>
  <c r="C123" i="49"/>
  <c r="C124" i="49"/>
  <c r="C125" i="49"/>
  <c r="C126" i="49"/>
  <c r="C127" i="49"/>
  <c r="C128" i="49"/>
  <c r="C129" i="49"/>
  <c r="C130" i="49"/>
  <c r="C131" i="49"/>
  <c r="C132" i="49"/>
  <c r="C133" i="49"/>
  <c r="C134" i="49"/>
  <c r="C135" i="49"/>
  <c r="C136" i="49"/>
  <c r="C137" i="49"/>
  <c r="C138" i="49"/>
  <c r="C139" i="49"/>
  <c r="C140" i="49"/>
  <c r="C141" i="49"/>
  <c r="C142" i="49"/>
  <c r="C143" i="49"/>
  <c r="C144" i="49"/>
  <c r="C145" i="49"/>
  <c r="C146" i="49"/>
  <c r="C147" i="49"/>
  <c r="C148" i="49"/>
  <c r="C149" i="49"/>
  <c r="C150" i="49"/>
  <c r="C151" i="49"/>
  <c r="C152" i="49"/>
  <c r="C153" i="49"/>
  <c r="C154" i="49"/>
  <c r="C155" i="49"/>
  <c r="C156" i="49"/>
  <c r="C157" i="49"/>
  <c r="C158" i="49"/>
  <c r="C159" i="49"/>
  <c r="C160" i="49"/>
  <c r="C161" i="49"/>
  <c r="C162" i="49"/>
  <c r="C163" i="49"/>
  <c r="C164" i="49"/>
  <c r="C165" i="49"/>
  <c r="C166" i="49"/>
  <c r="C167" i="49"/>
  <c r="C168" i="49"/>
  <c r="C169" i="49"/>
  <c r="C170" i="49"/>
  <c r="C171" i="49"/>
  <c r="C172" i="49"/>
  <c r="C173" i="49"/>
  <c r="C174" i="49"/>
  <c r="C175" i="49"/>
  <c r="C176" i="49"/>
  <c r="C177" i="49"/>
  <c r="C178" i="49"/>
  <c r="C179" i="49"/>
  <c r="C180" i="49"/>
  <c r="C181" i="49"/>
  <c r="C182" i="49"/>
  <c r="C183" i="49"/>
  <c r="C184" i="49"/>
  <c r="C185" i="49"/>
  <c r="C186" i="49"/>
  <c r="C187" i="49"/>
  <c r="C188" i="49"/>
  <c r="C189" i="49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C231" i="49"/>
  <c r="C232" i="49"/>
  <c r="C233" i="49"/>
  <c r="C234" i="49"/>
  <c r="C235" i="49"/>
  <c r="C236" i="49"/>
  <c r="C237" i="49"/>
  <c r="C238" i="49"/>
  <c r="C239" i="49"/>
  <c r="C240" i="49"/>
  <c r="C241" i="49"/>
  <c r="C242" i="49"/>
  <c r="C243" i="49"/>
  <c r="C244" i="49"/>
  <c r="C245" i="49"/>
  <c r="C246" i="49"/>
  <c r="C247" i="49"/>
  <c r="C248" i="49"/>
  <c r="C249" i="49"/>
  <c r="C250" i="49"/>
  <c r="C251" i="49"/>
  <c r="C252" i="49"/>
  <c r="C253" i="49"/>
  <c r="C254" i="49"/>
  <c r="C255" i="49"/>
  <c r="C256" i="49"/>
  <c r="C257" i="49"/>
  <c r="C258" i="49"/>
  <c r="C259" i="49"/>
  <c r="C260" i="49"/>
  <c r="C261" i="49"/>
  <c r="C262" i="49"/>
  <c r="C263" i="49"/>
  <c r="C264" i="49"/>
  <c r="C265" i="49"/>
  <c r="C266" i="49"/>
  <c r="C267" i="49"/>
  <c r="C268" i="49"/>
  <c r="C269" i="49"/>
  <c r="C270" i="49"/>
  <c r="C271" i="49"/>
  <c r="C272" i="49"/>
  <c r="C273" i="49"/>
  <c r="C274" i="49"/>
  <c r="C275" i="49"/>
  <c r="C276" i="49"/>
  <c r="C277" i="49"/>
  <c r="C278" i="49"/>
  <c r="C279" i="49"/>
  <c r="C280" i="49"/>
  <c r="C281" i="49"/>
  <c r="C282" i="49"/>
  <c r="C283" i="49"/>
  <c r="C284" i="49"/>
  <c r="C285" i="49"/>
  <c r="C286" i="49"/>
  <c r="C287" i="49"/>
  <c r="C288" i="49"/>
  <c r="C289" i="49"/>
  <c r="C290" i="49"/>
  <c r="C291" i="49"/>
  <c r="C292" i="49"/>
  <c r="C293" i="49"/>
  <c r="C294" i="49"/>
  <c r="C295" i="49"/>
  <c r="C296" i="49"/>
  <c r="C297" i="49"/>
  <c r="C298" i="49"/>
  <c r="C299" i="49"/>
  <c r="C300" i="49"/>
  <c r="C301" i="49"/>
  <c r="C302" i="49"/>
  <c r="C303" i="49"/>
  <c r="C304" i="49"/>
  <c r="C305" i="49"/>
  <c r="C306" i="49"/>
  <c r="C307" i="49"/>
  <c r="C308" i="49"/>
  <c r="C309" i="49"/>
  <c r="C310" i="49"/>
  <c r="C311" i="49"/>
  <c r="C312" i="49"/>
  <c r="C313" i="49"/>
  <c r="C314" i="49"/>
  <c r="C315" i="49"/>
  <c r="C316" i="49"/>
  <c r="C317" i="49"/>
  <c r="C318" i="49"/>
  <c r="C319" i="49"/>
  <c r="C320" i="49"/>
  <c r="C321" i="49"/>
  <c r="C322" i="49"/>
  <c r="C323" i="49"/>
  <c r="C324" i="49"/>
  <c r="C325" i="49"/>
  <c r="C326" i="49"/>
  <c r="C327" i="49"/>
  <c r="C328" i="49"/>
  <c r="C329" i="49"/>
  <c r="C330" i="49"/>
  <c r="C331" i="49"/>
  <c r="C332" i="49"/>
  <c r="C333" i="49"/>
  <c r="C334" i="49"/>
  <c r="C335" i="49"/>
  <c r="C336" i="49"/>
  <c r="C337" i="49"/>
  <c r="C338" i="49"/>
  <c r="C339" i="49"/>
  <c r="C340" i="49"/>
  <c r="C341" i="49"/>
  <c r="C342" i="49"/>
  <c r="C343" i="49"/>
  <c r="C344" i="49"/>
  <c r="C345" i="49"/>
  <c r="C346" i="49"/>
  <c r="C347" i="49"/>
  <c r="C348" i="49"/>
  <c r="C349" i="49"/>
  <c r="C350" i="49"/>
  <c r="C351" i="49"/>
  <c r="C352" i="49"/>
  <c r="C353" i="49"/>
  <c r="C354" i="49"/>
  <c r="C355" i="49"/>
  <c r="C356" i="49"/>
  <c r="C357" i="49"/>
  <c r="C358" i="49"/>
  <c r="C359" i="49"/>
  <c r="C360" i="49"/>
  <c r="C361" i="49"/>
  <c r="C362" i="49"/>
  <c r="C363" i="49"/>
  <c r="C364" i="49"/>
  <c r="C365" i="49"/>
  <c r="C366" i="49"/>
  <c r="C367" i="49"/>
  <c r="C368" i="49"/>
  <c r="C369" i="49"/>
  <c r="C370" i="49"/>
  <c r="C371" i="49"/>
  <c r="C372" i="49"/>
  <c r="C373" i="49"/>
  <c r="C374" i="49"/>
  <c r="C375" i="49"/>
  <c r="C376" i="49"/>
  <c r="C377" i="49"/>
  <c r="C378" i="49"/>
  <c r="C379" i="49"/>
  <c r="C380" i="49"/>
  <c r="C381" i="49"/>
  <c r="C382" i="49"/>
  <c r="C383" i="49"/>
  <c r="C384" i="49"/>
  <c r="C385" i="49"/>
  <c r="C386" i="49"/>
  <c r="C387" i="49"/>
  <c r="C388" i="49"/>
  <c r="C389" i="49"/>
  <c r="C390" i="49"/>
  <c r="C391" i="49"/>
  <c r="C392" i="49"/>
  <c r="C393" i="49"/>
  <c r="C394" i="49"/>
  <c r="C395" i="49"/>
  <c r="C396" i="49"/>
  <c r="C397" i="49"/>
  <c r="C398" i="49"/>
  <c r="C399" i="49"/>
  <c r="C400" i="49"/>
  <c r="C401" i="49"/>
  <c r="C402" i="49"/>
  <c r="C403" i="49"/>
  <c r="C404" i="49"/>
  <c r="C405" i="49"/>
  <c r="C406" i="49"/>
  <c r="C407" i="49"/>
  <c r="C408" i="49"/>
  <c r="C409" i="49"/>
  <c r="C410" i="49"/>
  <c r="C411" i="49"/>
  <c r="C412" i="49"/>
  <c r="C413" i="49"/>
  <c r="C414" i="49"/>
  <c r="C415" i="49"/>
  <c r="C416" i="49"/>
  <c r="C417" i="49"/>
  <c r="C418" i="49"/>
  <c r="C419" i="49"/>
  <c r="C420" i="49"/>
  <c r="C421" i="49"/>
  <c r="C422" i="49"/>
  <c r="C423" i="49"/>
  <c r="C424" i="49"/>
  <c r="C425" i="49"/>
  <c r="C426" i="49"/>
  <c r="C427" i="49"/>
  <c r="C428" i="49"/>
  <c r="C429" i="49"/>
  <c r="C430" i="49"/>
  <c r="C431" i="49"/>
  <c r="C432" i="49"/>
  <c r="C433" i="49"/>
  <c r="C434" i="49"/>
  <c r="C435" i="49"/>
  <c r="C436" i="49"/>
  <c r="C437" i="49"/>
  <c r="C438" i="49"/>
  <c r="C439" i="49"/>
  <c r="C440" i="49"/>
  <c r="C441" i="49"/>
  <c r="C442" i="49"/>
  <c r="C443" i="49"/>
  <c r="C444" i="49"/>
  <c r="C445" i="49"/>
  <c r="C446" i="49"/>
  <c r="C447" i="49"/>
  <c r="C448" i="49"/>
  <c r="C449" i="49"/>
  <c r="C450" i="49"/>
  <c r="C451" i="49"/>
  <c r="C452" i="49"/>
  <c r="C453" i="49"/>
  <c r="C454" i="49"/>
  <c r="C455" i="49"/>
  <c r="C456" i="49"/>
  <c r="C457" i="49"/>
  <c r="C458" i="49"/>
  <c r="C459" i="49"/>
  <c r="C460" i="49"/>
  <c r="C461" i="49"/>
  <c r="C462" i="49"/>
  <c r="C463" i="49"/>
  <c r="C464" i="49"/>
  <c r="C465" i="49"/>
  <c r="C466" i="49"/>
  <c r="C467" i="49"/>
  <c r="C468" i="49"/>
  <c r="C469" i="49"/>
  <c r="C470" i="49"/>
  <c r="C471" i="49"/>
  <c r="C472" i="49"/>
  <c r="C473" i="49"/>
  <c r="C474" i="49"/>
  <c r="C475" i="49"/>
  <c r="C476" i="49"/>
  <c r="C477" i="49"/>
  <c r="C478" i="49"/>
  <c r="C479" i="49"/>
  <c r="C480" i="49"/>
  <c r="C481" i="49"/>
  <c r="C482" i="49"/>
  <c r="C483" i="49"/>
  <c r="C484" i="49"/>
  <c r="C485" i="49"/>
  <c r="C486" i="49"/>
  <c r="C487" i="49"/>
  <c r="C488" i="49"/>
  <c r="C489" i="49"/>
  <c r="C490" i="49"/>
  <c r="C491" i="49"/>
  <c r="C492" i="49"/>
  <c r="C493" i="49"/>
  <c r="C494" i="49"/>
  <c r="C495" i="49"/>
  <c r="C496" i="49"/>
  <c r="C497" i="49"/>
  <c r="C498" i="49"/>
  <c r="C499" i="49"/>
  <c r="C500" i="49"/>
  <c r="C501" i="49"/>
  <c r="C502" i="49"/>
  <c r="C503" i="49"/>
  <c r="C504" i="49"/>
  <c r="C505" i="49"/>
  <c r="C506" i="49"/>
  <c r="C507" i="49"/>
  <c r="C508" i="49"/>
  <c r="C509" i="49"/>
  <c r="C510" i="49"/>
  <c r="C511" i="49"/>
  <c r="C512" i="49"/>
  <c r="C513" i="49"/>
  <c r="C514" i="49"/>
  <c r="C515" i="49"/>
  <c r="C516" i="49"/>
  <c r="C517" i="49"/>
  <c r="C518" i="49"/>
  <c r="C519" i="49"/>
  <c r="C520" i="49"/>
  <c r="C521" i="49"/>
  <c r="C522" i="49"/>
  <c r="C523" i="49"/>
  <c r="C524" i="49"/>
  <c r="C525" i="49"/>
  <c r="C526" i="49"/>
  <c r="C527" i="49"/>
  <c r="C528" i="49"/>
  <c r="C529" i="49"/>
  <c r="C530" i="49"/>
  <c r="C531" i="49"/>
  <c r="C532" i="49"/>
  <c r="C533" i="49"/>
  <c r="C534" i="49"/>
  <c r="C535" i="49"/>
  <c r="C536" i="49"/>
  <c r="C537" i="49"/>
  <c r="C538" i="49"/>
  <c r="C539" i="49"/>
  <c r="C540" i="49"/>
  <c r="C541" i="49"/>
  <c r="C542" i="49"/>
  <c r="C543" i="49"/>
  <c r="C544" i="49"/>
  <c r="C545" i="49"/>
  <c r="C546" i="49"/>
  <c r="C547" i="49"/>
  <c r="C548" i="49"/>
  <c r="C549" i="49"/>
  <c r="C550" i="49"/>
  <c r="C551" i="49"/>
  <c r="C552" i="49"/>
  <c r="C553" i="49"/>
  <c r="C554" i="49"/>
  <c r="C555" i="49"/>
  <c r="C556" i="49"/>
  <c r="C557" i="49"/>
  <c r="C558" i="49"/>
  <c r="C559" i="49"/>
  <c r="C560" i="49"/>
  <c r="C561" i="49"/>
  <c r="C562" i="49"/>
  <c r="C563" i="49"/>
  <c r="C564" i="49"/>
  <c r="C565" i="49"/>
  <c r="C566" i="49"/>
  <c r="C567" i="49"/>
  <c r="C568" i="49"/>
  <c r="C569" i="49"/>
  <c r="C570" i="49"/>
  <c r="C571" i="49"/>
  <c r="C572" i="49"/>
  <c r="C573" i="49"/>
  <c r="C574" i="49"/>
  <c r="C575" i="49"/>
  <c r="C576" i="49"/>
  <c r="C577" i="49"/>
  <c r="C578" i="49"/>
  <c r="C579" i="49"/>
  <c r="C580" i="49"/>
  <c r="C581" i="49"/>
  <c r="C582" i="49"/>
  <c r="C583" i="49"/>
  <c r="C584" i="49"/>
  <c r="C585" i="49"/>
  <c r="C586" i="49"/>
  <c r="C587" i="49"/>
  <c r="C588" i="49"/>
  <c r="C589" i="49"/>
  <c r="C590" i="49"/>
  <c r="C591" i="49"/>
  <c r="C592" i="49"/>
  <c r="C593" i="49"/>
  <c r="C594" i="49"/>
  <c r="C595" i="49"/>
  <c r="C596" i="49"/>
  <c r="C597" i="49"/>
  <c r="C598" i="49"/>
  <c r="C599" i="49"/>
  <c r="C600" i="49"/>
  <c r="C601" i="49"/>
  <c r="C602" i="49"/>
  <c r="C603" i="49"/>
  <c r="C604" i="49"/>
  <c r="C605" i="49"/>
  <c r="C606" i="49"/>
  <c r="C607" i="49"/>
  <c r="C608" i="49"/>
  <c r="C609" i="49"/>
  <c r="C610" i="49"/>
  <c r="C611" i="49"/>
  <c r="C612" i="49"/>
  <c r="C613" i="49"/>
  <c r="C614" i="49"/>
  <c r="C615" i="49"/>
  <c r="C616" i="49"/>
  <c r="C617" i="49"/>
  <c r="C618" i="49"/>
  <c r="C619" i="49"/>
  <c r="C620" i="49"/>
  <c r="C621" i="49"/>
  <c r="C622" i="49"/>
  <c r="C623" i="49"/>
  <c r="C624" i="49"/>
  <c r="C625" i="49"/>
  <c r="C626" i="49"/>
  <c r="C627" i="49"/>
  <c r="C628" i="49"/>
  <c r="C629" i="49"/>
  <c r="C630" i="49"/>
  <c r="C631" i="49"/>
  <c r="C632" i="49"/>
  <c r="C633" i="49"/>
  <c r="C634" i="49"/>
  <c r="C635" i="49"/>
  <c r="C636" i="49"/>
  <c r="C637" i="49"/>
  <c r="C638" i="49"/>
  <c r="C639" i="49"/>
  <c r="C640" i="49"/>
  <c r="C641" i="49"/>
  <c r="C642" i="49"/>
  <c r="C643" i="49"/>
  <c r="C644" i="49"/>
  <c r="C645" i="49"/>
  <c r="C646" i="49"/>
  <c r="C647" i="49"/>
  <c r="C648" i="49"/>
  <c r="C649" i="49"/>
  <c r="C650" i="49"/>
  <c r="C651" i="49"/>
  <c r="C652" i="49"/>
  <c r="C653" i="49"/>
  <c r="C654" i="49"/>
  <c r="C655" i="49"/>
  <c r="C656" i="49"/>
  <c r="C657" i="49"/>
  <c r="C658" i="49"/>
  <c r="C659" i="49"/>
  <c r="C660" i="49"/>
  <c r="C661" i="49"/>
  <c r="C662" i="49"/>
  <c r="C663" i="49"/>
  <c r="C664" i="49"/>
  <c r="C665" i="49"/>
  <c r="C666" i="49"/>
  <c r="C667" i="49"/>
  <c r="C668" i="49"/>
  <c r="C669" i="49"/>
  <c r="C670" i="49"/>
  <c r="C671" i="49"/>
  <c r="C672" i="49"/>
  <c r="C673" i="49"/>
  <c r="C674" i="49"/>
  <c r="C675" i="49"/>
  <c r="C676" i="49"/>
  <c r="C677" i="49"/>
  <c r="C678" i="49"/>
  <c r="C679" i="49"/>
  <c r="C680" i="49"/>
  <c r="C681" i="49"/>
  <c r="C682" i="49"/>
  <c r="C683" i="49"/>
  <c r="C684" i="49"/>
  <c r="C685" i="49"/>
  <c r="C686" i="49"/>
  <c r="C687" i="49"/>
  <c r="C688" i="49"/>
  <c r="C689" i="49"/>
  <c r="C690" i="49"/>
  <c r="C691" i="49"/>
  <c r="C692" i="49"/>
  <c r="C693" i="49"/>
  <c r="C694" i="49"/>
  <c r="C695" i="49"/>
  <c r="C696" i="49"/>
  <c r="C697" i="49"/>
  <c r="C698" i="49"/>
  <c r="C699" i="49"/>
  <c r="C700" i="49"/>
  <c r="C701" i="49"/>
  <c r="C702" i="49"/>
  <c r="C703" i="49"/>
  <c r="C704" i="49"/>
  <c r="C705" i="49"/>
  <c r="C706" i="49"/>
  <c r="C707" i="49"/>
  <c r="C708" i="49"/>
  <c r="C709" i="49"/>
  <c r="C710" i="49"/>
  <c r="C711" i="49"/>
  <c r="C712" i="49"/>
  <c r="C713" i="49"/>
  <c r="C714" i="49"/>
  <c r="C715" i="49"/>
  <c r="C716" i="49"/>
  <c r="C717" i="49"/>
  <c r="C718" i="49"/>
  <c r="C719" i="49"/>
  <c r="C720" i="49"/>
  <c r="C721" i="49"/>
  <c r="C2" i="48"/>
  <c r="C3" i="48"/>
  <c r="C4" i="48"/>
  <c r="C5" i="48"/>
  <c r="C6" i="48"/>
  <c r="C7" i="48"/>
  <c r="C8" i="48"/>
  <c r="C9" i="48"/>
  <c r="C10" i="48"/>
  <c r="C11" i="48"/>
  <c r="C12" i="48"/>
  <c r="C13" i="48"/>
  <c r="C14" i="48"/>
  <c r="C15" i="48"/>
  <c r="C16" i="48"/>
  <c r="C17" i="48"/>
  <c r="C18" i="48"/>
  <c r="C19" i="48"/>
  <c r="C20" i="48"/>
  <c r="C21" i="48"/>
  <c r="C22" i="48"/>
  <c r="C23" i="48"/>
  <c r="C24" i="48"/>
  <c r="C25" i="48"/>
  <c r="C26" i="48"/>
  <c r="C27" i="48"/>
  <c r="C28" i="48"/>
  <c r="C29" i="48"/>
  <c r="C30" i="48"/>
  <c r="C31" i="48"/>
  <c r="C32" i="48"/>
  <c r="C33" i="48"/>
  <c r="C34" i="48"/>
  <c r="C35" i="48"/>
  <c r="C36" i="48"/>
  <c r="C37" i="48"/>
  <c r="C38" i="48"/>
  <c r="C39" i="48"/>
  <c r="C40" i="48"/>
  <c r="C41" i="48"/>
  <c r="C42" i="48"/>
  <c r="C43" i="48"/>
  <c r="C44" i="48"/>
  <c r="C45" i="48"/>
  <c r="C46" i="48"/>
  <c r="C47" i="48"/>
  <c r="C48" i="48"/>
  <c r="C49" i="48"/>
  <c r="C50" i="48"/>
  <c r="C51" i="48"/>
  <c r="C52" i="48"/>
  <c r="C53" i="48"/>
  <c r="C54" i="48"/>
  <c r="C55" i="48"/>
  <c r="C56" i="48"/>
  <c r="C57" i="48"/>
  <c r="C58" i="48"/>
  <c r="C59" i="48"/>
  <c r="C60" i="48"/>
  <c r="C61" i="48"/>
  <c r="C62" i="48"/>
  <c r="C63" i="48"/>
  <c r="C64" i="48"/>
  <c r="C65" i="48"/>
  <c r="C66" i="48"/>
  <c r="C67" i="48"/>
  <c r="C68" i="48"/>
  <c r="C69" i="48"/>
  <c r="C70" i="48"/>
  <c r="C71" i="48"/>
  <c r="C72" i="48"/>
  <c r="C73" i="48"/>
  <c r="C74" i="48"/>
  <c r="C75" i="48"/>
  <c r="C76" i="48"/>
  <c r="C77" i="48"/>
  <c r="C78" i="48"/>
  <c r="C79" i="48"/>
  <c r="C80" i="48"/>
  <c r="C81" i="48"/>
  <c r="C82" i="48"/>
  <c r="C83" i="48"/>
  <c r="C84" i="48"/>
  <c r="C85" i="48"/>
  <c r="C86" i="48"/>
  <c r="C87" i="48"/>
  <c r="C88" i="48"/>
  <c r="C89" i="48"/>
  <c r="C90" i="48"/>
  <c r="C91" i="48"/>
  <c r="C92" i="48"/>
  <c r="C93" i="48"/>
  <c r="C94" i="48"/>
  <c r="C95" i="48"/>
  <c r="C96" i="48"/>
  <c r="C97" i="48"/>
  <c r="C98" i="48"/>
  <c r="C99" i="48"/>
  <c r="C100" i="48"/>
  <c r="C101" i="48"/>
  <c r="C102" i="48"/>
  <c r="C103" i="48"/>
  <c r="C104" i="48"/>
  <c r="C105" i="48"/>
  <c r="C106" i="48"/>
  <c r="C107" i="48"/>
  <c r="C108" i="48"/>
  <c r="C109" i="48"/>
  <c r="C110" i="48"/>
  <c r="C111" i="48"/>
  <c r="C112" i="48"/>
  <c r="C113" i="48"/>
  <c r="C114" i="48"/>
  <c r="C115" i="48"/>
  <c r="C116" i="48"/>
  <c r="C117" i="48"/>
  <c r="C118" i="48"/>
  <c r="C119" i="48"/>
  <c r="C120" i="48"/>
  <c r="C121" i="48"/>
  <c r="C122" i="48"/>
  <c r="C123" i="48"/>
  <c r="C124" i="48"/>
  <c r="C125" i="48"/>
  <c r="C126" i="48"/>
  <c r="C127" i="48"/>
  <c r="C128" i="48"/>
  <c r="C129" i="48"/>
  <c r="C130" i="48"/>
  <c r="C131" i="48"/>
  <c r="C132" i="48"/>
  <c r="C133" i="48"/>
  <c r="C134" i="48"/>
  <c r="C135" i="48"/>
  <c r="C136" i="48"/>
  <c r="C137" i="48"/>
  <c r="C138" i="48"/>
  <c r="C139" i="48"/>
  <c r="C140" i="48"/>
  <c r="C141" i="48"/>
  <c r="C142" i="48"/>
  <c r="C143" i="48"/>
  <c r="C144" i="48"/>
  <c r="C145" i="48"/>
  <c r="C146" i="48"/>
  <c r="C147" i="48"/>
  <c r="C148" i="48"/>
  <c r="C149" i="48"/>
  <c r="C150" i="48"/>
  <c r="C151" i="48"/>
  <c r="C152" i="48"/>
  <c r="C153" i="48"/>
  <c r="C154" i="48"/>
  <c r="C155" i="48"/>
  <c r="C156" i="48"/>
  <c r="C157" i="48"/>
  <c r="C158" i="48"/>
  <c r="C159" i="48"/>
  <c r="C160" i="48"/>
  <c r="C161" i="48"/>
  <c r="C162" i="48"/>
  <c r="C163" i="48"/>
  <c r="C164" i="48"/>
  <c r="C165" i="48"/>
  <c r="C166" i="48"/>
  <c r="C167" i="48"/>
  <c r="C168" i="48"/>
  <c r="C169" i="48"/>
  <c r="C170" i="48"/>
  <c r="C171" i="48"/>
  <c r="C172" i="48"/>
  <c r="C173" i="48"/>
  <c r="C174" i="48"/>
  <c r="C175" i="48"/>
  <c r="C176" i="48"/>
  <c r="C177" i="48"/>
  <c r="C178" i="48"/>
  <c r="C179" i="48"/>
  <c r="C180" i="48"/>
  <c r="C181" i="48"/>
  <c r="C182" i="48"/>
  <c r="C183" i="48"/>
  <c r="C184" i="48"/>
  <c r="C185" i="48"/>
  <c r="C186" i="48"/>
  <c r="C187" i="48"/>
  <c r="C188" i="48"/>
  <c r="C189" i="48"/>
  <c r="C190" i="48"/>
  <c r="C191" i="48"/>
  <c r="C192" i="48"/>
  <c r="C193" i="48"/>
  <c r="C194" i="48"/>
  <c r="C195" i="48"/>
  <c r="C196" i="48"/>
  <c r="C197" i="48"/>
  <c r="C198" i="48"/>
  <c r="C199" i="48"/>
  <c r="C200" i="48"/>
  <c r="C201" i="48"/>
  <c r="C202" i="48"/>
  <c r="C203" i="48"/>
  <c r="C204" i="48"/>
  <c r="C205" i="48"/>
  <c r="C206" i="48"/>
  <c r="C207" i="48"/>
  <c r="C208" i="48"/>
  <c r="C209" i="48"/>
  <c r="C210" i="48"/>
  <c r="C211" i="48"/>
  <c r="C212" i="48"/>
  <c r="C213" i="48"/>
  <c r="C214" i="48"/>
  <c r="C215" i="48"/>
  <c r="C216" i="48"/>
  <c r="C217" i="48"/>
  <c r="C218" i="48"/>
  <c r="C219" i="48"/>
  <c r="C220" i="48"/>
  <c r="C221" i="48"/>
  <c r="C222" i="48"/>
  <c r="C223" i="48"/>
  <c r="C224" i="48"/>
  <c r="C225" i="48"/>
  <c r="C226" i="48"/>
  <c r="C227" i="48"/>
  <c r="C228" i="48"/>
  <c r="C229" i="48"/>
  <c r="C230" i="48"/>
  <c r="C231" i="48"/>
  <c r="C232" i="48"/>
  <c r="C233" i="48"/>
  <c r="C234" i="48"/>
  <c r="C235" i="48"/>
  <c r="C236" i="48"/>
  <c r="C237" i="48"/>
  <c r="C238" i="48"/>
  <c r="C239" i="48"/>
  <c r="C240" i="48"/>
  <c r="C241" i="48"/>
  <c r="C242" i="48"/>
  <c r="C243" i="48"/>
  <c r="C244" i="48"/>
  <c r="C245" i="48"/>
  <c r="C246" i="48"/>
  <c r="C247" i="48"/>
  <c r="C248" i="48"/>
  <c r="C249" i="48"/>
  <c r="C250" i="48"/>
  <c r="C251" i="48"/>
  <c r="C252" i="48"/>
  <c r="C253" i="48"/>
  <c r="C254" i="48"/>
  <c r="C255" i="48"/>
  <c r="C256" i="48"/>
  <c r="C257" i="48"/>
  <c r="C258" i="48"/>
  <c r="C259" i="48"/>
  <c r="C260" i="48"/>
  <c r="C261" i="48"/>
  <c r="C262" i="48"/>
  <c r="C263" i="48"/>
  <c r="C264" i="48"/>
  <c r="C265" i="48"/>
  <c r="C266" i="48"/>
  <c r="C267" i="48"/>
  <c r="C268" i="48"/>
  <c r="C269" i="48"/>
  <c r="C270" i="48"/>
  <c r="C271" i="48"/>
  <c r="C272" i="48"/>
  <c r="C273" i="48"/>
  <c r="C274" i="48"/>
  <c r="C275" i="48"/>
  <c r="C276" i="48"/>
  <c r="C277" i="48"/>
  <c r="C278" i="48"/>
  <c r="C279" i="48"/>
  <c r="C280" i="48"/>
  <c r="C281" i="48"/>
  <c r="C282" i="48"/>
  <c r="C283" i="48"/>
  <c r="C284" i="48"/>
  <c r="C285" i="48"/>
  <c r="C286" i="48"/>
  <c r="C287" i="48"/>
  <c r="C288" i="48"/>
  <c r="C289" i="48"/>
  <c r="C290" i="48"/>
  <c r="C291" i="48"/>
  <c r="C292" i="48"/>
  <c r="C293" i="48"/>
  <c r="C294" i="48"/>
  <c r="C295" i="48"/>
  <c r="C296" i="48"/>
  <c r="C297" i="48"/>
  <c r="C298" i="48"/>
  <c r="C299" i="48"/>
  <c r="C300" i="48"/>
  <c r="C301" i="48"/>
  <c r="C302" i="48"/>
  <c r="C303" i="48"/>
  <c r="C304" i="48"/>
  <c r="C305" i="48"/>
  <c r="C306" i="48"/>
  <c r="C307" i="48"/>
  <c r="C308" i="48"/>
  <c r="C309" i="48"/>
  <c r="C310" i="48"/>
  <c r="C311" i="48"/>
  <c r="C312" i="48"/>
  <c r="C313" i="48"/>
  <c r="C314" i="48"/>
  <c r="C315" i="48"/>
  <c r="C316" i="48"/>
  <c r="C317" i="48"/>
  <c r="C318" i="48"/>
  <c r="C319" i="48"/>
  <c r="C320" i="48"/>
  <c r="C321" i="48"/>
  <c r="C322" i="48"/>
  <c r="C323" i="48"/>
  <c r="C324" i="48"/>
  <c r="C325" i="48"/>
  <c r="C326" i="48"/>
  <c r="C327" i="48"/>
  <c r="C328" i="48"/>
  <c r="C329" i="48"/>
  <c r="C330" i="48"/>
  <c r="C331" i="48"/>
  <c r="C332" i="48"/>
  <c r="C333" i="48"/>
  <c r="C334" i="48"/>
  <c r="C335" i="48"/>
  <c r="C336" i="48"/>
  <c r="C337" i="48"/>
  <c r="C338" i="48"/>
  <c r="C339" i="48"/>
  <c r="C340" i="48"/>
  <c r="C341" i="48"/>
  <c r="C342" i="48"/>
  <c r="C343" i="48"/>
  <c r="C344" i="48"/>
  <c r="C345" i="48"/>
  <c r="C346" i="48"/>
  <c r="C347" i="48"/>
  <c r="C348" i="48"/>
  <c r="C349" i="48"/>
  <c r="C350" i="48"/>
  <c r="C351" i="48"/>
  <c r="C352" i="48"/>
  <c r="C353" i="48"/>
  <c r="C354" i="48"/>
  <c r="C355" i="48"/>
  <c r="C356" i="48"/>
  <c r="C357" i="48"/>
  <c r="C358" i="48"/>
  <c r="C359" i="48"/>
  <c r="C360" i="48"/>
  <c r="C361" i="48"/>
  <c r="C362" i="48"/>
  <c r="C363" i="48"/>
  <c r="C364" i="48"/>
  <c r="C365" i="48"/>
  <c r="C366" i="48"/>
  <c r="C367" i="48"/>
  <c r="C368" i="48"/>
  <c r="C369" i="48"/>
  <c r="C370" i="48"/>
  <c r="C371" i="48"/>
  <c r="C372" i="48"/>
  <c r="C373" i="48"/>
  <c r="C374" i="48"/>
  <c r="C375" i="48"/>
  <c r="C376" i="48"/>
  <c r="C377" i="48"/>
  <c r="C378" i="48"/>
  <c r="C379" i="48"/>
  <c r="C380" i="48"/>
  <c r="C381" i="48"/>
  <c r="C382" i="48"/>
  <c r="C383" i="48"/>
  <c r="C384" i="48"/>
  <c r="C385" i="48"/>
  <c r="C386" i="48"/>
  <c r="C387" i="48"/>
  <c r="C388" i="48"/>
  <c r="C389" i="48"/>
  <c r="C390" i="48"/>
  <c r="C391" i="48"/>
  <c r="C392" i="48"/>
  <c r="C393" i="48"/>
  <c r="C394" i="48"/>
  <c r="C395" i="48"/>
  <c r="C396" i="48"/>
  <c r="C397" i="48"/>
  <c r="C398" i="48"/>
  <c r="C399" i="48"/>
  <c r="C400" i="48"/>
  <c r="C401" i="48"/>
  <c r="C402" i="48"/>
  <c r="C403" i="48"/>
  <c r="C404" i="48"/>
  <c r="C405" i="48"/>
  <c r="C406" i="48"/>
  <c r="C407" i="48"/>
  <c r="C408" i="48"/>
  <c r="C409" i="48"/>
  <c r="C410" i="48"/>
  <c r="C411" i="48"/>
  <c r="C412" i="48"/>
  <c r="C413" i="48"/>
  <c r="C414" i="48"/>
  <c r="C415" i="48"/>
  <c r="C416" i="48"/>
  <c r="C417" i="48"/>
  <c r="C418" i="48"/>
  <c r="C419" i="48"/>
  <c r="C420" i="48"/>
  <c r="C421" i="48"/>
  <c r="C422" i="48"/>
  <c r="C423" i="48"/>
  <c r="C424" i="48"/>
  <c r="C425" i="48"/>
  <c r="C426" i="48"/>
  <c r="C427" i="48"/>
  <c r="C428" i="48"/>
  <c r="C429" i="48"/>
  <c r="C430" i="48"/>
  <c r="C431" i="48"/>
  <c r="C432" i="48"/>
  <c r="C433" i="48"/>
  <c r="C434" i="48"/>
  <c r="C435" i="48"/>
  <c r="C436" i="48"/>
  <c r="C437" i="48"/>
  <c r="C438" i="48"/>
  <c r="C439" i="48"/>
  <c r="C440" i="48"/>
  <c r="C441" i="48"/>
  <c r="C442" i="48"/>
  <c r="C443" i="48"/>
  <c r="C444" i="48"/>
  <c r="C445" i="48"/>
  <c r="C446" i="48"/>
  <c r="C447" i="48"/>
  <c r="C448" i="48"/>
  <c r="C449" i="48"/>
  <c r="C450" i="48"/>
  <c r="C451" i="48"/>
  <c r="C452" i="48"/>
  <c r="C453" i="48"/>
  <c r="C454" i="48"/>
  <c r="C455" i="48"/>
  <c r="C456" i="48"/>
  <c r="C457" i="48"/>
  <c r="C458" i="48"/>
  <c r="C459" i="48"/>
  <c r="C460" i="48"/>
  <c r="C461" i="48"/>
  <c r="C462" i="48"/>
  <c r="C463" i="48"/>
  <c r="C464" i="48"/>
  <c r="C465" i="48"/>
  <c r="C466" i="48"/>
  <c r="C467" i="48"/>
  <c r="C468" i="48"/>
  <c r="C469" i="48"/>
  <c r="C470" i="48"/>
  <c r="C471" i="48"/>
  <c r="C472" i="48"/>
  <c r="C473" i="48"/>
  <c r="C474" i="48"/>
  <c r="C475" i="48"/>
  <c r="C476" i="48"/>
  <c r="C477" i="48"/>
  <c r="C478" i="48"/>
  <c r="C479" i="48"/>
  <c r="C480" i="48"/>
  <c r="C481" i="48"/>
  <c r="C482" i="48"/>
  <c r="C483" i="48"/>
  <c r="C484" i="48"/>
  <c r="C485" i="48"/>
  <c r="C486" i="48"/>
  <c r="C487" i="48"/>
  <c r="C488" i="48"/>
  <c r="C489" i="48"/>
  <c r="C490" i="48"/>
  <c r="C491" i="48"/>
  <c r="C492" i="48"/>
  <c r="C493" i="48"/>
  <c r="C494" i="48"/>
  <c r="C495" i="48"/>
  <c r="C496" i="48"/>
  <c r="C497" i="48"/>
  <c r="C498" i="48"/>
  <c r="C499" i="48"/>
  <c r="C500" i="48"/>
  <c r="C501" i="48"/>
  <c r="C502" i="48"/>
  <c r="C503" i="48"/>
  <c r="C504" i="48"/>
  <c r="C505" i="48"/>
  <c r="C506" i="48"/>
  <c r="C507" i="48"/>
  <c r="C508" i="48"/>
  <c r="C509" i="48"/>
  <c r="C510" i="48"/>
  <c r="C511" i="48"/>
  <c r="C512" i="48"/>
  <c r="C513" i="48"/>
  <c r="C514" i="48"/>
  <c r="C515" i="48"/>
  <c r="C516" i="48"/>
  <c r="C517" i="48"/>
  <c r="C518" i="48"/>
  <c r="C519" i="48"/>
  <c r="C520" i="48"/>
  <c r="C521" i="48"/>
  <c r="C522" i="48"/>
  <c r="C523" i="48"/>
  <c r="C524" i="48"/>
  <c r="C525" i="48"/>
  <c r="C526" i="48"/>
  <c r="C527" i="48"/>
  <c r="C528" i="48"/>
  <c r="C529" i="48"/>
  <c r="C530" i="48"/>
  <c r="C531" i="48"/>
  <c r="C532" i="48"/>
  <c r="C533" i="48"/>
  <c r="C534" i="48"/>
  <c r="C535" i="48"/>
  <c r="C536" i="48"/>
  <c r="C537" i="48"/>
  <c r="C538" i="48"/>
  <c r="C539" i="48"/>
  <c r="C540" i="48"/>
  <c r="C541" i="48"/>
  <c r="C542" i="48"/>
  <c r="C543" i="48"/>
  <c r="C544" i="48"/>
  <c r="C545" i="48"/>
  <c r="C546" i="48"/>
  <c r="C547" i="48"/>
  <c r="C548" i="48"/>
  <c r="C549" i="48"/>
  <c r="C550" i="48"/>
  <c r="C551" i="48"/>
  <c r="C552" i="48"/>
  <c r="C553" i="48"/>
  <c r="C554" i="48"/>
  <c r="C555" i="48"/>
  <c r="C556" i="48"/>
  <c r="C557" i="48"/>
  <c r="C558" i="48"/>
  <c r="C559" i="48"/>
  <c r="C560" i="48"/>
  <c r="C561" i="48"/>
  <c r="C562" i="48"/>
  <c r="C563" i="48"/>
  <c r="C564" i="48"/>
  <c r="C565" i="48"/>
  <c r="C566" i="48"/>
  <c r="C567" i="48"/>
  <c r="C568" i="48"/>
  <c r="C569" i="48"/>
  <c r="C570" i="48"/>
  <c r="C571" i="48"/>
  <c r="C572" i="48"/>
  <c r="C573" i="48"/>
  <c r="C574" i="48"/>
  <c r="C575" i="48"/>
  <c r="C576" i="48"/>
  <c r="C577" i="48"/>
  <c r="C578" i="48"/>
  <c r="C579" i="48"/>
  <c r="C580" i="48"/>
  <c r="C581" i="48"/>
  <c r="C582" i="48"/>
  <c r="C583" i="48"/>
  <c r="C584" i="48"/>
  <c r="C585" i="48"/>
  <c r="C586" i="48"/>
  <c r="C587" i="48"/>
  <c r="C588" i="48"/>
  <c r="C589" i="48"/>
  <c r="C590" i="48"/>
  <c r="C591" i="48"/>
  <c r="C592" i="48"/>
  <c r="C593" i="48"/>
  <c r="C594" i="48"/>
  <c r="C595" i="48"/>
  <c r="C596" i="48"/>
  <c r="C597" i="48"/>
  <c r="C598" i="48"/>
  <c r="C599" i="48"/>
  <c r="C600" i="48"/>
  <c r="C601" i="48"/>
  <c r="C602" i="48"/>
  <c r="C603" i="48"/>
  <c r="C604" i="48"/>
  <c r="C605" i="48"/>
  <c r="C606" i="48"/>
  <c r="C607" i="48"/>
  <c r="C608" i="48"/>
  <c r="C609" i="48"/>
  <c r="C610" i="48"/>
  <c r="C611" i="48"/>
  <c r="C612" i="48"/>
  <c r="C613" i="48"/>
  <c r="C614" i="48"/>
  <c r="C615" i="48"/>
  <c r="C616" i="48"/>
  <c r="C617" i="48"/>
  <c r="C618" i="48"/>
  <c r="C619" i="48"/>
  <c r="C620" i="48"/>
  <c r="C621" i="48"/>
  <c r="C622" i="48"/>
  <c r="C623" i="48"/>
  <c r="C624" i="48"/>
  <c r="C625" i="48"/>
  <c r="C626" i="48"/>
  <c r="C627" i="48"/>
  <c r="C628" i="48"/>
  <c r="C629" i="48"/>
  <c r="C630" i="48"/>
  <c r="C631" i="48"/>
  <c r="C632" i="48"/>
  <c r="C633" i="48"/>
  <c r="C634" i="48"/>
  <c r="C635" i="48"/>
  <c r="C636" i="48"/>
  <c r="C637" i="48"/>
  <c r="C638" i="48"/>
  <c r="C639" i="48"/>
  <c r="C640" i="48"/>
  <c r="C641" i="48"/>
  <c r="C642" i="48"/>
  <c r="C643" i="48"/>
  <c r="C644" i="48"/>
  <c r="C645" i="48"/>
  <c r="C646" i="48"/>
  <c r="C647" i="48"/>
  <c r="C648" i="48"/>
  <c r="C649" i="48"/>
  <c r="C650" i="48"/>
  <c r="C651" i="48"/>
  <c r="C652" i="48"/>
  <c r="C653" i="48"/>
  <c r="C654" i="48"/>
  <c r="C655" i="48"/>
  <c r="C656" i="48"/>
  <c r="C657" i="48"/>
  <c r="C658" i="48"/>
  <c r="C659" i="48"/>
  <c r="C660" i="48"/>
  <c r="C661" i="48"/>
  <c r="C662" i="48"/>
  <c r="C663" i="48"/>
  <c r="C664" i="48"/>
  <c r="C665" i="48"/>
  <c r="C666" i="48"/>
  <c r="C667" i="48"/>
  <c r="C668" i="48"/>
  <c r="C669" i="48"/>
  <c r="C670" i="48"/>
  <c r="C671" i="48"/>
  <c r="C672" i="48"/>
  <c r="C673" i="48"/>
  <c r="C674" i="48"/>
  <c r="C675" i="48"/>
  <c r="C676" i="48"/>
  <c r="C677" i="48"/>
  <c r="C678" i="48"/>
  <c r="C679" i="48"/>
  <c r="C680" i="48"/>
  <c r="C681" i="48"/>
  <c r="C682" i="48"/>
  <c r="C683" i="48"/>
  <c r="C684" i="48"/>
  <c r="C685" i="48"/>
  <c r="C686" i="48"/>
  <c r="C687" i="48"/>
  <c r="C688" i="48"/>
  <c r="C689" i="48"/>
  <c r="C690" i="48"/>
  <c r="C691" i="48"/>
  <c r="C692" i="48"/>
  <c r="C693" i="48"/>
  <c r="C694" i="48"/>
  <c r="C695" i="48"/>
  <c r="C696" i="48"/>
  <c r="C697" i="48"/>
  <c r="C698" i="48"/>
  <c r="C699" i="48"/>
  <c r="C700" i="48"/>
  <c r="C701" i="48"/>
  <c r="C702" i="48"/>
  <c r="C703" i="48"/>
  <c r="C704" i="48"/>
  <c r="C705" i="48"/>
  <c r="C706" i="48"/>
  <c r="C707" i="48"/>
  <c r="C708" i="48"/>
  <c r="C709" i="48"/>
  <c r="C710" i="48"/>
  <c r="C711" i="48"/>
  <c r="C712" i="48"/>
  <c r="C713" i="48"/>
  <c r="C714" i="48"/>
  <c r="C715" i="48"/>
  <c r="C716" i="48"/>
  <c r="C717" i="48"/>
  <c r="C718" i="48"/>
  <c r="C719" i="48"/>
  <c r="C720" i="48"/>
  <c r="C721" i="48"/>
  <c r="C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2" i="46"/>
  <c r="C3" i="46"/>
  <c r="C4" i="46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3" i="46"/>
  <c r="C64" i="46"/>
  <c r="C65" i="46"/>
  <c r="C66" i="46"/>
  <c r="C67" i="46"/>
  <c r="C68" i="46"/>
  <c r="C69" i="46"/>
  <c r="C70" i="46"/>
  <c r="C71" i="46"/>
  <c r="C72" i="46"/>
  <c r="C73" i="46"/>
  <c r="C74" i="46"/>
  <c r="C75" i="46"/>
  <c r="C76" i="46"/>
  <c r="C77" i="46"/>
  <c r="C78" i="46"/>
  <c r="C79" i="46"/>
  <c r="C80" i="46"/>
  <c r="C81" i="46"/>
  <c r="C82" i="46"/>
  <c r="C83" i="46"/>
  <c r="C84" i="46"/>
  <c r="C85" i="46"/>
  <c r="C86" i="46"/>
  <c r="C87" i="46"/>
  <c r="C88" i="46"/>
  <c r="C89" i="46"/>
  <c r="C90" i="46"/>
  <c r="C91" i="46"/>
  <c r="C92" i="46"/>
  <c r="C93" i="46"/>
  <c r="C94" i="46"/>
  <c r="C95" i="46"/>
  <c r="C96" i="46"/>
  <c r="C97" i="46"/>
  <c r="C98" i="46"/>
  <c r="C99" i="46"/>
  <c r="C100" i="46"/>
  <c r="C101" i="46"/>
  <c r="C102" i="46"/>
  <c r="C103" i="46"/>
  <c r="C104" i="46"/>
  <c r="C105" i="46"/>
  <c r="C106" i="46"/>
  <c r="C107" i="46"/>
  <c r="C108" i="46"/>
  <c r="C109" i="46"/>
  <c r="C110" i="46"/>
  <c r="C111" i="46"/>
  <c r="C112" i="46"/>
  <c r="C113" i="46"/>
  <c r="C114" i="46"/>
  <c r="C115" i="46"/>
  <c r="C116" i="46"/>
  <c r="C117" i="46"/>
  <c r="C118" i="46"/>
  <c r="C119" i="46"/>
  <c r="C120" i="46"/>
  <c r="C121" i="46"/>
  <c r="C122" i="46"/>
  <c r="C123" i="46"/>
  <c r="C124" i="46"/>
  <c r="C125" i="46"/>
  <c r="C126" i="46"/>
  <c r="C127" i="46"/>
  <c r="C128" i="46"/>
  <c r="C129" i="46"/>
  <c r="C130" i="46"/>
  <c r="C131" i="46"/>
  <c r="C132" i="46"/>
  <c r="C133" i="46"/>
  <c r="C134" i="46"/>
  <c r="C135" i="46"/>
  <c r="C136" i="46"/>
  <c r="C137" i="46"/>
  <c r="C138" i="46"/>
  <c r="C139" i="46"/>
  <c r="C140" i="46"/>
  <c r="C141" i="46"/>
  <c r="C142" i="46"/>
  <c r="C143" i="46"/>
  <c r="C144" i="46"/>
  <c r="C145" i="46"/>
  <c r="C146" i="46"/>
  <c r="C147" i="46"/>
  <c r="C148" i="46"/>
  <c r="C149" i="46"/>
  <c r="C150" i="46"/>
  <c r="C151" i="46"/>
  <c r="C152" i="46"/>
  <c r="C153" i="46"/>
  <c r="C154" i="46"/>
  <c r="C155" i="46"/>
  <c r="C156" i="46"/>
  <c r="C157" i="46"/>
  <c r="C158" i="46"/>
  <c r="C159" i="46"/>
  <c r="C160" i="46"/>
  <c r="C161" i="46"/>
  <c r="C162" i="46"/>
  <c r="C163" i="46"/>
  <c r="C164" i="46"/>
  <c r="C165" i="46"/>
  <c r="C166" i="46"/>
  <c r="C167" i="46"/>
  <c r="C168" i="46"/>
  <c r="C169" i="46"/>
  <c r="C170" i="46"/>
  <c r="C171" i="46"/>
  <c r="C172" i="46"/>
  <c r="C173" i="46"/>
  <c r="C174" i="46"/>
  <c r="C175" i="46"/>
  <c r="C176" i="46"/>
  <c r="C177" i="46"/>
  <c r="C178" i="46"/>
  <c r="C179" i="46"/>
  <c r="C180" i="46"/>
  <c r="C181" i="46"/>
  <c r="C182" i="46"/>
  <c r="C183" i="46"/>
  <c r="C184" i="46"/>
  <c r="C185" i="46"/>
  <c r="C186" i="46"/>
  <c r="C187" i="46"/>
  <c r="C188" i="46"/>
  <c r="C189" i="46"/>
  <c r="C190" i="46"/>
  <c r="C191" i="46"/>
  <c r="C192" i="46"/>
  <c r="C193" i="46"/>
  <c r="C194" i="46"/>
  <c r="C195" i="46"/>
  <c r="C196" i="46"/>
  <c r="C197" i="46"/>
  <c r="C198" i="46"/>
  <c r="C199" i="46"/>
  <c r="C200" i="46"/>
  <c r="C201" i="46"/>
  <c r="C202" i="46"/>
  <c r="C203" i="46"/>
  <c r="C204" i="46"/>
  <c r="C205" i="46"/>
  <c r="C206" i="46"/>
  <c r="C207" i="46"/>
  <c r="C208" i="46"/>
  <c r="C209" i="46"/>
  <c r="C210" i="46"/>
  <c r="C211" i="46"/>
  <c r="C212" i="46"/>
  <c r="C213" i="46"/>
  <c r="C214" i="46"/>
  <c r="C215" i="46"/>
  <c r="C216" i="46"/>
  <c r="C217" i="46"/>
  <c r="C218" i="46"/>
  <c r="C219" i="46"/>
  <c r="C220" i="46"/>
  <c r="C221" i="46"/>
  <c r="C222" i="46"/>
  <c r="C223" i="46"/>
  <c r="C224" i="46"/>
  <c r="C225" i="46"/>
  <c r="C226" i="46"/>
  <c r="C227" i="46"/>
  <c r="C228" i="46"/>
  <c r="C229" i="46"/>
  <c r="C230" i="46"/>
  <c r="C231" i="46"/>
  <c r="C232" i="46"/>
  <c r="C233" i="46"/>
  <c r="C234" i="46"/>
  <c r="C235" i="46"/>
  <c r="C236" i="46"/>
  <c r="C237" i="46"/>
  <c r="C238" i="46"/>
  <c r="C239" i="46"/>
  <c r="C240" i="46"/>
  <c r="C241" i="46"/>
  <c r="C242" i="46"/>
  <c r="C243" i="46"/>
  <c r="C244" i="46"/>
  <c r="C245" i="46"/>
  <c r="C246" i="46"/>
  <c r="C247" i="46"/>
  <c r="C248" i="46"/>
  <c r="C249" i="46"/>
  <c r="C250" i="46"/>
  <c r="C251" i="46"/>
  <c r="C252" i="46"/>
  <c r="C253" i="46"/>
  <c r="C254" i="46"/>
  <c r="C255" i="46"/>
  <c r="C256" i="46"/>
  <c r="C257" i="46"/>
  <c r="C258" i="46"/>
  <c r="C259" i="46"/>
  <c r="C260" i="46"/>
  <c r="C261" i="46"/>
  <c r="C262" i="46"/>
  <c r="C263" i="46"/>
  <c r="C264" i="46"/>
  <c r="C265" i="46"/>
  <c r="C266" i="46"/>
  <c r="C267" i="46"/>
  <c r="C268" i="46"/>
  <c r="C269" i="46"/>
  <c r="C270" i="46"/>
  <c r="C271" i="46"/>
  <c r="C272" i="46"/>
  <c r="C273" i="46"/>
  <c r="C274" i="46"/>
  <c r="C275" i="46"/>
  <c r="C276" i="46"/>
  <c r="C277" i="46"/>
  <c r="C278" i="46"/>
  <c r="C279" i="46"/>
  <c r="C280" i="46"/>
  <c r="C281" i="46"/>
  <c r="C282" i="46"/>
  <c r="C283" i="46"/>
  <c r="C284" i="46"/>
  <c r="C285" i="46"/>
  <c r="C286" i="46"/>
  <c r="C287" i="46"/>
  <c r="C288" i="46"/>
  <c r="C289" i="46"/>
  <c r="C290" i="46"/>
  <c r="C291" i="46"/>
  <c r="C292" i="46"/>
  <c r="C293" i="46"/>
  <c r="C294" i="46"/>
  <c r="C295" i="46"/>
  <c r="C296" i="46"/>
  <c r="C297" i="46"/>
  <c r="C298" i="46"/>
  <c r="C299" i="46"/>
  <c r="C300" i="46"/>
  <c r="C301" i="46"/>
  <c r="C302" i="46"/>
  <c r="C303" i="46"/>
  <c r="C304" i="46"/>
  <c r="C305" i="46"/>
  <c r="C306" i="46"/>
  <c r="C307" i="46"/>
  <c r="C308" i="46"/>
  <c r="C309" i="46"/>
  <c r="C310" i="46"/>
  <c r="C311" i="46"/>
  <c r="C312" i="46"/>
  <c r="C313" i="46"/>
  <c r="C314" i="46"/>
  <c r="C315" i="46"/>
  <c r="C316" i="46"/>
  <c r="C317" i="46"/>
  <c r="C318" i="46"/>
  <c r="C319" i="46"/>
  <c r="C320" i="46"/>
  <c r="C321" i="46"/>
  <c r="C322" i="46"/>
  <c r="C323" i="46"/>
  <c r="C324" i="46"/>
  <c r="C325" i="46"/>
  <c r="C326" i="46"/>
  <c r="C327" i="46"/>
  <c r="C328" i="46"/>
  <c r="C329" i="46"/>
  <c r="C330" i="46"/>
  <c r="C331" i="46"/>
  <c r="C332" i="46"/>
  <c r="C333" i="46"/>
  <c r="C334" i="46"/>
  <c r="C335" i="46"/>
  <c r="C336" i="46"/>
  <c r="C337" i="46"/>
  <c r="C338" i="46"/>
  <c r="C339" i="46"/>
  <c r="C340" i="46"/>
  <c r="C341" i="46"/>
  <c r="C342" i="46"/>
  <c r="C343" i="46"/>
  <c r="C344" i="46"/>
  <c r="C345" i="46"/>
  <c r="C346" i="46"/>
  <c r="C347" i="46"/>
  <c r="C348" i="46"/>
  <c r="C349" i="46"/>
  <c r="C350" i="46"/>
  <c r="C351" i="46"/>
  <c r="C352" i="46"/>
  <c r="C353" i="46"/>
  <c r="C354" i="46"/>
  <c r="C355" i="46"/>
  <c r="C356" i="46"/>
  <c r="C357" i="46"/>
  <c r="C358" i="46"/>
  <c r="C359" i="46"/>
  <c r="C360" i="46"/>
  <c r="C361" i="46"/>
  <c r="C362" i="46"/>
  <c r="C363" i="46"/>
  <c r="C364" i="46"/>
  <c r="C365" i="46"/>
  <c r="C366" i="46"/>
  <c r="C367" i="46"/>
  <c r="C368" i="46"/>
  <c r="C369" i="46"/>
  <c r="C370" i="46"/>
  <c r="C371" i="46"/>
  <c r="C372" i="46"/>
  <c r="C373" i="46"/>
  <c r="C374" i="46"/>
  <c r="C375" i="46"/>
  <c r="C376" i="46"/>
  <c r="C377" i="46"/>
  <c r="C378" i="46"/>
  <c r="C379" i="46"/>
  <c r="C380" i="46"/>
  <c r="C381" i="46"/>
  <c r="C382" i="46"/>
  <c r="C383" i="46"/>
  <c r="C384" i="46"/>
  <c r="C385" i="46"/>
  <c r="C386" i="46"/>
  <c r="C387" i="46"/>
  <c r="C388" i="46"/>
  <c r="C389" i="46"/>
  <c r="C390" i="46"/>
  <c r="C391" i="46"/>
  <c r="C392" i="46"/>
  <c r="C393" i="46"/>
  <c r="C394" i="46"/>
  <c r="C395" i="46"/>
  <c r="C396" i="46"/>
  <c r="C397" i="46"/>
  <c r="C398" i="46"/>
  <c r="C399" i="46"/>
  <c r="C400" i="46"/>
  <c r="C401" i="46"/>
  <c r="C402" i="46"/>
  <c r="C403" i="46"/>
  <c r="C404" i="46"/>
  <c r="C405" i="46"/>
  <c r="C406" i="46"/>
  <c r="C407" i="46"/>
  <c r="C408" i="46"/>
  <c r="C409" i="46"/>
  <c r="C410" i="46"/>
  <c r="C411" i="46"/>
  <c r="C412" i="46"/>
  <c r="C413" i="46"/>
  <c r="C414" i="46"/>
  <c r="C415" i="46"/>
  <c r="C416" i="46"/>
  <c r="C417" i="46"/>
  <c r="C418" i="46"/>
  <c r="C419" i="46"/>
  <c r="C420" i="46"/>
  <c r="C421" i="46"/>
  <c r="C422" i="46"/>
  <c r="C423" i="46"/>
  <c r="C424" i="46"/>
  <c r="C425" i="46"/>
  <c r="C426" i="46"/>
  <c r="C427" i="46"/>
  <c r="C428" i="46"/>
  <c r="C429" i="46"/>
  <c r="C430" i="46"/>
  <c r="C431" i="46"/>
  <c r="C432" i="46"/>
  <c r="C433" i="46"/>
  <c r="C434" i="46"/>
  <c r="C435" i="46"/>
  <c r="C436" i="46"/>
  <c r="C437" i="46"/>
  <c r="C438" i="46"/>
  <c r="C439" i="46"/>
  <c r="C440" i="46"/>
  <c r="C441" i="46"/>
  <c r="C442" i="46"/>
  <c r="C443" i="46"/>
  <c r="C444" i="46"/>
  <c r="C445" i="46"/>
  <c r="C446" i="46"/>
  <c r="C447" i="46"/>
  <c r="C448" i="46"/>
  <c r="C449" i="46"/>
  <c r="C450" i="46"/>
  <c r="C451" i="46"/>
  <c r="C452" i="46"/>
  <c r="C453" i="46"/>
  <c r="C454" i="46"/>
  <c r="C455" i="46"/>
  <c r="C456" i="46"/>
  <c r="C457" i="46"/>
  <c r="C458" i="46"/>
  <c r="C459" i="46"/>
  <c r="C460" i="46"/>
  <c r="C461" i="46"/>
  <c r="C462" i="46"/>
  <c r="C463" i="46"/>
  <c r="C464" i="46"/>
  <c r="C465" i="46"/>
  <c r="C466" i="46"/>
  <c r="C467" i="46"/>
  <c r="C468" i="46"/>
  <c r="C469" i="46"/>
  <c r="C470" i="46"/>
  <c r="C471" i="46"/>
  <c r="C472" i="46"/>
  <c r="C473" i="46"/>
  <c r="C474" i="46"/>
  <c r="C475" i="46"/>
  <c r="C476" i="46"/>
  <c r="C477" i="46"/>
  <c r="C478" i="46"/>
  <c r="C479" i="46"/>
  <c r="C480" i="46"/>
  <c r="C481" i="46"/>
  <c r="C482" i="46"/>
  <c r="C483" i="46"/>
  <c r="C484" i="46"/>
  <c r="C485" i="46"/>
  <c r="C486" i="46"/>
  <c r="C487" i="46"/>
  <c r="C488" i="46"/>
  <c r="C489" i="46"/>
  <c r="C490" i="46"/>
  <c r="C491" i="46"/>
  <c r="C492" i="46"/>
  <c r="C493" i="46"/>
  <c r="C494" i="46"/>
  <c r="C495" i="46"/>
  <c r="C496" i="46"/>
  <c r="C497" i="46"/>
  <c r="C498" i="46"/>
  <c r="C499" i="46"/>
  <c r="C500" i="46"/>
  <c r="C501" i="46"/>
  <c r="C502" i="46"/>
  <c r="C503" i="46"/>
  <c r="C504" i="46"/>
  <c r="C505" i="46"/>
  <c r="C506" i="46"/>
  <c r="C507" i="46"/>
  <c r="C508" i="46"/>
  <c r="C509" i="46"/>
  <c r="C510" i="46"/>
  <c r="C511" i="46"/>
  <c r="C512" i="46"/>
  <c r="C513" i="46"/>
  <c r="C514" i="46"/>
  <c r="C515" i="46"/>
  <c r="C516" i="46"/>
  <c r="C517" i="46"/>
  <c r="C518" i="46"/>
  <c r="C519" i="46"/>
  <c r="C520" i="46"/>
  <c r="C521" i="46"/>
  <c r="C522" i="46"/>
  <c r="C523" i="46"/>
  <c r="C524" i="46"/>
  <c r="C525" i="46"/>
  <c r="C526" i="46"/>
  <c r="C527" i="46"/>
  <c r="C528" i="46"/>
  <c r="C529" i="46"/>
  <c r="C530" i="46"/>
  <c r="C531" i="46"/>
  <c r="C532" i="46"/>
  <c r="C533" i="46"/>
  <c r="C534" i="46"/>
  <c r="C535" i="46"/>
  <c r="C536" i="46"/>
  <c r="C537" i="46"/>
  <c r="C538" i="46"/>
  <c r="C539" i="46"/>
  <c r="C540" i="46"/>
  <c r="C541" i="46"/>
  <c r="C542" i="46"/>
  <c r="C543" i="46"/>
  <c r="C544" i="46"/>
  <c r="C545" i="46"/>
  <c r="C546" i="46"/>
  <c r="C547" i="46"/>
  <c r="C548" i="46"/>
  <c r="C549" i="46"/>
  <c r="C550" i="46"/>
  <c r="C551" i="46"/>
  <c r="C552" i="46"/>
  <c r="C553" i="46"/>
  <c r="C554" i="46"/>
  <c r="C555" i="46"/>
  <c r="C556" i="46"/>
  <c r="C557" i="46"/>
  <c r="C558" i="46"/>
  <c r="C559" i="46"/>
  <c r="C560" i="46"/>
  <c r="C561" i="46"/>
  <c r="C562" i="46"/>
  <c r="C563" i="46"/>
  <c r="C564" i="46"/>
  <c r="C565" i="46"/>
  <c r="C566" i="46"/>
  <c r="C567" i="46"/>
  <c r="C568" i="46"/>
  <c r="C569" i="46"/>
  <c r="C570" i="46"/>
  <c r="C571" i="46"/>
  <c r="C572" i="46"/>
  <c r="C573" i="46"/>
  <c r="C574" i="46"/>
  <c r="C575" i="46"/>
  <c r="C576" i="46"/>
  <c r="C577" i="46"/>
  <c r="C578" i="46"/>
  <c r="C579" i="46"/>
  <c r="C580" i="46"/>
  <c r="C581" i="46"/>
  <c r="C582" i="46"/>
  <c r="C583" i="46"/>
  <c r="C584" i="46"/>
  <c r="C585" i="46"/>
  <c r="C586" i="46"/>
  <c r="C587" i="46"/>
  <c r="C588" i="46"/>
  <c r="C589" i="46"/>
  <c r="C590" i="46"/>
  <c r="C591" i="46"/>
  <c r="C592" i="46"/>
  <c r="C593" i="46"/>
  <c r="C594" i="46"/>
  <c r="C595" i="46"/>
  <c r="C596" i="46"/>
  <c r="C597" i="46"/>
  <c r="C598" i="46"/>
  <c r="C599" i="46"/>
  <c r="C600" i="46"/>
  <c r="C601" i="46"/>
  <c r="C602" i="46"/>
  <c r="C603" i="46"/>
  <c r="C604" i="46"/>
  <c r="C605" i="46"/>
  <c r="C606" i="46"/>
  <c r="C607" i="46"/>
  <c r="C608" i="46"/>
  <c r="C609" i="46"/>
  <c r="C610" i="46"/>
  <c r="C611" i="46"/>
  <c r="C612" i="46"/>
  <c r="C613" i="46"/>
  <c r="C614" i="46"/>
  <c r="C615" i="46"/>
  <c r="C616" i="46"/>
  <c r="C617" i="46"/>
  <c r="C618" i="46"/>
  <c r="C619" i="46"/>
  <c r="C620" i="46"/>
  <c r="C621" i="46"/>
  <c r="C622" i="46"/>
  <c r="C623" i="46"/>
  <c r="C624" i="46"/>
  <c r="C625" i="46"/>
  <c r="C626" i="46"/>
  <c r="C627" i="46"/>
  <c r="C628" i="46"/>
  <c r="C629" i="46"/>
  <c r="C630" i="46"/>
  <c r="C631" i="46"/>
  <c r="C632" i="46"/>
  <c r="C633" i="46"/>
  <c r="C634" i="46"/>
  <c r="C635" i="46"/>
  <c r="C636" i="46"/>
  <c r="C637" i="46"/>
  <c r="C638" i="46"/>
  <c r="C639" i="46"/>
  <c r="C640" i="46"/>
  <c r="C641" i="46"/>
  <c r="C642" i="46"/>
  <c r="C643" i="46"/>
  <c r="C644" i="46"/>
  <c r="C645" i="46"/>
  <c r="C646" i="46"/>
  <c r="C647" i="46"/>
  <c r="C648" i="46"/>
  <c r="C649" i="46"/>
  <c r="C650" i="46"/>
  <c r="C651" i="46"/>
  <c r="C652" i="46"/>
  <c r="C653" i="46"/>
  <c r="C654" i="46"/>
  <c r="C655" i="46"/>
  <c r="C656" i="46"/>
  <c r="C657" i="46"/>
  <c r="C658" i="46"/>
  <c r="C659" i="46"/>
  <c r="C660" i="46"/>
  <c r="C661" i="46"/>
  <c r="C662" i="46"/>
  <c r="C663" i="46"/>
  <c r="C664" i="46"/>
  <c r="C665" i="46"/>
  <c r="C666" i="46"/>
  <c r="C667" i="46"/>
  <c r="C668" i="46"/>
  <c r="C669" i="46"/>
  <c r="C670" i="46"/>
  <c r="C671" i="46"/>
  <c r="C672" i="46"/>
  <c r="C673" i="46"/>
  <c r="C674" i="46"/>
  <c r="C675" i="46"/>
  <c r="C676" i="46"/>
  <c r="C677" i="46"/>
  <c r="C678" i="46"/>
  <c r="C679" i="46"/>
  <c r="C680" i="46"/>
  <c r="C681" i="46"/>
  <c r="C682" i="46"/>
  <c r="C683" i="46"/>
  <c r="C684" i="46"/>
  <c r="C685" i="46"/>
  <c r="C686" i="46"/>
  <c r="C687" i="46"/>
  <c r="C688" i="46"/>
  <c r="C689" i="46"/>
  <c r="C690" i="46"/>
  <c r="C691" i="46"/>
  <c r="C692" i="46"/>
  <c r="C693" i="46"/>
  <c r="C694" i="46"/>
  <c r="C695" i="46"/>
  <c r="C696" i="46"/>
  <c r="C697" i="46"/>
  <c r="C698" i="46"/>
  <c r="C699" i="46"/>
  <c r="C700" i="46"/>
  <c r="C701" i="46"/>
  <c r="C702" i="46"/>
  <c r="C703" i="46"/>
  <c r="C704" i="46"/>
  <c r="C705" i="46"/>
  <c r="C706" i="46"/>
  <c r="C707" i="46"/>
  <c r="C708" i="46"/>
  <c r="C709" i="46"/>
  <c r="C710" i="46"/>
  <c r="C711" i="46"/>
  <c r="C712" i="46"/>
  <c r="C713" i="46"/>
  <c r="C714" i="46"/>
  <c r="C715" i="46"/>
  <c r="C716" i="46"/>
  <c r="C717" i="46"/>
  <c r="C718" i="46"/>
  <c r="C719" i="46"/>
  <c r="C720" i="46"/>
  <c r="C721" i="46"/>
  <c r="C721" i="45"/>
  <c r="C720" i="45"/>
  <c r="C719" i="45"/>
  <c r="C718" i="45"/>
  <c r="C717" i="45"/>
  <c r="C716" i="45"/>
  <c r="C715" i="45"/>
  <c r="C714" i="45"/>
  <c r="C713" i="45"/>
  <c r="C712" i="45"/>
  <c r="C711" i="45"/>
  <c r="C710" i="45"/>
  <c r="C709" i="45"/>
  <c r="C708" i="45"/>
  <c r="C707" i="45"/>
  <c r="C706" i="45"/>
  <c r="C705" i="45"/>
  <c r="C704" i="45"/>
  <c r="C703" i="45"/>
  <c r="C702" i="45"/>
  <c r="C701" i="45"/>
  <c r="C700" i="45"/>
  <c r="C699" i="45"/>
  <c r="C698" i="45"/>
  <c r="C697" i="45"/>
  <c r="C696" i="45"/>
  <c r="C695" i="45"/>
  <c r="C694" i="45"/>
  <c r="C693" i="45"/>
  <c r="C692" i="45"/>
  <c r="C691" i="45"/>
  <c r="C690" i="45"/>
  <c r="C689" i="45"/>
  <c r="C688" i="45"/>
  <c r="C687" i="45"/>
  <c r="C686" i="45"/>
  <c r="C685" i="45"/>
  <c r="C684" i="45"/>
  <c r="C683" i="45"/>
  <c r="C682" i="45"/>
  <c r="C681" i="45"/>
  <c r="C680" i="45"/>
  <c r="C679" i="45"/>
  <c r="C678" i="45"/>
  <c r="C677" i="45"/>
  <c r="C676" i="45"/>
  <c r="C675" i="45"/>
  <c r="C674" i="45"/>
  <c r="C673" i="45"/>
  <c r="C672" i="45"/>
  <c r="C671" i="45"/>
  <c r="C670" i="45"/>
  <c r="C669" i="45"/>
  <c r="C668" i="45"/>
  <c r="C667" i="45"/>
  <c r="C666" i="45"/>
  <c r="C665" i="45"/>
  <c r="C664" i="45"/>
  <c r="C663" i="45"/>
  <c r="C662" i="45"/>
  <c r="C661" i="45"/>
  <c r="C660" i="45"/>
  <c r="C659" i="45"/>
  <c r="C658" i="45"/>
  <c r="C657" i="45"/>
  <c r="C656" i="45"/>
  <c r="C655" i="45"/>
  <c r="C654" i="45"/>
  <c r="C653" i="45"/>
  <c r="C652" i="45"/>
  <c r="C651" i="45"/>
  <c r="C650" i="45"/>
  <c r="C649" i="45"/>
  <c r="C648" i="45"/>
  <c r="C647" i="45"/>
  <c r="C646" i="45"/>
  <c r="C645" i="45"/>
  <c r="C644" i="45"/>
  <c r="C643" i="45"/>
  <c r="C642" i="45"/>
  <c r="C641" i="45"/>
  <c r="C640" i="45"/>
  <c r="C639" i="45"/>
  <c r="C638" i="45"/>
  <c r="C637" i="45"/>
  <c r="C636" i="45"/>
  <c r="C635" i="45"/>
  <c r="C634" i="45"/>
  <c r="C633" i="45"/>
  <c r="C632" i="45"/>
  <c r="C631" i="45"/>
  <c r="C630" i="45"/>
  <c r="C629" i="45"/>
  <c r="C628" i="45"/>
  <c r="C627" i="45"/>
  <c r="C626" i="45"/>
  <c r="C625" i="45"/>
  <c r="C624" i="45"/>
  <c r="C623" i="45"/>
  <c r="C622" i="45"/>
  <c r="C621" i="45"/>
  <c r="C620" i="45"/>
  <c r="C619" i="45"/>
  <c r="C618" i="45"/>
  <c r="C617" i="45"/>
  <c r="C616" i="45"/>
  <c r="C615" i="45"/>
  <c r="C614" i="45"/>
  <c r="C613" i="45"/>
  <c r="C612" i="45"/>
  <c r="C611" i="45"/>
  <c r="C610" i="45"/>
  <c r="C609" i="45"/>
  <c r="C608" i="45"/>
  <c r="C607" i="45"/>
  <c r="C606" i="45"/>
  <c r="C605" i="45"/>
  <c r="C604" i="45"/>
  <c r="C603" i="45"/>
  <c r="C602" i="45"/>
  <c r="C601" i="45"/>
  <c r="C600" i="45"/>
  <c r="C599" i="45"/>
  <c r="C598" i="45"/>
  <c r="C597" i="45"/>
  <c r="C596" i="45"/>
  <c r="C595" i="45"/>
  <c r="C594" i="45"/>
  <c r="C593" i="45"/>
  <c r="C592" i="45"/>
  <c r="C591" i="45"/>
  <c r="C590" i="45"/>
  <c r="C589" i="45"/>
  <c r="C588" i="45"/>
  <c r="C587" i="45"/>
  <c r="C586" i="45"/>
  <c r="C585" i="45"/>
  <c r="C584" i="45"/>
  <c r="C583" i="45"/>
  <c r="C582" i="45"/>
  <c r="C581" i="45"/>
  <c r="C580" i="45"/>
  <c r="C579" i="45"/>
  <c r="C578" i="45"/>
  <c r="C577" i="45"/>
  <c r="C576" i="45"/>
  <c r="C575" i="45"/>
  <c r="C574" i="45"/>
  <c r="C573" i="45"/>
  <c r="C572" i="45"/>
  <c r="C571" i="45"/>
  <c r="C570" i="45"/>
  <c r="C569" i="45"/>
  <c r="C568" i="45"/>
  <c r="C567" i="45"/>
  <c r="C566" i="45"/>
  <c r="C565" i="45"/>
  <c r="C564" i="45"/>
  <c r="C563" i="45"/>
  <c r="C562" i="45"/>
  <c r="C561" i="45"/>
  <c r="C560" i="45"/>
  <c r="C559" i="45"/>
  <c r="C558" i="45"/>
  <c r="C557" i="45"/>
  <c r="C556" i="45"/>
  <c r="C555" i="45"/>
  <c r="C554" i="45"/>
  <c r="C553" i="45"/>
  <c r="C552" i="45"/>
  <c r="C551" i="45"/>
  <c r="C550" i="45"/>
  <c r="C549" i="45"/>
  <c r="C548" i="45"/>
  <c r="C547" i="45"/>
  <c r="C546" i="45"/>
  <c r="C545" i="45"/>
  <c r="C544" i="45"/>
  <c r="C543" i="45"/>
  <c r="C542" i="45"/>
  <c r="C541" i="45"/>
  <c r="C540" i="45"/>
  <c r="C539" i="45"/>
  <c r="C538" i="45"/>
  <c r="C537" i="45"/>
  <c r="C536" i="45"/>
  <c r="C535" i="45"/>
  <c r="C534" i="45"/>
  <c r="C533" i="45"/>
  <c r="C532" i="45"/>
  <c r="C531" i="45"/>
  <c r="C530" i="45"/>
  <c r="C529" i="45"/>
  <c r="C528" i="45"/>
  <c r="C527" i="45"/>
  <c r="C526" i="45"/>
  <c r="C525" i="45"/>
  <c r="C524" i="45"/>
  <c r="C523" i="45"/>
  <c r="C522" i="45"/>
  <c r="C521" i="45"/>
  <c r="C520" i="45"/>
  <c r="C519" i="45"/>
  <c r="C518" i="45"/>
  <c r="C517" i="45"/>
  <c r="C516" i="45"/>
  <c r="C515" i="45"/>
  <c r="C514" i="45"/>
  <c r="C513" i="45"/>
  <c r="C512" i="45"/>
  <c r="C511" i="45"/>
  <c r="C510" i="45"/>
  <c r="C509" i="45"/>
  <c r="C508" i="45"/>
  <c r="C507" i="45"/>
  <c r="C506" i="45"/>
  <c r="C505" i="45"/>
  <c r="C504" i="45"/>
  <c r="C503" i="45"/>
  <c r="C502" i="45"/>
  <c r="C501" i="45"/>
  <c r="C500" i="45"/>
  <c r="C499" i="45"/>
  <c r="C498" i="45"/>
  <c r="C497" i="45"/>
  <c r="C496" i="45"/>
  <c r="C495" i="45"/>
  <c r="C494" i="45"/>
  <c r="C493" i="45"/>
  <c r="C492" i="45"/>
  <c r="C491" i="45"/>
  <c r="C490" i="45"/>
  <c r="C489" i="45"/>
  <c r="C488" i="45"/>
  <c r="C487" i="45"/>
  <c r="C486" i="45"/>
  <c r="C485" i="45"/>
  <c r="C484" i="45"/>
  <c r="C483" i="45"/>
  <c r="C482" i="45"/>
  <c r="C481" i="45"/>
  <c r="C480" i="45"/>
  <c r="C479" i="45"/>
  <c r="C478" i="45"/>
  <c r="C477" i="45"/>
  <c r="C476" i="45"/>
  <c r="C475" i="45"/>
  <c r="C474" i="45"/>
  <c r="C473" i="45"/>
  <c r="C472" i="45"/>
  <c r="C471" i="45"/>
  <c r="C470" i="45"/>
  <c r="C469" i="45"/>
  <c r="C468" i="45"/>
  <c r="C467" i="45"/>
  <c r="C466" i="45"/>
  <c r="C465" i="45"/>
  <c r="C464" i="45"/>
  <c r="C463" i="45"/>
  <c r="C462" i="45"/>
  <c r="C461" i="45"/>
  <c r="C460" i="45"/>
  <c r="C459" i="45"/>
  <c r="C458" i="45"/>
  <c r="C457" i="45"/>
  <c r="C456" i="45"/>
  <c r="C455" i="45"/>
  <c r="C454" i="45"/>
  <c r="C453" i="45"/>
  <c r="C452" i="45"/>
  <c r="C451" i="45"/>
  <c r="C450" i="45"/>
  <c r="C449" i="45"/>
  <c r="C448" i="45"/>
  <c r="C447" i="45"/>
  <c r="C446" i="45"/>
  <c r="C445" i="45"/>
  <c r="C444" i="45"/>
  <c r="C443" i="45"/>
  <c r="C442" i="45"/>
  <c r="C441" i="45"/>
  <c r="C440" i="45"/>
  <c r="C439" i="45"/>
  <c r="C438" i="45"/>
  <c r="C437" i="45"/>
  <c r="C436" i="45"/>
  <c r="C435" i="45"/>
  <c r="C434" i="45"/>
  <c r="C433" i="45"/>
  <c r="C432" i="45"/>
  <c r="C431" i="45"/>
  <c r="C430" i="45"/>
  <c r="C429" i="45"/>
  <c r="C428" i="45"/>
  <c r="C427" i="45"/>
  <c r="C426" i="45"/>
  <c r="C425" i="45"/>
  <c r="C424" i="45"/>
  <c r="C423" i="45"/>
  <c r="C422" i="45"/>
  <c r="C421" i="45"/>
  <c r="C420" i="45"/>
  <c r="C419" i="45"/>
  <c r="C418" i="45"/>
  <c r="C417" i="45"/>
  <c r="C416" i="45"/>
  <c r="C415" i="45"/>
  <c r="C414" i="45"/>
  <c r="C413" i="45"/>
  <c r="C412" i="45"/>
  <c r="C411" i="45"/>
  <c r="C410" i="45"/>
  <c r="C409" i="45"/>
  <c r="C408" i="45"/>
  <c r="C407" i="45"/>
  <c r="C406" i="45"/>
  <c r="C405" i="45"/>
  <c r="C404" i="45"/>
  <c r="C403" i="45"/>
  <c r="C402" i="45"/>
  <c r="C401" i="45"/>
  <c r="C400" i="45"/>
  <c r="C399" i="45"/>
  <c r="C398" i="45"/>
  <c r="C397" i="45"/>
  <c r="C396" i="45"/>
  <c r="C395" i="45"/>
  <c r="C394" i="45"/>
  <c r="C393" i="45"/>
  <c r="C392" i="45"/>
  <c r="C391" i="45"/>
  <c r="C390" i="45"/>
  <c r="C389" i="45"/>
  <c r="C388" i="45"/>
  <c r="C387" i="45"/>
  <c r="C386" i="45"/>
  <c r="C385" i="45"/>
  <c r="C384" i="45"/>
  <c r="C383" i="45"/>
  <c r="C382" i="45"/>
  <c r="C381" i="45"/>
  <c r="C380" i="45"/>
  <c r="C379" i="45"/>
  <c r="C378" i="45"/>
  <c r="C377" i="45"/>
  <c r="C376" i="45"/>
  <c r="C375" i="45"/>
  <c r="C374" i="45"/>
  <c r="C373" i="45"/>
  <c r="C372" i="45"/>
  <c r="C371" i="45"/>
  <c r="C370" i="45"/>
  <c r="C369" i="45"/>
  <c r="C368" i="45"/>
  <c r="C367" i="45"/>
  <c r="C366" i="45"/>
  <c r="C365" i="45"/>
  <c r="C364" i="45"/>
  <c r="C363" i="45"/>
  <c r="C362" i="45"/>
  <c r="C361" i="45"/>
  <c r="C360" i="45"/>
  <c r="C359" i="45"/>
  <c r="C358" i="45"/>
  <c r="C357" i="45"/>
  <c r="C356" i="45"/>
  <c r="C355" i="45"/>
  <c r="C354" i="45"/>
  <c r="C353" i="45"/>
  <c r="C352" i="45"/>
  <c r="C351" i="45"/>
  <c r="C350" i="45"/>
  <c r="C349" i="45"/>
  <c r="C348" i="45"/>
  <c r="C347" i="45"/>
  <c r="C346" i="45"/>
  <c r="C345" i="45"/>
  <c r="C344" i="45"/>
  <c r="C343" i="45"/>
  <c r="C342" i="45"/>
  <c r="C341" i="45"/>
  <c r="C340" i="45"/>
  <c r="C339" i="45"/>
  <c r="C338" i="45"/>
  <c r="C337" i="45"/>
  <c r="C336" i="45"/>
  <c r="C335" i="45"/>
  <c r="C334" i="45"/>
  <c r="C333" i="45"/>
  <c r="C332" i="45"/>
  <c r="C331" i="45"/>
  <c r="C330" i="45"/>
  <c r="C329" i="45"/>
  <c r="C328" i="45"/>
  <c r="C327" i="45"/>
  <c r="C326" i="45"/>
  <c r="C325" i="45"/>
  <c r="C324" i="45"/>
  <c r="C323" i="45"/>
  <c r="C322" i="45"/>
  <c r="C321" i="45"/>
  <c r="C320" i="45"/>
  <c r="C319" i="45"/>
  <c r="C318" i="45"/>
  <c r="C317" i="45"/>
  <c r="C316" i="45"/>
  <c r="C315" i="45"/>
  <c r="C314" i="45"/>
  <c r="C313" i="45"/>
  <c r="C312" i="45"/>
  <c r="C311" i="45"/>
  <c r="C310" i="45"/>
  <c r="C309" i="45"/>
  <c r="C308" i="45"/>
  <c r="C307" i="45"/>
  <c r="C306" i="45"/>
  <c r="C305" i="45"/>
  <c r="C304" i="45"/>
  <c r="C303" i="45"/>
  <c r="C302" i="45"/>
  <c r="C301" i="45"/>
  <c r="C300" i="45"/>
  <c r="C299" i="45"/>
  <c r="C298" i="45"/>
  <c r="C297" i="45"/>
  <c r="C296" i="45"/>
  <c r="C295" i="45"/>
  <c r="C294" i="45"/>
  <c r="C293" i="45"/>
  <c r="C292" i="45"/>
  <c r="C291" i="45"/>
  <c r="C290" i="45"/>
  <c r="C289" i="45"/>
  <c r="C288" i="45"/>
  <c r="C287" i="45"/>
  <c r="C286" i="45"/>
  <c r="C285" i="45"/>
  <c r="C284" i="45"/>
  <c r="C283" i="45"/>
  <c r="C282" i="45"/>
  <c r="C281" i="45"/>
  <c r="C280" i="45"/>
  <c r="C279" i="45"/>
  <c r="C278" i="45"/>
  <c r="C277" i="45"/>
  <c r="C276" i="45"/>
  <c r="C275" i="45"/>
  <c r="C274" i="45"/>
  <c r="C273" i="45"/>
  <c r="C272" i="45"/>
  <c r="C271" i="45"/>
  <c r="C270" i="45"/>
  <c r="C269" i="45"/>
  <c r="C268" i="45"/>
  <c r="C267" i="45"/>
  <c r="C266" i="45"/>
  <c r="C265" i="45"/>
  <c r="C264" i="45"/>
  <c r="C263" i="45"/>
  <c r="C262" i="45"/>
  <c r="C261" i="45"/>
  <c r="C260" i="45"/>
  <c r="C259" i="45"/>
  <c r="C258" i="45"/>
  <c r="C257" i="45"/>
  <c r="C256" i="45"/>
  <c r="C255" i="45"/>
  <c r="C254" i="45"/>
  <c r="C253" i="45"/>
  <c r="C252" i="45"/>
  <c r="C251" i="45"/>
  <c r="C250" i="45"/>
  <c r="C249" i="45"/>
  <c r="C248" i="45"/>
  <c r="C247" i="45"/>
  <c r="C246" i="45"/>
  <c r="C245" i="45"/>
  <c r="C244" i="45"/>
  <c r="C243" i="45"/>
  <c r="C242" i="45"/>
  <c r="C241" i="45"/>
  <c r="C240" i="45"/>
  <c r="C239" i="45"/>
  <c r="C238" i="45"/>
  <c r="C237" i="45"/>
  <c r="C236" i="45"/>
  <c r="C235" i="45"/>
  <c r="C234" i="45"/>
  <c r="C233" i="45"/>
  <c r="C232" i="45"/>
  <c r="C231" i="45"/>
  <c r="C230" i="45"/>
  <c r="C229" i="45"/>
  <c r="C228" i="45"/>
  <c r="C227" i="45"/>
  <c r="C226" i="45"/>
  <c r="C225" i="45"/>
  <c r="C224" i="45"/>
  <c r="C223" i="45"/>
  <c r="C222" i="45"/>
  <c r="C221" i="45"/>
  <c r="C220" i="45"/>
  <c r="C219" i="45"/>
  <c r="C218" i="45"/>
  <c r="C217" i="45"/>
  <c r="C216" i="45"/>
  <c r="C215" i="45"/>
  <c r="C214" i="45"/>
  <c r="C213" i="45"/>
  <c r="C212" i="45"/>
  <c r="C211" i="45"/>
  <c r="C210" i="45"/>
  <c r="C209" i="45"/>
  <c r="C208" i="45"/>
  <c r="C207" i="45"/>
  <c r="C206" i="45"/>
  <c r="C205" i="45"/>
  <c r="C204" i="45"/>
  <c r="C203" i="45"/>
  <c r="C202" i="45"/>
  <c r="C201" i="45"/>
  <c r="C200" i="45"/>
  <c r="C199" i="45"/>
  <c r="C198" i="45"/>
  <c r="C197" i="45"/>
  <c r="C196" i="45"/>
  <c r="C195" i="45"/>
  <c r="C194" i="45"/>
  <c r="C193" i="45"/>
  <c r="C192" i="45"/>
  <c r="C191" i="45"/>
  <c r="C190" i="45"/>
  <c r="C189" i="45"/>
  <c r="C188" i="45"/>
  <c r="C187" i="45"/>
  <c r="C186" i="45"/>
  <c r="C185" i="45"/>
  <c r="C184" i="45"/>
  <c r="C183" i="45"/>
  <c r="C182" i="45"/>
  <c r="C181" i="45"/>
  <c r="C180" i="45"/>
  <c r="C179" i="45"/>
  <c r="C178" i="45"/>
  <c r="C177" i="45"/>
  <c r="C176" i="45"/>
  <c r="C175" i="45"/>
  <c r="C174" i="45"/>
  <c r="C173" i="45"/>
  <c r="C172" i="45"/>
  <c r="C171" i="45"/>
  <c r="C170" i="45"/>
  <c r="C169" i="45"/>
  <c r="C168" i="45"/>
  <c r="C167" i="45"/>
  <c r="C166" i="45"/>
  <c r="C165" i="45"/>
  <c r="C164" i="45"/>
  <c r="C163" i="45"/>
  <c r="C162" i="45"/>
  <c r="C161" i="45"/>
  <c r="C160" i="45"/>
  <c r="C159" i="45"/>
  <c r="C158" i="45"/>
  <c r="C157" i="45"/>
  <c r="C156" i="45"/>
  <c r="C155" i="45"/>
  <c r="C154" i="45"/>
  <c r="C153" i="45"/>
  <c r="C152" i="45"/>
  <c r="C151" i="45"/>
  <c r="C150" i="45"/>
  <c r="C149" i="45"/>
  <c r="C148" i="45"/>
  <c r="C147" i="45"/>
  <c r="C146" i="45"/>
  <c r="C145" i="45"/>
  <c r="C144" i="45"/>
  <c r="C143" i="45"/>
  <c r="C142" i="45"/>
  <c r="C141" i="45"/>
  <c r="C140" i="45"/>
  <c r="C139" i="45"/>
  <c r="C138" i="45"/>
  <c r="C137" i="45"/>
  <c r="C136" i="45"/>
  <c r="C135" i="45"/>
  <c r="C134" i="45"/>
  <c r="C133" i="45"/>
  <c r="C132" i="45"/>
  <c r="C131" i="45"/>
  <c r="C130" i="45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  <c r="C2" i="44"/>
  <c r="C3" i="44"/>
  <c r="C4" i="44"/>
  <c r="C5" i="44"/>
  <c r="C6" i="44"/>
  <c r="C7" i="44"/>
  <c r="C8" i="44"/>
  <c r="C9" i="44"/>
  <c r="C10" i="44"/>
  <c r="C11" i="44"/>
  <c r="C12" i="44"/>
  <c r="C13" i="44"/>
  <c r="C14" i="44"/>
  <c r="C15" i="44"/>
  <c r="C16" i="44"/>
  <c r="C17" i="44"/>
  <c r="C18" i="44"/>
  <c r="C19" i="44"/>
  <c r="C20" i="44"/>
  <c r="C21" i="44"/>
  <c r="C22" i="44"/>
  <c r="C23" i="44"/>
  <c r="C24" i="44"/>
  <c r="C25" i="44"/>
  <c r="C26" i="44"/>
  <c r="C27" i="44"/>
  <c r="C28" i="44"/>
  <c r="C29" i="44"/>
  <c r="C30" i="44"/>
  <c r="C31" i="44"/>
  <c r="C32" i="44"/>
  <c r="C33" i="44"/>
  <c r="C34" i="44"/>
  <c r="C35" i="44"/>
  <c r="C36" i="44"/>
  <c r="C37" i="44"/>
  <c r="C38" i="44"/>
  <c r="C39" i="44"/>
  <c r="C40" i="44"/>
  <c r="C41" i="44"/>
  <c r="C42" i="44"/>
  <c r="C43" i="44"/>
  <c r="C44" i="44"/>
  <c r="C45" i="44"/>
  <c r="C46" i="44"/>
  <c r="C47" i="44"/>
  <c r="C48" i="44"/>
  <c r="C49" i="44"/>
  <c r="C50" i="44"/>
  <c r="C51" i="44"/>
  <c r="C52" i="44"/>
  <c r="C53" i="44"/>
  <c r="C54" i="44"/>
  <c r="C55" i="44"/>
  <c r="C56" i="44"/>
  <c r="C57" i="44"/>
  <c r="C58" i="44"/>
  <c r="C59" i="44"/>
  <c r="C60" i="44"/>
  <c r="C61" i="44"/>
  <c r="C62" i="44"/>
  <c r="C63" i="44"/>
  <c r="C64" i="44"/>
  <c r="C65" i="44"/>
  <c r="C66" i="44"/>
  <c r="C67" i="44"/>
  <c r="C68" i="44"/>
  <c r="C69" i="44"/>
  <c r="C70" i="44"/>
  <c r="C71" i="44"/>
  <c r="C72" i="44"/>
  <c r="C73" i="44"/>
  <c r="C74" i="44"/>
  <c r="C75" i="44"/>
  <c r="C76" i="44"/>
  <c r="C77" i="44"/>
  <c r="C78" i="44"/>
  <c r="C79" i="44"/>
  <c r="C80" i="44"/>
  <c r="C81" i="44"/>
  <c r="C82" i="44"/>
  <c r="C83" i="44"/>
  <c r="C84" i="44"/>
  <c r="C85" i="44"/>
  <c r="C86" i="44"/>
  <c r="C87" i="44"/>
  <c r="C88" i="44"/>
  <c r="C89" i="44"/>
  <c r="C90" i="44"/>
  <c r="C91" i="44"/>
  <c r="C92" i="44"/>
  <c r="C93" i="44"/>
  <c r="C94" i="44"/>
  <c r="C95" i="44"/>
  <c r="C96" i="44"/>
  <c r="C97" i="44"/>
  <c r="C98" i="44"/>
  <c r="C99" i="44"/>
  <c r="C100" i="44"/>
  <c r="C101" i="44"/>
  <c r="C102" i="44"/>
  <c r="C103" i="44"/>
  <c r="C104" i="44"/>
  <c r="C105" i="44"/>
  <c r="C106" i="44"/>
  <c r="C107" i="44"/>
  <c r="C108" i="44"/>
  <c r="C109" i="44"/>
  <c r="C110" i="44"/>
  <c r="C111" i="44"/>
  <c r="C112" i="44"/>
  <c r="C113" i="44"/>
  <c r="C114" i="44"/>
  <c r="C115" i="44"/>
  <c r="C116" i="44"/>
  <c r="C117" i="44"/>
  <c r="C118" i="44"/>
  <c r="C119" i="44"/>
  <c r="C120" i="44"/>
  <c r="C121" i="44"/>
  <c r="C122" i="44"/>
  <c r="C123" i="44"/>
  <c r="C124" i="44"/>
  <c r="C125" i="44"/>
  <c r="C126" i="44"/>
  <c r="C127" i="44"/>
  <c r="C128" i="44"/>
  <c r="C129" i="44"/>
  <c r="C130" i="44"/>
  <c r="C131" i="44"/>
  <c r="C132" i="44"/>
  <c r="C133" i="44"/>
  <c r="C134" i="44"/>
  <c r="C135" i="44"/>
  <c r="C136" i="44"/>
  <c r="C137" i="44"/>
  <c r="C138" i="44"/>
  <c r="C139" i="44"/>
  <c r="C140" i="44"/>
  <c r="C141" i="44"/>
  <c r="C142" i="44"/>
  <c r="C143" i="44"/>
  <c r="C144" i="44"/>
  <c r="C145" i="44"/>
  <c r="C146" i="44"/>
  <c r="C147" i="44"/>
  <c r="C148" i="44"/>
  <c r="C149" i="44"/>
  <c r="C150" i="44"/>
  <c r="C151" i="44"/>
  <c r="C152" i="44"/>
  <c r="C153" i="44"/>
  <c r="C154" i="44"/>
  <c r="C155" i="44"/>
  <c r="C156" i="44"/>
  <c r="C157" i="44"/>
  <c r="C158" i="44"/>
  <c r="C159" i="44"/>
  <c r="C160" i="44"/>
  <c r="C161" i="44"/>
  <c r="C162" i="44"/>
  <c r="C163" i="44"/>
  <c r="C164" i="44"/>
  <c r="C165" i="44"/>
  <c r="C166" i="44"/>
  <c r="C167" i="44"/>
  <c r="C168" i="44"/>
  <c r="C169" i="44"/>
  <c r="C170" i="44"/>
  <c r="C171" i="44"/>
  <c r="C172" i="44"/>
  <c r="C173" i="44"/>
  <c r="C174" i="44"/>
  <c r="C175" i="44"/>
  <c r="C176" i="44"/>
  <c r="C177" i="44"/>
  <c r="C178" i="44"/>
  <c r="C179" i="44"/>
  <c r="C180" i="44"/>
  <c r="C181" i="44"/>
  <c r="C182" i="44"/>
  <c r="C183" i="44"/>
  <c r="C184" i="44"/>
  <c r="C185" i="44"/>
  <c r="C186" i="44"/>
  <c r="C187" i="44"/>
  <c r="C188" i="44"/>
  <c r="C189" i="44"/>
  <c r="C190" i="44"/>
  <c r="C191" i="44"/>
  <c r="C192" i="44"/>
  <c r="C193" i="44"/>
  <c r="C194" i="44"/>
  <c r="C195" i="44"/>
  <c r="C196" i="44"/>
  <c r="C197" i="44"/>
  <c r="C198" i="44"/>
  <c r="C199" i="44"/>
  <c r="C200" i="44"/>
  <c r="C201" i="44"/>
  <c r="C202" i="44"/>
  <c r="C203" i="44"/>
  <c r="C204" i="44"/>
  <c r="C205" i="44"/>
  <c r="C206" i="44"/>
  <c r="C207" i="44"/>
  <c r="C208" i="44"/>
  <c r="C209" i="44"/>
  <c r="C210" i="44"/>
  <c r="C211" i="44"/>
  <c r="C212" i="44"/>
  <c r="C213" i="44"/>
  <c r="C214" i="44"/>
  <c r="C215" i="44"/>
  <c r="C216" i="44"/>
  <c r="C217" i="44"/>
  <c r="C218" i="44"/>
  <c r="C219" i="44"/>
  <c r="C220" i="44"/>
  <c r="C221" i="44"/>
  <c r="C222" i="44"/>
  <c r="C223" i="44"/>
  <c r="C224" i="44"/>
  <c r="C225" i="44"/>
  <c r="C226" i="44"/>
  <c r="C227" i="44"/>
  <c r="C228" i="44"/>
  <c r="C229" i="44"/>
  <c r="C230" i="44"/>
  <c r="C231" i="44"/>
  <c r="C232" i="44"/>
  <c r="C233" i="44"/>
  <c r="C234" i="44"/>
  <c r="C235" i="44"/>
  <c r="C236" i="44"/>
  <c r="C237" i="44"/>
  <c r="C238" i="44"/>
  <c r="C239" i="44"/>
  <c r="C240" i="44"/>
  <c r="C241" i="44"/>
  <c r="C242" i="44"/>
  <c r="C243" i="44"/>
  <c r="C244" i="44"/>
  <c r="C245" i="44"/>
  <c r="C246" i="44"/>
  <c r="C247" i="44"/>
  <c r="C248" i="44"/>
  <c r="C249" i="44"/>
  <c r="C250" i="44"/>
  <c r="C251" i="44"/>
  <c r="C252" i="44"/>
  <c r="C253" i="44"/>
  <c r="C254" i="44"/>
  <c r="C255" i="44"/>
  <c r="C256" i="44"/>
  <c r="C257" i="44"/>
  <c r="C258" i="44"/>
  <c r="C259" i="44"/>
  <c r="C260" i="44"/>
  <c r="C261" i="44"/>
  <c r="C262" i="44"/>
  <c r="C263" i="44"/>
  <c r="C264" i="44"/>
  <c r="C265" i="44"/>
  <c r="C266" i="44"/>
  <c r="C267" i="44"/>
  <c r="C268" i="44"/>
  <c r="C269" i="44"/>
  <c r="C270" i="44"/>
  <c r="C271" i="44"/>
  <c r="C272" i="44"/>
  <c r="C273" i="44"/>
  <c r="C274" i="44"/>
  <c r="C275" i="44"/>
  <c r="C276" i="44"/>
  <c r="C277" i="44"/>
  <c r="C278" i="44"/>
  <c r="C279" i="44"/>
  <c r="C280" i="44"/>
  <c r="C281" i="44"/>
  <c r="C282" i="44"/>
  <c r="C283" i="44"/>
  <c r="C284" i="44"/>
  <c r="C285" i="44"/>
  <c r="C286" i="44"/>
  <c r="C287" i="44"/>
  <c r="C288" i="44"/>
  <c r="C289" i="44"/>
  <c r="C290" i="44"/>
  <c r="C291" i="44"/>
  <c r="C292" i="44"/>
  <c r="C293" i="44"/>
  <c r="C294" i="44"/>
  <c r="C295" i="44"/>
  <c r="C296" i="44"/>
  <c r="C297" i="44"/>
  <c r="C298" i="44"/>
  <c r="C299" i="44"/>
  <c r="C300" i="44"/>
  <c r="C301" i="44"/>
  <c r="C302" i="44"/>
  <c r="C303" i="44"/>
  <c r="C304" i="44"/>
  <c r="C305" i="44"/>
  <c r="C306" i="44"/>
  <c r="C307" i="44"/>
  <c r="C308" i="44"/>
  <c r="C309" i="44"/>
  <c r="C310" i="44"/>
  <c r="C311" i="44"/>
  <c r="C312" i="44"/>
  <c r="C313" i="44"/>
  <c r="C314" i="44"/>
  <c r="C315" i="44"/>
  <c r="C316" i="44"/>
  <c r="C317" i="44"/>
  <c r="C318" i="44"/>
  <c r="C319" i="44"/>
  <c r="C320" i="44"/>
  <c r="C321" i="44"/>
  <c r="C322" i="44"/>
  <c r="C323" i="44"/>
  <c r="C324" i="44"/>
  <c r="C325" i="44"/>
  <c r="C326" i="44"/>
  <c r="C327" i="44"/>
  <c r="C328" i="44"/>
  <c r="C329" i="44"/>
  <c r="C330" i="44"/>
  <c r="C331" i="44"/>
  <c r="C332" i="44"/>
  <c r="C333" i="44"/>
  <c r="C334" i="44"/>
  <c r="C335" i="44"/>
  <c r="C336" i="44"/>
  <c r="C337" i="44"/>
  <c r="C338" i="44"/>
  <c r="C339" i="44"/>
  <c r="C340" i="44"/>
  <c r="C341" i="44"/>
  <c r="C342" i="44"/>
  <c r="C343" i="44"/>
  <c r="C344" i="44"/>
  <c r="C345" i="44"/>
  <c r="C346" i="44"/>
  <c r="C347" i="44"/>
  <c r="C348" i="44"/>
  <c r="C349" i="44"/>
  <c r="C350" i="44"/>
  <c r="C351" i="44"/>
  <c r="C352" i="44"/>
  <c r="C353" i="44"/>
  <c r="C354" i="44"/>
  <c r="C355" i="44"/>
  <c r="C356" i="44"/>
  <c r="C357" i="44"/>
  <c r="C358" i="44"/>
  <c r="C359" i="44"/>
  <c r="C360" i="44"/>
  <c r="C361" i="44"/>
  <c r="C362" i="44"/>
  <c r="C363" i="44"/>
  <c r="C364" i="44"/>
  <c r="C365" i="44"/>
  <c r="C366" i="44"/>
  <c r="C367" i="44"/>
  <c r="C368" i="44"/>
  <c r="C369" i="44"/>
  <c r="C370" i="44"/>
  <c r="C371" i="44"/>
  <c r="C372" i="44"/>
  <c r="C373" i="44"/>
  <c r="C374" i="44"/>
  <c r="C375" i="44"/>
  <c r="C376" i="44"/>
  <c r="C377" i="44"/>
  <c r="C378" i="44"/>
  <c r="C379" i="44"/>
  <c r="C380" i="44"/>
  <c r="C381" i="44"/>
  <c r="C382" i="44"/>
  <c r="C383" i="44"/>
  <c r="C384" i="44"/>
  <c r="C385" i="44"/>
  <c r="C386" i="44"/>
  <c r="C387" i="44"/>
  <c r="C388" i="44"/>
  <c r="C389" i="44"/>
  <c r="C390" i="44"/>
  <c r="C391" i="44"/>
  <c r="C392" i="44"/>
  <c r="C393" i="44"/>
  <c r="C394" i="44"/>
  <c r="C395" i="44"/>
  <c r="C396" i="44"/>
  <c r="C397" i="44"/>
  <c r="C398" i="44"/>
  <c r="C399" i="44"/>
  <c r="C400" i="44"/>
  <c r="C401" i="44"/>
  <c r="C402" i="44"/>
  <c r="C403" i="44"/>
  <c r="C404" i="44"/>
  <c r="C405" i="44"/>
  <c r="C406" i="44"/>
  <c r="C407" i="44"/>
  <c r="C408" i="44"/>
  <c r="C409" i="44"/>
  <c r="C410" i="44"/>
  <c r="C411" i="44"/>
  <c r="C412" i="44"/>
  <c r="C413" i="44"/>
  <c r="C414" i="44"/>
  <c r="C415" i="44"/>
  <c r="C416" i="44"/>
  <c r="C417" i="44"/>
  <c r="C418" i="44"/>
  <c r="C419" i="44"/>
  <c r="C420" i="44"/>
  <c r="C421" i="44"/>
  <c r="C422" i="44"/>
  <c r="C423" i="44"/>
  <c r="C424" i="44"/>
  <c r="C425" i="44"/>
  <c r="C426" i="44"/>
  <c r="C427" i="44"/>
  <c r="C428" i="44"/>
  <c r="C429" i="44"/>
  <c r="C430" i="44"/>
  <c r="C431" i="44"/>
  <c r="C432" i="44"/>
  <c r="C433" i="44"/>
  <c r="C434" i="44"/>
  <c r="C435" i="44"/>
  <c r="C436" i="44"/>
  <c r="C437" i="44"/>
  <c r="C438" i="44"/>
  <c r="C439" i="44"/>
  <c r="C440" i="44"/>
  <c r="C441" i="44"/>
  <c r="C442" i="44"/>
  <c r="C443" i="44"/>
  <c r="C444" i="44"/>
  <c r="C445" i="44"/>
  <c r="C446" i="44"/>
  <c r="C447" i="44"/>
  <c r="C448" i="44"/>
  <c r="C449" i="44"/>
  <c r="C450" i="44"/>
  <c r="C451" i="44"/>
  <c r="C452" i="44"/>
  <c r="C453" i="44"/>
  <c r="C454" i="44"/>
  <c r="C455" i="44"/>
  <c r="C456" i="44"/>
  <c r="C457" i="44"/>
  <c r="C458" i="44"/>
  <c r="C459" i="44"/>
  <c r="C460" i="44"/>
  <c r="C461" i="44"/>
  <c r="C462" i="44"/>
  <c r="C463" i="44"/>
  <c r="C464" i="44"/>
  <c r="C465" i="44"/>
  <c r="C466" i="44"/>
  <c r="C467" i="44"/>
  <c r="C468" i="44"/>
  <c r="C469" i="44"/>
  <c r="C470" i="44"/>
  <c r="C471" i="44"/>
  <c r="C472" i="44"/>
  <c r="C473" i="44"/>
  <c r="C474" i="44"/>
  <c r="C475" i="44"/>
  <c r="C476" i="44"/>
  <c r="C477" i="44"/>
  <c r="C478" i="44"/>
  <c r="C479" i="44"/>
  <c r="C480" i="44"/>
  <c r="C481" i="44"/>
  <c r="C482" i="44"/>
  <c r="C483" i="44"/>
  <c r="C484" i="44"/>
  <c r="C485" i="44"/>
  <c r="C486" i="44"/>
  <c r="C487" i="44"/>
  <c r="C488" i="44"/>
  <c r="C489" i="44"/>
  <c r="C490" i="44"/>
  <c r="C491" i="44"/>
  <c r="C492" i="44"/>
  <c r="C493" i="44"/>
  <c r="C494" i="44"/>
  <c r="C495" i="44"/>
  <c r="C496" i="44"/>
  <c r="C497" i="44"/>
  <c r="C498" i="44"/>
  <c r="C499" i="44"/>
  <c r="C500" i="44"/>
  <c r="C501" i="44"/>
  <c r="C502" i="44"/>
  <c r="C503" i="44"/>
  <c r="C504" i="44"/>
  <c r="C505" i="44"/>
  <c r="C506" i="44"/>
  <c r="C507" i="44"/>
  <c r="C508" i="44"/>
  <c r="C509" i="44"/>
  <c r="C510" i="44"/>
  <c r="C511" i="44"/>
  <c r="C512" i="44"/>
  <c r="C513" i="44"/>
  <c r="C514" i="44"/>
  <c r="C515" i="44"/>
  <c r="C516" i="44"/>
  <c r="C517" i="44"/>
  <c r="C518" i="44"/>
  <c r="C519" i="44"/>
  <c r="C520" i="44"/>
  <c r="C521" i="44"/>
  <c r="C522" i="44"/>
  <c r="C523" i="44"/>
  <c r="C524" i="44"/>
  <c r="C525" i="44"/>
  <c r="C526" i="44"/>
  <c r="C527" i="44"/>
  <c r="C528" i="44"/>
  <c r="C529" i="44"/>
  <c r="C530" i="44"/>
  <c r="C531" i="44"/>
  <c r="C532" i="44"/>
  <c r="C533" i="44"/>
  <c r="C534" i="44"/>
  <c r="C535" i="44"/>
  <c r="C536" i="44"/>
  <c r="C537" i="44"/>
  <c r="C538" i="44"/>
  <c r="C539" i="44"/>
  <c r="C540" i="44"/>
  <c r="C541" i="44"/>
  <c r="C542" i="44"/>
  <c r="C543" i="44"/>
  <c r="C544" i="44"/>
  <c r="C545" i="44"/>
  <c r="C546" i="44"/>
  <c r="C547" i="44"/>
  <c r="C548" i="44"/>
  <c r="C549" i="44"/>
  <c r="C550" i="44"/>
  <c r="C551" i="44"/>
  <c r="C552" i="44"/>
  <c r="C553" i="44"/>
  <c r="C554" i="44"/>
  <c r="C555" i="44"/>
  <c r="C556" i="44"/>
  <c r="C557" i="44"/>
  <c r="C558" i="44"/>
  <c r="C559" i="44"/>
  <c r="C560" i="44"/>
  <c r="C561" i="44"/>
  <c r="C562" i="44"/>
  <c r="C563" i="44"/>
  <c r="C564" i="44"/>
  <c r="C565" i="44"/>
  <c r="C566" i="44"/>
  <c r="C567" i="44"/>
  <c r="C568" i="44"/>
  <c r="C569" i="44"/>
  <c r="C570" i="44"/>
  <c r="C571" i="44"/>
  <c r="C572" i="44"/>
  <c r="C573" i="44"/>
  <c r="C574" i="44"/>
  <c r="C575" i="44"/>
  <c r="C576" i="44"/>
  <c r="C577" i="44"/>
  <c r="C578" i="44"/>
  <c r="C579" i="44"/>
  <c r="C580" i="44"/>
  <c r="C581" i="44"/>
  <c r="C582" i="44"/>
  <c r="C583" i="44"/>
  <c r="C584" i="44"/>
  <c r="C585" i="44"/>
  <c r="C586" i="44"/>
  <c r="C587" i="44"/>
  <c r="C588" i="44"/>
  <c r="C589" i="44"/>
  <c r="C590" i="44"/>
  <c r="C591" i="44"/>
  <c r="C592" i="44"/>
  <c r="C593" i="44"/>
  <c r="C594" i="44"/>
  <c r="C595" i="44"/>
  <c r="C596" i="44"/>
  <c r="C597" i="44"/>
  <c r="C598" i="44"/>
  <c r="C599" i="44"/>
  <c r="C600" i="44"/>
  <c r="C601" i="44"/>
  <c r="C602" i="44"/>
  <c r="C603" i="44"/>
  <c r="C604" i="44"/>
  <c r="C605" i="44"/>
  <c r="C606" i="44"/>
  <c r="C607" i="44"/>
  <c r="C608" i="44"/>
  <c r="C609" i="44"/>
  <c r="C610" i="44"/>
  <c r="C611" i="44"/>
  <c r="C612" i="44"/>
  <c r="C613" i="44"/>
  <c r="C614" i="44"/>
  <c r="C615" i="44"/>
  <c r="C616" i="44"/>
  <c r="C617" i="44"/>
  <c r="C618" i="44"/>
  <c r="C619" i="44"/>
  <c r="C620" i="44"/>
  <c r="C621" i="44"/>
  <c r="C622" i="44"/>
  <c r="C623" i="44"/>
  <c r="C624" i="44"/>
  <c r="C625" i="44"/>
  <c r="C626" i="44"/>
  <c r="C627" i="44"/>
  <c r="C628" i="44"/>
  <c r="C629" i="44"/>
  <c r="C630" i="44"/>
  <c r="C631" i="44"/>
  <c r="C632" i="44"/>
  <c r="C633" i="44"/>
  <c r="C634" i="44"/>
  <c r="C635" i="44"/>
  <c r="C636" i="44"/>
  <c r="C637" i="44"/>
  <c r="C638" i="44"/>
  <c r="C639" i="44"/>
  <c r="C640" i="44"/>
  <c r="C641" i="44"/>
  <c r="C642" i="44"/>
  <c r="C643" i="44"/>
  <c r="C644" i="44"/>
  <c r="C645" i="44"/>
  <c r="C646" i="44"/>
  <c r="C647" i="44"/>
  <c r="C648" i="44"/>
  <c r="C649" i="44"/>
  <c r="C650" i="44"/>
  <c r="C651" i="44"/>
  <c r="C652" i="44"/>
  <c r="C653" i="44"/>
  <c r="C654" i="44"/>
  <c r="C655" i="44"/>
  <c r="C656" i="44"/>
  <c r="C657" i="44"/>
  <c r="C658" i="44"/>
  <c r="C659" i="44"/>
  <c r="C660" i="44"/>
  <c r="C661" i="44"/>
  <c r="C662" i="44"/>
  <c r="C663" i="44"/>
  <c r="C664" i="44"/>
  <c r="C665" i="44"/>
  <c r="C666" i="44"/>
  <c r="C667" i="44"/>
  <c r="C668" i="44"/>
  <c r="C669" i="44"/>
  <c r="C670" i="44"/>
  <c r="C671" i="44"/>
  <c r="C672" i="44"/>
  <c r="C673" i="44"/>
  <c r="C674" i="44"/>
  <c r="C675" i="44"/>
  <c r="C676" i="44"/>
  <c r="C677" i="44"/>
  <c r="C678" i="44"/>
  <c r="C679" i="44"/>
  <c r="C680" i="44"/>
  <c r="C681" i="44"/>
  <c r="C682" i="44"/>
  <c r="C683" i="44"/>
  <c r="C684" i="44"/>
  <c r="C685" i="44"/>
  <c r="C686" i="44"/>
  <c r="C687" i="44"/>
  <c r="C688" i="44"/>
  <c r="C689" i="44"/>
  <c r="C690" i="44"/>
  <c r="C691" i="44"/>
  <c r="C692" i="44"/>
  <c r="C693" i="44"/>
  <c r="C694" i="44"/>
  <c r="C695" i="44"/>
  <c r="C696" i="44"/>
  <c r="C697" i="44"/>
  <c r="C698" i="44"/>
  <c r="C699" i="44"/>
  <c r="C700" i="44"/>
  <c r="C701" i="44"/>
  <c r="C702" i="44"/>
  <c r="C703" i="44"/>
  <c r="C704" i="44"/>
  <c r="C705" i="44"/>
  <c r="C706" i="44"/>
  <c r="C707" i="44"/>
  <c r="C708" i="44"/>
  <c r="C709" i="44"/>
  <c r="C710" i="44"/>
  <c r="C711" i="44"/>
  <c r="C712" i="44"/>
  <c r="C713" i="44"/>
  <c r="C714" i="44"/>
  <c r="C715" i="44"/>
  <c r="C716" i="44"/>
  <c r="C717" i="44"/>
  <c r="C718" i="44"/>
  <c r="C719" i="44"/>
  <c r="C720" i="44"/>
  <c r="C721" i="44"/>
  <c r="C2" i="43"/>
  <c r="C3" i="43"/>
  <c r="C4" i="43"/>
  <c r="C5" i="43"/>
  <c r="C6" i="43"/>
  <c r="C7" i="43"/>
  <c r="C8" i="43"/>
  <c r="C9" i="43"/>
  <c r="C10" i="43"/>
  <c r="C11" i="43"/>
  <c r="C12" i="43"/>
  <c r="C13" i="43"/>
  <c r="C14" i="43"/>
  <c r="C15" i="43"/>
  <c r="C16" i="43"/>
  <c r="C17" i="43"/>
  <c r="C18" i="43"/>
  <c r="C19" i="43"/>
  <c r="C20" i="43"/>
  <c r="C21" i="43"/>
  <c r="C22" i="43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92" i="43"/>
  <c r="C93" i="43"/>
  <c r="C94" i="43"/>
  <c r="C95" i="43"/>
  <c r="C96" i="43"/>
  <c r="C97" i="43"/>
  <c r="C98" i="43"/>
  <c r="C99" i="43"/>
  <c r="C100" i="43"/>
  <c r="C101" i="43"/>
  <c r="C102" i="43"/>
  <c r="C103" i="43"/>
  <c r="C104" i="43"/>
  <c r="C105" i="43"/>
  <c r="C106" i="43"/>
  <c r="C107" i="43"/>
  <c r="C108" i="43"/>
  <c r="C109" i="43"/>
  <c r="C110" i="43"/>
  <c r="C111" i="43"/>
  <c r="C112" i="43"/>
  <c r="C113" i="43"/>
  <c r="C114" i="43"/>
  <c r="C115" i="43"/>
  <c r="C116" i="43"/>
  <c r="C117" i="43"/>
  <c r="C118" i="43"/>
  <c r="C119" i="43"/>
  <c r="C120" i="43"/>
  <c r="C121" i="43"/>
  <c r="C122" i="43"/>
  <c r="C123" i="43"/>
  <c r="C124" i="43"/>
  <c r="C125" i="43"/>
  <c r="C126" i="43"/>
  <c r="C127" i="43"/>
  <c r="C128" i="43"/>
  <c r="C129" i="43"/>
  <c r="C130" i="43"/>
  <c r="C131" i="43"/>
  <c r="C132" i="43"/>
  <c r="C133" i="43"/>
  <c r="C134" i="43"/>
  <c r="C135" i="43"/>
  <c r="C136" i="43"/>
  <c r="C137" i="43"/>
  <c r="C138" i="43"/>
  <c r="C139" i="43"/>
  <c r="C140" i="43"/>
  <c r="C141" i="43"/>
  <c r="C142" i="43"/>
  <c r="C143" i="43"/>
  <c r="C144" i="43"/>
  <c r="C145" i="43"/>
  <c r="C146" i="43"/>
  <c r="C147" i="43"/>
  <c r="C148" i="43"/>
  <c r="C149" i="43"/>
  <c r="C150" i="43"/>
  <c r="C151" i="43"/>
  <c r="C152" i="43"/>
  <c r="C153" i="43"/>
  <c r="C154" i="43"/>
  <c r="C155" i="43"/>
  <c r="C156" i="43"/>
  <c r="C157" i="43"/>
  <c r="C158" i="43"/>
  <c r="C159" i="43"/>
  <c r="C160" i="43"/>
  <c r="C161" i="43"/>
  <c r="C162" i="43"/>
  <c r="C163" i="43"/>
  <c r="C164" i="43"/>
  <c r="C165" i="43"/>
  <c r="C166" i="43"/>
  <c r="C167" i="43"/>
  <c r="C168" i="43"/>
  <c r="C169" i="43"/>
  <c r="C170" i="43"/>
  <c r="C171" i="43"/>
  <c r="C172" i="43"/>
  <c r="C173" i="43"/>
  <c r="C174" i="43"/>
  <c r="C175" i="43"/>
  <c r="C176" i="43"/>
  <c r="C177" i="43"/>
  <c r="C178" i="43"/>
  <c r="C179" i="43"/>
  <c r="C180" i="43"/>
  <c r="C181" i="43"/>
  <c r="C182" i="43"/>
  <c r="C183" i="43"/>
  <c r="C184" i="43"/>
  <c r="C185" i="43"/>
  <c r="C186" i="43"/>
  <c r="C187" i="43"/>
  <c r="C188" i="43"/>
  <c r="C189" i="43"/>
  <c r="C190" i="43"/>
  <c r="C191" i="43"/>
  <c r="C192" i="43"/>
  <c r="C193" i="43"/>
  <c r="C194" i="43"/>
  <c r="C195" i="43"/>
  <c r="C196" i="43"/>
  <c r="C197" i="43"/>
  <c r="C198" i="43"/>
  <c r="C199" i="43"/>
  <c r="C200" i="43"/>
  <c r="C201" i="43"/>
  <c r="C202" i="43"/>
  <c r="C203" i="43"/>
  <c r="C204" i="43"/>
  <c r="C205" i="43"/>
  <c r="C206" i="43"/>
  <c r="C207" i="43"/>
  <c r="C208" i="43"/>
  <c r="C209" i="43"/>
  <c r="C210" i="43"/>
  <c r="C211" i="43"/>
  <c r="C212" i="43"/>
  <c r="C213" i="43"/>
  <c r="C214" i="43"/>
  <c r="C215" i="43"/>
  <c r="C216" i="43"/>
  <c r="C217" i="43"/>
  <c r="C218" i="43"/>
  <c r="C219" i="43"/>
  <c r="C220" i="43"/>
  <c r="C221" i="43"/>
  <c r="C222" i="43"/>
  <c r="C223" i="43"/>
  <c r="C224" i="43"/>
  <c r="C225" i="43"/>
  <c r="C226" i="43"/>
  <c r="C227" i="43"/>
  <c r="C228" i="43"/>
  <c r="C229" i="43"/>
  <c r="C230" i="43"/>
  <c r="C231" i="43"/>
  <c r="C232" i="43"/>
  <c r="C233" i="43"/>
  <c r="C234" i="43"/>
  <c r="C235" i="43"/>
  <c r="C236" i="43"/>
  <c r="C237" i="43"/>
  <c r="C238" i="43"/>
  <c r="C239" i="43"/>
  <c r="C240" i="43"/>
  <c r="C241" i="43"/>
  <c r="C242" i="43"/>
  <c r="C243" i="43"/>
  <c r="C244" i="43"/>
  <c r="C245" i="43"/>
  <c r="C246" i="43"/>
  <c r="C247" i="43"/>
  <c r="C248" i="43"/>
  <c r="C249" i="43"/>
  <c r="C250" i="43"/>
  <c r="C251" i="43"/>
  <c r="C252" i="43"/>
  <c r="C253" i="43"/>
  <c r="C254" i="43"/>
  <c r="C255" i="43"/>
  <c r="C256" i="43"/>
  <c r="C257" i="43"/>
  <c r="C258" i="43"/>
  <c r="C259" i="43"/>
  <c r="C260" i="43"/>
  <c r="C261" i="43"/>
  <c r="C262" i="43"/>
  <c r="C263" i="43"/>
  <c r="C264" i="43"/>
  <c r="C265" i="43"/>
  <c r="C266" i="43"/>
  <c r="C267" i="43"/>
  <c r="C268" i="43"/>
  <c r="C269" i="43"/>
  <c r="C270" i="43"/>
  <c r="C271" i="43"/>
  <c r="C272" i="43"/>
  <c r="C273" i="43"/>
  <c r="C274" i="43"/>
  <c r="C275" i="43"/>
  <c r="C276" i="43"/>
  <c r="C277" i="43"/>
  <c r="C278" i="43"/>
  <c r="C279" i="43"/>
  <c r="C280" i="43"/>
  <c r="C281" i="43"/>
  <c r="C282" i="43"/>
  <c r="C283" i="43"/>
  <c r="C284" i="43"/>
  <c r="C285" i="43"/>
  <c r="C286" i="43"/>
  <c r="C287" i="43"/>
  <c r="C288" i="43"/>
  <c r="C289" i="43"/>
  <c r="C290" i="43"/>
  <c r="C291" i="43"/>
  <c r="C292" i="43"/>
  <c r="C293" i="43"/>
  <c r="C294" i="43"/>
  <c r="C295" i="43"/>
  <c r="C296" i="43"/>
  <c r="C297" i="43"/>
  <c r="C298" i="43"/>
  <c r="C299" i="43"/>
  <c r="C300" i="43"/>
  <c r="C301" i="43"/>
  <c r="C302" i="43"/>
  <c r="C303" i="43"/>
  <c r="C304" i="43"/>
  <c r="C305" i="43"/>
  <c r="C306" i="43"/>
  <c r="C307" i="43"/>
  <c r="C308" i="43"/>
  <c r="C309" i="43"/>
  <c r="C310" i="43"/>
  <c r="C311" i="43"/>
  <c r="C312" i="43"/>
  <c r="C313" i="43"/>
  <c r="C314" i="43"/>
  <c r="C315" i="43"/>
  <c r="C316" i="43"/>
  <c r="C317" i="43"/>
  <c r="C318" i="43"/>
  <c r="C319" i="43"/>
  <c r="C320" i="43"/>
  <c r="C321" i="43"/>
  <c r="C322" i="43"/>
  <c r="C323" i="43"/>
  <c r="C324" i="43"/>
  <c r="C325" i="43"/>
  <c r="C326" i="43"/>
  <c r="C327" i="43"/>
  <c r="C328" i="43"/>
  <c r="C329" i="43"/>
  <c r="C330" i="43"/>
  <c r="C331" i="43"/>
  <c r="C332" i="43"/>
  <c r="C333" i="43"/>
  <c r="C334" i="43"/>
  <c r="C335" i="43"/>
  <c r="C336" i="43"/>
  <c r="C337" i="43"/>
  <c r="C338" i="43"/>
  <c r="C339" i="43"/>
  <c r="C340" i="43"/>
  <c r="C341" i="43"/>
  <c r="C342" i="43"/>
  <c r="C343" i="43"/>
  <c r="C344" i="43"/>
  <c r="C345" i="43"/>
  <c r="C346" i="43"/>
  <c r="C347" i="43"/>
  <c r="C348" i="43"/>
  <c r="C349" i="43"/>
  <c r="C350" i="43"/>
  <c r="C351" i="43"/>
  <c r="C352" i="43"/>
  <c r="C353" i="43"/>
  <c r="C354" i="43"/>
  <c r="C355" i="43"/>
  <c r="C356" i="43"/>
  <c r="C357" i="43"/>
  <c r="C358" i="43"/>
  <c r="C359" i="43"/>
  <c r="C360" i="43"/>
  <c r="C361" i="43"/>
  <c r="C362" i="43"/>
  <c r="C363" i="43"/>
  <c r="C364" i="43"/>
  <c r="C365" i="43"/>
  <c r="C366" i="43"/>
  <c r="C367" i="43"/>
  <c r="C368" i="43"/>
  <c r="C369" i="43"/>
  <c r="C370" i="43"/>
  <c r="C371" i="43"/>
  <c r="C372" i="43"/>
  <c r="C373" i="43"/>
  <c r="C374" i="43"/>
  <c r="C375" i="43"/>
  <c r="C376" i="43"/>
  <c r="C377" i="43"/>
  <c r="C378" i="43"/>
  <c r="C379" i="43"/>
  <c r="C380" i="43"/>
  <c r="C381" i="43"/>
  <c r="C382" i="43"/>
  <c r="C383" i="43"/>
  <c r="C384" i="43"/>
  <c r="C385" i="43"/>
  <c r="C386" i="43"/>
  <c r="C387" i="43"/>
  <c r="C388" i="43"/>
  <c r="C389" i="43"/>
  <c r="C390" i="43"/>
  <c r="C391" i="43"/>
  <c r="C392" i="43"/>
  <c r="C393" i="43"/>
  <c r="C394" i="43"/>
  <c r="C395" i="43"/>
  <c r="C396" i="43"/>
  <c r="C397" i="43"/>
  <c r="C398" i="43"/>
  <c r="C399" i="43"/>
  <c r="C400" i="43"/>
  <c r="C401" i="43"/>
  <c r="C402" i="43"/>
  <c r="C403" i="43"/>
  <c r="C404" i="43"/>
  <c r="C405" i="43"/>
  <c r="C406" i="43"/>
  <c r="C407" i="43"/>
  <c r="C408" i="43"/>
  <c r="C409" i="43"/>
  <c r="C410" i="43"/>
  <c r="C411" i="43"/>
  <c r="C412" i="43"/>
  <c r="C413" i="43"/>
  <c r="C414" i="43"/>
  <c r="C415" i="43"/>
  <c r="C416" i="43"/>
  <c r="C417" i="43"/>
  <c r="C418" i="43"/>
  <c r="C419" i="43"/>
  <c r="C420" i="43"/>
  <c r="C421" i="43"/>
  <c r="C422" i="43"/>
  <c r="C423" i="43"/>
  <c r="C424" i="43"/>
  <c r="C425" i="43"/>
  <c r="C426" i="43"/>
  <c r="C427" i="43"/>
  <c r="C428" i="43"/>
  <c r="C429" i="43"/>
  <c r="C430" i="43"/>
  <c r="C431" i="43"/>
  <c r="C432" i="43"/>
  <c r="C433" i="43"/>
  <c r="C434" i="43"/>
  <c r="C435" i="43"/>
  <c r="C436" i="43"/>
  <c r="C437" i="43"/>
  <c r="C438" i="43"/>
  <c r="C439" i="43"/>
  <c r="C440" i="43"/>
  <c r="C441" i="43"/>
  <c r="C442" i="43"/>
  <c r="C443" i="43"/>
  <c r="C444" i="43"/>
  <c r="C445" i="43"/>
  <c r="C446" i="43"/>
  <c r="C447" i="43"/>
  <c r="C448" i="43"/>
  <c r="C449" i="43"/>
  <c r="C450" i="43"/>
  <c r="C451" i="43"/>
  <c r="C452" i="43"/>
  <c r="C453" i="43"/>
  <c r="C454" i="43"/>
  <c r="C455" i="43"/>
  <c r="C456" i="43"/>
  <c r="C457" i="43"/>
  <c r="C458" i="43"/>
  <c r="C459" i="43"/>
  <c r="C460" i="43"/>
  <c r="C461" i="43"/>
  <c r="C462" i="43"/>
  <c r="C463" i="43"/>
  <c r="C464" i="43"/>
  <c r="C465" i="43"/>
  <c r="C466" i="43"/>
  <c r="C467" i="43"/>
  <c r="C468" i="43"/>
  <c r="C469" i="43"/>
  <c r="C470" i="43"/>
  <c r="C471" i="43"/>
  <c r="C472" i="43"/>
  <c r="C473" i="43"/>
  <c r="C474" i="43"/>
  <c r="C475" i="43"/>
  <c r="C476" i="43"/>
  <c r="C477" i="43"/>
  <c r="C478" i="43"/>
  <c r="C479" i="43"/>
  <c r="C480" i="43"/>
  <c r="C481" i="43"/>
  <c r="C482" i="43"/>
  <c r="C483" i="43"/>
  <c r="C484" i="43"/>
  <c r="C485" i="43"/>
  <c r="C486" i="43"/>
  <c r="C487" i="43"/>
  <c r="C488" i="43"/>
  <c r="C489" i="43"/>
  <c r="C490" i="43"/>
  <c r="C491" i="43"/>
  <c r="C492" i="43"/>
  <c r="C493" i="43"/>
  <c r="C494" i="43"/>
  <c r="C495" i="43"/>
  <c r="C496" i="43"/>
  <c r="C497" i="43"/>
  <c r="C498" i="43"/>
  <c r="C499" i="43"/>
  <c r="C500" i="43"/>
  <c r="C501" i="43"/>
  <c r="C502" i="43"/>
  <c r="C503" i="43"/>
  <c r="C504" i="43"/>
  <c r="C505" i="43"/>
  <c r="C506" i="43"/>
  <c r="C507" i="43"/>
  <c r="C508" i="43"/>
  <c r="C509" i="43"/>
  <c r="C510" i="43"/>
  <c r="C511" i="43"/>
  <c r="C512" i="43"/>
  <c r="C513" i="43"/>
  <c r="C514" i="43"/>
  <c r="C515" i="43"/>
  <c r="C516" i="43"/>
  <c r="C517" i="43"/>
  <c r="C518" i="43"/>
  <c r="C519" i="43"/>
  <c r="C520" i="43"/>
  <c r="C521" i="43"/>
  <c r="C522" i="43"/>
  <c r="C523" i="43"/>
  <c r="C524" i="43"/>
  <c r="C525" i="43"/>
  <c r="C526" i="43"/>
  <c r="C527" i="43"/>
  <c r="C528" i="43"/>
  <c r="C529" i="43"/>
  <c r="C530" i="43"/>
  <c r="C531" i="43"/>
  <c r="C532" i="43"/>
  <c r="C533" i="43"/>
  <c r="C534" i="43"/>
  <c r="C535" i="43"/>
  <c r="C536" i="43"/>
  <c r="C537" i="43"/>
  <c r="C538" i="43"/>
  <c r="C539" i="43"/>
  <c r="C540" i="43"/>
  <c r="C541" i="43"/>
  <c r="C542" i="43"/>
  <c r="C543" i="43"/>
  <c r="C544" i="43"/>
  <c r="C545" i="43"/>
  <c r="C546" i="43"/>
  <c r="C547" i="43"/>
  <c r="C548" i="43"/>
  <c r="C549" i="43"/>
  <c r="C550" i="43"/>
  <c r="C551" i="43"/>
  <c r="C552" i="43"/>
  <c r="C553" i="43"/>
  <c r="C554" i="43"/>
  <c r="C555" i="43"/>
  <c r="C556" i="43"/>
  <c r="C557" i="43"/>
  <c r="C558" i="43"/>
  <c r="C559" i="43"/>
  <c r="C560" i="43"/>
  <c r="C561" i="43"/>
  <c r="C562" i="43"/>
  <c r="C563" i="43"/>
  <c r="C564" i="43"/>
  <c r="C565" i="43"/>
  <c r="C566" i="43"/>
  <c r="C567" i="43"/>
  <c r="C568" i="43"/>
  <c r="C569" i="43"/>
  <c r="C570" i="43"/>
  <c r="C571" i="43"/>
  <c r="C572" i="43"/>
  <c r="C573" i="43"/>
  <c r="C574" i="43"/>
  <c r="C575" i="43"/>
  <c r="C576" i="43"/>
  <c r="C577" i="43"/>
  <c r="C578" i="43"/>
  <c r="C579" i="43"/>
  <c r="C580" i="43"/>
  <c r="C581" i="43"/>
  <c r="C582" i="43"/>
  <c r="C583" i="43"/>
  <c r="C584" i="43"/>
  <c r="C585" i="43"/>
  <c r="C586" i="43"/>
  <c r="C587" i="43"/>
  <c r="C588" i="43"/>
  <c r="C589" i="43"/>
  <c r="C590" i="43"/>
  <c r="C591" i="43"/>
  <c r="C592" i="43"/>
  <c r="C593" i="43"/>
  <c r="C594" i="43"/>
  <c r="C595" i="43"/>
  <c r="C596" i="43"/>
  <c r="C597" i="43"/>
  <c r="C598" i="43"/>
  <c r="C599" i="43"/>
  <c r="C600" i="43"/>
  <c r="C601" i="43"/>
  <c r="C602" i="43"/>
  <c r="C603" i="43"/>
  <c r="C604" i="43"/>
  <c r="C605" i="43"/>
  <c r="C606" i="43"/>
  <c r="C607" i="43"/>
  <c r="C608" i="43"/>
  <c r="C609" i="43"/>
  <c r="C610" i="43"/>
  <c r="C611" i="43"/>
  <c r="C612" i="43"/>
  <c r="C613" i="43"/>
  <c r="C614" i="43"/>
  <c r="C615" i="43"/>
  <c r="C616" i="43"/>
  <c r="C617" i="43"/>
  <c r="C618" i="43"/>
  <c r="C619" i="43"/>
  <c r="C620" i="43"/>
  <c r="C621" i="43"/>
  <c r="C622" i="43"/>
  <c r="C623" i="43"/>
  <c r="C624" i="43"/>
  <c r="C625" i="43"/>
  <c r="C626" i="43"/>
  <c r="C627" i="43"/>
  <c r="C628" i="43"/>
  <c r="C629" i="43"/>
  <c r="C630" i="43"/>
  <c r="C631" i="43"/>
  <c r="C632" i="43"/>
  <c r="C633" i="43"/>
  <c r="C634" i="43"/>
  <c r="C635" i="43"/>
  <c r="C636" i="43"/>
  <c r="C637" i="43"/>
  <c r="C638" i="43"/>
  <c r="C639" i="43"/>
  <c r="C640" i="43"/>
  <c r="C641" i="43"/>
  <c r="C642" i="43"/>
  <c r="C643" i="43"/>
  <c r="C644" i="43"/>
  <c r="C645" i="43"/>
  <c r="C646" i="43"/>
  <c r="C647" i="43"/>
  <c r="C648" i="43"/>
  <c r="C649" i="43"/>
  <c r="C650" i="43"/>
  <c r="C651" i="43"/>
  <c r="C652" i="43"/>
  <c r="C653" i="43"/>
  <c r="C654" i="43"/>
  <c r="C655" i="43"/>
  <c r="C656" i="43"/>
  <c r="C657" i="43"/>
  <c r="C658" i="43"/>
  <c r="C659" i="43"/>
  <c r="C660" i="43"/>
  <c r="C661" i="43"/>
  <c r="C662" i="43"/>
  <c r="C663" i="43"/>
  <c r="C664" i="43"/>
  <c r="C665" i="43"/>
  <c r="C666" i="43"/>
  <c r="C667" i="43"/>
  <c r="C668" i="43"/>
  <c r="C669" i="43"/>
  <c r="C670" i="43"/>
  <c r="C671" i="43"/>
  <c r="C672" i="43"/>
  <c r="C673" i="43"/>
  <c r="C674" i="43"/>
  <c r="C675" i="43"/>
  <c r="C676" i="43"/>
  <c r="C677" i="43"/>
  <c r="C678" i="43"/>
  <c r="C679" i="43"/>
  <c r="C680" i="43"/>
  <c r="C681" i="43"/>
  <c r="C682" i="43"/>
  <c r="C683" i="43"/>
  <c r="C684" i="43"/>
  <c r="C685" i="43"/>
  <c r="C686" i="43"/>
  <c r="C687" i="43"/>
  <c r="C688" i="43"/>
  <c r="C689" i="43"/>
  <c r="C690" i="43"/>
  <c r="C691" i="43"/>
  <c r="C692" i="43"/>
  <c r="C693" i="43"/>
  <c r="C694" i="43"/>
  <c r="C695" i="43"/>
  <c r="C696" i="43"/>
  <c r="C697" i="43"/>
  <c r="C698" i="43"/>
  <c r="C699" i="43"/>
  <c r="C700" i="43"/>
  <c r="C701" i="43"/>
  <c r="C702" i="43"/>
  <c r="C703" i="43"/>
  <c r="C704" i="43"/>
  <c r="C705" i="43"/>
  <c r="C706" i="43"/>
  <c r="C707" i="43"/>
  <c r="C708" i="43"/>
  <c r="C709" i="43"/>
  <c r="C710" i="43"/>
  <c r="C711" i="43"/>
  <c r="C712" i="43"/>
  <c r="C713" i="43"/>
  <c r="C714" i="43"/>
  <c r="C715" i="43"/>
  <c r="C716" i="43"/>
  <c r="C717" i="43"/>
  <c r="C718" i="43"/>
  <c r="C719" i="43"/>
  <c r="C720" i="43"/>
  <c r="C721" i="43"/>
  <c r="C2" i="42"/>
  <c r="C3" i="42"/>
  <c r="C4" i="42"/>
  <c r="C5" i="42"/>
  <c r="C6" i="42"/>
  <c r="C7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179" i="42"/>
  <c r="C180" i="42"/>
  <c r="C181" i="42"/>
  <c r="C182" i="42"/>
  <c r="C183" i="42"/>
  <c r="C184" i="42"/>
  <c r="C185" i="42"/>
  <c r="C186" i="42"/>
  <c r="C187" i="42"/>
  <c r="C188" i="42"/>
  <c r="C189" i="42"/>
  <c r="C190" i="42"/>
  <c r="C191" i="42"/>
  <c r="C192" i="42"/>
  <c r="C193" i="42"/>
  <c r="C194" i="42"/>
  <c r="C195" i="42"/>
  <c r="C196" i="42"/>
  <c r="C197" i="42"/>
  <c r="C198" i="42"/>
  <c r="C199" i="42"/>
  <c r="C200" i="42"/>
  <c r="C201" i="42"/>
  <c r="C202" i="42"/>
  <c r="C203" i="42"/>
  <c r="C204" i="42"/>
  <c r="C205" i="42"/>
  <c r="C206" i="42"/>
  <c r="C207" i="42"/>
  <c r="C208" i="42"/>
  <c r="C209" i="42"/>
  <c r="C210" i="42"/>
  <c r="C211" i="42"/>
  <c r="C212" i="42"/>
  <c r="C213" i="42"/>
  <c r="C214" i="42"/>
  <c r="C215" i="42"/>
  <c r="C216" i="42"/>
  <c r="C217" i="42"/>
  <c r="C218" i="42"/>
  <c r="C219" i="42"/>
  <c r="C220" i="42"/>
  <c r="C221" i="42"/>
  <c r="C222" i="42"/>
  <c r="C223" i="42"/>
  <c r="C224" i="42"/>
  <c r="C225" i="42"/>
  <c r="C226" i="42"/>
  <c r="C227" i="42"/>
  <c r="C228" i="42"/>
  <c r="C229" i="42"/>
  <c r="C230" i="42"/>
  <c r="C231" i="42"/>
  <c r="C232" i="42"/>
  <c r="C233" i="42"/>
  <c r="C234" i="42"/>
  <c r="C235" i="42"/>
  <c r="C236" i="42"/>
  <c r="C237" i="42"/>
  <c r="C238" i="42"/>
  <c r="C239" i="42"/>
  <c r="C240" i="42"/>
  <c r="C241" i="42"/>
  <c r="C242" i="42"/>
  <c r="C243" i="42"/>
  <c r="C244" i="42"/>
  <c r="C245" i="42"/>
  <c r="C246" i="42"/>
  <c r="C247" i="42"/>
  <c r="C248" i="42"/>
  <c r="C249" i="42"/>
  <c r="C250" i="42"/>
  <c r="C251" i="42"/>
  <c r="C252" i="42"/>
  <c r="C253" i="42"/>
  <c r="C254" i="42"/>
  <c r="C255" i="42"/>
  <c r="C256" i="42"/>
  <c r="C257" i="42"/>
  <c r="C258" i="42"/>
  <c r="C259" i="42"/>
  <c r="C260" i="42"/>
  <c r="C261" i="42"/>
  <c r="C262" i="42"/>
  <c r="C263" i="42"/>
  <c r="C264" i="42"/>
  <c r="C265" i="42"/>
  <c r="C266" i="42"/>
  <c r="C267" i="42"/>
  <c r="C268" i="42"/>
  <c r="C269" i="42"/>
  <c r="C270" i="42"/>
  <c r="C271" i="42"/>
  <c r="C272" i="42"/>
  <c r="C273" i="42"/>
  <c r="C274" i="42"/>
  <c r="C275" i="42"/>
  <c r="C276" i="42"/>
  <c r="C277" i="42"/>
  <c r="C278" i="42"/>
  <c r="C279" i="42"/>
  <c r="C280" i="42"/>
  <c r="C281" i="42"/>
  <c r="C282" i="42"/>
  <c r="C283" i="42"/>
  <c r="C284" i="42"/>
  <c r="C285" i="42"/>
  <c r="C286" i="42"/>
  <c r="C287" i="42"/>
  <c r="C288" i="42"/>
  <c r="C289" i="42"/>
  <c r="C290" i="42"/>
  <c r="C291" i="42"/>
  <c r="C292" i="42"/>
  <c r="C293" i="42"/>
  <c r="C294" i="42"/>
  <c r="C295" i="42"/>
  <c r="C296" i="42"/>
  <c r="C297" i="42"/>
  <c r="C298" i="42"/>
  <c r="C299" i="42"/>
  <c r="C300" i="42"/>
  <c r="C301" i="42"/>
  <c r="C302" i="42"/>
  <c r="C303" i="42"/>
  <c r="C304" i="42"/>
  <c r="C305" i="42"/>
  <c r="C306" i="42"/>
  <c r="C307" i="42"/>
  <c r="C308" i="42"/>
  <c r="C309" i="42"/>
  <c r="C310" i="42"/>
  <c r="C311" i="42"/>
  <c r="C312" i="42"/>
  <c r="C313" i="42"/>
  <c r="C314" i="42"/>
  <c r="C315" i="42"/>
  <c r="C316" i="42"/>
  <c r="C317" i="42"/>
  <c r="C318" i="42"/>
  <c r="C319" i="42"/>
  <c r="C320" i="42"/>
  <c r="C321" i="42"/>
  <c r="C322" i="42"/>
  <c r="C323" i="42"/>
  <c r="C324" i="42"/>
  <c r="C325" i="42"/>
  <c r="C326" i="42"/>
  <c r="C327" i="42"/>
  <c r="C328" i="42"/>
  <c r="C329" i="42"/>
  <c r="C330" i="42"/>
  <c r="C331" i="42"/>
  <c r="C332" i="42"/>
  <c r="C333" i="42"/>
  <c r="C334" i="42"/>
  <c r="C335" i="42"/>
  <c r="C336" i="42"/>
  <c r="C337" i="42"/>
  <c r="C338" i="42"/>
  <c r="C339" i="42"/>
  <c r="C340" i="42"/>
  <c r="C341" i="42"/>
  <c r="C342" i="42"/>
  <c r="C343" i="42"/>
  <c r="C344" i="42"/>
  <c r="C345" i="42"/>
  <c r="C346" i="42"/>
  <c r="C347" i="42"/>
  <c r="C348" i="42"/>
  <c r="C349" i="42"/>
  <c r="C350" i="42"/>
  <c r="C351" i="42"/>
  <c r="C352" i="42"/>
  <c r="C353" i="42"/>
  <c r="C354" i="42"/>
  <c r="C355" i="42"/>
  <c r="C356" i="42"/>
  <c r="C357" i="42"/>
  <c r="C358" i="42"/>
  <c r="C359" i="42"/>
  <c r="C360" i="42"/>
  <c r="C361" i="42"/>
  <c r="C362" i="42"/>
  <c r="C363" i="42"/>
  <c r="C364" i="42"/>
  <c r="C365" i="42"/>
  <c r="C366" i="42"/>
  <c r="C367" i="42"/>
  <c r="C368" i="42"/>
  <c r="C369" i="42"/>
  <c r="C370" i="42"/>
  <c r="C371" i="42"/>
  <c r="C372" i="42"/>
  <c r="C373" i="42"/>
  <c r="C374" i="42"/>
  <c r="C375" i="42"/>
  <c r="C376" i="42"/>
  <c r="C377" i="42"/>
  <c r="C378" i="42"/>
  <c r="C379" i="42"/>
  <c r="C380" i="42"/>
  <c r="C381" i="42"/>
  <c r="C382" i="42"/>
  <c r="C383" i="42"/>
  <c r="C384" i="42"/>
  <c r="C385" i="42"/>
  <c r="C386" i="42"/>
  <c r="C387" i="42"/>
  <c r="C388" i="42"/>
  <c r="C389" i="42"/>
  <c r="C390" i="42"/>
  <c r="C391" i="42"/>
  <c r="C392" i="42"/>
  <c r="C393" i="42"/>
  <c r="C394" i="42"/>
  <c r="C395" i="42"/>
  <c r="C396" i="42"/>
  <c r="C397" i="42"/>
  <c r="C398" i="42"/>
  <c r="C399" i="42"/>
  <c r="C400" i="42"/>
  <c r="C401" i="42"/>
  <c r="C402" i="42"/>
  <c r="C403" i="42"/>
  <c r="C404" i="42"/>
  <c r="C405" i="42"/>
  <c r="C406" i="42"/>
  <c r="C407" i="42"/>
  <c r="C408" i="42"/>
  <c r="C409" i="42"/>
  <c r="C410" i="42"/>
  <c r="C411" i="42"/>
  <c r="C412" i="42"/>
  <c r="C413" i="42"/>
  <c r="C414" i="42"/>
  <c r="C415" i="42"/>
  <c r="C416" i="42"/>
  <c r="C417" i="42"/>
  <c r="C418" i="42"/>
  <c r="C419" i="42"/>
  <c r="C420" i="42"/>
  <c r="C421" i="42"/>
  <c r="C422" i="42"/>
  <c r="C423" i="42"/>
  <c r="C424" i="42"/>
  <c r="C425" i="42"/>
  <c r="C426" i="42"/>
  <c r="C427" i="42"/>
  <c r="C428" i="42"/>
  <c r="C429" i="42"/>
  <c r="C430" i="42"/>
  <c r="C431" i="42"/>
  <c r="C432" i="42"/>
  <c r="C433" i="42"/>
  <c r="C434" i="42"/>
  <c r="C435" i="42"/>
  <c r="C436" i="42"/>
  <c r="C437" i="42"/>
  <c r="C438" i="42"/>
  <c r="C439" i="42"/>
  <c r="C440" i="42"/>
  <c r="C441" i="42"/>
  <c r="C442" i="42"/>
  <c r="C443" i="42"/>
  <c r="C444" i="42"/>
  <c r="C445" i="42"/>
  <c r="C446" i="42"/>
  <c r="C447" i="42"/>
  <c r="C448" i="42"/>
  <c r="C449" i="42"/>
  <c r="C450" i="42"/>
  <c r="C451" i="42"/>
  <c r="C452" i="42"/>
  <c r="C453" i="42"/>
  <c r="C454" i="42"/>
  <c r="C455" i="42"/>
  <c r="C456" i="42"/>
  <c r="C457" i="42"/>
  <c r="C458" i="42"/>
  <c r="C459" i="42"/>
  <c r="C460" i="42"/>
  <c r="C461" i="42"/>
  <c r="C462" i="42"/>
  <c r="C463" i="42"/>
  <c r="C464" i="42"/>
  <c r="C465" i="42"/>
  <c r="C466" i="42"/>
  <c r="C467" i="42"/>
  <c r="C468" i="42"/>
  <c r="C469" i="42"/>
  <c r="C470" i="42"/>
  <c r="C471" i="42"/>
  <c r="C472" i="42"/>
  <c r="C473" i="42"/>
  <c r="C474" i="42"/>
  <c r="C475" i="42"/>
  <c r="C476" i="42"/>
  <c r="C477" i="42"/>
  <c r="C478" i="42"/>
  <c r="C479" i="42"/>
  <c r="C480" i="42"/>
  <c r="C481" i="42"/>
  <c r="C482" i="42"/>
  <c r="C483" i="42"/>
  <c r="C484" i="42"/>
  <c r="C485" i="42"/>
  <c r="C486" i="42"/>
  <c r="C487" i="42"/>
  <c r="C488" i="42"/>
  <c r="C489" i="42"/>
  <c r="C490" i="42"/>
  <c r="C491" i="42"/>
  <c r="C492" i="42"/>
  <c r="C493" i="42"/>
  <c r="C494" i="42"/>
  <c r="C495" i="42"/>
  <c r="C496" i="42"/>
  <c r="C497" i="42"/>
  <c r="C498" i="42"/>
  <c r="C499" i="42"/>
  <c r="C500" i="42"/>
  <c r="C501" i="42"/>
  <c r="C502" i="42"/>
  <c r="C503" i="42"/>
  <c r="C504" i="42"/>
  <c r="C505" i="42"/>
  <c r="C506" i="42"/>
  <c r="C507" i="42"/>
  <c r="C508" i="42"/>
  <c r="C509" i="42"/>
  <c r="C510" i="42"/>
  <c r="C511" i="42"/>
  <c r="C512" i="42"/>
  <c r="C513" i="42"/>
  <c r="C514" i="42"/>
  <c r="C515" i="42"/>
  <c r="C516" i="42"/>
  <c r="C517" i="42"/>
  <c r="C518" i="42"/>
  <c r="C519" i="42"/>
  <c r="C520" i="42"/>
  <c r="C521" i="42"/>
  <c r="C522" i="42"/>
  <c r="C523" i="42"/>
  <c r="C524" i="42"/>
  <c r="C525" i="42"/>
  <c r="C526" i="42"/>
  <c r="C527" i="42"/>
  <c r="C528" i="42"/>
  <c r="C529" i="42"/>
  <c r="C530" i="42"/>
  <c r="C531" i="42"/>
  <c r="C532" i="42"/>
  <c r="C533" i="42"/>
  <c r="C534" i="42"/>
  <c r="C535" i="42"/>
  <c r="C536" i="42"/>
  <c r="C537" i="42"/>
  <c r="C538" i="42"/>
  <c r="C539" i="42"/>
  <c r="C540" i="42"/>
  <c r="C541" i="42"/>
  <c r="C542" i="42"/>
  <c r="C543" i="42"/>
  <c r="C544" i="42"/>
  <c r="C545" i="42"/>
  <c r="C546" i="42"/>
  <c r="C547" i="42"/>
  <c r="C548" i="42"/>
  <c r="C549" i="42"/>
  <c r="C550" i="42"/>
  <c r="C551" i="42"/>
  <c r="C552" i="42"/>
  <c r="C553" i="42"/>
  <c r="C554" i="42"/>
  <c r="C555" i="42"/>
  <c r="C556" i="42"/>
  <c r="C557" i="42"/>
  <c r="C558" i="42"/>
  <c r="C559" i="42"/>
  <c r="C560" i="42"/>
  <c r="C561" i="42"/>
  <c r="C562" i="42"/>
  <c r="C563" i="42"/>
  <c r="C564" i="42"/>
  <c r="C565" i="42"/>
  <c r="C566" i="42"/>
  <c r="C567" i="42"/>
  <c r="C568" i="42"/>
  <c r="C569" i="42"/>
  <c r="C570" i="42"/>
  <c r="C571" i="42"/>
  <c r="C572" i="42"/>
  <c r="C573" i="42"/>
  <c r="C574" i="42"/>
  <c r="C575" i="42"/>
  <c r="C576" i="42"/>
  <c r="C577" i="42"/>
  <c r="C578" i="42"/>
  <c r="C579" i="42"/>
  <c r="C580" i="42"/>
  <c r="C581" i="42"/>
  <c r="C582" i="42"/>
  <c r="C583" i="42"/>
  <c r="C584" i="42"/>
  <c r="C585" i="42"/>
  <c r="C586" i="42"/>
  <c r="C587" i="42"/>
  <c r="C588" i="42"/>
  <c r="C589" i="42"/>
  <c r="C590" i="42"/>
  <c r="C591" i="42"/>
  <c r="C592" i="42"/>
  <c r="C593" i="42"/>
  <c r="C594" i="42"/>
  <c r="C595" i="42"/>
  <c r="C596" i="42"/>
  <c r="C597" i="42"/>
  <c r="C598" i="42"/>
  <c r="C599" i="42"/>
  <c r="C600" i="42"/>
  <c r="C601" i="42"/>
  <c r="C602" i="42"/>
  <c r="C603" i="42"/>
  <c r="C604" i="42"/>
  <c r="C605" i="42"/>
  <c r="C606" i="42"/>
  <c r="C607" i="42"/>
  <c r="C608" i="42"/>
  <c r="C609" i="42"/>
  <c r="C610" i="42"/>
  <c r="C611" i="42"/>
  <c r="C612" i="42"/>
  <c r="C613" i="42"/>
  <c r="C614" i="42"/>
  <c r="C615" i="42"/>
  <c r="C616" i="42"/>
  <c r="C617" i="42"/>
  <c r="C618" i="42"/>
  <c r="C619" i="42"/>
  <c r="C620" i="42"/>
  <c r="C621" i="42"/>
  <c r="C622" i="42"/>
  <c r="C623" i="42"/>
  <c r="C624" i="42"/>
  <c r="C625" i="42"/>
  <c r="C626" i="42"/>
  <c r="C627" i="42"/>
  <c r="C628" i="42"/>
  <c r="C629" i="42"/>
  <c r="C630" i="42"/>
  <c r="C631" i="42"/>
  <c r="C632" i="42"/>
  <c r="C633" i="42"/>
  <c r="C634" i="42"/>
  <c r="C635" i="42"/>
  <c r="C636" i="42"/>
  <c r="C637" i="42"/>
  <c r="C638" i="42"/>
  <c r="C639" i="42"/>
  <c r="C640" i="42"/>
  <c r="C641" i="42"/>
  <c r="C642" i="42"/>
  <c r="C643" i="42"/>
  <c r="C644" i="42"/>
  <c r="C645" i="42"/>
  <c r="C646" i="42"/>
  <c r="C647" i="42"/>
  <c r="C648" i="42"/>
  <c r="C649" i="42"/>
  <c r="C650" i="42"/>
  <c r="C651" i="42"/>
  <c r="C652" i="42"/>
  <c r="C653" i="42"/>
  <c r="C654" i="42"/>
  <c r="C655" i="42"/>
  <c r="C656" i="42"/>
  <c r="C657" i="42"/>
  <c r="C658" i="42"/>
  <c r="C659" i="42"/>
  <c r="C660" i="42"/>
  <c r="C661" i="42"/>
  <c r="C662" i="42"/>
  <c r="C663" i="42"/>
  <c r="C664" i="42"/>
  <c r="C665" i="42"/>
  <c r="C666" i="42"/>
  <c r="C667" i="42"/>
  <c r="C668" i="42"/>
  <c r="C669" i="42"/>
  <c r="C670" i="42"/>
  <c r="C671" i="42"/>
  <c r="C672" i="42"/>
  <c r="C673" i="42"/>
  <c r="C674" i="42"/>
  <c r="C675" i="42"/>
  <c r="C676" i="42"/>
  <c r="C677" i="42"/>
  <c r="C678" i="42"/>
  <c r="C679" i="42"/>
  <c r="C680" i="42"/>
  <c r="C681" i="42"/>
  <c r="C682" i="42"/>
  <c r="C683" i="42"/>
  <c r="C684" i="42"/>
  <c r="C685" i="42"/>
  <c r="C686" i="42"/>
  <c r="C687" i="42"/>
  <c r="C688" i="42"/>
  <c r="C689" i="42"/>
  <c r="C690" i="42"/>
  <c r="C691" i="42"/>
  <c r="C692" i="42"/>
  <c r="C693" i="42"/>
  <c r="C694" i="42"/>
  <c r="C695" i="42"/>
  <c r="C696" i="42"/>
  <c r="C697" i="42"/>
  <c r="C698" i="42"/>
  <c r="C699" i="42"/>
  <c r="C700" i="42"/>
  <c r="C701" i="42"/>
  <c r="C702" i="42"/>
  <c r="C703" i="42"/>
  <c r="C704" i="42"/>
  <c r="C705" i="42"/>
  <c r="C706" i="42"/>
  <c r="C707" i="42"/>
  <c r="C708" i="42"/>
  <c r="C709" i="42"/>
  <c r="C710" i="42"/>
  <c r="C711" i="42"/>
  <c r="C712" i="42"/>
  <c r="C713" i="42"/>
  <c r="C714" i="42"/>
  <c r="C715" i="42"/>
  <c r="C716" i="42"/>
  <c r="C717" i="42"/>
  <c r="C718" i="42"/>
  <c r="C719" i="42"/>
  <c r="C720" i="42"/>
  <c r="C721" i="42"/>
  <c r="C2" i="41"/>
  <c r="C3" i="41"/>
  <c r="C4" i="41"/>
  <c r="C5" i="41"/>
  <c r="C6" i="41"/>
  <c r="C7" i="41"/>
  <c r="C8" i="41"/>
  <c r="C9" i="41"/>
  <c r="C10" i="41"/>
  <c r="C11" i="41"/>
  <c r="C12" i="41"/>
  <c r="C13" i="41"/>
  <c r="C14" i="41"/>
  <c r="C15" i="41"/>
  <c r="C16" i="41"/>
  <c r="C17" i="41"/>
  <c r="C18" i="41"/>
  <c r="C19" i="41"/>
  <c r="C20" i="41"/>
  <c r="C21" i="41"/>
  <c r="C22" i="41"/>
  <c r="C23" i="41"/>
  <c r="C24" i="41"/>
  <c r="C25" i="41"/>
  <c r="C26" i="41"/>
  <c r="C27" i="41"/>
  <c r="C28" i="41"/>
  <c r="C29" i="41"/>
  <c r="C30" i="41"/>
  <c r="C31" i="41"/>
  <c r="C32" i="41"/>
  <c r="C33" i="41"/>
  <c r="C34" i="41"/>
  <c r="C35" i="41"/>
  <c r="C36" i="41"/>
  <c r="C37" i="41"/>
  <c r="C38" i="41"/>
  <c r="C39" i="41"/>
  <c r="C40" i="41"/>
  <c r="C41" i="41"/>
  <c r="C42" i="41"/>
  <c r="C43" i="41"/>
  <c r="C44" i="41"/>
  <c r="C45" i="41"/>
  <c r="C46" i="41"/>
  <c r="C47" i="41"/>
  <c r="C48" i="41"/>
  <c r="C49" i="41"/>
  <c r="C50" i="41"/>
  <c r="C51" i="41"/>
  <c r="C52" i="41"/>
  <c r="C53" i="41"/>
  <c r="C54" i="41"/>
  <c r="C55" i="41"/>
  <c r="C56" i="41"/>
  <c r="C57" i="41"/>
  <c r="C58" i="41"/>
  <c r="C59" i="41"/>
  <c r="C60" i="41"/>
  <c r="C61" i="41"/>
  <c r="C62" i="41"/>
  <c r="C63" i="41"/>
  <c r="C64" i="41"/>
  <c r="C65" i="41"/>
  <c r="C66" i="41"/>
  <c r="C67" i="41"/>
  <c r="C68" i="41"/>
  <c r="C69" i="41"/>
  <c r="C70" i="41"/>
  <c r="C71" i="41"/>
  <c r="C72" i="41"/>
  <c r="C73" i="41"/>
  <c r="C74" i="41"/>
  <c r="C75" i="41"/>
  <c r="C76" i="41"/>
  <c r="C77" i="41"/>
  <c r="C78" i="41"/>
  <c r="C79" i="41"/>
  <c r="C80" i="41"/>
  <c r="C81" i="41"/>
  <c r="C82" i="41"/>
  <c r="C83" i="41"/>
  <c r="C84" i="41"/>
  <c r="C85" i="41"/>
  <c r="C86" i="41"/>
  <c r="C87" i="41"/>
  <c r="C88" i="41"/>
  <c r="C89" i="41"/>
  <c r="C90" i="41"/>
  <c r="C91" i="41"/>
  <c r="C92" i="41"/>
  <c r="C93" i="41"/>
  <c r="C94" i="41"/>
  <c r="C95" i="41"/>
  <c r="C96" i="41"/>
  <c r="C97" i="41"/>
  <c r="C98" i="41"/>
  <c r="C99" i="41"/>
  <c r="C100" i="41"/>
  <c r="C101" i="41"/>
  <c r="C102" i="41"/>
  <c r="C103" i="41"/>
  <c r="C104" i="41"/>
  <c r="C105" i="41"/>
  <c r="C106" i="41"/>
  <c r="C107" i="41"/>
  <c r="C108" i="41"/>
  <c r="C109" i="41"/>
  <c r="C110" i="41"/>
  <c r="C111" i="41"/>
  <c r="C112" i="41"/>
  <c r="C113" i="41"/>
  <c r="C114" i="41"/>
  <c r="C115" i="41"/>
  <c r="C116" i="41"/>
  <c r="C117" i="41"/>
  <c r="C118" i="41"/>
  <c r="C119" i="41"/>
  <c r="C120" i="41"/>
  <c r="C121" i="41"/>
  <c r="C122" i="41"/>
  <c r="C123" i="41"/>
  <c r="C124" i="41"/>
  <c r="C125" i="41"/>
  <c r="C126" i="41"/>
  <c r="C127" i="41"/>
  <c r="C128" i="41"/>
  <c r="C129" i="41"/>
  <c r="C130" i="41"/>
  <c r="C131" i="41"/>
  <c r="C132" i="41"/>
  <c r="C133" i="41"/>
  <c r="C134" i="41"/>
  <c r="C135" i="41"/>
  <c r="C136" i="41"/>
  <c r="C137" i="41"/>
  <c r="C138" i="41"/>
  <c r="C139" i="41"/>
  <c r="C140" i="41"/>
  <c r="C141" i="41"/>
  <c r="C142" i="41"/>
  <c r="C143" i="41"/>
  <c r="C144" i="41"/>
  <c r="C145" i="41"/>
  <c r="C146" i="41"/>
  <c r="C147" i="41"/>
  <c r="C148" i="41"/>
  <c r="C149" i="41"/>
  <c r="C150" i="41"/>
  <c r="C151" i="41"/>
  <c r="C152" i="41"/>
  <c r="C153" i="41"/>
  <c r="C154" i="41"/>
  <c r="C155" i="41"/>
  <c r="C156" i="41"/>
  <c r="C157" i="41"/>
  <c r="C158" i="41"/>
  <c r="C159" i="41"/>
  <c r="C160" i="41"/>
  <c r="C161" i="41"/>
  <c r="C162" i="41"/>
  <c r="C163" i="41"/>
  <c r="C164" i="41"/>
  <c r="C165" i="41"/>
  <c r="C166" i="41"/>
  <c r="C167" i="41"/>
  <c r="C168" i="41"/>
  <c r="C169" i="41"/>
  <c r="C170" i="41"/>
  <c r="C171" i="41"/>
  <c r="C172" i="41"/>
  <c r="C173" i="41"/>
  <c r="C174" i="41"/>
  <c r="C175" i="41"/>
  <c r="C176" i="41"/>
  <c r="C177" i="41"/>
  <c r="C178" i="41"/>
  <c r="C179" i="41"/>
  <c r="C180" i="41"/>
  <c r="C181" i="41"/>
  <c r="C182" i="41"/>
  <c r="C183" i="41"/>
  <c r="C184" i="41"/>
  <c r="C185" i="41"/>
  <c r="C186" i="41"/>
  <c r="C187" i="41"/>
  <c r="C188" i="41"/>
  <c r="C189" i="41"/>
  <c r="C190" i="41"/>
  <c r="C191" i="41"/>
  <c r="C192" i="41"/>
  <c r="C193" i="41"/>
  <c r="C194" i="41"/>
  <c r="C195" i="41"/>
  <c r="C196" i="41"/>
  <c r="C197" i="41"/>
  <c r="C198" i="41"/>
  <c r="C199" i="41"/>
  <c r="C200" i="41"/>
  <c r="C201" i="41"/>
  <c r="C202" i="41"/>
  <c r="C203" i="41"/>
  <c r="C204" i="41"/>
  <c r="C205" i="41"/>
  <c r="C206" i="41"/>
  <c r="C207" i="41"/>
  <c r="C208" i="41"/>
  <c r="C209" i="41"/>
  <c r="C210" i="41"/>
  <c r="C211" i="41"/>
  <c r="C212" i="41"/>
  <c r="C213" i="41"/>
  <c r="C214" i="41"/>
  <c r="C215" i="41"/>
  <c r="C216" i="41"/>
  <c r="C217" i="41"/>
  <c r="C218" i="41"/>
  <c r="C219" i="41"/>
  <c r="C220" i="41"/>
  <c r="C221" i="41"/>
  <c r="C222" i="41"/>
  <c r="C223" i="41"/>
  <c r="C224" i="41"/>
  <c r="C225" i="41"/>
  <c r="C226" i="41"/>
  <c r="C227" i="41"/>
  <c r="C228" i="41"/>
  <c r="C229" i="41"/>
  <c r="C230" i="41"/>
  <c r="C231" i="41"/>
  <c r="C232" i="41"/>
  <c r="C233" i="41"/>
  <c r="C234" i="41"/>
  <c r="C235" i="41"/>
  <c r="C236" i="41"/>
  <c r="C237" i="41"/>
  <c r="C238" i="41"/>
  <c r="C239" i="41"/>
  <c r="C240" i="41"/>
  <c r="C241" i="41"/>
  <c r="C242" i="41"/>
  <c r="C243" i="41"/>
  <c r="C244" i="41"/>
  <c r="C245" i="41"/>
  <c r="C246" i="41"/>
  <c r="C247" i="41"/>
  <c r="C248" i="41"/>
  <c r="C249" i="41"/>
  <c r="C250" i="41"/>
  <c r="C251" i="41"/>
  <c r="C252" i="41"/>
  <c r="C253" i="41"/>
  <c r="C254" i="41"/>
  <c r="C255" i="41"/>
  <c r="C256" i="41"/>
  <c r="C257" i="41"/>
  <c r="C258" i="41"/>
  <c r="C259" i="41"/>
  <c r="C260" i="41"/>
  <c r="C261" i="41"/>
  <c r="C262" i="41"/>
  <c r="C263" i="41"/>
  <c r="C264" i="41"/>
  <c r="C265" i="41"/>
  <c r="C266" i="41"/>
  <c r="C267" i="41"/>
  <c r="C268" i="41"/>
  <c r="C269" i="41"/>
  <c r="C270" i="41"/>
  <c r="C271" i="41"/>
  <c r="C272" i="41"/>
  <c r="C273" i="41"/>
  <c r="C274" i="41"/>
  <c r="C275" i="41"/>
  <c r="C276" i="41"/>
  <c r="C277" i="41"/>
  <c r="C278" i="41"/>
  <c r="C279" i="41"/>
  <c r="C280" i="41"/>
  <c r="C281" i="41"/>
  <c r="C282" i="41"/>
  <c r="C283" i="41"/>
  <c r="C284" i="41"/>
  <c r="C285" i="41"/>
  <c r="C286" i="41"/>
  <c r="C287" i="41"/>
  <c r="C288" i="41"/>
  <c r="C289" i="41"/>
  <c r="C290" i="41"/>
  <c r="C291" i="41"/>
  <c r="C292" i="41"/>
  <c r="C293" i="41"/>
  <c r="C294" i="41"/>
  <c r="C295" i="41"/>
  <c r="C296" i="41"/>
  <c r="C297" i="41"/>
  <c r="C298" i="41"/>
  <c r="C299" i="41"/>
  <c r="C300" i="41"/>
  <c r="C301" i="41"/>
  <c r="C302" i="41"/>
  <c r="C303" i="41"/>
  <c r="C304" i="41"/>
  <c r="C305" i="41"/>
  <c r="C306" i="41"/>
  <c r="C307" i="41"/>
  <c r="C308" i="41"/>
  <c r="C309" i="41"/>
  <c r="C310" i="41"/>
  <c r="C311" i="41"/>
  <c r="C312" i="41"/>
  <c r="C313" i="41"/>
  <c r="C314" i="41"/>
  <c r="C315" i="41"/>
  <c r="C316" i="41"/>
  <c r="C317" i="41"/>
  <c r="C318" i="41"/>
  <c r="C319" i="41"/>
  <c r="C320" i="41"/>
  <c r="C321" i="41"/>
  <c r="C322" i="41"/>
  <c r="C323" i="41"/>
  <c r="C324" i="41"/>
  <c r="C325" i="41"/>
  <c r="C326" i="41"/>
  <c r="C327" i="41"/>
  <c r="C328" i="41"/>
  <c r="C329" i="41"/>
  <c r="C330" i="41"/>
  <c r="C331" i="41"/>
  <c r="C332" i="41"/>
  <c r="C333" i="41"/>
  <c r="C334" i="41"/>
  <c r="C335" i="41"/>
  <c r="C336" i="41"/>
  <c r="C337" i="41"/>
  <c r="C338" i="41"/>
  <c r="C339" i="41"/>
  <c r="C340" i="41"/>
  <c r="C341" i="41"/>
  <c r="C342" i="41"/>
  <c r="C343" i="41"/>
  <c r="C344" i="41"/>
  <c r="C345" i="41"/>
  <c r="C346" i="41"/>
  <c r="C347" i="41"/>
  <c r="C348" i="41"/>
  <c r="C349" i="41"/>
  <c r="C350" i="41"/>
  <c r="C351" i="41"/>
  <c r="C352" i="41"/>
  <c r="C353" i="41"/>
  <c r="C354" i="41"/>
  <c r="C355" i="41"/>
  <c r="C356" i="41"/>
  <c r="C357" i="41"/>
  <c r="C358" i="41"/>
  <c r="C359" i="41"/>
  <c r="C360" i="41"/>
  <c r="C361" i="41"/>
  <c r="C362" i="41"/>
  <c r="C363" i="41"/>
  <c r="C364" i="41"/>
  <c r="C365" i="41"/>
  <c r="C366" i="41"/>
  <c r="C367" i="41"/>
  <c r="C368" i="41"/>
  <c r="C369" i="41"/>
  <c r="C370" i="41"/>
  <c r="C371" i="41"/>
  <c r="C372" i="41"/>
  <c r="C373" i="41"/>
  <c r="C374" i="41"/>
  <c r="C375" i="41"/>
  <c r="C376" i="41"/>
  <c r="C377" i="41"/>
  <c r="C378" i="41"/>
  <c r="C379" i="41"/>
  <c r="C380" i="41"/>
  <c r="C381" i="41"/>
  <c r="C382" i="41"/>
  <c r="C383" i="41"/>
  <c r="C384" i="41"/>
  <c r="C385" i="41"/>
  <c r="C386" i="41"/>
  <c r="C387" i="41"/>
  <c r="C388" i="41"/>
  <c r="C389" i="41"/>
  <c r="C390" i="41"/>
  <c r="C391" i="41"/>
  <c r="C392" i="41"/>
  <c r="C393" i="41"/>
  <c r="C394" i="41"/>
  <c r="C395" i="41"/>
  <c r="C396" i="41"/>
  <c r="C397" i="41"/>
  <c r="C398" i="41"/>
  <c r="C399" i="41"/>
  <c r="C400" i="41"/>
  <c r="C401" i="41"/>
  <c r="C402" i="41"/>
  <c r="C403" i="41"/>
  <c r="C404" i="41"/>
  <c r="C405" i="41"/>
  <c r="C406" i="41"/>
  <c r="C407" i="41"/>
  <c r="C408" i="41"/>
  <c r="C409" i="41"/>
  <c r="C410" i="41"/>
  <c r="C411" i="41"/>
  <c r="C412" i="41"/>
  <c r="C413" i="41"/>
  <c r="C414" i="41"/>
  <c r="C415" i="41"/>
  <c r="C416" i="41"/>
  <c r="C417" i="41"/>
  <c r="C418" i="41"/>
  <c r="C419" i="41"/>
  <c r="C420" i="41"/>
  <c r="C421" i="41"/>
  <c r="C422" i="41"/>
  <c r="C423" i="41"/>
  <c r="C424" i="41"/>
  <c r="C425" i="41"/>
  <c r="C426" i="41"/>
  <c r="C427" i="41"/>
  <c r="C428" i="41"/>
  <c r="C429" i="41"/>
  <c r="C430" i="41"/>
  <c r="C431" i="41"/>
  <c r="C432" i="41"/>
  <c r="C433" i="41"/>
  <c r="C434" i="41"/>
  <c r="C435" i="41"/>
  <c r="C436" i="41"/>
  <c r="C437" i="41"/>
  <c r="C438" i="41"/>
  <c r="C439" i="41"/>
  <c r="C440" i="41"/>
  <c r="C441" i="41"/>
  <c r="C442" i="41"/>
  <c r="C443" i="41"/>
  <c r="C444" i="41"/>
  <c r="C445" i="41"/>
  <c r="C446" i="41"/>
  <c r="C447" i="41"/>
  <c r="C448" i="41"/>
  <c r="C449" i="41"/>
  <c r="C450" i="41"/>
  <c r="C451" i="41"/>
  <c r="C452" i="41"/>
  <c r="C453" i="41"/>
  <c r="C454" i="41"/>
  <c r="C455" i="41"/>
  <c r="C456" i="41"/>
  <c r="C457" i="41"/>
  <c r="C458" i="41"/>
  <c r="C459" i="41"/>
  <c r="C460" i="41"/>
  <c r="C461" i="41"/>
  <c r="C462" i="41"/>
  <c r="C463" i="41"/>
  <c r="C464" i="41"/>
  <c r="C465" i="41"/>
  <c r="C466" i="41"/>
  <c r="C467" i="41"/>
  <c r="C468" i="41"/>
  <c r="C469" i="41"/>
  <c r="C470" i="41"/>
  <c r="C471" i="41"/>
  <c r="C472" i="41"/>
  <c r="C473" i="41"/>
  <c r="C474" i="41"/>
  <c r="C475" i="41"/>
  <c r="C476" i="41"/>
  <c r="C477" i="41"/>
  <c r="C478" i="41"/>
  <c r="C479" i="41"/>
  <c r="C480" i="41"/>
  <c r="C481" i="41"/>
  <c r="C482" i="41"/>
  <c r="C483" i="41"/>
  <c r="C484" i="41"/>
  <c r="C485" i="41"/>
  <c r="C486" i="41"/>
  <c r="C487" i="41"/>
  <c r="C488" i="41"/>
  <c r="C489" i="41"/>
  <c r="C490" i="41"/>
  <c r="C491" i="41"/>
  <c r="C492" i="41"/>
  <c r="C493" i="41"/>
  <c r="C494" i="41"/>
  <c r="C495" i="41"/>
  <c r="C496" i="41"/>
  <c r="C497" i="41"/>
  <c r="C498" i="41"/>
  <c r="C499" i="41"/>
  <c r="C500" i="41"/>
  <c r="C501" i="41"/>
  <c r="C502" i="41"/>
  <c r="C503" i="41"/>
  <c r="C504" i="41"/>
  <c r="C505" i="41"/>
  <c r="C506" i="41"/>
  <c r="C507" i="41"/>
  <c r="C508" i="41"/>
  <c r="C509" i="41"/>
  <c r="C510" i="41"/>
  <c r="C511" i="41"/>
  <c r="C512" i="41"/>
  <c r="C513" i="41"/>
  <c r="C514" i="41"/>
  <c r="C515" i="41"/>
  <c r="C516" i="41"/>
  <c r="C517" i="41"/>
  <c r="C518" i="41"/>
  <c r="C519" i="41"/>
  <c r="C520" i="41"/>
  <c r="C521" i="41"/>
  <c r="C522" i="41"/>
  <c r="C523" i="41"/>
  <c r="C524" i="41"/>
  <c r="C525" i="41"/>
  <c r="C526" i="41"/>
  <c r="C527" i="41"/>
  <c r="C528" i="41"/>
  <c r="C529" i="41"/>
  <c r="C530" i="41"/>
  <c r="C531" i="41"/>
  <c r="C532" i="41"/>
  <c r="C533" i="41"/>
  <c r="C534" i="41"/>
  <c r="C535" i="41"/>
  <c r="C536" i="41"/>
  <c r="C537" i="41"/>
  <c r="C538" i="41"/>
  <c r="C539" i="41"/>
  <c r="C540" i="41"/>
  <c r="C541" i="41"/>
  <c r="C542" i="41"/>
  <c r="C543" i="41"/>
  <c r="C544" i="41"/>
  <c r="C545" i="41"/>
  <c r="C546" i="41"/>
  <c r="C547" i="41"/>
  <c r="C548" i="41"/>
  <c r="C549" i="41"/>
  <c r="C550" i="41"/>
  <c r="C551" i="41"/>
  <c r="C552" i="41"/>
  <c r="C553" i="41"/>
  <c r="C554" i="41"/>
  <c r="C555" i="41"/>
  <c r="C556" i="41"/>
  <c r="C557" i="41"/>
  <c r="C558" i="41"/>
  <c r="C559" i="41"/>
  <c r="C560" i="41"/>
  <c r="C561" i="41"/>
  <c r="C562" i="41"/>
  <c r="C563" i="41"/>
  <c r="C564" i="41"/>
  <c r="C565" i="41"/>
  <c r="C566" i="41"/>
  <c r="C567" i="41"/>
  <c r="C568" i="41"/>
  <c r="C569" i="41"/>
  <c r="C570" i="41"/>
  <c r="C571" i="41"/>
  <c r="C572" i="41"/>
  <c r="C573" i="41"/>
  <c r="C574" i="41"/>
  <c r="C575" i="41"/>
  <c r="C576" i="41"/>
  <c r="C577" i="41"/>
  <c r="C578" i="41"/>
  <c r="C579" i="41"/>
  <c r="C580" i="41"/>
  <c r="C581" i="41"/>
  <c r="C582" i="41"/>
  <c r="C583" i="41"/>
  <c r="C584" i="41"/>
  <c r="C585" i="41"/>
  <c r="C586" i="41"/>
  <c r="C587" i="41"/>
  <c r="C588" i="41"/>
  <c r="C589" i="41"/>
  <c r="C590" i="41"/>
  <c r="C591" i="41"/>
  <c r="C592" i="41"/>
  <c r="C593" i="41"/>
  <c r="C594" i="41"/>
  <c r="C595" i="41"/>
  <c r="C596" i="41"/>
  <c r="C597" i="41"/>
  <c r="C598" i="41"/>
  <c r="C599" i="41"/>
  <c r="C600" i="41"/>
  <c r="C601" i="41"/>
  <c r="C602" i="41"/>
  <c r="C603" i="41"/>
  <c r="C604" i="41"/>
  <c r="C605" i="41"/>
  <c r="C606" i="41"/>
  <c r="C607" i="41"/>
  <c r="C608" i="41"/>
  <c r="C609" i="41"/>
  <c r="C610" i="41"/>
  <c r="C611" i="41"/>
  <c r="C612" i="41"/>
  <c r="C613" i="41"/>
  <c r="C614" i="41"/>
  <c r="C615" i="41"/>
  <c r="C616" i="41"/>
  <c r="C617" i="41"/>
  <c r="C618" i="41"/>
  <c r="C619" i="41"/>
  <c r="C620" i="41"/>
  <c r="C621" i="41"/>
  <c r="C622" i="41"/>
  <c r="C623" i="41"/>
  <c r="C624" i="41"/>
  <c r="C625" i="41"/>
  <c r="C626" i="41"/>
  <c r="C627" i="41"/>
  <c r="C628" i="41"/>
  <c r="C629" i="41"/>
  <c r="C630" i="41"/>
  <c r="C631" i="41"/>
  <c r="C632" i="41"/>
  <c r="C633" i="41"/>
  <c r="C634" i="41"/>
  <c r="C635" i="41"/>
  <c r="C636" i="41"/>
  <c r="C637" i="41"/>
  <c r="C638" i="41"/>
  <c r="C639" i="41"/>
  <c r="C640" i="41"/>
  <c r="C641" i="41"/>
  <c r="C642" i="41"/>
  <c r="C643" i="41"/>
  <c r="C644" i="41"/>
  <c r="C645" i="41"/>
  <c r="C646" i="41"/>
  <c r="C647" i="41"/>
  <c r="C648" i="41"/>
  <c r="C649" i="41"/>
  <c r="C650" i="41"/>
  <c r="C651" i="41"/>
  <c r="C652" i="41"/>
  <c r="C653" i="41"/>
  <c r="C654" i="41"/>
  <c r="C655" i="41"/>
  <c r="C656" i="41"/>
  <c r="C657" i="41"/>
  <c r="C658" i="41"/>
  <c r="C659" i="41"/>
  <c r="C660" i="41"/>
  <c r="C661" i="41"/>
  <c r="C662" i="41"/>
  <c r="C663" i="41"/>
  <c r="C664" i="41"/>
  <c r="C665" i="41"/>
  <c r="C666" i="41"/>
  <c r="C667" i="41"/>
  <c r="C668" i="41"/>
  <c r="C669" i="41"/>
  <c r="C670" i="41"/>
  <c r="C671" i="41"/>
  <c r="C672" i="41"/>
  <c r="C673" i="41"/>
  <c r="C674" i="41"/>
  <c r="C675" i="41"/>
  <c r="C676" i="41"/>
  <c r="C677" i="41"/>
  <c r="C678" i="41"/>
  <c r="C679" i="41"/>
  <c r="C680" i="41"/>
  <c r="C681" i="41"/>
  <c r="C682" i="41"/>
  <c r="C683" i="41"/>
  <c r="C684" i="41"/>
  <c r="C685" i="41"/>
  <c r="C686" i="41"/>
  <c r="C687" i="41"/>
  <c r="C688" i="41"/>
  <c r="C689" i="41"/>
  <c r="C690" i="41"/>
  <c r="C691" i="41"/>
  <c r="C692" i="41"/>
  <c r="C693" i="41"/>
  <c r="C694" i="41"/>
  <c r="C695" i="41"/>
  <c r="C696" i="41"/>
  <c r="C697" i="41"/>
  <c r="C698" i="41"/>
  <c r="C699" i="41"/>
  <c r="C700" i="41"/>
  <c r="C701" i="41"/>
  <c r="C702" i="41"/>
  <c r="C703" i="41"/>
  <c r="C704" i="41"/>
  <c r="C705" i="41"/>
  <c r="C706" i="41"/>
  <c r="C707" i="41"/>
  <c r="C708" i="41"/>
  <c r="C709" i="41"/>
  <c r="C710" i="41"/>
  <c r="C711" i="41"/>
  <c r="C712" i="41"/>
  <c r="C713" i="41"/>
  <c r="C714" i="41"/>
  <c r="C715" i="41"/>
  <c r="C716" i="41"/>
  <c r="C717" i="41"/>
  <c r="C718" i="41"/>
  <c r="C719" i="41"/>
  <c r="C720" i="41"/>
  <c r="C721" i="41"/>
  <c r="C2" i="40"/>
  <c r="C3" i="40"/>
  <c r="C4" i="40"/>
  <c r="C5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92" i="40"/>
  <c r="C93" i="40"/>
  <c r="C94" i="40"/>
  <c r="C95" i="40"/>
  <c r="C96" i="40"/>
  <c r="C97" i="40"/>
  <c r="C98" i="40"/>
  <c r="C99" i="40"/>
  <c r="C100" i="40"/>
  <c r="C101" i="40"/>
  <c r="C102" i="40"/>
  <c r="C103" i="40"/>
  <c r="C104" i="40"/>
  <c r="C105" i="40"/>
  <c r="C106" i="40"/>
  <c r="C107" i="40"/>
  <c r="C108" i="40"/>
  <c r="C109" i="40"/>
  <c r="C110" i="40"/>
  <c r="C111" i="40"/>
  <c r="C112" i="40"/>
  <c r="C113" i="40"/>
  <c r="C114" i="40"/>
  <c r="C115" i="40"/>
  <c r="C116" i="40"/>
  <c r="C117" i="40"/>
  <c r="C118" i="40"/>
  <c r="C119" i="40"/>
  <c r="C120" i="40"/>
  <c r="C121" i="40"/>
  <c r="C122" i="40"/>
  <c r="C123" i="40"/>
  <c r="C124" i="40"/>
  <c r="C125" i="40"/>
  <c r="C126" i="40"/>
  <c r="C127" i="40"/>
  <c r="C128" i="40"/>
  <c r="C129" i="40"/>
  <c r="C130" i="40"/>
  <c r="C131" i="40"/>
  <c r="C132" i="40"/>
  <c r="C133" i="40"/>
  <c r="C134" i="40"/>
  <c r="C135" i="40"/>
  <c r="C136" i="40"/>
  <c r="C137" i="40"/>
  <c r="C138" i="40"/>
  <c r="C139" i="40"/>
  <c r="C140" i="40"/>
  <c r="C141" i="40"/>
  <c r="C142" i="40"/>
  <c r="C143" i="40"/>
  <c r="C144" i="40"/>
  <c r="C145" i="40"/>
  <c r="C146" i="40"/>
  <c r="C147" i="40"/>
  <c r="C148" i="40"/>
  <c r="C149" i="40"/>
  <c r="C150" i="40"/>
  <c r="C151" i="40"/>
  <c r="C152" i="40"/>
  <c r="C153" i="40"/>
  <c r="C154" i="40"/>
  <c r="C155" i="40"/>
  <c r="C156" i="40"/>
  <c r="C157" i="40"/>
  <c r="C158" i="40"/>
  <c r="C159" i="40"/>
  <c r="C160" i="40"/>
  <c r="C161" i="40"/>
  <c r="C162" i="40"/>
  <c r="C163" i="40"/>
  <c r="C164" i="40"/>
  <c r="C165" i="40"/>
  <c r="C166" i="40"/>
  <c r="C167" i="40"/>
  <c r="C168" i="40"/>
  <c r="C169" i="40"/>
  <c r="C170" i="40"/>
  <c r="C171" i="40"/>
  <c r="C172" i="40"/>
  <c r="C173" i="40"/>
  <c r="C174" i="40"/>
  <c r="C175" i="40"/>
  <c r="C176" i="40"/>
  <c r="C177" i="40"/>
  <c r="C178" i="40"/>
  <c r="C179" i="40"/>
  <c r="C180" i="40"/>
  <c r="C181" i="40"/>
  <c r="C182" i="40"/>
  <c r="C183" i="40"/>
  <c r="C184" i="40"/>
  <c r="C185" i="40"/>
  <c r="C186" i="40"/>
  <c r="C187" i="40"/>
  <c r="C188" i="40"/>
  <c r="C189" i="40"/>
  <c r="C190" i="40"/>
  <c r="C191" i="40"/>
  <c r="C192" i="40"/>
  <c r="C193" i="40"/>
  <c r="C194" i="40"/>
  <c r="C195" i="40"/>
  <c r="C196" i="40"/>
  <c r="C197" i="40"/>
  <c r="C198" i="40"/>
  <c r="C199" i="40"/>
  <c r="C200" i="40"/>
  <c r="C201" i="40"/>
  <c r="C202" i="40"/>
  <c r="C203" i="40"/>
  <c r="C204" i="40"/>
  <c r="C205" i="40"/>
  <c r="C206" i="40"/>
  <c r="C207" i="40"/>
  <c r="C208" i="40"/>
  <c r="C209" i="40"/>
  <c r="C210" i="40"/>
  <c r="C211" i="40"/>
  <c r="C212" i="40"/>
  <c r="C213" i="40"/>
  <c r="C214" i="40"/>
  <c r="C215" i="40"/>
  <c r="C216" i="40"/>
  <c r="C217" i="40"/>
  <c r="C218" i="40"/>
  <c r="C219" i="40"/>
  <c r="C220" i="40"/>
  <c r="C221" i="40"/>
  <c r="C222" i="40"/>
  <c r="C223" i="40"/>
  <c r="C224" i="40"/>
  <c r="C225" i="40"/>
  <c r="C226" i="40"/>
  <c r="C227" i="40"/>
  <c r="C228" i="40"/>
  <c r="C229" i="40"/>
  <c r="C230" i="40"/>
  <c r="C231" i="40"/>
  <c r="C232" i="40"/>
  <c r="C233" i="40"/>
  <c r="C234" i="40"/>
  <c r="C235" i="40"/>
  <c r="C236" i="40"/>
  <c r="C237" i="40"/>
  <c r="C238" i="40"/>
  <c r="C239" i="40"/>
  <c r="C240" i="40"/>
  <c r="C241" i="40"/>
  <c r="C242" i="40"/>
  <c r="C243" i="40"/>
  <c r="C244" i="40"/>
  <c r="C245" i="40"/>
  <c r="C246" i="40"/>
  <c r="C247" i="40"/>
  <c r="C248" i="40"/>
  <c r="C249" i="40"/>
  <c r="C250" i="40"/>
  <c r="C251" i="40"/>
  <c r="C252" i="40"/>
  <c r="C253" i="40"/>
  <c r="C254" i="40"/>
  <c r="C255" i="40"/>
  <c r="C256" i="40"/>
  <c r="C257" i="40"/>
  <c r="C258" i="40"/>
  <c r="C259" i="40"/>
  <c r="C260" i="40"/>
  <c r="C261" i="40"/>
  <c r="C262" i="40"/>
  <c r="C263" i="40"/>
  <c r="C264" i="40"/>
  <c r="C265" i="40"/>
  <c r="C266" i="40"/>
  <c r="C267" i="40"/>
  <c r="C268" i="40"/>
  <c r="C269" i="40"/>
  <c r="C270" i="40"/>
  <c r="C271" i="40"/>
  <c r="C272" i="40"/>
  <c r="C273" i="40"/>
  <c r="C274" i="40"/>
  <c r="C275" i="40"/>
  <c r="C276" i="40"/>
  <c r="C277" i="40"/>
  <c r="C278" i="40"/>
  <c r="C279" i="40"/>
  <c r="C280" i="40"/>
  <c r="C281" i="40"/>
  <c r="C282" i="40"/>
  <c r="C283" i="40"/>
  <c r="C284" i="40"/>
  <c r="C285" i="40"/>
  <c r="C286" i="40"/>
  <c r="C287" i="40"/>
  <c r="C288" i="40"/>
  <c r="C289" i="40"/>
  <c r="C290" i="40"/>
  <c r="C291" i="40"/>
  <c r="C292" i="40"/>
  <c r="C293" i="40"/>
  <c r="C294" i="40"/>
  <c r="C295" i="40"/>
  <c r="C296" i="40"/>
  <c r="C297" i="40"/>
  <c r="C298" i="40"/>
  <c r="C299" i="40"/>
  <c r="C300" i="40"/>
  <c r="C301" i="40"/>
  <c r="C302" i="40"/>
  <c r="C303" i="40"/>
  <c r="C304" i="40"/>
  <c r="C305" i="40"/>
  <c r="C306" i="40"/>
  <c r="C307" i="40"/>
  <c r="C308" i="40"/>
  <c r="C309" i="40"/>
  <c r="C310" i="40"/>
  <c r="C311" i="40"/>
  <c r="C312" i="40"/>
  <c r="C313" i="40"/>
  <c r="C314" i="40"/>
  <c r="C315" i="40"/>
  <c r="C316" i="40"/>
  <c r="C317" i="40"/>
  <c r="C318" i="40"/>
  <c r="C319" i="40"/>
  <c r="C320" i="40"/>
  <c r="C321" i="40"/>
  <c r="C322" i="40"/>
  <c r="C323" i="40"/>
  <c r="C324" i="40"/>
  <c r="C325" i="40"/>
  <c r="C326" i="40"/>
  <c r="C327" i="40"/>
  <c r="C328" i="40"/>
  <c r="C329" i="40"/>
  <c r="C330" i="40"/>
  <c r="C331" i="40"/>
  <c r="C332" i="40"/>
  <c r="C333" i="40"/>
  <c r="C334" i="40"/>
  <c r="C335" i="40"/>
  <c r="C336" i="40"/>
  <c r="C337" i="40"/>
  <c r="C338" i="40"/>
  <c r="C339" i="40"/>
  <c r="C340" i="40"/>
  <c r="C341" i="40"/>
  <c r="C342" i="40"/>
  <c r="C343" i="40"/>
  <c r="C344" i="40"/>
  <c r="C345" i="40"/>
  <c r="C346" i="40"/>
  <c r="C347" i="40"/>
  <c r="C348" i="40"/>
  <c r="C349" i="40"/>
  <c r="C350" i="40"/>
  <c r="C351" i="40"/>
  <c r="C352" i="40"/>
  <c r="C353" i="40"/>
  <c r="C354" i="40"/>
  <c r="C355" i="40"/>
  <c r="C356" i="40"/>
  <c r="C357" i="40"/>
  <c r="C358" i="40"/>
  <c r="C359" i="40"/>
  <c r="C360" i="40"/>
  <c r="C361" i="40"/>
  <c r="C362" i="40"/>
  <c r="C363" i="40"/>
  <c r="C364" i="40"/>
  <c r="C365" i="40"/>
  <c r="C366" i="40"/>
  <c r="C367" i="40"/>
  <c r="C368" i="40"/>
  <c r="C369" i="40"/>
  <c r="C370" i="40"/>
  <c r="C371" i="40"/>
  <c r="C372" i="40"/>
  <c r="C373" i="40"/>
  <c r="C374" i="40"/>
  <c r="C375" i="40"/>
  <c r="C376" i="40"/>
  <c r="C377" i="40"/>
  <c r="C378" i="40"/>
  <c r="C379" i="40"/>
  <c r="C380" i="40"/>
  <c r="C381" i="40"/>
  <c r="C382" i="40"/>
  <c r="C383" i="40"/>
  <c r="C384" i="40"/>
  <c r="C385" i="40"/>
  <c r="C386" i="40"/>
  <c r="C387" i="40"/>
  <c r="C388" i="40"/>
  <c r="C389" i="40"/>
  <c r="C390" i="40"/>
  <c r="C391" i="40"/>
  <c r="C392" i="40"/>
  <c r="C393" i="40"/>
  <c r="C394" i="40"/>
  <c r="C395" i="40"/>
  <c r="C396" i="40"/>
  <c r="C397" i="40"/>
  <c r="C398" i="40"/>
  <c r="C399" i="40"/>
  <c r="C400" i="40"/>
  <c r="C401" i="40"/>
  <c r="C402" i="40"/>
  <c r="C403" i="40"/>
  <c r="C404" i="40"/>
  <c r="C405" i="40"/>
  <c r="C406" i="40"/>
  <c r="C407" i="40"/>
  <c r="C408" i="40"/>
  <c r="C409" i="40"/>
  <c r="C410" i="40"/>
  <c r="C411" i="40"/>
  <c r="C412" i="40"/>
  <c r="C413" i="40"/>
  <c r="C414" i="40"/>
  <c r="C415" i="40"/>
  <c r="C416" i="40"/>
  <c r="C417" i="40"/>
  <c r="C418" i="40"/>
  <c r="C419" i="40"/>
  <c r="C420" i="40"/>
  <c r="C421" i="40"/>
  <c r="C422" i="40"/>
  <c r="C423" i="40"/>
  <c r="C424" i="40"/>
  <c r="C425" i="40"/>
  <c r="C426" i="40"/>
  <c r="C427" i="40"/>
  <c r="C428" i="40"/>
  <c r="C429" i="40"/>
  <c r="C430" i="40"/>
  <c r="C431" i="40"/>
  <c r="C432" i="40"/>
  <c r="C433" i="40"/>
  <c r="C434" i="40"/>
  <c r="C435" i="40"/>
  <c r="C436" i="40"/>
  <c r="C437" i="40"/>
  <c r="C438" i="40"/>
  <c r="C439" i="40"/>
  <c r="C440" i="40"/>
  <c r="C441" i="40"/>
  <c r="C442" i="40"/>
  <c r="C443" i="40"/>
  <c r="C444" i="40"/>
  <c r="C445" i="40"/>
  <c r="C446" i="40"/>
  <c r="C447" i="40"/>
  <c r="C448" i="40"/>
  <c r="C449" i="40"/>
  <c r="C450" i="40"/>
  <c r="C451" i="40"/>
  <c r="C452" i="40"/>
  <c r="C453" i="40"/>
  <c r="C454" i="40"/>
  <c r="C455" i="40"/>
  <c r="C456" i="40"/>
  <c r="C457" i="40"/>
  <c r="C458" i="40"/>
  <c r="C459" i="40"/>
  <c r="C460" i="40"/>
  <c r="C461" i="40"/>
  <c r="C462" i="40"/>
  <c r="C463" i="40"/>
  <c r="C464" i="40"/>
  <c r="C465" i="40"/>
  <c r="C466" i="40"/>
  <c r="C467" i="40"/>
  <c r="C468" i="40"/>
  <c r="C469" i="40"/>
  <c r="C470" i="40"/>
  <c r="C471" i="40"/>
  <c r="C472" i="40"/>
  <c r="C473" i="40"/>
  <c r="C474" i="40"/>
  <c r="C475" i="40"/>
  <c r="C476" i="40"/>
  <c r="C477" i="40"/>
  <c r="C478" i="40"/>
  <c r="C479" i="40"/>
  <c r="C480" i="40"/>
  <c r="C481" i="40"/>
  <c r="C482" i="40"/>
  <c r="C483" i="40"/>
  <c r="C484" i="40"/>
  <c r="C485" i="40"/>
  <c r="C486" i="40"/>
  <c r="C487" i="40"/>
  <c r="C488" i="40"/>
  <c r="C489" i="40"/>
  <c r="C490" i="40"/>
  <c r="C491" i="40"/>
  <c r="C492" i="40"/>
  <c r="C493" i="40"/>
  <c r="C494" i="40"/>
  <c r="C495" i="40"/>
  <c r="C496" i="40"/>
  <c r="C497" i="40"/>
  <c r="C498" i="40"/>
  <c r="C499" i="40"/>
  <c r="C500" i="40"/>
  <c r="C501" i="40"/>
  <c r="C502" i="40"/>
  <c r="C503" i="40"/>
  <c r="C504" i="40"/>
  <c r="C505" i="40"/>
  <c r="C506" i="40"/>
  <c r="C507" i="40"/>
  <c r="C508" i="40"/>
  <c r="C509" i="40"/>
  <c r="C510" i="40"/>
  <c r="C511" i="40"/>
  <c r="C512" i="40"/>
  <c r="C513" i="40"/>
  <c r="C514" i="40"/>
  <c r="C515" i="40"/>
  <c r="C516" i="40"/>
  <c r="C517" i="40"/>
  <c r="C518" i="40"/>
  <c r="C519" i="40"/>
  <c r="C520" i="40"/>
  <c r="C521" i="40"/>
  <c r="C522" i="40"/>
  <c r="C523" i="40"/>
  <c r="C524" i="40"/>
  <c r="C525" i="40"/>
  <c r="C526" i="40"/>
  <c r="C527" i="40"/>
  <c r="C528" i="40"/>
  <c r="C529" i="40"/>
  <c r="C530" i="40"/>
  <c r="C531" i="40"/>
  <c r="C532" i="40"/>
  <c r="C533" i="40"/>
  <c r="C534" i="40"/>
  <c r="C535" i="40"/>
  <c r="C536" i="40"/>
  <c r="C537" i="40"/>
  <c r="C538" i="40"/>
  <c r="C539" i="40"/>
  <c r="C540" i="40"/>
  <c r="C541" i="40"/>
  <c r="C542" i="40"/>
  <c r="C543" i="40"/>
  <c r="C544" i="40"/>
  <c r="C545" i="40"/>
  <c r="C546" i="40"/>
  <c r="C547" i="40"/>
  <c r="C548" i="40"/>
  <c r="C549" i="40"/>
  <c r="C550" i="40"/>
  <c r="C551" i="40"/>
  <c r="C552" i="40"/>
  <c r="C553" i="40"/>
  <c r="C554" i="40"/>
  <c r="C555" i="40"/>
  <c r="C556" i="40"/>
  <c r="C557" i="40"/>
  <c r="C558" i="40"/>
  <c r="C559" i="40"/>
  <c r="C560" i="40"/>
  <c r="C561" i="40"/>
  <c r="C562" i="40"/>
  <c r="C563" i="40"/>
  <c r="C564" i="40"/>
  <c r="C565" i="40"/>
  <c r="C566" i="40"/>
  <c r="C567" i="40"/>
  <c r="C568" i="40"/>
  <c r="C569" i="40"/>
  <c r="C570" i="40"/>
  <c r="C571" i="40"/>
  <c r="C572" i="40"/>
  <c r="C573" i="40"/>
  <c r="C574" i="40"/>
  <c r="C575" i="40"/>
  <c r="C576" i="40"/>
  <c r="C577" i="40"/>
  <c r="C578" i="40"/>
  <c r="C579" i="40"/>
  <c r="C580" i="40"/>
  <c r="C581" i="40"/>
  <c r="C582" i="40"/>
  <c r="C583" i="40"/>
  <c r="C584" i="40"/>
  <c r="C585" i="40"/>
  <c r="C586" i="40"/>
  <c r="C587" i="40"/>
  <c r="C588" i="40"/>
  <c r="C589" i="40"/>
  <c r="C590" i="40"/>
  <c r="C591" i="40"/>
  <c r="C592" i="40"/>
  <c r="C593" i="40"/>
  <c r="C594" i="40"/>
  <c r="C595" i="40"/>
  <c r="C596" i="40"/>
  <c r="C597" i="40"/>
  <c r="C598" i="40"/>
  <c r="C599" i="40"/>
  <c r="C600" i="40"/>
  <c r="C601" i="40"/>
  <c r="C602" i="40"/>
  <c r="C603" i="40"/>
  <c r="C604" i="40"/>
  <c r="C605" i="40"/>
  <c r="C606" i="40"/>
  <c r="C607" i="40"/>
  <c r="C608" i="40"/>
  <c r="C609" i="40"/>
  <c r="C610" i="40"/>
  <c r="C611" i="40"/>
  <c r="C612" i="40"/>
  <c r="C613" i="40"/>
  <c r="C614" i="40"/>
  <c r="C615" i="40"/>
  <c r="C616" i="40"/>
  <c r="C617" i="40"/>
  <c r="C618" i="40"/>
  <c r="C619" i="40"/>
  <c r="C620" i="40"/>
  <c r="C621" i="40"/>
  <c r="C622" i="40"/>
  <c r="C623" i="40"/>
  <c r="C624" i="40"/>
  <c r="C625" i="40"/>
  <c r="C626" i="40"/>
  <c r="C627" i="40"/>
  <c r="C628" i="40"/>
  <c r="C629" i="40"/>
  <c r="C630" i="40"/>
  <c r="C631" i="40"/>
  <c r="C632" i="40"/>
  <c r="C633" i="40"/>
  <c r="C634" i="40"/>
  <c r="C635" i="40"/>
  <c r="C636" i="40"/>
  <c r="C637" i="40"/>
  <c r="C638" i="40"/>
  <c r="C639" i="40"/>
  <c r="C640" i="40"/>
  <c r="C641" i="40"/>
  <c r="C642" i="40"/>
  <c r="C643" i="40"/>
  <c r="C644" i="40"/>
  <c r="C645" i="40"/>
  <c r="C646" i="40"/>
  <c r="C647" i="40"/>
  <c r="C648" i="40"/>
  <c r="C649" i="40"/>
  <c r="C650" i="40"/>
  <c r="C651" i="40"/>
  <c r="C652" i="40"/>
  <c r="C653" i="40"/>
  <c r="C654" i="40"/>
  <c r="C655" i="40"/>
  <c r="C656" i="40"/>
  <c r="C657" i="40"/>
  <c r="C658" i="40"/>
  <c r="C659" i="40"/>
  <c r="C660" i="40"/>
  <c r="C661" i="40"/>
  <c r="C662" i="40"/>
  <c r="C663" i="40"/>
  <c r="C664" i="40"/>
  <c r="C665" i="40"/>
  <c r="C666" i="40"/>
  <c r="C667" i="40"/>
  <c r="C668" i="40"/>
  <c r="C669" i="40"/>
  <c r="C670" i="40"/>
  <c r="C671" i="40"/>
  <c r="C672" i="40"/>
  <c r="C673" i="40"/>
  <c r="C674" i="40"/>
  <c r="C675" i="40"/>
  <c r="C676" i="40"/>
  <c r="C677" i="40"/>
  <c r="C678" i="40"/>
  <c r="C679" i="40"/>
  <c r="C680" i="40"/>
  <c r="C681" i="40"/>
  <c r="C682" i="40"/>
  <c r="C683" i="40"/>
  <c r="C684" i="40"/>
  <c r="C685" i="40"/>
  <c r="C686" i="40"/>
  <c r="C687" i="40"/>
  <c r="C688" i="40"/>
  <c r="C689" i="40"/>
  <c r="C690" i="40"/>
  <c r="C691" i="40"/>
  <c r="C692" i="40"/>
  <c r="C693" i="40"/>
  <c r="C694" i="40"/>
  <c r="C695" i="40"/>
  <c r="C696" i="40"/>
  <c r="C697" i="40"/>
  <c r="C698" i="40"/>
  <c r="C699" i="40"/>
  <c r="C700" i="40"/>
  <c r="C701" i="40"/>
  <c r="C702" i="40"/>
  <c r="C703" i="40"/>
  <c r="C704" i="40"/>
  <c r="C705" i="40"/>
  <c r="C706" i="40"/>
  <c r="C707" i="40"/>
  <c r="C708" i="40"/>
  <c r="C709" i="40"/>
  <c r="C710" i="40"/>
  <c r="C711" i="40"/>
  <c r="C712" i="40"/>
  <c r="C713" i="40"/>
  <c r="C714" i="40"/>
  <c r="C715" i="40"/>
  <c r="C716" i="40"/>
  <c r="C717" i="40"/>
  <c r="C718" i="40"/>
  <c r="C719" i="40"/>
  <c r="C720" i="40"/>
  <c r="C721" i="40"/>
  <c r="C2" i="39"/>
  <c r="C3" i="39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7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2" i="37"/>
  <c r="C3" i="37"/>
  <c r="C4" i="37"/>
  <c r="C5" i="37"/>
  <c r="C6" i="37"/>
  <c r="C7" i="37"/>
  <c r="C8" i="37"/>
  <c r="C9" i="37"/>
  <c r="C10" i="37"/>
  <c r="C11" i="37"/>
  <c r="C12" i="37"/>
  <c r="C13" i="37"/>
  <c r="C14" i="37"/>
  <c r="C15" i="37"/>
  <c r="C16" i="37"/>
  <c r="C17" i="37"/>
  <c r="C18" i="37"/>
  <c r="C19" i="37"/>
  <c r="C20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C48" i="37"/>
  <c r="C49" i="37"/>
  <c r="C50" i="37"/>
  <c r="C51" i="37"/>
  <c r="C52" i="37"/>
  <c r="C53" i="37"/>
  <c r="C54" i="37"/>
  <c r="C55" i="37"/>
  <c r="C56" i="37"/>
  <c r="C57" i="37"/>
  <c r="C58" i="37"/>
  <c r="C59" i="37"/>
  <c r="C60" i="37"/>
  <c r="C61" i="37"/>
  <c r="C62" i="37"/>
  <c r="C63" i="37"/>
  <c r="C64" i="37"/>
  <c r="C65" i="37"/>
  <c r="C66" i="37"/>
  <c r="C67" i="37"/>
  <c r="C68" i="37"/>
  <c r="C69" i="37"/>
  <c r="C70" i="37"/>
  <c r="C71" i="37"/>
  <c r="C72" i="37"/>
  <c r="C73" i="37"/>
  <c r="C74" i="37"/>
  <c r="C75" i="37"/>
  <c r="C76" i="37"/>
  <c r="C77" i="37"/>
  <c r="C78" i="37"/>
  <c r="C79" i="37"/>
  <c r="C80" i="37"/>
  <c r="C81" i="37"/>
  <c r="C82" i="37"/>
  <c r="C83" i="37"/>
  <c r="C84" i="37"/>
  <c r="C85" i="37"/>
  <c r="C86" i="37"/>
  <c r="C87" i="37"/>
  <c r="C88" i="37"/>
  <c r="C89" i="37"/>
  <c r="C90" i="37"/>
  <c r="C91" i="37"/>
  <c r="C92" i="37"/>
  <c r="C93" i="37"/>
  <c r="C94" i="37"/>
  <c r="C95" i="37"/>
  <c r="C96" i="37"/>
  <c r="C97" i="37"/>
  <c r="C98" i="37"/>
  <c r="C99" i="37"/>
  <c r="C100" i="37"/>
  <c r="C101" i="37"/>
  <c r="C102" i="37"/>
  <c r="C103" i="37"/>
  <c r="C104" i="37"/>
  <c r="C105" i="37"/>
  <c r="C106" i="37"/>
  <c r="C107" i="37"/>
  <c r="C108" i="37"/>
  <c r="C109" i="37"/>
  <c r="C110" i="37"/>
  <c r="C111" i="37"/>
  <c r="C112" i="37"/>
  <c r="C113" i="37"/>
  <c r="C114" i="37"/>
  <c r="C115" i="37"/>
  <c r="C116" i="37"/>
  <c r="C117" i="37"/>
  <c r="C118" i="37"/>
  <c r="C119" i="37"/>
  <c r="C120" i="37"/>
  <c r="C121" i="37"/>
  <c r="C122" i="37"/>
  <c r="C123" i="37"/>
  <c r="C124" i="37"/>
  <c r="C125" i="37"/>
  <c r="C126" i="37"/>
  <c r="C127" i="37"/>
  <c r="C128" i="37"/>
  <c r="C129" i="37"/>
  <c r="C130" i="37"/>
  <c r="C131" i="37"/>
  <c r="C132" i="37"/>
  <c r="C133" i="37"/>
  <c r="C134" i="37"/>
  <c r="C135" i="37"/>
  <c r="C136" i="37"/>
  <c r="C137" i="37"/>
  <c r="C138" i="37"/>
  <c r="C139" i="37"/>
  <c r="C140" i="37"/>
  <c r="C141" i="37"/>
  <c r="C142" i="37"/>
  <c r="C143" i="37"/>
  <c r="C144" i="37"/>
  <c r="C145" i="37"/>
  <c r="C146" i="37"/>
  <c r="C147" i="37"/>
  <c r="C148" i="37"/>
  <c r="C149" i="37"/>
  <c r="C150" i="37"/>
  <c r="C151" i="37"/>
  <c r="C152" i="37"/>
  <c r="C153" i="37"/>
  <c r="C154" i="37"/>
  <c r="C155" i="37"/>
  <c r="C156" i="37"/>
  <c r="C157" i="37"/>
  <c r="C158" i="37"/>
  <c r="C159" i="37"/>
  <c r="C160" i="37"/>
  <c r="C161" i="37"/>
  <c r="C162" i="37"/>
  <c r="C163" i="37"/>
  <c r="C164" i="37"/>
  <c r="C165" i="37"/>
  <c r="C166" i="37"/>
  <c r="C167" i="37"/>
  <c r="C168" i="37"/>
  <c r="C169" i="37"/>
  <c r="C170" i="37"/>
  <c r="C171" i="37"/>
  <c r="C172" i="37"/>
  <c r="C173" i="37"/>
  <c r="C174" i="37"/>
  <c r="C175" i="37"/>
  <c r="C176" i="37"/>
  <c r="C177" i="37"/>
  <c r="C178" i="37"/>
  <c r="C179" i="37"/>
  <c r="C180" i="37"/>
  <c r="C181" i="37"/>
  <c r="C182" i="37"/>
  <c r="C183" i="37"/>
  <c r="C184" i="37"/>
  <c r="C185" i="37"/>
  <c r="C186" i="37"/>
  <c r="C187" i="37"/>
  <c r="C188" i="37"/>
  <c r="C189" i="37"/>
  <c r="C190" i="37"/>
  <c r="C191" i="37"/>
  <c r="C192" i="37"/>
  <c r="C193" i="37"/>
  <c r="C194" i="37"/>
  <c r="C195" i="37"/>
  <c r="C196" i="37"/>
  <c r="C197" i="37"/>
  <c r="C198" i="37"/>
  <c r="C199" i="37"/>
  <c r="C200" i="37"/>
  <c r="C201" i="37"/>
  <c r="C202" i="37"/>
  <c r="C203" i="37"/>
  <c r="C204" i="37"/>
  <c r="C205" i="37"/>
  <c r="C206" i="37"/>
  <c r="C207" i="37"/>
  <c r="C208" i="37"/>
  <c r="C209" i="37"/>
  <c r="C210" i="37"/>
  <c r="C211" i="37"/>
  <c r="C212" i="37"/>
  <c r="C213" i="37"/>
  <c r="C214" i="37"/>
  <c r="C215" i="37"/>
  <c r="C216" i="37"/>
  <c r="C217" i="37"/>
  <c r="C218" i="37"/>
  <c r="C219" i="37"/>
  <c r="C220" i="37"/>
  <c r="C221" i="37"/>
  <c r="C222" i="37"/>
  <c r="C223" i="37"/>
  <c r="C224" i="37"/>
  <c r="C225" i="37"/>
  <c r="C226" i="37"/>
  <c r="C227" i="37"/>
  <c r="C228" i="37"/>
  <c r="C229" i="37"/>
  <c r="C230" i="37"/>
  <c r="C231" i="37"/>
  <c r="C232" i="37"/>
  <c r="C233" i="37"/>
  <c r="C234" i="37"/>
  <c r="C235" i="37"/>
  <c r="C236" i="37"/>
  <c r="C237" i="37"/>
  <c r="C238" i="37"/>
  <c r="C239" i="37"/>
  <c r="C240" i="37"/>
  <c r="C241" i="37"/>
  <c r="C242" i="37"/>
  <c r="C243" i="37"/>
  <c r="C244" i="37"/>
  <c r="C245" i="37"/>
  <c r="C246" i="37"/>
  <c r="C247" i="37"/>
  <c r="C248" i="37"/>
  <c r="C249" i="37"/>
  <c r="C250" i="37"/>
  <c r="C251" i="37"/>
  <c r="C252" i="37"/>
  <c r="C253" i="37"/>
  <c r="C254" i="37"/>
  <c r="C255" i="37"/>
  <c r="C256" i="37"/>
  <c r="C257" i="37"/>
  <c r="C258" i="37"/>
  <c r="C259" i="37"/>
  <c r="C260" i="37"/>
  <c r="C261" i="37"/>
  <c r="C262" i="37"/>
  <c r="C263" i="37"/>
  <c r="C264" i="37"/>
  <c r="C265" i="37"/>
  <c r="C266" i="37"/>
  <c r="C267" i="37"/>
  <c r="C268" i="37"/>
  <c r="C269" i="37"/>
  <c r="C270" i="37"/>
  <c r="C271" i="37"/>
  <c r="C272" i="37"/>
  <c r="C273" i="37"/>
  <c r="C274" i="37"/>
  <c r="C275" i="37"/>
  <c r="C276" i="37"/>
  <c r="C277" i="37"/>
  <c r="C278" i="37"/>
  <c r="C279" i="37"/>
  <c r="C280" i="37"/>
  <c r="C281" i="37"/>
  <c r="C282" i="37"/>
  <c r="C283" i="37"/>
  <c r="C284" i="37"/>
  <c r="C285" i="37"/>
  <c r="C286" i="37"/>
  <c r="C287" i="37"/>
  <c r="C288" i="37"/>
  <c r="C289" i="37"/>
  <c r="C290" i="37"/>
  <c r="C291" i="37"/>
  <c r="C292" i="37"/>
  <c r="C293" i="37"/>
  <c r="C294" i="37"/>
  <c r="C295" i="37"/>
  <c r="C296" i="37"/>
  <c r="C297" i="37"/>
  <c r="C298" i="37"/>
  <c r="C299" i="37"/>
  <c r="C300" i="37"/>
  <c r="C301" i="37"/>
  <c r="C302" i="37"/>
  <c r="C303" i="37"/>
  <c r="C304" i="37"/>
  <c r="C305" i="37"/>
  <c r="C306" i="37"/>
  <c r="C307" i="37"/>
  <c r="C308" i="37"/>
  <c r="C309" i="37"/>
  <c r="C310" i="37"/>
  <c r="C311" i="37"/>
  <c r="C312" i="37"/>
  <c r="C313" i="37"/>
  <c r="C314" i="37"/>
  <c r="C315" i="37"/>
  <c r="C316" i="37"/>
  <c r="C317" i="37"/>
  <c r="C318" i="37"/>
  <c r="C319" i="37"/>
  <c r="C320" i="37"/>
  <c r="C321" i="37"/>
  <c r="C322" i="37"/>
  <c r="C323" i="37"/>
  <c r="C324" i="37"/>
  <c r="C325" i="37"/>
  <c r="C326" i="37"/>
  <c r="C327" i="37"/>
  <c r="C328" i="37"/>
  <c r="C329" i="37"/>
  <c r="C330" i="37"/>
  <c r="C331" i="37"/>
  <c r="C332" i="37"/>
  <c r="C333" i="37"/>
  <c r="C334" i="37"/>
  <c r="C335" i="37"/>
  <c r="C336" i="37"/>
  <c r="C337" i="37"/>
  <c r="C338" i="37"/>
  <c r="C339" i="37"/>
  <c r="C340" i="37"/>
  <c r="C341" i="37"/>
  <c r="C342" i="37"/>
  <c r="C343" i="37"/>
  <c r="C344" i="37"/>
  <c r="C345" i="37"/>
  <c r="C346" i="37"/>
  <c r="C347" i="37"/>
  <c r="C348" i="37"/>
  <c r="C349" i="37"/>
  <c r="C350" i="37"/>
  <c r="C351" i="37"/>
  <c r="C352" i="37"/>
  <c r="C353" i="37"/>
  <c r="C354" i="37"/>
  <c r="C355" i="37"/>
  <c r="C356" i="37"/>
  <c r="C357" i="37"/>
  <c r="C358" i="37"/>
  <c r="C359" i="37"/>
  <c r="C360" i="37"/>
  <c r="C361" i="37"/>
  <c r="C362" i="37"/>
  <c r="C363" i="37"/>
  <c r="C364" i="37"/>
  <c r="C365" i="37"/>
  <c r="C366" i="37"/>
  <c r="C367" i="37"/>
  <c r="C368" i="37"/>
  <c r="C369" i="37"/>
  <c r="C370" i="37"/>
  <c r="C371" i="37"/>
  <c r="C372" i="37"/>
  <c r="C373" i="37"/>
  <c r="C374" i="37"/>
  <c r="C375" i="37"/>
  <c r="C376" i="37"/>
  <c r="C377" i="37"/>
  <c r="C378" i="37"/>
  <c r="C379" i="37"/>
  <c r="C380" i="37"/>
  <c r="C381" i="37"/>
  <c r="C382" i="37"/>
  <c r="C383" i="37"/>
  <c r="C384" i="37"/>
  <c r="C385" i="37"/>
  <c r="C386" i="37"/>
  <c r="C387" i="37"/>
  <c r="C388" i="37"/>
  <c r="C389" i="37"/>
  <c r="C390" i="37"/>
  <c r="C391" i="37"/>
  <c r="C392" i="37"/>
  <c r="C393" i="37"/>
  <c r="C394" i="37"/>
  <c r="C395" i="37"/>
  <c r="C396" i="37"/>
  <c r="C397" i="37"/>
  <c r="C398" i="37"/>
  <c r="C399" i="37"/>
  <c r="C400" i="37"/>
  <c r="C401" i="37"/>
  <c r="C402" i="37"/>
  <c r="C403" i="37"/>
  <c r="C404" i="37"/>
  <c r="C405" i="37"/>
  <c r="C406" i="37"/>
  <c r="C407" i="37"/>
  <c r="C408" i="37"/>
  <c r="C409" i="37"/>
  <c r="C410" i="37"/>
  <c r="C411" i="37"/>
  <c r="C412" i="37"/>
  <c r="C413" i="37"/>
  <c r="C414" i="37"/>
  <c r="C415" i="37"/>
  <c r="C416" i="37"/>
  <c r="C417" i="37"/>
  <c r="C418" i="37"/>
  <c r="C419" i="37"/>
  <c r="C420" i="37"/>
  <c r="C421" i="37"/>
  <c r="C422" i="37"/>
  <c r="C423" i="37"/>
  <c r="C424" i="37"/>
  <c r="C425" i="37"/>
  <c r="C426" i="37"/>
  <c r="C427" i="37"/>
  <c r="C428" i="37"/>
  <c r="C429" i="37"/>
  <c r="C430" i="37"/>
  <c r="C431" i="37"/>
  <c r="C432" i="37"/>
  <c r="C433" i="37"/>
  <c r="C434" i="37"/>
  <c r="C435" i="37"/>
  <c r="C436" i="37"/>
  <c r="C437" i="37"/>
  <c r="C438" i="37"/>
  <c r="C439" i="37"/>
  <c r="C440" i="37"/>
  <c r="C441" i="37"/>
  <c r="C442" i="37"/>
  <c r="C443" i="37"/>
  <c r="C444" i="37"/>
  <c r="C445" i="37"/>
  <c r="C446" i="37"/>
  <c r="C447" i="37"/>
  <c r="C448" i="37"/>
  <c r="C449" i="37"/>
  <c r="C450" i="37"/>
  <c r="C451" i="37"/>
  <c r="C452" i="37"/>
  <c r="C453" i="37"/>
  <c r="C454" i="37"/>
  <c r="C455" i="37"/>
  <c r="C456" i="37"/>
  <c r="C457" i="37"/>
  <c r="C458" i="37"/>
  <c r="C459" i="37"/>
  <c r="C460" i="37"/>
  <c r="C461" i="37"/>
  <c r="C462" i="37"/>
  <c r="C463" i="37"/>
  <c r="C464" i="37"/>
  <c r="C465" i="37"/>
  <c r="C466" i="37"/>
  <c r="C467" i="37"/>
  <c r="C468" i="37"/>
  <c r="C469" i="37"/>
  <c r="C470" i="37"/>
  <c r="C471" i="37"/>
  <c r="C472" i="37"/>
  <c r="C473" i="37"/>
  <c r="C474" i="37"/>
  <c r="C475" i="37"/>
  <c r="C476" i="37"/>
  <c r="C477" i="37"/>
  <c r="C478" i="37"/>
  <c r="C479" i="37"/>
  <c r="C480" i="37"/>
  <c r="C481" i="37"/>
  <c r="C482" i="37"/>
  <c r="C483" i="37"/>
  <c r="C484" i="37"/>
  <c r="C485" i="37"/>
  <c r="C486" i="37"/>
  <c r="C487" i="37"/>
  <c r="C488" i="37"/>
  <c r="C489" i="37"/>
  <c r="C490" i="37"/>
  <c r="C491" i="37"/>
  <c r="C492" i="37"/>
  <c r="C493" i="37"/>
  <c r="C494" i="37"/>
  <c r="C495" i="37"/>
  <c r="C496" i="37"/>
  <c r="C497" i="37"/>
  <c r="C498" i="37"/>
  <c r="C499" i="37"/>
  <c r="C500" i="37"/>
  <c r="C501" i="37"/>
  <c r="C502" i="37"/>
  <c r="C503" i="37"/>
  <c r="C504" i="37"/>
  <c r="C505" i="37"/>
  <c r="C506" i="37"/>
  <c r="C507" i="37"/>
  <c r="C508" i="37"/>
  <c r="C509" i="37"/>
  <c r="C510" i="37"/>
  <c r="C511" i="37"/>
  <c r="C512" i="37"/>
  <c r="C513" i="37"/>
  <c r="C514" i="37"/>
  <c r="C515" i="37"/>
  <c r="C516" i="37"/>
  <c r="C517" i="37"/>
  <c r="C518" i="37"/>
  <c r="C519" i="37"/>
  <c r="C520" i="37"/>
  <c r="C521" i="37"/>
  <c r="C522" i="37"/>
  <c r="C523" i="37"/>
  <c r="C524" i="37"/>
  <c r="C525" i="37"/>
  <c r="C526" i="37"/>
  <c r="C527" i="37"/>
  <c r="C528" i="37"/>
  <c r="C529" i="37"/>
  <c r="C530" i="37"/>
  <c r="C531" i="37"/>
  <c r="C532" i="37"/>
  <c r="C533" i="37"/>
  <c r="C534" i="37"/>
  <c r="C535" i="37"/>
  <c r="C536" i="37"/>
  <c r="C537" i="37"/>
  <c r="C538" i="37"/>
  <c r="C539" i="37"/>
  <c r="C540" i="37"/>
  <c r="C541" i="37"/>
  <c r="C542" i="37"/>
  <c r="C543" i="37"/>
  <c r="C544" i="37"/>
  <c r="C545" i="37"/>
  <c r="C546" i="37"/>
  <c r="C547" i="37"/>
  <c r="C548" i="37"/>
  <c r="C549" i="37"/>
  <c r="C550" i="37"/>
  <c r="C551" i="37"/>
  <c r="C552" i="37"/>
  <c r="C553" i="37"/>
  <c r="C554" i="37"/>
  <c r="C555" i="37"/>
  <c r="C556" i="37"/>
  <c r="C557" i="37"/>
  <c r="C558" i="37"/>
  <c r="C559" i="37"/>
  <c r="C560" i="37"/>
  <c r="C561" i="37"/>
  <c r="C562" i="37"/>
  <c r="C563" i="37"/>
  <c r="C564" i="37"/>
  <c r="C565" i="37"/>
  <c r="C566" i="37"/>
  <c r="C567" i="37"/>
  <c r="C568" i="37"/>
  <c r="C569" i="37"/>
  <c r="C570" i="37"/>
  <c r="C571" i="37"/>
  <c r="C572" i="37"/>
  <c r="C573" i="37"/>
  <c r="C574" i="37"/>
  <c r="C575" i="37"/>
  <c r="C576" i="37"/>
  <c r="C577" i="37"/>
  <c r="C578" i="37"/>
  <c r="C579" i="37"/>
  <c r="C580" i="37"/>
  <c r="C581" i="37"/>
  <c r="C582" i="37"/>
  <c r="C583" i="37"/>
  <c r="C584" i="37"/>
  <c r="C585" i="37"/>
  <c r="C586" i="37"/>
  <c r="C587" i="37"/>
  <c r="C588" i="37"/>
  <c r="C589" i="37"/>
  <c r="C590" i="37"/>
  <c r="C591" i="37"/>
  <c r="C592" i="37"/>
  <c r="C593" i="37"/>
  <c r="C594" i="37"/>
  <c r="C595" i="37"/>
  <c r="C596" i="37"/>
  <c r="C597" i="37"/>
  <c r="C598" i="37"/>
  <c r="C599" i="37"/>
  <c r="C600" i="37"/>
  <c r="C601" i="37"/>
  <c r="C602" i="37"/>
  <c r="C603" i="37"/>
  <c r="C604" i="37"/>
  <c r="C605" i="37"/>
  <c r="C606" i="37"/>
  <c r="C607" i="37"/>
  <c r="C608" i="37"/>
  <c r="C609" i="37"/>
  <c r="C610" i="37"/>
  <c r="C611" i="37"/>
  <c r="C612" i="37"/>
  <c r="C613" i="37"/>
  <c r="C614" i="37"/>
  <c r="C615" i="37"/>
  <c r="C616" i="37"/>
  <c r="C617" i="37"/>
  <c r="C618" i="37"/>
  <c r="C619" i="37"/>
  <c r="C620" i="37"/>
  <c r="C621" i="37"/>
  <c r="C622" i="37"/>
  <c r="C623" i="37"/>
  <c r="C624" i="37"/>
  <c r="C625" i="37"/>
  <c r="C626" i="37"/>
  <c r="C627" i="37"/>
  <c r="C628" i="37"/>
  <c r="C629" i="37"/>
  <c r="C630" i="37"/>
  <c r="C631" i="37"/>
  <c r="C632" i="37"/>
  <c r="C633" i="37"/>
  <c r="C634" i="37"/>
  <c r="C635" i="37"/>
  <c r="C636" i="37"/>
  <c r="C637" i="37"/>
  <c r="C638" i="37"/>
  <c r="C639" i="37"/>
  <c r="C640" i="37"/>
  <c r="C641" i="37"/>
  <c r="C642" i="37"/>
  <c r="C643" i="37"/>
  <c r="C644" i="37"/>
  <c r="C645" i="37"/>
  <c r="C646" i="37"/>
  <c r="C647" i="37"/>
  <c r="C648" i="37"/>
  <c r="C649" i="37"/>
  <c r="C650" i="37"/>
  <c r="C651" i="37"/>
  <c r="C652" i="37"/>
  <c r="C653" i="37"/>
  <c r="C654" i="37"/>
  <c r="C655" i="37"/>
  <c r="C656" i="37"/>
  <c r="C657" i="37"/>
  <c r="C658" i="37"/>
  <c r="C659" i="37"/>
  <c r="C660" i="37"/>
  <c r="C661" i="37"/>
  <c r="C662" i="37"/>
  <c r="C663" i="37"/>
  <c r="C664" i="37"/>
  <c r="C665" i="37"/>
  <c r="C666" i="37"/>
  <c r="C667" i="37"/>
  <c r="C668" i="37"/>
  <c r="C669" i="37"/>
  <c r="C670" i="37"/>
  <c r="C671" i="37"/>
  <c r="C672" i="37"/>
  <c r="C673" i="37"/>
  <c r="C674" i="37"/>
  <c r="C675" i="37"/>
  <c r="C676" i="37"/>
  <c r="C677" i="37"/>
  <c r="C678" i="37"/>
  <c r="C679" i="37"/>
  <c r="C680" i="37"/>
  <c r="C681" i="37"/>
  <c r="C682" i="37"/>
  <c r="C683" i="37"/>
  <c r="C684" i="37"/>
  <c r="C685" i="37"/>
  <c r="C686" i="37"/>
  <c r="C687" i="37"/>
  <c r="C688" i="37"/>
  <c r="C689" i="37"/>
  <c r="C690" i="37"/>
  <c r="C691" i="37"/>
  <c r="C692" i="37"/>
  <c r="C693" i="37"/>
  <c r="C694" i="37"/>
  <c r="C695" i="37"/>
  <c r="C696" i="37"/>
  <c r="C697" i="37"/>
  <c r="C698" i="37"/>
  <c r="C699" i="37"/>
  <c r="C700" i="37"/>
  <c r="C701" i="37"/>
  <c r="C702" i="37"/>
  <c r="C703" i="37"/>
  <c r="C704" i="37"/>
  <c r="C705" i="37"/>
  <c r="C706" i="37"/>
  <c r="C707" i="37"/>
  <c r="C708" i="37"/>
  <c r="C709" i="37"/>
  <c r="C710" i="37"/>
  <c r="C711" i="37"/>
  <c r="C712" i="37"/>
  <c r="C713" i="37"/>
  <c r="C714" i="37"/>
  <c r="C715" i="37"/>
  <c r="C716" i="37"/>
  <c r="C717" i="37"/>
  <c r="C718" i="37"/>
  <c r="C719" i="37"/>
  <c r="C720" i="37"/>
  <c r="C721" i="37"/>
  <c r="C2" i="3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2" i="35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2" i="34"/>
  <c r="C3" i="34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3" i="32"/>
  <c r="C124" i="32"/>
  <c r="C125" i="32"/>
  <c r="C126" i="32"/>
  <c r="C127" i="32"/>
  <c r="C128" i="32"/>
  <c r="C129" i="32"/>
  <c r="C130" i="32"/>
  <c r="C131" i="32"/>
  <c r="C132" i="32"/>
  <c r="C133" i="32"/>
  <c r="C134" i="32"/>
  <c r="C135" i="32"/>
  <c r="C136" i="32"/>
  <c r="C137" i="32"/>
  <c r="C138" i="32"/>
  <c r="C139" i="32"/>
  <c r="C140" i="32"/>
  <c r="C141" i="32"/>
  <c r="C142" i="32"/>
  <c r="C143" i="32"/>
  <c r="C144" i="32"/>
  <c r="C145" i="32"/>
  <c r="C146" i="32"/>
  <c r="C147" i="32"/>
  <c r="C148" i="32"/>
  <c r="C149" i="32"/>
  <c r="C150" i="32"/>
  <c r="C151" i="32"/>
  <c r="C152" i="32"/>
  <c r="C153" i="32"/>
  <c r="C154" i="32"/>
  <c r="C155" i="32"/>
  <c r="C156" i="32"/>
  <c r="C157" i="32"/>
  <c r="C158" i="32"/>
  <c r="C159" i="32"/>
  <c r="C160" i="32"/>
  <c r="C161" i="32"/>
  <c r="C162" i="32"/>
  <c r="C163" i="32"/>
  <c r="C164" i="32"/>
  <c r="C165" i="32"/>
  <c r="C166" i="32"/>
  <c r="C167" i="32"/>
  <c r="C168" i="32"/>
  <c r="C169" i="32"/>
  <c r="C170" i="32"/>
  <c r="C171" i="32"/>
  <c r="C172" i="32"/>
  <c r="C173" i="32"/>
  <c r="C174" i="32"/>
  <c r="C175" i="32"/>
  <c r="C176" i="32"/>
  <c r="C177" i="32"/>
  <c r="C178" i="32"/>
  <c r="C179" i="32"/>
  <c r="C180" i="32"/>
  <c r="C181" i="32"/>
  <c r="C182" i="32"/>
  <c r="C183" i="32"/>
  <c r="C184" i="32"/>
  <c r="C185" i="32"/>
  <c r="C186" i="32"/>
  <c r="C187" i="32"/>
  <c r="C188" i="32"/>
  <c r="C189" i="32"/>
  <c r="C190" i="32"/>
  <c r="C191" i="32"/>
  <c r="C192" i="32"/>
  <c r="C193" i="32"/>
  <c r="C194" i="32"/>
  <c r="C195" i="32"/>
  <c r="C196" i="32"/>
  <c r="C197" i="32"/>
  <c r="C198" i="32"/>
  <c r="C199" i="32"/>
  <c r="C200" i="32"/>
  <c r="C201" i="32"/>
  <c r="C202" i="32"/>
  <c r="C203" i="32"/>
  <c r="C204" i="32"/>
  <c r="C205" i="32"/>
  <c r="C206" i="32"/>
  <c r="C207" i="32"/>
  <c r="C208" i="32"/>
  <c r="C209" i="32"/>
  <c r="C210" i="32"/>
  <c r="C211" i="32"/>
  <c r="C212" i="32"/>
  <c r="C213" i="32"/>
  <c r="C214" i="32"/>
  <c r="C215" i="32"/>
  <c r="C216" i="32"/>
  <c r="C217" i="32"/>
  <c r="C218" i="32"/>
  <c r="C219" i="32"/>
  <c r="C220" i="32"/>
  <c r="C221" i="32"/>
  <c r="C222" i="32"/>
  <c r="C223" i="32"/>
  <c r="C224" i="32"/>
  <c r="C225" i="32"/>
  <c r="C226" i="32"/>
  <c r="C227" i="32"/>
  <c r="C228" i="32"/>
  <c r="C229" i="32"/>
  <c r="C230" i="32"/>
  <c r="C231" i="32"/>
  <c r="C232" i="32"/>
  <c r="C233" i="32"/>
  <c r="C234" i="32"/>
  <c r="C235" i="32"/>
  <c r="C236" i="32"/>
  <c r="C237" i="32"/>
  <c r="C238" i="32"/>
  <c r="C239" i="32"/>
  <c r="C240" i="32"/>
  <c r="C241" i="32"/>
  <c r="C242" i="32"/>
  <c r="C243" i="32"/>
  <c r="C244" i="32"/>
  <c r="C245" i="32"/>
  <c r="C246" i="32"/>
  <c r="C247" i="32"/>
  <c r="C248" i="32"/>
  <c r="C249" i="32"/>
  <c r="C250" i="32"/>
  <c r="C251" i="32"/>
  <c r="C252" i="32"/>
  <c r="C253" i="32"/>
  <c r="C254" i="32"/>
  <c r="C255" i="32"/>
  <c r="C256" i="32"/>
  <c r="C257" i="32"/>
  <c r="C258" i="32"/>
  <c r="C259" i="32"/>
  <c r="C260" i="32"/>
  <c r="C261" i="32"/>
  <c r="C262" i="32"/>
  <c r="C263" i="32"/>
  <c r="C264" i="32"/>
  <c r="C265" i="32"/>
  <c r="C266" i="32"/>
  <c r="C267" i="32"/>
  <c r="C268" i="32"/>
  <c r="C269" i="32"/>
  <c r="C270" i="32"/>
  <c r="C271" i="32"/>
  <c r="C272" i="32"/>
  <c r="C273" i="32"/>
  <c r="C274" i="32"/>
  <c r="C275" i="32"/>
  <c r="C276" i="32"/>
  <c r="C277" i="32"/>
  <c r="C278" i="32"/>
  <c r="C279" i="32"/>
  <c r="C280" i="32"/>
  <c r="C281" i="32"/>
  <c r="C282" i="32"/>
  <c r="C283" i="32"/>
  <c r="C284" i="32"/>
  <c r="C285" i="32"/>
  <c r="C286" i="32"/>
  <c r="C287" i="32"/>
  <c r="C288" i="32"/>
  <c r="C289" i="32"/>
  <c r="C290" i="32"/>
  <c r="C291" i="32"/>
  <c r="C292" i="32"/>
  <c r="C293" i="32"/>
  <c r="C294" i="32"/>
  <c r="C295" i="32"/>
  <c r="C296" i="32"/>
  <c r="C297" i="32"/>
  <c r="C298" i="32"/>
  <c r="C299" i="32"/>
  <c r="C300" i="32"/>
  <c r="C301" i="32"/>
  <c r="C302" i="32"/>
  <c r="C303" i="32"/>
  <c r="C304" i="32"/>
  <c r="C305" i="32"/>
  <c r="C306" i="32"/>
  <c r="C307" i="32"/>
  <c r="C308" i="32"/>
  <c r="C309" i="32"/>
  <c r="C310" i="32"/>
  <c r="C311" i="32"/>
  <c r="C312" i="32"/>
  <c r="C313" i="32"/>
  <c r="C314" i="32"/>
  <c r="C315" i="32"/>
  <c r="C316" i="32"/>
  <c r="C317" i="32"/>
  <c r="C318" i="32"/>
  <c r="C319" i="32"/>
  <c r="C320" i="32"/>
  <c r="C321" i="32"/>
  <c r="C322" i="32"/>
  <c r="C323" i="32"/>
  <c r="C324" i="32"/>
  <c r="C325" i="32"/>
  <c r="C326" i="32"/>
  <c r="C327" i="32"/>
  <c r="C328" i="32"/>
  <c r="C329" i="32"/>
  <c r="C330" i="32"/>
  <c r="C331" i="32"/>
  <c r="C332" i="32"/>
  <c r="C333" i="32"/>
  <c r="C334" i="32"/>
  <c r="C335" i="32"/>
  <c r="C336" i="32"/>
  <c r="C337" i="32"/>
  <c r="C338" i="32"/>
  <c r="C339" i="32"/>
  <c r="C340" i="32"/>
  <c r="C341" i="32"/>
  <c r="C342" i="32"/>
  <c r="C343" i="32"/>
  <c r="C344" i="32"/>
  <c r="C345" i="32"/>
  <c r="C346" i="32"/>
  <c r="C347" i="32"/>
  <c r="C348" i="32"/>
  <c r="C349" i="32"/>
  <c r="C350" i="32"/>
  <c r="C351" i="32"/>
  <c r="C352" i="32"/>
  <c r="C353" i="32"/>
  <c r="C354" i="32"/>
  <c r="C355" i="32"/>
  <c r="C356" i="32"/>
  <c r="C357" i="32"/>
  <c r="C358" i="32"/>
  <c r="C359" i="32"/>
  <c r="C360" i="32"/>
  <c r="C361" i="32"/>
  <c r="C362" i="32"/>
  <c r="C363" i="32"/>
  <c r="C364" i="32"/>
  <c r="C365" i="32"/>
  <c r="C366" i="32"/>
  <c r="C367" i="32"/>
  <c r="C368" i="32"/>
  <c r="C369" i="32"/>
  <c r="C370" i="32"/>
  <c r="C371" i="32"/>
  <c r="C372" i="32"/>
  <c r="C373" i="32"/>
  <c r="C374" i="32"/>
  <c r="C375" i="32"/>
  <c r="C376" i="32"/>
  <c r="C377" i="32"/>
  <c r="C378" i="32"/>
  <c r="C379" i="32"/>
  <c r="C380" i="32"/>
  <c r="C381" i="32"/>
  <c r="C382" i="32"/>
  <c r="C383" i="32"/>
  <c r="C384" i="32"/>
  <c r="C385" i="32"/>
  <c r="C386" i="32"/>
  <c r="C387" i="32"/>
  <c r="C388" i="32"/>
  <c r="C389" i="32"/>
  <c r="C390" i="32"/>
  <c r="C391" i="32"/>
  <c r="C392" i="32"/>
  <c r="C393" i="32"/>
  <c r="C394" i="32"/>
  <c r="C395" i="32"/>
  <c r="C396" i="32"/>
  <c r="C397" i="32"/>
  <c r="C398" i="32"/>
  <c r="C399" i="32"/>
  <c r="C400" i="32"/>
  <c r="C401" i="32"/>
  <c r="C402" i="32"/>
  <c r="C403" i="32"/>
  <c r="C404" i="32"/>
  <c r="C405" i="32"/>
  <c r="C406" i="32"/>
  <c r="C407" i="32"/>
  <c r="C408" i="32"/>
  <c r="C409" i="32"/>
  <c r="C410" i="32"/>
  <c r="C411" i="32"/>
  <c r="C412" i="32"/>
  <c r="C413" i="32"/>
  <c r="C414" i="32"/>
  <c r="C415" i="32"/>
  <c r="C416" i="32"/>
  <c r="C417" i="32"/>
  <c r="C418" i="32"/>
  <c r="C419" i="32"/>
  <c r="C420" i="32"/>
  <c r="C421" i="32"/>
  <c r="C422" i="32"/>
  <c r="C423" i="32"/>
  <c r="C424" i="32"/>
  <c r="C425" i="32"/>
  <c r="C426" i="32"/>
  <c r="C427" i="32"/>
  <c r="C428" i="32"/>
  <c r="C429" i="32"/>
  <c r="C430" i="32"/>
  <c r="C431" i="32"/>
  <c r="C432" i="32"/>
  <c r="C433" i="32"/>
  <c r="C434" i="32"/>
  <c r="C435" i="32"/>
  <c r="C436" i="32"/>
  <c r="C437" i="32"/>
  <c r="C438" i="32"/>
  <c r="C439" i="32"/>
  <c r="C440" i="32"/>
  <c r="C441" i="32"/>
  <c r="C442" i="32"/>
  <c r="C443" i="32"/>
  <c r="C444" i="32"/>
  <c r="C445" i="32"/>
  <c r="C446" i="32"/>
  <c r="C447" i="32"/>
  <c r="C448" i="32"/>
  <c r="C449" i="32"/>
  <c r="C450" i="32"/>
  <c r="C451" i="32"/>
  <c r="C452" i="32"/>
  <c r="C453" i="32"/>
  <c r="C454" i="32"/>
  <c r="C455" i="32"/>
  <c r="C456" i="32"/>
  <c r="C457" i="32"/>
  <c r="C458" i="32"/>
  <c r="C459" i="32"/>
  <c r="C460" i="32"/>
  <c r="C461" i="32"/>
  <c r="C462" i="32"/>
  <c r="C463" i="32"/>
  <c r="C464" i="32"/>
  <c r="C465" i="32"/>
  <c r="C466" i="32"/>
  <c r="C467" i="32"/>
  <c r="C468" i="32"/>
  <c r="C469" i="32"/>
  <c r="C470" i="32"/>
  <c r="C471" i="32"/>
  <c r="C472" i="32"/>
  <c r="C473" i="32"/>
  <c r="C474" i="32"/>
  <c r="C475" i="32"/>
  <c r="C476" i="32"/>
  <c r="C477" i="32"/>
  <c r="C478" i="32"/>
  <c r="C479" i="32"/>
  <c r="C480" i="32"/>
  <c r="C481" i="32"/>
  <c r="C482" i="32"/>
  <c r="C483" i="32"/>
  <c r="C484" i="32"/>
  <c r="C485" i="32"/>
  <c r="C486" i="32"/>
  <c r="C487" i="32"/>
  <c r="C488" i="32"/>
  <c r="C489" i="32"/>
  <c r="C490" i="32"/>
  <c r="C491" i="32"/>
  <c r="C492" i="32"/>
  <c r="C493" i="32"/>
  <c r="C494" i="32"/>
  <c r="C495" i="32"/>
  <c r="C496" i="32"/>
  <c r="C497" i="32"/>
  <c r="C498" i="32"/>
  <c r="C499" i="32"/>
  <c r="C500" i="32"/>
  <c r="C501" i="32"/>
  <c r="C502" i="32"/>
  <c r="C503" i="32"/>
  <c r="C504" i="32"/>
  <c r="C505" i="32"/>
  <c r="C506" i="32"/>
  <c r="C507" i="32"/>
  <c r="C508" i="32"/>
  <c r="C509" i="32"/>
  <c r="C510" i="32"/>
  <c r="C511" i="32"/>
  <c r="C512" i="32"/>
  <c r="C513" i="32"/>
  <c r="C514" i="32"/>
  <c r="C515" i="32"/>
  <c r="C516" i="32"/>
  <c r="C517" i="32"/>
  <c r="C518" i="32"/>
  <c r="C519" i="32"/>
  <c r="C520" i="32"/>
  <c r="C521" i="32"/>
  <c r="C522" i="32"/>
  <c r="C523" i="32"/>
  <c r="C524" i="32"/>
  <c r="C525" i="32"/>
  <c r="C526" i="32"/>
  <c r="C527" i="32"/>
  <c r="C528" i="32"/>
  <c r="C529" i="32"/>
  <c r="C530" i="32"/>
  <c r="C531" i="32"/>
  <c r="C532" i="32"/>
  <c r="C533" i="32"/>
  <c r="C534" i="32"/>
  <c r="C535" i="32"/>
  <c r="C536" i="32"/>
  <c r="C537" i="32"/>
  <c r="C538" i="32"/>
  <c r="C539" i="32"/>
  <c r="C540" i="32"/>
  <c r="C541" i="32"/>
  <c r="C542" i="32"/>
  <c r="C543" i="32"/>
  <c r="C544" i="32"/>
  <c r="C545" i="32"/>
  <c r="C546" i="32"/>
  <c r="C547" i="32"/>
  <c r="C548" i="32"/>
  <c r="C549" i="32"/>
  <c r="C550" i="32"/>
  <c r="C551" i="32"/>
  <c r="C552" i="32"/>
  <c r="C553" i="32"/>
  <c r="C554" i="32"/>
  <c r="C555" i="32"/>
  <c r="C556" i="32"/>
  <c r="C557" i="32"/>
  <c r="C558" i="32"/>
  <c r="C559" i="32"/>
  <c r="C560" i="32"/>
  <c r="C561" i="32"/>
  <c r="C562" i="32"/>
  <c r="C563" i="32"/>
  <c r="C564" i="32"/>
  <c r="C565" i="32"/>
  <c r="C566" i="32"/>
  <c r="C567" i="32"/>
  <c r="C568" i="32"/>
  <c r="C569" i="32"/>
  <c r="C570" i="32"/>
  <c r="C571" i="32"/>
  <c r="C572" i="32"/>
  <c r="C573" i="32"/>
  <c r="C574" i="32"/>
  <c r="C575" i="32"/>
  <c r="C576" i="32"/>
  <c r="C577" i="32"/>
  <c r="C578" i="32"/>
  <c r="C579" i="32"/>
  <c r="C580" i="32"/>
  <c r="C581" i="32"/>
  <c r="C582" i="32"/>
  <c r="C583" i="32"/>
  <c r="C584" i="32"/>
  <c r="C585" i="32"/>
  <c r="C586" i="32"/>
  <c r="C587" i="32"/>
  <c r="C588" i="32"/>
  <c r="C589" i="32"/>
  <c r="C590" i="32"/>
  <c r="C591" i="32"/>
  <c r="C592" i="32"/>
  <c r="C593" i="32"/>
  <c r="C594" i="32"/>
  <c r="C595" i="32"/>
  <c r="C596" i="32"/>
  <c r="C597" i="32"/>
  <c r="C598" i="32"/>
  <c r="C599" i="32"/>
  <c r="C600" i="32"/>
  <c r="C601" i="32"/>
  <c r="C602" i="32"/>
  <c r="C603" i="32"/>
  <c r="C604" i="32"/>
  <c r="C605" i="32"/>
  <c r="C606" i="32"/>
  <c r="C607" i="32"/>
  <c r="C608" i="32"/>
  <c r="C609" i="32"/>
  <c r="C610" i="32"/>
  <c r="C611" i="32"/>
  <c r="C612" i="32"/>
  <c r="C613" i="32"/>
  <c r="C614" i="32"/>
  <c r="C615" i="32"/>
  <c r="C616" i="32"/>
  <c r="C617" i="32"/>
  <c r="C618" i="32"/>
  <c r="C619" i="32"/>
  <c r="C620" i="32"/>
  <c r="C621" i="32"/>
  <c r="C622" i="32"/>
  <c r="C623" i="32"/>
  <c r="C624" i="32"/>
  <c r="C625" i="32"/>
  <c r="C626" i="32"/>
  <c r="C627" i="32"/>
  <c r="C628" i="32"/>
  <c r="C629" i="32"/>
  <c r="C630" i="32"/>
  <c r="C631" i="32"/>
  <c r="C632" i="32"/>
  <c r="C633" i="32"/>
  <c r="C634" i="32"/>
  <c r="C635" i="32"/>
  <c r="C636" i="32"/>
  <c r="C637" i="32"/>
  <c r="C638" i="32"/>
  <c r="C639" i="32"/>
  <c r="C640" i="32"/>
  <c r="C641" i="32"/>
  <c r="C642" i="32"/>
  <c r="C643" i="32"/>
  <c r="C644" i="32"/>
  <c r="C645" i="32"/>
  <c r="C646" i="32"/>
  <c r="C647" i="32"/>
  <c r="C648" i="32"/>
  <c r="C649" i="32"/>
  <c r="C650" i="32"/>
  <c r="C651" i="32"/>
  <c r="C652" i="32"/>
  <c r="C653" i="32"/>
  <c r="C654" i="32"/>
  <c r="C655" i="32"/>
  <c r="C656" i="32"/>
  <c r="C657" i="32"/>
  <c r="C658" i="32"/>
  <c r="C659" i="32"/>
  <c r="C660" i="32"/>
  <c r="C661" i="32"/>
  <c r="C662" i="32"/>
  <c r="C663" i="32"/>
  <c r="C664" i="32"/>
  <c r="C665" i="32"/>
  <c r="C666" i="32"/>
  <c r="C667" i="32"/>
  <c r="C668" i="32"/>
  <c r="C669" i="32"/>
  <c r="C670" i="32"/>
  <c r="C671" i="32"/>
  <c r="C672" i="32"/>
  <c r="C673" i="32"/>
  <c r="C674" i="32"/>
  <c r="C675" i="32"/>
  <c r="C676" i="32"/>
  <c r="C677" i="32"/>
  <c r="C678" i="32"/>
  <c r="C679" i="32"/>
  <c r="C680" i="32"/>
  <c r="C681" i="32"/>
  <c r="C682" i="32"/>
  <c r="C683" i="32"/>
  <c r="C684" i="32"/>
  <c r="C685" i="32"/>
  <c r="C686" i="32"/>
  <c r="C687" i="32"/>
  <c r="C688" i="32"/>
  <c r="C689" i="32"/>
  <c r="C690" i="32"/>
  <c r="C691" i="32"/>
  <c r="C692" i="32"/>
  <c r="C693" i="32"/>
  <c r="C694" i="32"/>
  <c r="C695" i="32"/>
  <c r="C696" i="32"/>
  <c r="C697" i="32"/>
  <c r="C698" i="32"/>
  <c r="C699" i="32"/>
  <c r="C700" i="32"/>
  <c r="C701" i="32"/>
  <c r="C702" i="32"/>
  <c r="C703" i="32"/>
  <c r="C704" i="32"/>
  <c r="C705" i="32"/>
  <c r="C706" i="32"/>
  <c r="C707" i="32"/>
  <c r="C708" i="32"/>
  <c r="C709" i="32"/>
  <c r="C710" i="32"/>
  <c r="C711" i="32"/>
  <c r="C712" i="32"/>
  <c r="C713" i="32"/>
  <c r="C714" i="32"/>
  <c r="C715" i="32"/>
  <c r="C716" i="32"/>
  <c r="C717" i="32"/>
  <c r="C718" i="32"/>
  <c r="C719" i="32"/>
  <c r="C720" i="32"/>
  <c r="C721" i="32"/>
  <c r="C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546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568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595" i="31"/>
  <c r="C596" i="31"/>
  <c r="C597" i="31"/>
  <c r="C598" i="31"/>
  <c r="C599" i="31"/>
  <c r="C600" i="31"/>
  <c r="C601" i="31"/>
  <c r="C602" i="31"/>
  <c r="C603" i="31"/>
  <c r="C604" i="31"/>
  <c r="C605" i="31"/>
  <c r="C606" i="31"/>
  <c r="C607" i="31"/>
  <c r="C608" i="31"/>
  <c r="C609" i="31"/>
  <c r="C610" i="31"/>
  <c r="C611" i="31"/>
  <c r="C612" i="31"/>
  <c r="C613" i="31"/>
  <c r="C614" i="31"/>
  <c r="C615" i="31"/>
  <c r="C616" i="31"/>
  <c r="C617" i="31"/>
  <c r="C618" i="31"/>
  <c r="C619" i="31"/>
  <c r="C620" i="31"/>
  <c r="C621" i="31"/>
  <c r="C622" i="31"/>
  <c r="C623" i="31"/>
  <c r="C624" i="31"/>
  <c r="C625" i="31"/>
  <c r="C626" i="31"/>
  <c r="C627" i="31"/>
  <c r="C628" i="31"/>
  <c r="C629" i="31"/>
  <c r="C630" i="31"/>
  <c r="C631" i="31"/>
  <c r="C632" i="31"/>
  <c r="C633" i="31"/>
  <c r="C634" i="31"/>
  <c r="C635" i="31"/>
  <c r="C636" i="31"/>
  <c r="C637" i="31"/>
  <c r="C638" i="31"/>
  <c r="C639" i="31"/>
  <c r="C640" i="31"/>
  <c r="C641" i="31"/>
  <c r="C642" i="31"/>
  <c r="C643" i="31"/>
  <c r="C644" i="31"/>
  <c r="C645" i="31"/>
  <c r="C646" i="31"/>
  <c r="C647" i="31"/>
  <c r="C648" i="31"/>
  <c r="C649" i="31"/>
  <c r="C650" i="31"/>
  <c r="C651" i="31"/>
  <c r="C652" i="31"/>
  <c r="C653" i="31"/>
  <c r="C654" i="31"/>
  <c r="C655" i="31"/>
  <c r="C656" i="31"/>
  <c r="C657" i="31"/>
  <c r="C658" i="31"/>
  <c r="C659" i="31"/>
  <c r="C660" i="31"/>
  <c r="C661" i="31"/>
  <c r="C662" i="31"/>
  <c r="C663" i="31"/>
  <c r="C664" i="31"/>
  <c r="C665" i="31"/>
  <c r="C666" i="31"/>
  <c r="C667" i="31"/>
  <c r="C668" i="31"/>
  <c r="C669" i="31"/>
  <c r="C670" i="31"/>
  <c r="C671" i="31"/>
  <c r="C672" i="31"/>
  <c r="C673" i="31"/>
  <c r="C674" i="31"/>
  <c r="C675" i="31"/>
  <c r="C676" i="31"/>
  <c r="C677" i="31"/>
  <c r="C678" i="31"/>
  <c r="C679" i="31"/>
  <c r="C680" i="31"/>
  <c r="C681" i="31"/>
  <c r="C682" i="31"/>
  <c r="C683" i="31"/>
  <c r="C684" i="31"/>
  <c r="C685" i="31"/>
  <c r="C686" i="31"/>
  <c r="C687" i="31"/>
  <c r="C688" i="31"/>
  <c r="C689" i="31"/>
  <c r="C690" i="31"/>
  <c r="C691" i="31"/>
  <c r="C692" i="31"/>
  <c r="C693" i="31"/>
  <c r="C694" i="31"/>
  <c r="C695" i="31"/>
  <c r="C696" i="31"/>
  <c r="C697" i="31"/>
  <c r="C698" i="31"/>
  <c r="C699" i="31"/>
  <c r="C700" i="31"/>
  <c r="C701" i="31"/>
  <c r="C702" i="31"/>
  <c r="C703" i="31"/>
  <c r="C704" i="31"/>
  <c r="C705" i="31"/>
  <c r="C706" i="31"/>
  <c r="C707" i="31"/>
  <c r="C708" i="31"/>
  <c r="C709" i="31"/>
  <c r="C710" i="31"/>
  <c r="C711" i="31"/>
  <c r="C712" i="31"/>
  <c r="C713" i="31"/>
  <c r="C714" i="31"/>
  <c r="C715" i="31"/>
  <c r="C716" i="31"/>
  <c r="C717" i="31"/>
  <c r="C718" i="31"/>
  <c r="C719" i="31"/>
  <c r="C720" i="31"/>
  <c r="C721" i="31"/>
  <c r="N2" i="1" l="1"/>
  <c r="O2" i="1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491" i="30"/>
  <c r="C492" i="30"/>
  <c r="C493" i="30"/>
  <c r="C494" i="30"/>
  <c r="C495" i="30"/>
  <c r="C496" i="30"/>
  <c r="C497" i="30"/>
  <c r="C498" i="30"/>
  <c r="C499" i="30"/>
  <c r="C500" i="30"/>
  <c r="C501" i="30"/>
  <c r="C502" i="30"/>
  <c r="C503" i="30"/>
  <c r="C504" i="30"/>
  <c r="C505" i="30"/>
  <c r="C506" i="30"/>
  <c r="C507" i="30"/>
  <c r="C508" i="30"/>
  <c r="C509" i="30"/>
  <c r="C510" i="30"/>
  <c r="C511" i="30"/>
  <c r="C512" i="30"/>
  <c r="C513" i="30"/>
  <c r="C514" i="30"/>
  <c r="C515" i="30"/>
  <c r="C516" i="30"/>
  <c r="C517" i="30"/>
  <c r="C518" i="30"/>
  <c r="C519" i="30"/>
  <c r="C520" i="30"/>
  <c r="C521" i="30"/>
  <c r="C522" i="30"/>
  <c r="C523" i="30"/>
  <c r="C524" i="30"/>
  <c r="C525" i="30"/>
  <c r="C526" i="30"/>
  <c r="C527" i="30"/>
  <c r="C528" i="30"/>
  <c r="C529" i="30"/>
  <c r="C530" i="30"/>
  <c r="C531" i="30"/>
  <c r="C532" i="30"/>
  <c r="C533" i="30"/>
  <c r="C534" i="30"/>
  <c r="C535" i="30"/>
  <c r="C536" i="30"/>
  <c r="C537" i="30"/>
  <c r="C538" i="30"/>
  <c r="C539" i="30"/>
  <c r="C540" i="30"/>
  <c r="C541" i="30"/>
  <c r="C542" i="30"/>
  <c r="C543" i="30"/>
  <c r="C544" i="30"/>
  <c r="C545" i="30"/>
  <c r="C546" i="30"/>
  <c r="C547" i="30"/>
  <c r="C548" i="30"/>
  <c r="C549" i="30"/>
  <c r="C550" i="30"/>
  <c r="C551" i="30"/>
  <c r="C552" i="30"/>
  <c r="C553" i="30"/>
  <c r="C554" i="30"/>
  <c r="C555" i="30"/>
  <c r="C556" i="30"/>
  <c r="C557" i="30"/>
  <c r="C558" i="30"/>
  <c r="C559" i="30"/>
  <c r="C560" i="30"/>
  <c r="C561" i="30"/>
  <c r="C562" i="30"/>
  <c r="C563" i="30"/>
  <c r="C564" i="30"/>
  <c r="C565" i="30"/>
  <c r="C566" i="30"/>
  <c r="C567" i="30"/>
  <c r="C568" i="30"/>
  <c r="C569" i="30"/>
  <c r="C570" i="30"/>
  <c r="C571" i="30"/>
  <c r="C572" i="30"/>
  <c r="C573" i="30"/>
  <c r="C574" i="30"/>
  <c r="C575" i="30"/>
  <c r="C576" i="30"/>
  <c r="C577" i="30"/>
  <c r="C578" i="30"/>
  <c r="C579" i="30"/>
  <c r="C580" i="30"/>
  <c r="C581" i="30"/>
  <c r="C582" i="30"/>
  <c r="C583" i="30"/>
  <c r="C584" i="30"/>
  <c r="C585" i="30"/>
  <c r="C586" i="30"/>
  <c r="C587" i="30"/>
  <c r="C588" i="30"/>
  <c r="C589" i="30"/>
  <c r="C590" i="30"/>
  <c r="C591" i="30"/>
  <c r="C592" i="30"/>
  <c r="C593" i="30"/>
  <c r="C594" i="30"/>
  <c r="C595" i="30"/>
  <c r="C596" i="30"/>
  <c r="C597" i="30"/>
  <c r="C598" i="30"/>
  <c r="C599" i="30"/>
  <c r="C600" i="30"/>
  <c r="C601" i="30"/>
  <c r="C602" i="30"/>
  <c r="C603" i="30"/>
  <c r="C604" i="30"/>
  <c r="C605" i="30"/>
  <c r="C606" i="30"/>
  <c r="C607" i="30"/>
  <c r="C608" i="30"/>
  <c r="C609" i="30"/>
  <c r="C610" i="30"/>
  <c r="C611" i="30"/>
  <c r="C612" i="30"/>
  <c r="C613" i="30"/>
  <c r="C614" i="30"/>
  <c r="C615" i="30"/>
  <c r="C616" i="30"/>
  <c r="C617" i="30"/>
  <c r="C618" i="30"/>
  <c r="C619" i="30"/>
  <c r="C620" i="30"/>
  <c r="C621" i="30"/>
  <c r="C622" i="30"/>
  <c r="C623" i="30"/>
  <c r="C624" i="30"/>
  <c r="C625" i="30"/>
  <c r="C626" i="30"/>
  <c r="C627" i="30"/>
  <c r="C628" i="30"/>
  <c r="C629" i="30"/>
  <c r="C630" i="30"/>
  <c r="C631" i="30"/>
  <c r="C632" i="30"/>
  <c r="C633" i="30"/>
  <c r="C634" i="30"/>
  <c r="C635" i="30"/>
  <c r="C636" i="30"/>
  <c r="C637" i="30"/>
  <c r="C638" i="30"/>
  <c r="C639" i="30"/>
  <c r="C640" i="30"/>
  <c r="C641" i="30"/>
  <c r="C642" i="30"/>
  <c r="C643" i="30"/>
  <c r="C644" i="30"/>
  <c r="C645" i="30"/>
  <c r="C646" i="30"/>
  <c r="C647" i="30"/>
  <c r="C648" i="30"/>
  <c r="C649" i="30"/>
  <c r="C650" i="30"/>
  <c r="C651" i="30"/>
  <c r="C652" i="30"/>
  <c r="C653" i="30"/>
  <c r="C654" i="30"/>
  <c r="C655" i="30"/>
  <c r="C656" i="30"/>
  <c r="C657" i="30"/>
  <c r="C658" i="30"/>
  <c r="C659" i="30"/>
  <c r="C660" i="30"/>
  <c r="C661" i="30"/>
  <c r="C662" i="30"/>
  <c r="C663" i="30"/>
  <c r="C664" i="30"/>
  <c r="C665" i="30"/>
  <c r="C666" i="30"/>
  <c r="C667" i="30"/>
  <c r="C668" i="30"/>
  <c r="C669" i="30"/>
  <c r="C670" i="30"/>
  <c r="C671" i="30"/>
  <c r="C672" i="30"/>
  <c r="C673" i="30"/>
  <c r="C674" i="30"/>
  <c r="C675" i="30"/>
  <c r="C676" i="30"/>
  <c r="C677" i="30"/>
  <c r="C678" i="30"/>
  <c r="C679" i="30"/>
  <c r="C680" i="30"/>
  <c r="C681" i="30"/>
  <c r="C682" i="30"/>
  <c r="C683" i="30"/>
  <c r="C684" i="30"/>
  <c r="C685" i="30"/>
  <c r="C686" i="30"/>
  <c r="C687" i="30"/>
  <c r="C688" i="30"/>
  <c r="C689" i="30"/>
  <c r="C690" i="30"/>
  <c r="C691" i="30"/>
  <c r="C692" i="30"/>
  <c r="C693" i="30"/>
  <c r="C694" i="30"/>
  <c r="C695" i="30"/>
  <c r="C696" i="30"/>
  <c r="C697" i="30"/>
  <c r="C698" i="30"/>
  <c r="C699" i="30"/>
  <c r="C700" i="30"/>
  <c r="C701" i="30"/>
  <c r="C702" i="30"/>
  <c r="C703" i="30"/>
  <c r="C704" i="30"/>
  <c r="C705" i="30"/>
  <c r="C706" i="30"/>
  <c r="C707" i="30"/>
  <c r="C708" i="30"/>
  <c r="C709" i="30"/>
  <c r="C710" i="30"/>
  <c r="C711" i="30"/>
  <c r="C712" i="30"/>
  <c r="C713" i="30"/>
  <c r="C714" i="30"/>
  <c r="C715" i="30"/>
  <c r="C716" i="30"/>
  <c r="C717" i="30"/>
  <c r="C718" i="30"/>
  <c r="C719" i="30"/>
  <c r="C720" i="30"/>
  <c r="C721" i="30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C579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595" i="29"/>
  <c r="C596" i="29"/>
  <c r="C597" i="29"/>
  <c r="C598" i="29"/>
  <c r="C599" i="29"/>
  <c r="C600" i="29"/>
  <c r="C601" i="29"/>
  <c r="C602" i="29"/>
  <c r="C603" i="29"/>
  <c r="C604" i="29"/>
  <c r="C605" i="29"/>
  <c r="C606" i="29"/>
  <c r="C607" i="29"/>
  <c r="C608" i="29"/>
  <c r="C609" i="29"/>
  <c r="C610" i="29"/>
  <c r="C611" i="29"/>
  <c r="C612" i="29"/>
  <c r="C613" i="29"/>
  <c r="C614" i="29"/>
  <c r="C615" i="29"/>
  <c r="C616" i="29"/>
  <c r="C617" i="29"/>
  <c r="C618" i="29"/>
  <c r="C619" i="29"/>
  <c r="C620" i="29"/>
  <c r="C621" i="29"/>
  <c r="C622" i="29"/>
  <c r="C623" i="29"/>
  <c r="C624" i="29"/>
  <c r="C625" i="29"/>
  <c r="C626" i="29"/>
  <c r="C627" i="29"/>
  <c r="C628" i="29"/>
  <c r="C629" i="29"/>
  <c r="C630" i="29"/>
  <c r="C631" i="29"/>
  <c r="C632" i="29"/>
  <c r="C633" i="29"/>
  <c r="C634" i="29"/>
  <c r="C635" i="29"/>
  <c r="C636" i="29"/>
  <c r="C637" i="29"/>
  <c r="C638" i="29"/>
  <c r="C639" i="29"/>
  <c r="C640" i="29"/>
  <c r="C641" i="29"/>
  <c r="C642" i="29"/>
  <c r="C643" i="29"/>
  <c r="C644" i="29"/>
  <c r="C645" i="29"/>
  <c r="C646" i="29"/>
  <c r="C647" i="29"/>
  <c r="C648" i="29"/>
  <c r="C649" i="29"/>
  <c r="C650" i="29"/>
  <c r="C651" i="29"/>
  <c r="C652" i="29"/>
  <c r="C653" i="29"/>
  <c r="C654" i="29"/>
  <c r="C655" i="29"/>
  <c r="C656" i="29"/>
  <c r="C657" i="29"/>
  <c r="C658" i="29"/>
  <c r="C659" i="29"/>
  <c r="C660" i="29"/>
  <c r="C661" i="29"/>
  <c r="C662" i="29"/>
  <c r="C663" i="29"/>
  <c r="C664" i="29"/>
  <c r="C665" i="29"/>
  <c r="C666" i="29"/>
  <c r="C667" i="29"/>
  <c r="C668" i="29"/>
  <c r="C669" i="29"/>
  <c r="C670" i="29"/>
  <c r="C671" i="29"/>
  <c r="C672" i="29"/>
  <c r="C673" i="29"/>
  <c r="C674" i="29"/>
  <c r="C675" i="29"/>
  <c r="C676" i="29"/>
  <c r="C677" i="29"/>
  <c r="C678" i="29"/>
  <c r="C679" i="29"/>
  <c r="C680" i="29"/>
  <c r="C681" i="29"/>
  <c r="C682" i="29"/>
  <c r="C683" i="29"/>
  <c r="C684" i="29"/>
  <c r="C685" i="29"/>
  <c r="C686" i="29"/>
  <c r="C687" i="29"/>
  <c r="C688" i="29"/>
  <c r="C689" i="29"/>
  <c r="C690" i="29"/>
  <c r="C691" i="29"/>
  <c r="C692" i="29"/>
  <c r="C693" i="29"/>
  <c r="C694" i="29"/>
  <c r="C695" i="29"/>
  <c r="C696" i="29"/>
  <c r="C697" i="29"/>
  <c r="C698" i="29"/>
  <c r="C699" i="29"/>
  <c r="C700" i="29"/>
  <c r="C701" i="29"/>
  <c r="C702" i="29"/>
  <c r="C703" i="29"/>
  <c r="C704" i="29"/>
  <c r="C705" i="29"/>
  <c r="C706" i="29"/>
  <c r="C707" i="29"/>
  <c r="C708" i="29"/>
  <c r="C709" i="29"/>
  <c r="C710" i="29"/>
  <c r="C711" i="29"/>
  <c r="C712" i="29"/>
  <c r="C713" i="29"/>
  <c r="C714" i="29"/>
  <c r="C715" i="29"/>
  <c r="C716" i="29"/>
  <c r="C717" i="29"/>
  <c r="C718" i="29"/>
  <c r="C719" i="29"/>
  <c r="C720" i="29"/>
  <c r="C721" i="29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2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2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P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2" i="1"/>
  <c r="I2" i="1" l="1"/>
  <c r="J2" i="1"/>
  <c r="K2" i="1" s="1"/>
  <c r="F2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B56C38-69CB-4AD8-ACD1-30B70A9742AC}" keepAlive="1" name="Query - SAFADModel_final-000001" description="Connection to the 'SAFADModel_final-000001' query in the workbook." type="5" refreshedVersion="6" background="1">
    <dbPr connection="Provider=Microsoft.Mashup.OleDb.1;Data Source=$Workbook$;Location=SAFADModel_final-000001;Extended Properties=&quot;&quot;" command="SELECT * FROM [SAFADModel_final-000001]"/>
  </connection>
  <connection id="2" xr16:uid="{37937FE5-74ED-4BE8-8601-355B9B337A38}" keepAlive="1" name="Query - SAFADModel_final-000001 (2)" description="Connection to the 'SAFADModel_final-000001 (2)' query in the workbook." type="5" refreshedVersion="6" background="1" saveData="1">
    <dbPr connection="Provider=Microsoft.Mashup.OleDb.1;Data Source=$Workbook$;Location=&quot;SAFADModel_final-000001 (2)&quot;;Extended Properties=&quot;&quot;" command="SELECT * FROM [SAFADModel_final-000001 (2)]"/>
  </connection>
  <connection id="3" xr16:uid="{D963864E-E400-4E4D-AECB-D847D2081E09}" keepAlive="1" name="Query - SAFADModel_final-000002" description="Connection to the 'SAFADModel_final-000002' query in the workbook." type="5" refreshedVersion="6" background="1">
    <dbPr connection="Provider=Microsoft.Mashup.OleDb.1;Data Source=$Workbook$;Location=SAFADModel_final-000002;Extended Properties=&quot;&quot;" command="SELECT * FROM [SAFADModel_final-000002]"/>
  </connection>
  <connection id="4" xr16:uid="{FD4458CC-6280-4A44-8BD8-A35DBFE235D7}" keepAlive="1" name="Query - SAFADModel_final-000002 (2)" description="Connection to the 'SAFADModel_final-000002 (2)' query in the workbook." type="5" refreshedVersion="6" background="1" saveData="1">
    <dbPr connection="Provider=Microsoft.Mashup.OleDb.1;Data Source=$Workbook$;Location=&quot;SAFADModel_final-000002 (2)&quot;;Extended Properties=&quot;&quot;" command="SELECT * FROM [SAFADModel_final-000002 (2)]"/>
  </connection>
  <connection id="5" xr16:uid="{3DB5E4F6-D443-434D-AD3B-5F6F78E135BB}" keepAlive="1" name="Query - SAFADModel_final-000003" description="Connection to the 'SAFADModel_final-000003' query in the workbook." type="5" refreshedVersion="6" background="1">
    <dbPr connection="Provider=Microsoft.Mashup.OleDb.1;Data Source=$Workbook$;Location=SAFADModel_final-000003;Extended Properties=&quot;&quot;" command="SELECT * FROM [SAFADModel_final-000003]"/>
  </connection>
  <connection id="6" xr16:uid="{535A308E-D5BB-41F2-8A94-6EDC7641B391}" keepAlive="1" name="Query - SAFADModel_final-000003 (2)" description="Connection to the 'SAFADModel_final-000003 (2)' query in the workbook." type="5" refreshedVersion="6" background="1" saveData="1">
    <dbPr connection="Provider=Microsoft.Mashup.OleDb.1;Data Source=$Workbook$;Location=&quot;SAFADModel_final-000003 (2)&quot;;Extended Properties=&quot;&quot;" command="SELECT * FROM [SAFADModel_final-000003 (2)]"/>
  </connection>
  <connection id="7" xr16:uid="{89E74377-F855-413D-A5BB-4F468CD4F06F}" keepAlive="1" name="Query - SAFADModel_final-000004" description="Connection to the 'SAFADModel_final-000004' query in the workbook." type="5" refreshedVersion="6" background="1">
    <dbPr connection="Provider=Microsoft.Mashup.OleDb.1;Data Source=$Workbook$;Location=SAFADModel_final-000004;Extended Properties=&quot;&quot;" command="SELECT * FROM [SAFADModel_final-000004]"/>
  </connection>
  <connection id="8" xr16:uid="{A78AD812-0339-4EAE-8E19-5C2DBDABC564}" keepAlive="1" name="Query - SAFADModel_final-000004 (2)" description="Connection to the 'SAFADModel_final-000004 (2)' query in the workbook." type="5" refreshedVersion="6" background="1" saveData="1">
    <dbPr connection="Provider=Microsoft.Mashup.OleDb.1;Data Source=$Workbook$;Location=&quot;SAFADModel_final-000004 (2)&quot;;Extended Properties=&quot;&quot;" command="SELECT * FROM [SAFADModel_final-000004 (2)]"/>
  </connection>
  <connection id="9" xr16:uid="{531D1698-97B5-4D52-9C08-A5C4C7CA7B02}" keepAlive="1" name="Query - SAFADModel_final-000005" description="Connection to the 'SAFADModel_final-000005' query in the workbook." type="5" refreshedVersion="6" background="1">
    <dbPr connection="Provider=Microsoft.Mashup.OleDb.1;Data Source=$Workbook$;Location=SAFADModel_final-000005;Extended Properties=&quot;&quot;" command="SELECT * FROM [SAFADModel_final-000005]"/>
  </connection>
  <connection id="10" xr16:uid="{F042D359-5B8C-48E1-B8E7-8579B202C18E}" keepAlive="1" name="Query - SAFADModel_final-000005 (2)" description="Connection to the 'SAFADModel_final-000005 (2)' query in the workbook." type="5" refreshedVersion="6" background="1" saveData="1">
    <dbPr connection="Provider=Microsoft.Mashup.OleDb.1;Data Source=$Workbook$;Location=&quot;SAFADModel_final-000005 (2)&quot;;Extended Properties=&quot;&quot;" command="SELECT * FROM [SAFADModel_final-000005 (2)]"/>
  </connection>
  <connection id="11" xr16:uid="{45CFB7CF-6E74-497F-8D26-518B5C4FF2B4}" keepAlive="1" name="Query - SAFADModel_final-000006" description="Connection to the 'SAFADModel_final-000006' query in the workbook." type="5" refreshedVersion="6" background="1">
    <dbPr connection="Provider=Microsoft.Mashup.OleDb.1;Data Source=$Workbook$;Location=SAFADModel_final-000006;Extended Properties=&quot;&quot;" command="SELECT * FROM [SAFADModel_final-000006]"/>
  </connection>
  <connection id="12" xr16:uid="{8BC81611-2436-4ACD-98A5-50C35D8C30C1}" keepAlive="1" name="Query - SAFADModel_final-000006 (2)" description="Connection to the 'SAFADModel_final-000006 (2)' query in the workbook." type="5" refreshedVersion="6" background="1" saveData="1">
    <dbPr connection="Provider=Microsoft.Mashup.OleDb.1;Data Source=$Workbook$;Location=&quot;SAFADModel_final-000006 (2)&quot;;Extended Properties=&quot;&quot;" command="SELECT * FROM [SAFADModel_final-000006 (2)]"/>
  </connection>
  <connection id="13" xr16:uid="{0FC5ECCF-55D5-40BA-90EB-E90265A639D2}" keepAlive="1" name="Query - SAFADModel_final-000007" description="Connection to the 'SAFADModel_final-000007' query in the workbook." type="5" refreshedVersion="6" background="1">
    <dbPr connection="Provider=Microsoft.Mashup.OleDb.1;Data Source=$Workbook$;Location=SAFADModel_final-000007;Extended Properties=&quot;&quot;" command="SELECT * FROM [SAFADModel_final-000007]"/>
  </connection>
  <connection id="14" xr16:uid="{8C6A7053-5C64-4C40-9661-864D1798AB4E}" keepAlive="1" name="Query - SAFADModel_final-000007 (2)" description="Connection to the 'SAFADModel_final-000007 (2)' query in the workbook." type="5" refreshedVersion="6" background="1" saveData="1">
    <dbPr connection="Provider=Microsoft.Mashup.OleDb.1;Data Source=$Workbook$;Location=&quot;SAFADModel_final-000007 (2)&quot;;Extended Properties=&quot;&quot;" command="SELECT * FROM [SAFADModel_final-000007 (2)]"/>
  </connection>
  <connection id="15" xr16:uid="{9D88C618-15DC-4712-8C18-7372FAFDB246}" keepAlive="1" name="Query - SAFADModel_final-000008" description="Connection to the 'SAFADModel_final-000008' query in the workbook." type="5" refreshedVersion="6" background="1" saveData="1">
    <dbPr connection="Provider=Microsoft.Mashup.OleDb.1;Data Source=$Workbook$;Location=SAFADModel_final-000008;Extended Properties=&quot;&quot;" command="SELECT * FROM [SAFADModel_final-000008]"/>
  </connection>
  <connection id="16" xr16:uid="{89A97B4D-5FA0-4590-99FA-85B51EFE6A00}" keepAlive="1" name="Query - SAFADModel_final-000009" description="Connection to the 'SAFADModel_final-000009' query in the workbook." type="5" refreshedVersion="6" background="1" saveData="1">
    <dbPr connection="Provider=Microsoft.Mashup.OleDb.1;Data Source=$Workbook$;Location=SAFADModel_final-000009;Extended Properties=&quot;&quot;" command="SELECT * FROM [SAFADModel_final-000009]"/>
  </connection>
  <connection id="17" xr16:uid="{0EBF6E9A-7487-4F4F-9B36-4FBC36C323CE}" keepAlive="1" name="Query - SAFADModel_final-000010" description="Connection to the 'SAFADModel_final-000010' query in the workbook." type="5" refreshedVersion="6" background="1" saveData="1">
    <dbPr connection="Provider=Microsoft.Mashup.OleDb.1;Data Source=$Workbook$;Location=SAFADModel_final-000010;Extended Properties=&quot;&quot;" command="SELECT * FROM [SAFADModel_final-000010]"/>
  </connection>
  <connection id="18" xr16:uid="{7253E893-4BA0-4A1C-BF83-91E8A6A321D4}" keepAlive="1" name="Query - SAFADModel_final-000011" description="Connection to the 'SAFADModel_final-000011' query in the workbook." type="5" refreshedVersion="6" background="1" saveData="1">
    <dbPr connection="Provider=Microsoft.Mashup.OleDb.1;Data Source=$Workbook$;Location=SAFADModel_final-000011;Extended Properties=&quot;&quot;" command="SELECT * FROM [SAFADModel_final-000011]"/>
  </connection>
  <connection id="19" xr16:uid="{E680E607-0C26-4E5A-BFA0-70AED8A402C0}" keepAlive="1" name="Query - SAFADModel_final-000012" description="Connection to the 'SAFADModel_final-000012' query in the workbook." type="5" refreshedVersion="6" background="1" saveData="1">
    <dbPr connection="Provider=Microsoft.Mashup.OleDb.1;Data Source=$Workbook$;Location=SAFADModel_final-000012;Extended Properties=&quot;&quot;" command="SELECT * FROM [SAFADModel_final-000012]"/>
  </connection>
  <connection id="20" xr16:uid="{2B4F2F6E-6A36-4CA3-A924-F93D98E13EBA}" keepAlive="1" name="Query - SAFADModel_final-000013" description="Connection to the 'SAFADModel_final-000013' query in the workbook." type="5" refreshedVersion="6" background="1" saveData="1">
    <dbPr connection="Provider=Microsoft.Mashup.OleDb.1;Data Source=$Workbook$;Location=SAFADModel_final-000013;Extended Properties=&quot;&quot;" command="SELECT * FROM [SAFADModel_final-000013]"/>
  </connection>
  <connection id="21" xr16:uid="{05DA8404-81FF-4B2F-9137-7526B46B14BD}" keepAlive="1" name="Query - SAFADModel_final-000014" description="Connection to the 'SAFADModel_final-000014' query in the workbook." type="5" refreshedVersion="6" background="1" saveData="1">
    <dbPr connection="Provider=Microsoft.Mashup.OleDb.1;Data Source=$Workbook$;Location=SAFADModel_final-000014;Extended Properties=&quot;&quot;" command="SELECT * FROM [SAFADModel_final-000014]"/>
  </connection>
  <connection id="22" xr16:uid="{2C272B9A-3B73-4FF6-861D-2F5DE3BC4F88}" keepAlive="1" name="Query - SAFADModel_final-000015" description="Connection to the 'SAFADModel_final-000015' query in the workbook." type="5" refreshedVersion="6" background="1" saveData="1">
    <dbPr connection="Provider=Microsoft.Mashup.OleDb.1;Data Source=$Workbook$;Location=SAFADModel_final-000015;Extended Properties=&quot;&quot;" command="SELECT * FROM [SAFADModel_final-000015]"/>
  </connection>
  <connection id="23" xr16:uid="{9232F8CC-0D04-49F4-A0A9-1BD568D0D17A}" keepAlive="1" name="Query - SAFADModel_final-000016" description="Connection to the 'SAFADModel_final-000016' query in the workbook." type="5" refreshedVersion="6" background="1" saveData="1">
    <dbPr connection="Provider=Microsoft.Mashup.OleDb.1;Data Source=$Workbook$;Location=SAFADModel_final-000016;Extended Properties=&quot;&quot;" command="SELECT * FROM [SAFADModel_final-000016]"/>
  </connection>
  <connection id="24" xr16:uid="{25E80EE5-B2DA-4438-8EDC-E2D803783F53}" keepAlive="1" name="Query - SAFADModel_final-000017" description="Connection to the 'SAFADModel_final-000017' query in the workbook." type="5" refreshedVersion="6" background="1" saveData="1">
    <dbPr connection="Provider=Microsoft.Mashup.OleDb.1;Data Source=$Workbook$;Location=SAFADModel_final-000017;Extended Properties=&quot;&quot;" command="SELECT * FROM [SAFADModel_final-000017]"/>
  </connection>
  <connection id="25" xr16:uid="{70B262B5-4153-4B55-96AB-E2C7B206C47D}" keepAlive="1" name="Query - SAFADModel_final-000018" description="Connection to the 'SAFADModel_final-000018' query in the workbook." type="5" refreshedVersion="6" background="1" saveData="1">
    <dbPr connection="Provider=Microsoft.Mashup.OleDb.1;Data Source=$Workbook$;Location=SAFADModel_final-000018;Extended Properties=&quot;&quot;" command="SELECT * FROM [SAFADModel_final-000018]"/>
  </connection>
  <connection id="26" xr16:uid="{A8D9E1A3-6169-4999-B827-312D7DC05ACC}" keepAlive="1" name="Query - SAFADModel_final-000019" description="Connection to the 'SAFADModel_final-000019' query in the workbook." type="5" refreshedVersion="6" background="1" saveData="1">
    <dbPr connection="Provider=Microsoft.Mashup.OleDb.1;Data Source=$Workbook$;Location=SAFADModel_final-000019;Extended Properties=&quot;&quot;" command="SELECT * FROM [SAFADModel_final-000019]"/>
  </connection>
  <connection id="27" xr16:uid="{713B59CD-2E1A-4AF9-9871-82A3A2FCF2CD}" keepAlive="1" name="Query - SAFADModel_final-000020" description="Connection to the 'SAFADModel_final-000020' query in the workbook." type="5" refreshedVersion="6" background="1" saveData="1">
    <dbPr connection="Provider=Microsoft.Mashup.OleDb.1;Data Source=$Workbook$;Location=SAFADModel_final-000020;Extended Properties=&quot;&quot;" command="SELECT * FROM [SAFADModel_final-000020]"/>
  </connection>
  <connection id="28" xr16:uid="{D0F2BA17-46E5-4270-B62D-5CD41BF1F432}" keepAlive="1" name="Query - SAFADModel_final-000021" description="Connection to the 'SAFADModel_final-000021' query in the workbook." type="5" refreshedVersion="6" background="1" saveData="1">
    <dbPr connection="Provider=Microsoft.Mashup.OleDb.1;Data Source=$Workbook$;Location=SAFADModel_final-000021;Extended Properties=&quot;&quot;" command="SELECT * FROM [SAFADModel_final-000021]"/>
  </connection>
  <connection id="29" xr16:uid="{84F531C3-FEF0-4C2D-888E-2008BB35FD4E}" keepAlive="1" name="Query - SAFADModel_final-000022" description="Connection to the 'SAFADModel_final-000022' query in the workbook." type="5" refreshedVersion="6" background="1" saveData="1">
    <dbPr connection="Provider=Microsoft.Mashup.OleDb.1;Data Source=$Workbook$;Location=SAFADModel_final-000022;Extended Properties=&quot;&quot;" command="SELECT * FROM [SAFADModel_final-000022]"/>
  </connection>
  <connection id="30" xr16:uid="{2AADAA41-290F-49F3-8F39-012379EBDCC2}" keepAlive="1" name="Query - SAFADModel_final-000023" description="Connection to the 'SAFADModel_final-000023' query in the workbook." type="5" refreshedVersion="6" background="1">
    <dbPr connection="Provider=Microsoft.Mashup.OleDb.1;Data Source=$Workbook$;Location=SAFADModel_final-000023;Extended Properties=&quot;&quot;" command="SELECT * FROM [SAFADModel_final-000023]"/>
  </connection>
  <connection id="31" xr16:uid="{15D9FDBF-9D65-46ED-833C-FC71F980EAF8}" keepAlive="1" name="Query - SAFADModel_final-000023 (2)" description="Connection to the 'SAFADModel_final-000023 (2)' query in the workbook." type="5" refreshedVersion="6" background="1" saveData="1">
    <dbPr connection="Provider=Microsoft.Mashup.OleDb.1;Data Source=$Workbook$;Location=&quot;SAFADModel_final-000023 (2)&quot;;Extended Properties=&quot;&quot;" command="SELECT * FROM [SAFADModel_final-000023 (2)]"/>
  </connection>
  <connection id="32" xr16:uid="{68F33340-7BFE-464F-8226-9B5398BC3BC6}" keepAlive="1" name="Query - SAFADModel_final-000024" description="Connection to the 'SAFADModel_final-000024' query in the workbook." type="5" refreshedVersion="6" background="1" saveData="1">
    <dbPr connection="Provider=Microsoft.Mashup.OleDb.1;Data Source=$Workbook$;Location=SAFADModel_final-000024;Extended Properties=&quot;&quot;" command="SELECT * FROM [SAFADModel_final-000024]"/>
  </connection>
  <connection id="33" xr16:uid="{4B064C6C-E98E-4C35-8FD3-F4460F8B8F71}" keepAlive="1" name="Query - SAFADModel_final-000025" description="Connection to the 'SAFADModel_final-000025' query in the workbook." type="5" refreshedVersion="6" background="1" saveData="1">
    <dbPr connection="Provider=Microsoft.Mashup.OleDb.1;Data Source=$Workbook$;Location=SAFADModel_final-000025;Extended Properties=&quot;&quot;" command="SELECT * FROM [SAFADModel_final-000025]"/>
  </connection>
  <connection id="34" xr16:uid="{356270E1-D271-4DD0-ACF1-8653FCD838C1}" keepAlive="1" name="Query - SAFADModel_final-000026" description="Connection to the 'SAFADModel_final-000026' query in the workbook." type="5" refreshedVersion="6" background="1" saveData="1">
    <dbPr connection="Provider=Microsoft.Mashup.OleDb.1;Data Source=$Workbook$;Location=SAFADModel_final-000026;Extended Properties=&quot;&quot;" command="SELECT * FROM [SAFADModel_final-000026]"/>
  </connection>
  <connection id="35" xr16:uid="{873E5BE7-A6BD-49DE-904E-9F2A54C24319}" keepAlive="1" name="Query - SAFADModel_final-000027" description="Connection to the 'SAFADModel_final-000027' query in the workbook." type="5" refreshedVersion="6" background="1" saveData="1">
    <dbPr connection="Provider=Microsoft.Mashup.OleDb.1;Data Source=$Workbook$;Location=SAFADModel_final-000027;Extended Properties=&quot;&quot;" command="SELECT * FROM [SAFADModel_final-000027]"/>
  </connection>
  <connection id="36" xr16:uid="{721FA047-1695-4B48-9CD5-ED9A242501FE}" keepAlive="1" name="Query - SAFADModel_final-000028" description="Connection to the 'SAFADModel_final-000028' query in the workbook." type="5" refreshedVersion="6" background="1" saveData="1">
    <dbPr connection="Provider=Microsoft.Mashup.OleDb.1;Data Source=$Workbook$;Location=SAFADModel_final-000028;Extended Properties=&quot;&quot;" command="SELECT * FROM [SAFADModel_final-000028]"/>
  </connection>
  <connection id="37" xr16:uid="{9080F854-D970-4AC9-ABF0-0A1DE8D6CC4B}" keepAlive="1" name="Query - SAFADModel_final-000029" description="Connection to the 'SAFADModel_final-000029' query in the workbook." type="5" refreshedVersion="6" background="1" saveData="1">
    <dbPr connection="Provider=Microsoft.Mashup.OleDb.1;Data Source=$Workbook$;Location=SAFADModel_final-000029;Extended Properties=&quot;&quot;" command="SELECT * FROM [SAFADModel_final-000029]"/>
  </connection>
  <connection id="38" xr16:uid="{879E676A-78E3-47FC-97C3-442F036AAEED}" keepAlive="1" name="Query - SAFADModel_final-000030" description="Connection to the 'SAFADModel_final-000030' query in the workbook." type="5" refreshedVersion="6" background="1" saveData="1">
    <dbPr connection="Provider=Microsoft.Mashup.OleDb.1;Data Source=$Workbook$;Location=SAFADModel_final-000030;Extended Properties=&quot;&quot;" command="SELECT * FROM [SAFADModel_final-000030]"/>
  </connection>
  <connection id="39" xr16:uid="{31E12378-CD82-4589-8B5A-F2933186E94A}" keepAlive="1" name="Query - SAFADModel_final-000031" description="Connection to the 'SAFADModel_final-000031' query in the workbook." type="5" refreshedVersion="6" background="1" saveData="1">
    <dbPr connection="Provider=Microsoft.Mashup.OleDb.1;Data Source=$Workbook$;Location=SAFADModel_final-000031;Extended Properties=&quot;&quot;" command="SELECT * FROM [SAFADModel_final-000031]"/>
  </connection>
  <connection id="40" xr16:uid="{E1208D72-0EE5-469C-9D0E-460E4549FF6B}" keepAlive="1" name="Query - SAFADModel_final-000032" description="Connection to the 'SAFADModel_final-000032' query in the workbook." type="5" refreshedVersion="6" background="1" saveData="1">
    <dbPr connection="Provider=Microsoft.Mashup.OleDb.1;Data Source=$Workbook$;Location=SAFADModel_final-000032;Extended Properties=&quot;&quot;" command="SELECT * FROM [SAFADModel_final-000032]"/>
  </connection>
  <connection id="41" xr16:uid="{9D661C45-4AE7-48EB-995D-668CE2F6003D}" keepAlive="1" name="Query - SAFADModel_final-000033" description="Connection to the 'SAFADModel_final-000033' query in the workbook." type="5" refreshedVersion="6" background="1" saveData="1">
    <dbPr connection="Provider=Microsoft.Mashup.OleDb.1;Data Source=$Workbook$;Location=SAFADModel_final-000033;Extended Properties=&quot;&quot;" command="SELECT * FROM [SAFADModel_final-000033]"/>
  </connection>
  <connection id="42" xr16:uid="{49A72C58-2200-494D-AB38-450836DD6F87}" keepAlive="1" name="Query - SAFADModel_final-000034" description="Connection to the 'SAFADModel_final-000034' query in the workbook." type="5" refreshedVersion="6" background="1" saveData="1">
    <dbPr connection="Provider=Microsoft.Mashup.OleDb.1;Data Source=$Workbook$;Location=SAFADModel_final-000034;Extended Properties=&quot;&quot;" command="SELECT * FROM [SAFADModel_final-000034]"/>
  </connection>
  <connection id="43" xr16:uid="{21FBE0B4-78A8-4EAD-98E0-1FBAF909034F}" keepAlive="1" name="Query - SAFADModel_final-000035" description="Connection to the 'SAFADModel_final-000035' query in the workbook." type="5" refreshedVersion="6" background="1" saveData="1">
    <dbPr connection="Provider=Microsoft.Mashup.OleDb.1;Data Source=$Workbook$;Location=SAFADModel_final-000035;Extended Properties=&quot;&quot;" command="SELECT * FROM [SAFADModel_final-000035]"/>
  </connection>
  <connection id="44" xr16:uid="{D27DFF4A-FD60-4A01-BC8D-BC719BE93668}" keepAlive="1" name="Query - SAFADModel_final-000036" description="Connection to the 'SAFADModel_final-000036' query in the workbook." type="5" refreshedVersion="6" background="1" saveData="1">
    <dbPr connection="Provider=Microsoft.Mashup.OleDb.1;Data Source=$Workbook$;Location=SAFADModel_final-000036;Extended Properties=&quot;&quot;" command="SELECT * FROM [SAFADModel_final-000036]"/>
  </connection>
  <connection id="45" xr16:uid="{DF2D25FE-D205-4F60-B415-067DEA09DFAE}" keepAlive="1" name="Query - SAFADModel_final-000037" description="Connection to the 'SAFADModel_final-000037' query in the workbook." type="5" refreshedVersion="6" background="1" saveData="1">
    <dbPr connection="Provider=Microsoft.Mashup.OleDb.1;Data Source=$Workbook$;Location=SAFADModel_final-000037;Extended Properties=&quot;&quot;" command="SELECT * FROM [SAFADModel_final-000037]"/>
  </connection>
  <connection id="46" xr16:uid="{8CCAE978-02B1-44BE-8E73-3FC73FC8664A}" keepAlive="1" name="Query - SAFADModel_final-000038" description="Connection to the 'SAFADModel_final-000038' query in the workbook." type="5" refreshedVersion="6" background="1" saveData="1">
    <dbPr connection="Provider=Microsoft.Mashup.OleDb.1;Data Source=$Workbook$;Location=SAFADModel_final-000038;Extended Properties=&quot;&quot;" command="SELECT * FROM [SAFADModel_final-000038]"/>
  </connection>
  <connection id="47" xr16:uid="{18CEE8FF-9140-4A76-B385-C07CF024FB28}" keepAlive="1" name="Query - SAFADModel_final-000039" description="Connection to the 'SAFADModel_final-000039' query in the workbook." type="5" refreshedVersion="6" background="1" saveData="1">
    <dbPr connection="Provider=Microsoft.Mashup.OleDb.1;Data Source=$Workbook$;Location=SAFADModel_final-000039;Extended Properties=&quot;&quot;" command="SELECT * FROM [SAFADModel_final-000039]"/>
  </connection>
  <connection id="48" xr16:uid="{F5FCEB38-87AA-420A-B1E3-5B8094FBDDF5}" keepAlive="1" name="Query - SAFADModel_final-000040" description="Connection to the 'SAFADModel_final-000040' query in the workbook." type="5" refreshedVersion="6" background="1" saveData="1">
    <dbPr connection="Provider=Microsoft.Mashup.OleDb.1;Data Source=$Workbook$;Location=SAFADModel_final-000040;Extended Properties=&quot;&quot;" command="SELECT * FROM [SAFADModel_final-000040]"/>
  </connection>
  <connection id="49" xr16:uid="{B78D3ABD-E2D8-4C10-8804-F4F47023FA3B}" keepAlive="1" name="Query - SAFADModel_final-000041" description="Connection to the 'SAFADModel_final-000041' query in the workbook." type="5" refreshedVersion="6" background="1" saveData="1">
    <dbPr connection="Provider=Microsoft.Mashup.OleDb.1;Data Source=$Workbook$;Location=SAFADModel_final-000041;Extended Properties=&quot;&quot;" command="SELECT * FROM [SAFADModel_final-000041]"/>
  </connection>
  <connection id="50" xr16:uid="{AEBA9268-41F7-4A09-ABBD-4693CA663297}" keepAlive="1" name="Query - SAFADModel_final-000042" description="Connection to the 'SAFADModel_final-000042' query in the workbook." type="5" refreshedVersion="6" background="1" saveData="1">
    <dbPr connection="Provider=Microsoft.Mashup.OleDb.1;Data Source=$Workbook$;Location=SAFADModel_final-000042;Extended Properties=&quot;&quot;" command="SELECT * FROM [SAFADModel_final-000042]"/>
  </connection>
  <connection id="51" xr16:uid="{CA26BFAC-5778-41ED-A5CD-C1B738ED3555}" keepAlive="1" name="Query - SAFADModel_final-000043" description="Connection to the 'SAFADModel_final-000043' query in the workbook." type="5" refreshedVersion="6" background="1" saveData="1">
    <dbPr connection="Provider=Microsoft.Mashup.OleDb.1;Data Source=$Workbook$;Location=SAFADModel_final-000043;Extended Properties=&quot;&quot;" command="SELECT * FROM [SAFADModel_final-000043]"/>
  </connection>
  <connection id="52" xr16:uid="{029BD0FC-D2B1-43C9-BB0E-558330163140}" keepAlive="1" name="Query - SAFADModel_final-000044" description="Connection to the 'SAFADModel_final-000044' query in the workbook." type="5" refreshedVersion="6" background="1" saveData="1">
    <dbPr connection="Provider=Microsoft.Mashup.OleDb.1;Data Source=$Workbook$;Location=SAFADModel_final-000044;Extended Properties=&quot;&quot;" command="SELECT * FROM [SAFADModel_final-000044]"/>
  </connection>
  <connection id="53" xr16:uid="{C23AF033-6A00-4560-9E15-165559FB03FB}" keepAlive="1" name="Query - SAFADModel_final-000045" description="Connection to the 'SAFADModel_final-000045' query in the workbook." type="5" refreshedVersion="6" background="1" saveData="1">
    <dbPr connection="Provider=Microsoft.Mashup.OleDb.1;Data Source=$Workbook$;Location=SAFADModel_final-000045;Extended Properties=&quot;&quot;" command="SELECT * FROM [SAFADModel_final-000045]"/>
  </connection>
  <connection id="54" xr16:uid="{931895C2-8165-4F07-B33F-2BC0D3287EFB}" keepAlive="1" name="Query - SAFADModel_final-000046" description="Connection to the 'SAFADModel_final-000046' query in the workbook." type="5" refreshedVersion="6" background="1" saveData="1">
    <dbPr connection="Provider=Microsoft.Mashup.OleDb.1;Data Source=$Workbook$;Location=SAFADModel_final-000046;Extended Properties=&quot;&quot;" command="SELECT * FROM [SAFADModel_final-000046]"/>
  </connection>
  <connection id="55" xr16:uid="{E36FCEC4-5254-4118-A735-40CD19EB6FE5}" keepAlive="1" name="Query - SAFADModel_final-000047" description="Connection to the 'SAFADModel_final-000047' query in the workbook." type="5" refreshedVersion="6" background="1" saveData="1">
    <dbPr connection="Provider=Microsoft.Mashup.OleDb.1;Data Source=$Workbook$;Location=SAFADModel_final-000047;Extended Properties=&quot;&quot;" command="SELECT * FROM [SAFADModel_final-000047]"/>
  </connection>
  <connection id="56" xr16:uid="{7CE77B09-2B15-47F5-A4D7-B07CE644A263}" keepAlive="1" name="Query - SAFADModel_final-000048" description="Connection to the 'SAFADModel_final-000048' query in the workbook." type="5" refreshedVersion="6" background="1" saveData="1">
    <dbPr connection="Provider=Microsoft.Mashup.OleDb.1;Data Source=$Workbook$;Location=SAFADModel_final-000048;Extended Properties=&quot;&quot;" command="SELECT * FROM [SAFADModel_final-000048]"/>
  </connection>
  <connection id="57" xr16:uid="{21ED8AE3-EB36-4632-8BDE-774B0EFC0BF1}" keepAlive="1" name="Query - SAFADModel_final-000049" description="Connection to the 'SAFADModel_final-000049' query in the workbook." type="5" refreshedVersion="6" background="1" saveData="1">
    <dbPr connection="Provider=Microsoft.Mashup.OleDb.1;Data Source=$Workbook$;Location=SAFADModel_final-000049;Extended Properties=&quot;&quot;" command="SELECT * FROM [SAFADModel_final-000049]"/>
  </connection>
  <connection id="58" xr16:uid="{6779C279-E65C-435E-A5B1-42E2E4EC5B9F}" keepAlive="1" name="Query - SAFADModel_final-000050" description="Connection to the 'SAFADModel_final-000050' query in the workbook." type="5" refreshedVersion="6" background="1" saveData="1">
    <dbPr connection="Provider=Microsoft.Mashup.OleDb.1;Data Source=$Workbook$;Location=SAFADModel_final-000050;Extended Properties=&quot;&quot;" command="SELECT * FROM [SAFADModel_final-000050]"/>
  </connection>
</connections>
</file>

<file path=xl/sharedStrings.xml><?xml version="1.0" encoding="utf-8"?>
<sst xmlns="http://schemas.openxmlformats.org/spreadsheetml/2006/main" count="37186" uniqueCount="734">
  <si>
    <t>Date/Time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</si>
  <si>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</si>
  <si>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</si>
  <si>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</si>
  <si>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</si>
  <si>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</si>
  <si>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</si>
  <si>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</si>
  <si>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</si>
  <si>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</si>
  <si>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</si>
  <si>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</si>
  <si>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</si>
  <si>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</si>
  <si>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</si>
  <si>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</si>
  <si>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</si>
  <si>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</si>
  <si>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</si>
  <si>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</si>
  <si>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</si>
  <si>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</si>
  <si>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</si>
  <si>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</si>
  <si>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</si>
  <si>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</si>
  <si>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</si>
  <si>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</si>
  <si>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</si>
  <si>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</si>
  <si>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</si>
  <si>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</si>
  <si>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</si>
  <si>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</si>
  <si>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</si>
  <si>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</si>
  <si>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</si>
  <si>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</si>
  <si>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</si>
  <si>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</si>
  <si>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</si>
  <si>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</si>
  <si>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</si>
  <si>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</si>
  <si>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</si>
  <si>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</si>
  <si>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</si>
  <si>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</si>
  <si>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</si>
  <si>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</si>
  <si>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</si>
  <si>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</si>
  <si>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</si>
  <si>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</si>
  <si>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</si>
  <si>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</si>
  <si>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</si>
  <si>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</si>
  <si>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</si>
  <si>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</si>
  <si>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</si>
  <si>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</si>
  <si>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</si>
  <si>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</si>
  <si>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</si>
  <si>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</si>
  <si>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</si>
  <si>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</si>
  <si>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</si>
  <si>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</si>
  <si>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</si>
  <si>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</si>
  <si>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</si>
  <si>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</si>
  <si>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</si>
  <si>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</si>
  <si>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</si>
  <si>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</si>
  <si>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</si>
  <si>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</si>
  <si>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</si>
  <si>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</si>
  <si>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</si>
  <si>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</si>
  <si>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</si>
  <si>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</si>
  <si>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</si>
  <si>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</si>
  <si>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</si>
  <si>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</si>
  <si>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</si>
  <si>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</si>
  <si>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</si>
  <si>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</si>
  <si>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</si>
  <si>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</si>
  <si>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</si>
  <si>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</si>
  <si>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</si>
  <si>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</si>
  <si>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</si>
  <si>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</si>
  <si>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</si>
  <si>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</si>
  <si>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</si>
  <si>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</si>
  <si>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</si>
  <si>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</si>
  <si>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</si>
  <si>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</si>
  <si>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</si>
  <si>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</si>
  <si>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</si>
  <si>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</si>
  <si>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</si>
  <si>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</si>
  <si>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</si>
  <si>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</si>
  <si>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</si>
  <si>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</si>
  <si>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</si>
  <si>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</si>
  <si>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</si>
  <si>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</si>
  <si>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</si>
  <si>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</si>
  <si>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</si>
  <si>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</si>
  <si>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</si>
  <si>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</si>
  <si>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</si>
  <si>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</si>
  <si>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</si>
  <si>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</si>
  <si>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</si>
  <si>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</si>
  <si>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</si>
  <si>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</si>
  <si>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</si>
  <si>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</si>
  <si>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</si>
  <si>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</si>
  <si>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</si>
  <si>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</si>
  <si>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</si>
  <si>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</si>
  <si>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</si>
  <si>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</si>
  <si>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</si>
  <si>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</si>
  <si>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</si>
  <si>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</si>
  <si>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</si>
  <si>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</si>
  <si>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</si>
  <si>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</si>
  <si>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</si>
  <si>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</si>
  <si>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</si>
  <si>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</si>
  <si>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</si>
  <si>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</si>
  <si>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</si>
  <si>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</si>
  <si>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</si>
  <si>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</si>
  <si>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</si>
  <si>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</si>
  <si>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</si>
  <si>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</si>
  <si>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</si>
  <si>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</si>
  <si>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</si>
  <si>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</si>
  <si>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</si>
  <si>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</si>
  <si>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</si>
  <si>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</si>
  <si>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</si>
  <si>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</si>
  <si>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</si>
  <si>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</si>
  <si>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</si>
  <si>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</si>
  <si>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</si>
  <si>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</si>
  <si>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</si>
  <si>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</si>
  <si>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</si>
  <si>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</si>
  <si>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</si>
  <si>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</si>
  <si>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</si>
  <si>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</si>
  <si>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</si>
  <si>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</si>
  <si>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</si>
  <si>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</si>
  <si>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</si>
  <si>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</si>
  <si>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</si>
  <si>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</si>
  <si>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</si>
  <si>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</si>
  <si>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</si>
  <si>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</si>
  <si>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</si>
  <si>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</si>
  <si>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</si>
  <si>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</si>
  <si>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</si>
  <si>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</si>
  <si>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</si>
  <si>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</si>
  <si>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</si>
  <si>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</si>
  <si>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</si>
  <si>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</si>
  <si>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</si>
  <si>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</si>
  <si>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</si>
  <si>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</si>
  <si>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</si>
  <si>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</si>
  <si>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</si>
  <si>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</si>
  <si>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</si>
  <si>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</si>
  <si>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</si>
  <si>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</si>
  <si>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</si>
  <si>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</si>
  <si>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</si>
  <si>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</si>
  <si>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</si>
  <si>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</si>
  <si>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</si>
  <si>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</si>
  <si>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</si>
  <si>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</si>
  <si>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</si>
  <si>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</si>
  <si>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</si>
  <si>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</si>
  <si>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</si>
  <si>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</si>
  <si>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</si>
  <si>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</si>
  <si>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</si>
  <si>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</si>
  <si>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</si>
  <si>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</si>
  <si>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</si>
  <si>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</si>
  <si>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</si>
  <si>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</si>
  <si>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</si>
  <si>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</si>
  <si>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</si>
  <si>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</si>
  <si>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</si>
  <si>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</si>
  <si>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</si>
  <si>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</si>
  <si>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</si>
  <si>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</si>
  <si>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</si>
  <si>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</si>
  <si>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</si>
  <si>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</si>
  <si>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</si>
  <si>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</si>
  <si>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</si>
  <si>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</si>
  <si>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</si>
  <si>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</si>
  <si>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</si>
  <si>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</si>
  <si>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</si>
  <si>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</si>
  <si>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</si>
  <si>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</si>
  <si>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</si>
  <si>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</si>
  <si>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</si>
  <si>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</si>
  <si>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</si>
  <si>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</si>
  <si>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</si>
  <si>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</si>
  <si>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</si>
  <si>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</si>
  <si>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</si>
  <si>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</si>
  <si>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</si>
  <si>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</si>
  <si>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</si>
  <si>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</si>
  <si>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</si>
  <si>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</si>
  <si>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</si>
  <si>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</si>
  <si>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</si>
  <si>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</si>
  <si>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</si>
  <si>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</si>
  <si>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</si>
  <si>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</si>
  <si>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</si>
  <si>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</si>
  <si>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</si>
  <si>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</si>
  <si>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</si>
  <si>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</si>
  <si>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</si>
  <si>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</si>
  <si>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</si>
  <si>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</si>
  <si>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</si>
  <si>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</si>
  <si>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</si>
  <si>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</si>
  <si>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</si>
  <si>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</si>
  <si>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</si>
  <si>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</si>
  <si>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</si>
  <si>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</si>
  <si>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</si>
  <si>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</si>
  <si>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</si>
  <si>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</si>
  <si>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</si>
  <si>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</si>
  <si>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</si>
  <si>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</si>
  <si>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</si>
  <si>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</si>
  <si>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</si>
  <si>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</si>
  <si>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</si>
  <si>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</si>
  <si>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</si>
  <si>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</si>
  <si>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</si>
  <si>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</si>
  <si>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</si>
  <si>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</si>
  <si>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</si>
  <si>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</si>
  <si>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</si>
  <si>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</si>
  <si>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</si>
  <si>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</si>
  <si>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</si>
  <si>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</si>
  <si>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</si>
  <si>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</si>
  <si>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</si>
  <si>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</si>
  <si>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</si>
  <si>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</si>
  <si>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</si>
  <si>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</si>
  <si>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</si>
  <si>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</si>
  <si>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</si>
  <si>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</si>
  <si>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</si>
  <si>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</si>
  <si>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</si>
  <si>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</si>
  <si>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</si>
  <si>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</si>
  <si>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</si>
  <si>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</si>
  <si>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</si>
  <si>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</si>
  <si>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</si>
  <si>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</si>
  <si>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</si>
  <si>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</si>
  <si>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</si>
  <si>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</si>
  <si>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</si>
  <si>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</si>
  <si>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</si>
  <si>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</si>
  <si>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</si>
  <si>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</si>
  <si>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</si>
  <si>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</si>
  <si>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</si>
  <si>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</si>
  <si>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</si>
  <si>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</si>
  <si>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</si>
  <si>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</si>
  <si>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</si>
  <si>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</si>
  <si>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</si>
  <si>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</si>
  <si>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</si>
  <si>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</si>
  <si>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</si>
  <si>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</si>
  <si>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</si>
  <si>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</si>
  <si>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</si>
  <si>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</si>
  <si>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</si>
  <si>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</si>
  <si>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</si>
  <si>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</si>
  <si>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</si>
  <si>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</si>
  <si>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</si>
  <si>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</si>
  <si>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</si>
  <si>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</si>
  <si>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</si>
  <si>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</si>
  <si>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</si>
  <si>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</si>
  <si>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</si>
  <si>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</si>
  <si>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</si>
  <si>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</si>
  <si>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</si>
  <si>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</si>
  <si>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</si>
  <si>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</si>
  <si>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</si>
  <si>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</si>
  <si>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</si>
  <si>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</si>
  <si>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</si>
  <si>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</si>
  <si>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</si>
  <si>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</si>
  <si>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</si>
  <si>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</si>
  <si>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</si>
  <si>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</si>
  <si>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</si>
  <si>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</si>
  <si>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</si>
  <si>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</si>
  <si>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</si>
  <si>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</si>
  <si>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</si>
  <si>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</si>
  <si>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</si>
  <si>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</si>
  <si>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</si>
  <si>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</si>
  <si>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</si>
  <si>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</si>
  <si>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</si>
  <si>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</si>
  <si>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</si>
  <si>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</si>
  <si>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</si>
  <si>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</si>
  <si>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</si>
  <si>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</si>
  <si>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</si>
  <si>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</si>
  <si>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</si>
  <si>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</si>
  <si>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</si>
  <si>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</si>
  <si>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</si>
  <si>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</si>
  <si>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</si>
  <si>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</si>
  <si>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</si>
  <si>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</si>
  <si>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</si>
  <si>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</si>
  <si>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</si>
  <si>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</si>
  <si>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</si>
  <si>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</si>
  <si>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</si>
  <si>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</si>
  <si>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</si>
  <si>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</si>
  <si>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</si>
  <si>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</si>
  <si>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</si>
  <si>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</si>
  <si>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</si>
  <si>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</si>
  <si>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</si>
  <si>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</si>
  <si>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</si>
  <si>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</si>
  <si>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</si>
  <si>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</si>
  <si>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</si>
  <si>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</si>
  <si>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</si>
  <si>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</si>
  <si>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</si>
  <si>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</si>
  <si>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</si>
  <si>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</si>
  <si>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</si>
  <si>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</si>
  <si>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</si>
  <si>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</si>
  <si>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</si>
  <si>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</si>
  <si>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</si>
  <si>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</si>
  <si>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</si>
  <si>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</si>
  <si>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</si>
  <si>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</si>
  <si>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</si>
  <si>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</si>
  <si>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</si>
  <si>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</si>
  <si>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</si>
  <si>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</si>
  <si>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</si>
  <si>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</si>
  <si>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</si>
  <si>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>Measured</t>
  </si>
  <si>
    <t>Base Simulation</t>
  </si>
  <si>
    <t>CVRMSE</t>
  </si>
  <si>
    <t>MBE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</si>
  <si>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</si>
  <si>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</si>
  <si>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</si>
  <si>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</si>
  <si>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</si>
  <si>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</si>
  <si>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</si>
  <si>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</si>
  <si>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</si>
  <si>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</si>
  <si>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</si>
  <si>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</si>
  <si>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</si>
  <si>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</si>
  <si>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</si>
  <si>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</si>
  <si>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</si>
  <si>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</si>
  <si>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</si>
  <si>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</si>
  <si>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</si>
  <si>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</si>
  <si>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</si>
  <si>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</si>
  <si>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</si>
  <si>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</si>
  <si>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</si>
  <si>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</si>
  <si>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</si>
  <si>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</si>
  <si>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</si>
  <si>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</si>
  <si>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</si>
  <si>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</si>
  <si>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</si>
  <si>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</si>
  <si>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</si>
  <si>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</si>
  <si>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</si>
  <si>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</si>
  <si>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</si>
  <si>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</si>
  <si>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</si>
  <si>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</si>
  <si>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</si>
  <si>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</si>
  <si>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</si>
  <si>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</si>
  <si>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</si>
  <si>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</si>
  <si>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</si>
  <si>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</si>
  <si>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</si>
  <si>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</si>
  <si>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</si>
  <si>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</si>
  <si>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</si>
  <si>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</si>
  <si>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</si>
  <si>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</si>
  <si>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</si>
  <si>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</si>
  <si>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</si>
  <si>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</si>
  <si>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</si>
  <si>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</si>
  <si>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</si>
  <si>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</si>
  <si>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</si>
  <si>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</si>
  <si>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</si>
  <si>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</si>
  <si>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</si>
  <si>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</si>
  <si>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</si>
  <si>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</si>
  <si>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</si>
  <si>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</si>
  <si>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</si>
  <si>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</si>
  <si>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</si>
  <si>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</si>
  <si>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</si>
  <si>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</si>
  <si>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</si>
  <si>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</si>
  <si>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</si>
  <si>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</si>
  <si>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</si>
  <si>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</si>
  <si>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</si>
  <si>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</si>
  <si>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</si>
  <si>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</si>
  <si>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</si>
  <si>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</si>
  <si>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</si>
  <si>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</si>
  <si>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</si>
  <si>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</si>
  <si>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</si>
  <si>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</si>
  <si>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</si>
  <si>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</si>
  <si>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</si>
  <si>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</si>
  <si>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</si>
  <si>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</si>
  <si>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</si>
  <si>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</si>
  <si>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</si>
  <si>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</si>
  <si>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</si>
  <si>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</si>
  <si>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</si>
  <si>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</si>
  <si>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</si>
  <si>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</si>
  <si>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</si>
  <si>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</si>
  <si>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</si>
  <si>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</si>
  <si>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</si>
  <si>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</si>
  <si>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</si>
  <si>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</si>
  <si>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</si>
  <si>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</si>
  <si>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</si>
  <si>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</si>
  <si>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</si>
  <si>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</si>
  <si>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</si>
  <si>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</si>
  <si>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</si>
  <si>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</si>
  <si>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</si>
  <si>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</si>
  <si>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</si>
  <si>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</si>
  <si>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</si>
  <si>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</si>
  <si>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</si>
  <si>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</si>
  <si>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</si>
  <si>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</si>
  <si>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</si>
  <si>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</si>
  <si>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</si>
  <si>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</si>
  <si>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</si>
  <si>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</si>
  <si>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</si>
  <si>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</si>
  <si>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</si>
  <si>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</si>
  <si>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</si>
  <si>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</si>
  <si>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</si>
  <si>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</si>
  <si>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</si>
  <si>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</si>
  <si>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</si>
  <si>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</si>
  <si>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</si>
  <si>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</si>
  <si>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</si>
  <si>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</si>
  <si>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</si>
  <si>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</si>
  <si>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</si>
  <si>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</si>
  <si>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</si>
  <si>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</si>
  <si>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</si>
  <si>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</si>
  <si>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</si>
  <si>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</si>
  <si>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</si>
  <si>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</si>
  <si>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</si>
  <si>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</si>
  <si>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</si>
  <si>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</si>
  <si>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</si>
  <si>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</si>
  <si>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</si>
  <si>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</si>
  <si>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</si>
  <si>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</si>
  <si>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</si>
  <si>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</si>
  <si>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>Dif</t>
  </si>
  <si>
    <t>Setpoint Tuning</t>
  </si>
  <si>
    <t>Column1</t>
  </si>
  <si>
    <t xml:space="preserve">Whole Building:Facility Total Electric Demand Power [W](Hourly) </t>
  </si>
  <si>
    <t>Column2</t>
  </si>
  <si>
    <t>Column3</t>
  </si>
  <si>
    <t>LHMC Tuning</t>
  </si>
  <si>
    <t>GOF_Total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</si>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</sst>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28" borderId="0" applyNumberFormat="0" applyBorder="0" applyAlignment="0" applyProtection="0"/>
    <xf numFmtId="0" fontId="17" fillId="24" borderId="0" applyNumberFormat="0" applyBorder="0" applyAlignment="0" applyProtection="0"/>
    <xf numFmtId="0" fontId="17" fillId="20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  <xf numFmtId="2" fontId="0" fillId="0" borderId="0" xfId="0" applyNumberFormat="1" applyFill="1"/>
    <xf numFmtId="0" fontId="0" fillId="0" borderId="0" xfId="0" applyFill="1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6" xr:uid="{5B722601-76C4-4073-91BC-80031F7B64D1}"/>
    <cellStyle name="60% - Accent2" xfId="25" builtinId="36" customBuiltin="1"/>
    <cellStyle name="60% - Accent2 2" xfId="48" xr:uid="{DAA19D99-4F0E-4BEA-86E9-27770C912074}"/>
    <cellStyle name="60% - Accent3" xfId="29" builtinId="40" customBuiltin="1"/>
    <cellStyle name="60% - Accent3 2" xfId="45" xr:uid="{88D66F5D-A371-44B6-A059-3875DDE1497D}"/>
    <cellStyle name="60% - Accent4" xfId="33" builtinId="44" customBuiltin="1"/>
    <cellStyle name="60% - Accent4 2" xfId="44" xr:uid="{3BFCB2DB-B933-4890-8D2F-2C80FF630242}"/>
    <cellStyle name="60% - Accent5" xfId="37" builtinId="48" customBuiltin="1"/>
    <cellStyle name="60% - Accent5 2" xfId="43" xr:uid="{2D1FB637-D7F3-4D45-A632-4973D3D4AB52}"/>
    <cellStyle name="60% - Accent6" xfId="41" builtinId="52" customBuiltin="1"/>
    <cellStyle name="60% - Accent6 2" xfId="47" xr:uid="{6B657E67-B322-4CBA-8B49-5458EC6BE6B4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5E46002C-24CB-49E1-B37F-A4176583A678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onnections" Target="connection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8F0985D-388C-4E11-B49E-117BE123ADC3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0408A96-8A70-488A-8C5C-06D47F78F2C1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50E8D1E-6F14-42D1-A027-B314609F67AA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1C84EBAF-8EB6-413E-ADC4-DB7015030052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5A91E6B1-6457-4505-A66E-7DBE6B29E419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" xr16:uid="{53EC8A76-BC57-4841-B59B-09B26AE6EDDE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371846E5-CAD9-4BE1-93C4-29092E4E21FC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5" xr16:uid="{36F6B3CE-077B-424F-8E63-0268C313E2BC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58" xr16:uid="{9204B470-62A0-4BA8-AB69-A75542923B11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57" xr16:uid="{9B4A8452-4888-4DD1-B848-A383C9932592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56" xr16:uid="{4CF14B5D-D68C-48E4-9C01-F9E05AD7F51F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55" xr16:uid="{D7D1D2D0-4B27-41A8-A30E-586620611023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54" xr16:uid="{E0302704-C5F1-442F-8BA6-0FB45BC46BF8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53" xr16:uid="{527FC37D-A788-493A-843F-BEAF046AD719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connectionId="52" xr16:uid="{AE478E8B-FEC2-42F0-A46F-6C36AE88AC28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51" xr16:uid="{7367786B-E077-4497-B466-B10CFEF83405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50" xr16:uid="{73A7F11A-4F38-4309-9673-1D92366F63DA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49" xr16:uid="{1CD69ADC-0E3D-42AA-B417-E5DABE8CBECA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48" xr16:uid="{A673C7F4-5B31-438C-B08E-63BC3A24B8E8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47" xr16:uid="{E7467D37-8C04-46B3-86FE-FC1C3AD13E74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46" xr16:uid="{205DAE35-E83C-4521-9960-BD48A813E7EE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45" xr16:uid="{9F62DF45-C371-4A7D-BBB0-9F2B43FDBA0B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44" xr16:uid="{733C3FF5-D5A5-497B-BF43-9AD68211B472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43" xr16:uid="{806200D9-3A29-467F-8BD4-BC41877C3DC3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42" xr16:uid="{AA677284-098D-4B3F-8357-480C4301D660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41" xr16:uid="{A51DAB23-FCC9-4BE7-AC5F-E5EE9FD5D998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40" xr16:uid="{BFADE0B5-1B11-448E-AE86-3E8B57B0421D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39" xr16:uid="{86100082-391D-4B86-A540-82B2257591DB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38" xr16:uid="{78C7EF7D-319B-4E5F-B739-143D73CAF2E2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37" xr16:uid="{428C80A0-CCD2-4C1D-B3AB-A885D039E656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36" xr16:uid="{13163A5A-2EBB-462A-A322-F82189DE2714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35" xr16:uid="{20620C49-27F7-4B3F-99BB-E737E7148EAA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34" xr16:uid="{CD8B0B13-7291-4315-9402-DBA925C0CC1A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33" xr16:uid="{B64C0C56-1C61-424D-893C-E4CC81E88FB4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32" xr16:uid="{AE09C45A-6B15-42F6-A024-90C4DBD0878F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31" xr16:uid="{2788C373-2394-445D-A21C-065907740607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29" xr16:uid="{7D2C39D6-ACE0-4A4B-B415-71B4AB172A10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28" xr16:uid="{C61ACC5C-A680-4A02-B3C8-72A8ECCC8E98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27" xr16:uid="{528952EB-8C7B-492E-A36F-8EB89FEF7A02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26" xr16:uid="{02641F78-5467-456A-BDF5-647C0A06467D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25" xr16:uid="{E4E0A341-0F66-437B-81B3-C05ABCFE655C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24" xr16:uid="{F6B94978-56E0-42C4-AD22-A60D036737F4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23" xr16:uid="{7DA8D79F-DB5A-4454-B9F8-15294AE3223B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2" xr16:uid="{9DEC7F36-E2E9-425D-80C7-6989502CCA92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1" xr16:uid="{361BAE8D-72C7-4FE1-AF29-BF5070093D9B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0" xr16:uid="{A17A537E-3AAE-4508-9B8C-664F8CD58EED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9" xr16:uid="{A60F2F56-D4B4-48DD-8781-B62F6B9F40E9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8" xr16:uid="{590796B7-9A53-4AEB-B121-F37A738CD359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7" xr16:uid="{69285CF2-6635-4E8E-A68D-C17CA2098231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6" xr16:uid="{A10C7988-327D-4F12-8564-794B11C20148}" autoFormatId="16" applyNumberFormats="0" applyBorderFormats="0" applyFontFormats="0" applyPatternFormats="0" applyAlignmentFormats="0" applyWidthHeightFormats="0">
  <queryTableRefresh nextId="7" unboundColumnsRight="4">
    <queryTableFields count="6">
      <queryTableField id="1" name="Date/Time" tableColumnId="1"/>
      <queryTableField id="2" name="Whole Building:Facility Total Electric Demand Power [W](Hourly) 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73EDBDF-9506-4978-B35D-14F910EF4ADE}" name="SAFADModel_final_000001__2" displayName="SAFADModel_final_000001__2" ref="A1:F721" tableType="queryTable" totalsRowShown="0">
  <tableColumns count="6">
    <tableColumn id="1" xr3:uid="{FF4B1533-54FE-499B-8BD7-A2CF0F64F0DB}" uniqueName="1" name="Date/Time" queryTableFieldId="1" dataDxfId="99"/>
    <tableColumn id="2" xr3:uid="{226B1AB1-B922-49CD-91BF-A4F29B20D96D}" uniqueName="2" name="Whole Building:Facility Total Electric Demand Power [W](Hourly) " queryTableFieldId="2"/>
    <tableColumn id="3" xr3:uid="{31B7862E-8B68-44FD-BB24-35919E473155}" uniqueName="3" name="Column1" queryTableFieldId="3" dataDxfId="98">
      <calculatedColumnFormula>SAFADModel_final_000001__2[[#This Row],[Whole Building:Facility Total Electric Demand Power '[W'](Hourly) ]]/1000</calculatedColumnFormula>
    </tableColumn>
    <tableColumn id="4" xr3:uid="{CEBFFEDC-E2CF-470E-A733-8E209D7CD455}" uniqueName="4" name="Column2" queryTableFieldId="4"/>
    <tableColumn id="5" xr3:uid="{2F9BD0FB-1EAE-4321-A642-2F6F659553D5}" uniqueName="5" name="Column3" queryTableFieldId="5"/>
    <tableColumn id="6" xr3:uid="{A60D30E3-EEB3-455B-AE75-AB4D1BC81F74}" uniqueName="6" name="Column4" queryTableField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F09397-9E59-4060-B34B-3FA06765C73D}" name="SAFADModel_final_000002__2" displayName="SAFADModel_final_000002__2" ref="A1:F721" tableType="queryTable" totalsRowShown="0">
  <tableColumns count="6">
    <tableColumn id="1" xr3:uid="{0BA83BE5-CA48-45BC-81D4-797BD6B05B9C}" uniqueName="1" name="Date/Time" queryTableFieldId="1" dataDxfId="97"/>
    <tableColumn id="2" xr3:uid="{240E019A-492B-486A-8BA9-87EE6250BC1C}" uniqueName="2" name="Whole Building:Facility Total Electric Demand Power [W](Hourly) " queryTableFieldId="2"/>
    <tableColumn id="3" xr3:uid="{B7FF35FE-D66B-4138-B3D3-18BF1F070465}" uniqueName="3" name="Column1" queryTableFieldId="3" dataDxfId="96">
      <calculatedColumnFormula>SAFADModel_final_000002__2[[#This Row],[Whole Building:Facility Total Electric Demand Power '[W'](Hourly) ]]/1000</calculatedColumnFormula>
    </tableColumn>
    <tableColumn id="4" xr3:uid="{B38454FE-6D1F-4106-8AF9-825BF69BC5AB}" uniqueName="4" name="Column2" queryTableFieldId="4"/>
    <tableColumn id="5" xr3:uid="{31AEA728-0426-41F9-B7B9-03E0B1562B50}" uniqueName="5" name="Column3" queryTableFieldId="5"/>
    <tableColumn id="6" xr3:uid="{559AB7D1-5073-4F17-840F-91A7BF1C8521}" uniqueName="6" name="Column4" queryTableFieldId="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EF02832-BF63-4ADA-93FE-27F69B42B35D}" name="SAFADModel_final_000003__2" displayName="SAFADModel_final_000003__2" ref="A1:F721" tableType="queryTable" totalsRowShown="0">
  <tableColumns count="6">
    <tableColumn id="1" xr3:uid="{8C1DDBA6-D5D3-4AF6-8451-0BDD18F6879F}" uniqueName="1" name="Date/Time" queryTableFieldId="1" dataDxfId="95"/>
    <tableColumn id="2" xr3:uid="{A21D0B98-8029-4E0E-9A7B-A671625F124E}" uniqueName="2" name="Whole Building:Facility Total Electric Demand Power [W](Hourly) " queryTableFieldId="2"/>
    <tableColumn id="3" xr3:uid="{3B570B7D-C345-4982-9881-45C89CB6E151}" uniqueName="3" name="Column1" queryTableFieldId="3" dataDxfId="94">
      <calculatedColumnFormula>SAFADModel_final_000003__2[[#This Row],[Whole Building:Facility Total Electric Demand Power '[W'](Hourly) ]]/1000</calculatedColumnFormula>
    </tableColumn>
    <tableColumn id="4" xr3:uid="{EC353959-3B2D-4AAD-A830-6693EE7B4153}" uniqueName="4" name="Column2" queryTableFieldId="4"/>
    <tableColumn id="5" xr3:uid="{4F90C199-AD76-4606-BF65-E2CD8827D779}" uniqueName="5" name="Column3" queryTableFieldId="5"/>
    <tableColumn id="6" xr3:uid="{7C6B3526-20DA-43E1-ACF2-F98BFEF51BE6}" uniqueName="6" name="Column4" queryTableFieldId="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C8B6571-49D1-42BD-8293-AD83D978A5AD}" name="SAFADModel_final_000004__2" displayName="SAFADModel_final_000004__2" ref="A1:F721" tableType="queryTable" totalsRowShown="0">
  <tableColumns count="6">
    <tableColumn id="1" xr3:uid="{762EFA64-F9FF-4A34-AEA4-817ABF6C4E14}" uniqueName="1" name="Date/Time" queryTableFieldId="1" dataDxfId="93"/>
    <tableColumn id="2" xr3:uid="{C87CAE69-F7DE-48D3-8F45-33BB99BD242F}" uniqueName="2" name="Whole Building:Facility Total Electric Demand Power [W](Hourly) " queryTableFieldId="2"/>
    <tableColumn id="3" xr3:uid="{A84D33E2-1EC8-4C78-AAF9-9EFFDF2A7A8A}" uniqueName="3" name="Column1" queryTableFieldId="3" dataDxfId="92">
      <calculatedColumnFormula>SAFADModel_final_000004__2[[#This Row],[Whole Building:Facility Total Electric Demand Power '[W'](Hourly) ]]/1000</calculatedColumnFormula>
    </tableColumn>
    <tableColumn id="4" xr3:uid="{7EE059CC-8F7F-48BB-BAD1-85825C58031C}" uniqueName="4" name="Column2" queryTableFieldId="4"/>
    <tableColumn id="5" xr3:uid="{7F7B0C48-2D56-46FB-B892-0676F051CD26}" uniqueName="5" name="Column3" queryTableFieldId="5"/>
    <tableColumn id="6" xr3:uid="{3190249B-61D4-4170-8E9D-A7AFDC959BDD}" uniqueName="6" name="Column4" queryTableFieldId="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CDA1493-33B7-4C30-AB47-D70F4BBBFB9C}" name="SAFADModel_final_000005__2" displayName="SAFADModel_final_000005__2" ref="A1:F721" tableType="queryTable" totalsRowShown="0">
  <tableColumns count="6">
    <tableColumn id="1" xr3:uid="{2B295501-137A-474B-8CDB-1E02487B8B30}" uniqueName="1" name="Date/Time" queryTableFieldId="1" dataDxfId="91"/>
    <tableColumn id="2" xr3:uid="{D26D7BD5-A63F-4B7E-B806-29503168EDA7}" uniqueName="2" name="Whole Building:Facility Total Electric Demand Power [W](Hourly) " queryTableFieldId="2"/>
    <tableColumn id="3" xr3:uid="{56C62C5B-F1F4-4EFA-9A26-F970D05485AB}" uniqueName="3" name="Column1" queryTableFieldId="3" dataDxfId="90">
      <calculatedColumnFormula>SAFADModel_final_000005__2[[#This Row],[Whole Building:Facility Total Electric Demand Power '[W'](Hourly) ]]/1000</calculatedColumnFormula>
    </tableColumn>
    <tableColumn id="4" xr3:uid="{339F4F75-0C74-4815-84AF-8B84FD6BAA48}" uniqueName="4" name="Column2" queryTableFieldId="4"/>
    <tableColumn id="5" xr3:uid="{799924A3-0BA2-4FED-B290-09E4B93676B8}" uniqueName="5" name="Column3" queryTableFieldId="5"/>
    <tableColumn id="6" xr3:uid="{0093E199-265A-4CBF-8E85-D88C8B70CABC}" uniqueName="6" name="Column4" queryTableFieldId="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E6B6F86-8476-442A-B041-35D2A6F64515}" name="SAFADModel_final_000006__2" displayName="SAFADModel_final_000006__2" ref="A1:F721" tableType="queryTable" totalsRowShown="0">
  <tableColumns count="6">
    <tableColumn id="1" xr3:uid="{F45264B3-A883-417B-8E2D-79BBBECCBBD4}" uniqueName="1" name="Date/Time" queryTableFieldId="1" dataDxfId="89"/>
    <tableColumn id="2" xr3:uid="{549216AF-1F2A-4335-91FF-6DF06115C52D}" uniqueName="2" name="Whole Building:Facility Total Electric Demand Power [W](Hourly) " queryTableFieldId="2"/>
    <tableColumn id="3" xr3:uid="{AECCB86B-BA14-48E2-BF3F-4868F7D76197}" uniqueName="3" name="Column1" queryTableFieldId="3" dataDxfId="88">
      <calculatedColumnFormula>SAFADModel_final_000006__2[[#This Row],[Whole Building:Facility Total Electric Demand Power '[W'](Hourly) ]]/1000</calculatedColumnFormula>
    </tableColumn>
    <tableColumn id="4" xr3:uid="{A1454AF2-BC52-4D1D-BFB0-7307279A7210}" uniqueName="4" name="Column2" queryTableFieldId="4"/>
    <tableColumn id="5" xr3:uid="{BD712860-3985-4322-A2CD-CCB4331EF01E}" uniqueName="5" name="Column3" queryTableFieldId="5"/>
    <tableColumn id="6" xr3:uid="{8D2BECB5-D6C6-48AE-88DA-B5AD0098EB83}" uniqueName="6" name="Column4" queryTableFieldId="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136A734-7109-465C-B28C-10A95221957F}" name="SAFADModel_final_000007__2" displayName="SAFADModel_final_000007__2" ref="A1:F721" tableType="queryTable" totalsRowShown="0">
  <tableColumns count="6">
    <tableColumn id="1" xr3:uid="{8BC2B538-5A5D-4FC1-A0A0-7E10311925E9}" uniqueName="1" name="Date/Time" queryTableFieldId="1" dataDxfId="87"/>
    <tableColumn id="2" xr3:uid="{9C86304D-1BDB-4FF2-BC25-B0AA040962E4}" uniqueName="2" name="Whole Building:Facility Total Electric Demand Power [W](Hourly) " queryTableFieldId="2"/>
    <tableColumn id="3" xr3:uid="{245263E6-0E09-4B76-A35E-9805994B8D06}" uniqueName="3" name="Column1" queryTableFieldId="3" dataDxfId="86">
      <calculatedColumnFormula>SAFADModel_final_000007__2[[#This Row],[Whole Building:Facility Total Electric Demand Power '[W'](Hourly) ]]/1000</calculatedColumnFormula>
    </tableColumn>
    <tableColumn id="4" xr3:uid="{D1F492D8-CE14-4A3D-A087-3E7F231BE39D}" uniqueName="4" name="Column2" queryTableFieldId="4"/>
    <tableColumn id="5" xr3:uid="{E9466BAF-5040-4F39-B755-4D830A3EF32A}" uniqueName="5" name="Column3" queryTableFieldId="5"/>
    <tableColumn id="6" xr3:uid="{8A40A98B-D6A1-4048-9EBB-FD0791296EF8}" uniqueName="6" name="Column4" queryTableFieldId="6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4E42A95-552B-45E4-BA9F-65E42C7C81ED}" name="SAFADModel_final_000008" displayName="SAFADModel_final_000008" ref="A1:F721" tableType="queryTable" totalsRowShown="0">
  <tableColumns count="6">
    <tableColumn id="1" xr3:uid="{DF0B016C-6910-4E52-A685-1DBE1FE545D6}" uniqueName="1" name="Date/Time" queryTableFieldId="1" dataDxfId="85"/>
    <tableColumn id="2" xr3:uid="{B6CEECF2-3593-4FC7-8BA6-A2CEADE2A1DF}" uniqueName="2" name="Whole Building:Facility Total Electric Demand Power [W](Hourly) " queryTableFieldId="2"/>
    <tableColumn id="3" xr3:uid="{E0BAB8C6-2B50-416D-B777-AFA07DB531B5}" uniqueName="3" name="Column1" queryTableFieldId="3" dataDxfId="84">
      <calculatedColumnFormula>SAFADModel_final_000008[[#This Row],[Whole Building:Facility Total Electric Demand Power '[W'](Hourly) ]]/1000</calculatedColumnFormula>
    </tableColumn>
    <tableColumn id="4" xr3:uid="{C620796A-C97D-41A3-A552-E64E1F7084C9}" uniqueName="4" name="Column2" queryTableFieldId="4"/>
    <tableColumn id="5" xr3:uid="{729C2F09-3846-471C-80AE-7516E921C28B}" uniqueName="5" name="Column3" queryTableFieldId="5"/>
    <tableColumn id="6" xr3:uid="{C50A949A-ECDE-4190-A3CC-7506D8E91DA2}" uniqueName="6" name="Column4" queryTableFieldId="6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A5D7F1E-E64C-49C5-93C6-D1A045B0DC2E}" name="SAFADModel_final_000050" displayName="SAFADModel_final_000050" ref="A1:F721" tableType="queryTable" totalsRowShown="0">
  <autoFilter ref="A1:F721" xr:uid="{063F07BA-C042-4DB3-A7D9-28D542FA09BD}"/>
  <tableColumns count="6">
    <tableColumn id="1" xr3:uid="{0795C96D-1B70-46C1-8892-F8ED7DFCCDCF}" uniqueName="1" name="Date/Time" queryTableFieldId="1" dataDxfId="83"/>
    <tableColumn id="2" xr3:uid="{57FDF7D6-36BC-4C6C-8B19-BD584CA83F93}" uniqueName="2" name="Whole Building:Facility Total Electric Demand Power [W](Hourly) " queryTableFieldId="2"/>
    <tableColumn id="3" xr3:uid="{34CABC16-5652-48D7-9A52-4D82D86A658C}" uniqueName="3" name="Column1" queryTableFieldId="3" dataDxfId="82">
      <calculatedColumnFormula>SAFADModel_final_000050[[#This Row],[Whole Building:Facility Total Electric Demand Power '[W'](Hourly) ]]/1000</calculatedColumnFormula>
    </tableColumn>
    <tableColumn id="4" xr3:uid="{B8A013C9-F23C-4C31-AC6F-A7F568261730}" uniqueName="4" name="Column2" queryTableFieldId="4"/>
    <tableColumn id="5" xr3:uid="{099B6C00-59D8-45EA-9FC9-E893B732B9BA}" uniqueName="5" name="Column3" queryTableFieldId="5"/>
    <tableColumn id="6" xr3:uid="{3050EC5C-C106-4E87-9A30-383454A29B13}" uniqueName="6" name="Column4" queryTableField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FEF3A831-E2D9-47E6-A0D4-8977C4B1EF67}" name="SAFADModel_final_000049" displayName="SAFADModel_final_000049" ref="A1:F721" tableType="queryTable" totalsRowShown="0">
  <autoFilter ref="A1:F721" xr:uid="{8BC97FBF-261D-4E64-99EB-215E27567FCB}"/>
  <tableColumns count="6">
    <tableColumn id="1" xr3:uid="{01D89267-5539-48D9-9E3E-A4C2AA222894}" uniqueName="1" name="Date/Time" queryTableFieldId="1" dataDxfId="81"/>
    <tableColumn id="2" xr3:uid="{52F12E79-0610-4D36-ACB1-1D6BA8799A6E}" uniqueName="2" name="Whole Building:Facility Total Electric Demand Power [W](Hourly) " queryTableFieldId="2"/>
    <tableColumn id="3" xr3:uid="{52435702-E522-48BB-A445-3E0EA67D2D0A}" uniqueName="3" name="Column1" queryTableFieldId="3" dataDxfId="80">
      <calculatedColumnFormula>SAFADModel_final_000049[[#This Row],[Whole Building:Facility Total Electric Demand Power '[W'](Hourly) ]]/1000</calculatedColumnFormula>
    </tableColumn>
    <tableColumn id="4" xr3:uid="{FC3A7C29-90D1-4828-A026-33E8ACB72E81}" uniqueName="4" name="Column2" queryTableFieldId="4"/>
    <tableColumn id="5" xr3:uid="{AC25A83C-8A32-4CC1-A3A0-F9DDF06E8338}" uniqueName="5" name="Column3" queryTableFieldId="5"/>
    <tableColumn id="6" xr3:uid="{D2E2F4F6-BCE2-4DDC-B1A7-D464CFE3B416}" uniqueName="6" name="Column4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BF742BC-FB1B-4E60-8BF3-0CC58A25428F}" name="SAFADModel_final_000048" displayName="SAFADModel_final_000048" ref="A1:F721" tableType="queryTable" totalsRowShown="0">
  <autoFilter ref="A1:F721" xr:uid="{A33414E0-BF45-4F4C-9581-D94BDA7BF613}"/>
  <tableColumns count="6">
    <tableColumn id="1" xr3:uid="{A501572B-EA03-469E-802D-BF79818AC39F}" uniqueName="1" name="Date/Time" queryTableFieldId="1" dataDxfId="79"/>
    <tableColumn id="2" xr3:uid="{2E7B6C06-D66D-4C97-A38A-EE5D68D04397}" uniqueName="2" name="Whole Building:Facility Total Electric Demand Power [W](Hourly) " queryTableFieldId="2"/>
    <tableColumn id="3" xr3:uid="{B3607BF2-9FFC-46B6-ADAE-26037C100FC3}" uniqueName="3" name="Column1" queryTableFieldId="3" dataDxfId="78">
      <calculatedColumnFormula>SAFADModel_final_000048[[#This Row],[Whole Building:Facility Total Electric Demand Power '[W'](Hourly) ]]/1000</calculatedColumnFormula>
    </tableColumn>
    <tableColumn id="4" xr3:uid="{1B46D7BC-9F1F-4997-888F-BBBD71DB9EC4}" uniqueName="4" name="Column2" queryTableFieldId="4"/>
    <tableColumn id="5" xr3:uid="{ACDB74C5-0462-4F1A-96EB-6BED4ED0292B}" uniqueName="5" name="Column3" queryTableFieldId="5"/>
    <tableColumn id="6" xr3:uid="{7A9691E4-6F3F-4A0B-9B8E-5C391DF5A8A1}" uniqueName="6" name="Column4" queryTableField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9206B49-5EA6-46DF-90B7-68179DA6F338}" name="SAFADModel_final_000047" displayName="SAFADModel_final_000047" ref="A1:F721" tableType="queryTable" totalsRowShown="0">
  <autoFilter ref="A1:F721" xr:uid="{1E6B06E1-EE95-496D-BD5C-3126FB89F0B5}"/>
  <tableColumns count="6">
    <tableColumn id="1" xr3:uid="{3BEC6CC4-36E4-4661-9884-FF9F224522F3}" uniqueName="1" name="Date/Time" queryTableFieldId="1" dataDxfId="77"/>
    <tableColumn id="2" xr3:uid="{5348DE82-135C-4814-872A-A117F9002A56}" uniqueName="2" name="Whole Building:Facility Total Electric Demand Power [W](Hourly) " queryTableFieldId="2"/>
    <tableColumn id="3" xr3:uid="{E1F31492-4C03-4B56-B373-CD535D9D01E4}" uniqueName="3" name="Column1" queryTableFieldId="3" dataDxfId="76">
      <calculatedColumnFormula>SAFADModel_final_000047[[#This Row],[Whole Building:Facility Total Electric Demand Power '[W'](Hourly) ]]/1000</calculatedColumnFormula>
    </tableColumn>
    <tableColumn id="4" xr3:uid="{493EA635-E1D4-4F51-8875-E2566F0F276F}" uniqueName="4" name="Column2" queryTableFieldId="4"/>
    <tableColumn id="5" xr3:uid="{68AB42E8-3704-4CC5-9D99-2B90C8383E3F}" uniqueName="5" name="Column3" queryTableFieldId="5"/>
    <tableColumn id="6" xr3:uid="{E989AF41-9FDC-45C4-975B-4A19BBB4B531}" uniqueName="6" name="Column4" queryTableField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96D0982-89BB-4B9E-A500-47075FE22D3B}" name="SAFADModel_final_000046" displayName="SAFADModel_final_000046" ref="A1:F721" tableType="queryTable" totalsRowShown="0">
  <autoFilter ref="A1:F721" xr:uid="{DA47682B-A459-4277-A937-16377A49B789}"/>
  <tableColumns count="6">
    <tableColumn id="1" xr3:uid="{CEA57613-04BE-41AB-8468-93205EE4C553}" uniqueName="1" name="Date/Time" queryTableFieldId="1" dataDxfId="75"/>
    <tableColumn id="2" xr3:uid="{9D5CAE26-C7B5-48B2-9F2C-0158718AEB0D}" uniqueName="2" name="Whole Building:Facility Total Electric Demand Power [W](Hourly) " queryTableFieldId="2"/>
    <tableColumn id="3" xr3:uid="{DAEB0FA6-1599-4EAE-BD36-FAEAF90565DC}" uniqueName="3" name="Column1" queryTableFieldId="3" dataDxfId="74">
      <calculatedColumnFormula>SAFADModel_final_000046[[#This Row],[Whole Building:Facility Total Electric Demand Power '[W'](Hourly) ]]/1000</calculatedColumnFormula>
    </tableColumn>
    <tableColumn id="4" xr3:uid="{C2D7AC45-98F3-4659-AE52-88B2C5C2F81C}" uniqueName="4" name="Column2" queryTableFieldId="4"/>
    <tableColumn id="5" xr3:uid="{90837FC8-EF19-4559-9535-D14F4324A0BB}" uniqueName="5" name="Column3" queryTableFieldId="5"/>
    <tableColumn id="6" xr3:uid="{8E5BB385-82CA-45BA-BCC7-5FD8B7C584B9}" uniqueName="6" name="Column4" queryTableFieldId="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AFF9F2A8-5E6E-40AE-BE38-3D5F8D6E76E4}" name="SAFADModel_final_000045" displayName="SAFADModel_final_000045" ref="A1:F721" tableType="queryTable" totalsRowShown="0">
  <autoFilter ref="A1:F721" xr:uid="{577DFB00-959F-435C-BB4C-68A178B16386}"/>
  <tableColumns count="6">
    <tableColumn id="1" xr3:uid="{20FB5438-F569-4BD5-9CB6-F73568A8F443}" uniqueName="1" name="Date/Time" queryTableFieldId="1" dataDxfId="73"/>
    <tableColumn id="2" xr3:uid="{04B352B4-CE6D-4E14-9976-8D6548F13B29}" uniqueName="2" name="Whole Building:Facility Total Electric Demand Power [W](Hourly) " queryTableFieldId="2"/>
    <tableColumn id="3" xr3:uid="{C5C91B21-1CB7-4166-9E81-0AB60DF007AA}" uniqueName="3" name="Column1" queryTableFieldId="3" dataDxfId="72">
      <calculatedColumnFormula>SAFADModel_final_000045[[#This Row],[Whole Building:Facility Total Electric Demand Power '[W'](Hourly) ]]/1000</calculatedColumnFormula>
    </tableColumn>
    <tableColumn id="4" xr3:uid="{7B6956E7-F4BC-4986-A722-4E8EB85DA7BB}" uniqueName="4" name="Column2" queryTableFieldId="4"/>
    <tableColumn id="5" xr3:uid="{77564A6E-77E0-480A-9E73-BC9B4FEB3C2D}" uniqueName="5" name="Column3" queryTableFieldId="5"/>
    <tableColumn id="6" xr3:uid="{4549EA06-DB3B-4397-988A-BF0A515AF72C}" uniqueName="6" name="Column4" queryTableFieldId="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28AF29E-AF30-40FE-A48F-086DCE023741}" name="SAFADModel_final_000044" displayName="SAFADModel_final_000044" ref="A1:F721" tableType="queryTable" totalsRowShown="0">
  <autoFilter ref="A1:F721" xr:uid="{4287B0C7-B3D5-4FF0-B2C4-B12645D3181A}"/>
  <tableColumns count="6">
    <tableColumn id="1" xr3:uid="{E0298EDD-9B91-43FA-A976-220893720316}" uniqueName="1" name="Date/Time" queryTableFieldId="1" dataDxfId="71"/>
    <tableColumn id="2" xr3:uid="{7B8C351C-0E78-4161-BAC3-EBB5E222E62A}" uniqueName="2" name="Whole Building:Facility Total Electric Demand Power [W](Hourly) " queryTableFieldId="2"/>
    <tableColumn id="3" xr3:uid="{6E259D60-8851-42A6-8C2E-A1FF411A5A20}" uniqueName="3" name="Column1" queryTableFieldId="3" dataDxfId="70">
      <calculatedColumnFormula>SAFADModel_final_000044[[#This Row],[Whole Building:Facility Total Electric Demand Power '[W'](Hourly) ]]/1000</calculatedColumnFormula>
    </tableColumn>
    <tableColumn id="4" xr3:uid="{ABA10ABD-601F-4110-9BE2-F05BCEE8B7C4}" uniqueName="4" name="Column2" queryTableFieldId="4"/>
    <tableColumn id="5" xr3:uid="{D6C13887-0422-4813-A2AB-18986A89380C}" uniqueName="5" name="Column3" queryTableFieldId="5"/>
    <tableColumn id="6" xr3:uid="{024F2666-3468-4984-A6FA-B625B7B594AF}" uniqueName="6" name="Column4" queryTableFieldId="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D545BE3A-3B0B-4AEA-BA07-135237C75E56}" name="SAFADModel_final_000043" displayName="SAFADModel_final_000043" ref="A1:F721" tableType="queryTable" totalsRowShown="0">
  <autoFilter ref="A1:F721" xr:uid="{B5BFDAAE-930B-4E12-87D8-04FC14B7C8E2}"/>
  <tableColumns count="6">
    <tableColumn id="1" xr3:uid="{CF4897F5-A942-4972-97AD-E5946DFE76B9}" uniqueName="1" name="Date/Time" queryTableFieldId="1" dataDxfId="69"/>
    <tableColumn id="2" xr3:uid="{53F1EA5B-E863-476D-9410-3B6D37DB03FB}" uniqueName="2" name="Whole Building:Facility Total Electric Demand Power [W](Hourly) " queryTableFieldId="2"/>
    <tableColumn id="3" xr3:uid="{E4195F53-A860-465F-AE1F-11EB04BE2B45}" uniqueName="3" name="Column1" queryTableFieldId="3" dataDxfId="68">
      <calculatedColumnFormula>SAFADModel_final_000043[[#This Row],[Whole Building:Facility Total Electric Demand Power '[W'](Hourly) ]]/1000</calculatedColumnFormula>
    </tableColumn>
    <tableColumn id="4" xr3:uid="{845FBE49-51ED-4EAA-A43D-4E42A295477B}" uniqueName="4" name="Column2" queryTableFieldId="4"/>
    <tableColumn id="5" xr3:uid="{4A76CEAF-3F9F-4F8A-8D64-B9AE6AD985B6}" uniqueName="5" name="Column3" queryTableFieldId="5"/>
    <tableColumn id="6" xr3:uid="{549B72E6-10BF-4766-8BFC-9DE92F420FB0}" uniqueName="6" name="Column4" queryTableFieldId="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4CD4118-AFD1-4135-8845-2372C487E158}" name="SAFADModel_final_000042" displayName="SAFADModel_final_000042" ref="A1:F721" tableType="queryTable" totalsRowShown="0">
  <autoFilter ref="A1:F721" xr:uid="{FDFCDD79-892D-466A-AA98-AD6890491112}"/>
  <tableColumns count="6">
    <tableColumn id="1" xr3:uid="{3AA9B2DB-1A33-4FEA-A09B-97A7952BE0FC}" uniqueName="1" name="Date/Time" queryTableFieldId="1" dataDxfId="67"/>
    <tableColumn id="2" xr3:uid="{ABCBC008-7933-4F06-B541-D27A47425E4E}" uniqueName="2" name="Whole Building:Facility Total Electric Demand Power [W](Hourly) " queryTableFieldId="2"/>
    <tableColumn id="3" xr3:uid="{730D34E3-8367-48A6-89B3-B5A20386D063}" uniqueName="3" name="Column1" queryTableFieldId="3" dataDxfId="66">
      <calculatedColumnFormula>SAFADModel_final_000042[[#This Row],[Whole Building:Facility Total Electric Demand Power '[W'](Hourly) ]]/1000</calculatedColumnFormula>
    </tableColumn>
    <tableColumn id="4" xr3:uid="{E2FE7030-DC58-46AB-9D08-53566E2005FD}" uniqueName="4" name="Column2" queryTableFieldId="4"/>
    <tableColumn id="5" xr3:uid="{6A51AC47-C452-49F1-B9F5-2BBF4E435B3E}" uniqueName="5" name="Column3" queryTableFieldId="5"/>
    <tableColumn id="6" xr3:uid="{B4288232-2CF9-46EF-A2CF-6E277373E61D}" uniqueName="6" name="Column4" queryTableFieldId="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91C02B6D-9166-4998-920A-942B6B9ED22E}" name="SAFADModel_final_000041" displayName="SAFADModel_final_000041" ref="A1:F721" tableType="queryTable" totalsRowShown="0">
  <autoFilter ref="A1:F721" xr:uid="{FF22A003-3132-4704-AE97-A6FE093574C4}"/>
  <tableColumns count="6">
    <tableColumn id="1" xr3:uid="{22CFE6FA-0917-475A-A9F3-D27BF6107F2B}" uniqueName="1" name="Date/Time" queryTableFieldId="1" dataDxfId="65"/>
    <tableColumn id="2" xr3:uid="{9ED539E4-8DE6-4FE8-A87F-C5EDD02751EB}" uniqueName="2" name="Whole Building:Facility Total Electric Demand Power [W](Hourly) " queryTableFieldId="2"/>
    <tableColumn id="3" xr3:uid="{56EB83CF-0B2F-4BF0-82C6-8527735019EC}" uniqueName="3" name="Column1" queryTableFieldId="3" dataDxfId="64">
      <calculatedColumnFormula>SAFADModel_final_000041[[#This Row],[Whole Building:Facility Total Electric Demand Power '[W'](Hourly) ]]/1000</calculatedColumnFormula>
    </tableColumn>
    <tableColumn id="4" xr3:uid="{858BBD55-2433-4C3E-9587-0048EDB4D2A6}" uniqueName="4" name="Column2" queryTableFieldId="4"/>
    <tableColumn id="5" xr3:uid="{FA4CC900-66F2-4AAD-BBD1-5E7C20A02BBB}" uniqueName="5" name="Column3" queryTableFieldId="5"/>
    <tableColumn id="6" xr3:uid="{44297E9E-69D5-43BD-AD27-75D483A5216E}" uniqueName="6" name="Column4" queryTableField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933B8F3-33D2-46B2-9D63-B8D9A6241693}" name="SAFADModel_final_000040" displayName="SAFADModel_final_000040" ref="A1:F721" tableType="queryTable" totalsRowShown="0">
  <autoFilter ref="A1:F721" xr:uid="{BB00D2F0-8E76-4BE2-BC85-DC307F1F43E3}"/>
  <tableColumns count="6">
    <tableColumn id="1" xr3:uid="{D8AD02E0-980F-43FF-AE7F-489A2D92B238}" uniqueName="1" name="Date/Time" queryTableFieldId="1" dataDxfId="63"/>
    <tableColumn id="2" xr3:uid="{37A1FFC8-19BC-4BE9-926A-44E2BCD84E1D}" uniqueName="2" name="Whole Building:Facility Total Electric Demand Power [W](Hourly) " queryTableFieldId="2"/>
    <tableColumn id="3" xr3:uid="{FFBECAC3-94E1-4DC2-BA7B-CE7ED6931B04}" uniqueName="3" name="Column1" queryTableFieldId="3" dataDxfId="62">
      <calculatedColumnFormula>SAFADModel_final_000040[[#This Row],[Whole Building:Facility Total Electric Demand Power '[W'](Hourly) ]]/1000</calculatedColumnFormula>
    </tableColumn>
    <tableColumn id="4" xr3:uid="{80B2E2E2-02B1-44D9-9AE0-53779F6C3748}" uniqueName="4" name="Column2" queryTableFieldId="4"/>
    <tableColumn id="5" xr3:uid="{52734156-9491-44CF-8873-E00442717B96}" uniqueName="5" name="Column3" queryTableFieldId="5"/>
    <tableColumn id="6" xr3:uid="{DF48C62F-0E26-4BA7-BE54-F30711E6ED67}" uniqueName="6" name="Column4" queryTableFieldId="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E757356-185C-430E-BE27-8BF1B1C76812}" name="SAFADModel_final_000039" displayName="SAFADModel_final_000039" ref="A1:F721" tableType="queryTable" totalsRowShown="0">
  <autoFilter ref="A1:F721" xr:uid="{B7E4B593-7102-4A70-96A4-B5D0DCA81531}"/>
  <tableColumns count="6">
    <tableColumn id="1" xr3:uid="{A3B0B9E9-A10A-47D5-B37F-2D6CFA2C8E1C}" uniqueName="1" name="Date/Time" queryTableFieldId="1" dataDxfId="61"/>
    <tableColumn id="2" xr3:uid="{25433E1D-6587-4803-8EA6-F05D8A7BDDFD}" uniqueName="2" name="Whole Building:Facility Total Electric Demand Power [W](Hourly) " queryTableFieldId="2"/>
    <tableColumn id="3" xr3:uid="{7275E673-76DA-480E-9724-40DDC2B82D2E}" uniqueName="3" name="Column1" queryTableFieldId="3" dataDxfId="60">
      <calculatedColumnFormula>SAFADModel_final_000039[[#This Row],[Whole Building:Facility Total Electric Demand Power '[W'](Hourly) ]]/1000</calculatedColumnFormula>
    </tableColumn>
    <tableColumn id="4" xr3:uid="{0F2AEE8C-0DBF-4FFA-811D-2FC26505D489}" uniqueName="4" name="Column2" queryTableFieldId="4"/>
    <tableColumn id="5" xr3:uid="{E8C46F23-76D9-4682-82F8-07CEC1A33C43}" uniqueName="5" name="Column3" queryTableFieldId="5"/>
    <tableColumn id="6" xr3:uid="{CD975077-95B3-4D91-806E-3EE5715D8DAD}" uniqueName="6" name="Column4" queryTableFieldId="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35D5E82-F528-4FAB-97A7-7CBBBBE927F0}" name="SAFADModel_final_000038" displayName="SAFADModel_final_000038" ref="A1:F721" tableType="queryTable" totalsRowShown="0">
  <autoFilter ref="A1:F721" xr:uid="{2B8C0D92-5356-435B-9441-C06862CDAF29}"/>
  <tableColumns count="6">
    <tableColumn id="1" xr3:uid="{9E93114C-BC5A-402C-95D3-27D5F2CB011F}" uniqueName="1" name="Date/Time" queryTableFieldId="1" dataDxfId="59"/>
    <tableColumn id="2" xr3:uid="{13C22728-2AA7-4581-AFA8-795785D7025A}" uniqueName="2" name="Whole Building:Facility Total Electric Demand Power [W](Hourly) " queryTableFieldId="2"/>
    <tableColumn id="3" xr3:uid="{BB8C9869-02A5-41F2-B140-6D82A5178C7E}" uniqueName="3" name="Column1" queryTableFieldId="3" dataDxfId="58">
      <calculatedColumnFormula>SAFADModel_final_000038[[#This Row],[Whole Building:Facility Total Electric Demand Power '[W'](Hourly) ]]/1000</calculatedColumnFormula>
    </tableColumn>
    <tableColumn id="4" xr3:uid="{4FFB2A52-CF39-48ED-8710-9C1DCD9555AD}" uniqueName="4" name="Column2" queryTableFieldId="4"/>
    <tableColumn id="5" xr3:uid="{70009A4C-4FCD-4E09-AFDC-87856F0409B0}" uniqueName="5" name="Column3" queryTableFieldId="5"/>
    <tableColumn id="6" xr3:uid="{D3432E15-D11D-44BE-A551-972A5E369C65}" uniqueName="6" name="Column4" queryTableFieldId="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D2FC6AAA-FA06-4FBA-979D-C69A1BA7D77D}" name="SAFADModel_final_000037" displayName="SAFADModel_final_000037" ref="A1:F721" tableType="queryTable" totalsRowShown="0">
  <autoFilter ref="A1:F721" xr:uid="{3E2EA995-8993-46F9-BCCF-D35797BE194E}"/>
  <tableColumns count="6">
    <tableColumn id="1" xr3:uid="{16CE0E2A-21FB-4DF9-811C-8EEBC1177990}" uniqueName="1" name="Date/Time" queryTableFieldId="1" dataDxfId="57"/>
    <tableColumn id="2" xr3:uid="{E997C52C-CF18-4CF4-B70A-E6A97BE741F3}" uniqueName="2" name="Whole Building:Facility Total Electric Demand Power [W](Hourly) " queryTableFieldId="2"/>
    <tableColumn id="3" xr3:uid="{2230AE13-8710-430E-B72A-9DDB6099D29B}" uniqueName="3" name="Column1" queryTableFieldId="3" dataDxfId="56">
      <calculatedColumnFormula>SAFADModel_final_000037[[#This Row],[Whole Building:Facility Total Electric Demand Power '[W'](Hourly) ]]/1000</calculatedColumnFormula>
    </tableColumn>
    <tableColumn id="4" xr3:uid="{96C92C98-1CFA-4935-AB23-3C823D8D07D5}" uniqueName="4" name="Column2" queryTableFieldId="4"/>
    <tableColumn id="5" xr3:uid="{5F601F98-1F29-4BD2-92C7-549363470AFA}" uniqueName="5" name="Column3" queryTableFieldId="5"/>
    <tableColumn id="6" xr3:uid="{81F6EC7D-31C6-479A-9144-272E0FE515DE}" uniqueName="6" name="Column4" queryTableFieldId="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18E753C-6915-43C1-AF25-147AB92AD7EF}" name="SAFADModel_final_000036" displayName="SAFADModel_final_000036" ref="A1:F721" tableType="queryTable" totalsRowShown="0">
  <autoFilter ref="A1:F721" xr:uid="{6FE3B3DB-D810-4091-B185-637BA366F315}"/>
  <tableColumns count="6">
    <tableColumn id="1" xr3:uid="{8D626F21-16F8-41DC-8593-4E3AC02394BC}" uniqueName="1" name="Date/Time" queryTableFieldId="1" dataDxfId="55"/>
    <tableColumn id="2" xr3:uid="{5FC75D87-605F-4EC0-AD1B-2E183BD3A59B}" uniqueName="2" name="Whole Building:Facility Total Electric Demand Power [W](Hourly) " queryTableFieldId="2"/>
    <tableColumn id="3" xr3:uid="{38A4D354-9942-46F2-8D60-B0826D8621FE}" uniqueName="3" name="Column1" queryTableFieldId="3" dataDxfId="54">
      <calculatedColumnFormula>SAFADModel_final_000036[[#This Row],[Whole Building:Facility Total Electric Demand Power '[W'](Hourly) ]]/1000</calculatedColumnFormula>
    </tableColumn>
    <tableColumn id="4" xr3:uid="{35C2BA54-DD73-4B7C-9DCB-2D8D7830B33E}" uniqueName="4" name="Column2" queryTableFieldId="4"/>
    <tableColumn id="5" xr3:uid="{D63501BE-BF36-4E11-919C-F3FB883A106C}" uniqueName="5" name="Column3" queryTableFieldId="5"/>
    <tableColumn id="6" xr3:uid="{A5434429-3112-48AD-90FE-23B520ABE8DC}" uniqueName="6" name="Column4" queryTableFieldId="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B1720C3-43C1-4084-AB6E-1476D667F755}" name="SAFADModel_final_000035" displayName="SAFADModel_final_000035" ref="A1:F721" tableType="queryTable" totalsRowShown="0">
  <autoFilter ref="A1:F721" xr:uid="{DB62F778-8FE2-4918-A42E-3149A6B79E20}"/>
  <tableColumns count="6">
    <tableColumn id="1" xr3:uid="{E8FD10A5-6DD7-4A9F-9743-C529BCB41A5D}" uniqueName="1" name="Date/Time" queryTableFieldId="1" dataDxfId="53"/>
    <tableColumn id="2" xr3:uid="{2FE5C6A7-D1C2-4C05-A5CF-66150A1ECE37}" uniqueName="2" name="Whole Building:Facility Total Electric Demand Power [W](Hourly) " queryTableFieldId="2"/>
    <tableColumn id="3" xr3:uid="{BA3A04C7-B980-4F71-84D6-95F3CDD932C4}" uniqueName="3" name="Column1" queryTableFieldId="3" dataDxfId="52">
      <calculatedColumnFormula>SAFADModel_final_000035[[#This Row],[Whole Building:Facility Total Electric Demand Power '[W'](Hourly) ]]/1000</calculatedColumnFormula>
    </tableColumn>
    <tableColumn id="4" xr3:uid="{B21AFDD3-F1FD-4331-B179-7E8436411681}" uniqueName="4" name="Column2" queryTableFieldId="4"/>
    <tableColumn id="5" xr3:uid="{52627458-61E2-467A-A65A-EF1C08A07128}" uniqueName="5" name="Column3" queryTableFieldId="5"/>
    <tableColumn id="6" xr3:uid="{DB3A28F4-A597-4620-B6C5-27E1C5B86CA6}" uniqueName="6" name="Column4" queryTableFieldId="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88F6CFB-DC23-41AF-B8FF-1336D70916AD}" name="SAFADModel_final_000034" displayName="SAFADModel_final_000034" ref="A1:F721" tableType="queryTable" totalsRowShown="0">
  <autoFilter ref="A1:F721" xr:uid="{452AB945-FC9F-4577-99BF-E5BF2AB565BC}"/>
  <tableColumns count="6">
    <tableColumn id="1" xr3:uid="{0BC7DCBA-0875-4116-9EF0-ADD3D89A2F4E}" uniqueName="1" name="Date/Time" queryTableFieldId="1" dataDxfId="51"/>
    <tableColumn id="2" xr3:uid="{9526047E-E7C2-4127-B9A1-BE8A8E428452}" uniqueName="2" name="Whole Building:Facility Total Electric Demand Power [W](Hourly) " queryTableFieldId="2"/>
    <tableColumn id="3" xr3:uid="{367F3CA9-DC65-4DB4-841F-59CA125DFF84}" uniqueName="3" name="Column1" queryTableFieldId="3" dataDxfId="50">
      <calculatedColumnFormula>SAFADModel_final_000034[[#This Row],[Whole Building:Facility Total Electric Demand Power '[W'](Hourly) ]]/1000</calculatedColumnFormula>
    </tableColumn>
    <tableColumn id="4" xr3:uid="{DD1A1DB2-DF8F-4A8A-9E58-E3FA0CDE969A}" uniqueName="4" name="Column2" queryTableFieldId="4"/>
    <tableColumn id="5" xr3:uid="{CC69B412-4222-4D2A-80D5-3A8C16FC79F1}" uniqueName="5" name="Column3" queryTableFieldId="5"/>
    <tableColumn id="6" xr3:uid="{2C4CC0BF-6050-4698-B7C8-5468C35AAA77}" uniqueName="6" name="Column4" queryTableFieldId="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198A2F2-DB37-48E2-9E6C-B01C6E73169D}" name="SAFADModel_final_000033" displayName="SAFADModel_final_000033" ref="A1:F721" tableType="queryTable" totalsRowShown="0">
  <autoFilter ref="A1:F721" xr:uid="{37D93E04-72CC-4C00-99FA-6CF1779EB668}"/>
  <tableColumns count="6">
    <tableColumn id="1" xr3:uid="{E6E7BFB1-418C-49FE-BB3B-B5A02AAA5F88}" uniqueName="1" name="Date/Time" queryTableFieldId="1" dataDxfId="49"/>
    <tableColumn id="2" xr3:uid="{8AC0EDB5-97DE-46D3-879D-455FB63BB134}" uniqueName="2" name="Whole Building:Facility Total Electric Demand Power [W](Hourly) " queryTableFieldId="2"/>
    <tableColumn id="3" xr3:uid="{2002A19F-C49E-4052-8B2A-8AFA8800E31D}" uniqueName="3" name="Column1" queryTableFieldId="3" dataDxfId="48">
      <calculatedColumnFormula>SAFADModel_final_000033[[#This Row],[Whole Building:Facility Total Electric Demand Power '[W'](Hourly) ]]/1000</calculatedColumnFormula>
    </tableColumn>
    <tableColumn id="4" xr3:uid="{6E0FEDDC-F131-4CE4-8D68-16D1F5AA5AED}" uniqueName="4" name="Column2" queryTableFieldId="4"/>
    <tableColumn id="5" xr3:uid="{84E8F8B5-BD1D-4901-8026-549BBC4FDBD9}" uniqueName="5" name="Column3" queryTableFieldId="5"/>
    <tableColumn id="6" xr3:uid="{FBFF1989-FFAC-4568-B6F0-0280366D2DA5}" uniqueName="6" name="Column4" queryTableFieldId="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9C5A510-D64E-44B7-8D64-CF0529779B38}" name="SAFADModel_final_000032" displayName="SAFADModel_final_000032" ref="A1:F721" tableType="queryTable" totalsRowShown="0">
  <autoFilter ref="A1:F721" xr:uid="{637C8A08-45BF-493E-98DE-2B1B90EE501E}"/>
  <tableColumns count="6">
    <tableColumn id="1" xr3:uid="{28B336AD-09DE-4D7F-B557-E1A3942197E7}" uniqueName="1" name="Date/Time" queryTableFieldId="1" dataDxfId="47"/>
    <tableColumn id="2" xr3:uid="{11FCAD96-48BA-4451-999C-923A27C25DFE}" uniqueName="2" name="Whole Building:Facility Total Electric Demand Power [W](Hourly) " queryTableFieldId="2"/>
    <tableColumn id="3" xr3:uid="{F90B7240-E590-4BEA-AE06-3C472E06090F}" uniqueName="3" name="Column1" queryTableFieldId="3" dataDxfId="46">
      <calculatedColumnFormula>SAFADModel_final_000032[[#This Row],[Whole Building:Facility Total Electric Demand Power '[W'](Hourly) ]]/1000</calculatedColumnFormula>
    </tableColumn>
    <tableColumn id="4" xr3:uid="{3CDDC33D-C6EF-496C-880C-D0E89391E820}" uniqueName="4" name="Column2" queryTableFieldId="4"/>
    <tableColumn id="5" xr3:uid="{C1702D64-830A-493F-8A43-77FAE760D107}" uniqueName="5" name="Column3" queryTableFieldId="5"/>
    <tableColumn id="6" xr3:uid="{6FC6D647-B228-4775-8338-3F305B112F1C}" uniqueName="6" name="Column4" queryTableFieldId="6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D52B9FB-ACAB-4E62-93BF-E2E8BDB31879}" name="SAFADModel_final_000031" displayName="SAFADModel_final_000031" ref="A1:F721" tableType="queryTable" totalsRowShown="0">
  <autoFilter ref="A1:F721" xr:uid="{DE383C5B-DAC1-42BB-B5F5-431C509A9CC4}"/>
  <tableColumns count="6">
    <tableColumn id="1" xr3:uid="{C62236F3-395D-4C09-839B-15D1C993FFC4}" uniqueName="1" name="Date/Time" queryTableFieldId="1" dataDxfId="45"/>
    <tableColumn id="2" xr3:uid="{9508601F-2E31-4AEE-B30A-BC7F95B078B8}" uniqueName="2" name="Whole Building:Facility Total Electric Demand Power [W](Hourly) " queryTableFieldId="2"/>
    <tableColumn id="3" xr3:uid="{010EA252-0AD3-417C-BB3B-5E5EC9F48379}" uniqueName="3" name="Column1" queryTableFieldId="3" dataDxfId="44">
      <calculatedColumnFormula>SAFADModel_final_000031[[#This Row],[Whole Building:Facility Total Electric Demand Power '[W'](Hourly) ]]/1000</calculatedColumnFormula>
    </tableColumn>
    <tableColumn id="4" xr3:uid="{4E4C3B36-EB9E-419A-B0A5-8DF01C0626A2}" uniqueName="4" name="Column2" queryTableFieldId="4"/>
    <tableColumn id="5" xr3:uid="{F82CC6A8-C59F-47CD-9159-74462A800883}" uniqueName="5" name="Column3" queryTableFieldId="5"/>
    <tableColumn id="6" xr3:uid="{59E58BEA-A4A7-47D8-897E-B21282FA1057}" uniqueName="6" name="Column4" queryTableFieldId="6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DF68E141-01E9-443B-9E6F-015364ED8C4D}" name="SAFADModel_final_000030" displayName="SAFADModel_final_000030" ref="A1:F721" tableType="queryTable" totalsRowShown="0">
  <autoFilter ref="A1:F721" xr:uid="{A0576981-9FC9-4382-A2CC-AFB28AB629F4}"/>
  <tableColumns count="6">
    <tableColumn id="1" xr3:uid="{27E5D313-4DCD-45DC-B931-0603BF0B81E0}" uniqueName="1" name="Date/Time" queryTableFieldId="1" dataDxfId="43"/>
    <tableColumn id="2" xr3:uid="{5E9FCAB9-EAB3-4699-96DB-6F7BB8DE4B7B}" uniqueName="2" name="Whole Building:Facility Total Electric Demand Power [W](Hourly) " queryTableFieldId="2"/>
    <tableColumn id="3" xr3:uid="{BD9E6CE1-D72B-4838-8372-51C5B64ECF5A}" uniqueName="3" name="Column1" queryTableFieldId="3" dataDxfId="42">
      <calculatedColumnFormula>SAFADModel_final_000030[[#This Row],[Whole Building:Facility Total Electric Demand Power '[W'](Hourly) ]]/1000</calculatedColumnFormula>
    </tableColumn>
    <tableColumn id="4" xr3:uid="{FFCD9CF0-A8D2-46A9-800A-186426CDBDB7}" uniqueName="4" name="Column2" queryTableFieldId="4"/>
    <tableColumn id="5" xr3:uid="{444882C6-AA0E-4B07-A245-6DB6B585D300}" uniqueName="5" name="Column3" queryTableFieldId="5"/>
    <tableColumn id="6" xr3:uid="{AFFA75DA-0888-4B7E-8640-1E87E719DA42}" uniqueName="6" name="Column4" queryTableFieldId="6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67B3473-33D7-4D27-8B61-AB672B1936F1}" name="SAFADModel_final_000029" displayName="SAFADModel_final_000029" ref="A1:F721" tableType="queryTable" totalsRowShown="0">
  <autoFilter ref="A1:F721" xr:uid="{285A15D1-5894-4E70-81F0-19BBA9F69975}"/>
  <tableColumns count="6">
    <tableColumn id="1" xr3:uid="{0D3F1D27-9C51-4643-A47D-6A41042A4B30}" uniqueName="1" name="Date/Time" queryTableFieldId="1" dataDxfId="41"/>
    <tableColumn id="2" xr3:uid="{834AB349-DECC-40BA-AE65-78281CD59FD1}" uniqueName="2" name="Whole Building:Facility Total Electric Demand Power [W](Hourly) " queryTableFieldId="2"/>
    <tableColumn id="3" xr3:uid="{BFAB2AF6-7D12-4B27-AA5A-FA66E1DFD8DF}" uniqueName="3" name="Column1" queryTableFieldId="3" dataDxfId="40">
      <calculatedColumnFormula>SAFADModel_final_000029[[#This Row],[Whole Building:Facility Total Electric Demand Power '[W'](Hourly) ]]/1000</calculatedColumnFormula>
    </tableColumn>
    <tableColumn id="4" xr3:uid="{77895E9F-DE32-4076-B620-FD35CCEC3EF3}" uniqueName="4" name="Column2" queryTableFieldId="4"/>
    <tableColumn id="5" xr3:uid="{7424BB0C-AE61-4423-9601-1F443458B66F}" uniqueName="5" name="Column3" queryTableFieldId="5"/>
    <tableColumn id="6" xr3:uid="{8A316771-7729-45F0-872E-019C5D63D7DF}" uniqueName="6" name="Column4" queryTableFieldId="6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F472410-DEC6-4FEB-A279-D357CB7AD5F1}" name="SAFADModel_final_000028" displayName="SAFADModel_final_000028" ref="A1:F721" tableType="queryTable" totalsRowShown="0">
  <autoFilter ref="A1:F721" xr:uid="{032DB813-93AE-4245-8ADA-5BA473FD8281}"/>
  <tableColumns count="6">
    <tableColumn id="1" xr3:uid="{4A27BA10-B92D-4FAE-BF4C-4F774DE985BA}" uniqueName="1" name="Date/Time" queryTableFieldId="1" dataDxfId="39"/>
    <tableColumn id="2" xr3:uid="{033C4CF1-7576-4429-8773-40316CE8327C}" uniqueName="2" name="Whole Building:Facility Total Electric Demand Power [W](Hourly) " queryTableFieldId="2"/>
    <tableColumn id="3" xr3:uid="{2C0378DD-6F95-4BDF-8A74-4261253D2835}" uniqueName="3" name="Column1" queryTableFieldId="3" dataDxfId="38">
      <calculatedColumnFormula>SAFADModel_final_000028[[#This Row],[Whole Building:Facility Total Electric Demand Power '[W'](Hourly) ]]/1000</calculatedColumnFormula>
    </tableColumn>
    <tableColumn id="4" xr3:uid="{4D17645E-1A87-4396-AA16-4989159E6961}" uniqueName="4" name="Column2" queryTableFieldId="4"/>
    <tableColumn id="5" xr3:uid="{469FD500-F84B-41E0-956C-3F8813EBEC9D}" uniqueName="5" name="Column3" queryTableFieldId="5"/>
    <tableColumn id="6" xr3:uid="{59589268-9DF9-47EB-BF4B-05D897C82AED}" uniqueName="6" name="Column4" queryTableFieldId="6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8460521-30E8-4951-9252-CBCB15E7ED77}" name="SAFADModel_final_000027" displayName="SAFADModel_final_000027" ref="A1:F721" tableType="queryTable" totalsRowShown="0">
  <autoFilter ref="A1:F721" xr:uid="{B074CE18-4D53-41DA-B6FD-A5EC5AF5DED2}"/>
  <tableColumns count="6">
    <tableColumn id="1" xr3:uid="{42ABE5C0-6A38-43DF-9238-7D1E4CB7628F}" uniqueName="1" name="Date/Time" queryTableFieldId="1" dataDxfId="37"/>
    <tableColumn id="2" xr3:uid="{CC9DFCB2-3481-40FD-AA55-C7F0A15F5B08}" uniqueName="2" name="Whole Building:Facility Total Electric Demand Power [W](Hourly) " queryTableFieldId="2"/>
    <tableColumn id="3" xr3:uid="{D97B6D9C-131A-4CDF-AE2C-41CE6BB07094}" uniqueName="3" name="Column1" queryTableFieldId="3" dataDxfId="36">
      <calculatedColumnFormula>SAFADModel_final_000027[[#This Row],[Whole Building:Facility Total Electric Demand Power '[W'](Hourly) ]]/1000</calculatedColumnFormula>
    </tableColumn>
    <tableColumn id="4" xr3:uid="{EFEF7892-7225-4BFF-9497-A09E04868D0E}" uniqueName="4" name="Column2" queryTableFieldId="4"/>
    <tableColumn id="5" xr3:uid="{7070F047-92A8-468E-B718-E46BF0C222FF}" uniqueName="5" name="Column3" queryTableFieldId="5"/>
    <tableColumn id="6" xr3:uid="{17E509A4-6594-4AB9-B3E9-DB1F00B75FE0}" uniqueName="6" name="Column4" queryTableFieldId="6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A9F101-7DF6-4DA7-994C-2F6242783FA0}" name="SAFADModel_final_000026" displayName="SAFADModel_final_000026" ref="A1:F721" tableType="queryTable" totalsRowShown="0">
  <autoFilter ref="A1:F721" xr:uid="{272BD855-7A79-4DFF-AE10-67DCE4D436AC}"/>
  <tableColumns count="6">
    <tableColumn id="1" xr3:uid="{A5CC6815-6407-4F94-8E04-DC162BF20ADC}" uniqueName="1" name="Date/Time" queryTableFieldId="1" dataDxfId="35"/>
    <tableColumn id="2" xr3:uid="{016CD1B4-D54A-45AA-90BC-576AAF51EC20}" uniqueName="2" name="Whole Building:Facility Total Electric Demand Power [W](Hourly) " queryTableFieldId="2"/>
    <tableColumn id="3" xr3:uid="{28156B03-CE32-4B3D-A6D8-25558B71E4B7}" uniqueName="3" name="Column1" queryTableFieldId="3" dataDxfId="34">
      <calculatedColumnFormula>SAFADModel_final_000026[[#This Row],[Whole Building:Facility Total Electric Demand Power '[W'](Hourly) ]]/1000</calculatedColumnFormula>
    </tableColumn>
    <tableColumn id="4" xr3:uid="{A4D2360C-B2A4-4A86-B6EC-8877B92B6613}" uniqueName="4" name="Column2" queryTableFieldId="4"/>
    <tableColumn id="5" xr3:uid="{18D6EC79-CAE3-4F96-A678-EA4E86DDA33F}" uniqueName="5" name="Column3" queryTableFieldId="5"/>
    <tableColumn id="6" xr3:uid="{7782151E-B59C-441C-B136-6FCCDDC1995D}" uniqueName="6" name="Column4" queryTableFieldId="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3848B1-275D-42C2-9F9A-459C57C85C18}" name="SAFADModel_final_000025" displayName="SAFADModel_final_000025" ref="A1:F721" tableType="queryTable" totalsRowShown="0">
  <autoFilter ref="A1:F721" xr:uid="{72978411-7148-4027-BAA5-95CED83CA9BE}"/>
  <tableColumns count="6">
    <tableColumn id="1" xr3:uid="{E2C51693-4C07-4C2D-902B-C007E4DA067C}" uniqueName="1" name="Date/Time" queryTableFieldId="1" dataDxfId="33"/>
    <tableColumn id="2" xr3:uid="{7E270FBE-D581-4548-861E-1272CE3ACAB6}" uniqueName="2" name="Whole Building:Facility Total Electric Demand Power [W](Hourly) " queryTableFieldId="2"/>
    <tableColumn id="3" xr3:uid="{469BD34A-5C7A-41EF-8E63-2A349E9B4A08}" uniqueName="3" name="Column1" queryTableFieldId="3" dataDxfId="32">
      <calculatedColumnFormula>SAFADModel_final_000025[[#This Row],[Whole Building:Facility Total Electric Demand Power '[W'](Hourly) ]]/1000</calculatedColumnFormula>
    </tableColumn>
    <tableColumn id="4" xr3:uid="{8FCCC226-71CF-4AEA-B9DE-AF16B1F19CFB}" uniqueName="4" name="Column2" queryTableFieldId="4"/>
    <tableColumn id="5" xr3:uid="{909BEA3E-E5EA-4B91-B2F2-F62C431E5A8F}" uniqueName="5" name="Column3" queryTableFieldId="5"/>
    <tableColumn id="6" xr3:uid="{7ECC3BC4-0567-417A-A252-4CD3A5632788}" uniqueName="6" name="Column4" queryTableFieldId="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6C4E42-770F-4F2E-804D-18E45A1E4881}" name="SAFADModel_final_000024" displayName="SAFADModel_final_000024" ref="A1:F721" tableType="queryTable" totalsRowShown="0">
  <autoFilter ref="A1:F721" xr:uid="{C15DDEB5-E4D3-40E5-A5C5-A487BAFF1DF7}"/>
  <tableColumns count="6">
    <tableColumn id="1" xr3:uid="{10DC3A16-75EC-4BFE-9B4C-CD7F96A2ABBE}" uniqueName="1" name="Date/Time" queryTableFieldId="1" dataDxfId="31"/>
    <tableColumn id="2" xr3:uid="{2FBC961F-70EF-4FF2-A06F-85B513203437}" uniqueName="2" name="Whole Building:Facility Total Electric Demand Power [W](Hourly) " queryTableFieldId="2"/>
    <tableColumn id="3" xr3:uid="{EF96203B-03A8-45A1-AC46-D9A5ADAB7B35}" uniqueName="3" name="Column1" queryTableFieldId="3" dataDxfId="30">
      <calculatedColumnFormula>SAFADModel_final_000024[[#This Row],[Whole Building:Facility Total Electric Demand Power '[W'](Hourly) ]]/1000</calculatedColumnFormula>
    </tableColumn>
    <tableColumn id="4" xr3:uid="{A9331FED-2AC4-4A4A-80AD-D05C3B7F33A8}" uniqueName="4" name="Column2" queryTableFieldId="4"/>
    <tableColumn id="5" xr3:uid="{3E698A9F-D80B-40A1-89E9-01DA405C3B76}" uniqueName="5" name="Column3" queryTableFieldId="5"/>
    <tableColumn id="6" xr3:uid="{C4FD5253-ABC0-4FD3-AC1B-458A49B4F9FD}" uniqueName="6" name="Column4" queryTableFieldId="6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583408-3D03-462F-8147-8389D604F5D9}" name="SAFADModel_final_000023__2" displayName="SAFADModel_final_000023__2" ref="A1:F721" tableType="queryTable" totalsRowShown="0">
  <autoFilter ref="A1:F721" xr:uid="{11B03C9A-3FFB-4E1C-95D7-58B25A714DF5}"/>
  <tableColumns count="6">
    <tableColumn id="1" xr3:uid="{62266649-560D-4CD6-86AC-FF13B47B81A1}" uniqueName="1" name="Date/Time" queryTableFieldId="1" dataDxfId="29"/>
    <tableColumn id="2" xr3:uid="{18DE26C2-5244-4F19-9551-21E793839B6A}" uniqueName="2" name="Whole Building:Facility Total Electric Demand Power [W](Hourly) " queryTableFieldId="2"/>
    <tableColumn id="3" xr3:uid="{F3405AC4-9175-41AE-93CD-820EE6652627}" uniqueName="3" name="Column1" queryTableFieldId="3" dataDxfId="28">
      <calculatedColumnFormula>SAFADModel_final_000023__2[[#This Row],[Whole Building:Facility Total Electric Demand Power '[W'](Hourly) ]]/1000</calculatedColumnFormula>
    </tableColumn>
    <tableColumn id="4" xr3:uid="{2DF12F95-C2DD-4E7C-B1B5-7CFE4B2174BB}" uniqueName="4" name="Column2" queryTableFieldId="4"/>
    <tableColumn id="5" xr3:uid="{73BDD8B2-60CE-4E19-A00C-634C299011FC}" uniqueName="5" name="Column3" queryTableFieldId="5"/>
    <tableColumn id="6" xr3:uid="{C059FF63-58F7-4288-B6B2-C9FFB7F09604}" uniqueName="6" name="Column4" queryTableFieldId="6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8737B4-5C1B-4DEC-9E33-F81E6C4411A9}" name="SAFADModel_final_000022" displayName="SAFADModel_final_000022" ref="A1:F721" tableType="queryTable" totalsRowShown="0">
  <autoFilter ref="A1:F721" xr:uid="{74215AF1-573F-4C7C-97A6-4F73ED3866D7}"/>
  <tableColumns count="6">
    <tableColumn id="1" xr3:uid="{28602089-20F4-439A-A8D0-7B6E2FD93D62}" uniqueName="1" name="Date/Time" queryTableFieldId="1" dataDxfId="27"/>
    <tableColumn id="2" xr3:uid="{F00B0A4C-590E-427F-9565-726B45F9772C}" uniqueName="2" name="Whole Building:Facility Total Electric Demand Power [W](Hourly) " queryTableFieldId="2"/>
    <tableColumn id="3" xr3:uid="{1109E525-CE37-41CA-BC36-E0AE6E106328}" uniqueName="3" name="Column1" queryTableFieldId="3" dataDxfId="26">
      <calculatedColumnFormula>SAFADModel_final_000022[[#This Row],[Whole Building:Facility Total Electric Demand Power '[W'](Hourly) ]]/1000</calculatedColumnFormula>
    </tableColumn>
    <tableColumn id="4" xr3:uid="{75C08D2D-F4C6-41F4-977E-B8C1F3C998B9}" uniqueName="4" name="Column2" queryTableFieldId="4"/>
    <tableColumn id="5" xr3:uid="{71CA0441-6B6F-42A6-B2FB-6AAC7577252C}" uniqueName="5" name="Column3" queryTableFieldId="5"/>
    <tableColumn id="6" xr3:uid="{6D3EE0CE-0402-4AC9-A0AD-E05692F6DBB5}" uniqueName="6" name="Column4" queryTableFieldId="6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D4B49C-1826-4872-A96D-1A80D43C5952}" name="SAFADModel_final_000021" displayName="SAFADModel_final_000021" ref="A1:F721" tableType="queryTable" totalsRowShown="0">
  <autoFilter ref="A1:F721" xr:uid="{88E47DBC-F213-4427-80DF-896E6FE423C3}"/>
  <tableColumns count="6">
    <tableColumn id="1" xr3:uid="{D4E7342D-A175-49AB-822A-FC416CF8C28E}" uniqueName="1" name="Date/Time" queryTableFieldId="1" dataDxfId="25"/>
    <tableColumn id="2" xr3:uid="{BE0E39D8-6C6B-41D9-A31B-77998E201B98}" uniqueName="2" name="Whole Building:Facility Total Electric Demand Power [W](Hourly) " queryTableFieldId="2"/>
    <tableColumn id="3" xr3:uid="{99B4C0D5-AF39-4C1B-8A86-709F7298FB32}" uniqueName="3" name="Column1" queryTableFieldId="3" dataDxfId="24">
      <calculatedColumnFormula>SAFADModel_final_000021[[#This Row],[Whole Building:Facility Total Electric Demand Power '[W'](Hourly) ]]/1000</calculatedColumnFormula>
    </tableColumn>
    <tableColumn id="4" xr3:uid="{A62F22AC-A374-4F29-96CB-0EA5062B8C9E}" uniqueName="4" name="Column2" queryTableFieldId="4"/>
    <tableColumn id="5" xr3:uid="{9C71625C-6FCE-4189-A96D-07E11010648D}" uniqueName="5" name="Column3" queryTableFieldId="5"/>
    <tableColumn id="6" xr3:uid="{3A502466-32E9-48B7-BAE3-D4A3CC983611}" uniqueName="6" name="Column4" queryTableFieldId="6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A8C0E11-2EA4-497C-8755-B8650418377C}" name="SAFADModel_final_000020" displayName="SAFADModel_final_000020" ref="A1:F721" tableType="queryTable" totalsRowShown="0">
  <autoFilter ref="A1:F721" xr:uid="{D527C28F-1450-429C-A1E8-49C1746833F1}"/>
  <tableColumns count="6">
    <tableColumn id="1" xr3:uid="{93A0CE5B-1DE2-44F9-AE40-7FFBD897FFBA}" uniqueName="1" name="Date/Time" queryTableFieldId="1" dataDxfId="23"/>
    <tableColumn id="2" xr3:uid="{B3AEF094-AEC5-4C86-874A-5403912C331A}" uniqueName="2" name="Whole Building:Facility Total Electric Demand Power [W](Hourly) " queryTableFieldId="2"/>
    <tableColumn id="3" xr3:uid="{0DBF68AA-24CD-4627-AB9B-F411A929EE52}" uniqueName="3" name="Column1" queryTableFieldId="3" dataDxfId="22">
      <calculatedColumnFormula>SAFADModel_final_000020[[#This Row],[Whole Building:Facility Total Electric Demand Power '[W'](Hourly) ]]/1000</calculatedColumnFormula>
    </tableColumn>
    <tableColumn id="4" xr3:uid="{A81E0A0E-9531-47BD-8BF6-1E0FEACDF39F}" uniqueName="4" name="Column2" queryTableFieldId="4"/>
    <tableColumn id="5" xr3:uid="{71596102-48A1-49C6-A369-A7FD7716D60E}" uniqueName="5" name="Column3" queryTableFieldId="5"/>
    <tableColumn id="6" xr3:uid="{DCDFE30E-E074-4296-AC0C-BD1566052737}" uniqueName="6" name="Column4" queryTableFieldId="6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DFB238A-EDD9-401A-A718-4378FE50BE3A}" name="SAFADModel_final_000019" displayName="SAFADModel_final_000019" ref="A1:F721" tableType="queryTable" totalsRowShown="0">
  <autoFilter ref="A1:F721" xr:uid="{29B12B95-E405-41D4-BDE9-C1C8E467DB9D}"/>
  <tableColumns count="6">
    <tableColumn id="1" xr3:uid="{FAD0567D-49BA-4024-A0CF-05C1AF553C07}" uniqueName="1" name="Date/Time" queryTableFieldId="1" dataDxfId="21"/>
    <tableColumn id="2" xr3:uid="{1EFF868E-8781-438E-A3C6-780E719E5378}" uniqueName="2" name="Whole Building:Facility Total Electric Demand Power [W](Hourly) " queryTableFieldId="2"/>
    <tableColumn id="3" xr3:uid="{A74B25BA-3FB9-4D4C-893F-C552595DAE3C}" uniqueName="3" name="Column1" queryTableFieldId="3" dataDxfId="20">
      <calculatedColumnFormula>SAFADModel_final_000019[[#This Row],[Whole Building:Facility Total Electric Demand Power '[W'](Hourly) ]]/1000</calculatedColumnFormula>
    </tableColumn>
    <tableColumn id="4" xr3:uid="{D2925735-3EED-4104-860E-31BA725120CE}" uniqueName="4" name="Column2" queryTableFieldId="4"/>
    <tableColumn id="5" xr3:uid="{E5C0DA54-E983-4A8F-9084-0EFB1EC23B95}" uniqueName="5" name="Column3" queryTableFieldId="5"/>
    <tableColumn id="6" xr3:uid="{9FB537A1-E49D-41E8-BFFE-0A651C8655A6}" uniqueName="6" name="Column4" queryTableFieldId="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2AA94E2-18C9-460B-8907-DDF2B9011B0E}" name="SAFADModel_final_000018" displayName="SAFADModel_final_000018" ref="A1:F721" tableType="queryTable" totalsRowShown="0">
  <autoFilter ref="A1:F721" xr:uid="{4B3AF034-0341-4971-BBEB-3BF195590C58}"/>
  <tableColumns count="6">
    <tableColumn id="1" xr3:uid="{AB60CA58-A8DC-4804-83F6-B9B7756322D0}" uniqueName="1" name="Date/Time" queryTableFieldId="1" dataDxfId="19"/>
    <tableColumn id="2" xr3:uid="{B421F430-F00A-44D5-90F8-D57500B39A77}" uniqueName="2" name="Whole Building:Facility Total Electric Demand Power [W](Hourly) " queryTableFieldId="2"/>
    <tableColumn id="3" xr3:uid="{5937C51C-8924-430D-A2E7-972A561196DC}" uniqueName="3" name="Column1" queryTableFieldId="3" dataDxfId="18">
      <calculatedColumnFormula>SAFADModel_final_000018[[#This Row],[Whole Building:Facility Total Electric Demand Power '[W'](Hourly) ]]/1000</calculatedColumnFormula>
    </tableColumn>
    <tableColumn id="4" xr3:uid="{F8E52AE8-1FAC-489C-BD48-67A780FD48B3}" uniqueName="4" name="Column2" queryTableFieldId="4"/>
    <tableColumn id="5" xr3:uid="{1E42D0E3-AF2E-4102-94ED-286889D58743}" uniqueName="5" name="Column3" queryTableFieldId="5"/>
    <tableColumn id="6" xr3:uid="{FAEC3A2F-A89A-454B-954E-DE6CB775DE65}" uniqueName="6" name="Column4" queryTableFieldId="6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261127E-0BD7-467A-A889-625A3C11AB5D}" name="SAFADModel_final_000017" displayName="SAFADModel_final_000017" ref="A1:F721" tableType="queryTable" totalsRowShown="0">
  <autoFilter ref="A1:F721" xr:uid="{14509DF7-798A-433B-A5FB-735085473C4D}"/>
  <tableColumns count="6">
    <tableColumn id="1" xr3:uid="{AA9C6104-5DBF-4099-8C28-73BAE5340719}" uniqueName="1" name="Date/Time" queryTableFieldId="1" dataDxfId="17"/>
    <tableColumn id="2" xr3:uid="{A5CC8C78-3E61-4AE0-AA63-949984AD2749}" uniqueName="2" name="Whole Building:Facility Total Electric Demand Power [W](Hourly) " queryTableFieldId="2"/>
    <tableColumn id="3" xr3:uid="{1C9FBBEC-130E-4F51-AFA8-529DFE871D48}" uniqueName="3" name="Column1" queryTableFieldId="3" dataDxfId="16">
      <calculatedColumnFormula>SAFADModel_final_000017[[#This Row],[Whole Building:Facility Total Electric Demand Power '[W'](Hourly) ]]/1000</calculatedColumnFormula>
    </tableColumn>
    <tableColumn id="4" xr3:uid="{840FA69F-DFFC-42AE-B291-B58006613C00}" uniqueName="4" name="Column2" queryTableFieldId="4"/>
    <tableColumn id="5" xr3:uid="{AB8B814E-A6D3-4983-A8F0-047C2F000856}" uniqueName="5" name="Column3" queryTableFieldId="5"/>
    <tableColumn id="6" xr3:uid="{DEB98D81-E5A5-43AD-A1E4-36E09AA40F43}" uniqueName="6" name="Column4" queryTableFieldId="6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F4F679C-66F8-4677-9608-E1476D1AF468}" name="SAFADModel_final_000016" displayName="SAFADModel_final_000016" ref="A1:F721" tableType="queryTable" totalsRowShown="0">
  <autoFilter ref="A1:F721" xr:uid="{6D1CE08A-A352-4D71-9906-C2C9E17B032D}"/>
  <tableColumns count="6">
    <tableColumn id="1" xr3:uid="{05B7EF53-CAD4-42CC-BF47-8C97D02FD550}" uniqueName="1" name="Date/Time" queryTableFieldId="1" dataDxfId="15"/>
    <tableColumn id="2" xr3:uid="{1DCE3363-6199-4F56-8CA1-7F5904F65A5B}" uniqueName="2" name="Whole Building:Facility Total Electric Demand Power [W](Hourly) " queryTableFieldId="2"/>
    <tableColumn id="3" xr3:uid="{F26ABCFF-AB19-46A9-9F08-180623C057A8}" uniqueName="3" name="Column1" queryTableFieldId="3" dataDxfId="14">
      <calculatedColumnFormula>SAFADModel_final_000016[[#This Row],[Whole Building:Facility Total Electric Demand Power '[W'](Hourly) ]]/1000</calculatedColumnFormula>
    </tableColumn>
    <tableColumn id="4" xr3:uid="{A79EE44A-461D-40E9-A94A-91FB0EDBBC2B}" uniqueName="4" name="Column2" queryTableFieldId="4"/>
    <tableColumn id="5" xr3:uid="{38D4B079-E0A7-4016-9C5E-0A4F3276BA71}" uniqueName="5" name="Column3" queryTableFieldId="5"/>
    <tableColumn id="6" xr3:uid="{62566A43-6DD6-4092-A022-37B5DE135C9C}" uniqueName="6" name="Column4" queryTableFieldId="6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3AF9414-8ACA-4987-A2B0-11A77103F063}" name="SAFADModel_final_000015" displayName="SAFADModel_final_000015" ref="A1:F721" tableType="queryTable" totalsRowShown="0">
  <autoFilter ref="A1:F721" xr:uid="{71535C5F-339F-4790-8057-11078A7CE2A9}"/>
  <tableColumns count="6">
    <tableColumn id="1" xr3:uid="{AA31F9BA-E689-40A5-B14F-BF0F1B0E402C}" uniqueName="1" name="Date/Time" queryTableFieldId="1" dataDxfId="13"/>
    <tableColumn id="2" xr3:uid="{CBF7E018-8D46-4BCC-A64C-2E9E8A6196FD}" uniqueName="2" name="Whole Building:Facility Total Electric Demand Power [W](Hourly) " queryTableFieldId="2"/>
    <tableColumn id="3" xr3:uid="{603F8BC2-D388-439A-B265-85E946C2FE14}" uniqueName="3" name="Column1" queryTableFieldId="3" dataDxfId="12">
      <calculatedColumnFormula>SAFADModel_final_000015[[#This Row],[Whole Building:Facility Total Electric Demand Power '[W'](Hourly) ]]/1000</calculatedColumnFormula>
    </tableColumn>
    <tableColumn id="4" xr3:uid="{91D5DDE5-988A-4D27-88DB-68658DFE5DE8}" uniqueName="4" name="Column2" queryTableFieldId="4"/>
    <tableColumn id="5" xr3:uid="{2A114E19-434D-44B8-BF0A-79C8A8808E81}" uniqueName="5" name="Column3" queryTableFieldId="5"/>
    <tableColumn id="6" xr3:uid="{A4A90580-956E-4FEA-89B2-6503EAAF80AE}" uniqueName="6" name="Column4" queryTableFieldId="6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BA962E5-99AA-4DD8-B9F5-D85112E4D630}" name="SAFADModel_final_000014" displayName="SAFADModel_final_000014" ref="A1:F721" tableType="queryTable" totalsRowShown="0">
  <autoFilter ref="A1:F721" xr:uid="{5CE0A784-FF4A-48E5-89A5-3E7CFAD437B9}"/>
  <tableColumns count="6">
    <tableColumn id="1" xr3:uid="{FB7D4134-C191-4B8A-BE8C-44FC896D97E2}" uniqueName="1" name="Date/Time" queryTableFieldId="1" dataDxfId="11"/>
    <tableColumn id="2" xr3:uid="{C28DC066-B86D-4BD2-925F-045D6D978A57}" uniqueName="2" name="Whole Building:Facility Total Electric Demand Power [W](Hourly) " queryTableFieldId="2"/>
    <tableColumn id="3" xr3:uid="{6565A39D-4947-4AE6-81CA-204D59036181}" uniqueName="3" name="Column1" queryTableFieldId="3" dataDxfId="10">
      <calculatedColumnFormula>SAFADModel_final_000014[[#This Row],[Whole Building:Facility Total Electric Demand Power '[W'](Hourly) ]]/1000</calculatedColumnFormula>
    </tableColumn>
    <tableColumn id="4" xr3:uid="{8FCDF320-40AB-4630-B574-19B1A211DE27}" uniqueName="4" name="Column2" queryTableFieldId="4"/>
    <tableColumn id="5" xr3:uid="{27B83EFA-589A-43C9-A685-644B57BB4DDD}" uniqueName="5" name="Column3" queryTableFieldId="5"/>
    <tableColumn id="6" xr3:uid="{E5427B53-AD83-4F2D-B000-821F23929D75}" uniqueName="6" name="Column4" queryTableFieldId="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A4960BF-7D30-42D3-81E1-78593EFFAA69}" name="SAFADModel_final_000013" displayName="SAFADModel_final_000013" ref="A1:F721" tableType="queryTable" totalsRowShown="0">
  <autoFilter ref="A1:F721" xr:uid="{BC4CDC11-3DAD-44C8-8D1E-C1CE1B21DC82}"/>
  <tableColumns count="6">
    <tableColumn id="1" xr3:uid="{BD38011C-40B2-4109-A7F2-55A35E2891EA}" uniqueName="1" name="Date/Time" queryTableFieldId="1" dataDxfId="9"/>
    <tableColumn id="2" xr3:uid="{606F88AF-9FDD-4B8B-B499-9767A09B39A9}" uniqueName="2" name="Whole Building:Facility Total Electric Demand Power [W](Hourly) " queryTableFieldId="2"/>
    <tableColumn id="3" xr3:uid="{9094FF3D-67F8-4D6B-B41E-81086E4F3348}" uniqueName="3" name="Column1" queryTableFieldId="3" dataDxfId="8">
      <calculatedColumnFormula>SAFADModel_final_000013[[#This Row],[Whole Building:Facility Total Electric Demand Power '[W'](Hourly) ]]/1000</calculatedColumnFormula>
    </tableColumn>
    <tableColumn id="4" xr3:uid="{F2D0E6F3-65BD-4049-9A1C-4378F5E05637}" uniqueName="4" name="Column2" queryTableFieldId="4"/>
    <tableColumn id="5" xr3:uid="{1E6B7A16-1E47-4240-811D-5CB623545102}" uniqueName="5" name="Column3" queryTableFieldId="5"/>
    <tableColumn id="6" xr3:uid="{F46F51A1-D95B-4327-A823-3B061BE15F72}" uniqueName="6" name="Column4" queryTableFieldId="6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6EEE0AD-BCCD-4499-84EF-E7831292D812}" name="SAFADModel_final_000012" displayName="SAFADModel_final_000012" ref="A1:F721" tableType="queryTable" totalsRowShown="0">
  <autoFilter ref="A1:F721" xr:uid="{92BF8F09-A528-4B5E-9A4B-74CD8A587D26}"/>
  <tableColumns count="6">
    <tableColumn id="1" xr3:uid="{C8357573-D3AD-4891-BF3C-9E5402FCF922}" uniqueName="1" name="Date/Time" queryTableFieldId="1" dataDxfId="7"/>
    <tableColumn id="2" xr3:uid="{84844838-88A5-4B93-B3D1-4DDFE4965D16}" uniqueName="2" name="Whole Building:Facility Total Electric Demand Power [W](Hourly) " queryTableFieldId="2"/>
    <tableColumn id="3" xr3:uid="{BC5172AA-8387-404E-8D94-239B6DDA05A9}" uniqueName="3" name="Column1" queryTableFieldId="3" dataDxfId="6">
      <calculatedColumnFormula>SAFADModel_final_000012[[#This Row],[Whole Building:Facility Total Electric Demand Power '[W'](Hourly) ]]/1000</calculatedColumnFormula>
    </tableColumn>
    <tableColumn id="4" xr3:uid="{D4D0A6E9-9671-4B13-906C-0683403C2C9E}" uniqueName="4" name="Column2" queryTableFieldId="4"/>
    <tableColumn id="5" xr3:uid="{ADB8B0D2-F85B-4F68-8197-B079D656696A}" uniqueName="5" name="Column3" queryTableFieldId="5"/>
    <tableColumn id="6" xr3:uid="{DDB49DC5-6636-4288-9717-5CF8D67B60FC}" uniqueName="6" name="Column4" queryTableFieldId="6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0ECC639-2861-4270-A296-ADC98576E14B}" name="SAFADModel_final_000011" displayName="SAFADModel_final_000011" ref="A1:F721" tableType="queryTable" totalsRowShown="0">
  <autoFilter ref="A1:F721" xr:uid="{87904B57-FB31-403A-9918-293D8188995B}"/>
  <tableColumns count="6">
    <tableColumn id="1" xr3:uid="{72C11A71-2144-4490-93E0-5B5B65C0ECF4}" uniqueName="1" name="Date/Time" queryTableFieldId="1" dataDxfId="5"/>
    <tableColumn id="2" xr3:uid="{60DE9688-3C64-4B83-BE7D-9693151CBA37}" uniqueName="2" name="Whole Building:Facility Total Electric Demand Power [W](Hourly) " queryTableFieldId="2"/>
    <tableColumn id="3" xr3:uid="{AEFEDC60-2438-4539-8C76-344C544CC294}" uniqueName="3" name="Column1" queryTableFieldId="3" dataDxfId="4">
      <calculatedColumnFormula>SAFADModel_final_000011[[#This Row],[Whole Building:Facility Total Electric Demand Power '[W'](Hourly) ]]/1000</calculatedColumnFormula>
    </tableColumn>
    <tableColumn id="4" xr3:uid="{6C9A6715-1E54-4524-A782-8879135960E9}" uniqueName="4" name="Column2" queryTableFieldId="4"/>
    <tableColumn id="5" xr3:uid="{99091B4D-B6C3-4C03-8D2C-1A366907009A}" uniqueName="5" name="Column3" queryTableFieldId="5"/>
    <tableColumn id="6" xr3:uid="{C341790B-FDA5-4C14-A41F-766229D8E24E}" uniqueName="6" name="Column4" queryTableFieldId="6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B7BCBF4-E293-4AFC-A1F4-B908A0B9B30F}" name="SAFADModel_final_000010" displayName="SAFADModel_final_000010" ref="A1:F721" tableType="queryTable" totalsRowShown="0">
  <tableColumns count="6">
    <tableColumn id="1" xr3:uid="{5404EB8B-4092-427F-936E-94CB3AEB48F5}" uniqueName="1" name="Date/Time" queryTableFieldId="1" dataDxfId="3"/>
    <tableColumn id="2" xr3:uid="{3CB8079F-1092-477E-B4CE-DC0334A5CF57}" uniqueName="2" name="Whole Building:Facility Total Electric Demand Power [W](Hourly) " queryTableFieldId="2"/>
    <tableColumn id="3" xr3:uid="{3FEFB11A-CA57-4C4C-8757-BE595130051B}" uniqueName="3" name="Column1" queryTableFieldId="3" dataDxfId="2">
      <calculatedColumnFormula>SAFADModel_final_000010[[#This Row],[Whole Building:Facility Total Electric Demand Power '[W'](Hourly) ]]/1000</calculatedColumnFormula>
    </tableColumn>
    <tableColumn id="4" xr3:uid="{936B37FC-C969-4BC8-B791-1EDE7483F9A9}" uniqueName="4" name="Column2" queryTableFieldId="4"/>
    <tableColumn id="5" xr3:uid="{AC6BB122-9D9A-4FA8-8503-C3F5F95FB773}" uniqueName="5" name="Column3" queryTableFieldId="5"/>
    <tableColumn id="6" xr3:uid="{D03E38D6-D91A-48BC-9430-7C1514258599}" uniqueName="6" name="Column4" queryTableFieldId="6"/>
  </tableColumns>
  <tableStyleInfo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CE58352-247C-4BD8-9CEA-5348F8F13DE1}" name="SAFADModel_final_000009" displayName="SAFADModel_final_000009" ref="A1:F721" tableType="queryTable" totalsRowShown="0">
  <tableColumns count="6">
    <tableColumn id="1" xr3:uid="{7E994082-23D7-447C-B382-39C814E506D6}" uniqueName="1" name="Date/Time" queryTableFieldId="1" dataDxfId="1"/>
    <tableColumn id="2" xr3:uid="{3A90A701-A7DC-4E28-8248-9E1680E73486}" uniqueName="2" name="Whole Building:Facility Total Electric Demand Power [W](Hourly) " queryTableFieldId="2"/>
    <tableColumn id="3" xr3:uid="{0D181C92-5CE9-4228-B298-D276AF2A138D}" uniqueName="3" name="Column1" queryTableFieldId="3" dataDxfId="0">
      <calculatedColumnFormula>SAFADModel_final_000009[[#This Row],[Whole Building:Facility Total Electric Demand Power '[W'](Hourly) ]]/1000</calculatedColumnFormula>
    </tableColumn>
    <tableColumn id="4" xr3:uid="{E3067968-ED96-4874-AE2A-BFB144EC23B2}" uniqueName="4" name="Column2" queryTableFieldId="4"/>
    <tableColumn id="5" xr3:uid="{24CF5C50-4EAB-41E4-919B-402B470AE83C}" uniqueName="5" name="Column3" queryTableFieldId="5"/>
    <tableColumn id="6" xr3:uid="{F8A32987-9838-4A6C-97FF-CABE4E2ED6F6}" uniqueName="6" name="Column4" queryTableField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9F8E-50C7-4249-881B-E3AF149CD2E1}">
  <dimension ref="A1:P721"/>
  <sheetViews>
    <sheetView zoomScale="60" zoomScaleNormal="60" workbookViewId="0">
      <selection activeCell="O14" sqref="O14"/>
    </sheetView>
  </sheetViews>
  <sheetFormatPr defaultRowHeight="15" x14ac:dyDescent="0.25"/>
  <cols>
    <col min="1" max="1" width="16.85546875" bestFit="1" customWidth="1"/>
    <col min="2" max="2" width="11.5703125" bestFit="1" customWidth="1"/>
    <col min="3" max="3" width="18" bestFit="1" customWidth="1"/>
    <col min="4" max="4" width="7.5703125" style="11" bestFit="1" customWidth="1"/>
    <col min="5" max="5" width="13.5703125" bestFit="1" customWidth="1"/>
    <col min="6" max="6" width="14.7109375" bestFit="1" customWidth="1"/>
    <col min="7" max="7" width="17.28515625" style="14" bestFit="1" customWidth="1"/>
    <col min="8" max="8" width="7.5703125" style="14" bestFit="1" customWidth="1"/>
    <col min="9" max="9" width="11.85546875" style="14" bestFit="1" customWidth="1"/>
    <col min="10" max="10" width="14.7109375" style="14" bestFit="1" customWidth="1"/>
    <col min="11" max="11" width="14.7109375" style="14" customWidth="1"/>
    <col min="12" max="12" width="16.42578125" bestFit="1" customWidth="1"/>
    <col min="13" max="13" width="7.140625" style="12" customWidth="1"/>
    <col min="14" max="14" width="13.42578125" bestFit="1" customWidth="1"/>
    <col min="15" max="16" width="14.7109375" bestFit="1" customWidth="1"/>
  </cols>
  <sheetData>
    <row r="1" spans="1:16" ht="20.25" customHeight="1" x14ac:dyDescent="0.25">
      <c r="A1" s="1" t="s">
        <v>0</v>
      </c>
      <c r="B1" t="s">
        <v>529</v>
      </c>
      <c r="C1" s="19" t="s">
        <v>530</v>
      </c>
      <c r="D1" s="11" t="s">
        <v>725</v>
      </c>
      <c r="E1" t="s">
        <v>532</v>
      </c>
      <c r="F1" t="s">
        <v>531</v>
      </c>
      <c r="G1" s="19" t="s">
        <v>726</v>
      </c>
      <c r="H1" s="14" t="s">
        <v>725</v>
      </c>
      <c r="I1" s="15" t="s">
        <v>532</v>
      </c>
      <c r="J1" s="15" t="s">
        <v>531</v>
      </c>
      <c r="K1" s="15" t="s">
        <v>732</v>
      </c>
      <c r="L1" s="19" t="s">
        <v>731</v>
      </c>
      <c r="M1" s="14" t="s">
        <v>725</v>
      </c>
      <c r="N1" s="17" t="s">
        <v>532</v>
      </c>
      <c r="O1" s="17" t="s">
        <v>531</v>
      </c>
      <c r="P1" s="17" t="s">
        <v>732</v>
      </c>
    </row>
    <row r="2" spans="1:16" x14ac:dyDescent="0.25">
      <c r="A2" t="s">
        <v>1</v>
      </c>
      <c r="B2" s="2">
        <v>4.0999999999999996</v>
      </c>
      <c r="C2" s="12">
        <v>4.2222770661878384</v>
      </c>
      <c r="D2" s="10">
        <f>B2-C2</f>
        <v>-0.12227706618783873</v>
      </c>
      <c r="E2">
        <f>(SUM(D2:D721)/SUM(B2:B721))*100</f>
        <v>18.544499334641309</v>
      </c>
      <c r="F2">
        <f>((SQRT(SUMSQ(D2:D721)/720))/AVERAGE(B2:B721))*100</f>
        <v>42.033962052453013</v>
      </c>
      <c r="G2" s="14">
        <v>7.9236247879544486</v>
      </c>
      <c r="H2" s="13">
        <f t="shared" ref="H2:H65" si="0">B2-G2</f>
        <v>-3.8236247879544489</v>
      </c>
      <c r="I2" s="16">
        <f>(SUM(H2:H721)/SUM(B2:B721))*100</f>
        <v>5.8761095221469901</v>
      </c>
      <c r="J2" s="15">
        <f>((SQRT(SUMSQ(H2:H721)/720))/AVERAGE(B2:B721))*100</f>
        <v>27.189598274013044</v>
      </c>
      <c r="K2" s="15">
        <f>SQRT(((((1/3)^2)*(J2^2))+(I2^2))/((1/3^2)+1))</f>
        <v>10.247107993715163</v>
      </c>
      <c r="L2" s="11">
        <v>11.670128814361442</v>
      </c>
      <c r="M2" s="10">
        <f>B2-L2</f>
        <v>-7.5701288143614427</v>
      </c>
      <c r="N2" s="18">
        <f>(SUM(M2:M721)/SUM(B2:B721))*100</f>
        <v>-37.994502598540322</v>
      </c>
      <c r="O2" s="17">
        <f>((SQRT(SUMSQ(M2:M721)/720))/AVERAGE(B2:B721))*100</f>
        <v>84.486018846484825</v>
      </c>
      <c r="P2" s="17">
        <f>SQRT(((((1/3)^2)*(O2^2))+(N2^2))/((1/3^2)+1))</f>
        <v>44.866610558323856</v>
      </c>
    </row>
    <row r="3" spans="1:16" x14ac:dyDescent="0.25">
      <c r="A3" t="s">
        <v>2</v>
      </c>
      <c r="B3" s="2">
        <v>4.5</v>
      </c>
      <c r="C3" s="12">
        <v>3.949687612610151</v>
      </c>
      <c r="D3" s="10">
        <f t="shared" ref="D3:D66" si="1">B3-C3</f>
        <v>0.550312387389849</v>
      </c>
      <c r="G3" s="14">
        <v>7.6424057537082115</v>
      </c>
      <c r="H3" s="13">
        <f t="shared" si="0"/>
        <v>-3.1424057537082115</v>
      </c>
      <c r="L3" s="11">
        <v>11.440489642305815</v>
      </c>
      <c r="M3" s="10">
        <f t="shared" ref="M3:M66" si="2">B3-L3</f>
        <v>-6.9404896423058151</v>
      </c>
    </row>
    <row r="4" spans="1:16" x14ac:dyDescent="0.25">
      <c r="A4" t="s">
        <v>3</v>
      </c>
      <c r="B4" s="2">
        <v>4.3</v>
      </c>
      <c r="C4" s="12">
        <v>3.7137426810102858</v>
      </c>
      <c r="D4" s="10">
        <f t="shared" si="1"/>
        <v>0.586257318989714</v>
      </c>
      <c r="E4">
        <f>SQRT(((((1/3)^2)*(F2^2))+(E2^2))/((1/3^2)+1))</f>
        <v>22.049807405008476</v>
      </c>
      <c r="G4" s="14">
        <v>7.4657728154427865</v>
      </c>
      <c r="H4" s="13">
        <f t="shared" si="0"/>
        <v>-3.1657728154427867</v>
      </c>
      <c r="L4" s="11">
        <v>11.355576441560203</v>
      </c>
      <c r="M4" s="10">
        <f t="shared" si="2"/>
        <v>-7.0555764415602029</v>
      </c>
    </row>
    <row r="5" spans="1:16" x14ac:dyDescent="0.25">
      <c r="A5" t="s">
        <v>4</v>
      </c>
      <c r="B5" s="2">
        <v>4.2</v>
      </c>
      <c r="C5" s="12">
        <v>3.4416412302128361</v>
      </c>
      <c r="D5" s="10">
        <f t="shared" si="1"/>
        <v>0.7583587697871641</v>
      </c>
      <c r="G5" s="14">
        <v>7.2787792669625606</v>
      </c>
      <c r="H5" s="13">
        <f t="shared" si="0"/>
        <v>-3.0787792669625604</v>
      </c>
      <c r="L5" s="11">
        <v>11.264433150202043</v>
      </c>
      <c r="M5" s="10">
        <f t="shared" si="2"/>
        <v>-7.064433150202043</v>
      </c>
    </row>
    <row r="6" spans="1:16" x14ac:dyDescent="0.25">
      <c r="A6" t="s">
        <v>5</v>
      </c>
      <c r="B6" s="2">
        <v>4.2</v>
      </c>
      <c r="C6" s="12">
        <v>3.161099259328648</v>
      </c>
      <c r="D6" s="10">
        <f t="shared" si="1"/>
        <v>1.0389007406713522</v>
      </c>
      <c r="G6" s="14">
        <v>7.0911189186340158</v>
      </c>
      <c r="H6" s="13">
        <f t="shared" si="0"/>
        <v>-2.8911189186340156</v>
      </c>
      <c r="L6" s="11">
        <v>11.168499318479242</v>
      </c>
      <c r="M6" s="10">
        <f t="shared" si="2"/>
        <v>-6.9684993184792416</v>
      </c>
    </row>
    <row r="7" spans="1:16" x14ac:dyDescent="0.25">
      <c r="A7" t="s">
        <v>6</v>
      </c>
      <c r="B7" s="2">
        <v>4.2</v>
      </c>
      <c r="C7" s="12">
        <v>3.1218572085832128</v>
      </c>
      <c r="D7" s="10">
        <f t="shared" si="1"/>
        <v>1.0781427914167874</v>
      </c>
      <c r="G7" s="14">
        <v>7.0532060287632161</v>
      </c>
      <c r="H7" s="13">
        <f t="shared" si="0"/>
        <v>-2.8532060287632159</v>
      </c>
      <c r="L7" s="11">
        <v>11.135512138480752</v>
      </c>
      <c r="M7" s="10">
        <f t="shared" si="2"/>
        <v>-6.9355121384807523</v>
      </c>
    </row>
    <row r="8" spans="1:16" x14ac:dyDescent="0.25">
      <c r="A8" t="s">
        <v>7</v>
      </c>
      <c r="B8" s="2">
        <v>8.6</v>
      </c>
      <c r="C8" s="12">
        <v>3.4053673227639969</v>
      </c>
      <c r="D8" s="10">
        <f t="shared" si="1"/>
        <v>5.1946326772360027</v>
      </c>
      <c r="G8" s="14">
        <v>7.2176697161094561</v>
      </c>
      <c r="H8" s="13">
        <f t="shared" si="0"/>
        <v>1.3823302838905436</v>
      </c>
      <c r="L8" s="11">
        <v>11.255342856021597</v>
      </c>
      <c r="M8" s="10">
        <f t="shared" si="2"/>
        <v>-2.6553428560215977</v>
      </c>
    </row>
    <row r="9" spans="1:16" x14ac:dyDescent="0.25">
      <c r="A9" t="s">
        <v>8</v>
      </c>
      <c r="B9" s="2">
        <v>40</v>
      </c>
      <c r="C9" s="12">
        <v>16.082445783931959</v>
      </c>
      <c r="D9" s="10">
        <f t="shared" si="1"/>
        <v>23.917554216068041</v>
      </c>
      <c r="G9" s="14">
        <v>30.176576168593979</v>
      </c>
      <c r="H9" s="13">
        <f t="shared" si="0"/>
        <v>9.8234238314060214</v>
      </c>
      <c r="L9" s="11">
        <v>40.832063125355042</v>
      </c>
      <c r="M9" s="10">
        <f t="shared" si="2"/>
        <v>-0.83206312535504168</v>
      </c>
    </row>
    <row r="10" spans="1:16" x14ac:dyDescent="0.25">
      <c r="A10" t="s">
        <v>9</v>
      </c>
      <c r="B10" s="2">
        <v>75.400000000000006</v>
      </c>
      <c r="C10" s="12">
        <v>128.8519048062615</v>
      </c>
      <c r="D10" s="10">
        <f t="shared" si="1"/>
        <v>-53.451904806261496</v>
      </c>
      <c r="G10" s="14">
        <v>74.241803967539937</v>
      </c>
      <c r="H10" s="13">
        <f t="shared" si="0"/>
        <v>1.1581960324600686</v>
      </c>
      <c r="L10" s="11">
        <v>61.800997542105556</v>
      </c>
      <c r="M10" s="10">
        <f t="shared" si="2"/>
        <v>13.59900245789445</v>
      </c>
    </row>
    <row r="11" spans="1:16" x14ac:dyDescent="0.25">
      <c r="A11" t="s">
        <v>10</v>
      </c>
      <c r="B11" s="2">
        <v>103.4</v>
      </c>
      <c r="C11" s="12">
        <v>131.53530098333167</v>
      </c>
      <c r="D11" s="10">
        <f t="shared" si="1"/>
        <v>-28.135300983331661</v>
      </c>
      <c r="G11" s="14">
        <v>111.23430060272955</v>
      </c>
      <c r="H11" s="13">
        <f t="shared" si="0"/>
        <v>-7.8343006027295417</v>
      </c>
      <c r="L11" s="11">
        <v>104.91694603359235</v>
      </c>
      <c r="M11" s="10">
        <f t="shared" si="2"/>
        <v>-1.5169460335923475</v>
      </c>
    </row>
    <row r="12" spans="1:16" x14ac:dyDescent="0.25">
      <c r="A12" t="s">
        <v>11</v>
      </c>
      <c r="B12" s="2">
        <v>111.5</v>
      </c>
      <c r="C12" s="12">
        <v>135.12183239248066</v>
      </c>
      <c r="D12" s="10">
        <f t="shared" si="1"/>
        <v>-23.621832392480655</v>
      </c>
      <c r="G12" s="14">
        <v>108.97780905663998</v>
      </c>
      <c r="H12" s="13">
        <f t="shared" si="0"/>
        <v>2.522190943360016</v>
      </c>
      <c r="L12" s="11">
        <v>120.79070860586081</v>
      </c>
      <c r="M12" s="10">
        <f t="shared" si="2"/>
        <v>-9.2907086058608144</v>
      </c>
    </row>
    <row r="13" spans="1:16" x14ac:dyDescent="0.25">
      <c r="A13" t="s">
        <v>12</v>
      </c>
      <c r="B13" s="2">
        <v>116</v>
      </c>
      <c r="C13" s="12">
        <v>137.36767609469922</v>
      </c>
      <c r="D13" s="10">
        <f t="shared" si="1"/>
        <v>-21.36767609469922</v>
      </c>
      <c r="G13" s="14">
        <v>145.71139935610779</v>
      </c>
      <c r="H13" s="13">
        <f t="shared" si="0"/>
        <v>-29.71139935610779</v>
      </c>
      <c r="L13" s="11">
        <v>217.71784206480564</v>
      </c>
      <c r="M13" s="10">
        <f t="shared" si="2"/>
        <v>-101.71784206480564</v>
      </c>
    </row>
    <row r="14" spans="1:16" x14ac:dyDescent="0.25">
      <c r="A14" t="s">
        <v>13</v>
      </c>
      <c r="B14" s="2">
        <v>126.3</v>
      </c>
      <c r="C14" s="12">
        <v>126.94351964878551</v>
      </c>
      <c r="D14" s="10">
        <f t="shared" si="1"/>
        <v>-0.64351964878551371</v>
      </c>
      <c r="G14" s="14">
        <v>144.75796746832856</v>
      </c>
      <c r="H14" s="13">
        <f t="shared" si="0"/>
        <v>-18.457967468328562</v>
      </c>
      <c r="L14" s="11">
        <v>229.46588471839334</v>
      </c>
      <c r="M14" s="10">
        <f t="shared" si="2"/>
        <v>-103.16588471839334</v>
      </c>
    </row>
    <row r="15" spans="1:16" x14ac:dyDescent="0.25">
      <c r="A15" t="s">
        <v>14</v>
      </c>
      <c r="B15" s="2">
        <v>140.19999999999999</v>
      </c>
      <c r="C15" s="12">
        <v>121.09366164538469</v>
      </c>
      <c r="D15" s="10">
        <f t="shared" si="1"/>
        <v>19.106338354615303</v>
      </c>
      <c r="G15" s="14">
        <v>168.68502907213505</v>
      </c>
      <c r="H15" s="13">
        <f t="shared" si="0"/>
        <v>-28.485029072135063</v>
      </c>
      <c r="L15" s="11">
        <v>252.27497157072216</v>
      </c>
      <c r="M15" s="10">
        <f t="shared" si="2"/>
        <v>-112.07497157072217</v>
      </c>
    </row>
    <row r="16" spans="1:16" x14ac:dyDescent="0.25">
      <c r="A16" t="s">
        <v>15</v>
      </c>
      <c r="B16" s="2">
        <v>147.5</v>
      </c>
      <c r="C16" s="12">
        <v>130.8351087266773</v>
      </c>
      <c r="D16" s="10">
        <f t="shared" si="1"/>
        <v>16.664891273322695</v>
      </c>
      <c r="G16" s="14">
        <v>179.17070066763364</v>
      </c>
      <c r="H16" s="13">
        <f t="shared" si="0"/>
        <v>-31.670700667633639</v>
      </c>
      <c r="L16" s="11">
        <v>259.70492062271842</v>
      </c>
      <c r="M16" s="10">
        <f t="shared" si="2"/>
        <v>-112.20492062271842</v>
      </c>
    </row>
    <row r="17" spans="1:13" x14ac:dyDescent="0.25">
      <c r="A17" t="s">
        <v>16</v>
      </c>
      <c r="B17" s="2">
        <v>142.4</v>
      </c>
      <c r="C17" s="12">
        <v>121.45384145687585</v>
      </c>
      <c r="D17" s="10">
        <f t="shared" si="1"/>
        <v>20.946158543124156</v>
      </c>
      <c r="G17" s="14">
        <v>162.56879006408971</v>
      </c>
      <c r="H17" s="13">
        <f t="shared" si="0"/>
        <v>-20.168790064089706</v>
      </c>
      <c r="L17" s="11">
        <v>244.21072448296883</v>
      </c>
      <c r="M17" s="10">
        <f t="shared" si="2"/>
        <v>-101.81072448296882</v>
      </c>
    </row>
    <row r="18" spans="1:13" x14ac:dyDescent="0.25">
      <c r="A18" t="s">
        <v>17</v>
      </c>
      <c r="B18" s="2">
        <v>127.9</v>
      </c>
      <c r="C18" s="12">
        <v>103.70765602093962</v>
      </c>
      <c r="D18" s="10">
        <f t="shared" si="1"/>
        <v>24.192343979060382</v>
      </c>
      <c r="G18" s="14">
        <v>143.98975679837892</v>
      </c>
      <c r="H18" s="13">
        <f t="shared" si="0"/>
        <v>-16.089756798378914</v>
      </c>
      <c r="L18" s="11">
        <v>221.74970985975492</v>
      </c>
      <c r="M18" s="10">
        <f t="shared" si="2"/>
        <v>-93.84970985975491</v>
      </c>
    </row>
    <row r="19" spans="1:13" x14ac:dyDescent="0.25">
      <c r="A19" t="s">
        <v>18</v>
      </c>
      <c r="B19" s="2">
        <v>81.7</v>
      </c>
      <c r="C19" s="12">
        <v>36.276292660961779</v>
      </c>
      <c r="D19" s="10">
        <f t="shared" si="1"/>
        <v>45.423707339038224</v>
      </c>
      <c r="G19" s="14">
        <v>54.851091371570448</v>
      </c>
      <c r="H19" s="13">
        <f t="shared" si="0"/>
        <v>26.848908628429555</v>
      </c>
      <c r="L19" s="11">
        <v>78.868078055526027</v>
      </c>
      <c r="M19" s="10">
        <f t="shared" si="2"/>
        <v>2.8319219444739758</v>
      </c>
    </row>
    <row r="20" spans="1:13" x14ac:dyDescent="0.25">
      <c r="A20" t="s">
        <v>19</v>
      </c>
      <c r="B20" s="2">
        <v>44.5</v>
      </c>
      <c r="C20" s="12">
        <v>17.929112697558526</v>
      </c>
      <c r="D20" s="10">
        <f t="shared" si="1"/>
        <v>26.570887302441474</v>
      </c>
      <c r="G20" s="14">
        <v>26.955632776571715</v>
      </c>
      <c r="H20" s="13">
        <f t="shared" si="0"/>
        <v>17.544367223428285</v>
      </c>
      <c r="L20" s="11">
        <v>39.112179029378837</v>
      </c>
      <c r="M20" s="10">
        <f t="shared" si="2"/>
        <v>5.3878209706211635</v>
      </c>
    </row>
    <row r="21" spans="1:13" x14ac:dyDescent="0.25">
      <c r="A21" t="s">
        <v>20</v>
      </c>
      <c r="B21" s="2">
        <v>19.899999999999999</v>
      </c>
      <c r="C21" s="12">
        <v>6.771947487714387</v>
      </c>
      <c r="D21" s="10">
        <f t="shared" si="1"/>
        <v>13.128052512285612</v>
      </c>
      <c r="G21" s="14">
        <v>11.260422303569207</v>
      </c>
      <c r="H21" s="13">
        <f t="shared" si="0"/>
        <v>8.6395776964307913</v>
      </c>
      <c r="L21" s="11">
        <v>15.836957185151267</v>
      </c>
      <c r="M21" s="10">
        <f t="shared" si="2"/>
        <v>4.0630428148487319</v>
      </c>
    </row>
    <row r="22" spans="1:13" x14ac:dyDescent="0.25">
      <c r="A22" t="s">
        <v>21</v>
      </c>
      <c r="B22" s="2">
        <v>9.1</v>
      </c>
      <c r="C22" s="12">
        <v>5.119688351893136</v>
      </c>
      <c r="D22" s="10">
        <f t="shared" si="1"/>
        <v>3.9803116481068637</v>
      </c>
      <c r="G22" s="14">
        <v>8.7241295327347537</v>
      </c>
      <c r="H22" s="13">
        <f t="shared" si="0"/>
        <v>0.37587046726524598</v>
      </c>
      <c r="L22" s="11">
        <v>12.208688070366373</v>
      </c>
      <c r="M22" s="10">
        <f t="shared" si="2"/>
        <v>-3.1086880703663731</v>
      </c>
    </row>
    <row r="23" spans="1:13" x14ac:dyDescent="0.25">
      <c r="A23" t="s">
        <v>22</v>
      </c>
      <c r="B23" s="2">
        <v>7.1</v>
      </c>
      <c r="C23" s="12">
        <v>4.6034806034433577</v>
      </c>
      <c r="D23" s="10">
        <f t="shared" si="1"/>
        <v>2.4965193965566419</v>
      </c>
      <c r="G23" s="14">
        <v>8.286253503634109</v>
      </c>
      <c r="H23" s="13">
        <f t="shared" si="0"/>
        <v>-1.1862535036341093</v>
      </c>
      <c r="L23" s="11">
        <v>11.782415155589149</v>
      </c>
      <c r="M23" s="10">
        <f t="shared" si="2"/>
        <v>-4.6824151555891493</v>
      </c>
    </row>
    <row r="24" spans="1:13" x14ac:dyDescent="0.25">
      <c r="A24" t="s">
        <v>23</v>
      </c>
      <c r="B24" s="2">
        <v>6.7</v>
      </c>
      <c r="C24" s="12">
        <v>4.519876539279446</v>
      </c>
      <c r="D24" s="10">
        <f t="shared" si="1"/>
        <v>2.1801234607205542</v>
      </c>
      <c r="G24" s="14">
        <v>8.2774641865704126</v>
      </c>
      <c r="H24" s="13">
        <f t="shared" si="0"/>
        <v>-1.5774641865704124</v>
      </c>
      <c r="L24" s="11">
        <v>11.78738509021295</v>
      </c>
      <c r="M24" s="10">
        <f t="shared" si="2"/>
        <v>-5.0873850902129503</v>
      </c>
    </row>
    <row r="25" spans="1:13" x14ac:dyDescent="0.25">
      <c r="A25" t="s">
        <v>24</v>
      </c>
      <c r="B25" s="2">
        <v>6.9</v>
      </c>
      <c r="C25" s="12">
        <v>4.4341453525333989</v>
      </c>
      <c r="D25" s="10">
        <f t="shared" si="1"/>
        <v>2.4658546474666014</v>
      </c>
      <c r="G25" s="14">
        <v>8.2623110768414758</v>
      </c>
      <c r="H25" s="13">
        <f t="shared" si="0"/>
        <v>-1.3623110768414755</v>
      </c>
      <c r="L25" s="11">
        <v>11.774104051353783</v>
      </c>
      <c r="M25" s="10">
        <f t="shared" si="2"/>
        <v>-4.8741040513537826</v>
      </c>
    </row>
    <row r="26" spans="1:13" x14ac:dyDescent="0.25">
      <c r="A26" t="s">
        <v>25</v>
      </c>
      <c r="B26" s="2">
        <v>6.5</v>
      </c>
      <c r="C26" s="12">
        <v>4.3564495834593551</v>
      </c>
      <c r="D26" s="10">
        <f t="shared" si="1"/>
        <v>2.1435504165406449</v>
      </c>
      <c r="G26" s="14">
        <v>8.0543056978452015</v>
      </c>
      <c r="H26" s="13">
        <f t="shared" si="0"/>
        <v>-1.5543056978452015</v>
      </c>
      <c r="L26">
        <v>11.758900116355521</v>
      </c>
      <c r="M26" s="10">
        <f t="shared" si="2"/>
        <v>-5.2589001163555213</v>
      </c>
    </row>
    <row r="27" spans="1:13" x14ac:dyDescent="0.25">
      <c r="A27" t="s">
        <v>26</v>
      </c>
      <c r="B27" s="2">
        <v>6.3</v>
      </c>
      <c r="C27" s="12">
        <v>4.2605546986232845</v>
      </c>
      <c r="D27" s="10">
        <f t="shared" si="1"/>
        <v>2.0394453013767153</v>
      </c>
      <c r="G27" s="14">
        <v>8.0158771924255969</v>
      </c>
      <c r="H27" s="13">
        <f t="shared" si="0"/>
        <v>-1.7158771924255971</v>
      </c>
      <c r="L27">
        <v>11.733597464011623</v>
      </c>
      <c r="M27" s="10">
        <f t="shared" si="2"/>
        <v>-5.4335974640116236</v>
      </c>
    </row>
    <row r="28" spans="1:13" x14ac:dyDescent="0.25">
      <c r="A28" t="s">
        <v>27</v>
      </c>
      <c r="B28" s="2">
        <v>6.6</v>
      </c>
      <c r="C28" s="12">
        <v>4.1650998013178819</v>
      </c>
      <c r="D28" s="10">
        <f t="shared" si="1"/>
        <v>2.4349001986821177</v>
      </c>
      <c r="G28" s="14">
        <v>7.9441855732061999</v>
      </c>
      <c r="H28" s="13">
        <f t="shared" si="0"/>
        <v>-1.3441855732062002</v>
      </c>
      <c r="L28">
        <v>11.707702509727339</v>
      </c>
      <c r="M28" s="10">
        <f t="shared" si="2"/>
        <v>-5.1077025097273392</v>
      </c>
    </row>
    <row r="29" spans="1:13" x14ac:dyDescent="0.25">
      <c r="A29" t="s">
        <v>28</v>
      </c>
      <c r="B29" s="2">
        <v>6.8</v>
      </c>
      <c r="C29" s="12">
        <v>4.1051322748731032</v>
      </c>
      <c r="D29" s="10">
        <f t="shared" si="1"/>
        <v>2.6948677251268967</v>
      </c>
      <c r="G29" s="14">
        <v>7.908282987012452</v>
      </c>
      <c r="H29" s="13">
        <f t="shared" si="0"/>
        <v>-1.1082829870124522</v>
      </c>
      <c r="L29">
        <v>11.705591739834484</v>
      </c>
      <c r="M29" s="10">
        <f t="shared" si="2"/>
        <v>-4.9055917398344837</v>
      </c>
    </row>
    <row r="30" spans="1:13" x14ac:dyDescent="0.25">
      <c r="A30" t="s">
        <v>29</v>
      </c>
      <c r="B30" s="2">
        <v>6.5</v>
      </c>
      <c r="C30" s="12">
        <v>4.0421388903397837</v>
      </c>
      <c r="D30" s="10">
        <f t="shared" si="1"/>
        <v>2.4578611096602163</v>
      </c>
      <c r="G30" s="14">
        <v>7.8688146290907834</v>
      </c>
      <c r="H30" s="13">
        <f t="shared" si="0"/>
        <v>-1.3688146290907834</v>
      </c>
      <c r="L30">
        <v>11.702686238640597</v>
      </c>
      <c r="M30" s="10">
        <f t="shared" si="2"/>
        <v>-5.202686238640597</v>
      </c>
    </row>
    <row r="31" spans="1:13" x14ac:dyDescent="0.25">
      <c r="A31" t="s">
        <v>30</v>
      </c>
      <c r="B31" s="2">
        <v>6.5</v>
      </c>
      <c r="C31" s="12">
        <v>4.0075761457608019</v>
      </c>
      <c r="D31" s="10">
        <f t="shared" si="1"/>
        <v>2.4924238542391981</v>
      </c>
      <c r="G31" s="14">
        <v>7.8415375204830404</v>
      </c>
      <c r="H31" s="13">
        <f t="shared" si="0"/>
        <v>-1.3415375204830404</v>
      </c>
      <c r="L31">
        <v>11.700422026262263</v>
      </c>
      <c r="M31" s="10">
        <f t="shared" si="2"/>
        <v>-5.2004220262622631</v>
      </c>
    </row>
    <row r="32" spans="1:13" x14ac:dyDescent="0.25">
      <c r="A32" t="s">
        <v>31</v>
      </c>
      <c r="B32" s="2">
        <v>10.6</v>
      </c>
      <c r="C32" s="12">
        <v>4.1199196514536363</v>
      </c>
      <c r="D32" s="10">
        <f t="shared" si="1"/>
        <v>6.4800803485463634</v>
      </c>
      <c r="G32" s="14">
        <v>7.8494920642646875</v>
      </c>
      <c r="H32" s="13">
        <f t="shared" si="0"/>
        <v>2.7505079357353122</v>
      </c>
      <c r="L32">
        <v>11.702984516248669</v>
      </c>
      <c r="M32" s="10">
        <f t="shared" si="2"/>
        <v>-1.1029845162486698</v>
      </c>
    </row>
    <row r="33" spans="1:13" x14ac:dyDescent="0.25">
      <c r="A33" t="s">
        <v>32</v>
      </c>
      <c r="B33" s="2">
        <v>47.4</v>
      </c>
      <c r="C33" s="12">
        <v>13.485269533556677</v>
      </c>
      <c r="D33" s="10">
        <f t="shared" si="1"/>
        <v>33.914730466443324</v>
      </c>
      <c r="G33" s="14">
        <v>21.273596071784134</v>
      </c>
      <c r="H33" s="13">
        <f t="shared" si="0"/>
        <v>26.126403928215865</v>
      </c>
      <c r="L33">
        <v>29.389130114090161</v>
      </c>
      <c r="M33" s="10">
        <f t="shared" si="2"/>
        <v>18.010869885909838</v>
      </c>
    </row>
    <row r="34" spans="1:13" x14ac:dyDescent="0.25">
      <c r="A34" t="s">
        <v>33</v>
      </c>
      <c r="B34" s="2">
        <v>93.5</v>
      </c>
      <c r="C34" s="12">
        <v>97.296783485540189</v>
      </c>
      <c r="D34" s="10">
        <f t="shared" si="1"/>
        <v>-3.796783485540189</v>
      </c>
      <c r="G34" s="14">
        <v>88.740916692302335</v>
      </c>
      <c r="H34" s="13">
        <f t="shared" si="0"/>
        <v>4.7590833076976651</v>
      </c>
      <c r="L34">
        <v>116.57109095683101</v>
      </c>
      <c r="M34" s="10">
        <f t="shared" si="2"/>
        <v>-23.071090956831014</v>
      </c>
    </row>
    <row r="35" spans="1:13" x14ac:dyDescent="0.25">
      <c r="A35" t="s">
        <v>34</v>
      </c>
      <c r="B35" s="2">
        <v>117.5</v>
      </c>
      <c r="C35" s="12">
        <v>123.37823841965809</v>
      </c>
      <c r="D35" s="10">
        <f t="shared" si="1"/>
        <v>-5.8782384196580892</v>
      </c>
      <c r="G35" s="14">
        <v>117.51559251468315</v>
      </c>
      <c r="H35" s="13">
        <f t="shared" si="0"/>
        <v>-1.5592514683149261E-2</v>
      </c>
      <c r="L35">
        <v>173.45879806076863</v>
      </c>
      <c r="M35" s="10">
        <f t="shared" si="2"/>
        <v>-55.958798060768629</v>
      </c>
    </row>
    <row r="36" spans="1:13" x14ac:dyDescent="0.25">
      <c r="A36" t="s">
        <v>35</v>
      </c>
      <c r="B36" s="2">
        <v>122.3</v>
      </c>
      <c r="C36" s="12">
        <v>130.13633724710559</v>
      </c>
      <c r="D36" s="10">
        <f t="shared" si="1"/>
        <v>-7.8363372471055897</v>
      </c>
      <c r="G36" s="14">
        <v>124.66874665142726</v>
      </c>
      <c r="H36" s="13">
        <f t="shared" si="0"/>
        <v>-2.3687466514272586</v>
      </c>
      <c r="L36">
        <v>199.61600314362835</v>
      </c>
      <c r="M36" s="10">
        <f t="shared" si="2"/>
        <v>-77.31600314362835</v>
      </c>
    </row>
    <row r="37" spans="1:13" x14ac:dyDescent="0.25">
      <c r="A37" t="s">
        <v>36</v>
      </c>
      <c r="B37" s="2">
        <v>123</v>
      </c>
      <c r="C37" s="12">
        <v>122.8882510132912</v>
      </c>
      <c r="D37" s="10">
        <f t="shared" si="1"/>
        <v>0.11174898670880395</v>
      </c>
      <c r="G37" s="14">
        <v>152.53567088833088</v>
      </c>
      <c r="H37" s="13">
        <f t="shared" si="0"/>
        <v>-29.535670888330884</v>
      </c>
      <c r="L37">
        <v>242.2806887035496</v>
      </c>
      <c r="M37" s="10">
        <f t="shared" si="2"/>
        <v>-119.2806887035496</v>
      </c>
    </row>
    <row r="38" spans="1:13" x14ac:dyDescent="0.25">
      <c r="A38" t="s">
        <v>37</v>
      </c>
      <c r="B38" s="2">
        <v>133.4</v>
      </c>
      <c r="C38" s="12">
        <v>120.01917924966662</v>
      </c>
      <c r="D38" s="10">
        <f t="shared" si="1"/>
        <v>13.380820750333385</v>
      </c>
      <c r="G38" s="14">
        <v>140.50099461073953</v>
      </c>
      <c r="H38" s="13">
        <f t="shared" si="0"/>
        <v>-7.1009946107395194</v>
      </c>
      <c r="L38">
        <v>236.22332509687135</v>
      </c>
      <c r="M38" s="10">
        <f t="shared" si="2"/>
        <v>-102.82332509687134</v>
      </c>
    </row>
    <row r="39" spans="1:13" x14ac:dyDescent="0.25">
      <c r="A39" t="s">
        <v>38</v>
      </c>
      <c r="B39" s="2">
        <v>154</v>
      </c>
      <c r="C39" s="12">
        <v>140.95839105489318</v>
      </c>
      <c r="D39" s="10">
        <f t="shared" si="1"/>
        <v>13.041608945106816</v>
      </c>
      <c r="G39" s="14">
        <v>161.25255504776482</v>
      </c>
      <c r="H39" s="13">
        <f t="shared" si="0"/>
        <v>-7.2525550477648153</v>
      </c>
      <c r="L39">
        <v>261.53564138190251</v>
      </c>
      <c r="M39" s="10">
        <f t="shared" si="2"/>
        <v>-107.53564138190251</v>
      </c>
    </row>
    <row r="40" spans="1:13" x14ac:dyDescent="0.25">
      <c r="A40" t="s">
        <v>39</v>
      </c>
      <c r="B40" s="2">
        <v>155.30000000000001</v>
      </c>
      <c r="C40" s="12">
        <v>160.2216217605901</v>
      </c>
      <c r="D40" s="10">
        <f t="shared" si="1"/>
        <v>-4.9216217605900852</v>
      </c>
      <c r="G40" s="14">
        <v>143.26845880414086</v>
      </c>
      <c r="H40" s="13">
        <f t="shared" si="0"/>
        <v>12.031541195859148</v>
      </c>
      <c r="L40">
        <v>224.53868269089722</v>
      </c>
      <c r="M40" s="10">
        <f t="shared" si="2"/>
        <v>-69.238682690897207</v>
      </c>
    </row>
    <row r="41" spans="1:13" x14ac:dyDescent="0.25">
      <c r="A41" t="s">
        <v>40</v>
      </c>
      <c r="B41" s="2">
        <v>146.19999999999999</v>
      </c>
      <c r="C41" s="12">
        <v>155.58728732146272</v>
      </c>
      <c r="D41" s="10">
        <f t="shared" si="1"/>
        <v>-9.3872873214627361</v>
      </c>
      <c r="G41" s="14">
        <v>148.80542906314218</v>
      </c>
      <c r="H41" s="13">
        <f t="shared" si="0"/>
        <v>-2.6054290631421964</v>
      </c>
      <c r="L41">
        <v>224.23640936513794</v>
      </c>
      <c r="M41" s="10">
        <f t="shared" si="2"/>
        <v>-78.036409365137956</v>
      </c>
    </row>
    <row r="42" spans="1:13" x14ac:dyDescent="0.25">
      <c r="A42" t="s">
        <v>41</v>
      </c>
      <c r="B42" s="2">
        <v>136.9</v>
      </c>
      <c r="C42" s="12">
        <v>150.162973651377</v>
      </c>
      <c r="D42" s="10">
        <f t="shared" si="1"/>
        <v>-13.262973651376996</v>
      </c>
      <c r="G42" s="14">
        <v>127.02778421618494</v>
      </c>
      <c r="H42" s="13">
        <f t="shared" si="0"/>
        <v>9.872215783815065</v>
      </c>
      <c r="L42">
        <v>172.04980286115224</v>
      </c>
      <c r="M42" s="10">
        <f t="shared" si="2"/>
        <v>-35.149802861152239</v>
      </c>
    </row>
    <row r="43" spans="1:13" x14ac:dyDescent="0.25">
      <c r="A43" t="s">
        <v>42</v>
      </c>
      <c r="B43" s="2">
        <v>87.9</v>
      </c>
      <c r="C43" s="12">
        <v>81.29309407051241</v>
      </c>
      <c r="D43" s="10">
        <f t="shared" si="1"/>
        <v>6.6069059294875956</v>
      </c>
      <c r="G43" s="14">
        <v>112.00011131912218</v>
      </c>
      <c r="H43" s="13">
        <f t="shared" si="0"/>
        <v>-24.100111319122178</v>
      </c>
      <c r="L43">
        <v>152.66732091614293</v>
      </c>
      <c r="M43" s="10">
        <f t="shared" si="2"/>
        <v>-64.767320916142921</v>
      </c>
    </row>
    <row r="44" spans="1:13" x14ac:dyDescent="0.25">
      <c r="A44" t="s">
        <v>43</v>
      </c>
      <c r="B44" s="2">
        <v>61.4</v>
      </c>
      <c r="C44" s="12">
        <v>51.869611778780069</v>
      </c>
      <c r="D44" s="10">
        <f t="shared" si="1"/>
        <v>9.5303882212199298</v>
      </c>
      <c r="G44" s="14">
        <v>66.027235049908811</v>
      </c>
      <c r="H44" s="13">
        <f t="shared" si="0"/>
        <v>-4.627235049908812</v>
      </c>
      <c r="L44">
        <v>102.29102791378693</v>
      </c>
      <c r="M44" s="10">
        <f t="shared" si="2"/>
        <v>-40.891027913786935</v>
      </c>
    </row>
    <row r="45" spans="1:13" x14ac:dyDescent="0.25">
      <c r="A45" t="s">
        <v>44</v>
      </c>
      <c r="B45" s="2">
        <v>41.9</v>
      </c>
      <c r="C45" s="12">
        <v>35.167047424496772</v>
      </c>
      <c r="D45" s="10">
        <f t="shared" si="1"/>
        <v>6.7329525755032265</v>
      </c>
      <c r="G45" s="14">
        <v>35.487656692130791</v>
      </c>
      <c r="H45" s="13">
        <f t="shared" si="0"/>
        <v>6.4123433078692074</v>
      </c>
      <c r="L45">
        <v>57.66400813901933</v>
      </c>
      <c r="M45" s="10">
        <f t="shared" si="2"/>
        <v>-15.764008139019332</v>
      </c>
    </row>
    <row r="46" spans="1:13" x14ac:dyDescent="0.25">
      <c r="A46" t="s">
        <v>45</v>
      </c>
      <c r="B46" s="2">
        <v>18.7</v>
      </c>
      <c r="C46" s="12">
        <v>4.9203826311954062</v>
      </c>
      <c r="D46" s="10">
        <f t="shared" si="1"/>
        <v>13.779617368804594</v>
      </c>
      <c r="G46" s="14">
        <v>8.7595809162058522</v>
      </c>
      <c r="H46" s="13">
        <f t="shared" si="0"/>
        <v>9.9404190837941471</v>
      </c>
      <c r="L46">
        <v>11.903424077933051</v>
      </c>
      <c r="M46" s="10">
        <f t="shared" si="2"/>
        <v>6.7965759220669479</v>
      </c>
    </row>
    <row r="47" spans="1:13" x14ac:dyDescent="0.25">
      <c r="A47" t="s">
        <v>46</v>
      </c>
      <c r="B47" s="2">
        <v>9.9</v>
      </c>
      <c r="C47" s="12">
        <v>4.7610335427636334</v>
      </c>
      <c r="D47" s="10">
        <f t="shared" si="1"/>
        <v>5.1389664572363669</v>
      </c>
      <c r="G47" s="14">
        <v>8.476122982890212</v>
      </c>
      <c r="H47" s="13">
        <f t="shared" si="0"/>
        <v>1.4238770171097883</v>
      </c>
      <c r="L47">
        <v>11.834765973749986</v>
      </c>
      <c r="M47" s="10">
        <f t="shared" si="2"/>
        <v>-1.934765973749986</v>
      </c>
    </row>
    <row r="48" spans="1:13" x14ac:dyDescent="0.25">
      <c r="A48" t="s">
        <v>47</v>
      </c>
      <c r="B48" s="2">
        <v>9.1</v>
      </c>
      <c r="C48" s="12">
        <v>4.5880767974051411</v>
      </c>
      <c r="D48" s="10">
        <f t="shared" si="1"/>
        <v>4.5119232025948586</v>
      </c>
      <c r="G48" s="14">
        <v>8.3298078296742517</v>
      </c>
      <c r="H48" s="13">
        <f t="shared" si="0"/>
        <v>0.77019217032574794</v>
      </c>
      <c r="L48">
        <v>11.767387300505392</v>
      </c>
      <c r="M48" s="10">
        <f t="shared" si="2"/>
        <v>-2.6673873005053927</v>
      </c>
    </row>
    <row r="49" spans="1:13" x14ac:dyDescent="0.25">
      <c r="A49" t="s">
        <v>48</v>
      </c>
      <c r="B49" s="2">
        <v>8.9</v>
      </c>
      <c r="C49" s="12">
        <v>4.4135307114463069</v>
      </c>
      <c r="D49" s="10">
        <f t="shared" si="1"/>
        <v>4.4864692885536934</v>
      </c>
      <c r="G49" s="14">
        <v>8.2156697206056535</v>
      </c>
      <c r="H49" s="13">
        <f t="shared" si="0"/>
        <v>0.68433027939434687</v>
      </c>
      <c r="L49">
        <v>11.691076041464047</v>
      </c>
      <c r="M49" s="10">
        <f t="shared" si="2"/>
        <v>-2.7910760414640468</v>
      </c>
    </row>
    <row r="50" spans="1:13" x14ac:dyDescent="0.25">
      <c r="A50" t="s">
        <v>49</v>
      </c>
      <c r="B50" s="2">
        <v>9.1</v>
      </c>
      <c r="C50" s="12">
        <v>4.2296547056476284</v>
      </c>
      <c r="D50" s="10">
        <f t="shared" si="1"/>
        <v>4.8703452943523713</v>
      </c>
      <c r="G50" s="14">
        <v>8.0850640089326795</v>
      </c>
      <c r="H50" s="13">
        <f t="shared" si="0"/>
        <v>1.0149359910673201</v>
      </c>
      <c r="L50">
        <v>11.617828946640337</v>
      </c>
      <c r="M50" s="10">
        <f t="shared" si="2"/>
        <v>-2.5178289466403374</v>
      </c>
    </row>
    <row r="51" spans="1:13" x14ac:dyDescent="0.25">
      <c r="A51" t="s">
        <v>50</v>
      </c>
      <c r="B51" s="2">
        <v>8.5</v>
      </c>
      <c r="C51" s="12">
        <v>3.9839116082724848</v>
      </c>
      <c r="D51" s="10">
        <f t="shared" si="1"/>
        <v>4.5160883917275152</v>
      </c>
      <c r="G51" s="14">
        <v>7.9944116238504952</v>
      </c>
      <c r="H51" s="13">
        <f t="shared" si="0"/>
        <v>0.5055883761495048</v>
      </c>
      <c r="L51">
        <v>11.555888936951831</v>
      </c>
      <c r="M51" s="10">
        <f t="shared" si="2"/>
        <v>-3.0558889369518312</v>
      </c>
    </row>
    <row r="52" spans="1:13" x14ac:dyDescent="0.25">
      <c r="A52" t="s">
        <v>51</v>
      </c>
      <c r="B52" s="2">
        <v>8.3000000000000007</v>
      </c>
      <c r="C52" s="12">
        <v>3.757522663921836</v>
      </c>
      <c r="D52" s="10">
        <f t="shared" si="1"/>
        <v>4.5424773360781643</v>
      </c>
      <c r="G52" s="14">
        <v>7.8494167467533886</v>
      </c>
      <c r="H52" s="13">
        <f t="shared" si="0"/>
        <v>0.45058325324661208</v>
      </c>
      <c r="L52">
        <v>11.483784872120829</v>
      </c>
      <c r="M52" s="10">
        <f t="shared" si="2"/>
        <v>-3.1837848721208282</v>
      </c>
    </row>
    <row r="53" spans="1:13" x14ac:dyDescent="0.25">
      <c r="A53" t="s">
        <v>52</v>
      </c>
      <c r="B53" s="2">
        <v>8.3000000000000007</v>
      </c>
      <c r="C53" s="12">
        <v>3.5475587102783308</v>
      </c>
      <c r="D53" s="10">
        <f t="shared" si="1"/>
        <v>4.7524412897216699</v>
      </c>
      <c r="G53" s="14">
        <v>7.7009379681057357</v>
      </c>
      <c r="H53" s="13">
        <f t="shared" si="0"/>
        <v>0.59906203189426499</v>
      </c>
      <c r="L53">
        <v>11.422349472782518</v>
      </c>
      <c r="M53" s="10">
        <f t="shared" si="2"/>
        <v>-3.122349472782517</v>
      </c>
    </row>
    <row r="54" spans="1:13" x14ac:dyDescent="0.25">
      <c r="A54" t="s">
        <v>53</v>
      </c>
      <c r="B54" s="2">
        <v>8.3000000000000007</v>
      </c>
      <c r="C54" s="12">
        <v>3.3978924386875202</v>
      </c>
      <c r="D54" s="10">
        <f t="shared" si="1"/>
        <v>4.90210756131248</v>
      </c>
      <c r="G54" s="14">
        <v>7.543044221109291</v>
      </c>
      <c r="H54" s="13">
        <f t="shared" si="0"/>
        <v>0.75695577889070975</v>
      </c>
      <c r="L54">
        <v>11.3604481600114</v>
      </c>
      <c r="M54" s="10">
        <f t="shared" si="2"/>
        <v>-3.0604481600113989</v>
      </c>
    </row>
    <row r="55" spans="1:13" x14ac:dyDescent="0.25">
      <c r="A55" t="s">
        <v>54</v>
      </c>
      <c r="B55" s="2">
        <v>9.6</v>
      </c>
      <c r="C55" s="12">
        <v>3.4175525347743263</v>
      </c>
      <c r="D55" s="10">
        <f t="shared" si="1"/>
        <v>6.1824474652256729</v>
      </c>
      <c r="G55" s="14">
        <v>7.4888241903733554</v>
      </c>
      <c r="H55" s="13">
        <f t="shared" si="0"/>
        <v>2.1111758096266442</v>
      </c>
      <c r="L55">
        <v>11.346927247466104</v>
      </c>
      <c r="M55" s="10">
        <f t="shared" si="2"/>
        <v>-1.7469272474661039</v>
      </c>
    </row>
    <row r="56" spans="1:13" x14ac:dyDescent="0.25">
      <c r="A56" t="s">
        <v>55</v>
      </c>
      <c r="B56" s="2">
        <v>13.8</v>
      </c>
      <c r="C56" s="12">
        <v>3.5934303466989901</v>
      </c>
      <c r="D56" s="10">
        <f t="shared" si="1"/>
        <v>10.20656965330101</v>
      </c>
      <c r="G56" s="14">
        <v>7.6219136256536579</v>
      </c>
      <c r="H56" s="13">
        <f t="shared" si="0"/>
        <v>6.1780863743463428</v>
      </c>
      <c r="L56">
        <v>11.46200179787226</v>
      </c>
      <c r="M56" s="10">
        <f t="shared" si="2"/>
        <v>2.337998202127741</v>
      </c>
    </row>
    <row r="57" spans="1:13" x14ac:dyDescent="0.25">
      <c r="A57" t="s">
        <v>56</v>
      </c>
      <c r="B57" s="2">
        <v>50.9</v>
      </c>
      <c r="C57" s="12">
        <v>11.087269269887353</v>
      </c>
      <c r="D57" s="10">
        <f t="shared" si="1"/>
        <v>39.812730730112648</v>
      </c>
      <c r="G57" s="14">
        <v>25.035236041928332</v>
      </c>
      <c r="H57" s="13">
        <f t="shared" si="0"/>
        <v>25.864763958071666</v>
      </c>
      <c r="L57">
        <v>35.410296874158732</v>
      </c>
      <c r="M57" s="10">
        <f t="shared" si="2"/>
        <v>15.489703125841267</v>
      </c>
    </row>
    <row r="58" spans="1:13" x14ac:dyDescent="0.25">
      <c r="A58" t="s">
        <v>57</v>
      </c>
      <c r="B58" s="2">
        <v>84.5</v>
      </c>
      <c r="C58" s="12">
        <v>122.48651025971171</v>
      </c>
      <c r="D58" s="10">
        <f t="shared" si="1"/>
        <v>-37.986510259711707</v>
      </c>
      <c r="G58" s="14">
        <v>85.872465902110022</v>
      </c>
      <c r="H58" s="13">
        <f t="shared" si="0"/>
        <v>-1.3724659021100223</v>
      </c>
      <c r="L58">
        <v>75.460268337205008</v>
      </c>
      <c r="M58" s="10">
        <f t="shared" si="2"/>
        <v>9.039731662794992</v>
      </c>
    </row>
    <row r="59" spans="1:13" x14ac:dyDescent="0.25">
      <c r="A59" t="s">
        <v>58</v>
      </c>
      <c r="B59" s="2">
        <v>112.3</v>
      </c>
      <c r="C59" s="12">
        <v>124.01828645827644</v>
      </c>
      <c r="D59" s="10">
        <f t="shared" si="1"/>
        <v>-11.718286458276438</v>
      </c>
      <c r="G59" s="14">
        <v>111.5056291045467</v>
      </c>
      <c r="H59" s="13">
        <f t="shared" si="0"/>
        <v>0.79437089545329798</v>
      </c>
      <c r="L59">
        <v>144.29893979759836</v>
      </c>
      <c r="M59" s="10">
        <f t="shared" si="2"/>
        <v>-31.998939797598368</v>
      </c>
    </row>
    <row r="60" spans="1:13" x14ac:dyDescent="0.25">
      <c r="A60" t="s">
        <v>59</v>
      </c>
      <c r="B60" s="2">
        <v>126.7</v>
      </c>
      <c r="C60" s="12">
        <v>126.86451741675386</v>
      </c>
      <c r="D60" s="10">
        <f t="shared" si="1"/>
        <v>-0.16451741675385279</v>
      </c>
      <c r="G60" s="14">
        <v>129.76134733623815</v>
      </c>
      <c r="H60" s="13">
        <f t="shared" si="0"/>
        <v>-3.0613473362381427</v>
      </c>
      <c r="L60">
        <v>200.45844598494111</v>
      </c>
      <c r="M60" s="10">
        <f t="shared" si="2"/>
        <v>-73.758445984941105</v>
      </c>
    </row>
    <row r="61" spans="1:13" x14ac:dyDescent="0.25">
      <c r="A61" t="s">
        <v>60</v>
      </c>
      <c r="B61" s="2">
        <v>136.1</v>
      </c>
      <c r="C61" s="12">
        <v>128.00515003207789</v>
      </c>
      <c r="D61" s="10">
        <f t="shared" si="1"/>
        <v>8.0948499679221015</v>
      </c>
      <c r="G61" s="14">
        <v>163.80888480810506</v>
      </c>
      <c r="H61" s="13">
        <f t="shared" si="0"/>
        <v>-27.708884808105068</v>
      </c>
      <c r="L61">
        <v>255.22087265014198</v>
      </c>
      <c r="M61" s="10">
        <f t="shared" si="2"/>
        <v>-119.12087265014199</v>
      </c>
    </row>
    <row r="62" spans="1:13" x14ac:dyDescent="0.25">
      <c r="A62" t="s">
        <v>61</v>
      </c>
      <c r="B62" s="2">
        <v>134.30000000000001</v>
      </c>
      <c r="C62" s="12">
        <v>121.00964236323982</v>
      </c>
      <c r="D62" s="10">
        <f t="shared" si="1"/>
        <v>13.290357636760191</v>
      </c>
      <c r="G62" s="14">
        <v>162.88762233660407</v>
      </c>
      <c r="H62" s="13">
        <f t="shared" si="0"/>
        <v>-28.587622336604056</v>
      </c>
      <c r="L62">
        <v>259.66795325372647</v>
      </c>
      <c r="M62" s="10">
        <f t="shared" si="2"/>
        <v>-125.36795325372645</v>
      </c>
    </row>
    <row r="63" spans="1:13" x14ac:dyDescent="0.25">
      <c r="A63" t="s">
        <v>62</v>
      </c>
      <c r="B63" s="2">
        <v>138.80000000000001</v>
      </c>
      <c r="C63" s="12">
        <v>119.30806162500546</v>
      </c>
      <c r="D63" s="10">
        <f t="shared" si="1"/>
        <v>19.491938374994547</v>
      </c>
      <c r="G63" s="14">
        <v>163.35430076857585</v>
      </c>
      <c r="H63" s="13">
        <f t="shared" si="0"/>
        <v>-24.554300768575843</v>
      </c>
      <c r="L63">
        <v>253.93927882216255</v>
      </c>
      <c r="M63" s="10">
        <f t="shared" si="2"/>
        <v>-115.13927882216254</v>
      </c>
    </row>
    <row r="64" spans="1:13" x14ac:dyDescent="0.25">
      <c r="A64" t="s">
        <v>63</v>
      </c>
      <c r="B64" s="2">
        <v>144.6</v>
      </c>
      <c r="C64" s="12">
        <v>130.31721878215586</v>
      </c>
      <c r="D64" s="10">
        <f t="shared" si="1"/>
        <v>14.282781217844132</v>
      </c>
      <c r="G64" s="14">
        <v>168.30347878571055</v>
      </c>
      <c r="H64" s="13">
        <f t="shared" si="0"/>
        <v>-23.703478785710558</v>
      </c>
      <c r="L64">
        <v>259.81613721392802</v>
      </c>
      <c r="M64" s="10">
        <f t="shared" si="2"/>
        <v>-115.21613721392802</v>
      </c>
    </row>
    <row r="65" spans="1:13" x14ac:dyDescent="0.25">
      <c r="A65" t="s">
        <v>64</v>
      </c>
      <c r="B65" s="2">
        <v>140.1</v>
      </c>
      <c r="C65" s="12">
        <v>121.30402449762063</v>
      </c>
      <c r="D65" s="10">
        <f t="shared" si="1"/>
        <v>18.795975502379363</v>
      </c>
      <c r="G65" s="14">
        <v>129.88720697209959</v>
      </c>
      <c r="H65" s="13">
        <f t="shared" si="0"/>
        <v>10.212793027900403</v>
      </c>
      <c r="L65">
        <v>215.4540112267245</v>
      </c>
      <c r="M65" s="10">
        <f t="shared" si="2"/>
        <v>-75.354011226724509</v>
      </c>
    </row>
    <row r="66" spans="1:13" x14ac:dyDescent="0.25">
      <c r="A66" t="s">
        <v>65</v>
      </c>
      <c r="B66" s="2">
        <v>123.3</v>
      </c>
      <c r="C66" s="12">
        <v>99.26150812966236</v>
      </c>
      <c r="D66" s="10">
        <f t="shared" si="1"/>
        <v>24.038491870337637</v>
      </c>
      <c r="G66" s="14">
        <v>72.473467693216094</v>
      </c>
      <c r="H66" s="13">
        <f t="shared" ref="H66:H129" si="3">B66-G66</f>
        <v>50.826532306783903</v>
      </c>
      <c r="L66">
        <v>94.483230178429636</v>
      </c>
      <c r="M66" s="10">
        <f t="shared" si="2"/>
        <v>28.816769821570361</v>
      </c>
    </row>
    <row r="67" spans="1:13" x14ac:dyDescent="0.25">
      <c r="A67" t="s">
        <v>66</v>
      </c>
      <c r="B67" s="2">
        <v>83.8</v>
      </c>
      <c r="C67" s="12">
        <v>31.786773768526501</v>
      </c>
      <c r="D67" s="10">
        <f t="shared" ref="D67:D130" si="4">B67-C67</f>
        <v>52.013226231473496</v>
      </c>
      <c r="G67" s="14">
        <v>52.488708331872921</v>
      </c>
      <c r="H67" s="13">
        <f t="shared" si="3"/>
        <v>31.311291668127076</v>
      </c>
      <c r="L67">
        <v>73.319168437761618</v>
      </c>
      <c r="M67" s="10">
        <f t="shared" ref="M67:M130" si="5">B67-L67</f>
        <v>10.480831562238379</v>
      </c>
    </row>
    <row r="68" spans="1:13" x14ac:dyDescent="0.25">
      <c r="A68" t="s">
        <v>67</v>
      </c>
      <c r="B68" s="2">
        <v>52.8</v>
      </c>
      <c r="C68" s="12">
        <v>14.918049227519035</v>
      </c>
      <c r="D68" s="10">
        <f t="shared" si="4"/>
        <v>37.881950772480963</v>
      </c>
      <c r="G68" s="14">
        <v>22.845575288797477</v>
      </c>
      <c r="H68" s="13">
        <f t="shared" si="3"/>
        <v>29.95442471120252</v>
      </c>
      <c r="L68">
        <v>32.600343064009863</v>
      </c>
      <c r="M68" s="10">
        <f t="shared" si="5"/>
        <v>20.199656935990134</v>
      </c>
    </row>
    <row r="69" spans="1:13" x14ac:dyDescent="0.25">
      <c r="A69" t="s">
        <v>68</v>
      </c>
      <c r="B69" s="2">
        <v>28.9</v>
      </c>
      <c r="C69" s="12">
        <v>5.2944287314321095</v>
      </c>
      <c r="D69" s="10">
        <f t="shared" si="4"/>
        <v>23.605571268567889</v>
      </c>
      <c r="G69" s="14">
        <v>9.1764501198130954</v>
      </c>
      <c r="H69" s="13">
        <f t="shared" si="3"/>
        <v>19.723549880186901</v>
      </c>
      <c r="L69">
        <v>12.627310075470044</v>
      </c>
      <c r="M69" s="10">
        <f t="shared" si="5"/>
        <v>16.272689924529956</v>
      </c>
    </row>
    <row r="70" spans="1:13" x14ac:dyDescent="0.25">
      <c r="A70" t="s">
        <v>69</v>
      </c>
      <c r="B70" s="2">
        <v>21.1</v>
      </c>
      <c r="C70" s="12">
        <v>4.7903338522985033</v>
      </c>
      <c r="D70" s="10">
        <f t="shared" si="4"/>
        <v>16.309666147701499</v>
      </c>
      <c r="G70" s="14">
        <v>8.7124426478675474</v>
      </c>
      <c r="H70" s="13">
        <f t="shared" si="3"/>
        <v>12.387557352132454</v>
      </c>
      <c r="L70">
        <v>12.184959072065999</v>
      </c>
      <c r="M70" s="10">
        <f t="shared" si="5"/>
        <v>8.9150409279340028</v>
      </c>
    </row>
    <row r="71" spans="1:13" x14ac:dyDescent="0.25">
      <c r="A71" t="s">
        <v>70</v>
      </c>
      <c r="B71" s="2">
        <v>9.6999999999999993</v>
      </c>
      <c r="C71" s="12">
        <v>4.297883413976348</v>
      </c>
      <c r="D71" s="10">
        <f t="shared" si="4"/>
        <v>5.4021165860236513</v>
      </c>
      <c r="G71" s="14">
        <v>8.2656355197266578</v>
      </c>
      <c r="H71" s="13">
        <f t="shared" si="3"/>
        <v>1.4343644802733415</v>
      </c>
      <c r="L71">
        <v>11.740688662239064</v>
      </c>
      <c r="M71" s="10">
        <f t="shared" si="5"/>
        <v>-2.0406886622390648</v>
      </c>
    </row>
    <row r="72" spans="1:13" x14ac:dyDescent="0.25">
      <c r="A72" t="s">
        <v>71</v>
      </c>
      <c r="B72" s="2">
        <v>8.6</v>
      </c>
      <c r="C72" s="12">
        <v>4.1974663368897662</v>
      </c>
      <c r="D72" s="10">
        <f t="shared" si="4"/>
        <v>4.4025336631102334</v>
      </c>
      <c r="G72" s="14">
        <v>8.2316319153911781</v>
      </c>
      <c r="H72" s="13">
        <f t="shared" si="3"/>
        <v>0.36836808460882153</v>
      </c>
      <c r="L72">
        <v>11.701850769731568</v>
      </c>
      <c r="M72" s="10">
        <f t="shared" si="5"/>
        <v>-3.101850769731568</v>
      </c>
    </row>
    <row r="73" spans="1:13" x14ac:dyDescent="0.25">
      <c r="A73" t="s">
        <v>72</v>
      </c>
      <c r="B73" s="2">
        <v>8.3000000000000007</v>
      </c>
      <c r="C73" s="12">
        <v>4.0800584596917231</v>
      </c>
      <c r="D73" s="10">
        <f t="shared" si="4"/>
        <v>4.2199415403082776</v>
      </c>
      <c r="G73" s="14">
        <v>8.1972315895503218</v>
      </c>
      <c r="H73" s="13">
        <f t="shared" si="3"/>
        <v>0.10276841044967888</v>
      </c>
      <c r="L73">
        <v>11.66246092228349</v>
      </c>
      <c r="M73" s="10">
        <f t="shared" si="5"/>
        <v>-3.3624609222834891</v>
      </c>
    </row>
    <row r="74" spans="1:13" x14ac:dyDescent="0.25">
      <c r="A74" t="s">
        <v>73</v>
      </c>
      <c r="B74" s="2">
        <v>8.1</v>
      </c>
      <c r="C74" s="12">
        <v>3.9762621819138162</v>
      </c>
      <c r="D74" s="10">
        <f t="shared" si="4"/>
        <v>4.1237378180861839</v>
      </c>
      <c r="G74" s="14">
        <v>8.1643279092616083</v>
      </c>
      <c r="H74" s="13">
        <f t="shared" si="3"/>
        <v>-6.4327909261608696E-2</v>
      </c>
      <c r="L74">
        <v>11.62404545397909</v>
      </c>
      <c r="M74" s="10">
        <f t="shared" si="5"/>
        <v>-3.52404545397909</v>
      </c>
    </row>
    <row r="75" spans="1:13" x14ac:dyDescent="0.25">
      <c r="A75" t="s">
        <v>74</v>
      </c>
      <c r="B75" s="2">
        <v>7.8</v>
      </c>
      <c r="C75" s="12">
        <v>3.8671825165269476</v>
      </c>
      <c r="D75" s="10">
        <f t="shared" si="4"/>
        <v>3.9328174834730523</v>
      </c>
      <c r="G75" s="14">
        <v>8.1299602811536893</v>
      </c>
      <c r="H75" s="13">
        <f t="shared" si="3"/>
        <v>-0.32996028115368947</v>
      </c>
      <c r="L75">
        <v>11.582709516889153</v>
      </c>
      <c r="M75" s="10">
        <f t="shared" si="5"/>
        <v>-3.7827095168891534</v>
      </c>
    </row>
    <row r="76" spans="1:13" x14ac:dyDescent="0.25">
      <c r="A76" t="s">
        <v>75</v>
      </c>
      <c r="B76" s="2">
        <v>8.3000000000000007</v>
      </c>
      <c r="C76" s="12">
        <v>3.7503129210570259</v>
      </c>
      <c r="D76" s="10">
        <f t="shared" si="4"/>
        <v>4.5496870789429753</v>
      </c>
      <c r="G76" s="14">
        <v>8.0932588622054435</v>
      </c>
      <c r="H76" s="13">
        <f t="shared" si="3"/>
        <v>0.20674113779455716</v>
      </c>
      <c r="L76">
        <v>11.537236193990177</v>
      </c>
      <c r="M76" s="10">
        <f t="shared" si="5"/>
        <v>-3.2372361939901761</v>
      </c>
    </row>
    <row r="77" spans="1:13" x14ac:dyDescent="0.25">
      <c r="A77" t="s">
        <v>76</v>
      </c>
      <c r="B77" s="2">
        <v>8.3000000000000007</v>
      </c>
      <c r="C77" s="12">
        <v>3.6482165205317689</v>
      </c>
      <c r="D77" s="10">
        <f t="shared" si="4"/>
        <v>4.6517834794682322</v>
      </c>
      <c r="G77" s="14">
        <v>8.0559000763614605</v>
      </c>
      <c r="H77" s="13">
        <f t="shared" si="3"/>
        <v>0.24409992363854016</v>
      </c>
      <c r="L77">
        <v>11.489703323385905</v>
      </c>
      <c r="M77" s="10">
        <f t="shared" si="5"/>
        <v>-3.1897033233859045</v>
      </c>
    </row>
    <row r="78" spans="1:13" x14ac:dyDescent="0.25">
      <c r="A78" t="s">
        <v>77</v>
      </c>
      <c r="B78" s="2">
        <v>7.8</v>
      </c>
      <c r="C78" s="12">
        <v>3.5505762937183207</v>
      </c>
      <c r="D78" s="10">
        <f t="shared" si="4"/>
        <v>4.2494237062816786</v>
      </c>
      <c r="G78" s="14">
        <v>8.024151564540249</v>
      </c>
      <c r="H78" s="13">
        <f t="shared" si="3"/>
        <v>-0.2241515645402492</v>
      </c>
      <c r="L78">
        <v>11.453343807331418</v>
      </c>
      <c r="M78" s="10">
        <f t="shared" si="5"/>
        <v>-3.6533438073314182</v>
      </c>
    </row>
    <row r="79" spans="1:13" x14ac:dyDescent="0.25">
      <c r="A79" t="s">
        <v>78</v>
      </c>
      <c r="B79" s="2">
        <v>7.7</v>
      </c>
      <c r="C79" s="12">
        <v>3.5096736415977836</v>
      </c>
      <c r="D79" s="10">
        <f t="shared" si="4"/>
        <v>4.190326358402217</v>
      </c>
      <c r="G79" s="14">
        <v>8.0059439547933966</v>
      </c>
      <c r="H79" s="13">
        <f t="shared" si="3"/>
        <v>-0.30594395479339642</v>
      </c>
      <c r="L79">
        <v>11.441459968349232</v>
      </c>
      <c r="M79" s="10">
        <f t="shared" si="5"/>
        <v>-3.7414599683492318</v>
      </c>
    </row>
    <row r="80" spans="1:13" x14ac:dyDescent="0.25">
      <c r="A80" t="s">
        <v>79</v>
      </c>
      <c r="B80" s="2">
        <v>10.5</v>
      </c>
      <c r="C80" s="12">
        <v>3.6393381501332867</v>
      </c>
      <c r="D80" s="10">
        <f t="shared" si="4"/>
        <v>6.8606618498667133</v>
      </c>
      <c r="G80" s="14">
        <v>8.0540877940805728</v>
      </c>
      <c r="H80" s="13">
        <f t="shared" si="3"/>
        <v>2.4459122059194272</v>
      </c>
      <c r="L80">
        <v>11.548287495942851</v>
      </c>
      <c r="M80" s="10">
        <f t="shared" si="5"/>
        <v>-1.0482874959428514</v>
      </c>
    </row>
    <row r="81" spans="1:13" x14ac:dyDescent="0.25">
      <c r="A81" t="s">
        <v>80</v>
      </c>
      <c r="B81" s="2">
        <v>58.1</v>
      </c>
      <c r="C81" s="12">
        <v>13.807782742591536</v>
      </c>
      <c r="D81" s="10">
        <f t="shared" si="4"/>
        <v>44.292217257408467</v>
      </c>
      <c r="G81" s="14">
        <v>23.193706054064013</v>
      </c>
      <c r="H81" s="13">
        <f t="shared" si="3"/>
        <v>34.906293945935985</v>
      </c>
      <c r="L81">
        <v>32.665456922690957</v>
      </c>
      <c r="M81" s="10">
        <f t="shared" si="5"/>
        <v>25.434543077309044</v>
      </c>
    </row>
    <row r="82" spans="1:13" x14ac:dyDescent="0.25">
      <c r="A82" t="s">
        <v>81</v>
      </c>
      <c r="B82" s="2">
        <v>113.7</v>
      </c>
      <c r="C82" s="12">
        <v>89.863328087382385</v>
      </c>
      <c r="D82" s="10">
        <f t="shared" si="4"/>
        <v>23.836671912617618</v>
      </c>
      <c r="G82" s="14">
        <v>103.10790941436885</v>
      </c>
      <c r="H82" s="13">
        <f t="shared" si="3"/>
        <v>10.592090585631155</v>
      </c>
      <c r="L82">
        <v>155.19876484709221</v>
      </c>
      <c r="M82" s="10">
        <f t="shared" si="5"/>
        <v>-41.498764847092204</v>
      </c>
    </row>
    <row r="83" spans="1:13" x14ac:dyDescent="0.25">
      <c r="A83" t="s">
        <v>82</v>
      </c>
      <c r="B83" s="2">
        <v>139.80000000000001</v>
      </c>
      <c r="C83" s="12">
        <v>118.89616890106052</v>
      </c>
      <c r="D83" s="10">
        <f t="shared" si="4"/>
        <v>20.903831098939492</v>
      </c>
      <c r="G83" s="14">
        <v>133.71200883857375</v>
      </c>
      <c r="H83" s="13">
        <f t="shared" si="3"/>
        <v>6.0879911614262596</v>
      </c>
      <c r="L83">
        <v>210.78940437514925</v>
      </c>
      <c r="M83" s="10">
        <f t="shared" si="5"/>
        <v>-70.989404375149235</v>
      </c>
    </row>
    <row r="84" spans="1:13" x14ac:dyDescent="0.25">
      <c r="A84" t="s">
        <v>83</v>
      </c>
      <c r="B84" s="2">
        <v>156.80000000000001</v>
      </c>
      <c r="C84" s="12">
        <v>117.17000766643211</v>
      </c>
      <c r="D84" s="10">
        <f t="shared" si="4"/>
        <v>39.629992333567898</v>
      </c>
      <c r="G84" s="14">
        <v>156.18916554508112</v>
      </c>
      <c r="H84" s="13">
        <f t="shared" si="3"/>
        <v>0.6108344549188871</v>
      </c>
      <c r="L84">
        <v>242.14711680474994</v>
      </c>
      <c r="M84" s="10">
        <f t="shared" si="5"/>
        <v>-85.34711680474993</v>
      </c>
    </row>
    <row r="85" spans="1:13" x14ac:dyDescent="0.25">
      <c r="A85" t="s">
        <v>84</v>
      </c>
      <c r="B85" s="2">
        <v>158</v>
      </c>
      <c r="C85" s="12">
        <v>110.83843913596479</v>
      </c>
      <c r="D85" s="10">
        <f t="shared" si="4"/>
        <v>47.161560864035209</v>
      </c>
      <c r="G85" s="14">
        <v>160.94030473673268</v>
      </c>
      <c r="H85" s="13">
        <f t="shared" si="3"/>
        <v>-2.9403047367326849</v>
      </c>
      <c r="L85">
        <v>244.16917461132445</v>
      </c>
      <c r="M85" s="10">
        <f t="shared" si="5"/>
        <v>-86.169174611324451</v>
      </c>
    </row>
    <row r="86" spans="1:13" x14ac:dyDescent="0.25">
      <c r="A86" t="s">
        <v>85</v>
      </c>
      <c r="B86" s="2">
        <v>161.69999999999999</v>
      </c>
      <c r="C86" s="12">
        <v>106.54747112873754</v>
      </c>
      <c r="D86" s="10">
        <f t="shared" si="4"/>
        <v>55.152528871262447</v>
      </c>
      <c r="G86" s="14">
        <v>165.33956977121426</v>
      </c>
      <c r="H86" s="13">
        <f t="shared" si="3"/>
        <v>-3.6395697712142692</v>
      </c>
      <c r="L86">
        <v>246.35782810884584</v>
      </c>
      <c r="M86" s="10">
        <f t="shared" si="5"/>
        <v>-84.657828108845848</v>
      </c>
    </row>
    <row r="87" spans="1:13" x14ac:dyDescent="0.25">
      <c r="A87" t="s">
        <v>86</v>
      </c>
      <c r="B87" s="2">
        <v>180.7</v>
      </c>
      <c r="C87" s="12">
        <v>121.97615050496236</v>
      </c>
      <c r="D87" s="10">
        <f t="shared" si="4"/>
        <v>58.723849495037626</v>
      </c>
      <c r="G87" s="14">
        <v>176.46076898831316</v>
      </c>
      <c r="H87" s="13">
        <f t="shared" si="3"/>
        <v>4.2392310116868259</v>
      </c>
      <c r="L87">
        <v>262.6834951933123</v>
      </c>
      <c r="M87" s="10">
        <f t="shared" si="5"/>
        <v>-81.983495193312308</v>
      </c>
    </row>
    <row r="88" spans="1:13" x14ac:dyDescent="0.25">
      <c r="A88" t="s">
        <v>87</v>
      </c>
      <c r="B88" s="2">
        <v>175.8</v>
      </c>
      <c r="C88" s="12">
        <v>135.90757314796568</v>
      </c>
      <c r="D88" s="10">
        <f t="shared" si="4"/>
        <v>39.892426852034333</v>
      </c>
      <c r="G88" s="14">
        <v>161.55316011681936</v>
      </c>
      <c r="H88" s="13">
        <f t="shared" si="3"/>
        <v>14.246839883180655</v>
      </c>
      <c r="L88">
        <v>266.68455645061579</v>
      </c>
      <c r="M88" s="10">
        <f t="shared" si="5"/>
        <v>-90.884556450615776</v>
      </c>
    </row>
    <row r="89" spans="1:13" x14ac:dyDescent="0.25">
      <c r="A89" t="s">
        <v>88</v>
      </c>
      <c r="B89" s="2">
        <v>167.1</v>
      </c>
      <c r="C89" s="12">
        <v>138.44432282649788</v>
      </c>
      <c r="D89" s="10">
        <f t="shared" si="4"/>
        <v>28.655677173502113</v>
      </c>
      <c r="G89" s="14">
        <v>169.69762273126821</v>
      </c>
      <c r="H89" s="13">
        <f t="shared" si="3"/>
        <v>-2.597622731268217</v>
      </c>
      <c r="L89">
        <v>262.87740558361196</v>
      </c>
      <c r="M89" s="10">
        <f t="shared" si="5"/>
        <v>-95.777405583611966</v>
      </c>
    </row>
    <row r="90" spans="1:13" x14ac:dyDescent="0.25">
      <c r="A90" t="s">
        <v>89</v>
      </c>
      <c r="B90" s="2">
        <v>161.6</v>
      </c>
      <c r="C90" s="12">
        <v>127.56372251462611</v>
      </c>
      <c r="D90" s="10">
        <f t="shared" si="4"/>
        <v>34.036277485373887</v>
      </c>
      <c r="G90" s="14">
        <v>157.36325436155701</v>
      </c>
      <c r="H90" s="13">
        <f t="shared" si="3"/>
        <v>4.2367456384429829</v>
      </c>
      <c r="L90">
        <v>242.8711098979459</v>
      </c>
      <c r="M90" s="10">
        <f t="shared" si="5"/>
        <v>-81.271109897945905</v>
      </c>
    </row>
    <row r="91" spans="1:13" x14ac:dyDescent="0.25">
      <c r="A91" t="s">
        <v>90</v>
      </c>
      <c r="B91" s="2">
        <v>104.9</v>
      </c>
      <c r="C91" s="12">
        <v>64.005240008200531</v>
      </c>
      <c r="D91" s="10">
        <f t="shared" si="4"/>
        <v>40.894759991799475</v>
      </c>
      <c r="G91" s="14">
        <v>88.049811697956969</v>
      </c>
      <c r="H91" s="13">
        <f t="shared" si="3"/>
        <v>16.850188302043037</v>
      </c>
      <c r="L91">
        <v>118.81836302866222</v>
      </c>
      <c r="M91" s="10">
        <f t="shared" si="5"/>
        <v>-13.918363028662213</v>
      </c>
    </row>
    <row r="92" spans="1:13" x14ac:dyDescent="0.25">
      <c r="A92" t="s">
        <v>91</v>
      </c>
      <c r="B92" s="2">
        <v>78.900000000000006</v>
      </c>
      <c r="C92" s="12">
        <v>42.577593026086276</v>
      </c>
      <c r="D92" s="10">
        <f t="shared" si="4"/>
        <v>36.322406973913729</v>
      </c>
      <c r="G92" s="14">
        <v>62.554940068671577</v>
      </c>
      <c r="H92" s="13">
        <f t="shared" si="3"/>
        <v>16.345059931328429</v>
      </c>
      <c r="L92">
        <v>85.233401551039677</v>
      </c>
      <c r="M92" s="10">
        <f t="shared" si="5"/>
        <v>-6.3334015510396711</v>
      </c>
    </row>
    <row r="93" spans="1:13" x14ac:dyDescent="0.25">
      <c r="A93" t="s">
        <v>92</v>
      </c>
      <c r="B93" s="2">
        <v>60.6</v>
      </c>
      <c r="C93" s="12">
        <v>28.07315646515967</v>
      </c>
      <c r="D93" s="10">
        <f t="shared" si="4"/>
        <v>32.526843534840332</v>
      </c>
      <c r="G93" s="14">
        <v>44.502760495686864</v>
      </c>
      <c r="H93" s="13">
        <f t="shared" si="3"/>
        <v>16.097239504313137</v>
      </c>
      <c r="L93">
        <v>61.302856158212904</v>
      </c>
      <c r="M93" s="10">
        <f t="shared" si="5"/>
        <v>-0.70285615821290293</v>
      </c>
    </row>
    <row r="94" spans="1:13" x14ac:dyDescent="0.25">
      <c r="A94" t="s">
        <v>93</v>
      </c>
      <c r="B94" s="2">
        <v>26.3</v>
      </c>
      <c r="C94" s="12">
        <v>4.4575077654141433</v>
      </c>
      <c r="D94" s="10">
        <f t="shared" si="4"/>
        <v>21.842492234585858</v>
      </c>
      <c r="G94" s="14">
        <v>8.2847860434612137</v>
      </c>
      <c r="H94" s="13">
        <f t="shared" si="3"/>
        <v>18.015213956538787</v>
      </c>
      <c r="L94">
        <v>11.79861665935381</v>
      </c>
      <c r="M94" s="10">
        <f t="shared" si="5"/>
        <v>14.501383340646191</v>
      </c>
    </row>
    <row r="95" spans="1:13" x14ac:dyDescent="0.25">
      <c r="A95" t="s">
        <v>94</v>
      </c>
      <c r="B95" s="2">
        <v>9.8000000000000007</v>
      </c>
      <c r="C95" s="12">
        <v>4.3484589604629518</v>
      </c>
      <c r="D95" s="10">
        <f t="shared" si="4"/>
        <v>5.4515410395370489</v>
      </c>
      <c r="G95" s="14">
        <v>8.253459324623007</v>
      </c>
      <c r="H95" s="13">
        <f t="shared" si="3"/>
        <v>1.5465406753769937</v>
      </c>
      <c r="L95">
        <v>11.766703902010006</v>
      </c>
      <c r="M95" s="10">
        <f t="shared" si="5"/>
        <v>-1.9667039020100052</v>
      </c>
    </row>
    <row r="96" spans="1:13" x14ac:dyDescent="0.25">
      <c r="A96" t="s">
        <v>95</v>
      </c>
      <c r="B96" s="2">
        <v>9.1999999999999993</v>
      </c>
      <c r="C96" s="12">
        <v>4.2153030492668284</v>
      </c>
      <c r="D96" s="10">
        <f t="shared" si="4"/>
        <v>4.9846969507331709</v>
      </c>
      <c r="G96" s="14">
        <v>8.2147552427599351</v>
      </c>
      <c r="H96" s="13">
        <f t="shared" si="3"/>
        <v>0.98524475724006422</v>
      </c>
      <c r="L96">
        <v>11.72259043536544</v>
      </c>
      <c r="M96" s="10">
        <f t="shared" si="5"/>
        <v>-2.5225904353654407</v>
      </c>
    </row>
    <row r="97" spans="1:13" x14ac:dyDescent="0.25">
      <c r="A97" t="s">
        <v>96</v>
      </c>
      <c r="B97" s="2">
        <v>9.1</v>
      </c>
      <c r="C97" s="12">
        <v>4.123573707088271</v>
      </c>
      <c r="D97" s="10">
        <f t="shared" si="4"/>
        <v>4.9764262929117287</v>
      </c>
      <c r="G97" s="14">
        <v>8.1843794802583965</v>
      </c>
      <c r="H97" s="13">
        <f t="shared" si="3"/>
        <v>0.91562051974160319</v>
      </c>
      <c r="L97">
        <v>11.688891199812016</v>
      </c>
      <c r="M97" s="10">
        <f t="shared" si="5"/>
        <v>-2.5888911998120161</v>
      </c>
    </row>
    <row r="98" spans="1:13" x14ac:dyDescent="0.25">
      <c r="A98" t="s">
        <v>97</v>
      </c>
      <c r="B98" s="2">
        <v>9.1999999999999993</v>
      </c>
      <c r="C98" s="12">
        <v>4.0901188692373109</v>
      </c>
      <c r="D98" s="10">
        <f t="shared" si="4"/>
        <v>5.1098811307626884</v>
      </c>
      <c r="G98" s="14">
        <v>8.1748967423283432</v>
      </c>
      <c r="H98" s="13">
        <f t="shared" si="3"/>
        <v>1.0251032576716561</v>
      </c>
      <c r="L98">
        <v>11.685594671776542</v>
      </c>
      <c r="M98" s="10">
        <f t="shared" si="5"/>
        <v>-2.4855946717765427</v>
      </c>
    </row>
    <row r="99" spans="1:13" x14ac:dyDescent="0.25">
      <c r="A99" t="s">
        <v>98</v>
      </c>
      <c r="B99" s="2">
        <v>8.9</v>
      </c>
      <c r="C99" s="12">
        <v>4.0501527960402433</v>
      </c>
      <c r="D99" s="10">
        <f t="shared" si="4"/>
        <v>4.8498472039597571</v>
      </c>
      <c r="G99" s="14">
        <v>8.1672157179301141</v>
      </c>
      <c r="H99" s="13">
        <f t="shared" si="3"/>
        <v>0.73278428206988622</v>
      </c>
      <c r="L99">
        <v>11.68164936935486</v>
      </c>
      <c r="M99" s="10">
        <f t="shared" si="5"/>
        <v>-2.7816493693548594</v>
      </c>
    </row>
    <row r="100" spans="1:13" x14ac:dyDescent="0.25">
      <c r="A100" t="s">
        <v>99</v>
      </c>
      <c r="B100" s="2">
        <v>9</v>
      </c>
      <c r="C100" s="12">
        <v>3.9192945463669604</v>
      </c>
      <c r="D100" s="10">
        <f t="shared" si="4"/>
        <v>5.0807054536330396</v>
      </c>
      <c r="G100" s="14">
        <v>8.1422798579184228</v>
      </c>
      <c r="H100" s="13">
        <f t="shared" si="3"/>
        <v>0.85772014208157721</v>
      </c>
      <c r="L100">
        <v>11.652883310557948</v>
      </c>
      <c r="M100" s="10">
        <f t="shared" si="5"/>
        <v>-2.6528833105579483</v>
      </c>
    </row>
    <row r="101" spans="1:13" x14ac:dyDescent="0.25">
      <c r="A101" t="s">
        <v>100</v>
      </c>
      <c r="B101" s="2">
        <v>8.6999999999999993</v>
      </c>
      <c r="C101" s="12">
        <v>3.7458119945120232</v>
      </c>
      <c r="D101" s="10">
        <f t="shared" si="4"/>
        <v>4.9541880054879766</v>
      </c>
      <c r="G101" s="14">
        <v>8.0911069862575609</v>
      </c>
      <c r="H101" s="13">
        <f t="shared" si="3"/>
        <v>0.60889301374243843</v>
      </c>
      <c r="L101">
        <v>11.582634583734215</v>
      </c>
      <c r="M101" s="10">
        <f t="shared" si="5"/>
        <v>-2.882634583734216</v>
      </c>
    </row>
    <row r="102" spans="1:13" x14ac:dyDescent="0.25">
      <c r="A102" t="s">
        <v>101</v>
      </c>
      <c r="B102" s="2">
        <v>8.5</v>
      </c>
      <c r="C102" s="12">
        <v>3.5685954337599486</v>
      </c>
      <c r="D102" s="10">
        <f t="shared" si="4"/>
        <v>4.931404566240051</v>
      </c>
      <c r="G102" s="14">
        <v>8.0309914628014916</v>
      </c>
      <c r="H102" s="13">
        <f t="shared" si="3"/>
        <v>0.46900853719850844</v>
      </c>
      <c r="L102">
        <v>11.504165981928207</v>
      </c>
      <c r="M102" s="10">
        <f t="shared" si="5"/>
        <v>-3.0041659819282067</v>
      </c>
    </row>
    <row r="103" spans="1:13" x14ac:dyDescent="0.25">
      <c r="A103" t="s">
        <v>102</v>
      </c>
      <c r="B103" s="2">
        <v>8.4</v>
      </c>
      <c r="C103" s="12">
        <v>3.5248375362316597</v>
      </c>
      <c r="D103" s="10">
        <f t="shared" si="4"/>
        <v>4.8751624637683406</v>
      </c>
      <c r="G103" s="14">
        <v>8.0021363403851833</v>
      </c>
      <c r="H103" s="13">
        <f t="shared" si="3"/>
        <v>0.39786365961481707</v>
      </c>
      <c r="L103">
        <v>11.475025050742872</v>
      </c>
      <c r="M103" s="10">
        <f t="shared" si="5"/>
        <v>-3.0750250507428714</v>
      </c>
    </row>
    <row r="104" spans="1:13" x14ac:dyDescent="0.25">
      <c r="A104" t="s">
        <v>103</v>
      </c>
      <c r="B104" s="2">
        <v>11.1</v>
      </c>
      <c r="C104" s="12">
        <v>3.6937877644881287</v>
      </c>
      <c r="D104" s="10">
        <f t="shared" si="4"/>
        <v>7.4062122355118714</v>
      </c>
      <c r="G104" s="14">
        <v>8.0345332390380566</v>
      </c>
      <c r="H104" s="13">
        <f t="shared" si="3"/>
        <v>3.065466760961943</v>
      </c>
      <c r="L104">
        <v>11.536951665912907</v>
      </c>
      <c r="M104" s="10">
        <f t="shared" si="5"/>
        <v>-0.43695166591290757</v>
      </c>
    </row>
    <row r="105" spans="1:13" x14ac:dyDescent="0.25">
      <c r="A105" t="s">
        <v>104</v>
      </c>
      <c r="B105" s="2">
        <v>44.6</v>
      </c>
      <c r="C105" s="12">
        <v>14.542186867603116</v>
      </c>
      <c r="D105" s="10">
        <f t="shared" si="4"/>
        <v>30.057813132396888</v>
      </c>
      <c r="G105" s="14">
        <v>29.199633941177392</v>
      </c>
      <c r="H105" s="13">
        <f t="shared" si="3"/>
        <v>15.400366058822609</v>
      </c>
      <c r="L105">
        <v>40.213077467187404</v>
      </c>
      <c r="M105" s="10">
        <f t="shared" si="5"/>
        <v>4.3869225328125978</v>
      </c>
    </row>
    <row r="106" spans="1:13" x14ac:dyDescent="0.25">
      <c r="A106" t="s">
        <v>105</v>
      </c>
      <c r="B106" s="2">
        <v>90.3</v>
      </c>
      <c r="C106" s="12">
        <v>91.517193586098429</v>
      </c>
      <c r="D106" s="10">
        <f t="shared" si="4"/>
        <v>-1.217193586098432</v>
      </c>
      <c r="G106" s="14">
        <v>80.892750910373621</v>
      </c>
      <c r="H106" s="13">
        <f t="shared" si="3"/>
        <v>9.4072490896263758</v>
      </c>
      <c r="L106">
        <v>106.20665842132696</v>
      </c>
      <c r="M106" s="10">
        <f t="shared" si="5"/>
        <v>-15.906658421326966</v>
      </c>
    </row>
    <row r="107" spans="1:13" x14ac:dyDescent="0.25">
      <c r="A107" t="s">
        <v>106</v>
      </c>
      <c r="B107" s="2">
        <v>115.2</v>
      </c>
      <c r="C107" s="12">
        <v>98.549312014210216</v>
      </c>
      <c r="D107" s="10">
        <f t="shared" si="4"/>
        <v>16.650687985789787</v>
      </c>
      <c r="G107" s="14">
        <v>141.91353758287158</v>
      </c>
      <c r="H107" s="13">
        <f t="shared" si="3"/>
        <v>-26.713537582871581</v>
      </c>
      <c r="L107">
        <v>217.00178013138591</v>
      </c>
      <c r="M107" s="10">
        <f t="shared" si="5"/>
        <v>-101.80178013138591</v>
      </c>
    </row>
    <row r="108" spans="1:13" x14ac:dyDescent="0.25">
      <c r="A108" t="s">
        <v>107</v>
      </c>
      <c r="B108" s="2">
        <v>129.9</v>
      </c>
      <c r="C108" s="12">
        <v>102.97266771862161</v>
      </c>
      <c r="D108" s="10">
        <f t="shared" si="4"/>
        <v>26.927332281378398</v>
      </c>
      <c r="G108" s="14">
        <v>137.42502663709251</v>
      </c>
      <c r="H108" s="13">
        <f t="shared" si="3"/>
        <v>-7.525026637092509</v>
      </c>
      <c r="L108">
        <v>221.78449590929608</v>
      </c>
      <c r="M108" s="10">
        <f t="shared" si="5"/>
        <v>-91.884495909296078</v>
      </c>
    </row>
    <row r="109" spans="1:13" x14ac:dyDescent="0.25">
      <c r="A109" t="s">
        <v>108</v>
      </c>
      <c r="B109" s="2">
        <v>139.30000000000001</v>
      </c>
      <c r="C109" s="12">
        <v>104.40394118005176</v>
      </c>
      <c r="D109" s="10">
        <f t="shared" si="4"/>
        <v>34.896058819948252</v>
      </c>
      <c r="G109" s="14">
        <v>138.15452973724007</v>
      </c>
      <c r="H109" s="13">
        <f t="shared" si="3"/>
        <v>1.1454702627599431</v>
      </c>
      <c r="L109">
        <v>228.25745622039577</v>
      </c>
      <c r="M109" s="10">
        <f t="shared" si="5"/>
        <v>-88.957456220395756</v>
      </c>
    </row>
    <row r="110" spans="1:13" x14ac:dyDescent="0.25">
      <c r="A110" t="s">
        <v>109</v>
      </c>
      <c r="B110" s="2">
        <v>149.19999999999999</v>
      </c>
      <c r="C110" s="12">
        <v>104.55723350629934</v>
      </c>
      <c r="D110" s="10">
        <f t="shared" si="4"/>
        <v>44.642766493700648</v>
      </c>
      <c r="G110" s="14">
        <v>148.4975363703945</v>
      </c>
      <c r="H110" s="13">
        <f t="shared" si="3"/>
        <v>0.70246362960548936</v>
      </c>
      <c r="L110">
        <v>238.68542528115492</v>
      </c>
      <c r="M110" s="10">
        <f t="shared" si="5"/>
        <v>-89.485425281154932</v>
      </c>
    </row>
    <row r="111" spans="1:13" x14ac:dyDescent="0.25">
      <c r="A111" t="s">
        <v>110</v>
      </c>
      <c r="B111" s="2">
        <v>168.3</v>
      </c>
      <c r="C111" s="12">
        <v>114.87909403896215</v>
      </c>
      <c r="D111" s="10">
        <f t="shared" si="4"/>
        <v>53.42090596103786</v>
      </c>
      <c r="G111" s="14">
        <v>155.07754095581979</v>
      </c>
      <c r="H111" s="13">
        <f t="shared" si="3"/>
        <v>13.222459044180226</v>
      </c>
      <c r="L111">
        <v>245.32076871833974</v>
      </c>
      <c r="M111" s="10">
        <f t="shared" si="5"/>
        <v>-77.020768718339724</v>
      </c>
    </row>
    <row r="112" spans="1:13" x14ac:dyDescent="0.25">
      <c r="A112" t="s">
        <v>111</v>
      </c>
      <c r="B112" s="2">
        <v>171.2</v>
      </c>
      <c r="C112" s="12">
        <v>127.67926751518739</v>
      </c>
      <c r="D112" s="10">
        <f t="shared" si="4"/>
        <v>43.520732484812598</v>
      </c>
      <c r="G112" s="14">
        <v>127.88424797769892</v>
      </c>
      <c r="H112" s="13">
        <f t="shared" si="3"/>
        <v>43.315752022301069</v>
      </c>
      <c r="L112">
        <v>218.18361048694638</v>
      </c>
      <c r="M112" s="10">
        <f t="shared" si="5"/>
        <v>-46.98361048694639</v>
      </c>
    </row>
    <row r="113" spans="1:13" x14ac:dyDescent="0.25">
      <c r="A113" t="s">
        <v>112</v>
      </c>
      <c r="B113" s="2">
        <v>138.6</v>
      </c>
      <c r="C113" s="12">
        <v>121.28873635232851</v>
      </c>
      <c r="D113" s="10">
        <f t="shared" si="4"/>
        <v>17.311263647671481</v>
      </c>
      <c r="G113" s="14">
        <v>117.13691625771095</v>
      </c>
      <c r="H113" s="13">
        <f t="shared" si="3"/>
        <v>21.463083742289044</v>
      </c>
      <c r="L113">
        <v>184.30717199496226</v>
      </c>
      <c r="M113" s="10">
        <f t="shared" si="5"/>
        <v>-45.707171994962266</v>
      </c>
    </row>
    <row r="114" spans="1:13" x14ac:dyDescent="0.25">
      <c r="A114" t="s">
        <v>113</v>
      </c>
      <c r="B114" s="2">
        <v>118.8</v>
      </c>
      <c r="C114" s="12">
        <v>97.583264841582007</v>
      </c>
      <c r="D114" s="10">
        <f t="shared" si="4"/>
        <v>21.21673515841799</v>
      </c>
      <c r="G114" s="14">
        <v>110.08950694707788</v>
      </c>
      <c r="H114" s="13">
        <f t="shared" si="3"/>
        <v>8.7104930529221178</v>
      </c>
      <c r="L114">
        <v>179.3432265607988</v>
      </c>
      <c r="M114" s="10">
        <f t="shared" si="5"/>
        <v>-60.5432265607988</v>
      </c>
    </row>
    <row r="115" spans="1:13" x14ac:dyDescent="0.25">
      <c r="A115" t="s">
        <v>114</v>
      </c>
      <c r="B115" s="2">
        <v>78.5</v>
      </c>
      <c r="C115" s="12">
        <v>39.49014992253521</v>
      </c>
      <c r="D115" s="10">
        <f t="shared" si="4"/>
        <v>39.00985007746479</v>
      </c>
      <c r="G115" s="14">
        <v>56.70353211765724</v>
      </c>
      <c r="H115" s="13">
        <f t="shared" si="3"/>
        <v>21.79646788234276</v>
      </c>
      <c r="L115">
        <v>75.920946464621068</v>
      </c>
      <c r="M115" s="10">
        <f t="shared" si="5"/>
        <v>2.5790535353789323</v>
      </c>
    </row>
    <row r="116" spans="1:13" x14ac:dyDescent="0.25">
      <c r="A116" t="s">
        <v>115</v>
      </c>
      <c r="B116" s="2">
        <v>52.8</v>
      </c>
      <c r="C116" s="12">
        <v>23.637664748900541</v>
      </c>
      <c r="D116" s="10">
        <f t="shared" si="4"/>
        <v>29.162335251099456</v>
      </c>
      <c r="G116" s="14">
        <v>30.270846006295486</v>
      </c>
      <c r="H116" s="13">
        <f t="shared" si="3"/>
        <v>22.529153993704512</v>
      </c>
      <c r="L116">
        <v>39.369291759133169</v>
      </c>
      <c r="M116" s="10">
        <f t="shared" si="5"/>
        <v>13.430708240866828</v>
      </c>
    </row>
    <row r="117" spans="1:13" x14ac:dyDescent="0.25">
      <c r="A117" t="s">
        <v>116</v>
      </c>
      <c r="B117" s="2">
        <v>39.299999999999997</v>
      </c>
      <c r="C117" s="12">
        <v>15.597674783226001</v>
      </c>
      <c r="D117" s="10">
        <f t="shared" si="4"/>
        <v>23.702325216773996</v>
      </c>
      <c r="G117" s="14">
        <v>19.378971569571423</v>
      </c>
      <c r="H117" s="13">
        <f t="shared" si="3"/>
        <v>19.921028430428574</v>
      </c>
      <c r="L117">
        <v>24.263152608927875</v>
      </c>
      <c r="M117" s="10">
        <f t="shared" si="5"/>
        <v>15.036847391072122</v>
      </c>
    </row>
    <row r="118" spans="1:13" x14ac:dyDescent="0.25">
      <c r="A118" t="s">
        <v>117</v>
      </c>
      <c r="B118" s="2">
        <v>28.9</v>
      </c>
      <c r="C118" s="12">
        <v>9.9803697133877662</v>
      </c>
      <c r="D118" s="10">
        <f t="shared" si="4"/>
        <v>18.919630286612232</v>
      </c>
      <c r="G118" s="14">
        <v>13.804179787469169</v>
      </c>
      <c r="H118" s="13">
        <f t="shared" si="3"/>
        <v>15.09582021253083</v>
      </c>
      <c r="L118">
        <v>18.005545172654315</v>
      </c>
      <c r="M118" s="10">
        <f t="shared" si="5"/>
        <v>10.894454827345683</v>
      </c>
    </row>
    <row r="119" spans="1:13" x14ac:dyDescent="0.25">
      <c r="A119" t="s">
        <v>118</v>
      </c>
      <c r="B119" s="2">
        <v>14.4</v>
      </c>
      <c r="C119" s="12">
        <v>4.3407269140104026</v>
      </c>
      <c r="D119" s="10">
        <f t="shared" si="4"/>
        <v>10.059273085989599</v>
      </c>
      <c r="G119" s="14">
        <v>8.2523401636796834</v>
      </c>
      <c r="H119" s="13">
        <f t="shared" si="3"/>
        <v>6.147659836320317</v>
      </c>
      <c r="L119">
        <v>11.765680011045834</v>
      </c>
      <c r="M119" s="10">
        <f t="shared" si="5"/>
        <v>2.6343199889541662</v>
      </c>
    </row>
    <row r="120" spans="1:13" x14ac:dyDescent="0.25">
      <c r="A120" t="s">
        <v>119</v>
      </c>
      <c r="B120" s="2">
        <v>12</v>
      </c>
      <c r="C120" s="12">
        <v>4.2160995741680933</v>
      </c>
      <c r="D120" s="10">
        <f t="shared" si="4"/>
        <v>7.7839004258319067</v>
      </c>
      <c r="G120" s="14">
        <v>8.2166212712493287</v>
      </c>
      <c r="H120" s="13">
        <f t="shared" si="3"/>
        <v>3.7833787287506713</v>
      </c>
      <c r="L120">
        <v>11.728850909863382</v>
      </c>
      <c r="M120" s="10">
        <f t="shared" si="5"/>
        <v>0.27114909013661759</v>
      </c>
    </row>
    <row r="121" spans="1:13" x14ac:dyDescent="0.25">
      <c r="A121" t="s">
        <v>120</v>
      </c>
      <c r="B121" s="2">
        <v>11.9</v>
      </c>
      <c r="C121" s="12">
        <v>4.1219612127710015</v>
      </c>
      <c r="D121" s="10">
        <f t="shared" si="4"/>
        <v>7.7780387872289989</v>
      </c>
      <c r="G121" s="14">
        <v>8.1883716909990696</v>
      </c>
      <c r="H121" s="13">
        <f t="shared" si="3"/>
        <v>3.7116283090009308</v>
      </c>
      <c r="L121">
        <v>11.699457710292421</v>
      </c>
      <c r="M121" s="10">
        <f t="shared" si="5"/>
        <v>0.20054228970757926</v>
      </c>
    </row>
    <row r="122" spans="1:13" x14ac:dyDescent="0.25">
      <c r="A122" s="3" t="s">
        <v>533</v>
      </c>
      <c r="B122" s="4">
        <v>11.8</v>
      </c>
      <c r="C122" s="12">
        <v>4.0626515880723799</v>
      </c>
      <c r="D122" s="10">
        <f t="shared" si="4"/>
        <v>7.7373484119276208</v>
      </c>
      <c r="G122" s="14">
        <v>8.171250967575439</v>
      </c>
      <c r="H122" s="13">
        <f t="shared" si="3"/>
        <v>3.6287490324245617</v>
      </c>
      <c r="L122">
        <v>11.685269428166896</v>
      </c>
      <c r="M122" s="10">
        <f t="shared" si="5"/>
        <v>0.11473057183310509</v>
      </c>
    </row>
    <row r="123" spans="1:13" x14ac:dyDescent="0.25">
      <c r="A123" s="3" t="s">
        <v>534</v>
      </c>
      <c r="B123" s="4">
        <v>12</v>
      </c>
      <c r="C123" s="12">
        <v>3.956949830360462</v>
      </c>
      <c r="D123" s="10">
        <f t="shared" si="4"/>
        <v>8.0430501696395389</v>
      </c>
      <c r="G123" s="14">
        <v>8.1594682970547954</v>
      </c>
      <c r="H123" s="13">
        <f t="shared" si="3"/>
        <v>3.8405317029452046</v>
      </c>
      <c r="L123">
        <v>11.675962300778359</v>
      </c>
      <c r="M123" s="10">
        <f t="shared" si="5"/>
        <v>0.32403769922164116</v>
      </c>
    </row>
    <row r="124" spans="1:13" x14ac:dyDescent="0.25">
      <c r="A124" s="3" t="s">
        <v>535</v>
      </c>
      <c r="B124" s="4">
        <v>11.5</v>
      </c>
      <c r="C124" s="12">
        <v>3.8023369655899804</v>
      </c>
      <c r="D124" s="10">
        <f t="shared" si="4"/>
        <v>7.6976630344100201</v>
      </c>
      <c r="G124" s="14">
        <v>8.1358235650450936</v>
      </c>
      <c r="H124" s="13">
        <f t="shared" si="3"/>
        <v>3.3641764349549064</v>
      </c>
      <c r="L124">
        <v>11.638885796365059</v>
      </c>
      <c r="M124" s="10">
        <f t="shared" si="5"/>
        <v>-0.13888579636505938</v>
      </c>
    </row>
    <row r="125" spans="1:13" x14ac:dyDescent="0.25">
      <c r="A125" s="3" t="s">
        <v>536</v>
      </c>
      <c r="B125" s="4">
        <v>11.4</v>
      </c>
      <c r="C125" s="12">
        <v>3.5976756473748206</v>
      </c>
      <c r="D125" s="10">
        <f t="shared" si="4"/>
        <v>7.8023243526251793</v>
      </c>
      <c r="G125" s="14">
        <v>8.0819922683276229</v>
      </c>
      <c r="H125" s="13">
        <f t="shared" si="3"/>
        <v>3.3180077316723775</v>
      </c>
      <c r="L125">
        <v>11.554009706715226</v>
      </c>
      <c r="M125" s="10">
        <f t="shared" si="5"/>
        <v>-0.15400970671522529</v>
      </c>
    </row>
    <row r="126" spans="1:13" x14ac:dyDescent="0.25">
      <c r="A126" s="3" t="s">
        <v>537</v>
      </c>
      <c r="B126" s="4">
        <v>11.4</v>
      </c>
      <c r="C126" s="12">
        <v>3.4471659043309351</v>
      </c>
      <c r="D126" s="10">
        <f t="shared" si="4"/>
        <v>7.9528340956690649</v>
      </c>
      <c r="G126" s="14">
        <v>8.0098000178387334</v>
      </c>
      <c r="H126" s="13">
        <f t="shared" si="3"/>
        <v>3.3901999821612669</v>
      </c>
      <c r="L126">
        <v>11.445328443496624</v>
      </c>
      <c r="M126" s="10">
        <f t="shared" si="5"/>
        <v>-4.5328443496623905E-2</v>
      </c>
    </row>
    <row r="127" spans="1:13" x14ac:dyDescent="0.25">
      <c r="A127" s="3" t="s">
        <v>538</v>
      </c>
      <c r="B127" s="4">
        <v>11.1</v>
      </c>
      <c r="C127" s="12">
        <v>3.3816083474688474</v>
      </c>
      <c r="D127" s="10">
        <f t="shared" si="4"/>
        <v>7.7183916525311522</v>
      </c>
      <c r="G127" s="14">
        <v>7.9572888436298346</v>
      </c>
      <c r="H127" s="13">
        <f t="shared" si="3"/>
        <v>3.1427111563701651</v>
      </c>
      <c r="L127">
        <v>11.38527575999874</v>
      </c>
      <c r="M127" s="10">
        <f t="shared" si="5"/>
        <v>-0.28527575999873989</v>
      </c>
    </row>
    <row r="128" spans="1:13" x14ac:dyDescent="0.25">
      <c r="A128" s="3" t="s">
        <v>539</v>
      </c>
      <c r="B128" s="4">
        <v>12.3</v>
      </c>
      <c r="C128" s="12">
        <v>3.3595075122414113</v>
      </c>
      <c r="D128" s="10">
        <f t="shared" si="4"/>
        <v>8.9404924877585898</v>
      </c>
      <c r="G128" s="14">
        <v>7.9465440741457982</v>
      </c>
      <c r="H128" s="13">
        <f t="shared" si="3"/>
        <v>4.3534559258542025</v>
      </c>
      <c r="L128">
        <v>11.392099014997608</v>
      </c>
      <c r="M128" s="10">
        <f t="shared" si="5"/>
        <v>0.90790098500239225</v>
      </c>
    </row>
    <row r="129" spans="1:13" x14ac:dyDescent="0.25">
      <c r="A129" s="3" t="s">
        <v>540</v>
      </c>
      <c r="B129" s="4">
        <v>20.5</v>
      </c>
      <c r="C129" s="12">
        <v>3.4510061250983033</v>
      </c>
      <c r="D129" s="10">
        <f t="shared" si="4"/>
        <v>17.048993874901697</v>
      </c>
      <c r="G129" s="14">
        <v>7.9662950439705265</v>
      </c>
      <c r="H129" s="13">
        <f t="shared" si="3"/>
        <v>12.533704956029474</v>
      </c>
      <c r="L129">
        <v>11.437325817264743</v>
      </c>
      <c r="M129" s="10">
        <f t="shared" si="5"/>
        <v>9.0626741827352575</v>
      </c>
    </row>
    <row r="130" spans="1:13" x14ac:dyDescent="0.25">
      <c r="A130" s="3" t="s">
        <v>541</v>
      </c>
      <c r="B130" s="4">
        <v>52.1</v>
      </c>
      <c r="C130" s="12">
        <v>83.063581987763598</v>
      </c>
      <c r="D130" s="10">
        <f t="shared" si="4"/>
        <v>-30.963581987763597</v>
      </c>
      <c r="G130" s="14">
        <v>43.333904301303114</v>
      </c>
      <c r="H130" s="13">
        <f t="shared" ref="H130:H193" si="6">B130-G130</f>
        <v>8.766095698696887</v>
      </c>
      <c r="L130">
        <v>34.599160832807733</v>
      </c>
      <c r="M130" s="10">
        <f t="shared" si="5"/>
        <v>17.500839167192268</v>
      </c>
    </row>
    <row r="131" spans="1:13" x14ac:dyDescent="0.25">
      <c r="A131" s="3" t="s">
        <v>542</v>
      </c>
      <c r="B131" s="4">
        <v>83.4</v>
      </c>
      <c r="C131" s="12">
        <v>100.44844548252794</v>
      </c>
      <c r="D131" s="10">
        <f t="shared" ref="D131:D194" si="7">B131-C131</f>
        <v>-17.048445482527939</v>
      </c>
      <c r="G131" s="14">
        <v>62.35972278985934</v>
      </c>
      <c r="H131" s="13">
        <f t="shared" si="6"/>
        <v>21.040277210140665</v>
      </c>
      <c r="L131">
        <v>46.749296116268987</v>
      </c>
      <c r="M131" s="10">
        <f t="shared" ref="M131:M194" si="8">B131-L131</f>
        <v>36.650703883731019</v>
      </c>
    </row>
    <row r="132" spans="1:13" x14ac:dyDescent="0.25">
      <c r="A132" s="3" t="s">
        <v>543</v>
      </c>
      <c r="B132" s="4">
        <v>96.2</v>
      </c>
      <c r="C132" s="12">
        <v>108.04887292304694</v>
      </c>
      <c r="D132" s="10">
        <f t="shared" si="7"/>
        <v>-11.84887292304694</v>
      </c>
      <c r="G132" s="14">
        <v>71.22994560150282</v>
      </c>
      <c r="H132" s="13">
        <f t="shared" si="6"/>
        <v>24.970054398497183</v>
      </c>
      <c r="L132">
        <v>54.079862622783871</v>
      </c>
      <c r="M132" s="10">
        <f t="shared" si="8"/>
        <v>42.120137377216132</v>
      </c>
    </row>
    <row r="133" spans="1:13" x14ac:dyDescent="0.25">
      <c r="A133" s="3" t="s">
        <v>544</v>
      </c>
      <c r="B133" s="4">
        <v>82.1</v>
      </c>
      <c r="C133" s="12">
        <v>97.551799149246293</v>
      </c>
      <c r="D133" s="10">
        <f t="shared" si="7"/>
        <v>-15.451799149246298</v>
      </c>
      <c r="G133" s="14">
        <v>62.444309169089081</v>
      </c>
      <c r="H133" s="13">
        <f t="shared" si="6"/>
        <v>19.655690830910913</v>
      </c>
      <c r="L133">
        <v>47.123821265764995</v>
      </c>
      <c r="M133" s="10">
        <f t="shared" si="8"/>
        <v>34.976178734234999</v>
      </c>
    </row>
    <row r="134" spans="1:13" x14ac:dyDescent="0.25">
      <c r="A134" s="3" t="s">
        <v>545</v>
      </c>
      <c r="B134" s="4">
        <v>64.599999999999994</v>
      </c>
      <c r="C134" s="12">
        <v>43.157119207748501</v>
      </c>
      <c r="D134" s="10">
        <f t="shared" si="7"/>
        <v>21.442880792251493</v>
      </c>
      <c r="G134" s="14">
        <v>49.457230522751537</v>
      </c>
      <c r="H134" s="13">
        <f t="shared" si="6"/>
        <v>15.142769477248457</v>
      </c>
      <c r="L134">
        <v>73.274969324351048</v>
      </c>
      <c r="M134" s="10">
        <f t="shared" si="8"/>
        <v>-8.6749693243510535</v>
      </c>
    </row>
    <row r="135" spans="1:13" x14ac:dyDescent="0.25">
      <c r="A135" s="3" t="s">
        <v>546</v>
      </c>
      <c r="B135" s="4">
        <v>67.2</v>
      </c>
      <c r="C135" s="12">
        <v>43.194930936337812</v>
      </c>
      <c r="D135" s="10">
        <f t="shared" si="7"/>
        <v>24.005069063662191</v>
      </c>
      <c r="G135" s="14">
        <v>42.621018650909235</v>
      </c>
      <c r="H135" s="13">
        <f t="shared" si="6"/>
        <v>24.578981349090768</v>
      </c>
      <c r="L135">
        <v>70.483588976847187</v>
      </c>
      <c r="M135" s="10">
        <f t="shared" si="8"/>
        <v>-3.2835889768471844</v>
      </c>
    </row>
    <row r="136" spans="1:13" x14ac:dyDescent="0.25">
      <c r="A136" s="3" t="s">
        <v>547</v>
      </c>
      <c r="B136" s="4">
        <v>63.3</v>
      </c>
      <c r="C136" s="12">
        <v>45.70092653490336</v>
      </c>
      <c r="D136" s="10">
        <f t="shared" si="7"/>
        <v>17.599073465096637</v>
      </c>
      <c r="G136" s="14">
        <v>44.321942394949197</v>
      </c>
      <c r="H136" s="13">
        <f t="shared" si="6"/>
        <v>18.9780576050508</v>
      </c>
      <c r="L136">
        <v>74.072767768156552</v>
      </c>
      <c r="M136" s="10">
        <f t="shared" si="8"/>
        <v>-10.772767768156555</v>
      </c>
    </row>
    <row r="137" spans="1:13" x14ac:dyDescent="0.25">
      <c r="A137" s="3" t="s">
        <v>548</v>
      </c>
      <c r="B137" s="4">
        <v>56.4</v>
      </c>
      <c r="C137" s="12">
        <v>42.322845117692815</v>
      </c>
      <c r="D137" s="10">
        <f t="shared" si="7"/>
        <v>14.077154882307184</v>
      </c>
      <c r="G137" s="14">
        <v>40.593848455662922</v>
      </c>
      <c r="H137" s="13">
        <f t="shared" si="6"/>
        <v>15.806151544337077</v>
      </c>
      <c r="L137">
        <v>67.153076131158684</v>
      </c>
      <c r="M137" s="10">
        <f t="shared" si="8"/>
        <v>-10.753076131158686</v>
      </c>
    </row>
    <row r="138" spans="1:13" x14ac:dyDescent="0.25">
      <c r="A138" s="3" t="s">
        <v>549</v>
      </c>
      <c r="B138" s="4">
        <v>48.3</v>
      </c>
      <c r="C138" s="12">
        <v>35.337801252170998</v>
      </c>
      <c r="D138" s="10">
        <f t="shared" si="7"/>
        <v>12.962198747829</v>
      </c>
      <c r="G138" s="14">
        <v>33.616521326314569</v>
      </c>
      <c r="H138" s="13">
        <f t="shared" si="6"/>
        <v>14.683478673685428</v>
      </c>
      <c r="L138">
        <v>55.025068542501636</v>
      </c>
      <c r="M138" s="10">
        <f t="shared" si="8"/>
        <v>-6.7250685425016385</v>
      </c>
    </row>
    <row r="139" spans="1:13" x14ac:dyDescent="0.25">
      <c r="A139" s="3" t="s">
        <v>550</v>
      </c>
      <c r="B139" s="4">
        <v>42.5</v>
      </c>
      <c r="C139" s="12">
        <v>23.608564610847825</v>
      </c>
      <c r="D139" s="10">
        <f t="shared" si="7"/>
        <v>18.891435389152175</v>
      </c>
      <c r="G139" s="14">
        <v>31.30412867807728</v>
      </c>
      <c r="H139" s="13">
        <f t="shared" si="6"/>
        <v>11.19587132192272</v>
      </c>
      <c r="L139">
        <v>52.614843591070446</v>
      </c>
      <c r="M139" s="10">
        <f t="shared" si="8"/>
        <v>-10.114843591070446</v>
      </c>
    </row>
    <row r="140" spans="1:13" x14ac:dyDescent="0.25">
      <c r="A140" s="3" t="s">
        <v>551</v>
      </c>
      <c r="B140" s="4">
        <v>31.4</v>
      </c>
      <c r="C140" s="12">
        <v>14.06064680635672</v>
      </c>
      <c r="D140" s="10">
        <f t="shared" si="7"/>
        <v>17.339353193643277</v>
      </c>
      <c r="G140" s="14">
        <v>26.454031375849556</v>
      </c>
      <c r="H140" s="13">
        <f t="shared" si="6"/>
        <v>4.9459686241504421</v>
      </c>
      <c r="L140">
        <v>43.207299271436568</v>
      </c>
      <c r="M140" s="10">
        <f t="shared" si="8"/>
        <v>-11.80729927143657</v>
      </c>
    </row>
    <row r="141" spans="1:13" x14ac:dyDescent="0.25">
      <c r="A141" s="3" t="s">
        <v>552</v>
      </c>
      <c r="B141" s="4">
        <v>16.100000000000001</v>
      </c>
      <c r="C141" s="12">
        <v>10.550895449987935</v>
      </c>
      <c r="D141" s="10">
        <f t="shared" si="7"/>
        <v>5.5491045500120659</v>
      </c>
      <c r="G141" s="14">
        <v>9.6342924921683792</v>
      </c>
      <c r="H141" s="13">
        <f t="shared" si="6"/>
        <v>6.4657075078316222</v>
      </c>
      <c r="L141">
        <v>19.335198178452664</v>
      </c>
      <c r="M141" s="10">
        <f t="shared" si="8"/>
        <v>-3.2351981784526629</v>
      </c>
    </row>
    <row r="142" spans="1:13" x14ac:dyDescent="0.25">
      <c r="A142" s="3" t="s">
        <v>553</v>
      </c>
      <c r="B142" s="4">
        <v>12.1</v>
      </c>
      <c r="C142" s="12">
        <v>8.8194133336119727</v>
      </c>
      <c r="D142" s="10">
        <f t="shared" si="7"/>
        <v>3.280586666388027</v>
      </c>
      <c r="G142" s="14">
        <v>9.3264588363758154</v>
      </c>
      <c r="H142" s="13">
        <f t="shared" si="6"/>
        <v>2.7735411636241842</v>
      </c>
      <c r="L142">
        <v>17.768606742418047</v>
      </c>
      <c r="M142" s="10">
        <f t="shared" si="8"/>
        <v>-5.6686067424180475</v>
      </c>
    </row>
    <row r="143" spans="1:13" x14ac:dyDescent="0.25">
      <c r="A143" s="3" t="s">
        <v>554</v>
      </c>
      <c r="B143" s="4">
        <v>9.1</v>
      </c>
      <c r="C143" s="12">
        <v>3.939260496170327</v>
      </c>
      <c r="D143" s="10">
        <f t="shared" si="7"/>
        <v>5.1607395038296726</v>
      </c>
      <c r="G143" s="14">
        <v>8.7474800936341648</v>
      </c>
      <c r="H143" s="13">
        <f t="shared" si="6"/>
        <v>0.35251990636583486</v>
      </c>
      <c r="L143">
        <v>11.723355211014351</v>
      </c>
      <c r="M143" s="10">
        <f t="shared" si="8"/>
        <v>-2.623355211014351</v>
      </c>
    </row>
    <row r="144" spans="1:13" x14ac:dyDescent="0.25">
      <c r="A144" s="3" t="s">
        <v>555</v>
      </c>
      <c r="B144" s="4">
        <v>8.6</v>
      </c>
      <c r="C144" s="12">
        <v>3.8600846883909994</v>
      </c>
      <c r="D144" s="10">
        <f t="shared" si="7"/>
        <v>4.7399153116089998</v>
      </c>
      <c r="G144" s="14">
        <v>8.3276911457362708</v>
      </c>
      <c r="H144" s="13">
        <f t="shared" si="6"/>
        <v>0.27230885426372886</v>
      </c>
      <c r="L144">
        <v>11.638411827400455</v>
      </c>
      <c r="M144" s="10">
        <f t="shared" si="8"/>
        <v>-3.0384118274004557</v>
      </c>
    </row>
    <row r="145" spans="1:13" x14ac:dyDescent="0.25">
      <c r="A145" s="3" t="s">
        <v>556</v>
      </c>
      <c r="B145" s="4">
        <v>8.4</v>
      </c>
      <c r="C145" s="12">
        <v>3.7600956318830141</v>
      </c>
      <c r="D145" s="10">
        <f t="shared" si="7"/>
        <v>4.6399043681169863</v>
      </c>
      <c r="G145" s="14">
        <v>8.1765267712149861</v>
      </c>
      <c r="H145" s="13">
        <f t="shared" si="6"/>
        <v>0.2234732287850143</v>
      </c>
      <c r="L145">
        <v>11.602155381908858</v>
      </c>
      <c r="M145" s="10">
        <f t="shared" si="8"/>
        <v>-3.2021553819088577</v>
      </c>
    </row>
    <row r="146" spans="1:13" x14ac:dyDescent="0.25">
      <c r="A146" s="3" t="s">
        <v>557</v>
      </c>
      <c r="B146" s="4">
        <v>8.5</v>
      </c>
      <c r="C146" s="12">
        <v>3.6606540449813214</v>
      </c>
      <c r="D146" s="10">
        <f t="shared" si="7"/>
        <v>4.839345955018679</v>
      </c>
      <c r="G146" s="14">
        <v>8.1275051667329539</v>
      </c>
      <c r="H146" s="13">
        <f t="shared" si="6"/>
        <v>0.37249483326704613</v>
      </c>
      <c r="L146">
        <v>11.580477842026822</v>
      </c>
      <c r="M146" s="10">
        <f t="shared" si="8"/>
        <v>-3.0804778420268217</v>
      </c>
    </row>
    <row r="147" spans="1:13" x14ac:dyDescent="0.25">
      <c r="A147" s="3" t="s">
        <v>558</v>
      </c>
      <c r="B147" s="4">
        <v>8.8000000000000007</v>
      </c>
      <c r="C147" s="12">
        <v>3.5626336782740236</v>
      </c>
      <c r="D147" s="10">
        <f t="shared" si="7"/>
        <v>5.2373663217259772</v>
      </c>
      <c r="G147" s="14">
        <v>8.0987697876528362</v>
      </c>
      <c r="H147" s="13">
        <f t="shared" si="6"/>
        <v>0.70123021234716454</v>
      </c>
      <c r="L147">
        <v>11.559826312902974</v>
      </c>
      <c r="M147" s="10">
        <f t="shared" si="8"/>
        <v>-2.7598263129029732</v>
      </c>
    </row>
    <row r="148" spans="1:13" x14ac:dyDescent="0.25">
      <c r="A148" s="3" t="s">
        <v>559</v>
      </c>
      <c r="B148" s="4">
        <v>8.8000000000000007</v>
      </c>
      <c r="C148" s="12">
        <v>3.4959755698210717</v>
      </c>
      <c r="D148" s="10">
        <f t="shared" si="7"/>
        <v>5.304024430178929</v>
      </c>
      <c r="G148" s="14">
        <v>8.0807670027373177</v>
      </c>
      <c r="H148" s="13">
        <f t="shared" si="6"/>
        <v>0.71923299726268297</v>
      </c>
      <c r="L148">
        <v>11.547959131217199</v>
      </c>
      <c r="M148" s="10">
        <f t="shared" si="8"/>
        <v>-2.7479591312171987</v>
      </c>
    </row>
    <row r="149" spans="1:13" x14ac:dyDescent="0.25">
      <c r="A149" s="3" t="s">
        <v>560</v>
      </c>
      <c r="B149" s="4">
        <v>8.4</v>
      </c>
      <c r="C149" s="12">
        <v>3.4502857572493091</v>
      </c>
      <c r="D149" s="10">
        <f t="shared" si="7"/>
        <v>4.9497142427506908</v>
      </c>
      <c r="G149" s="14">
        <v>8.0697424132079014</v>
      </c>
      <c r="H149" s="13">
        <f t="shared" si="6"/>
        <v>0.33025758679209893</v>
      </c>
      <c r="L149">
        <v>11.540924147345219</v>
      </c>
      <c r="M149" s="10">
        <f t="shared" si="8"/>
        <v>-3.1409241473452187</v>
      </c>
    </row>
    <row r="150" spans="1:13" x14ac:dyDescent="0.25">
      <c r="A150" s="3" t="s">
        <v>561</v>
      </c>
      <c r="B150" s="4">
        <v>8.8000000000000007</v>
      </c>
      <c r="C150" s="12">
        <v>3.4015133160351994</v>
      </c>
      <c r="D150" s="10">
        <f t="shared" si="7"/>
        <v>5.3984866839648014</v>
      </c>
      <c r="G150" s="14">
        <v>8.0544688677385494</v>
      </c>
      <c r="H150" s="13">
        <f t="shared" si="6"/>
        <v>0.74553113226145129</v>
      </c>
      <c r="L150">
        <v>11.52519199571843</v>
      </c>
      <c r="M150" s="10">
        <f t="shared" si="8"/>
        <v>-2.7251919957184292</v>
      </c>
    </row>
    <row r="151" spans="1:13" x14ac:dyDescent="0.25">
      <c r="A151" s="3" t="s">
        <v>562</v>
      </c>
      <c r="B151" s="4">
        <v>8.5</v>
      </c>
      <c r="C151" s="12">
        <v>3.5078026708953307</v>
      </c>
      <c r="D151" s="10">
        <f t="shared" si="7"/>
        <v>4.9921973291046697</v>
      </c>
      <c r="G151" s="14">
        <v>8.0765472810251886</v>
      </c>
      <c r="H151" s="13">
        <f t="shared" si="6"/>
        <v>0.4234527189748114</v>
      </c>
      <c r="L151">
        <v>11.570008763946184</v>
      </c>
      <c r="M151" s="10">
        <f t="shared" si="8"/>
        <v>-3.0700087639461842</v>
      </c>
    </row>
    <row r="152" spans="1:13" x14ac:dyDescent="0.25">
      <c r="A152" s="3" t="s">
        <v>563</v>
      </c>
      <c r="B152" s="4">
        <v>8</v>
      </c>
      <c r="C152" s="12">
        <v>3.8691915328937205</v>
      </c>
      <c r="D152" s="10">
        <f t="shared" si="7"/>
        <v>4.130808467106279</v>
      </c>
      <c r="G152" s="14">
        <v>8.159770750409848</v>
      </c>
      <c r="H152" s="13">
        <f t="shared" si="6"/>
        <v>-0.15977075040984801</v>
      </c>
      <c r="L152">
        <v>11.702150837695546</v>
      </c>
      <c r="M152" s="10">
        <f t="shared" si="8"/>
        <v>-3.7021508376955463</v>
      </c>
    </row>
    <row r="153" spans="1:13" x14ac:dyDescent="0.25">
      <c r="A153" s="3" t="s">
        <v>564</v>
      </c>
      <c r="B153" s="4">
        <v>8.4</v>
      </c>
      <c r="C153" s="12">
        <v>4.3103342570249117</v>
      </c>
      <c r="D153" s="10">
        <f t="shared" si="7"/>
        <v>4.0896657429750887</v>
      </c>
      <c r="G153" s="14">
        <v>8.2647625788639321</v>
      </c>
      <c r="H153" s="13">
        <f t="shared" si="6"/>
        <v>0.13523742113606829</v>
      </c>
      <c r="L153">
        <v>11.841076870683949</v>
      </c>
      <c r="M153" s="10">
        <f t="shared" si="8"/>
        <v>-3.4410768706839487</v>
      </c>
    </row>
    <row r="154" spans="1:13" x14ac:dyDescent="0.25">
      <c r="A154" s="3" t="s">
        <v>565</v>
      </c>
      <c r="B154" s="4">
        <v>0.2</v>
      </c>
      <c r="C154" s="12">
        <v>4.6322445545696871</v>
      </c>
      <c r="D154" s="10">
        <f t="shared" si="7"/>
        <v>-4.4322445545696869</v>
      </c>
      <c r="G154" s="14">
        <v>8.3514168770339285</v>
      </c>
      <c r="H154" s="13">
        <f t="shared" si="6"/>
        <v>-8.1514168770339293</v>
      </c>
      <c r="L154">
        <v>11.928566647099643</v>
      </c>
      <c r="M154" s="10">
        <f t="shared" si="8"/>
        <v>-11.728566647099644</v>
      </c>
    </row>
    <row r="155" spans="1:13" x14ac:dyDescent="0.25">
      <c r="A155" s="3" t="s">
        <v>566</v>
      </c>
      <c r="B155" s="4">
        <v>0</v>
      </c>
      <c r="C155" s="12">
        <v>4.8951634051261825</v>
      </c>
      <c r="D155" s="10">
        <f t="shared" si="7"/>
        <v>-4.8951634051261825</v>
      </c>
      <c r="G155" s="14">
        <v>8.3996507404377283</v>
      </c>
      <c r="H155" s="13">
        <f t="shared" si="6"/>
        <v>-8.3996507404377283</v>
      </c>
      <c r="L155">
        <v>11.97062181567183</v>
      </c>
      <c r="M155" s="10">
        <f t="shared" si="8"/>
        <v>-11.97062181567183</v>
      </c>
    </row>
    <row r="156" spans="1:13" x14ac:dyDescent="0.25">
      <c r="A156" s="3" t="s">
        <v>567</v>
      </c>
      <c r="B156" s="4">
        <v>0</v>
      </c>
      <c r="C156" s="12">
        <v>5.0699721562876032</v>
      </c>
      <c r="D156" s="10">
        <f t="shared" si="7"/>
        <v>-5.0699721562876032</v>
      </c>
      <c r="G156" s="14">
        <v>8.4288210923818383</v>
      </c>
      <c r="H156" s="13">
        <f t="shared" si="6"/>
        <v>-8.4288210923818383</v>
      </c>
      <c r="L156">
        <v>11.996196693115127</v>
      </c>
      <c r="M156" s="10">
        <f t="shared" si="8"/>
        <v>-11.996196693115127</v>
      </c>
    </row>
    <row r="157" spans="1:13" x14ac:dyDescent="0.25">
      <c r="A157" s="3" t="s">
        <v>568</v>
      </c>
      <c r="B157" s="4">
        <v>0</v>
      </c>
      <c r="C157" s="12">
        <v>5.2002452644495616</v>
      </c>
      <c r="D157" s="10">
        <f t="shared" si="7"/>
        <v>-5.2002452644495616</v>
      </c>
      <c r="G157" s="14">
        <v>8.4429583042859502</v>
      </c>
      <c r="H157" s="13">
        <f t="shared" si="6"/>
        <v>-8.4429583042859502</v>
      </c>
      <c r="L157">
        <v>12.007654688393632</v>
      </c>
      <c r="M157" s="10">
        <f t="shared" si="8"/>
        <v>-12.007654688393632</v>
      </c>
    </row>
    <row r="158" spans="1:13" x14ac:dyDescent="0.25">
      <c r="A158" s="3" t="s">
        <v>569</v>
      </c>
      <c r="B158" s="4">
        <v>0</v>
      </c>
      <c r="C158" s="12">
        <v>5.2970764738916412</v>
      </c>
      <c r="D158" s="10">
        <f t="shared" si="7"/>
        <v>-5.2970764738916412</v>
      </c>
      <c r="G158" s="14">
        <v>8.4551394190740528</v>
      </c>
      <c r="H158" s="13">
        <f t="shared" si="6"/>
        <v>-8.4551394190740528</v>
      </c>
      <c r="L158">
        <v>12.020369968413483</v>
      </c>
      <c r="M158" s="10">
        <f t="shared" si="8"/>
        <v>-12.020369968413483</v>
      </c>
    </row>
    <row r="159" spans="1:13" x14ac:dyDescent="0.25">
      <c r="A159" s="3" t="s">
        <v>570</v>
      </c>
      <c r="B159" s="4">
        <v>0</v>
      </c>
      <c r="C159" s="12">
        <v>5.4321256021846365</v>
      </c>
      <c r="D159" s="10">
        <f t="shared" si="7"/>
        <v>-5.4321256021846365</v>
      </c>
      <c r="G159" s="14">
        <v>8.4740507502512852</v>
      </c>
      <c r="H159" s="13">
        <f t="shared" si="6"/>
        <v>-8.4740507502512852</v>
      </c>
      <c r="L159">
        <v>12.039839799547307</v>
      </c>
      <c r="M159" s="10">
        <f t="shared" si="8"/>
        <v>-12.039839799547307</v>
      </c>
    </row>
    <row r="160" spans="1:13" x14ac:dyDescent="0.25">
      <c r="A160" s="3" t="s">
        <v>571</v>
      </c>
      <c r="B160" s="4">
        <v>0</v>
      </c>
      <c r="C160" s="12">
        <v>5.5152759044151329</v>
      </c>
      <c r="D160" s="10">
        <f t="shared" si="7"/>
        <v>-5.5152759044151329</v>
      </c>
      <c r="G160" s="14">
        <v>8.5024524377901916</v>
      </c>
      <c r="H160" s="13">
        <f t="shared" si="6"/>
        <v>-8.5024524377901916</v>
      </c>
      <c r="L160">
        <v>12.066900374380857</v>
      </c>
      <c r="M160" s="10">
        <f t="shared" si="8"/>
        <v>-12.066900374380857</v>
      </c>
    </row>
    <row r="161" spans="1:13" x14ac:dyDescent="0.25">
      <c r="A161" s="3" t="s">
        <v>572</v>
      </c>
      <c r="B161" s="4">
        <v>3.4</v>
      </c>
      <c r="C161" s="12">
        <v>5.5545519083312174</v>
      </c>
      <c r="D161" s="10">
        <f t="shared" si="7"/>
        <v>-2.1545519083312175</v>
      </c>
      <c r="G161" s="14">
        <v>8.5315015075493719</v>
      </c>
      <c r="H161" s="13">
        <f t="shared" si="6"/>
        <v>-5.1315015075493715</v>
      </c>
      <c r="L161">
        <v>12.065196483458493</v>
      </c>
      <c r="M161" s="10">
        <f t="shared" si="8"/>
        <v>-8.6651964834584927</v>
      </c>
    </row>
    <row r="162" spans="1:13" x14ac:dyDescent="0.25">
      <c r="A162" s="3" t="s">
        <v>573</v>
      </c>
      <c r="B162" s="4">
        <v>23.3</v>
      </c>
      <c r="C162" s="12">
        <v>5.5159386805710495</v>
      </c>
      <c r="D162" s="10">
        <f t="shared" si="7"/>
        <v>17.78406131942895</v>
      </c>
      <c r="G162" s="14">
        <v>8.5494747842483338</v>
      </c>
      <c r="H162" s="13">
        <f t="shared" si="6"/>
        <v>14.750525215751667</v>
      </c>
      <c r="L162">
        <v>12.042159404540422</v>
      </c>
      <c r="M162" s="10">
        <f t="shared" si="8"/>
        <v>11.257840595459578</v>
      </c>
    </row>
    <row r="163" spans="1:13" x14ac:dyDescent="0.25">
      <c r="A163" s="3" t="s">
        <v>574</v>
      </c>
      <c r="B163" s="4">
        <v>18.2</v>
      </c>
      <c r="C163" s="12">
        <v>5.3887393889323443</v>
      </c>
      <c r="D163" s="10">
        <f t="shared" si="7"/>
        <v>12.811260611067656</v>
      </c>
      <c r="G163" s="14">
        <v>8.5417142490952536</v>
      </c>
      <c r="H163" s="13">
        <f t="shared" si="6"/>
        <v>9.6582857509047457</v>
      </c>
      <c r="L163">
        <v>12.011253111587989</v>
      </c>
      <c r="M163" s="10">
        <f t="shared" si="8"/>
        <v>6.1887468884120107</v>
      </c>
    </row>
    <row r="164" spans="1:13" x14ac:dyDescent="0.25">
      <c r="A164" s="3" t="s">
        <v>575</v>
      </c>
      <c r="B164" s="4">
        <v>16.600000000000001</v>
      </c>
      <c r="C164" s="12">
        <v>5.2283245525808004</v>
      </c>
      <c r="D164" s="10">
        <f t="shared" si="7"/>
        <v>11.3716754474192</v>
      </c>
      <c r="G164" s="14">
        <v>8.5125251554774088</v>
      </c>
      <c r="H164" s="13">
        <f t="shared" si="6"/>
        <v>8.0874748445225926</v>
      </c>
      <c r="L164">
        <v>11.97976224027016</v>
      </c>
      <c r="M164" s="10">
        <f t="shared" si="8"/>
        <v>4.6202377597298412</v>
      </c>
    </row>
    <row r="165" spans="1:13" x14ac:dyDescent="0.25">
      <c r="A165" s="3" t="s">
        <v>576</v>
      </c>
      <c r="B165" s="4">
        <v>16.399999999999999</v>
      </c>
      <c r="C165" s="12">
        <v>5.1202274134908556</v>
      </c>
      <c r="D165" s="10">
        <f t="shared" si="7"/>
        <v>11.279772586509143</v>
      </c>
      <c r="G165" s="14">
        <v>8.4763076246430415</v>
      </c>
      <c r="H165" s="13">
        <f t="shared" si="6"/>
        <v>7.923692375356957</v>
      </c>
      <c r="L165">
        <v>11.952477539400777</v>
      </c>
      <c r="M165" s="10">
        <f t="shared" si="8"/>
        <v>4.4475224605992221</v>
      </c>
    </row>
    <row r="166" spans="1:13" x14ac:dyDescent="0.25">
      <c r="A166" s="3" t="s">
        <v>577</v>
      </c>
      <c r="B166" s="4">
        <v>15</v>
      </c>
      <c r="C166" s="12">
        <v>5.016587407010876</v>
      </c>
      <c r="D166" s="10">
        <f t="shared" si="7"/>
        <v>9.983412592989124</v>
      </c>
      <c r="G166" s="14">
        <v>8.448015925165878</v>
      </c>
      <c r="H166" s="13">
        <f t="shared" si="6"/>
        <v>6.551984074834122</v>
      </c>
      <c r="L166">
        <v>11.930076072386791</v>
      </c>
      <c r="M166" s="10">
        <f t="shared" si="8"/>
        <v>3.0699239276132086</v>
      </c>
    </row>
    <row r="167" spans="1:13" x14ac:dyDescent="0.25">
      <c r="A167" s="3" t="s">
        <v>578</v>
      </c>
      <c r="B167" s="4">
        <v>13.3</v>
      </c>
      <c r="C167" s="12">
        <v>4.8709578866861198</v>
      </c>
      <c r="D167" s="10">
        <f t="shared" si="7"/>
        <v>8.42904211331388</v>
      </c>
      <c r="G167" s="14">
        <v>8.4013998476872516</v>
      </c>
      <c r="H167" s="13">
        <f t="shared" si="6"/>
        <v>4.8986001523127491</v>
      </c>
      <c r="L167">
        <v>11.911136207151145</v>
      </c>
      <c r="M167" s="10">
        <f t="shared" si="8"/>
        <v>1.3888637928488556</v>
      </c>
    </row>
    <row r="168" spans="1:13" x14ac:dyDescent="0.25">
      <c r="A168" s="3" t="s">
        <v>579</v>
      </c>
      <c r="B168" s="4">
        <v>13</v>
      </c>
      <c r="C168" s="12">
        <v>4.7038862324774193</v>
      </c>
      <c r="D168" s="10">
        <f t="shared" si="7"/>
        <v>8.2961137675225807</v>
      </c>
      <c r="G168" s="14">
        <v>8.3471175731633096</v>
      </c>
      <c r="H168" s="13">
        <f t="shared" si="6"/>
        <v>4.6528824268366904</v>
      </c>
      <c r="L168">
        <v>11.878284352743298</v>
      </c>
      <c r="M168" s="10">
        <f t="shared" si="8"/>
        <v>1.1217156472567016</v>
      </c>
    </row>
    <row r="169" spans="1:13" x14ac:dyDescent="0.25">
      <c r="A169" s="3" t="s">
        <v>580</v>
      </c>
      <c r="B169" s="4">
        <v>11.9</v>
      </c>
      <c r="C169" s="12">
        <v>4.5548914895100161</v>
      </c>
      <c r="D169" s="10">
        <f t="shared" si="7"/>
        <v>7.3451085104899843</v>
      </c>
      <c r="G169" s="14">
        <v>8.2980821197428707</v>
      </c>
      <c r="H169" s="13">
        <f t="shared" si="6"/>
        <v>3.6019178802571297</v>
      </c>
      <c r="L169">
        <v>11.834527283584592</v>
      </c>
      <c r="M169" s="10">
        <f t="shared" si="8"/>
        <v>6.5472716415408527E-2</v>
      </c>
    </row>
    <row r="170" spans="1:13" x14ac:dyDescent="0.25">
      <c r="A170" t="s">
        <v>121</v>
      </c>
      <c r="B170" s="2">
        <v>12</v>
      </c>
      <c r="C170" s="12">
        <v>4.4570661329193033</v>
      </c>
      <c r="D170" s="10">
        <f t="shared" si="7"/>
        <v>7.5429338670806967</v>
      </c>
      <c r="G170" s="14">
        <v>7.8999188917821277</v>
      </c>
      <c r="H170" s="13">
        <f t="shared" si="6"/>
        <v>4.1000811082178723</v>
      </c>
      <c r="L170">
        <v>11.817444992338411</v>
      </c>
      <c r="M170" s="10">
        <f t="shared" si="8"/>
        <v>0.18255500766158939</v>
      </c>
    </row>
    <row r="171" spans="1:13" x14ac:dyDescent="0.25">
      <c r="A171" t="s">
        <v>122</v>
      </c>
      <c r="B171" s="2">
        <v>11.7</v>
      </c>
      <c r="C171" s="12">
        <v>4.3567707685333161</v>
      </c>
      <c r="D171" s="10">
        <f t="shared" si="7"/>
        <v>7.3432292314666832</v>
      </c>
      <c r="G171" s="14">
        <v>7.91503523068618</v>
      </c>
      <c r="H171" s="13">
        <f t="shared" si="6"/>
        <v>3.7849647693138193</v>
      </c>
      <c r="L171">
        <v>11.797440947054884</v>
      </c>
      <c r="M171" s="10">
        <f t="shared" si="8"/>
        <v>-9.744094705488493E-2</v>
      </c>
    </row>
    <row r="172" spans="1:13" x14ac:dyDescent="0.25">
      <c r="A172" t="s">
        <v>123</v>
      </c>
      <c r="B172" s="2">
        <v>11.9</v>
      </c>
      <c r="C172" s="12">
        <v>4.2103932975397846</v>
      </c>
      <c r="D172" s="10">
        <f t="shared" si="7"/>
        <v>7.6896067024602157</v>
      </c>
      <c r="G172" s="14">
        <v>7.8170487474654324</v>
      </c>
      <c r="H172" s="13">
        <f t="shared" si="6"/>
        <v>4.0829512525345679</v>
      </c>
      <c r="L172">
        <v>11.760208395530567</v>
      </c>
      <c r="M172" s="10">
        <f t="shared" si="8"/>
        <v>0.13979160446943339</v>
      </c>
    </row>
    <row r="173" spans="1:13" x14ac:dyDescent="0.25">
      <c r="A173" t="s">
        <v>124</v>
      </c>
      <c r="B173" s="2">
        <v>11.2</v>
      </c>
      <c r="C173" s="12">
        <v>4.0436951726166557</v>
      </c>
      <c r="D173" s="10">
        <f t="shared" si="7"/>
        <v>7.1563048273833436</v>
      </c>
      <c r="G173" s="14">
        <v>7.6960006387553221</v>
      </c>
      <c r="H173" s="13">
        <f t="shared" si="6"/>
        <v>3.5039993612446771</v>
      </c>
      <c r="L173">
        <v>11.702455599346745</v>
      </c>
      <c r="M173" s="10">
        <f t="shared" si="8"/>
        <v>-0.50245559934674588</v>
      </c>
    </row>
    <row r="174" spans="1:13" x14ac:dyDescent="0.25">
      <c r="A174" t="s">
        <v>125</v>
      </c>
      <c r="B174" s="2">
        <v>11.9</v>
      </c>
      <c r="C174" s="12">
        <v>3.8749227302831475</v>
      </c>
      <c r="D174" s="10">
        <f t="shared" si="7"/>
        <v>8.0250772697168529</v>
      </c>
      <c r="G174" s="14">
        <v>7.565645556086638</v>
      </c>
      <c r="H174" s="13">
        <f t="shared" si="6"/>
        <v>4.3343544439133623</v>
      </c>
      <c r="L174">
        <v>11.633669418344326</v>
      </c>
      <c r="M174" s="10">
        <f t="shared" si="8"/>
        <v>0.26633058165567469</v>
      </c>
    </row>
    <row r="175" spans="1:13" x14ac:dyDescent="0.25">
      <c r="A175" t="s">
        <v>126</v>
      </c>
      <c r="B175" s="2">
        <v>11.9</v>
      </c>
      <c r="C175" s="12">
        <v>3.859000560618278</v>
      </c>
      <c r="D175" s="10">
        <f t="shared" si="7"/>
        <v>8.0409994393817215</v>
      </c>
      <c r="G175" s="14">
        <v>7.5470756473890397</v>
      </c>
      <c r="H175" s="13">
        <f t="shared" si="6"/>
        <v>4.3529243526109607</v>
      </c>
      <c r="L175">
        <v>11.618115448141994</v>
      </c>
      <c r="M175" s="10">
        <f t="shared" si="8"/>
        <v>0.2818845518580062</v>
      </c>
    </row>
    <row r="176" spans="1:13" x14ac:dyDescent="0.25">
      <c r="A176" t="s">
        <v>127</v>
      </c>
      <c r="B176" s="2">
        <v>14</v>
      </c>
      <c r="C176" s="12">
        <v>4.0915862178436075</v>
      </c>
      <c r="D176" s="10">
        <f t="shared" si="7"/>
        <v>9.9084137821563925</v>
      </c>
      <c r="G176" s="14">
        <v>7.6564900066142068</v>
      </c>
      <c r="H176" s="13">
        <f t="shared" si="6"/>
        <v>6.3435099933857932</v>
      </c>
      <c r="L176">
        <v>11.681593550608181</v>
      </c>
      <c r="M176" s="10">
        <f t="shared" si="8"/>
        <v>2.3184064493918193</v>
      </c>
    </row>
    <row r="177" spans="1:13" x14ac:dyDescent="0.25">
      <c r="A177" t="s">
        <v>128</v>
      </c>
      <c r="B177" s="2">
        <v>49.8</v>
      </c>
      <c r="C177" s="12">
        <v>17.888672886542619</v>
      </c>
      <c r="D177" s="10">
        <f t="shared" si="7"/>
        <v>31.911327113457379</v>
      </c>
      <c r="G177" s="14">
        <v>30.921403931644832</v>
      </c>
      <c r="H177" s="13">
        <f t="shared" si="6"/>
        <v>18.878596068355165</v>
      </c>
      <c r="L177">
        <v>42.210542982362412</v>
      </c>
      <c r="M177" s="10">
        <f t="shared" si="8"/>
        <v>7.5894570176375851</v>
      </c>
    </row>
    <row r="178" spans="1:13" x14ac:dyDescent="0.25">
      <c r="A178" t="s">
        <v>129</v>
      </c>
      <c r="B178" s="2">
        <v>96.3</v>
      </c>
      <c r="C178" s="12">
        <v>146.47040465420457</v>
      </c>
      <c r="D178" s="10">
        <f t="shared" si="7"/>
        <v>-50.170404654204575</v>
      </c>
      <c r="G178" s="14">
        <v>84.072047483007609</v>
      </c>
      <c r="H178" s="13">
        <f t="shared" si="6"/>
        <v>12.227952516992389</v>
      </c>
      <c r="L178">
        <v>64.368547734444846</v>
      </c>
      <c r="M178" s="10">
        <f t="shared" si="8"/>
        <v>31.931452265555151</v>
      </c>
    </row>
    <row r="179" spans="1:13" x14ac:dyDescent="0.25">
      <c r="A179" t="s">
        <v>130</v>
      </c>
      <c r="B179" s="2">
        <v>107.5</v>
      </c>
      <c r="C179" s="12">
        <v>142.91700744416818</v>
      </c>
      <c r="D179" s="10">
        <f t="shared" si="7"/>
        <v>-35.417007444168178</v>
      </c>
      <c r="G179" s="14">
        <v>125.07491698539548</v>
      </c>
      <c r="H179" s="13">
        <f t="shared" si="6"/>
        <v>-17.574916985395475</v>
      </c>
      <c r="L179">
        <v>140.64733108876479</v>
      </c>
      <c r="M179" s="10">
        <f t="shared" si="8"/>
        <v>-33.147331088764787</v>
      </c>
    </row>
    <row r="180" spans="1:13" x14ac:dyDescent="0.25">
      <c r="A180" t="s">
        <v>131</v>
      </c>
      <c r="B180" s="2">
        <v>117.2</v>
      </c>
      <c r="C180" s="12">
        <v>144.4764293256942</v>
      </c>
      <c r="D180" s="10">
        <f t="shared" si="7"/>
        <v>-27.276429325694195</v>
      </c>
      <c r="G180" s="14">
        <v>118.02846360477297</v>
      </c>
      <c r="H180" s="13">
        <f t="shared" si="6"/>
        <v>-0.82846360477296344</v>
      </c>
      <c r="L180">
        <v>147.52383746732903</v>
      </c>
      <c r="M180" s="10">
        <f t="shared" si="8"/>
        <v>-30.323837467329028</v>
      </c>
    </row>
    <row r="181" spans="1:13" x14ac:dyDescent="0.25">
      <c r="A181" t="s">
        <v>132</v>
      </c>
      <c r="B181" s="2">
        <v>129.1</v>
      </c>
      <c r="C181" s="12">
        <v>145.43371733858061</v>
      </c>
      <c r="D181" s="10">
        <f t="shared" si="7"/>
        <v>-16.333717338580612</v>
      </c>
      <c r="G181" s="14">
        <v>155.89620064816353</v>
      </c>
      <c r="H181" s="13">
        <f t="shared" si="6"/>
        <v>-26.796200648163534</v>
      </c>
      <c r="L181">
        <v>235.79742690438675</v>
      </c>
      <c r="M181" s="10">
        <f t="shared" si="8"/>
        <v>-106.69742690438676</v>
      </c>
    </row>
    <row r="182" spans="1:13" x14ac:dyDescent="0.25">
      <c r="A182" t="s">
        <v>133</v>
      </c>
      <c r="B182" s="2">
        <v>140.9</v>
      </c>
      <c r="C182" s="12">
        <v>134.03371845327862</v>
      </c>
      <c r="D182" s="10">
        <f t="shared" si="7"/>
        <v>6.8662815467213818</v>
      </c>
      <c r="G182" s="14">
        <v>153.81752696850572</v>
      </c>
      <c r="H182" s="13">
        <f t="shared" si="6"/>
        <v>-12.917526968505712</v>
      </c>
      <c r="L182">
        <v>242.65356578250754</v>
      </c>
      <c r="M182" s="10">
        <f t="shared" si="8"/>
        <v>-101.75356578250754</v>
      </c>
    </row>
    <row r="183" spans="1:13" x14ac:dyDescent="0.25">
      <c r="A183" t="s">
        <v>134</v>
      </c>
      <c r="B183" s="2">
        <v>158.80000000000001</v>
      </c>
      <c r="C183" s="12">
        <v>127.81727128711827</v>
      </c>
      <c r="D183" s="10">
        <f t="shared" si="7"/>
        <v>30.982728712881737</v>
      </c>
      <c r="G183" s="14">
        <v>173.70032398384649</v>
      </c>
      <c r="H183" s="13">
        <f t="shared" si="6"/>
        <v>-14.900323983846476</v>
      </c>
      <c r="L183">
        <v>256.81780561667682</v>
      </c>
      <c r="M183" s="10">
        <f t="shared" si="8"/>
        <v>-98.01780561667681</v>
      </c>
    </row>
    <row r="184" spans="1:13" x14ac:dyDescent="0.25">
      <c r="A184" t="s">
        <v>135</v>
      </c>
      <c r="B184" s="2">
        <v>163.80000000000001</v>
      </c>
      <c r="C184" s="12">
        <v>137.80591127820514</v>
      </c>
      <c r="D184" s="10">
        <f t="shared" si="7"/>
        <v>25.994088721794867</v>
      </c>
      <c r="G184" s="14">
        <v>183.34530152019741</v>
      </c>
      <c r="H184" s="13">
        <f t="shared" si="6"/>
        <v>-19.545301520197398</v>
      </c>
      <c r="L184">
        <v>263.72961998153659</v>
      </c>
      <c r="M184" s="10">
        <f t="shared" si="8"/>
        <v>-99.929619981536575</v>
      </c>
    </row>
    <row r="185" spans="1:13" x14ac:dyDescent="0.25">
      <c r="A185" t="s">
        <v>136</v>
      </c>
      <c r="B185" s="2">
        <v>159.30000000000001</v>
      </c>
      <c r="C185" s="12">
        <v>127.85138471469403</v>
      </c>
      <c r="D185" s="10">
        <f t="shared" si="7"/>
        <v>31.448615285305976</v>
      </c>
      <c r="G185" s="14">
        <v>167.47496301571547</v>
      </c>
      <c r="H185" s="13">
        <f t="shared" si="6"/>
        <v>-8.1749630157154627</v>
      </c>
      <c r="L185">
        <v>248.82229072467334</v>
      </c>
      <c r="M185" s="10">
        <f t="shared" si="8"/>
        <v>-89.522290724673326</v>
      </c>
    </row>
    <row r="186" spans="1:13" x14ac:dyDescent="0.25">
      <c r="A186" t="s">
        <v>137</v>
      </c>
      <c r="B186" s="2">
        <v>143.80000000000001</v>
      </c>
      <c r="C186" s="12">
        <v>109.23896392959868</v>
      </c>
      <c r="D186" s="10">
        <f t="shared" si="7"/>
        <v>34.561036070401329</v>
      </c>
      <c r="G186" s="14">
        <v>148.07300970236926</v>
      </c>
      <c r="H186" s="13">
        <f t="shared" si="6"/>
        <v>-4.2730097023692508</v>
      </c>
      <c r="L186">
        <v>225.77789050708097</v>
      </c>
      <c r="M186" s="10">
        <f t="shared" si="8"/>
        <v>-81.977890507080957</v>
      </c>
    </row>
    <row r="187" spans="1:13" x14ac:dyDescent="0.25">
      <c r="A187" t="s">
        <v>138</v>
      </c>
      <c r="B187" s="2">
        <v>103.2</v>
      </c>
      <c r="C187" s="12">
        <v>37.55541428395523</v>
      </c>
      <c r="D187" s="10">
        <f t="shared" si="7"/>
        <v>65.644585716044773</v>
      </c>
      <c r="G187" s="14">
        <v>55.451124941295994</v>
      </c>
      <c r="H187" s="13">
        <f t="shared" si="6"/>
        <v>47.748875058704009</v>
      </c>
      <c r="L187">
        <v>79.529480744608634</v>
      </c>
      <c r="M187" s="10">
        <f t="shared" si="8"/>
        <v>23.670519255391369</v>
      </c>
    </row>
    <row r="188" spans="1:13" x14ac:dyDescent="0.25">
      <c r="A188" t="s">
        <v>139</v>
      </c>
      <c r="B188" s="2">
        <v>65.7</v>
      </c>
      <c r="C188" s="12">
        <v>18.354183264310791</v>
      </c>
      <c r="D188" s="10">
        <f t="shared" si="7"/>
        <v>47.345816735689212</v>
      </c>
      <c r="G188" s="14">
        <v>27.135893727429501</v>
      </c>
      <c r="H188" s="13">
        <f t="shared" si="6"/>
        <v>38.564106272570498</v>
      </c>
      <c r="L188">
        <v>39.346020443100173</v>
      </c>
      <c r="M188" s="10">
        <f t="shared" si="8"/>
        <v>26.35397955689983</v>
      </c>
    </row>
    <row r="189" spans="1:13" x14ac:dyDescent="0.25">
      <c r="A189" t="s">
        <v>140</v>
      </c>
      <c r="B189" s="2">
        <v>31.6</v>
      </c>
      <c r="C189" s="12">
        <v>6.8778401398819033</v>
      </c>
      <c r="D189" s="10">
        <f t="shared" si="7"/>
        <v>24.722159860118097</v>
      </c>
      <c r="G189" s="14">
        <v>11.275847257950295</v>
      </c>
      <c r="H189" s="13">
        <f t="shared" si="6"/>
        <v>20.324152742049705</v>
      </c>
      <c r="L189">
        <v>15.880723871184315</v>
      </c>
      <c r="M189" s="10">
        <f t="shared" si="8"/>
        <v>15.719276128815686</v>
      </c>
    </row>
    <row r="190" spans="1:13" x14ac:dyDescent="0.25">
      <c r="A190" t="s">
        <v>141</v>
      </c>
      <c r="B190" s="2">
        <v>18.600000000000001</v>
      </c>
      <c r="C190" s="12">
        <v>5.2200332241444052</v>
      </c>
      <c r="D190" s="10">
        <f t="shared" si="7"/>
        <v>13.379966775855596</v>
      </c>
      <c r="G190" s="14">
        <v>8.7355630028759919</v>
      </c>
      <c r="H190" s="13">
        <f t="shared" si="6"/>
        <v>9.8644369971240096</v>
      </c>
      <c r="L190">
        <v>12.235154813470031</v>
      </c>
      <c r="M190" s="10">
        <f t="shared" si="8"/>
        <v>6.3648451865299709</v>
      </c>
    </row>
    <row r="191" spans="1:13" x14ac:dyDescent="0.25">
      <c r="A191" t="s">
        <v>142</v>
      </c>
      <c r="B191" s="2">
        <v>11.5</v>
      </c>
      <c r="C191" s="12">
        <v>4.7582977577438363</v>
      </c>
      <c r="D191" s="10">
        <f t="shared" si="7"/>
        <v>6.7417022422561637</v>
      </c>
      <c r="G191" s="14">
        <v>8.3121958365467847</v>
      </c>
      <c r="H191" s="13">
        <f t="shared" si="6"/>
        <v>3.1878041634532153</v>
      </c>
      <c r="L191">
        <v>11.825396011973536</v>
      </c>
      <c r="M191" s="10">
        <f t="shared" si="8"/>
        <v>-0.3253960119735364</v>
      </c>
    </row>
    <row r="192" spans="1:13" x14ac:dyDescent="0.25">
      <c r="A192" t="s">
        <v>143</v>
      </c>
      <c r="B192" s="2">
        <v>8.6999999999999993</v>
      </c>
      <c r="C192" s="12">
        <v>4.7143940441124608</v>
      </c>
      <c r="D192" s="10">
        <f t="shared" si="7"/>
        <v>3.9856059558875385</v>
      </c>
      <c r="G192" s="14">
        <v>8.3129732344396974</v>
      </c>
      <c r="H192" s="13">
        <f t="shared" si="6"/>
        <v>0.38702676556030191</v>
      </c>
      <c r="L192">
        <v>11.83296893452102</v>
      </c>
      <c r="M192" s="10">
        <f t="shared" si="8"/>
        <v>-3.1329689345210205</v>
      </c>
    </row>
    <row r="193" spans="1:13" x14ac:dyDescent="0.25">
      <c r="A193" t="s">
        <v>144</v>
      </c>
      <c r="B193" s="2">
        <v>8.3000000000000007</v>
      </c>
      <c r="C193" s="12">
        <v>4.6221575571011826</v>
      </c>
      <c r="D193" s="10">
        <f t="shared" si="7"/>
        <v>3.6778424428988181</v>
      </c>
      <c r="G193" s="14">
        <v>8.2998232110908958</v>
      </c>
      <c r="H193" s="13">
        <f t="shared" si="6"/>
        <v>1.7678890910488576E-4</v>
      </c>
      <c r="L193">
        <v>11.820455147201521</v>
      </c>
      <c r="M193" s="10">
        <f t="shared" si="8"/>
        <v>-3.5204551472015204</v>
      </c>
    </row>
    <row r="194" spans="1:13" x14ac:dyDescent="0.25">
      <c r="A194" t="s">
        <v>145</v>
      </c>
      <c r="B194" s="2">
        <v>8.5</v>
      </c>
      <c r="C194" s="12">
        <v>4.5097693444598654</v>
      </c>
      <c r="D194" s="10">
        <f t="shared" si="7"/>
        <v>3.9902306555401346</v>
      </c>
      <c r="G194" s="14">
        <v>8.2737640014975131</v>
      </c>
      <c r="H194" s="13">
        <f t="shared" ref="H194:H257" si="9">B194-G194</f>
        <v>0.22623599850248688</v>
      </c>
      <c r="L194">
        <v>11.796183790500464</v>
      </c>
      <c r="M194" s="10">
        <f t="shared" si="8"/>
        <v>-3.2961837905004643</v>
      </c>
    </row>
    <row r="195" spans="1:13" x14ac:dyDescent="0.25">
      <c r="A195" t="s">
        <v>146</v>
      </c>
      <c r="B195" s="2">
        <v>8.4</v>
      </c>
      <c r="C195" s="12">
        <v>4.3919729304151227</v>
      </c>
      <c r="D195" s="10">
        <f t="shared" ref="D195:D258" si="10">B195-C195</f>
        <v>4.0080270695848776</v>
      </c>
      <c r="G195" s="14">
        <v>8.2473982395156185</v>
      </c>
      <c r="H195" s="13">
        <f t="shared" si="9"/>
        <v>0.1526017604843819</v>
      </c>
      <c r="L195">
        <v>11.773706851619272</v>
      </c>
      <c r="M195" s="10">
        <f t="shared" ref="M195:M258" si="11">B195-L195</f>
        <v>-3.3737068516192714</v>
      </c>
    </row>
    <row r="196" spans="1:13" x14ac:dyDescent="0.25">
      <c r="A196" t="s">
        <v>147</v>
      </c>
      <c r="B196" s="2">
        <v>8.3000000000000007</v>
      </c>
      <c r="C196" s="12">
        <v>4.2916445717129257</v>
      </c>
      <c r="D196" s="10">
        <f t="shared" si="10"/>
        <v>4.008355428287075</v>
      </c>
      <c r="G196" s="14">
        <v>8.221708641038683</v>
      </c>
      <c r="H196" s="13">
        <f t="shared" si="9"/>
        <v>7.829135896131767E-2</v>
      </c>
      <c r="L196">
        <v>11.7484008951246</v>
      </c>
      <c r="M196" s="10">
        <f t="shared" si="11"/>
        <v>-3.4484008951245997</v>
      </c>
    </row>
    <row r="197" spans="1:13" x14ac:dyDescent="0.25">
      <c r="A197" t="s">
        <v>148</v>
      </c>
      <c r="B197" s="2">
        <v>8.1</v>
      </c>
      <c r="C197" s="12">
        <v>4.1923720121323793</v>
      </c>
      <c r="D197" s="10">
        <f t="shared" si="10"/>
        <v>3.9076279878676203</v>
      </c>
      <c r="G197" s="14">
        <v>8.197291284153895</v>
      </c>
      <c r="H197" s="13">
        <f t="shared" si="9"/>
        <v>-9.7291284153895319E-2</v>
      </c>
      <c r="L197">
        <v>11.72139693192824</v>
      </c>
      <c r="M197" s="10">
        <f t="shared" si="11"/>
        <v>-3.6213969319282402</v>
      </c>
    </row>
    <row r="198" spans="1:13" x14ac:dyDescent="0.25">
      <c r="A198" t="s">
        <v>149</v>
      </c>
      <c r="B198" s="2">
        <v>8.5</v>
      </c>
      <c r="C198" s="12">
        <v>4.0935365799231711</v>
      </c>
      <c r="D198" s="10">
        <f t="shared" si="10"/>
        <v>4.4064634200768289</v>
      </c>
      <c r="G198" s="14">
        <v>8.170641379779175</v>
      </c>
      <c r="H198" s="13">
        <f t="shared" si="9"/>
        <v>0.32935862022082496</v>
      </c>
      <c r="L198">
        <v>11.690379155360619</v>
      </c>
      <c r="M198" s="10">
        <f t="shared" si="11"/>
        <v>-3.1903791553606187</v>
      </c>
    </row>
    <row r="199" spans="1:13" x14ac:dyDescent="0.25">
      <c r="A199" t="s">
        <v>150</v>
      </c>
      <c r="B199" s="2">
        <v>8.1999999999999993</v>
      </c>
      <c r="C199" s="12">
        <v>4.1398841659875556</v>
      </c>
      <c r="D199" s="10">
        <f t="shared" si="10"/>
        <v>4.0601158340124437</v>
      </c>
      <c r="G199" s="14">
        <v>8.1736733795969378</v>
      </c>
      <c r="H199" s="13">
        <f t="shared" si="9"/>
        <v>2.632662040306144E-2</v>
      </c>
      <c r="L199">
        <v>11.697583867343919</v>
      </c>
      <c r="M199" s="10">
        <f t="shared" si="11"/>
        <v>-3.4975838673439199</v>
      </c>
    </row>
    <row r="200" spans="1:13" x14ac:dyDescent="0.25">
      <c r="A200" t="s">
        <v>151</v>
      </c>
      <c r="B200" s="2">
        <v>8</v>
      </c>
      <c r="C200" s="12">
        <v>4.4034677168177074</v>
      </c>
      <c r="D200" s="10">
        <f t="shared" si="10"/>
        <v>3.5965322831822926</v>
      </c>
      <c r="G200" s="14">
        <v>8.2093897761820642</v>
      </c>
      <c r="H200" s="13">
        <f t="shared" si="9"/>
        <v>-0.20938977618206422</v>
      </c>
      <c r="L200">
        <v>11.742909370179225</v>
      </c>
      <c r="M200" s="10">
        <f t="shared" si="11"/>
        <v>-3.7429093701792251</v>
      </c>
    </row>
    <row r="201" spans="1:13" x14ac:dyDescent="0.25">
      <c r="A201" t="s">
        <v>152</v>
      </c>
      <c r="B201" s="2">
        <v>8.1</v>
      </c>
      <c r="C201" s="12">
        <v>4.6886366853376487</v>
      </c>
      <c r="D201" s="10">
        <f t="shared" si="10"/>
        <v>3.411363314662351</v>
      </c>
      <c r="G201" s="14">
        <v>8.2631105469262742</v>
      </c>
      <c r="H201" s="13">
        <f t="shared" si="9"/>
        <v>-0.16311054692627458</v>
      </c>
      <c r="L201">
        <v>11.813588561942598</v>
      </c>
      <c r="M201" s="10">
        <f t="shared" si="11"/>
        <v>-3.7135885619425988</v>
      </c>
    </row>
    <row r="202" spans="1:13" x14ac:dyDescent="0.25">
      <c r="A202" t="s">
        <v>153</v>
      </c>
      <c r="B202" s="2">
        <v>8.6999999999999993</v>
      </c>
      <c r="C202" s="12">
        <v>4.752200582854158</v>
      </c>
      <c r="D202" s="10">
        <f t="shared" si="10"/>
        <v>3.9477994171458413</v>
      </c>
      <c r="G202" s="14">
        <v>8.2964654257391217</v>
      </c>
      <c r="H202" s="13">
        <f t="shared" si="9"/>
        <v>0.40353457426087758</v>
      </c>
      <c r="L202">
        <v>11.860940384796946</v>
      </c>
      <c r="M202" s="10">
        <f t="shared" si="11"/>
        <v>-3.1609403847969464</v>
      </c>
    </row>
    <row r="203" spans="1:13" x14ac:dyDescent="0.25">
      <c r="A203" t="s">
        <v>154</v>
      </c>
      <c r="B203" s="2">
        <v>8.6</v>
      </c>
      <c r="C203" s="12">
        <v>5.0944274901519204</v>
      </c>
      <c r="D203" s="10">
        <f t="shared" si="10"/>
        <v>3.5055725098480792</v>
      </c>
      <c r="G203" s="14">
        <v>8.3837646634719736</v>
      </c>
      <c r="H203" s="13">
        <f t="shared" si="9"/>
        <v>0.21623533652802607</v>
      </c>
      <c r="L203">
        <v>11.957828759714049</v>
      </c>
      <c r="M203" s="10">
        <f t="shared" si="11"/>
        <v>-3.3578287597140495</v>
      </c>
    </row>
    <row r="204" spans="1:13" x14ac:dyDescent="0.25">
      <c r="A204" t="s">
        <v>155</v>
      </c>
      <c r="B204" s="2">
        <v>8.6999999999999993</v>
      </c>
      <c r="C204" s="12">
        <v>5.5101207521714883</v>
      </c>
      <c r="D204" s="10">
        <f t="shared" si="10"/>
        <v>3.189879247828511</v>
      </c>
      <c r="G204" s="14">
        <v>8.4811274406994137</v>
      </c>
      <c r="H204" s="13">
        <f t="shared" si="9"/>
        <v>0.21887255930058558</v>
      </c>
      <c r="L204">
        <v>12.046744171247388</v>
      </c>
      <c r="M204" s="10">
        <f t="shared" si="11"/>
        <v>-3.3467441712473889</v>
      </c>
    </row>
    <row r="205" spans="1:13" x14ac:dyDescent="0.25">
      <c r="A205" t="s">
        <v>156</v>
      </c>
      <c r="B205" s="2">
        <v>8.6</v>
      </c>
      <c r="C205" s="12">
        <v>5.6533641389045979</v>
      </c>
      <c r="D205" s="10">
        <f t="shared" si="10"/>
        <v>2.9466358610954018</v>
      </c>
      <c r="G205" s="14">
        <v>8.5180937068569751</v>
      </c>
      <c r="H205" s="13">
        <f t="shared" si="9"/>
        <v>8.1906293143024556E-2</v>
      </c>
      <c r="L205">
        <v>12.081713079216765</v>
      </c>
      <c r="M205" s="10">
        <f t="shared" si="11"/>
        <v>-3.4817130792167656</v>
      </c>
    </row>
    <row r="206" spans="1:13" x14ac:dyDescent="0.25">
      <c r="A206" t="s">
        <v>157</v>
      </c>
      <c r="B206" s="2">
        <v>8.8000000000000007</v>
      </c>
      <c r="C206" s="12">
        <v>5.7194178612333859</v>
      </c>
      <c r="D206" s="10">
        <f t="shared" si="10"/>
        <v>3.0805821387666148</v>
      </c>
      <c r="G206" s="14">
        <v>8.5275777191301376</v>
      </c>
      <c r="H206" s="13">
        <f t="shared" si="9"/>
        <v>0.27242228086986309</v>
      </c>
      <c r="L206">
        <v>12.085453338944479</v>
      </c>
      <c r="M206" s="10">
        <f t="shared" si="11"/>
        <v>-3.2854533389444782</v>
      </c>
    </row>
    <row r="207" spans="1:13" x14ac:dyDescent="0.25">
      <c r="A207" t="s">
        <v>158</v>
      </c>
      <c r="B207" s="2">
        <v>8.6999999999999993</v>
      </c>
      <c r="C207" s="12">
        <v>5.7642087674358455</v>
      </c>
      <c r="D207" s="10">
        <f t="shared" si="10"/>
        <v>2.9357912325641538</v>
      </c>
      <c r="G207" s="14">
        <v>8.5206734329989722</v>
      </c>
      <c r="H207" s="13">
        <f t="shared" si="9"/>
        <v>0.17932656700102712</v>
      </c>
      <c r="L207">
        <v>12.072649896465116</v>
      </c>
      <c r="M207" s="10">
        <f t="shared" si="11"/>
        <v>-3.3726498964651164</v>
      </c>
    </row>
    <row r="208" spans="1:13" x14ac:dyDescent="0.25">
      <c r="A208" t="s">
        <v>159</v>
      </c>
      <c r="B208" s="2">
        <v>8.8000000000000007</v>
      </c>
      <c r="C208" s="12">
        <v>5.7486565347444003</v>
      </c>
      <c r="D208" s="10">
        <f t="shared" si="10"/>
        <v>3.0513434652556004</v>
      </c>
      <c r="G208" s="14">
        <v>8.5091476380507185</v>
      </c>
      <c r="H208" s="13">
        <f t="shared" si="9"/>
        <v>0.29085236194928221</v>
      </c>
      <c r="L208">
        <v>12.055706222849663</v>
      </c>
      <c r="M208" s="10">
        <f t="shared" si="11"/>
        <v>-3.2557062228496623</v>
      </c>
    </row>
    <row r="209" spans="1:13" x14ac:dyDescent="0.25">
      <c r="A209" t="s">
        <v>160</v>
      </c>
      <c r="B209" s="2">
        <v>8.3000000000000007</v>
      </c>
      <c r="C209" s="12">
        <v>5.7171371103390118</v>
      </c>
      <c r="D209" s="10">
        <f t="shared" si="10"/>
        <v>2.5828628896609889</v>
      </c>
      <c r="G209" s="14">
        <v>8.4936940890160173</v>
      </c>
      <c r="H209" s="13">
        <f t="shared" si="9"/>
        <v>-0.19369408901601659</v>
      </c>
      <c r="L209">
        <v>12.033874749214389</v>
      </c>
      <c r="M209" s="10">
        <f t="shared" si="11"/>
        <v>-3.7338747492143884</v>
      </c>
    </row>
    <row r="210" spans="1:13" x14ac:dyDescent="0.25">
      <c r="A210" t="s">
        <v>161</v>
      </c>
      <c r="B210" s="2">
        <v>8.1999999999999993</v>
      </c>
      <c r="C210" s="12">
        <v>5.5968488794756635</v>
      </c>
      <c r="D210" s="10">
        <f t="shared" si="10"/>
        <v>2.6031511205243358</v>
      </c>
      <c r="G210" s="14">
        <v>8.4684783608836973</v>
      </c>
      <c r="H210" s="13">
        <f t="shared" si="9"/>
        <v>-0.26847836088369803</v>
      </c>
      <c r="L210">
        <v>12.002793383070385</v>
      </c>
      <c r="M210" s="10">
        <f t="shared" si="11"/>
        <v>-3.8027933830703855</v>
      </c>
    </row>
    <row r="211" spans="1:13" x14ac:dyDescent="0.25">
      <c r="A211" t="s">
        <v>162</v>
      </c>
      <c r="B211" s="2">
        <v>8.6999999999999993</v>
      </c>
      <c r="C211" s="12">
        <v>5.40527470338162</v>
      </c>
      <c r="D211" s="10">
        <f t="shared" si="10"/>
        <v>3.2947252966183793</v>
      </c>
      <c r="G211" s="14">
        <v>8.4371548553278846</v>
      </c>
      <c r="H211" s="13">
        <f t="shared" si="9"/>
        <v>0.26284514467211473</v>
      </c>
      <c r="L211">
        <v>11.97037352025167</v>
      </c>
      <c r="M211" s="10">
        <f t="shared" si="11"/>
        <v>-3.2703735202516704</v>
      </c>
    </row>
    <row r="212" spans="1:13" x14ac:dyDescent="0.25">
      <c r="A212" t="s">
        <v>163</v>
      </c>
      <c r="B212" s="2">
        <v>9.1</v>
      </c>
      <c r="C212" s="12">
        <v>5.2046782713411615</v>
      </c>
      <c r="D212" s="10">
        <f t="shared" si="10"/>
        <v>3.8953217286588382</v>
      </c>
      <c r="G212" s="14">
        <v>8.398439596305959</v>
      </c>
      <c r="H212" s="13">
        <f t="shared" si="9"/>
        <v>0.7015604036940406</v>
      </c>
      <c r="L212">
        <v>11.932683594888687</v>
      </c>
      <c r="M212" s="10">
        <f t="shared" si="11"/>
        <v>-2.832683594888687</v>
      </c>
    </row>
    <row r="213" spans="1:13" x14ac:dyDescent="0.25">
      <c r="A213" t="s">
        <v>164</v>
      </c>
      <c r="B213" s="2">
        <v>8.4</v>
      </c>
      <c r="C213" s="12">
        <v>5.0907612462724678</v>
      </c>
      <c r="D213" s="10">
        <f t="shared" si="10"/>
        <v>3.3092387537275325</v>
      </c>
      <c r="G213" s="14">
        <v>8.3593917904597923</v>
      </c>
      <c r="H213" s="13">
        <f t="shared" si="9"/>
        <v>4.0608209540208051E-2</v>
      </c>
      <c r="L213">
        <v>11.89294151094467</v>
      </c>
      <c r="M213" s="10">
        <f t="shared" si="11"/>
        <v>-3.4929415109446698</v>
      </c>
    </row>
    <row r="214" spans="1:13" x14ac:dyDescent="0.25">
      <c r="A214" t="s">
        <v>165</v>
      </c>
      <c r="B214" s="2">
        <v>8.6</v>
      </c>
      <c r="C214" s="12">
        <v>4.9806076012132507</v>
      </c>
      <c r="D214" s="10">
        <f t="shared" si="10"/>
        <v>3.6193923987867489</v>
      </c>
      <c r="G214" s="14">
        <v>8.3275297703533404</v>
      </c>
      <c r="H214" s="13">
        <f t="shared" si="9"/>
        <v>0.27247022964665923</v>
      </c>
      <c r="L214">
        <v>11.861385506684892</v>
      </c>
      <c r="M214" s="10">
        <f t="shared" si="11"/>
        <v>-3.261385506684892</v>
      </c>
    </row>
    <row r="215" spans="1:13" x14ac:dyDescent="0.25">
      <c r="A215" t="s">
        <v>166</v>
      </c>
      <c r="B215" s="2">
        <v>8.4</v>
      </c>
      <c r="C215" s="12">
        <v>4.8473641182828997</v>
      </c>
      <c r="D215" s="10">
        <f t="shared" si="10"/>
        <v>3.5526358817171007</v>
      </c>
      <c r="G215" s="14">
        <v>8.2940070099563883</v>
      </c>
      <c r="H215" s="13">
        <f t="shared" si="9"/>
        <v>0.10599299004361207</v>
      </c>
      <c r="L215">
        <v>11.82762431773881</v>
      </c>
      <c r="M215" s="10">
        <f t="shared" si="11"/>
        <v>-3.4276243177388093</v>
      </c>
    </row>
    <row r="216" spans="1:13" x14ac:dyDescent="0.25">
      <c r="A216" t="s">
        <v>167</v>
      </c>
      <c r="B216" s="2">
        <v>8.1999999999999993</v>
      </c>
      <c r="C216" s="12">
        <v>4.7177804097988272</v>
      </c>
      <c r="D216" s="10">
        <f t="shared" si="10"/>
        <v>3.4822195902011721</v>
      </c>
      <c r="G216" s="14">
        <v>8.263184549987292</v>
      </c>
      <c r="H216" s="13">
        <f t="shared" si="9"/>
        <v>-6.3184549987292726E-2</v>
      </c>
      <c r="L216">
        <v>11.79710069017797</v>
      </c>
      <c r="M216" s="10">
        <f t="shared" si="11"/>
        <v>-3.597100690177971</v>
      </c>
    </row>
    <row r="217" spans="1:13" x14ac:dyDescent="0.25">
      <c r="A217" t="s">
        <v>168</v>
      </c>
      <c r="B217" s="2">
        <v>8.3000000000000007</v>
      </c>
      <c r="C217" s="12">
        <v>4.6063951335369744</v>
      </c>
      <c r="D217" s="10">
        <f t="shared" si="10"/>
        <v>3.6936048664630263</v>
      </c>
      <c r="G217" s="14">
        <v>8.2352836398149432</v>
      </c>
      <c r="H217" s="13">
        <f t="shared" si="9"/>
        <v>6.4716360185057553E-2</v>
      </c>
      <c r="L217">
        <v>11.766744793383065</v>
      </c>
      <c r="M217" s="10">
        <f t="shared" si="11"/>
        <v>-3.4667447933830644</v>
      </c>
    </row>
    <row r="218" spans="1:13" x14ac:dyDescent="0.25">
      <c r="A218" t="s">
        <v>169</v>
      </c>
      <c r="B218" s="2">
        <v>8.3000000000000007</v>
      </c>
      <c r="C218" s="12">
        <v>4.4918708567591406</v>
      </c>
      <c r="D218" s="10">
        <f t="shared" si="10"/>
        <v>3.8081291432408602</v>
      </c>
      <c r="G218" s="14">
        <v>7.7361904152880276</v>
      </c>
      <c r="H218" s="13">
        <f t="shared" si="9"/>
        <v>0.56380958471197307</v>
      </c>
      <c r="L218">
        <v>11.744853326130993</v>
      </c>
      <c r="M218" s="10">
        <f t="shared" si="11"/>
        <v>-3.4448533261309926</v>
      </c>
    </row>
    <row r="219" spans="1:13" x14ac:dyDescent="0.25">
      <c r="A219" t="s">
        <v>170</v>
      </c>
      <c r="B219" s="2">
        <v>8.4</v>
      </c>
      <c r="C219" s="12">
        <v>4.3860524707032864</v>
      </c>
      <c r="D219" s="10">
        <f t="shared" si="10"/>
        <v>4.0139475292967139</v>
      </c>
      <c r="G219" s="14">
        <v>7.7831934188090166</v>
      </c>
      <c r="H219" s="13">
        <f t="shared" si="9"/>
        <v>0.61680658119098375</v>
      </c>
      <c r="L219">
        <v>11.726881070769123</v>
      </c>
      <c r="M219" s="10">
        <f t="shared" si="11"/>
        <v>-3.3268810707691223</v>
      </c>
    </row>
    <row r="220" spans="1:13" x14ac:dyDescent="0.25">
      <c r="A220" t="s">
        <v>171</v>
      </c>
      <c r="B220" s="2">
        <v>8.3000000000000007</v>
      </c>
      <c r="C220" s="12">
        <v>4.3003680322907956</v>
      </c>
      <c r="D220" s="10">
        <f t="shared" si="10"/>
        <v>3.9996319677092051</v>
      </c>
      <c r="G220" s="14">
        <v>7.7428985733689162</v>
      </c>
      <c r="H220" s="13">
        <f t="shared" si="9"/>
        <v>0.55710142663108453</v>
      </c>
      <c r="L220">
        <v>11.70987858043932</v>
      </c>
      <c r="M220" s="10">
        <f t="shared" si="11"/>
        <v>-3.4098785804393188</v>
      </c>
    </row>
    <row r="221" spans="1:13" x14ac:dyDescent="0.25">
      <c r="A221" t="s">
        <v>172</v>
      </c>
      <c r="B221" s="2">
        <v>8.3000000000000007</v>
      </c>
      <c r="C221" s="12">
        <v>4.232724086876452</v>
      </c>
      <c r="D221" s="10">
        <f t="shared" si="10"/>
        <v>4.0672759131235487</v>
      </c>
      <c r="G221" s="14">
        <v>7.7076181205028842</v>
      </c>
      <c r="H221" s="13">
        <f t="shared" si="9"/>
        <v>0.59238187949711651</v>
      </c>
      <c r="L221">
        <v>11.696710989155587</v>
      </c>
      <c r="M221" s="10">
        <f t="shared" si="11"/>
        <v>-3.3967109891555864</v>
      </c>
    </row>
    <row r="222" spans="1:13" x14ac:dyDescent="0.25">
      <c r="A222" t="s">
        <v>173</v>
      </c>
      <c r="B222" s="2">
        <v>8.1</v>
      </c>
      <c r="C222" s="12">
        <v>4.1602924738933131</v>
      </c>
      <c r="D222" s="10">
        <f t="shared" si="10"/>
        <v>3.9397075261066865</v>
      </c>
      <c r="G222" s="14">
        <v>7.6714220950548926</v>
      </c>
      <c r="H222" s="13">
        <f t="shared" si="9"/>
        <v>0.42857790494510706</v>
      </c>
      <c r="L222">
        <v>11.687178810547744</v>
      </c>
      <c r="M222" s="10">
        <f t="shared" si="11"/>
        <v>-3.5871788105477442</v>
      </c>
    </row>
    <row r="223" spans="1:13" x14ac:dyDescent="0.25">
      <c r="A223" t="s">
        <v>174</v>
      </c>
      <c r="B223" s="2">
        <v>8</v>
      </c>
      <c r="C223" s="12">
        <v>4.1674634962444328</v>
      </c>
      <c r="D223" s="10">
        <f t="shared" si="10"/>
        <v>3.8325365037555672</v>
      </c>
      <c r="G223" s="14">
        <v>7.6852835731365925</v>
      </c>
      <c r="H223" s="13">
        <f t="shared" si="9"/>
        <v>0.31471642686340751</v>
      </c>
      <c r="L223">
        <v>11.701076753835631</v>
      </c>
      <c r="M223" s="10">
        <f t="shared" si="11"/>
        <v>-3.7010767538356308</v>
      </c>
    </row>
    <row r="224" spans="1:13" x14ac:dyDescent="0.25">
      <c r="A224" t="s">
        <v>175</v>
      </c>
      <c r="B224" s="2">
        <v>11.1</v>
      </c>
      <c r="C224" s="12">
        <v>4.3898625213632556</v>
      </c>
      <c r="D224" s="10">
        <f t="shared" si="10"/>
        <v>6.710137478636744</v>
      </c>
      <c r="G224" s="14">
        <v>7.8067925226738941</v>
      </c>
      <c r="H224" s="13">
        <f t="shared" si="9"/>
        <v>3.2932074773261055</v>
      </c>
      <c r="L224">
        <v>11.776635490836876</v>
      </c>
      <c r="M224" s="10">
        <f t="shared" si="11"/>
        <v>-0.67663549083687613</v>
      </c>
    </row>
    <row r="225" spans="1:13" x14ac:dyDescent="0.25">
      <c r="A225" t="s">
        <v>176</v>
      </c>
      <c r="B225" s="2">
        <v>37.799999999999997</v>
      </c>
      <c r="C225" s="12">
        <v>13.384921932837688</v>
      </c>
      <c r="D225" s="10">
        <f t="shared" si="10"/>
        <v>24.415078067162309</v>
      </c>
      <c r="G225" s="14">
        <v>25.906235190525386</v>
      </c>
      <c r="H225" s="13">
        <f t="shared" si="9"/>
        <v>11.893764809474611</v>
      </c>
      <c r="L225">
        <v>36.075084448988584</v>
      </c>
      <c r="M225" s="10">
        <f t="shared" si="11"/>
        <v>1.7249155510114136</v>
      </c>
    </row>
    <row r="226" spans="1:13" x14ac:dyDescent="0.25">
      <c r="A226" t="s">
        <v>177</v>
      </c>
      <c r="B226" s="2">
        <v>82.9</v>
      </c>
      <c r="C226" s="12">
        <v>141.42454310492434</v>
      </c>
      <c r="D226" s="10">
        <f t="shared" si="10"/>
        <v>-58.524543104924334</v>
      </c>
      <c r="G226" s="14">
        <v>102.13595338699159</v>
      </c>
      <c r="H226" s="13">
        <f t="shared" si="9"/>
        <v>-19.235953386991582</v>
      </c>
      <c r="L226">
        <v>104.31873319905814</v>
      </c>
      <c r="M226" s="10">
        <f t="shared" si="11"/>
        <v>-21.418733199058138</v>
      </c>
    </row>
    <row r="227" spans="1:13" x14ac:dyDescent="0.25">
      <c r="A227" t="s">
        <v>178</v>
      </c>
      <c r="B227" s="2">
        <v>117.1</v>
      </c>
      <c r="C227" s="12">
        <v>137.34561378761856</v>
      </c>
      <c r="D227" s="10">
        <f t="shared" si="10"/>
        <v>-20.245613787618566</v>
      </c>
      <c r="G227" s="14">
        <v>125.91305732227833</v>
      </c>
      <c r="H227" s="13">
        <f t="shared" si="9"/>
        <v>-8.8130573222783397</v>
      </c>
      <c r="L227">
        <v>170.60670614592757</v>
      </c>
      <c r="M227" s="10">
        <f t="shared" si="11"/>
        <v>-53.506706145927581</v>
      </c>
    </row>
    <row r="228" spans="1:13" x14ac:dyDescent="0.25">
      <c r="A228" t="s">
        <v>179</v>
      </c>
      <c r="B228" s="2">
        <v>130.80000000000001</v>
      </c>
      <c r="C228" s="12">
        <v>138.55083102054499</v>
      </c>
      <c r="D228" s="10">
        <f t="shared" si="10"/>
        <v>-7.7508310205449789</v>
      </c>
      <c r="G228" s="14">
        <v>142.26517983781108</v>
      </c>
      <c r="H228" s="13">
        <f t="shared" si="9"/>
        <v>-11.465179837811064</v>
      </c>
      <c r="L228">
        <v>215.13662768665793</v>
      </c>
      <c r="M228" s="10">
        <f t="shared" si="11"/>
        <v>-84.33662768665792</v>
      </c>
    </row>
    <row r="229" spans="1:13" x14ac:dyDescent="0.25">
      <c r="A229" t="s">
        <v>180</v>
      </c>
      <c r="B229" s="2">
        <v>143.19999999999999</v>
      </c>
      <c r="C229" s="12">
        <v>139.1243659428103</v>
      </c>
      <c r="D229" s="10">
        <f t="shared" si="10"/>
        <v>4.0756340571896885</v>
      </c>
      <c r="G229" s="14">
        <v>172.02142691462734</v>
      </c>
      <c r="H229" s="13">
        <f t="shared" si="9"/>
        <v>-28.821426914627352</v>
      </c>
      <c r="L229">
        <v>261.43823741512188</v>
      </c>
      <c r="M229" s="10">
        <f t="shared" si="11"/>
        <v>-118.23823741512189</v>
      </c>
    </row>
    <row r="230" spans="1:13" x14ac:dyDescent="0.25">
      <c r="A230" t="s">
        <v>181</v>
      </c>
      <c r="B230" s="2">
        <v>153.6</v>
      </c>
      <c r="C230" s="12">
        <v>132.71545934483257</v>
      </c>
      <c r="D230" s="10">
        <f t="shared" si="10"/>
        <v>20.884540655167427</v>
      </c>
      <c r="G230" s="14">
        <v>170.64814737076659</v>
      </c>
      <c r="H230" s="13">
        <f t="shared" si="9"/>
        <v>-17.0481473707666</v>
      </c>
      <c r="L230">
        <v>265.1417186828042</v>
      </c>
      <c r="M230" s="10">
        <f t="shared" si="11"/>
        <v>-111.5417186828042</v>
      </c>
    </row>
    <row r="231" spans="1:13" x14ac:dyDescent="0.25">
      <c r="A231" t="s">
        <v>182</v>
      </c>
      <c r="B231" s="2">
        <v>154.69999999999999</v>
      </c>
      <c r="C231" s="12">
        <v>130.44866436284485</v>
      </c>
      <c r="D231" s="10">
        <f t="shared" si="10"/>
        <v>24.251335637155137</v>
      </c>
      <c r="G231" s="14">
        <v>167.96342762111917</v>
      </c>
      <c r="H231" s="13">
        <f t="shared" si="9"/>
        <v>-13.263427621119178</v>
      </c>
      <c r="L231">
        <v>256.75120288166829</v>
      </c>
      <c r="M231" s="10">
        <f t="shared" si="11"/>
        <v>-102.0512028816683</v>
      </c>
    </row>
    <row r="232" spans="1:13" x14ac:dyDescent="0.25">
      <c r="A232" t="s">
        <v>183</v>
      </c>
      <c r="B232" s="2">
        <v>155.19999999999999</v>
      </c>
      <c r="C232" s="12">
        <v>140.43069825125204</v>
      </c>
      <c r="D232" s="10">
        <f t="shared" si="10"/>
        <v>14.769301748747949</v>
      </c>
      <c r="G232" s="14">
        <v>173.1301088374982</v>
      </c>
      <c r="H232" s="13">
        <f t="shared" si="9"/>
        <v>-17.93010883749821</v>
      </c>
      <c r="L232">
        <v>262.10364353222144</v>
      </c>
      <c r="M232" s="10">
        <f t="shared" si="11"/>
        <v>-106.90364353222145</v>
      </c>
    </row>
    <row r="233" spans="1:13" x14ac:dyDescent="0.25">
      <c r="A233" t="s">
        <v>184</v>
      </c>
      <c r="B233" s="2">
        <v>165.7</v>
      </c>
      <c r="C233" s="12">
        <v>128.95386280576511</v>
      </c>
      <c r="D233" s="10">
        <f t="shared" si="10"/>
        <v>36.746137194234876</v>
      </c>
      <c r="G233" s="14">
        <v>138.03732785319187</v>
      </c>
      <c r="H233" s="13">
        <f t="shared" si="9"/>
        <v>27.66267214680812</v>
      </c>
      <c r="L233">
        <v>221.72466563138119</v>
      </c>
      <c r="M233" s="10">
        <f t="shared" si="11"/>
        <v>-56.024665631381197</v>
      </c>
    </row>
    <row r="234" spans="1:13" x14ac:dyDescent="0.25">
      <c r="A234" t="s">
        <v>185</v>
      </c>
      <c r="B234" s="2">
        <v>141.1</v>
      </c>
      <c r="C234" s="12">
        <v>105.39736825456762</v>
      </c>
      <c r="D234" s="10">
        <f t="shared" si="10"/>
        <v>35.70263174543237</v>
      </c>
      <c r="G234" s="14">
        <v>79.413108488676301</v>
      </c>
      <c r="H234" s="13">
        <f t="shared" si="9"/>
        <v>61.686891511323694</v>
      </c>
      <c r="L234">
        <v>103.75357216451283</v>
      </c>
      <c r="M234" s="10">
        <f t="shared" si="11"/>
        <v>37.346427835487162</v>
      </c>
    </row>
    <row r="235" spans="1:13" x14ac:dyDescent="0.25">
      <c r="A235" t="s">
        <v>186</v>
      </c>
      <c r="B235" s="2">
        <v>88.7</v>
      </c>
      <c r="C235" s="12">
        <v>33.638735693002381</v>
      </c>
      <c r="D235" s="10">
        <f t="shared" si="10"/>
        <v>55.061264306997622</v>
      </c>
      <c r="G235" s="14">
        <v>52.481724252901742</v>
      </c>
      <c r="H235" s="13">
        <f t="shared" si="9"/>
        <v>36.218275747098261</v>
      </c>
      <c r="L235">
        <v>73.309440715673361</v>
      </c>
      <c r="M235" s="10">
        <f t="shared" si="11"/>
        <v>15.390559284326642</v>
      </c>
    </row>
    <row r="236" spans="1:13" x14ac:dyDescent="0.25">
      <c r="A236" t="s">
        <v>187</v>
      </c>
      <c r="B236" s="2">
        <v>43.1</v>
      </c>
      <c r="C236" s="12">
        <v>15.698368374136511</v>
      </c>
      <c r="D236" s="10">
        <f t="shared" si="10"/>
        <v>27.401631625863491</v>
      </c>
      <c r="G236" s="14">
        <v>22.907996510736105</v>
      </c>
      <c r="H236" s="13">
        <f t="shared" si="9"/>
        <v>20.192003489263897</v>
      </c>
      <c r="L236">
        <v>32.598646283189467</v>
      </c>
      <c r="M236" s="10">
        <f t="shared" si="11"/>
        <v>10.501353716810534</v>
      </c>
    </row>
    <row r="237" spans="1:13" x14ac:dyDescent="0.25">
      <c r="A237" t="s">
        <v>188</v>
      </c>
      <c r="B237" s="2">
        <v>24.4</v>
      </c>
      <c r="C237" s="12">
        <v>5.5720972053294169</v>
      </c>
      <c r="D237" s="10">
        <f t="shared" si="10"/>
        <v>18.827902794670582</v>
      </c>
      <c r="G237" s="14">
        <v>9.1522027088374802</v>
      </c>
      <c r="H237" s="13">
        <f t="shared" si="9"/>
        <v>15.247797291162518</v>
      </c>
      <c r="L237">
        <v>12.615587297215972</v>
      </c>
      <c r="M237" s="10">
        <f t="shared" si="11"/>
        <v>11.784412702784026</v>
      </c>
    </row>
    <row r="238" spans="1:13" x14ac:dyDescent="0.25">
      <c r="A238" t="s">
        <v>189</v>
      </c>
      <c r="B238" s="2">
        <v>11.5</v>
      </c>
      <c r="C238" s="12">
        <v>5.0836489847974455</v>
      </c>
      <c r="D238" s="10">
        <f t="shared" si="10"/>
        <v>6.4163510152025545</v>
      </c>
      <c r="G238" s="14">
        <v>8.6918611829752894</v>
      </c>
      <c r="H238" s="13">
        <f t="shared" si="9"/>
        <v>2.8081388170247106</v>
      </c>
      <c r="L238">
        <v>12.177516401333612</v>
      </c>
      <c r="M238" s="10">
        <f t="shared" si="11"/>
        <v>-0.67751640133361235</v>
      </c>
    </row>
    <row r="239" spans="1:13" x14ac:dyDescent="0.25">
      <c r="A239" t="s">
        <v>190</v>
      </c>
      <c r="B239" s="2">
        <v>9.6999999999999993</v>
      </c>
      <c r="C239" s="12">
        <v>4.6158465607220345</v>
      </c>
      <c r="D239" s="10">
        <f t="shared" si="10"/>
        <v>5.0841534392779648</v>
      </c>
      <c r="G239" s="14">
        <v>8.2616481379999591</v>
      </c>
      <c r="H239" s="13">
        <f t="shared" si="9"/>
        <v>1.4383518620000402</v>
      </c>
      <c r="L239">
        <v>11.757996820125495</v>
      </c>
      <c r="M239" s="10">
        <f t="shared" si="11"/>
        <v>-2.0579968201254957</v>
      </c>
    </row>
    <row r="240" spans="1:13" x14ac:dyDescent="0.25">
      <c r="A240" t="s">
        <v>191</v>
      </c>
      <c r="B240" s="2">
        <v>9.3000000000000007</v>
      </c>
      <c r="C240" s="12">
        <v>4.5615223352059946</v>
      </c>
      <c r="D240" s="10">
        <f t="shared" si="10"/>
        <v>4.7384776647940061</v>
      </c>
      <c r="G240" s="14">
        <v>8.2521951225887289</v>
      </c>
      <c r="H240" s="13">
        <f t="shared" si="9"/>
        <v>1.0478048774112718</v>
      </c>
      <c r="L240">
        <v>11.756089478857806</v>
      </c>
      <c r="M240" s="10">
        <f t="shared" si="11"/>
        <v>-2.4560894788578054</v>
      </c>
    </row>
    <row r="241" spans="1:13" x14ac:dyDescent="0.25">
      <c r="A241" t="s">
        <v>192</v>
      </c>
      <c r="B241" s="2">
        <v>9.1999999999999993</v>
      </c>
      <c r="C241" s="12">
        <v>4.4897566975209893</v>
      </c>
      <c r="D241" s="10">
        <f t="shared" si="10"/>
        <v>4.71024330247901</v>
      </c>
      <c r="G241" s="14">
        <v>8.2405680635052203</v>
      </c>
      <c r="H241" s="13">
        <f t="shared" si="9"/>
        <v>0.95943193649477898</v>
      </c>
      <c r="L241">
        <v>11.747731094864909</v>
      </c>
      <c r="M241" s="10">
        <f t="shared" si="11"/>
        <v>-2.5477310948649095</v>
      </c>
    </row>
    <row r="242" spans="1:13" x14ac:dyDescent="0.25">
      <c r="A242" t="s">
        <v>193</v>
      </c>
      <c r="B242" s="2">
        <v>9.1</v>
      </c>
      <c r="C242" s="12">
        <v>4.4186202960644589</v>
      </c>
      <c r="D242" s="10">
        <f t="shared" si="10"/>
        <v>4.6813797039355407</v>
      </c>
      <c r="G242" s="14">
        <v>8.2264962966408408</v>
      </c>
      <c r="H242" s="13">
        <f t="shared" si="9"/>
        <v>0.87350370335915883</v>
      </c>
      <c r="L242">
        <v>11.735142233524922</v>
      </c>
      <c r="M242" s="10">
        <f t="shared" si="11"/>
        <v>-2.6351422335249222</v>
      </c>
    </row>
    <row r="243" spans="1:13" x14ac:dyDescent="0.25">
      <c r="A243" t="s">
        <v>194</v>
      </c>
      <c r="B243" s="2">
        <v>9.1</v>
      </c>
      <c r="C243" s="12">
        <v>4.3621325998555616</v>
      </c>
      <c r="D243" s="10">
        <f t="shared" si="10"/>
        <v>4.7378674001444381</v>
      </c>
      <c r="G243" s="14">
        <v>8.2178415445844895</v>
      </c>
      <c r="H243" s="13">
        <f t="shared" si="9"/>
        <v>0.88215845541551019</v>
      </c>
      <c r="L243">
        <v>11.732248031005643</v>
      </c>
      <c r="M243" s="10">
        <f t="shared" si="11"/>
        <v>-2.6322480310056431</v>
      </c>
    </row>
    <row r="244" spans="1:13" x14ac:dyDescent="0.25">
      <c r="A244" t="s">
        <v>195</v>
      </c>
      <c r="B244" s="2">
        <v>9.4</v>
      </c>
      <c r="C244" s="12">
        <v>4.2311523902688419</v>
      </c>
      <c r="D244" s="10">
        <f t="shared" si="10"/>
        <v>5.1688476097311584</v>
      </c>
      <c r="G244" s="14">
        <v>8.1918936353795466</v>
      </c>
      <c r="H244" s="13">
        <f t="shared" si="9"/>
        <v>1.2081063646204537</v>
      </c>
      <c r="L244">
        <v>11.702557117748409</v>
      </c>
      <c r="M244" s="10">
        <f t="shared" si="11"/>
        <v>-2.3025571177484085</v>
      </c>
    </row>
    <row r="245" spans="1:13" x14ac:dyDescent="0.25">
      <c r="A245" t="s">
        <v>196</v>
      </c>
      <c r="B245" s="2">
        <v>9.1</v>
      </c>
      <c r="C245" s="12">
        <v>4.0565540918882084</v>
      </c>
      <c r="D245" s="10">
        <f t="shared" si="10"/>
        <v>5.0434459081117913</v>
      </c>
      <c r="G245" s="14">
        <v>8.1416444525694089</v>
      </c>
      <c r="H245" s="13">
        <f t="shared" si="9"/>
        <v>0.9583555474305907</v>
      </c>
      <c r="L245">
        <v>11.63387053941573</v>
      </c>
      <c r="M245" s="10">
        <f t="shared" si="11"/>
        <v>-2.5338705394157301</v>
      </c>
    </row>
    <row r="246" spans="1:13" x14ac:dyDescent="0.25">
      <c r="A246" t="s">
        <v>197</v>
      </c>
      <c r="B246" s="2">
        <v>9</v>
      </c>
      <c r="C246" s="12">
        <v>3.8741128768813837</v>
      </c>
      <c r="D246" s="10">
        <f t="shared" si="10"/>
        <v>5.1258871231186163</v>
      </c>
      <c r="G246" s="14">
        <v>8.0828709230648261</v>
      </c>
      <c r="H246" s="13">
        <f t="shared" si="9"/>
        <v>0.91712907693517387</v>
      </c>
      <c r="L246">
        <v>11.556137616756613</v>
      </c>
      <c r="M246" s="10">
        <f t="shared" si="11"/>
        <v>-2.5561376167566134</v>
      </c>
    </row>
    <row r="247" spans="1:13" x14ac:dyDescent="0.25">
      <c r="A247" t="s">
        <v>198</v>
      </c>
      <c r="B247" s="2">
        <v>8.8000000000000007</v>
      </c>
      <c r="C247" s="12">
        <v>3.829309470040255</v>
      </c>
      <c r="D247" s="10">
        <f t="shared" si="10"/>
        <v>4.9706905299597457</v>
      </c>
      <c r="G247" s="14">
        <v>8.0582349864125842</v>
      </c>
      <c r="H247" s="13">
        <f t="shared" si="9"/>
        <v>0.74176501358741653</v>
      </c>
      <c r="L247">
        <v>11.537253245557956</v>
      </c>
      <c r="M247" s="10">
        <f t="shared" si="11"/>
        <v>-2.7372532455579552</v>
      </c>
    </row>
    <row r="248" spans="1:13" x14ac:dyDescent="0.25">
      <c r="A248" t="s">
        <v>199</v>
      </c>
      <c r="B248" s="2">
        <v>13.5</v>
      </c>
      <c r="C248" s="12">
        <v>3.9899312307433887</v>
      </c>
      <c r="D248" s="10">
        <f t="shared" si="10"/>
        <v>9.5100687692566108</v>
      </c>
      <c r="G248" s="14">
        <v>8.1041238530856372</v>
      </c>
      <c r="H248" s="13">
        <f t="shared" si="9"/>
        <v>5.3958761469143628</v>
      </c>
      <c r="L248">
        <v>11.628187873801579</v>
      </c>
      <c r="M248" s="10">
        <f t="shared" si="11"/>
        <v>1.8718121261984209</v>
      </c>
    </row>
    <row r="249" spans="1:13" x14ac:dyDescent="0.25">
      <c r="A249" t="s">
        <v>200</v>
      </c>
      <c r="B249" s="2">
        <v>52.6</v>
      </c>
      <c r="C249" s="12">
        <v>14.768662337758929</v>
      </c>
      <c r="D249" s="10">
        <f t="shared" si="10"/>
        <v>37.831337662241069</v>
      </c>
      <c r="G249" s="14">
        <v>23.339693743496955</v>
      </c>
      <c r="H249" s="13">
        <f t="shared" si="9"/>
        <v>29.260306256503046</v>
      </c>
      <c r="L249">
        <v>32.785179973156545</v>
      </c>
      <c r="M249" s="10">
        <f t="shared" si="11"/>
        <v>19.814820026843456</v>
      </c>
    </row>
    <row r="250" spans="1:13" x14ac:dyDescent="0.25">
      <c r="A250" t="s">
        <v>201</v>
      </c>
      <c r="B250" s="2">
        <v>119.4</v>
      </c>
      <c r="C250" s="12">
        <v>95.37019245744743</v>
      </c>
      <c r="D250" s="10">
        <f t="shared" si="10"/>
        <v>24.029807542552575</v>
      </c>
      <c r="G250" s="14">
        <v>107.451869226314</v>
      </c>
      <c r="H250" s="13">
        <f t="shared" si="9"/>
        <v>11.948130773686003</v>
      </c>
      <c r="L250">
        <v>158.04500882674157</v>
      </c>
      <c r="M250" s="10">
        <f t="shared" si="11"/>
        <v>-38.645008826741559</v>
      </c>
    </row>
    <row r="251" spans="1:13" x14ac:dyDescent="0.25">
      <c r="A251" t="s">
        <v>202</v>
      </c>
      <c r="B251" s="2">
        <v>133.9</v>
      </c>
      <c r="C251" s="12">
        <v>121.51227529446589</v>
      </c>
      <c r="D251" s="10">
        <f t="shared" si="10"/>
        <v>12.387724705534112</v>
      </c>
      <c r="G251" s="14">
        <v>136.41964199916262</v>
      </c>
      <c r="H251" s="13">
        <f t="shared" si="9"/>
        <v>-2.5196419991626158</v>
      </c>
      <c r="L251">
        <v>208.58174067401478</v>
      </c>
      <c r="M251" s="10">
        <f t="shared" si="11"/>
        <v>-74.681740674014776</v>
      </c>
    </row>
    <row r="252" spans="1:13" x14ac:dyDescent="0.25">
      <c r="A252" t="s">
        <v>203</v>
      </c>
      <c r="B252" s="2">
        <v>136.6</v>
      </c>
      <c r="C252" s="12">
        <v>119.43107130460341</v>
      </c>
      <c r="D252" s="10">
        <f t="shared" si="10"/>
        <v>17.168928695396588</v>
      </c>
      <c r="G252" s="14">
        <v>156.38000203483867</v>
      </c>
      <c r="H252" s="13">
        <f t="shared" si="9"/>
        <v>-19.780002034838674</v>
      </c>
      <c r="L252">
        <v>239.58724570379329</v>
      </c>
      <c r="M252" s="10">
        <f t="shared" si="11"/>
        <v>-102.98724570379329</v>
      </c>
    </row>
    <row r="253" spans="1:13" x14ac:dyDescent="0.25">
      <c r="A253" t="s">
        <v>204</v>
      </c>
      <c r="B253" s="2">
        <v>143.30000000000001</v>
      </c>
      <c r="C253" s="12">
        <v>114.17046990455697</v>
      </c>
      <c r="D253" s="10">
        <f t="shared" si="10"/>
        <v>29.129530095443045</v>
      </c>
      <c r="G253" s="14">
        <v>161.7315373199892</v>
      </c>
      <c r="H253" s="13">
        <f t="shared" si="9"/>
        <v>-18.431537319989189</v>
      </c>
      <c r="L253">
        <v>243.3006361174366</v>
      </c>
      <c r="M253" s="10">
        <f t="shared" si="11"/>
        <v>-100.00063611743658</v>
      </c>
    </row>
    <row r="254" spans="1:13" x14ac:dyDescent="0.25">
      <c r="A254" t="s">
        <v>205</v>
      </c>
      <c r="B254" s="2">
        <v>159.9</v>
      </c>
      <c r="C254" s="12">
        <v>112.16026394134339</v>
      </c>
      <c r="D254" s="10">
        <f t="shared" si="10"/>
        <v>47.739736058656618</v>
      </c>
      <c r="G254" s="14">
        <v>166.78304698822041</v>
      </c>
      <c r="H254" s="13">
        <f t="shared" si="9"/>
        <v>-6.8830469882204</v>
      </c>
      <c r="L254">
        <v>246.66699315157587</v>
      </c>
      <c r="M254" s="10">
        <f t="shared" si="11"/>
        <v>-86.766993151575861</v>
      </c>
    </row>
    <row r="255" spans="1:13" x14ac:dyDescent="0.25">
      <c r="A255" t="s">
        <v>206</v>
      </c>
      <c r="B255" s="2">
        <v>181.2</v>
      </c>
      <c r="C255" s="12">
        <v>129.37563873910617</v>
      </c>
      <c r="D255" s="10">
        <f t="shared" si="10"/>
        <v>51.824361260893824</v>
      </c>
      <c r="G255" s="14">
        <v>179.11082162050562</v>
      </c>
      <c r="H255" s="13">
        <f t="shared" si="9"/>
        <v>2.0891783794943706</v>
      </c>
      <c r="L255">
        <v>264.46006410462047</v>
      </c>
      <c r="M255" s="10">
        <f t="shared" si="11"/>
        <v>-83.260064104620483</v>
      </c>
    </row>
    <row r="256" spans="1:13" x14ac:dyDescent="0.25">
      <c r="A256" t="s">
        <v>207</v>
      </c>
      <c r="B256" s="2">
        <v>177.2</v>
      </c>
      <c r="C256" s="12">
        <v>144.26563980904859</v>
      </c>
      <c r="D256" s="10">
        <f t="shared" si="10"/>
        <v>32.934360190951395</v>
      </c>
      <c r="G256" s="14">
        <v>167.97634452079268</v>
      </c>
      <c r="H256" s="13">
        <f t="shared" si="9"/>
        <v>9.2236554792073093</v>
      </c>
      <c r="L256">
        <v>272.26122640335456</v>
      </c>
      <c r="M256" s="10">
        <f t="shared" si="11"/>
        <v>-95.061226403354567</v>
      </c>
    </row>
    <row r="257" spans="1:13" x14ac:dyDescent="0.25">
      <c r="A257" t="s">
        <v>208</v>
      </c>
      <c r="B257" s="2">
        <v>178.8</v>
      </c>
      <c r="C257" s="12">
        <v>145.73813776826134</v>
      </c>
      <c r="D257" s="10">
        <f t="shared" si="10"/>
        <v>33.061862231738672</v>
      </c>
      <c r="G257" s="14">
        <v>174.84401740977864</v>
      </c>
      <c r="H257" s="13">
        <f t="shared" si="9"/>
        <v>3.9559825902213674</v>
      </c>
      <c r="L257">
        <v>267.69769126971698</v>
      </c>
      <c r="M257" s="10">
        <f t="shared" si="11"/>
        <v>-88.897691269716972</v>
      </c>
    </row>
    <row r="258" spans="1:13" x14ac:dyDescent="0.25">
      <c r="A258" t="s">
        <v>209</v>
      </c>
      <c r="B258" s="2">
        <v>161.69999999999999</v>
      </c>
      <c r="C258" s="12">
        <v>133.89640447665627</v>
      </c>
      <c r="D258" s="10">
        <f t="shared" si="10"/>
        <v>27.803595523343716</v>
      </c>
      <c r="G258" s="14">
        <v>162.14994675383653</v>
      </c>
      <c r="H258" s="13">
        <f t="shared" ref="H258:H321" si="12">B258-G258</f>
        <v>-0.44994675383654226</v>
      </c>
      <c r="L258">
        <v>246.71694806982694</v>
      </c>
      <c r="M258" s="10">
        <f t="shared" si="11"/>
        <v>-85.016948069826952</v>
      </c>
    </row>
    <row r="259" spans="1:13" x14ac:dyDescent="0.25">
      <c r="A259" t="s">
        <v>210</v>
      </c>
      <c r="B259" s="2">
        <v>120.3</v>
      </c>
      <c r="C259" s="12">
        <v>66.814879787070495</v>
      </c>
      <c r="D259" s="10">
        <f t="shared" ref="D259:D322" si="13">B259-C259</f>
        <v>53.485120212929502</v>
      </c>
      <c r="G259" s="14">
        <v>88.789057269360185</v>
      </c>
      <c r="H259" s="13">
        <f t="shared" si="12"/>
        <v>31.510942730639812</v>
      </c>
      <c r="L259">
        <v>119.39860971458646</v>
      </c>
      <c r="M259" s="10">
        <f t="shared" ref="M259:M322" si="14">B259-L259</f>
        <v>0.90139028541354094</v>
      </c>
    </row>
    <row r="260" spans="1:13" x14ac:dyDescent="0.25">
      <c r="A260" t="s">
        <v>211</v>
      </c>
      <c r="B260" s="2">
        <v>90.1</v>
      </c>
      <c r="C260" s="12">
        <v>44.446265703789841</v>
      </c>
      <c r="D260" s="10">
        <f t="shared" si="13"/>
        <v>45.653734296210153</v>
      </c>
      <c r="G260" s="14">
        <v>63.27456952496793</v>
      </c>
      <c r="H260" s="13">
        <f t="shared" si="12"/>
        <v>26.825430475032064</v>
      </c>
      <c r="L260">
        <v>85.737924641988357</v>
      </c>
      <c r="M260" s="10">
        <f t="shared" si="14"/>
        <v>4.3620753580116371</v>
      </c>
    </row>
    <row r="261" spans="1:13" x14ac:dyDescent="0.25">
      <c r="A261" t="s">
        <v>212</v>
      </c>
      <c r="B261" s="2">
        <v>60.2</v>
      </c>
      <c r="C261" s="12">
        <v>29.033392478241662</v>
      </c>
      <c r="D261" s="10">
        <f t="shared" si="13"/>
        <v>31.16660752175834</v>
      </c>
      <c r="G261" s="14">
        <v>45.028012403842737</v>
      </c>
      <c r="H261" s="13">
        <f t="shared" si="12"/>
        <v>15.171987596157265</v>
      </c>
      <c r="L261">
        <v>61.716963990414072</v>
      </c>
      <c r="M261" s="10">
        <f t="shared" si="14"/>
        <v>-1.5169639904140695</v>
      </c>
    </row>
    <row r="262" spans="1:13" x14ac:dyDescent="0.25">
      <c r="A262" t="s">
        <v>213</v>
      </c>
      <c r="B262" s="2">
        <v>27.5</v>
      </c>
      <c r="C262" s="12">
        <v>4.7216695776339161</v>
      </c>
      <c r="D262" s="10">
        <f t="shared" si="13"/>
        <v>22.778330422366082</v>
      </c>
      <c r="G262" s="14">
        <v>8.3390108675964676</v>
      </c>
      <c r="H262" s="13">
        <f t="shared" si="12"/>
        <v>19.160989132403532</v>
      </c>
      <c r="L262">
        <v>11.855731274176591</v>
      </c>
      <c r="M262" s="10">
        <f t="shared" si="14"/>
        <v>15.644268725823409</v>
      </c>
    </row>
    <row r="263" spans="1:13" x14ac:dyDescent="0.25">
      <c r="A263" t="s">
        <v>214</v>
      </c>
      <c r="B263" s="2">
        <v>13</v>
      </c>
      <c r="C263" s="12">
        <v>4.5522242889910496</v>
      </c>
      <c r="D263" s="10">
        <f t="shared" si="13"/>
        <v>8.4477757110089513</v>
      </c>
      <c r="G263" s="14">
        <v>8.2911708225155927</v>
      </c>
      <c r="H263" s="13">
        <f t="shared" si="12"/>
        <v>4.7088291774844073</v>
      </c>
      <c r="L263">
        <v>11.80803754117316</v>
      </c>
      <c r="M263" s="10">
        <f t="shared" si="14"/>
        <v>1.1919624588268398</v>
      </c>
    </row>
    <row r="264" spans="1:13" x14ac:dyDescent="0.25">
      <c r="A264" t="s">
        <v>215</v>
      </c>
      <c r="B264" s="2">
        <v>12.7</v>
      </c>
      <c r="C264" s="12">
        <v>4.3753523301408155</v>
      </c>
      <c r="D264" s="10">
        <f t="shared" si="13"/>
        <v>8.3246476698591838</v>
      </c>
      <c r="G264" s="14">
        <v>8.232464205510734</v>
      </c>
      <c r="H264" s="13">
        <f t="shared" si="12"/>
        <v>4.4675357944892653</v>
      </c>
      <c r="L264">
        <v>11.745451449971069</v>
      </c>
      <c r="M264" s="10">
        <f t="shared" si="14"/>
        <v>0.95454855002892991</v>
      </c>
    </row>
    <row r="265" spans="1:13" x14ac:dyDescent="0.25">
      <c r="A265" t="s">
        <v>216</v>
      </c>
      <c r="B265" s="2">
        <v>12.6</v>
      </c>
      <c r="C265" s="12">
        <v>4.2069812679867766</v>
      </c>
      <c r="D265" s="10">
        <f t="shared" si="13"/>
        <v>8.393018732013223</v>
      </c>
      <c r="G265" s="14">
        <v>8.1761679980397499</v>
      </c>
      <c r="H265" s="13">
        <f t="shared" si="12"/>
        <v>4.4238320019602497</v>
      </c>
      <c r="L265">
        <v>11.677963395369348</v>
      </c>
      <c r="M265" s="10">
        <f t="shared" si="14"/>
        <v>0.92203660463065162</v>
      </c>
    </row>
    <row r="266" spans="1:13" x14ac:dyDescent="0.25">
      <c r="A266" t="s">
        <v>217</v>
      </c>
      <c r="B266" s="2">
        <v>12.7</v>
      </c>
      <c r="C266" s="12">
        <v>4.0443162633319751</v>
      </c>
      <c r="D266" s="10">
        <f t="shared" si="13"/>
        <v>8.6556837366680242</v>
      </c>
      <c r="G266" s="14">
        <v>8.1243936876593494</v>
      </c>
      <c r="H266" s="13">
        <f t="shared" si="12"/>
        <v>4.5756063123406499</v>
      </c>
      <c r="L266">
        <v>11.614977758546061</v>
      </c>
      <c r="M266" s="10">
        <f t="shared" si="14"/>
        <v>1.0850222414539381</v>
      </c>
    </row>
    <row r="267" spans="1:13" x14ac:dyDescent="0.25">
      <c r="A267" t="s">
        <v>218</v>
      </c>
      <c r="B267" s="2">
        <v>12.5</v>
      </c>
      <c r="C267" s="12">
        <v>3.8788712766445261</v>
      </c>
      <c r="D267" s="10">
        <f t="shared" si="13"/>
        <v>8.6211287233554739</v>
      </c>
      <c r="G267" s="14">
        <v>8.0678687503472837</v>
      </c>
      <c r="H267" s="13">
        <f t="shared" si="12"/>
        <v>4.4321312496527163</v>
      </c>
      <c r="L267">
        <v>11.540300685610928</v>
      </c>
      <c r="M267" s="10">
        <f t="shared" si="14"/>
        <v>0.95969931438907174</v>
      </c>
    </row>
    <row r="268" spans="1:13" x14ac:dyDescent="0.25">
      <c r="A268" t="s">
        <v>219</v>
      </c>
      <c r="B268" s="2">
        <v>12.5</v>
      </c>
      <c r="C268" s="12">
        <v>3.7559704305006165</v>
      </c>
      <c r="D268" s="10">
        <f t="shared" si="13"/>
        <v>8.7440295694993839</v>
      </c>
      <c r="G268" s="14">
        <v>8.0207416155696052</v>
      </c>
      <c r="H268" s="13">
        <f t="shared" si="12"/>
        <v>4.4792583844303948</v>
      </c>
      <c r="L268">
        <v>11.481245135436417</v>
      </c>
      <c r="M268" s="10">
        <f t="shared" si="14"/>
        <v>1.0187548645635829</v>
      </c>
    </row>
    <row r="269" spans="1:13" x14ac:dyDescent="0.25">
      <c r="A269" t="s">
        <v>220</v>
      </c>
      <c r="B269" s="2">
        <v>12.2</v>
      </c>
      <c r="C269" s="12">
        <v>3.6837745880577208</v>
      </c>
      <c r="D269" s="10">
        <f t="shared" si="13"/>
        <v>8.516225411942278</v>
      </c>
      <c r="G269" s="14">
        <v>7.9977194523379174</v>
      </c>
      <c r="H269" s="13">
        <f t="shared" si="12"/>
        <v>4.2022805476620819</v>
      </c>
      <c r="L269">
        <v>11.462491199520825</v>
      </c>
      <c r="M269" s="10">
        <f t="shared" si="14"/>
        <v>0.73750880047917455</v>
      </c>
    </row>
    <row r="270" spans="1:13" x14ac:dyDescent="0.25">
      <c r="A270" t="s">
        <v>221</v>
      </c>
      <c r="B270" s="2">
        <v>11.8</v>
      </c>
      <c r="C270" s="12">
        <v>3.6115088687975017</v>
      </c>
      <c r="D270" s="10">
        <f t="shared" si="13"/>
        <v>8.1884911312024986</v>
      </c>
      <c r="G270" s="14">
        <v>7.9826334121909825</v>
      </c>
      <c r="H270" s="13">
        <f t="shared" si="12"/>
        <v>3.8173665878090182</v>
      </c>
      <c r="L270">
        <v>11.451887954584526</v>
      </c>
      <c r="M270" s="10">
        <f t="shared" si="14"/>
        <v>0.34811204541547447</v>
      </c>
    </row>
    <row r="271" spans="1:13" x14ac:dyDescent="0.25">
      <c r="A271" t="s">
        <v>222</v>
      </c>
      <c r="B271" s="2">
        <v>12.1</v>
      </c>
      <c r="C271" s="12">
        <v>3.7476125342647482</v>
      </c>
      <c r="D271" s="10">
        <f t="shared" si="13"/>
        <v>8.3523874657352515</v>
      </c>
      <c r="G271" s="14">
        <v>8.0164703177587686</v>
      </c>
      <c r="H271" s="13">
        <f t="shared" si="12"/>
        <v>4.083529682241231</v>
      </c>
      <c r="L271">
        <v>11.512846226907206</v>
      </c>
      <c r="M271" s="10">
        <f t="shared" si="14"/>
        <v>0.58715377309279404</v>
      </c>
    </row>
    <row r="272" spans="1:13" x14ac:dyDescent="0.25">
      <c r="A272" t="s">
        <v>223</v>
      </c>
      <c r="B272" s="2">
        <v>12.4</v>
      </c>
      <c r="C272" s="12">
        <v>4.1883977450002483</v>
      </c>
      <c r="D272" s="10">
        <f t="shared" si="13"/>
        <v>8.211602254999752</v>
      </c>
      <c r="G272" s="14">
        <v>8.1413976742482816</v>
      </c>
      <c r="H272" s="13">
        <f t="shared" si="12"/>
        <v>4.2586023257517187</v>
      </c>
      <c r="L272">
        <v>11.706957643773755</v>
      </c>
      <c r="M272" s="10">
        <f t="shared" si="14"/>
        <v>0.6930423562262451</v>
      </c>
    </row>
    <row r="273" spans="1:13" x14ac:dyDescent="0.25">
      <c r="A273" t="s">
        <v>224</v>
      </c>
      <c r="B273" s="2">
        <v>42</v>
      </c>
      <c r="C273" s="12">
        <v>16.525129540468569</v>
      </c>
      <c r="D273" s="10">
        <f t="shared" si="13"/>
        <v>25.474870459531431</v>
      </c>
      <c r="G273" s="14">
        <v>29.849264838038234</v>
      </c>
      <c r="H273" s="13">
        <f t="shared" si="12"/>
        <v>12.150735161961766</v>
      </c>
      <c r="L273">
        <v>41.159021256566781</v>
      </c>
      <c r="M273" s="10">
        <f t="shared" si="14"/>
        <v>0.84097874343321877</v>
      </c>
    </row>
    <row r="274" spans="1:13" x14ac:dyDescent="0.25">
      <c r="A274" t="s">
        <v>225</v>
      </c>
      <c r="B274" s="2">
        <v>98.3</v>
      </c>
      <c r="C274" s="12">
        <v>103.36446150575242</v>
      </c>
      <c r="D274" s="10">
        <f t="shared" si="13"/>
        <v>-5.0644615057524192</v>
      </c>
      <c r="G274" s="14">
        <v>92.487848391382556</v>
      </c>
      <c r="H274" s="13">
        <f t="shared" si="12"/>
        <v>5.812151608617441</v>
      </c>
      <c r="L274">
        <v>142.85210325905527</v>
      </c>
      <c r="M274" s="10">
        <f t="shared" si="14"/>
        <v>-44.552103259055272</v>
      </c>
    </row>
    <row r="275" spans="1:13" x14ac:dyDescent="0.25">
      <c r="A275" t="s">
        <v>226</v>
      </c>
      <c r="B275" s="2">
        <v>128.30000000000001</v>
      </c>
      <c r="C275" s="12">
        <v>107.61036099233704</v>
      </c>
      <c r="D275" s="10">
        <f t="shared" si="13"/>
        <v>20.689639007662976</v>
      </c>
      <c r="G275" s="14">
        <v>147.80671199193219</v>
      </c>
      <c r="H275" s="13">
        <f t="shared" si="12"/>
        <v>-19.506711991932178</v>
      </c>
      <c r="L275">
        <v>225.61052224646571</v>
      </c>
      <c r="M275" s="10">
        <f t="shared" si="14"/>
        <v>-97.310522246465695</v>
      </c>
    </row>
    <row r="276" spans="1:13" x14ac:dyDescent="0.25">
      <c r="A276" t="s">
        <v>227</v>
      </c>
      <c r="B276" s="2">
        <v>127.5</v>
      </c>
      <c r="C276" s="12">
        <v>110.758540110639</v>
      </c>
      <c r="D276" s="10">
        <f t="shared" si="13"/>
        <v>16.741459889360996</v>
      </c>
      <c r="G276" s="14">
        <v>143.52579356899568</v>
      </c>
      <c r="H276" s="13">
        <f t="shared" si="12"/>
        <v>-16.025793568995681</v>
      </c>
      <c r="L276">
        <v>229.18135451906301</v>
      </c>
      <c r="M276" s="10">
        <f t="shared" si="14"/>
        <v>-101.68135451906301</v>
      </c>
    </row>
    <row r="277" spans="1:13" x14ac:dyDescent="0.25">
      <c r="A277" t="s">
        <v>228</v>
      </c>
      <c r="B277" s="2">
        <v>137.30000000000001</v>
      </c>
      <c r="C277" s="12">
        <v>111.80701345043185</v>
      </c>
      <c r="D277" s="10">
        <f t="shared" si="13"/>
        <v>25.492986549568158</v>
      </c>
      <c r="G277" s="14">
        <v>144.76739571943469</v>
      </c>
      <c r="H277" s="13">
        <f t="shared" si="12"/>
        <v>-7.4673957194346769</v>
      </c>
      <c r="L277">
        <v>234.6309511572332</v>
      </c>
      <c r="M277" s="10">
        <f t="shared" si="14"/>
        <v>-97.330951157233187</v>
      </c>
    </row>
    <row r="278" spans="1:13" x14ac:dyDescent="0.25">
      <c r="A278" t="s">
        <v>229</v>
      </c>
      <c r="B278" s="2">
        <v>140.5</v>
      </c>
      <c r="C278" s="12">
        <v>113.13896719555534</v>
      </c>
      <c r="D278" s="10">
        <f t="shared" si="13"/>
        <v>27.361032804444662</v>
      </c>
      <c r="G278" s="14">
        <v>154.26738567809792</v>
      </c>
      <c r="H278" s="13">
        <f t="shared" si="12"/>
        <v>-13.767385678097924</v>
      </c>
      <c r="L278">
        <v>245.42873795008066</v>
      </c>
      <c r="M278" s="10">
        <f t="shared" si="14"/>
        <v>-104.92873795008066</v>
      </c>
    </row>
    <row r="279" spans="1:13" x14ac:dyDescent="0.25">
      <c r="A279" t="s">
        <v>230</v>
      </c>
      <c r="B279" s="2">
        <v>128.5</v>
      </c>
      <c r="C279" s="12">
        <v>125.14952775202173</v>
      </c>
      <c r="D279" s="10">
        <f t="shared" si="13"/>
        <v>3.3504722479782743</v>
      </c>
      <c r="G279" s="14">
        <v>162.04163191008055</v>
      </c>
      <c r="H279" s="13">
        <f t="shared" si="12"/>
        <v>-33.541631910080554</v>
      </c>
      <c r="L279">
        <v>252.29308490630214</v>
      </c>
      <c r="M279" s="10">
        <f t="shared" si="14"/>
        <v>-123.79308490630214</v>
      </c>
    </row>
    <row r="280" spans="1:13" x14ac:dyDescent="0.25">
      <c r="A280" t="s">
        <v>231</v>
      </c>
      <c r="B280" s="2">
        <v>122.1</v>
      </c>
      <c r="C280" s="12">
        <v>137.85847583469135</v>
      </c>
      <c r="D280" s="10">
        <f t="shared" si="13"/>
        <v>-15.758475834691353</v>
      </c>
      <c r="G280" s="14">
        <v>139.98291856764021</v>
      </c>
      <c r="H280" s="13">
        <f t="shared" si="12"/>
        <v>-17.882918567640218</v>
      </c>
      <c r="L280">
        <v>237.64377199351824</v>
      </c>
      <c r="M280" s="10">
        <f t="shared" si="14"/>
        <v>-115.54377199351825</v>
      </c>
    </row>
    <row r="281" spans="1:13" x14ac:dyDescent="0.25">
      <c r="A281" t="s">
        <v>232</v>
      </c>
      <c r="B281" s="2">
        <v>106.1</v>
      </c>
      <c r="C281" s="12">
        <v>130.41113790395414</v>
      </c>
      <c r="D281" s="10">
        <f t="shared" si="13"/>
        <v>-24.311137903954148</v>
      </c>
      <c r="G281" s="14">
        <v>127.19944894521049</v>
      </c>
      <c r="H281" s="13">
        <f t="shared" si="12"/>
        <v>-21.099448945210497</v>
      </c>
      <c r="L281">
        <v>208.79105567949605</v>
      </c>
      <c r="M281" s="10">
        <f t="shared" si="14"/>
        <v>-102.69105567949606</v>
      </c>
    </row>
    <row r="282" spans="1:13" x14ac:dyDescent="0.25">
      <c r="A282" t="s">
        <v>233</v>
      </c>
      <c r="B282" s="2">
        <v>79.8</v>
      </c>
      <c r="C282" s="12">
        <v>104.93801885031078</v>
      </c>
      <c r="D282" s="10">
        <f t="shared" si="13"/>
        <v>-25.138018850310786</v>
      </c>
      <c r="G282" s="14">
        <v>118.28675260849339</v>
      </c>
      <c r="H282" s="13">
        <f t="shared" si="12"/>
        <v>-38.48675260849339</v>
      </c>
      <c r="L282">
        <v>190.39055724667514</v>
      </c>
      <c r="M282" s="10">
        <f t="shared" si="14"/>
        <v>-110.59055724667515</v>
      </c>
    </row>
    <row r="283" spans="1:13" x14ac:dyDescent="0.25">
      <c r="A283" t="s">
        <v>234</v>
      </c>
      <c r="B283" s="2">
        <v>41.8</v>
      </c>
      <c r="C283" s="12">
        <v>41.59264563985932</v>
      </c>
      <c r="D283" s="10">
        <f t="shared" si="13"/>
        <v>0.20735436014067687</v>
      </c>
      <c r="G283" s="14">
        <v>57.080234372479296</v>
      </c>
      <c r="H283" s="13">
        <f t="shared" si="12"/>
        <v>-15.280234372479299</v>
      </c>
      <c r="L283">
        <v>76.406679923430488</v>
      </c>
      <c r="M283" s="10">
        <f t="shared" si="14"/>
        <v>-34.606679923430491</v>
      </c>
    </row>
    <row r="284" spans="1:13" x14ac:dyDescent="0.25">
      <c r="A284" t="s">
        <v>235</v>
      </c>
      <c r="B284" s="2">
        <v>28.5</v>
      </c>
      <c r="C284" s="12">
        <v>24.383402777035315</v>
      </c>
      <c r="D284" s="10">
        <f t="shared" si="13"/>
        <v>4.1165972229646854</v>
      </c>
      <c r="G284" s="14">
        <v>30.428227884829113</v>
      </c>
      <c r="H284" s="13">
        <f t="shared" si="12"/>
        <v>-1.9282278848291128</v>
      </c>
      <c r="L284">
        <v>39.52478588512615</v>
      </c>
      <c r="M284" s="10">
        <f t="shared" si="14"/>
        <v>-11.02478588512615</v>
      </c>
    </row>
    <row r="285" spans="1:13" x14ac:dyDescent="0.25">
      <c r="A285" t="s">
        <v>236</v>
      </c>
      <c r="B285" s="2">
        <v>24</v>
      </c>
      <c r="C285" s="12">
        <v>15.90774165868927</v>
      </c>
      <c r="D285" s="10">
        <f t="shared" si="13"/>
        <v>8.0922583413107301</v>
      </c>
      <c r="G285" s="14">
        <v>19.418342888423616</v>
      </c>
      <c r="H285" s="13">
        <f t="shared" si="12"/>
        <v>4.5816571115763836</v>
      </c>
      <c r="L285">
        <v>24.297675709319346</v>
      </c>
      <c r="M285" s="10">
        <f t="shared" si="14"/>
        <v>-0.29767570931934628</v>
      </c>
    </row>
    <row r="286" spans="1:13" x14ac:dyDescent="0.25">
      <c r="A286" t="s">
        <v>237</v>
      </c>
      <c r="B286" s="2">
        <v>11</v>
      </c>
      <c r="C286" s="12">
        <v>10.270739729391886</v>
      </c>
      <c r="D286" s="10">
        <f t="shared" si="13"/>
        <v>0.72926027060811371</v>
      </c>
      <c r="G286" s="14">
        <v>13.831708064056111</v>
      </c>
      <c r="H286" s="13">
        <f t="shared" si="12"/>
        <v>-2.8317080640561105</v>
      </c>
      <c r="L286">
        <v>18.021243407434373</v>
      </c>
      <c r="M286" s="10">
        <f t="shared" si="14"/>
        <v>-7.0212434074343726</v>
      </c>
    </row>
    <row r="287" spans="1:13" x14ac:dyDescent="0.25">
      <c r="A287" t="s">
        <v>238</v>
      </c>
      <c r="B287" s="2">
        <v>9.5</v>
      </c>
      <c r="C287" s="12">
        <v>4.6862596876363591</v>
      </c>
      <c r="D287" s="10">
        <f t="shared" si="13"/>
        <v>4.8137403123636409</v>
      </c>
      <c r="G287" s="14">
        <v>8.2940530982408465</v>
      </c>
      <c r="H287" s="13">
        <f t="shared" si="12"/>
        <v>1.2059469017591535</v>
      </c>
      <c r="L287">
        <v>11.805204462696439</v>
      </c>
      <c r="M287" s="10">
        <f t="shared" si="14"/>
        <v>-2.3052044626964392</v>
      </c>
    </row>
    <row r="288" spans="1:13" x14ac:dyDescent="0.25">
      <c r="A288" t="s">
        <v>239</v>
      </c>
      <c r="B288" s="2">
        <v>9.1</v>
      </c>
      <c r="C288" s="12">
        <v>4.6227175075096172</v>
      </c>
      <c r="D288" s="10">
        <f t="shared" si="13"/>
        <v>4.4772824924903825</v>
      </c>
      <c r="G288" s="14">
        <v>8.283851812088427</v>
      </c>
      <c r="H288" s="13">
        <f t="shared" si="12"/>
        <v>0.81614818791157262</v>
      </c>
      <c r="L288">
        <v>11.80326845829598</v>
      </c>
      <c r="M288" s="10">
        <f t="shared" si="14"/>
        <v>-2.7032684582959803</v>
      </c>
    </row>
    <row r="289" spans="1:13" x14ac:dyDescent="0.25">
      <c r="A289" t="s">
        <v>240</v>
      </c>
      <c r="B289" s="2">
        <v>9</v>
      </c>
      <c r="C289" s="12">
        <v>4.4598143690364687</v>
      </c>
      <c r="D289" s="10">
        <f t="shared" si="13"/>
        <v>4.5401856309635313</v>
      </c>
      <c r="G289" s="14">
        <v>8.2503322859389829</v>
      </c>
      <c r="H289" s="13">
        <f t="shared" si="12"/>
        <v>0.74966771406101707</v>
      </c>
      <c r="L289">
        <v>11.763773877911889</v>
      </c>
      <c r="M289" s="10">
        <f t="shared" si="14"/>
        <v>-2.7637738779118894</v>
      </c>
    </row>
    <row r="290" spans="1:13" x14ac:dyDescent="0.25">
      <c r="A290" s="5" t="s">
        <v>581</v>
      </c>
      <c r="B290" s="6">
        <v>9.3000000000000007</v>
      </c>
      <c r="C290" s="12">
        <v>4.1942640400532571</v>
      </c>
      <c r="D290" s="10">
        <f t="shared" si="13"/>
        <v>5.1057359599467436</v>
      </c>
      <c r="G290" s="14">
        <v>8.1699205391587366</v>
      </c>
      <c r="H290" s="13">
        <f t="shared" si="12"/>
        <v>1.1300794608412641</v>
      </c>
      <c r="L290">
        <v>11.647935183054084</v>
      </c>
      <c r="M290" s="10">
        <f t="shared" si="14"/>
        <v>-2.3479351830540836</v>
      </c>
    </row>
    <row r="291" spans="1:13" x14ac:dyDescent="0.25">
      <c r="A291" s="5" t="s">
        <v>582</v>
      </c>
      <c r="B291" s="6">
        <v>9.1</v>
      </c>
      <c r="C291" s="12">
        <v>3.9228575980446743</v>
      </c>
      <c r="D291" s="10">
        <f t="shared" si="13"/>
        <v>5.1771424019553258</v>
      </c>
      <c r="G291" s="14">
        <v>8.07306426291413</v>
      </c>
      <c r="H291" s="13">
        <f t="shared" si="12"/>
        <v>1.0269357370858696</v>
      </c>
      <c r="L291">
        <v>11.511605981751011</v>
      </c>
      <c r="M291" s="10">
        <f t="shared" si="14"/>
        <v>-2.4116059817510109</v>
      </c>
    </row>
    <row r="292" spans="1:13" x14ac:dyDescent="0.25">
      <c r="A292" s="5" t="s">
        <v>583</v>
      </c>
      <c r="B292" s="6">
        <v>9.1</v>
      </c>
      <c r="C292" s="12">
        <v>3.7391695808505427</v>
      </c>
      <c r="D292" s="10">
        <f t="shared" si="13"/>
        <v>5.3608304191494565</v>
      </c>
      <c r="G292" s="14">
        <v>8.0021607268858865</v>
      </c>
      <c r="H292" s="13">
        <f t="shared" si="12"/>
        <v>1.0978392731141131</v>
      </c>
      <c r="L292">
        <v>11.421214837472098</v>
      </c>
      <c r="M292" s="10">
        <f t="shared" si="14"/>
        <v>-2.3212148374720982</v>
      </c>
    </row>
    <row r="293" spans="1:13" x14ac:dyDescent="0.25">
      <c r="A293" s="5" t="s">
        <v>584</v>
      </c>
      <c r="B293" s="6">
        <v>8.8000000000000007</v>
      </c>
      <c r="C293" s="12">
        <v>3.6146132669406938</v>
      </c>
      <c r="D293" s="10">
        <f t="shared" si="13"/>
        <v>5.1853867330593069</v>
      </c>
      <c r="G293" s="14">
        <v>7.9622246249326665</v>
      </c>
      <c r="H293" s="13">
        <f t="shared" si="12"/>
        <v>0.83777537506733424</v>
      </c>
      <c r="L293">
        <v>11.380464887539931</v>
      </c>
      <c r="M293" s="10">
        <f t="shared" si="14"/>
        <v>-2.5804648875399305</v>
      </c>
    </row>
    <row r="294" spans="1:13" x14ac:dyDescent="0.25">
      <c r="A294" s="5" t="s">
        <v>585</v>
      </c>
      <c r="B294" s="6">
        <v>8.9</v>
      </c>
      <c r="C294" s="12">
        <v>3.4977401047233068</v>
      </c>
      <c r="D294" s="10">
        <f t="shared" si="13"/>
        <v>5.4022598952766936</v>
      </c>
      <c r="G294" s="14">
        <v>7.9346984418107356</v>
      </c>
      <c r="H294" s="13">
        <f t="shared" si="12"/>
        <v>0.96530155818926477</v>
      </c>
      <c r="L294">
        <v>11.357441029490817</v>
      </c>
      <c r="M294" s="10">
        <f t="shared" si="14"/>
        <v>-2.4574410294908162</v>
      </c>
    </row>
    <row r="295" spans="1:13" x14ac:dyDescent="0.25">
      <c r="A295" s="5" t="s">
        <v>586</v>
      </c>
      <c r="B295" s="6">
        <v>8.6999999999999993</v>
      </c>
      <c r="C295" s="12">
        <v>3.5990583629786181</v>
      </c>
      <c r="D295" s="10">
        <f t="shared" si="13"/>
        <v>5.1009416370213811</v>
      </c>
      <c r="G295" s="14">
        <v>7.9559608933149537</v>
      </c>
      <c r="H295" s="13">
        <f t="shared" si="12"/>
        <v>0.74403910668504558</v>
      </c>
      <c r="L295">
        <v>11.400487166811168</v>
      </c>
      <c r="M295" s="10">
        <f t="shared" si="14"/>
        <v>-2.7004871668111683</v>
      </c>
    </row>
    <row r="296" spans="1:13" x14ac:dyDescent="0.25">
      <c r="A296" s="5" t="s">
        <v>587</v>
      </c>
      <c r="B296" s="6">
        <v>10</v>
      </c>
      <c r="C296" s="12">
        <v>4.0002970978851717</v>
      </c>
      <c r="D296" s="10">
        <f t="shared" si="13"/>
        <v>5.9997029021148283</v>
      </c>
      <c r="G296" s="14">
        <v>8.0559291243753606</v>
      </c>
      <c r="H296" s="13">
        <f t="shared" si="12"/>
        <v>1.9440708756246394</v>
      </c>
      <c r="L296">
        <v>11.557538616625227</v>
      </c>
      <c r="M296" s="10">
        <f t="shared" si="14"/>
        <v>-1.5575386166252265</v>
      </c>
    </row>
    <row r="297" spans="1:13" x14ac:dyDescent="0.25">
      <c r="A297" s="5" t="s">
        <v>588</v>
      </c>
      <c r="B297" s="6">
        <v>24.3</v>
      </c>
      <c r="C297" s="12">
        <v>4.4903669484988304</v>
      </c>
      <c r="D297" s="10">
        <f t="shared" si="13"/>
        <v>19.809633051501169</v>
      </c>
      <c r="G297" s="14">
        <v>8.1848806570758779</v>
      </c>
      <c r="H297" s="13">
        <f t="shared" si="12"/>
        <v>16.115119342924125</v>
      </c>
      <c r="L297">
        <v>11.744980438835634</v>
      </c>
      <c r="M297" s="10">
        <f t="shared" si="14"/>
        <v>12.555019561164366</v>
      </c>
    </row>
    <row r="298" spans="1:13" x14ac:dyDescent="0.25">
      <c r="A298" s="5" t="s">
        <v>589</v>
      </c>
      <c r="B298" s="6">
        <v>59.3</v>
      </c>
      <c r="C298" s="12">
        <v>103.27520117279747</v>
      </c>
      <c r="D298" s="10">
        <f t="shared" si="13"/>
        <v>-43.975201172797469</v>
      </c>
      <c r="G298" s="14">
        <v>58.228821947921091</v>
      </c>
      <c r="H298" s="13">
        <f t="shared" si="12"/>
        <v>1.0711780520789063</v>
      </c>
      <c r="L298">
        <v>48.486717283666806</v>
      </c>
      <c r="M298" s="10">
        <f t="shared" si="14"/>
        <v>10.813282716333191</v>
      </c>
    </row>
    <row r="299" spans="1:13" x14ac:dyDescent="0.25">
      <c r="A299" s="5" t="s">
        <v>590</v>
      </c>
      <c r="B299" s="6">
        <v>66.8</v>
      </c>
      <c r="C299" s="12">
        <v>122.88895684999989</v>
      </c>
      <c r="D299" s="10">
        <f t="shared" si="13"/>
        <v>-56.088956849999889</v>
      </c>
      <c r="G299" s="14">
        <v>78.583478774657536</v>
      </c>
      <c r="H299" s="13">
        <f t="shared" si="12"/>
        <v>-11.783478774657539</v>
      </c>
      <c r="L299">
        <v>78.42484943698139</v>
      </c>
      <c r="M299" s="10">
        <f t="shared" si="14"/>
        <v>-11.624849436981393</v>
      </c>
    </row>
    <row r="300" spans="1:13" x14ac:dyDescent="0.25">
      <c r="A300" s="5" t="s">
        <v>591</v>
      </c>
      <c r="B300" s="6">
        <v>75.7</v>
      </c>
      <c r="C300" s="12">
        <v>128.33785340568477</v>
      </c>
      <c r="D300" s="10">
        <f t="shared" si="13"/>
        <v>-52.637853405684766</v>
      </c>
      <c r="G300" s="14">
        <v>86.489063471299602</v>
      </c>
      <c r="H300" s="13">
        <f t="shared" si="12"/>
        <v>-10.789063471299599</v>
      </c>
      <c r="L300">
        <v>94.739639881224718</v>
      </c>
      <c r="M300" s="10">
        <f t="shared" si="14"/>
        <v>-19.039639881224716</v>
      </c>
    </row>
    <row r="301" spans="1:13" x14ac:dyDescent="0.25">
      <c r="A301" s="5" t="s">
        <v>592</v>
      </c>
      <c r="B301" s="6">
        <v>72.099999999999994</v>
      </c>
      <c r="C301" s="12">
        <v>115.30902559217061</v>
      </c>
      <c r="D301" s="10">
        <f t="shared" si="13"/>
        <v>-43.209025592170619</v>
      </c>
      <c r="G301" s="14">
        <v>76.364970770780474</v>
      </c>
      <c r="H301" s="13">
        <f t="shared" si="12"/>
        <v>-4.2649707707804794</v>
      </c>
      <c r="L301">
        <v>88.159288872862859</v>
      </c>
      <c r="M301" s="10">
        <f t="shared" si="14"/>
        <v>-16.059288872862865</v>
      </c>
    </row>
    <row r="302" spans="1:13" x14ac:dyDescent="0.25">
      <c r="A302" s="5" t="s">
        <v>593</v>
      </c>
      <c r="B302" s="6">
        <v>52.3</v>
      </c>
      <c r="C302" s="12">
        <v>52.326449484913255</v>
      </c>
      <c r="D302" s="10">
        <f t="shared" si="13"/>
        <v>-2.6449484913257493E-2</v>
      </c>
      <c r="G302" s="14">
        <v>58.403929671242622</v>
      </c>
      <c r="H302" s="13">
        <f t="shared" si="12"/>
        <v>-6.103929671242625</v>
      </c>
      <c r="L302">
        <v>93.358055521272888</v>
      </c>
      <c r="M302" s="10">
        <f t="shared" si="14"/>
        <v>-41.058055521272891</v>
      </c>
    </row>
    <row r="303" spans="1:13" x14ac:dyDescent="0.25">
      <c r="A303" s="5" t="s">
        <v>594</v>
      </c>
      <c r="B303" s="6">
        <v>54.5</v>
      </c>
      <c r="C303" s="12">
        <v>52.096126308785891</v>
      </c>
      <c r="D303" s="10">
        <f t="shared" si="13"/>
        <v>2.403873691214109</v>
      </c>
      <c r="G303" s="14">
        <v>51.420989904268389</v>
      </c>
      <c r="H303" s="13">
        <f t="shared" si="12"/>
        <v>3.0790100957316113</v>
      </c>
      <c r="L303">
        <v>86.132503822778844</v>
      </c>
      <c r="M303" s="10">
        <f t="shared" si="14"/>
        <v>-31.632503822778844</v>
      </c>
    </row>
    <row r="304" spans="1:13" x14ac:dyDescent="0.25">
      <c r="A304" s="5" t="s">
        <v>595</v>
      </c>
      <c r="B304" s="6">
        <v>51.7</v>
      </c>
      <c r="C304" s="12">
        <v>53.863975471149054</v>
      </c>
      <c r="D304" s="10">
        <f t="shared" si="13"/>
        <v>-2.1639754711490511</v>
      </c>
      <c r="G304" s="14">
        <v>52.183106907585064</v>
      </c>
      <c r="H304" s="13">
        <f t="shared" si="12"/>
        <v>-0.4831069075850607</v>
      </c>
      <c r="L304">
        <v>85.7248668162229</v>
      </c>
      <c r="M304" s="10">
        <f t="shared" si="14"/>
        <v>-34.024866816222897</v>
      </c>
    </row>
    <row r="305" spans="1:13" x14ac:dyDescent="0.25">
      <c r="A305" s="5" t="s">
        <v>596</v>
      </c>
      <c r="B305" s="6">
        <v>52.8</v>
      </c>
      <c r="C305" s="12">
        <v>49.134473888905575</v>
      </c>
      <c r="D305" s="10">
        <f t="shared" si="13"/>
        <v>3.6655261110944224</v>
      </c>
      <c r="G305" s="14">
        <v>47.199184267518277</v>
      </c>
      <c r="H305" s="13">
        <f t="shared" si="12"/>
        <v>5.6008157324817205</v>
      </c>
      <c r="L305">
        <v>76.59631469295158</v>
      </c>
      <c r="M305" s="10">
        <f t="shared" si="14"/>
        <v>-23.796314692951583</v>
      </c>
    </row>
    <row r="306" spans="1:13" x14ac:dyDescent="0.25">
      <c r="A306" s="5" t="s">
        <v>597</v>
      </c>
      <c r="B306" s="6">
        <v>44.8</v>
      </c>
      <c r="C306" s="12">
        <v>40.79941789116122</v>
      </c>
      <c r="D306" s="10">
        <f t="shared" si="13"/>
        <v>4.0005821088387776</v>
      </c>
      <c r="G306" s="14">
        <v>38.820692509358608</v>
      </c>
      <c r="H306" s="13">
        <f t="shared" si="12"/>
        <v>5.9793074906413892</v>
      </c>
      <c r="L306">
        <v>63.577171781811366</v>
      </c>
      <c r="M306" s="10">
        <f t="shared" si="14"/>
        <v>-18.777171781811369</v>
      </c>
    </row>
    <row r="307" spans="1:13" x14ac:dyDescent="0.25">
      <c r="A307" s="5" t="s">
        <v>598</v>
      </c>
      <c r="B307" s="6">
        <v>36.200000000000003</v>
      </c>
      <c r="C307" s="12">
        <v>27.258740939581795</v>
      </c>
      <c r="D307" s="10">
        <f t="shared" si="13"/>
        <v>8.9412590604182078</v>
      </c>
      <c r="G307" s="14">
        <v>34.156926140277498</v>
      </c>
      <c r="H307" s="13">
        <f t="shared" si="12"/>
        <v>2.0430738597225044</v>
      </c>
      <c r="L307">
        <v>55.127090788574108</v>
      </c>
      <c r="M307" s="10">
        <f t="shared" si="14"/>
        <v>-18.927090788574105</v>
      </c>
    </row>
    <row r="308" spans="1:13" x14ac:dyDescent="0.25">
      <c r="A308" s="5" t="s">
        <v>599</v>
      </c>
      <c r="B308" s="6">
        <v>23.8</v>
      </c>
      <c r="C308" s="12">
        <v>15.835922041900407</v>
      </c>
      <c r="D308" s="10">
        <f t="shared" si="13"/>
        <v>7.964077958099594</v>
      </c>
      <c r="G308" s="14">
        <v>27.697031175793953</v>
      </c>
      <c r="H308" s="13">
        <f t="shared" si="12"/>
        <v>-3.897031175793952</v>
      </c>
      <c r="L308">
        <v>44.052211135614513</v>
      </c>
      <c r="M308" s="10">
        <f t="shared" si="14"/>
        <v>-20.252211135614512</v>
      </c>
    </row>
    <row r="309" spans="1:13" x14ac:dyDescent="0.25">
      <c r="A309" s="5" t="s">
        <v>600</v>
      </c>
      <c r="B309" s="6">
        <v>14.6</v>
      </c>
      <c r="C309" s="12">
        <v>12.00065195252734</v>
      </c>
      <c r="D309" s="10">
        <f t="shared" si="13"/>
        <v>2.5993480474726596</v>
      </c>
      <c r="G309" s="14">
        <v>10.955128095837454</v>
      </c>
      <c r="H309" s="13">
        <f t="shared" si="12"/>
        <v>3.6448719041625459</v>
      </c>
      <c r="L309">
        <v>22.511878104913162</v>
      </c>
      <c r="M309" s="10">
        <f t="shared" si="14"/>
        <v>-7.9118781049131623</v>
      </c>
    </row>
    <row r="310" spans="1:13" x14ac:dyDescent="0.25">
      <c r="A310" s="5" t="s">
        <v>601</v>
      </c>
      <c r="B310" s="6">
        <v>11.1</v>
      </c>
      <c r="C310" s="12">
        <v>10.191676109779737</v>
      </c>
      <c r="D310" s="10">
        <f t="shared" si="13"/>
        <v>0.90832389022026305</v>
      </c>
      <c r="G310" s="14">
        <v>10.737291467390405</v>
      </c>
      <c r="H310" s="13">
        <f t="shared" si="12"/>
        <v>0.36270853260959512</v>
      </c>
      <c r="L310">
        <v>20.792885805552068</v>
      </c>
      <c r="M310" s="10">
        <f t="shared" si="14"/>
        <v>-9.6928858055520681</v>
      </c>
    </row>
    <row r="311" spans="1:13" x14ac:dyDescent="0.25">
      <c r="A311" s="5" t="s">
        <v>602</v>
      </c>
      <c r="B311" s="6">
        <v>9.5</v>
      </c>
      <c r="C311" s="12">
        <v>4.6506238640596251</v>
      </c>
      <c r="D311" s="10">
        <f t="shared" si="13"/>
        <v>4.8493761359403749</v>
      </c>
      <c r="G311" s="14">
        <v>8.718921424777605</v>
      </c>
      <c r="H311" s="13">
        <f t="shared" si="12"/>
        <v>0.78107857522239499</v>
      </c>
      <c r="L311">
        <v>11.827894910463323</v>
      </c>
      <c r="M311" s="10">
        <f t="shared" si="14"/>
        <v>-2.3278949104633231</v>
      </c>
    </row>
    <row r="312" spans="1:13" x14ac:dyDescent="0.25">
      <c r="A312" s="5" t="s">
        <v>603</v>
      </c>
      <c r="B312" s="6">
        <v>8.5</v>
      </c>
      <c r="C312" s="12">
        <v>4.590858368146848</v>
      </c>
      <c r="D312" s="10">
        <f t="shared" si="13"/>
        <v>3.909141631853152</v>
      </c>
      <c r="G312" s="14">
        <v>8.4128660130513833</v>
      </c>
      <c r="H312" s="13">
        <f t="shared" si="12"/>
        <v>8.7133986948616737E-2</v>
      </c>
      <c r="L312">
        <v>11.791155395857245</v>
      </c>
      <c r="M312" s="10">
        <f t="shared" si="14"/>
        <v>-3.2911553958572455</v>
      </c>
    </row>
    <row r="313" spans="1:13" x14ac:dyDescent="0.25">
      <c r="A313" s="5" t="s">
        <v>604</v>
      </c>
      <c r="B313" s="6">
        <v>8.1</v>
      </c>
      <c r="C313" s="12">
        <v>4.5061937134736594</v>
      </c>
      <c r="D313" s="10">
        <f t="shared" si="13"/>
        <v>3.5938062865263403</v>
      </c>
      <c r="G313" s="14">
        <v>8.3201247963800942</v>
      </c>
      <c r="H313" s="13">
        <f t="shared" si="12"/>
        <v>-0.22012479638009452</v>
      </c>
      <c r="L313">
        <v>11.780710873710834</v>
      </c>
      <c r="M313" s="10">
        <f t="shared" si="14"/>
        <v>-3.6807108737108347</v>
      </c>
    </row>
    <row r="314" spans="1:13" x14ac:dyDescent="0.25">
      <c r="A314" s="5" t="s">
        <v>605</v>
      </c>
      <c r="B314" s="6">
        <v>8.9</v>
      </c>
      <c r="C314" s="12">
        <v>4.3860808765323718</v>
      </c>
      <c r="D314" s="10">
        <f t="shared" si="13"/>
        <v>4.5139191234676286</v>
      </c>
      <c r="G314" s="14">
        <v>8.2804124202534481</v>
      </c>
      <c r="H314" s="13">
        <f t="shared" si="12"/>
        <v>0.61958757974655221</v>
      </c>
      <c r="L314">
        <v>11.761720131718981</v>
      </c>
      <c r="M314" s="10">
        <f t="shared" si="14"/>
        <v>-2.8617201317189807</v>
      </c>
    </row>
    <row r="315" spans="1:13" x14ac:dyDescent="0.25">
      <c r="A315" s="5" t="s">
        <v>606</v>
      </c>
      <c r="B315" s="6">
        <v>8.4</v>
      </c>
      <c r="C315" s="12">
        <v>4.2767830625678878</v>
      </c>
      <c r="D315" s="10">
        <f t="shared" si="13"/>
        <v>4.1232169374321126</v>
      </c>
      <c r="G315" s="14">
        <v>8.2547876581399109</v>
      </c>
      <c r="H315" s="13">
        <f t="shared" si="12"/>
        <v>0.14521234186008947</v>
      </c>
      <c r="L315">
        <v>11.745595180266626</v>
      </c>
      <c r="M315" s="10">
        <f t="shared" si="14"/>
        <v>-3.3455951802666259</v>
      </c>
    </row>
    <row r="316" spans="1:13" x14ac:dyDescent="0.25">
      <c r="A316" s="5" t="s">
        <v>607</v>
      </c>
      <c r="B316" s="6">
        <v>8</v>
      </c>
      <c r="C316" s="12">
        <v>4.1734896266038657</v>
      </c>
      <c r="D316" s="10">
        <f t="shared" si="13"/>
        <v>3.8265103733961343</v>
      </c>
      <c r="G316" s="14">
        <v>8.2306147642185508</v>
      </c>
      <c r="H316" s="13">
        <f t="shared" si="12"/>
        <v>-0.23061476421855076</v>
      </c>
      <c r="L316">
        <v>11.722414114705781</v>
      </c>
      <c r="M316" s="10">
        <f t="shared" si="14"/>
        <v>-3.7224141147057814</v>
      </c>
    </row>
    <row r="317" spans="1:13" x14ac:dyDescent="0.25">
      <c r="A317" s="5" t="s">
        <v>608</v>
      </c>
      <c r="B317" s="6">
        <v>8</v>
      </c>
      <c r="C317" s="12">
        <v>4.0414298910169562</v>
      </c>
      <c r="D317" s="10">
        <f t="shared" si="13"/>
        <v>3.9585701089830438</v>
      </c>
      <c r="G317" s="14">
        <v>8.1933648417491618</v>
      </c>
      <c r="H317" s="13">
        <f t="shared" si="12"/>
        <v>-0.1933648417491618</v>
      </c>
      <c r="L317">
        <v>11.674792102385256</v>
      </c>
      <c r="M317" s="10">
        <f t="shared" si="14"/>
        <v>-3.6747921023852559</v>
      </c>
    </row>
    <row r="318" spans="1:13" x14ac:dyDescent="0.25">
      <c r="A318" s="5" t="s">
        <v>609</v>
      </c>
      <c r="B318" s="6">
        <v>7.9</v>
      </c>
      <c r="C318" s="12">
        <v>3.9023918049378046</v>
      </c>
      <c r="D318" s="10">
        <f t="shared" si="13"/>
        <v>3.9976081950621958</v>
      </c>
      <c r="G318" s="14">
        <v>8.1451461641583176</v>
      </c>
      <c r="H318" s="13">
        <f t="shared" si="12"/>
        <v>-0.24514616415831725</v>
      </c>
      <c r="L318">
        <v>11.611786803023204</v>
      </c>
      <c r="M318" s="10">
        <f t="shared" si="14"/>
        <v>-3.7117868030232035</v>
      </c>
    </row>
    <row r="319" spans="1:13" x14ac:dyDescent="0.25">
      <c r="A319" s="5" t="s">
        <v>610</v>
      </c>
      <c r="B319" s="6">
        <v>8.1999999999999993</v>
      </c>
      <c r="C319" s="12">
        <v>3.9434617242590391</v>
      </c>
      <c r="D319" s="10">
        <f t="shared" si="13"/>
        <v>4.2565382757409598</v>
      </c>
      <c r="G319" s="14">
        <v>8.1382879676702657</v>
      </c>
      <c r="H319" s="13">
        <f t="shared" si="12"/>
        <v>6.1712032329733546E-2</v>
      </c>
      <c r="L319">
        <v>11.610168189241705</v>
      </c>
      <c r="M319" s="10">
        <f t="shared" si="14"/>
        <v>-3.4101681892417055</v>
      </c>
    </row>
    <row r="320" spans="1:13" x14ac:dyDescent="0.25">
      <c r="A320" s="5" t="s">
        <v>611</v>
      </c>
      <c r="B320" s="6">
        <v>8.3000000000000007</v>
      </c>
      <c r="C320" s="12">
        <v>4.2247312224002123</v>
      </c>
      <c r="D320" s="10">
        <f t="shared" si="13"/>
        <v>4.0752687775997885</v>
      </c>
      <c r="G320" s="14">
        <v>8.1805166885251666</v>
      </c>
      <c r="H320" s="13">
        <f t="shared" si="12"/>
        <v>0.11948331147483415</v>
      </c>
      <c r="L320">
        <v>11.671235931973026</v>
      </c>
      <c r="M320" s="10">
        <f t="shared" si="14"/>
        <v>-3.3712359319730254</v>
      </c>
    </row>
    <row r="321" spans="1:13" x14ac:dyDescent="0.25">
      <c r="A321" s="5" t="s">
        <v>612</v>
      </c>
      <c r="B321" s="6">
        <v>8.1999999999999993</v>
      </c>
      <c r="C321" s="12">
        <v>4.5676254156387754</v>
      </c>
      <c r="D321" s="10">
        <f t="shared" si="13"/>
        <v>3.6323745843612238</v>
      </c>
      <c r="G321" s="14">
        <v>8.247604989349572</v>
      </c>
      <c r="H321" s="13">
        <f t="shared" si="12"/>
        <v>-4.7604989349572691E-2</v>
      </c>
      <c r="L321">
        <v>11.762960922705869</v>
      </c>
      <c r="M321" s="10">
        <f t="shared" si="14"/>
        <v>-3.5629609227058694</v>
      </c>
    </row>
    <row r="322" spans="1:13" x14ac:dyDescent="0.25">
      <c r="A322" s="5" t="s">
        <v>613</v>
      </c>
      <c r="B322" s="6">
        <v>8.6999999999999993</v>
      </c>
      <c r="C322" s="12">
        <v>4.8132943458740085</v>
      </c>
      <c r="D322" s="10">
        <f t="shared" si="13"/>
        <v>3.8867056541259908</v>
      </c>
      <c r="G322" s="14">
        <v>8.3132980252969624</v>
      </c>
      <c r="H322" s="13">
        <f t="shared" ref="H322:H385" si="15">B322-G322</f>
        <v>0.38670197470303691</v>
      </c>
      <c r="L322">
        <v>11.850220793022856</v>
      </c>
      <c r="M322" s="10">
        <f t="shared" si="14"/>
        <v>-3.1502207930228572</v>
      </c>
    </row>
    <row r="323" spans="1:13" x14ac:dyDescent="0.25">
      <c r="A323" s="5" t="s">
        <v>614</v>
      </c>
      <c r="B323" s="6">
        <v>8.5</v>
      </c>
      <c r="C323" s="12">
        <v>5.0909972979654894</v>
      </c>
      <c r="D323" s="10">
        <f t="shared" ref="D323:D386" si="16">B323-C323</f>
        <v>3.4090027020345106</v>
      </c>
      <c r="G323" s="14">
        <v>8.3830875244514651</v>
      </c>
      <c r="H323" s="13">
        <f t="shared" si="15"/>
        <v>0.1169124755485349</v>
      </c>
      <c r="L323">
        <v>11.933099849721986</v>
      </c>
      <c r="M323" s="10">
        <f t="shared" ref="M323:M386" si="17">B323-L323</f>
        <v>-3.4330998497219856</v>
      </c>
    </row>
    <row r="324" spans="1:13" x14ac:dyDescent="0.25">
      <c r="A324" s="5" t="s">
        <v>615</v>
      </c>
      <c r="B324" s="6">
        <v>8.8000000000000007</v>
      </c>
      <c r="C324" s="12">
        <v>5.3537428638010018</v>
      </c>
      <c r="D324" s="10">
        <f t="shared" si="16"/>
        <v>3.4462571361989989</v>
      </c>
      <c r="G324" s="14">
        <v>8.4529970961119094</v>
      </c>
      <c r="H324" s="13">
        <f t="shared" si="15"/>
        <v>0.3470029038880913</v>
      </c>
      <c r="L324">
        <v>12.006909684745516</v>
      </c>
      <c r="M324" s="10">
        <f t="shared" si="17"/>
        <v>-3.206909684745515</v>
      </c>
    </row>
    <row r="325" spans="1:13" x14ac:dyDescent="0.25">
      <c r="A325" s="5" t="s">
        <v>616</v>
      </c>
      <c r="B325" s="6">
        <v>9.3000000000000007</v>
      </c>
      <c r="C325" s="12">
        <v>5.6051405645753434</v>
      </c>
      <c r="D325" s="10">
        <f t="shared" si="16"/>
        <v>3.6948594354246573</v>
      </c>
      <c r="G325" s="14">
        <v>8.5206473058097281</v>
      </c>
      <c r="H325" s="13">
        <f t="shared" si="15"/>
        <v>0.77935269419027264</v>
      </c>
      <c r="L325">
        <v>12.077915411743604</v>
      </c>
      <c r="M325" s="10">
        <f t="shared" si="17"/>
        <v>-2.7779154117436029</v>
      </c>
    </row>
    <row r="326" spans="1:13" x14ac:dyDescent="0.25">
      <c r="A326" s="5" t="s">
        <v>617</v>
      </c>
      <c r="B326" s="6">
        <v>11</v>
      </c>
      <c r="C326" s="12">
        <v>5.8054504632620487</v>
      </c>
      <c r="D326" s="10">
        <f t="shared" si="16"/>
        <v>5.1945495367379513</v>
      </c>
      <c r="G326" s="14">
        <v>8.5748408656082624</v>
      </c>
      <c r="H326" s="13">
        <f t="shared" si="15"/>
        <v>2.4251591343917376</v>
      </c>
      <c r="L326">
        <v>12.128821583898299</v>
      </c>
      <c r="M326" s="10">
        <f t="shared" si="17"/>
        <v>-1.1288215838982989</v>
      </c>
    </row>
    <row r="327" spans="1:13" x14ac:dyDescent="0.25">
      <c r="A327" s="5" t="s">
        <v>618</v>
      </c>
      <c r="B327" s="6">
        <v>8.9</v>
      </c>
      <c r="C327" s="12">
        <v>5.9440685767845984</v>
      </c>
      <c r="D327" s="10">
        <f t="shared" si="16"/>
        <v>2.9559314232154019</v>
      </c>
      <c r="G327" s="14">
        <v>8.6101061469096027</v>
      </c>
      <c r="H327" s="13">
        <f t="shared" si="15"/>
        <v>0.28989385309039761</v>
      </c>
      <c r="L327">
        <v>12.149236341807137</v>
      </c>
      <c r="M327" s="10">
        <f t="shared" si="17"/>
        <v>-3.2492363418071371</v>
      </c>
    </row>
    <row r="328" spans="1:13" x14ac:dyDescent="0.25">
      <c r="A328" s="5" t="s">
        <v>619</v>
      </c>
      <c r="B328" s="6">
        <v>9.3000000000000007</v>
      </c>
      <c r="C328" s="12">
        <v>5.9054302390598723</v>
      </c>
      <c r="D328" s="10">
        <f t="shared" si="16"/>
        <v>3.3945697609401284</v>
      </c>
      <c r="G328" s="14">
        <v>8.6045035443459366</v>
      </c>
      <c r="H328" s="13">
        <f t="shared" si="15"/>
        <v>0.69549645565406415</v>
      </c>
      <c r="L328">
        <v>12.128303334056275</v>
      </c>
      <c r="M328" s="10">
        <f t="shared" si="17"/>
        <v>-2.8283033340562742</v>
      </c>
    </row>
    <row r="329" spans="1:13" x14ac:dyDescent="0.25">
      <c r="A329" s="5" t="s">
        <v>620</v>
      </c>
      <c r="B329" s="6">
        <v>8.9</v>
      </c>
      <c r="C329" s="12">
        <v>5.7372646258382591</v>
      </c>
      <c r="D329" s="10">
        <f t="shared" si="16"/>
        <v>3.1627353741617412</v>
      </c>
      <c r="G329" s="14">
        <v>8.5573133614401176</v>
      </c>
      <c r="H329" s="13">
        <f t="shared" si="15"/>
        <v>0.34268663855988279</v>
      </c>
      <c r="L329">
        <v>12.07816270936509</v>
      </c>
      <c r="M329" s="10">
        <f t="shared" si="17"/>
        <v>-3.1781627093650897</v>
      </c>
    </row>
    <row r="330" spans="1:13" x14ac:dyDescent="0.25">
      <c r="A330" s="5" t="s">
        <v>621</v>
      </c>
      <c r="B330" s="6">
        <v>8.9</v>
      </c>
      <c r="C330" s="12">
        <v>5.5058411955086894</v>
      </c>
      <c r="D330" s="10">
        <f t="shared" si="16"/>
        <v>3.3941588044913109</v>
      </c>
      <c r="G330" s="14">
        <v>8.5012719847836085</v>
      </c>
      <c r="H330" s="13">
        <f t="shared" si="15"/>
        <v>0.3987280152163919</v>
      </c>
      <c r="L330">
        <v>12.015121157186739</v>
      </c>
      <c r="M330" s="10">
        <f t="shared" si="17"/>
        <v>-3.1151211571867385</v>
      </c>
    </row>
    <row r="331" spans="1:13" x14ac:dyDescent="0.25">
      <c r="A331" s="5" t="s">
        <v>622</v>
      </c>
      <c r="B331" s="6">
        <v>10.9</v>
      </c>
      <c r="C331" s="12">
        <v>5.1928717320644617</v>
      </c>
      <c r="D331" s="10">
        <f t="shared" si="16"/>
        <v>5.7071282679355386</v>
      </c>
      <c r="G331" s="14">
        <v>8.4227974814457482</v>
      </c>
      <c r="H331" s="13">
        <f t="shared" si="15"/>
        <v>2.4772025185542521</v>
      </c>
      <c r="L331">
        <v>11.929193555457074</v>
      </c>
      <c r="M331" s="10">
        <f t="shared" si="17"/>
        <v>-1.0291935554570735</v>
      </c>
    </row>
    <row r="332" spans="1:13" x14ac:dyDescent="0.25">
      <c r="A332" s="5" t="s">
        <v>623</v>
      </c>
      <c r="B332" s="6">
        <v>9</v>
      </c>
      <c r="C332" s="12">
        <v>4.9540401444710538</v>
      </c>
      <c r="D332" s="10">
        <f t="shared" si="16"/>
        <v>4.0459598555289462</v>
      </c>
      <c r="G332" s="14">
        <v>8.355310652183455</v>
      </c>
      <c r="H332" s="13">
        <f t="shared" si="15"/>
        <v>0.64468934781654497</v>
      </c>
      <c r="L332">
        <v>11.862347970581512</v>
      </c>
      <c r="M332" s="10">
        <f t="shared" si="17"/>
        <v>-2.8623479705815118</v>
      </c>
    </row>
    <row r="333" spans="1:13" x14ac:dyDescent="0.25">
      <c r="A333" s="5" t="s">
        <v>624</v>
      </c>
      <c r="B333" s="6">
        <v>8.6999999999999993</v>
      </c>
      <c r="C333" s="12">
        <v>4.7742585575194934</v>
      </c>
      <c r="D333" s="10">
        <f t="shared" si="16"/>
        <v>3.9257414424805059</v>
      </c>
      <c r="G333" s="14">
        <v>8.3012411959357113</v>
      </c>
      <c r="H333" s="13">
        <f t="shared" si="15"/>
        <v>0.39875880406428799</v>
      </c>
      <c r="L333">
        <v>11.808439850129179</v>
      </c>
      <c r="M333" s="10">
        <f t="shared" si="17"/>
        <v>-3.1084398501291801</v>
      </c>
    </row>
    <row r="334" spans="1:13" x14ac:dyDescent="0.25">
      <c r="A334" s="5" t="s">
        <v>625</v>
      </c>
      <c r="B334" s="6">
        <v>8.6999999999999993</v>
      </c>
      <c r="C334" s="12">
        <v>4.6713085263203364</v>
      </c>
      <c r="D334" s="10">
        <f t="shared" si="16"/>
        <v>4.0286914736796628</v>
      </c>
      <c r="G334" s="14">
        <v>8.2654857159917174</v>
      </c>
      <c r="H334" s="13">
        <f t="shared" si="15"/>
        <v>0.43451428400828185</v>
      </c>
      <c r="L334">
        <v>11.77616371854603</v>
      </c>
      <c r="M334" s="10">
        <f t="shared" si="17"/>
        <v>-3.0761637185460309</v>
      </c>
    </row>
    <row r="335" spans="1:13" x14ac:dyDescent="0.25">
      <c r="A335" s="5" t="s">
        <v>626</v>
      </c>
      <c r="B335" s="6">
        <v>8.5</v>
      </c>
      <c r="C335" s="12">
        <v>4.6133780465663392</v>
      </c>
      <c r="D335" s="10">
        <f t="shared" si="16"/>
        <v>3.8866219534336608</v>
      </c>
      <c r="G335" s="14">
        <v>8.2526261641020771</v>
      </c>
      <c r="H335" s="13">
        <f t="shared" si="15"/>
        <v>0.24737383589792294</v>
      </c>
      <c r="L335">
        <v>11.771190222523932</v>
      </c>
      <c r="M335" s="10">
        <f t="shared" si="17"/>
        <v>-3.2711902225239324</v>
      </c>
    </row>
    <row r="336" spans="1:13" x14ac:dyDescent="0.25">
      <c r="A336" s="5" t="s">
        <v>627</v>
      </c>
      <c r="B336" s="6">
        <v>8.3000000000000007</v>
      </c>
      <c r="C336" s="12">
        <v>4.5544507894268218</v>
      </c>
      <c r="D336" s="10">
        <f t="shared" si="16"/>
        <v>3.7455492105731789</v>
      </c>
      <c r="G336" s="14">
        <v>8.2464583600799326</v>
      </c>
      <c r="H336" s="13">
        <f t="shared" si="15"/>
        <v>5.3541639920068107E-2</v>
      </c>
      <c r="L336">
        <v>11.771054804308895</v>
      </c>
      <c r="M336" s="10">
        <f t="shared" si="17"/>
        <v>-3.4710548043088938</v>
      </c>
    </row>
    <row r="337" spans="1:13" x14ac:dyDescent="0.25">
      <c r="A337" s="5" t="s">
        <v>628</v>
      </c>
      <c r="B337" s="6">
        <v>8</v>
      </c>
      <c r="C337" s="12">
        <v>4.4804179923505068</v>
      </c>
      <c r="D337" s="10">
        <f t="shared" si="16"/>
        <v>3.5195820076494932</v>
      </c>
      <c r="G337" s="14">
        <v>8.2341346414914085</v>
      </c>
      <c r="H337" s="13">
        <f t="shared" si="15"/>
        <v>-0.2341346414914085</v>
      </c>
      <c r="L337">
        <v>11.760396312715834</v>
      </c>
      <c r="M337" s="10">
        <f t="shared" si="17"/>
        <v>-3.7603963127158337</v>
      </c>
    </row>
    <row r="338" spans="1:13" x14ac:dyDescent="0.25">
      <c r="A338" t="s">
        <v>241</v>
      </c>
      <c r="B338" s="2">
        <v>7.9</v>
      </c>
      <c r="C338" s="12">
        <v>4.4008185260612063</v>
      </c>
      <c r="D338" s="10">
        <f t="shared" si="16"/>
        <v>3.4991814739387941</v>
      </c>
      <c r="G338" s="14">
        <v>7.8404859050578901</v>
      </c>
      <c r="H338" s="13">
        <f t="shared" si="15"/>
        <v>5.9514094942110241E-2</v>
      </c>
      <c r="L338">
        <v>11.736835773509302</v>
      </c>
      <c r="M338" s="10">
        <f t="shared" si="17"/>
        <v>-3.8368357735093017</v>
      </c>
    </row>
    <row r="339" spans="1:13" x14ac:dyDescent="0.25">
      <c r="A339" t="s">
        <v>242</v>
      </c>
      <c r="B339" s="2">
        <v>8.1999999999999993</v>
      </c>
      <c r="C339" s="12">
        <v>4.3246057461127814</v>
      </c>
      <c r="D339" s="10">
        <f t="shared" si="16"/>
        <v>3.8753942538872179</v>
      </c>
      <c r="G339" s="14">
        <v>7.8710993708209145</v>
      </c>
      <c r="H339" s="13">
        <f t="shared" si="15"/>
        <v>0.3289006291790848</v>
      </c>
      <c r="L339">
        <v>11.720667202906613</v>
      </c>
      <c r="M339" s="10">
        <f t="shared" si="17"/>
        <v>-3.5206672029066137</v>
      </c>
    </row>
    <row r="340" spans="1:13" x14ac:dyDescent="0.25">
      <c r="A340" t="s">
        <v>243</v>
      </c>
      <c r="B340" s="2">
        <v>8.4</v>
      </c>
      <c r="C340" s="12">
        <v>4.2015767201695935</v>
      </c>
      <c r="D340" s="10">
        <f t="shared" si="16"/>
        <v>4.1984232798304069</v>
      </c>
      <c r="G340" s="14">
        <v>7.7823492034141211</v>
      </c>
      <c r="H340" s="13">
        <f t="shared" si="15"/>
        <v>0.61765079658587929</v>
      </c>
      <c r="L340">
        <v>11.680876832042667</v>
      </c>
      <c r="M340" s="10">
        <f t="shared" si="17"/>
        <v>-3.2808768320426669</v>
      </c>
    </row>
    <row r="341" spans="1:13" x14ac:dyDescent="0.25">
      <c r="A341" t="s">
        <v>244</v>
      </c>
      <c r="B341" s="2">
        <v>8.1999999999999993</v>
      </c>
      <c r="C341" s="12">
        <v>4.0493315791029687</v>
      </c>
      <c r="D341" s="10">
        <f t="shared" si="16"/>
        <v>4.1506684208970306</v>
      </c>
      <c r="G341" s="14">
        <v>7.6747369485528001</v>
      </c>
      <c r="H341" s="13">
        <f t="shared" si="15"/>
        <v>0.5252630514471992</v>
      </c>
      <c r="L341">
        <v>11.635534899689</v>
      </c>
      <c r="M341" s="10">
        <f t="shared" si="17"/>
        <v>-3.4355348996890012</v>
      </c>
    </row>
    <row r="342" spans="1:13" x14ac:dyDescent="0.25">
      <c r="A342" t="s">
        <v>245</v>
      </c>
      <c r="B342" s="2">
        <v>7.9</v>
      </c>
      <c r="C342" s="12">
        <v>3.8820936257575234</v>
      </c>
      <c r="D342" s="10">
        <f t="shared" si="16"/>
        <v>4.017906374242477</v>
      </c>
      <c r="G342" s="14">
        <v>7.5938639325409412</v>
      </c>
      <c r="H342" s="13">
        <f t="shared" si="15"/>
        <v>0.30613606745905919</v>
      </c>
      <c r="L342">
        <v>11.591161744357024</v>
      </c>
      <c r="M342" s="10">
        <f t="shared" si="17"/>
        <v>-3.6911617443570233</v>
      </c>
    </row>
    <row r="343" spans="1:13" x14ac:dyDescent="0.25">
      <c r="A343" t="s">
        <v>246</v>
      </c>
      <c r="B343" s="2">
        <v>7.9</v>
      </c>
      <c r="C343" s="12">
        <v>3.7832155127744342</v>
      </c>
      <c r="D343" s="10">
        <f t="shared" si="16"/>
        <v>4.1167844872255657</v>
      </c>
      <c r="G343" s="14">
        <v>7.6120042954930351</v>
      </c>
      <c r="H343" s="13">
        <f t="shared" si="15"/>
        <v>0.28799570450696521</v>
      </c>
      <c r="L343">
        <v>11.588246553446499</v>
      </c>
      <c r="M343" s="10">
        <f t="shared" si="17"/>
        <v>-3.6882465534464988</v>
      </c>
    </row>
    <row r="344" spans="1:13" x14ac:dyDescent="0.25">
      <c r="A344" t="s">
        <v>247</v>
      </c>
      <c r="B344" s="2">
        <v>11</v>
      </c>
      <c r="C344" s="12">
        <v>3.8649341365548593</v>
      </c>
      <c r="D344" s="10">
        <f t="shared" si="16"/>
        <v>7.1350658634451403</v>
      </c>
      <c r="G344" s="14">
        <v>7.6525206902102427</v>
      </c>
      <c r="H344" s="13">
        <f t="shared" si="15"/>
        <v>3.3474793097897573</v>
      </c>
      <c r="L344">
        <v>11.615770070117001</v>
      </c>
      <c r="M344" s="10">
        <f t="shared" si="17"/>
        <v>-0.61577007011700147</v>
      </c>
    </row>
    <row r="345" spans="1:13" x14ac:dyDescent="0.25">
      <c r="A345" t="s">
        <v>248</v>
      </c>
      <c r="B345" s="2">
        <v>53.2</v>
      </c>
      <c r="C345" s="12">
        <v>17.403514180461936</v>
      </c>
      <c r="D345" s="10">
        <f t="shared" si="16"/>
        <v>35.796485819538063</v>
      </c>
      <c r="G345" s="14">
        <v>30.715069956713588</v>
      </c>
      <c r="H345" s="13">
        <f t="shared" si="15"/>
        <v>22.484930043286415</v>
      </c>
      <c r="L345">
        <v>41.866437546611785</v>
      </c>
      <c r="M345" s="10">
        <f t="shared" si="17"/>
        <v>11.333562453388218</v>
      </c>
    </row>
    <row r="346" spans="1:13" x14ac:dyDescent="0.25">
      <c r="A346" t="s">
        <v>249</v>
      </c>
      <c r="B346" s="2">
        <v>95.4</v>
      </c>
      <c r="C346" s="12">
        <v>143.73784622016368</v>
      </c>
      <c r="D346" s="10">
        <f t="shared" si="16"/>
        <v>-48.337846220163669</v>
      </c>
      <c r="G346" s="14">
        <v>82.762592859839501</v>
      </c>
      <c r="H346" s="13">
        <f t="shared" si="15"/>
        <v>12.637407140160505</v>
      </c>
      <c r="L346">
        <v>62.951441387197491</v>
      </c>
      <c r="M346" s="10">
        <f t="shared" si="17"/>
        <v>32.448558612802515</v>
      </c>
    </row>
    <row r="347" spans="1:13" x14ac:dyDescent="0.25">
      <c r="A347" t="s">
        <v>250</v>
      </c>
      <c r="B347" s="2">
        <v>113.4</v>
      </c>
      <c r="C347" s="12">
        <v>140.28084672574815</v>
      </c>
      <c r="D347" s="10">
        <f t="shared" si="16"/>
        <v>-26.880846725748142</v>
      </c>
      <c r="G347" s="14">
        <v>122.6076051514198</v>
      </c>
      <c r="H347" s="13">
        <f t="shared" si="15"/>
        <v>-9.2076051514197985</v>
      </c>
      <c r="L347">
        <v>124.47060225594282</v>
      </c>
      <c r="M347" s="10">
        <f t="shared" si="17"/>
        <v>-11.070602255942816</v>
      </c>
    </row>
    <row r="348" spans="1:13" x14ac:dyDescent="0.25">
      <c r="A348" t="s">
        <v>251</v>
      </c>
      <c r="B348" s="2">
        <v>127.1</v>
      </c>
      <c r="C348" s="12">
        <v>141.96032440607311</v>
      </c>
      <c r="D348" s="10">
        <f t="shared" si="16"/>
        <v>-14.860324406073119</v>
      </c>
      <c r="G348" s="14">
        <v>116.20078910261375</v>
      </c>
      <c r="H348" s="13">
        <f t="shared" si="15"/>
        <v>10.89921089738624</v>
      </c>
      <c r="L348">
        <v>135.49032598127459</v>
      </c>
      <c r="M348" s="10">
        <f t="shared" si="17"/>
        <v>-8.3903259812746001</v>
      </c>
    </row>
    <row r="349" spans="1:13" x14ac:dyDescent="0.25">
      <c r="A349" t="s">
        <v>252</v>
      </c>
      <c r="B349" s="2">
        <v>146.4</v>
      </c>
      <c r="C349" s="12">
        <v>142.54919123481648</v>
      </c>
      <c r="D349" s="10">
        <f t="shared" si="16"/>
        <v>3.8508087651835297</v>
      </c>
      <c r="G349" s="14">
        <v>153.06187955397817</v>
      </c>
      <c r="H349" s="13">
        <f t="shared" si="15"/>
        <v>-6.6618795539781672</v>
      </c>
      <c r="L349">
        <v>228.10987422294562</v>
      </c>
      <c r="M349" s="10">
        <f t="shared" si="17"/>
        <v>-81.709874222945615</v>
      </c>
    </row>
    <row r="350" spans="1:13" x14ac:dyDescent="0.25">
      <c r="A350" t="s">
        <v>253</v>
      </c>
      <c r="B350" s="2">
        <v>154.30000000000001</v>
      </c>
      <c r="C350" s="12">
        <v>130.25904314953007</v>
      </c>
      <c r="D350" s="10">
        <f t="shared" si="16"/>
        <v>24.040956850469939</v>
      </c>
      <c r="G350" s="14">
        <v>150.35992246103453</v>
      </c>
      <c r="H350" s="13">
        <f t="shared" si="15"/>
        <v>3.9400775389654825</v>
      </c>
      <c r="L350">
        <v>235.03890609993911</v>
      </c>
      <c r="M350" s="10">
        <f t="shared" si="17"/>
        <v>-80.738906099939101</v>
      </c>
    </row>
    <row r="351" spans="1:13" x14ac:dyDescent="0.25">
      <c r="A351" t="s">
        <v>254</v>
      </c>
      <c r="B351" s="2">
        <v>177.4</v>
      </c>
      <c r="C351" s="12">
        <v>122.91471767705593</v>
      </c>
      <c r="D351" s="10">
        <f t="shared" si="16"/>
        <v>54.485282322944073</v>
      </c>
      <c r="G351" s="14">
        <v>171.01635030108125</v>
      </c>
      <c r="H351" s="13">
        <f t="shared" si="15"/>
        <v>6.3836496989187594</v>
      </c>
      <c r="L351">
        <v>253.54023956050995</v>
      </c>
      <c r="M351" s="10">
        <f t="shared" si="17"/>
        <v>-76.14023956050994</v>
      </c>
    </row>
    <row r="352" spans="1:13" x14ac:dyDescent="0.25">
      <c r="A352" t="s">
        <v>255</v>
      </c>
      <c r="B352" s="2">
        <v>188.8</v>
      </c>
      <c r="C352" s="12">
        <v>132.83506684628864</v>
      </c>
      <c r="D352" s="10">
        <f t="shared" si="16"/>
        <v>55.964933153711371</v>
      </c>
      <c r="G352" s="14">
        <v>180.62976497197872</v>
      </c>
      <c r="H352" s="13">
        <f t="shared" si="15"/>
        <v>8.1702350280212954</v>
      </c>
      <c r="L352">
        <v>260.85603445185882</v>
      </c>
      <c r="M352" s="10">
        <f t="shared" si="17"/>
        <v>-72.056034451858807</v>
      </c>
    </row>
    <row r="353" spans="1:13" x14ac:dyDescent="0.25">
      <c r="A353" t="s">
        <v>256</v>
      </c>
      <c r="B353" s="2">
        <v>174.8</v>
      </c>
      <c r="C353" s="12">
        <v>123.77384882378037</v>
      </c>
      <c r="D353" s="10">
        <f t="shared" si="16"/>
        <v>51.026151176219642</v>
      </c>
      <c r="G353" s="14">
        <v>164.70422151469543</v>
      </c>
      <c r="H353" s="13">
        <f t="shared" si="15"/>
        <v>10.095778485304578</v>
      </c>
      <c r="L353">
        <v>245.86281958093005</v>
      </c>
      <c r="M353" s="10">
        <f t="shared" si="17"/>
        <v>-71.062819580930039</v>
      </c>
    </row>
    <row r="354" spans="1:13" x14ac:dyDescent="0.25">
      <c r="A354" t="s">
        <v>257</v>
      </c>
      <c r="B354" s="2">
        <v>136.19999999999999</v>
      </c>
      <c r="C354" s="12">
        <v>106.01545968197699</v>
      </c>
      <c r="D354" s="10">
        <f t="shared" si="16"/>
        <v>30.184540318022997</v>
      </c>
      <c r="G354" s="14">
        <v>145.97207907533397</v>
      </c>
      <c r="H354" s="13">
        <f t="shared" si="15"/>
        <v>-9.772079075333977</v>
      </c>
      <c r="L354">
        <v>223.31641453331292</v>
      </c>
      <c r="M354" s="10">
        <f t="shared" si="17"/>
        <v>-87.116414533312934</v>
      </c>
    </row>
    <row r="355" spans="1:13" x14ac:dyDescent="0.25">
      <c r="A355" t="s">
        <v>258</v>
      </c>
      <c r="B355" s="2">
        <v>89.4</v>
      </c>
      <c r="C355" s="12">
        <v>36.249024779231412</v>
      </c>
      <c r="D355" s="10">
        <f t="shared" si="16"/>
        <v>53.150975220768593</v>
      </c>
      <c r="G355" s="14">
        <v>55.052338612538875</v>
      </c>
      <c r="H355" s="13">
        <f t="shared" si="15"/>
        <v>34.34766138746113</v>
      </c>
      <c r="L355">
        <v>79.01701531317137</v>
      </c>
      <c r="M355" s="10">
        <f t="shared" si="17"/>
        <v>10.382984686828635</v>
      </c>
    </row>
    <row r="356" spans="1:13" x14ac:dyDescent="0.25">
      <c r="A356" t="s">
        <v>259</v>
      </c>
      <c r="B356" s="2">
        <v>42.8</v>
      </c>
      <c r="C356" s="12">
        <v>17.763695851761632</v>
      </c>
      <c r="D356" s="10">
        <f t="shared" si="16"/>
        <v>25.036304148238365</v>
      </c>
      <c r="G356" s="14">
        <v>26.972918748819861</v>
      </c>
      <c r="H356" s="13">
        <f t="shared" si="15"/>
        <v>15.827081251180136</v>
      </c>
      <c r="L356">
        <v>39.142091700508175</v>
      </c>
      <c r="M356" s="10">
        <f t="shared" si="17"/>
        <v>3.6579082994918224</v>
      </c>
    </row>
    <row r="357" spans="1:13" x14ac:dyDescent="0.25">
      <c r="A357" t="s">
        <v>260</v>
      </c>
      <c r="B357" s="2">
        <v>23.6</v>
      </c>
      <c r="C357" s="12">
        <v>6.6157141395126642</v>
      </c>
      <c r="D357" s="10">
        <f t="shared" si="16"/>
        <v>16.984285860487336</v>
      </c>
      <c r="G357" s="14">
        <v>11.237647883107885</v>
      </c>
      <c r="H357" s="13">
        <f t="shared" si="15"/>
        <v>12.362352116892117</v>
      </c>
      <c r="L357">
        <v>15.835849724335262</v>
      </c>
      <c r="M357" s="10">
        <f t="shared" si="17"/>
        <v>7.7641502756647398</v>
      </c>
    </row>
    <row r="358" spans="1:13" x14ac:dyDescent="0.25">
      <c r="A358" t="s">
        <v>261</v>
      </c>
      <c r="B358" s="2">
        <v>12.8</v>
      </c>
      <c r="C358" s="12">
        <v>4.9764015631465632</v>
      </c>
      <c r="D358" s="10">
        <f t="shared" si="16"/>
        <v>7.8235984368534375</v>
      </c>
      <c r="G358" s="14">
        <v>8.7065834352737994</v>
      </c>
      <c r="H358" s="13">
        <f t="shared" si="15"/>
        <v>4.0934165647262013</v>
      </c>
      <c r="L358">
        <v>12.210600391924613</v>
      </c>
      <c r="M358" s="10">
        <f t="shared" si="17"/>
        <v>0.5893996080753876</v>
      </c>
    </row>
    <row r="359" spans="1:13" x14ac:dyDescent="0.25">
      <c r="A359" t="s">
        <v>262</v>
      </c>
      <c r="B359" s="2">
        <v>9.6999999999999993</v>
      </c>
      <c r="C359" s="12">
        <v>4.5157742515029682</v>
      </c>
      <c r="D359" s="10">
        <f t="shared" si="16"/>
        <v>5.1842257484970311</v>
      </c>
      <c r="G359" s="14">
        <v>8.2843883807693732</v>
      </c>
      <c r="H359" s="13">
        <f t="shared" si="15"/>
        <v>1.4156116192306261</v>
      </c>
      <c r="L359">
        <v>11.803159856502074</v>
      </c>
      <c r="M359" s="10">
        <f t="shared" si="17"/>
        <v>-2.1031598565020744</v>
      </c>
    </row>
    <row r="360" spans="1:13" x14ac:dyDescent="0.25">
      <c r="A360" t="s">
        <v>263</v>
      </c>
      <c r="B360" s="2">
        <v>8.4</v>
      </c>
      <c r="C360" s="12">
        <v>4.4699760736867153</v>
      </c>
      <c r="D360" s="10">
        <f t="shared" si="16"/>
        <v>3.930023926313285</v>
      </c>
      <c r="G360" s="14">
        <v>8.2848853351899887</v>
      </c>
      <c r="H360" s="13">
        <f t="shared" si="15"/>
        <v>0.11511466481001165</v>
      </c>
      <c r="L360">
        <v>11.810977451250118</v>
      </c>
      <c r="M360" s="10">
        <f t="shared" si="17"/>
        <v>-3.4109774512501172</v>
      </c>
    </row>
    <row r="361" spans="1:13" x14ac:dyDescent="0.25">
      <c r="A361" t="s">
        <v>264</v>
      </c>
      <c r="B361" s="2">
        <v>8.3000000000000007</v>
      </c>
      <c r="C361" s="12">
        <v>4.3380855705264008</v>
      </c>
      <c r="D361" s="10">
        <f t="shared" si="16"/>
        <v>3.9619144294736</v>
      </c>
      <c r="G361" s="14">
        <v>8.2637792566700803</v>
      </c>
      <c r="H361" s="13">
        <f t="shared" si="15"/>
        <v>3.6220743329920424E-2</v>
      </c>
      <c r="L361">
        <v>11.78820952961669</v>
      </c>
      <c r="M361" s="10">
        <f t="shared" si="17"/>
        <v>-3.4882095296166895</v>
      </c>
    </row>
    <row r="362" spans="1:13" x14ac:dyDescent="0.25">
      <c r="A362" t="s">
        <v>265</v>
      </c>
      <c r="B362" s="2">
        <v>8.1</v>
      </c>
      <c r="C362" s="12">
        <v>4.1348585380725744</v>
      </c>
      <c r="D362" s="10">
        <f t="shared" si="16"/>
        <v>3.9651414619274252</v>
      </c>
      <c r="G362" s="14">
        <v>7.8557687898811643</v>
      </c>
      <c r="H362" s="13">
        <f t="shared" si="15"/>
        <v>0.24423121011883531</v>
      </c>
      <c r="L362">
        <v>11.707904185200217</v>
      </c>
      <c r="M362" s="10">
        <f t="shared" si="17"/>
        <v>-3.6079041852002174</v>
      </c>
    </row>
    <row r="363" spans="1:13" x14ac:dyDescent="0.25">
      <c r="A363" t="s">
        <v>266</v>
      </c>
      <c r="B363" s="2">
        <v>7.9</v>
      </c>
      <c r="C363" s="12">
        <v>3.9144495733273907</v>
      </c>
      <c r="D363" s="10">
        <f t="shared" si="16"/>
        <v>3.9855504266726096</v>
      </c>
      <c r="G363" s="14">
        <v>7.7205661020986733</v>
      </c>
      <c r="H363" s="13">
        <f t="shared" si="15"/>
        <v>0.17943389790132702</v>
      </c>
      <c r="L363">
        <v>11.608218198046531</v>
      </c>
      <c r="M363" s="10">
        <f t="shared" si="17"/>
        <v>-3.7082181980465307</v>
      </c>
    </row>
    <row r="364" spans="1:13" x14ac:dyDescent="0.25">
      <c r="A364" t="s">
        <v>267</v>
      </c>
      <c r="B364" s="2">
        <v>7.9</v>
      </c>
      <c r="C364" s="12">
        <v>3.7577931366596964</v>
      </c>
      <c r="D364" s="10">
        <f t="shared" si="16"/>
        <v>4.142206863340304</v>
      </c>
      <c r="G364" s="14">
        <v>7.5915104683795755</v>
      </c>
      <c r="H364" s="13">
        <f t="shared" si="15"/>
        <v>0.30848953162042481</v>
      </c>
      <c r="L364">
        <v>11.532319666118635</v>
      </c>
      <c r="M364" s="10">
        <f t="shared" si="17"/>
        <v>-3.6323196661186348</v>
      </c>
    </row>
    <row r="365" spans="1:13" x14ac:dyDescent="0.25">
      <c r="A365" t="s">
        <v>268</v>
      </c>
      <c r="B365" s="2">
        <v>8.1</v>
      </c>
      <c r="C365" s="12">
        <v>3.6843792443534427</v>
      </c>
      <c r="D365" s="10">
        <f t="shared" si="16"/>
        <v>4.4156207556465574</v>
      </c>
      <c r="G365" s="14">
        <v>7.547332969030621</v>
      </c>
      <c r="H365" s="13">
        <f t="shared" si="15"/>
        <v>0.55266703096937864</v>
      </c>
      <c r="L365">
        <v>11.524176103670637</v>
      </c>
      <c r="M365" s="10">
        <f t="shared" si="17"/>
        <v>-3.4241761036706375</v>
      </c>
    </row>
    <row r="366" spans="1:13" x14ac:dyDescent="0.25">
      <c r="A366" t="s">
        <v>269</v>
      </c>
      <c r="B366" s="2">
        <v>8.1999999999999993</v>
      </c>
      <c r="C366" s="12">
        <v>3.6100870863902199</v>
      </c>
      <c r="D366" s="10">
        <f t="shared" si="16"/>
        <v>4.5899129136097798</v>
      </c>
      <c r="G366" s="14">
        <v>7.5005460266669788</v>
      </c>
      <c r="H366" s="13">
        <f t="shared" si="15"/>
        <v>0.69945397333302051</v>
      </c>
      <c r="L366">
        <v>11.5151788935139</v>
      </c>
      <c r="M366" s="10">
        <f t="shared" si="17"/>
        <v>-3.3151788935139006</v>
      </c>
    </row>
    <row r="367" spans="1:13" x14ac:dyDescent="0.25">
      <c r="A367" t="s">
        <v>270</v>
      </c>
      <c r="B367" s="2">
        <v>8.1</v>
      </c>
      <c r="C367" s="12">
        <v>3.6878526334760826</v>
      </c>
      <c r="D367" s="10">
        <f t="shared" si="16"/>
        <v>4.412147366523917</v>
      </c>
      <c r="G367" s="14">
        <v>7.5445963084595826</v>
      </c>
      <c r="H367" s="13">
        <f t="shared" si="15"/>
        <v>0.55540369154041702</v>
      </c>
      <c r="L367">
        <v>11.538845574608473</v>
      </c>
      <c r="M367" s="10">
        <f t="shared" si="17"/>
        <v>-3.4388455746084734</v>
      </c>
    </row>
    <row r="368" spans="1:13" x14ac:dyDescent="0.25">
      <c r="A368" t="s">
        <v>271</v>
      </c>
      <c r="B368" s="2">
        <v>12.5</v>
      </c>
      <c r="C368" s="12">
        <v>4.0217199361159937</v>
      </c>
      <c r="D368" s="10">
        <f t="shared" si="16"/>
        <v>8.4782800638840072</v>
      </c>
      <c r="G368" s="14">
        <v>7.7077281477459083</v>
      </c>
      <c r="H368" s="13">
        <f t="shared" si="15"/>
        <v>4.7922718522540917</v>
      </c>
      <c r="L368">
        <v>11.634619145543896</v>
      </c>
      <c r="M368" s="10">
        <f t="shared" si="17"/>
        <v>0.86538085445610413</v>
      </c>
    </row>
    <row r="369" spans="1:13" x14ac:dyDescent="0.25">
      <c r="A369" t="s">
        <v>272</v>
      </c>
      <c r="B369" s="2">
        <v>56.8</v>
      </c>
      <c r="C369" s="12">
        <v>13.440244141463234</v>
      </c>
      <c r="D369" s="10">
        <f t="shared" si="16"/>
        <v>43.359755858536765</v>
      </c>
      <c r="G369" s="14">
        <v>21.307023981219913</v>
      </c>
      <c r="H369" s="13">
        <f t="shared" si="15"/>
        <v>35.492976018780084</v>
      </c>
      <c r="L369">
        <v>29.285526170234075</v>
      </c>
      <c r="M369" s="10">
        <f t="shared" si="17"/>
        <v>27.514473829765922</v>
      </c>
    </row>
    <row r="370" spans="1:13" x14ac:dyDescent="0.25">
      <c r="A370" t="s">
        <v>273</v>
      </c>
      <c r="B370" s="2">
        <v>94.8</v>
      </c>
      <c r="C370" s="12">
        <v>99.14648416532755</v>
      </c>
      <c r="D370" s="10">
        <f t="shared" si="16"/>
        <v>-4.3464841653275528</v>
      </c>
      <c r="G370" s="14">
        <v>92.050956928600087</v>
      </c>
      <c r="H370" s="13">
        <f t="shared" si="15"/>
        <v>2.7490430713999103</v>
      </c>
      <c r="L370">
        <v>127.00529961878335</v>
      </c>
      <c r="M370" s="10">
        <f t="shared" si="17"/>
        <v>-32.205299618783357</v>
      </c>
    </row>
    <row r="371" spans="1:13" x14ac:dyDescent="0.25">
      <c r="A371" t="s">
        <v>274</v>
      </c>
      <c r="B371" s="2">
        <v>123.4</v>
      </c>
      <c r="C371" s="12">
        <v>124.26385359005776</v>
      </c>
      <c r="D371" s="10">
        <f t="shared" si="16"/>
        <v>-0.86385359005775797</v>
      </c>
      <c r="G371" s="14">
        <v>119.5395606618125</v>
      </c>
      <c r="H371" s="13">
        <f t="shared" si="15"/>
        <v>3.8604393381875042</v>
      </c>
      <c r="L371">
        <v>179.26706860990157</v>
      </c>
      <c r="M371" s="10">
        <f t="shared" si="17"/>
        <v>-55.867068609901565</v>
      </c>
    </row>
    <row r="372" spans="1:13" x14ac:dyDescent="0.25">
      <c r="A372" t="s">
        <v>275</v>
      </c>
      <c r="B372" s="2">
        <v>139</v>
      </c>
      <c r="C372" s="12">
        <v>129.86896517319747</v>
      </c>
      <c r="D372" s="10">
        <f t="shared" si="16"/>
        <v>9.1310348268025336</v>
      </c>
      <c r="G372" s="14">
        <v>125.54677376946889</v>
      </c>
      <c r="H372" s="13">
        <f t="shared" si="15"/>
        <v>13.453226230531115</v>
      </c>
      <c r="L372">
        <v>199.57951399794743</v>
      </c>
      <c r="M372" s="10">
        <f t="shared" si="17"/>
        <v>-60.57951399794743</v>
      </c>
    </row>
    <row r="373" spans="1:13" x14ac:dyDescent="0.25">
      <c r="A373" t="s">
        <v>276</v>
      </c>
      <c r="B373" s="2">
        <v>163.9</v>
      </c>
      <c r="C373" s="12">
        <v>122.90407859184103</v>
      </c>
      <c r="D373" s="10">
        <f t="shared" si="16"/>
        <v>40.995921408158978</v>
      </c>
      <c r="G373" s="14">
        <v>153.55625901063831</v>
      </c>
      <c r="H373" s="13">
        <f t="shared" si="15"/>
        <v>10.343740989361692</v>
      </c>
      <c r="L373">
        <v>242.20107358810202</v>
      </c>
      <c r="M373" s="10">
        <f t="shared" si="17"/>
        <v>-78.301073588102014</v>
      </c>
    </row>
    <row r="374" spans="1:13" x14ac:dyDescent="0.25">
      <c r="A374" t="s">
        <v>277</v>
      </c>
      <c r="B374" s="2">
        <v>153.4</v>
      </c>
      <c r="C374" s="12">
        <v>121.58789264902893</v>
      </c>
      <c r="D374" s="10">
        <f t="shared" si="16"/>
        <v>31.812107350971075</v>
      </c>
      <c r="G374" s="14">
        <v>143.04277470814313</v>
      </c>
      <c r="H374" s="13">
        <f t="shared" si="15"/>
        <v>10.357225291856878</v>
      </c>
      <c r="L374">
        <v>238.13759149689321</v>
      </c>
      <c r="M374" s="10">
        <f t="shared" si="17"/>
        <v>-84.737591496893202</v>
      </c>
    </row>
    <row r="375" spans="1:13" x14ac:dyDescent="0.25">
      <c r="A375" t="s">
        <v>278</v>
      </c>
      <c r="B375" s="2">
        <v>163.80000000000001</v>
      </c>
      <c r="C375" s="12">
        <v>144.76765973025448</v>
      </c>
      <c r="D375" s="10">
        <f t="shared" si="16"/>
        <v>19.032340269745532</v>
      </c>
      <c r="G375" s="14">
        <v>165.13377491585879</v>
      </c>
      <c r="H375" s="13">
        <f t="shared" si="15"/>
        <v>-1.3337749158587826</v>
      </c>
      <c r="L375">
        <v>266.58832406823143</v>
      </c>
      <c r="M375" s="10">
        <f t="shared" si="17"/>
        <v>-102.78832406823142</v>
      </c>
    </row>
    <row r="376" spans="1:13" x14ac:dyDescent="0.25">
      <c r="A376" t="s">
        <v>279</v>
      </c>
      <c r="B376" s="2">
        <v>168.2</v>
      </c>
      <c r="C376" s="12">
        <v>165.44935924123664</v>
      </c>
      <c r="D376" s="10">
        <f t="shared" si="16"/>
        <v>2.7506407587633532</v>
      </c>
      <c r="G376" s="14">
        <v>149.78348072348183</v>
      </c>
      <c r="H376" s="13">
        <f t="shared" si="15"/>
        <v>18.416519276518159</v>
      </c>
      <c r="L376">
        <v>237.43525743636502</v>
      </c>
      <c r="M376" s="10">
        <f t="shared" si="17"/>
        <v>-69.235257436365032</v>
      </c>
    </row>
    <row r="377" spans="1:13" x14ac:dyDescent="0.25">
      <c r="A377" t="s">
        <v>280</v>
      </c>
      <c r="B377" s="2">
        <v>160.4</v>
      </c>
      <c r="C377" s="12">
        <v>160.06607034933958</v>
      </c>
      <c r="D377" s="10">
        <f t="shared" si="16"/>
        <v>0.33392965066042279</v>
      </c>
      <c r="G377" s="14">
        <v>154.07002403567921</v>
      </c>
      <c r="H377" s="13">
        <f t="shared" si="15"/>
        <v>6.3299759643207949</v>
      </c>
      <c r="L377">
        <v>234.96804558085327</v>
      </c>
      <c r="M377" s="10">
        <f t="shared" si="17"/>
        <v>-74.568045580853266</v>
      </c>
    </row>
    <row r="378" spans="1:13" x14ac:dyDescent="0.25">
      <c r="A378" t="s">
        <v>281</v>
      </c>
      <c r="B378" s="2">
        <v>137.5</v>
      </c>
      <c r="C378" s="12">
        <v>153.52375983452637</v>
      </c>
      <c r="D378" s="10">
        <f t="shared" si="16"/>
        <v>-16.023759834526373</v>
      </c>
      <c r="G378" s="14">
        <v>131.29116365707006</v>
      </c>
      <c r="H378" s="13">
        <f t="shared" si="15"/>
        <v>6.208836342929942</v>
      </c>
      <c r="L378">
        <v>181.57135562831706</v>
      </c>
      <c r="M378" s="10">
        <f t="shared" si="17"/>
        <v>-44.071355628317065</v>
      </c>
    </row>
    <row r="379" spans="1:13" x14ac:dyDescent="0.25">
      <c r="A379" t="s">
        <v>282</v>
      </c>
      <c r="B379" s="2">
        <v>91.4</v>
      </c>
      <c r="C379" s="12">
        <v>82.604174733337231</v>
      </c>
      <c r="D379" s="10">
        <f t="shared" si="16"/>
        <v>8.7958252666627743</v>
      </c>
      <c r="G379" s="14">
        <v>112.07428541977956</v>
      </c>
      <c r="H379" s="13">
        <f t="shared" si="15"/>
        <v>-20.674285419779551</v>
      </c>
      <c r="L379">
        <v>152.69689971214606</v>
      </c>
      <c r="M379" s="10">
        <f t="shared" si="17"/>
        <v>-61.296899712146057</v>
      </c>
    </row>
    <row r="380" spans="1:13" x14ac:dyDescent="0.25">
      <c r="A380" t="s">
        <v>283</v>
      </c>
      <c r="B380" s="2">
        <v>44</v>
      </c>
      <c r="C380" s="12">
        <v>52.057905270963502</v>
      </c>
      <c r="D380" s="10">
        <f t="shared" si="16"/>
        <v>-8.0579052709635022</v>
      </c>
      <c r="G380" s="14">
        <v>65.868310782497304</v>
      </c>
      <c r="H380" s="13">
        <f t="shared" si="15"/>
        <v>-21.868310782497304</v>
      </c>
      <c r="L380">
        <v>101.50350341959246</v>
      </c>
      <c r="M380" s="10">
        <f t="shared" si="17"/>
        <v>-57.503503419592462</v>
      </c>
    </row>
    <row r="381" spans="1:13" x14ac:dyDescent="0.25">
      <c r="A381" t="s">
        <v>284</v>
      </c>
      <c r="B381" s="2">
        <v>31.8</v>
      </c>
      <c r="C381" s="12">
        <v>34.906911272943915</v>
      </c>
      <c r="D381" s="10">
        <f t="shared" si="16"/>
        <v>-3.1069112729439148</v>
      </c>
      <c r="G381" s="14">
        <v>35.214335936498742</v>
      </c>
      <c r="H381" s="13">
        <f t="shared" si="15"/>
        <v>-3.4143359364987411</v>
      </c>
      <c r="L381">
        <v>55.359633022942319</v>
      </c>
      <c r="M381" s="10">
        <f t="shared" si="17"/>
        <v>-23.559633022942318</v>
      </c>
    </row>
    <row r="382" spans="1:13" x14ac:dyDescent="0.25">
      <c r="A382" t="s">
        <v>285</v>
      </c>
      <c r="B382" s="2">
        <v>11.7</v>
      </c>
      <c r="C382" s="12">
        <v>4.7307161257258752</v>
      </c>
      <c r="D382" s="10">
        <f t="shared" si="16"/>
        <v>6.9692838742741241</v>
      </c>
      <c r="G382" s="14">
        <v>8.7002337567524144</v>
      </c>
      <c r="H382" s="13">
        <f t="shared" si="15"/>
        <v>2.9997662432475849</v>
      </c>
      <c r="L382">
        <v>11.815001900419912</v>
      </c>
      <c r="M382" s="10">
        <f t="shared" si="17"/>
        <v>-0.11500190041991232</v>
      </c>
    </row>
    <row r="383" spans="1:13" x14ac:dyDescent="0.25">
      <c r="A383" t="s">
        <v>286</v>
      </c>
      <c r="B383" s="2">
        <v>6.9</v>
      </c>
      <c r="C383" s="12">
        <v>4.566606366137246</v>
      </c>
      <c r="D383" s="10">
        <f t="shared" si="16"/>
        <v>2.3333936338627543</v>
      </c>
      <c r="G383" s="14">
        <v>8.387508602766383</v>
      </c>
      <c r="H383" s="13">
        <f t="shared" si="15"/>
        <v>-1.4875086027663826</v>
      </c>
      <c r="L383">
        <v>11.750998530174824</v>
      </c>
      <c r="M383" s="10">
        <f t="shared" si="17"/>
        <v>-4.8509985301748237</v>
      </c>
    </row>
    <row r="384" spans="1:13" x14ac:dyDescent="0.25">
      <c r="A384" t="s">
        <v>287</v>
      </c>
      <c r="B384" s="2">
        <v>6.7</v>
      </c>
      <c r="C384" s="12">
        <v>4.3960643643786703</v>
      </c>
      <c r="D384" s="10">
        <f t="shared" si="16"/>
        <v>2.3039356356213299</v>
      </c>
      <c r="G384" s="14">
        <v>8.2436965893188958</v>
      </c>
      <c r="H384" s="13">
        <f t="shared" si="15"/>
        <v>-1.5436965893188956</v>
      </c>
      <c r="L384">
        <v>11.704702789907232</v>
      </c>
      <c r="M384" s="10">
        <f t="shared" si="17"/>
        <v>-5.0047027899072321</v>
      </c>
    </row>
    <row r="385" spans="1:13" x14ac:dyDescent="0.25">
      <c r="A385" t="s">
        <v>288</v>
      </c>
      <c r="B385" s="2">
        <v>6.8</v>
      </c>
      <c r="C385" s="12">
        <v>4.3315534557137765</v>
      </c>
      <c r="D385" s="10">
        <f t="shared" si="16"/>
        <v>2.4684465442862233</v>
      </c>
      <c r="G385" s="14">
        <v>8.1617417998931501</v>
      </c>
      <c r="H385" s="13">
        <f t="shared" si="15"/>
        <v>-1.3617417998931503</v>
      </c>
      <c r="L385">
        <v>11.69184959760026</v>
      </c>
      <c r="M385" s="10">
        <f t="shared" si="17"/>
        <v>-4.8918495976002605</v>
      </c>
    </row>
    <row r="386" spans="1:13" x14ac:dyDescent="0.25">
      <c r="A386" t="s">
        <v>289</v>
      </c>
      <c r="B386" s="2">
        <v>6.6</v>
      </c>
      <c r="C386" s="12">
        <v>4.3458781441978438</v>
      </c>
      <c r="D386" s="10">
        <f t="shared" si="16"/>
        <v>2.2541218558021558</v>
      </c>
      <c r="G386" s="14">
        <v>8.2426087604963936</v>
      </c>
      <c r="H386" s="13">
        <f t="shared" ref="H386:H449" si="18">B386-G386</f>
        <v>-1.6426087604963939</v>
      </c>
      <c r="L386">
        <v>11.712702186719508</v>
      </c>
      <c r="M386" s="10">
        <f t="shared" si="17"/>
        <v>-5.1127021867195079</v>
      </c>
    </row>
    <row r="387" spans="1:13" x14ac:dyDescent="0.25">
      <c r="A387" t="s">
        <v>290</v>
      </c>
      <c r="B387" s="2">
        <v>6.6</v>
      </c>
      <c r="C387" s="12">
        <v>4.3545224640905449</v>
      </c>
      <c r="D387" s="10">
        <f t="shared" ref="D387:D450" si="19">B387-C387</f>
        <v>2.2454775359094548</v>
      </c>
      <c r="G387" s="14">
        <v>8.2493234999223422</v>
      </c>
      <c r="H387" s="13">
        <f t="shared" si="18"/>
        <v>-1.6493234999223425</v>
      </c>
      <c r="L387">
        <v>11.743379737765347</v>
      </c>
      <c r="M387" s="10">
        <f t="shared" ref="M387:M450" si="20">B387-L387</f>
        <v>-5.143379737765347</v>
      </c>
    </row>
    <row r="388" spans="1:13" x14ac:dyDescent="0.25">
      <c r="A388" t="s">
        <v>291</v>
      </c>
      <c r="B388" s="2">
        <v>6.6</v>
      </c>
      <c r="C388" s="12">
        <v>4.2606825691888117</v>
      </c>
      <c r="D388" s="10">
        <f t="shared" si="19"/>
        <v>2.3393174308111879</v>
      </c>
      <c r="G388" s="14">
        <v>8.2400574602156063</v>
      </c>
      <c r="H388" s="13">
        <f t="shared" si="18"/>
        <v>-1.6400574602156066</v>
      </c>
      <c r="L388">
        <v>11.739108596680532</v>
      </c>
      <c r="M388" s="10">
        <f t="shared" si="20"/>
        <v>-5.1391085966805328</v>
      </c>
    </row>
    <row r="389" spans="1:13" x14ac:dyDescent="0.25">
      <c r="A389" t="s">
        <v>292</v>
      </c>
      <c r="B389" s="2">
        <v>6.5</v>
      </c>
      <c r="C389" s="12">
        <v>4.1057596514083894</v>
      </c>
      <c r="D389" s="10">
        <f t="shared" si="19"/>
        <v>2.3942403485916106</v>
      </c>
      <c r="G389" s="14">
        <v>8.1983193864395663</v>
      </c>
      <c r="H389" s="13">
        <f t="shared" si="18"/>
        <v>-1.6983193864395663</v>
      </c>
      <c r="L389">
        <v>11.68271969871838</v>
      </c>
      <c r="M389" s="10">
        <f t="shared" si="20"/>
        <v>-5.1827196987183797</v>
      </c>
    </row>
    <row r="390" spans="1:13" x14ac:dyDescent="0.25">
      <c r="A390" t="s">
        <v>293</v>
      </c>
      <c r="B390" s="2">
        <v>6.7</v>
      </c>
      <c r="C390" s="12">
        <v>3.9556082277904321</v>
      </c>
      <c r="D390" s="10">
        <f t="shared" si="19"/>
        <v>2.7443917722095681</v>
      </c>
      <c r="G390" s="14">
        <v>8.1560426342889869</v>
      </c>
      <c r="H390" s="13">
        <f t="shared" si="18"/>
        <v>-1.4560426342889867</v>
      </c>
      <c r="L390">
        <v>11.635552776613279</v>
      </c>
      <c r="M390" s="10">
        <f t="shared" si="20"/>
        <v>-4.935552776613279</v>
      </c>
    </row>
    <row r="391" spans="1:13" x14ac:dyDescent="0.25">
      <c r="A391" t="s">
        <v>294</v>
      </c>
      <c r="B391" s="2">
        <v>6.3</v>
      </c>
      <c r="C391" s="12">
        <v>3.9920810010449901</v>
      </c>
      <c r="D391" s="10">
        <f t="shared" si="19"/>
        <v>2.3079189989550097</v>
      </c>
      <c r="G391" s="14">
        <v>8.1498243883927728</v>
      </c>
      <c r="H391" s="13">
        <f t="shared" si="18"/>
        <v>-1.849824388392773</v>
      </c>
      <c r="L391">
        <v>11.637145106856739</v>
      </c>
      <c r="M391" s="10">
        <f t="shared" si="20"/>
        <v>-5.337145106856739</v>
      </c>
    </row>
    <row r="392" spans="1:13" x14ac:dyDescent="0.25">
      <c r="A392" t="s">
        <v>295</v>
      </c>
      <c r="B392" s="2">
        <v>6.9</v>
      </c>
      <c r="C392" s="12">
        <v>4.2799716904551905</v>
      </c>
      <c r="D392" s="10">
        <f t="shared" si="19"/>
        <v>2.6200283095448098</v>
      </c>
      <c r="G392" s="14">
        <v>8.2100025503990484</v>
      </c>
      <c r="H392" s="13">
        <f t="shared" si="18"/>
        <v>-1.310002550399048</v>
      </c>
      <c r="L392">
        <v>11.734183443779463</v>
      </c>
      <c r="M392" s="10">
        <f t="shared" si="20"/>
        <v>-4.8341834437794624</v>
      </c>
    </row>
    <row r="393" spans="1:13" x14ac:dyDescent="0.25">
      <c r="A393" t="s">
        <v>296</v>
      </c>
      <c r="B393" s="2">
        <v>11.3</v>
      </c>
      <c r="C393" s="12">
        <v>4.6650373668315082</v>
      </c>
      <c r="D393" s="10">
        <f t="shared" si="19"/>
        <v>6.6349626331684926</v>
      </c>
      <c r="G393" s="14">
        <v>8.2968193831054222</v>
      </c>
      <c r="H393" s="13">
        <f t="shared" si="18"/>
        <v>3.0031806168945785</v>
      </c>
      <c r="L393">
        <v>11.845902796850229</v>
      </c>
      <c r="M393" s="10">
        <f t="shared" si="20"/>
        <v>-0.54590279685022836</v>
      </c>
    </row>
    <row r="394" spans="1:13" x14ac:dyDescent="0.25">
      <c r="A394" t="s">
        <v>297</v>
      </c>
      <c r="B394" s="2">
        <v>25.7</v>
      </c>
      <c r="C394" s="12">
        <v>4.9018941264735822</v>
      </c>
      <c r="D394" s="10">
        <f t="shared" si="19"/>
        <v>20.798105873526417</v>
      </c>
      <c r="G394" s="14">
        <v>8.3592705909668208</v>
      </c>
      <c r="H394" s="13">
        <f t="shared" si="18"/>
        <v>17.34072940903318</v>
      </c>
      <c r="L394">
        <v>11.907589518810674</v>
      </c>
      <c r="M394" s="10">
        <f t="shared" si="20"/>
        <v>13.792410481189325</v>
      </c>
    </row>
    <row r="395" spans="1:13" x14ac:dyDescent="0.25">
      <c r="A395" t="s">
        <v>298</v>
      </c>
      <c r="B395" s="2">
        <v>26.1</v>
      </c>
      <c r="C395" s="12">
        <v>5.0865779635433128</v>
      </c>
      <c r="D395" s="10">
        <f t="shared" si="19"/>
        <v>21.013422036456689</v>
      </c>
      <c r="G395" s="14">
        <v>8.3950003298494416</v>
      </c>
      <c r="H395" s="13">
        <f t="shared" si="18"/>
        <v>17.70499967015056</v>
      </c>
      <c r="L395">
        <v>11.940725962351067</v>
      </c>
      <c r="M395" s="10">
        <f t="shared" si="20"/>
        <v>14.159274037648935</v>
      </c>
    </row>
    <row r="396" spans="1:13" x14ac:dyDescent="0.25">
      <c r="A396" t="s">
        <v>299</v>
      </c>
      <c r="B396" s="2">
        <v>29.2</v>
      </c>
      <c r="C396" s="12">
        <v>5.2548740364771369</v>
      </c>
      <c r="D396" s="10">
        <f t="shared" si="19"/>
        <v>23.945125963522862</v>
      </c>
      <c r="G396" s="14">
        <v>8.4282478897137931</v>
      </c>
      <c r="H396" s="13">
        <f t="shared" si="18"/>
        <v>20.771752110286208</v>
      </c>
      <c r="L396">
        <v>11.973834221771448</v>
      </c>
      <c r="M396" s="10">
        <f t="shared" si="20"/>
        <v>17.226165778228552</v>
      </c>
    </row>
    <row r="397" spans="1:13" x14ac:dyDescent="0.25">
      <c r="A397" t="s">
        <v>300</v>
      </c>
      <c r="B397" s="2">
        <v>27.5</v>
      </c>
      <c r="C397" s="12">
        <v>5.3845965361568986</v>
      </c>
      <c r="D397" s="10">
        <f t="shared" si="19"/>
        <v>22.115403463843101</v>
      </c>
      <c r="G397" s="14">
        <v>8.4542362794848369</v>
      </c>
      <c r="H397" s="13">
        <f t="shared" si="18"/>
        <v>19.045763720515161</v>
      </c>
      <c r="L397">
        <v>11.997428840165201</v>
      </c>
      <c r="M397" s="10">
        <f t="shared" si="20"/>
        <v>15.502571159834799</v>
      </c>
    </row>
    <row r="398" spans="1:13" x14ac:dyDescent="0.25">
      <c r="A398" t="s">
        <v>301</v>
      </c>
      <c r="B398" s="2">
        <v>27.1</v>
      </c>
      <c r="C398" s="12">
        <v>5.4812973690842233</v>
      </c>
      <c r="D398" s="10">
        <f t="shared" si="19"/>
        <v>21.618702630915777</v>
      </c>
      <c r="G398" s="14">
        <v>8.4651655361143856</v>
      </c>
      <c r="H398" s="13">
        <f t="shared" si="18"/>
        <v>18.634834463885618</v>
      </c>
      <c r="L398">
        <v>12.004348269701094</v>
      </c>
      <c r="M398" s="10">
        <f t="shared" si="20"/>
        <v>15.095651730298908</v>
      </c>
    </row>
    <row r="399" spans="1:13" x14ac:dyDescent="0.25">
      <c r="A399" t="s">
        <v>302</v>
      </c>
      <c r="B399" s="2">
        <v>25.6</v>
      </c>
      <c r="C399" s="12">
        <v>5.5964268844903717</v>
      </c>
      <c r="D399" s="10">
        <f t="shared" si="19"/>
        <v>20.003573115509631</v>
      </c>
      <c r="G399" s="14">
        <v>8.4719410863295064</v>
      </c>
      <c r="H399" s="13">
        <f t="shared" si="18"/>
        <v>17.128058913670493</v>
      </c>
      <c r="L399">
        <v>12.008926524343456</v>
      </c>
      <c r="M399" s="10">
        <f t="shared" si="20"/>
        <v>13.591073475656545</v>
      </c>
    </row>
    <row r="400" spans="1:13" x14ac:dyDescent="0.25">
      <c r="A400" t="s">
        <v>303</v>
      </c>
      <c r="B400" s="2">
        <v>25.8</v>
      </c>
      <c r="C400" s="12">
        <v>5.6669829945329653</v>
      </c>
      <c r="D400" s="10">
        <f t="shared" si="19"/>
        <v>20.133017005467035</v>
      </c>
      <c r="G400" s="14">
        <v>8.4813085498155161</v>
      </c>
      <c r="H400" s="13">
        <f t="shared" si="18"/>
        <v>17.318691450184485</v>
      </c>
      <c r="L400">
        <v>12.019073022257935</v>
      </c>
      <c r="M400" s="10">
        <f t="shared" si="20"/>
        <v>13.780926977742066</v>
      </c>
    </row>
    <row r="401" spans="1:13" x14ac:dyDescent="0.25">
      <c r="A401" t="s">
        <v>304</v>
      </c>
      <c r="B401" s="2">
        <v>22.1</v>
      </c>
      <c r="C401" s="12">
        <v>5.6966972597387473</v>
      </c>
      <c r="D401" s="10">
        <f t="shared" si="19"/>
        <v>16.403302740261253</v>
      </c>
      <c r="G401" s="14">
        <v>8.4847140681413791</v>
      </c>
      <c r="H401" s="13">
        <f t="shared" si="18"/>
        <v>13.615285931858622</v>
      </c>
      <c r="L401">
        <v>12.020771390684297</v>
      </c>
      <c r="M401" s="10">
        <f t="shared" si="20"/>
        <v>10.079228609315704</v>
      </c>
    </row>
    <row r="402" spans="1:13" x14ac:dyDescent="0.25">
      <c r="A402" t="s">
        <v>305</v>
      </c>
      <c r="B402" s="2">
        <v>19.600000000000001</v>
      </c>
      <c r="C402" s="12">
        <v>5.6237991075859313</v>
      </c>
      <c r="D402" s="10">
        <f t="shared" si="19"/>
        <v>13.97620089241407</v>
      </c>
      <c r="G402" s="14">
        <v>8.4711668232615036</v>
      </c>
      <c r="H402" s="13">
        <f t="shared" si="18"/>
        <v>11.128833176738498</v>
      </c>
      <c r="L402">
        <v>12.003689968941728</v>
      </c>
      <c r="M402" s="10">
        <f t="shared" si="20"/>
        <v>7.5963100310582732</v>
      </c>
    </row>
    <row r="403" spans="1:13" x14ac:dyDescent="0.25">
      <c r="A403" t="s">
        <v>306</v>
      </c>
      <c r="B403" s="2">
        <v>17.100000000000001</v>
      </c>
      <c r="C403" s="12">
        <v>5.4140634726505805</v>
      </c>
      <c r="D403" s="10">
        <f t="shared" si="19"/>
        <v>11.685936527349421</v>
      </c>
      <c r="G403" s="14">
        <v>8.4395735229872191</v>
      </c>
      <c r="H403" s="13">
        <f t="shared" si="18"/>
        <v>8.6604264770127823</v>
      </c>
      <c r="L403">
        <v>11.969289763004607</v>
      </c>
      <c r="M403" s="10">
        <f t="shared" si="20"/>
        <v>5.1307102369953945</v>
      </c>
    </row>
    <row r="404" spans="1:13" x14ac:dyDescent="0.25">
      <c r="A404" t="s">
        <v>307</v>
      </c>
      <c r="B404" s="2">
        <v>13</v>
      </c>
      <c r="C404" s="12">
        <v>5.1497208428612655</v>
      </c>
      <c r="D404" s="10">
        <f t="shared" si="19"/>
        <v>7.8502791571387345</v>
      </c>
      <c r="G404" s="14">
        <v>8.3904689702801303</v>
      </c>
      <c r="H404" s="13">
        <f t="shared" si="18"/>
        <v>4.6095310297198697</v>
      </c>
      <c r="L404">
        <v>11.915774800879168</v>
      </c>
      <c r="M404" s="10">
        <f t="shared" si="20"/>
        <v>1.0842251991208318</v>
      </c>
    </row>
    <row r="405" spans="1:13" x14ac:dyDescent="0.25">
      <c r="A405" t="s">
        <v>308</v>
      </c>
      <c r="B405" s="2">
        <v>6.9</v>
      </c>
      <c r="C405" s="12">
        <v>4.9708429725307903</v>
      </c>
      <c r="D405" s="10">
        <f t="shared" si="19"/>
        <v>1.92915702746921</v>
      </c>
      <c r="G405" s="14">
        <v>8.3344714670498128</v>
      </c>
      <c r="H405" s="13">
        <f t="shared" si="18"/>
        <v>-1.4344714670498124</v>
      </c>
      <c r="L405">
        <v>11.853865211148836</v>
      </c>
      <c r="M405" s="10">
        <f t="shared" si="20"/>
        <v>-4.9538652111488357</v>
      </c>
    </row>
    <row r="406" spans="1:13" x14ac:dyDescent="0.25">
      <c r="A406" t="s">
        <v>309</v>
      </c>
      <c r="B406" s="2">
        <v>6.9</v>
      </c>
      <c r="C406" s="12">
        <v>4.8556760094017397</v>
      </c>
      <c r="D406" s="10">
        <f t="shared" si="19"/>
        <v>2.0443239905982606</v>
      </c>
      <c r="G406" s="14">
        <v>8.3009067921239534</v>
      </c>
      <c r="H406" s="13">
        <f t="shared" si="18"/>
        <v>-1.4009067921239531</v>
      </c>
      <c r="L406">
        <v>11.81729591906703</v>
      </c>
      <c r="M406" s="10">
        <f t="shared" si="20"/>
        <v>-4.9172959190670298</v>
      </c>
    </row>
    <row r="407" spans="1:13" x14ac:dyDescent="0.25">
      <c r="A407" t="s">
        <v>310</v>
      </c>
      <c r="B407" s="2">
        <v>6.8</v>
      </c>
      <c r="C407" s="12">
        <v>4.7161149370701336</v>
      </c>
      <c r="D407" s="10">
        <f t="shared" si="19"/>
        <v>2.0838850629298662</v>
      </c>
      <c r="G407" s="14">
        <v>8.2539256996841903</v>
      </c>
      <c r="H407" s="13">
        <f t="shared" si="18"/>
        <v>-1.4539256996841905</v>
      </c>
      <c r="L407">
        <v>11.750465178585562</v>
      </c>
      <c r="M407" s="10">
        <f t="shared" si="20"/>
        <v>-4.9504651785855627</v>
      </c>
    </row>
    <row r="408" spans="1:13" x14ac:dyDescent="0.25">
      <c r="A408" t="s">
        <v>311</v>
      </c>
      <c r="B408" s="2">
        <v>6.6</v>
      </c>
      <c r="C408" s="12">
        <v>4.5660515248270395</v>
      </c>
      <c r="D408" s="10">
        <f t="shared" si="19"/>
        <v>2.0339484751729602</v>
      </c>
      <c r="G408" s="14">
        <v>8.2068651661481908</v>
      </c>
      <c r="H408" s="13">
        <f t="shared" si="18"/>
        <v>-1.6068651661481912</v>
      </c>
      <c r="L408">
        <v>11.689064451753145</v>
      </c>
      <c r="M408" s="10">
        <f t="shared" si="20"/>
        <v>-5.0890644517531456</v>
      </c>
    </row>
    <row r="409" spans="1:13" x14ac:dyDescent="0.25">
      <c r="A409" t="s">
        <v>312</v>
      </c>
      <c r="B409" s="2">
        <v>6.6</v>
      </c>
      <c r="C409" s="12">
        <v>4.416647406423003</v>
      </c>
      <c r="D409" s="10">
        <f t="shared" si="19"/>
        <v>2.1833525935769966</v>
      </c>
      <c r="G409" s="14">
        <v>8.1584424746156667</v>
      </c>
      <c r="H409" s="13">
        <f t="shared" si="18"/>
        <v>-1.5584424746156671</v>
      </c>
      <c r="L409">
        <v>11.626811123314358</v>
      </c>
      <c r="M409" s="10">
        <f t="shared" si="20"/>
        <v>-5.0268111233143582</v>
      </c>
    </row>
    <row r="410" spans="1:13" x14ac:dyDescent="0.25">
      <c r="A410" t="s">
        <v>313</v>
      </c>
      <c r="B410" s="2">
        <v>6.5</v>
      </c>
      <c r="C410" s="12">
        <v>4.2724114582875989</v>
      </c>
      <c r="D410" s="10">
        <f t="shared" si="19"/>
        <v>2.2275885417124011</v>
      </c>
      <c r="G410" s="14">
        <v>8.1244872049898014</v>
      </c>
      <c r="H410" s="13">
        <f t="shared" si="18"/>
        <v>-1.6244872049898014</v>
      </c>
      <c r="L410">
        <v>11.597686676889154</v>
      </c>
      <c r="M410" s="10">
        <f t="shared" si="20"/>
        <v>-5.097686676889154</v>
      </c>
    </row>
    <row r="411" spans="1:13" x14ac:dyDescent="0.25">
      <c r="A411" t="s">
        <v>314</v>
      </c>
      <c r="B411" s="2">
        <v>6.7</v>
      </c>
      <c r="C411" s="12">
        <v>4.1388190178739306</v>
      </c>
      <c r="D411" s="10">
        <f t="shared" si="19"/>
        <v>2.5611809821260696</v>
      </c>
      <c r="G411" s="14">
        <v>8.0945282831419565</v>
      </c>
      <c r="H411" s="13">
        <f t="shared" si="18"/>
        <v>-1.3945282831419563</v>
      </c>
      <c r="L411">
        <v>11.568885473401549</v>
      </c>
      <c r="M411" s="10">
        <f t="shared" si="20"/>
        <v>-4.8688854734015488</v>
      </c>
    </row>
    <row r="412" spans="1:13" x14ac:dyDescent="0.25">
      <c r="A412" t="s">
        <v>315</v>
      </c>
      <c r="B412" s="2">
        <v>6.6</v>
      </c>
      <c r="C412" s="12">
        <v>4.0302005252852071</v>
      </c>
      <c r="D412" s="10">
        <f t="shared" si="19"/>
        <v>2.5697994747147925</v>
      </c>
      <c r="G412" s="14">
        <v>8.0705014383917959</v>
      </c>
      <c r="H412" s="13">
        <f t="shared" si="18"/>
        <v>-1.4705014383917963</v>
      </c>
      <c r="L412">
        <v>11.545999353172556</v>
      </c>
      <c r="M412" s="10">
        <f t="shared" si="20"/>
        <v>-4.9459993531725566</v>
      </c>
    </row>
    <row r="413" spans="1:13" x14ac:dyDescent="0.25">
      <c r="A413" t="s">
        <v>316</v>
      </c>
      <c r="B413" s="2">
        <v>6.4</v>
      </c>
      <c r="C413" s="12">
        <v>3.9233382237305627</v>
      </c>
      <c r="D413" s="10">
        <f t="shared" si="19"/>
        <v>2.4766617762694376</v>
      </c>
      <c r="G413" s="14">
        <v>8.0425259196336771</v>
      </c>
      <c r="H413" s="13">
        <f t="shared" si="18"/>
        <v>-1.6425259196336768</v>
      </c>
      <c r="L413">
        <v>11.513081746961676</v>
      </c>
      <c r="M413" s="10">
        <f t="shared" si="20"/>
        <v>-5.1130817469616758</v>
      </c>
    </row>
    <row r="414" spans="1:13" x14ac:dyDescent="0.25">
      <c r="A414" t="s">
        <v>317</v>
      </c>
      <c r="B414" s="2">
        <v>6.7</v>
      </c>
      <c r="C414" s="12">
        <v>3.8179616977846984</v>
      </c>
      <c r="D414" s="10">
        <f t="shared" si="19"/>
        <v>2.8820383022153018</v>
      </c>
      <c r="G414" s="14">
        <v>8.0166694505036986</v>
      </c>
      <c r="H414" s="13">
        <f t="shared" si="18"/>
        <v>-1.3166694505036984</v>
      </c>
      <c r="L414">
        <v>11.48622828196908</v>
      </c>
      <c r="M414" s="10">
        <f t="shared" si="20"/>
        <v>-4.7862282819690796</v>
      </c>
    </row>
    <row r="415" spans="1:13" x14ac:dyDescent="0.25">
      <c r="A415" t="s">
        <v>318</v>
      </c>
      <c r="B415" s="2">
        <v>6.3</v>
      </c>
      <c r="C415" s="12">
        <v>3.8640506077364165</v>
      </c>
      <c r="D415" s="10">
        <f t="shared" si="19"/>
        <v>2.4359493922635833</v>
      </c>
      <c r="G415" s="14">
        <v>8.0229719696345381</v>
      </c>
      <c r="H415" s="13">
        <f t="shared" si="18"/>
        <v>-1.7229719696345382</v>
      </c>
      <c r="L415">
        <v>11.502998041359534</v>
      </c>
      <c r="M415" s="10">
        <f t="shared" si="20"/>
        <v>-5.2029980413595345</v>
      </c>
    </row>
    <row r="416" spans="1:13" x14ac:dyDescent="0.25">
      <c r="A416" t="s">
        <v>319</v>
      </c>
      <c r="B416" s="2">
        <v>6.4</v>
      </c>
      <c r="C416" s="12">
        <v>4.1433140617794191</v>
      </c>
      <c r="D416" s="10">
        <f t="shared" si="19"/>
        <v>2.2566859382205813</v>
      </c>
      <c r="G416" s="14">
        <v>8.090803896631634</v>
      </c>
      <c r="H416" s="13">
        <f t="shared" si="18"/>
        <v>-1.6908038966316337</v>
      </c>
      <c r="L416">
        <v>11.613578278339061</v>
      </c>
      <c r="M416" s="10">
        <f t="shared" si="20"/>
        <v>-5.2135782783390603</v>
      </c>
    </row>
    <row r="417" spans="1:13" x14ac:dyDescent="0.25">
      <c r="A417" t="s">
        <v>320</v>
      </c>
      <c r="B417" s="2">
        <v>10.9</v>
      </c>
      <c r="C417" s="12">
        <v>4.5124614904831057</v>
      </c>
      <c r="D417" s="10">
        <f t="shared" si="19"/>
        <v>6.3875385095168946</v>
      </c>
      <c r="G417" s="14">
        <v>8.1832089368780245</v>
      </c>
      <c r="H417" s="13">
        <f t="shared" si="18"/>
        <v>2.7167910631219758</v>
      </c>
      <c r="L417">
        <v>11.746343703304744</v>
      </c>
      <c r="M417" s="10">
        <f t="shared" si="20"/>
        <v>-0.8463437033047434</v>
      </c>
    </row>
    <row r="418" spans="1:13" x14ac:dyDescent="0.25">
      <c r="A418" t="s">
        <v>321</v>
      </c>
      <c r="B418" s="2">
        <v>12.6</v>
      </c>
      <c r="C418" s="12">
        <v>4.7971510743866812</v>
      </c>
      <c r="D418" s="10">
        <f t="shared" si="19"/>
        <v>7.8028489256133184</v>
      </c>
      <c r="G418" s="14">
        <v>8.2672658039583453</v>
      </c>
      <c r="H418" s="13">
        <f t="shared" si="18"/>
        <v>4.3327341960416543</v>
      </c>
      <c r="L418">
        <v>11.852172784861656</v>
      </c>
      <c r="M418" s="10">
        <f t="shared" si="20"/>
        <v>0.7478272151383436</v>
      </c>
    </row>
    <row r="419" spans="1:13" x14ac:dyDescent="0.25">
      <c r="A419" t="s">
        <v>322</v>
      </c>
      <c r="B419" s="2">
        <v>11.6</v>
      </c>
      <c r="C419" s="12">
        <v>5.0432531961064937</v>
      </c>
      <c r="D419" s="10">
        <f t="shared" si="19"/>
        <v>6.5567468038935059</v>
      </c>
      <c r="G419" s="14">
        <v>8.3252230400653442</v>
      </c>
      <c r="H419" s="13">
        <f t="shared" si="18"/>
        <v>3.2747769599346555</v>
      </c>
      <c r="L419">
        <v>11.908679094352038</v>
      </c>
      <c r="M419" s="10">
        <f t="shared" si="20"/>
        <v>-0.30867909435203877</v>
      </c>
    </row>
    <row r="420" spans="1:13" x14ac:dyDescent="0.25">
      <c r="A420" t="s">
        <v>323</v>
      </c>
      <c r="B420" s="2">
        <v>11.1</v>
      </c>
      <c r="C420" s="12">
        <v>5.2702968683688445</v>
      </c>
      <c r="D420" s="10">
        <f t="shared" si="19"/>
        <v>5.8297031316311552</v>
      </c>
      <c r="G420" s="14">
        <v>8.3807553973928925</v>
      </c>
      <c r="H420" s="13">
        <f t="shared" si="18"/>
        <v>2.7192446026071071</v>
      </c>
      <c r="L420">
        <v>11.964864938123071</v>
      </c>
      <c r="M420" s="10">
        <f t="shared" si="20"/>
        <v>-0.86486493812307152</v>
      </c>
    </row>
    <row r="421" spans="1:13" x14ac:dyDescent="0.25">
      <c r="A421" t="s">
        <v>324</v>
      </c>
      <c r="B421" s="2">
        <v>12</v>
      </c>
      <c r="C421" s="12">
        <v>5.4738664743840335</v>
      </c>
      <c r="D421" s="10">
        <f t="shared" si="19"/>
        <v>6.5261335256159665</v>
      </c>
      <c r="G421" s="14">
        <v>8.4272247825723667</v>
      </c>
      <c r="H421" s="13">
        <f t="shared" si="18"/>
        <v>3.5727752174276333</v>
      </c>
      <c r="L421">
        <v>12.011437405821672</v>
      </c>
      <c r="M421" s="10">
        <f t="shared" si="20"/>
        <v>-1.1437405821672186E-2</v>
      </c>
    </row>
    <row r="422" spans="1:13" x14ac:dyDescent="0.25">
      <c r="A422" t="s">
        <v>325</v>
      </c>
      <c r="B422" s="2">
        <v>12.8</v>
      </c>
      <c r="C422" s="12">
        <v>5.6080591084569997</v>
      </c>
      <c r="D422" s="10">
        <f t="shared" si="19"/>
        <v>7.191940891543001</v>
      </c>
      <c r="G422" s="14">
        <v>8.4573990157683152</v>
      </c>
      <c r="H422" s="13">
        <f t="shared" si="18"/>
        <v>4.3426009842316855</v>
      </c>
      <c r="L422">
        <v>12.0409087105417</v>
      </c>
      <c r="M422" s="10">
        <f t="shared" si="20"/>
        <v>0.75909128945830062</v>
      </c>
    </row>
    <row r="423" spans="1:13" x14ac:dyDescent="0.25">
      <c r="A423" t="s">
        <v>326</v>
      </c>
      <c r="B423" s="2">
        <v>9.5</v>
      </c>
      <c r="C423" s="12">
        <v>5.6823829465233215</v>
      </c>
      <c r="D423" s="10">
        <f t="shared" si="19"/>
        <v>3.8176170534766785</v>
      </c>
      <c r="G423" s="14">
        <v>8.4631720176311944</v>
      </c>
      <c r="H423" s="13">
        <f t="shared" si="18"/>
        <v>1.0368279823688056</v>
      </c>
      <c r="L423">
        <v>12.040664612994906</v>
      </c>
      <c r="M423" s="10">
        <f t="shared" si="20"/>
        <v>-2.540664612994906</v>
      </c>
    </row>
    <row r="424" spans="1:13" x14ac:dyDescent="0.25">
      <c r="A424" t="s">
        <v>327</v>
      </c>
      <c r="B424" s="2">
        <v>7</v>
      </c>
      <c r="C424" s="12">
        <v>5.5653406247489956</v>
      </c>
      <c r="D424" s="10">
        <f t="shared" si="19"/>
        <v>1.4346593752510044</v>
      </c>
      <c r="G424" s="14">
        <v>8.4372133813066554</v>
      </c>
      <c r="H424" s="13">
        <f t="shared" si="18"/>
        <v>-1.4372133813066554</v>
      </c>
      <c r="L424">
        <v>12.000867978551796</v>
      </c>
      <c r="M424" s="10">
        <f t="shared" si="20"/>
        <v>-5.0008679785517955</v>
      </c>
    </row>
    <row r="425" spans="1:13" x14ac:dyDescent="0.25">
      <c r="A425" t="s">
        <v>328</v>
      </c>
      <c r="B425" s="2">
        <v>7.1</v>
      </c>
      <c r="C425" s="12">
        <v>5.345844595131152</v>
      </c>
      <c r="D425" s="10">
        <f t="shared" si="19"/>
        <v>1.7541554048688477</v>
      </c>
      <c r="G425" s="14">
        <v>8.3750088085822334</v>
      </c>
      <c r="H425" s="13">
        <f t="shared" si="18"/>
        <v>-1.2750088085822338</v>
      </c>
      <c r="L425">
        <v>11.920428794574988</v>
      </c>
      <c r="M425" s="10">
        <f t="shared" si="20"/>
        <v>-4.8204287945749886</v>
      </c>
    </row>
    <row r="426" spans="1:13" x14ac:dyDescent="0.25">
      <c r="A426" t="s">
        <v>329</v>
      </c>
      <c r="B426" s="2">
        <v>7.2</v>
      </c>
      <c r="C426" s="12">
        <v>5.0977415510043826</v>
      </c>
      <c r="D426" s="10">
        <f t="shared" si="19"/>
        <v>2.1022584489956175</v>
      </c>
      <c r="G426" s="14">
        <v>8.3079732069378647</v>
      </c>
      <c r="H426" s="13">
        <f t="shared" si="18"/>
        <v>-1.1079732069378645</v>
      </c>
      <c r="L426">
        <v>11.839375857231875</v>
      </c>
      <c r="M426" s="10">
        <f t="shared" si="20"/>
        <v>-4.6393758572318751</v>
      </c>
    </row>
    <row r="427" spans="1:13" x14ac:dyDescent="0.25">
      <c r="A427" t="s">
        <v>330</v>
      </c>
      <c r="B427" s="2">
        <v>7.6</v>
      </c>
      <c r="C427" s="12">
        <v>4.9130251103690963</v>
      </c>
      <c r="D427" s="10">
        <f t="shared" si="19"/>
        <v>2.6869748896309034</v>
      </c>
      <c r="G427" s="14">
        <v>8.2553000088728954</v>
      </c>
      <c r="H427" s="13">
        <f t="shared" si="18"/>
        <v>-0.65530000887289575</v>
      </c>
      <c r="L427">
        <v>11.77101395515778</v>
      </c>
      <c r="M427" s="10">
        <f t="shared" si="20"/>
        <v>-4.1710139551577807</v>
      </c>
    </row>
    <row r="428" spans="1:13" x14ac:dyDescent="0.25">
      <c r="A428" t="s">
        <v>331</v>
      </c>
      <c r="B428" s="2">
        <v>8.9</v>
      </c>
      <c r="C428" s="12">
        <v>4.7988437018425003</v>
      </c>
      <c r="D428" s="10">
        <f t="shared" si="19"/>
        <v>4.1011562981575</v>
      </c>
      <c r="G428" s="14">
        <v>8.2249366090770408</v>
      </c>
      <c r="H428" s="13">
        <f t="shared" si="18"/>
        <v>0.67506339092295953</v>
      </c>
      <c r="L428">
        <v>11.735444552943724</v>
      </c>
      <c r="M428" s="10">
        <f t="shared" si="20"/>
        <v>-2.8354445529437236</v>
      </c>
    </row>
    <row r="429" spans="1:13" x14ac:dyDescent="0.25">
      <c r="A429" t="s">
        <v>332</v>
      </c>
      <c r="B429" s="2">
        <v>7.7</v>
      </c>
      <c r="C429" s="12">
        <v>4.7226700647249915</v>
      </c>
      <c r="D429" s="10">
        <f t="shared" si="19"/>
        <v>2.9773299352750087</v>
      </c>
      <c r="G429" s="14">
        <v>8.2028779891425074</v>
      </c>
      <c r="H429" s="13">
        <f t="shared" si="18"/>
        <v>-0.50287798914250725</v>
      </c>
      <c r="L429">
        <v>11.71132334045301</v>
      </c>
      <c r="M429" s="10">
        <f t="shared" si="20"/>
        <v>-4.0113233404530098</v>
      </c>
    </row>
    <row r="430" spans="1:13" x14ac:dyDescent="0.25">
      <c r="A430" t="s">
        <v>333</v>
      </c>
      <c r="B430" s="2">
        <v>7</v>
      </c>
      <c r="C430" s="12">
        <v>4.6210342060207399</v>
      </c>
      <c r="D430" s="10">
        <f t="shared" si="19"/>
        <v>2.3789657939792601</v>
      </c>
      <c r="G430" s="14">
        <v>8.1801603177655569</v>
      </c>
      <c r="H430" s="13">
        <f t="shared" si="18"/>
        <v>-1.1801603177655569</v>
      </c>
      <c r="L430">
        <v>11.685873232715663</v>
      </c>
      <c r="M430" s="10">
        <f t="shared" si="20"/>
        <v>-4.6858732327156627</v>
      </c>
    </row>
    <row r="431" spans="1:13" x14ac:dyDescent="0.25">
      <c r="A431" t="s">
        <v>334</v>
      </c>
      <c r="B431" s="2">
        <v>7</v>
      </c>
      <c r="C431" s="12">
        <v>4.4906393769601296</v>
      </c>
      <c r="D431" s="10">
        <f t="shared" si="19"/>
        <v>2.5093606230398704</v>
      </c>
      <c r="G431" s="14">
        <v>8.1503805910039571</v>
      </c>
      <c r="H431" s="13">
        <f t="shared" si="18"/>
        <v>-1.1503805910039571</v>
      </c>
      <c r="L431">
        <v>11.652943537901447</v>
      </c>
      <c r="M431" s="10">
        <f t="shared" si="20"/>
        <v>-4.6529435379014465</v>
      </c>
    </row>
    <row r="432" spans="1:13" x14ac:dyDescent="0.25">
      <c r="A432" t="s">
        <v>335</v>
      </c>
      <c r="B432" s="2">
        <v>7.1</v>
      </c>
      <c r="C432" s="12">
        <v>4.3708650356715895</v>
      </c>
      <c r="D432" s="10">
        <f t="shared" si="19"/>
        <v>2.7291349643284102</v>
      </c>
      <c r="G432" s="14">
        <v>8.1260925132632362</v>
      </c>
      <c r="H432" s="13">
        <f t="shared" si="18"/>
        <v>-1.0260925132632366</v>
      </c>
      <c r="L432">
        <v>11.631942929367769</v>
      </c>
      <c r="M432" s="10">
        <f t="shared" si="20"/>
        <v>-4.5319429293677693</v>
      </c>
    </row>
    <row r="433" spans="1:13" x14ac:dyDescent="0.25">
      <c r="A433" t="s">
        <v>336</v>
      </c>
      <c r="B433" s="2">
        <v>6.9</v>
      </c>
      <c r="C433" s="12">
        <v>4.2932341212177025</v>
      </c>
      <c r="D433" s="10">
        <f t="shared" si="19"/>
        <v>2.6067658787822978</v>
      </c>
      <c r="G433" s="14">
        <v>8.1072209583684209</v>
      </c>
      <c r="H433" s="13">
        <f t="shared" si="18"/>
        <v>-1.2072209583684206</v>
      </c>
      <c r="L433">
        <v>11.611320153646918</v>
      </c>
      <c r="M433" s="10">
        <f t="shared" si="20"/>
        <v>-4.711320153646918</v>
      </c>
    </row>
    <row r="434" spans="1:13" x14ac:dyDescent="0.25">
      <c r="A434" t="s">
        <v>337</v>
      </c>
      <c r="B434" s="2">
        <v>6.6</v>
      </c>
      <c r="C434" s="12">
        <v>4.2273573120622752</v>
      </c>
      <c r="D434" s="10">
        <f t="shared" si="19"/>
        <v>2.3726426879377245</v>
      </c>
      <c r="G434" s="14">
        <v>8.0963051564708728</v>
      </c>
      <c r="H434" s="13">
        <f t="shared" si="18"/>
        <v>-1.4963051564708731</v>
      </c>
      <c r="L434">
        <v>11.605678187415391</v>
      </c>
      <c r="M434" s="10">
        <f t="shared" si="20"/>
        <v>-5.0056781874153913</v>
      </c>
    </row>
    <row r="435" spans="1:13" x14ac:dyDescent="0.25">
      <c r="A435" t="s">
        <v>338</v>
      </c>
      <c r="B435" s="2">
        <v>6.6</v>
      </c>
      <c r="C435" s="12">
        <v>4.1684691494856683</v>
      </c>
      <c r="D435" s="10">
        <f t="shared" si="19"/>
        <v>2.4315308505143314</v>
      </c>
      <c r="G435" s="14">
        <v>8.090531983859595</v>
      </c>
      <c r="H435" s="13">
        <f t="shared" si="18"/>
        <v>-1.4905319838595954</v>
      </c>
      <c r="L435">
        <v>11.606582020978562</v>
      </c>
      <c r="M435" s="10">
        <f t="shared" si="20"/>
        <v>-5.0065820209785628</v>
      </c>
    </row>
    <row r="436" spans="1:13" x14ac:dyDescent="0.25">
      <c r="A436" t="s">
        <v>339</v>
      </c>
      <c r="B436" s="2">
        <v>6.5</v>
      </c>
      <c r="C436" s="12">
        <v>4.0441796914636088</v>
      </c>
      <c r="D436" s="10">
        <f t="shared" si="19"/>
        <v>2.4558203085363912</v>
      </c>
      <c r="G436" s="14">
        <v>8.0670944063128882</v>
      </c>
      <c r="H436" s="13">
        <f t="shared" si="18"/>
        <v>-1.5670944063128882</v>
      </c>
      <c r="L436">
        <v>11.57730908363472</v>
      </c>
      <c r="M436" s="10">
        <f t="shared" si="20"/>
        <v>-5.0773090836347201</v>
      </c>
    </row>
    <row r="437" spans="1:13" x14ac:dyDescent="0.25">
      <c r="A437" t="s">
        <v>340</v>
      </c>
      <c r="B437" s="2">
        <v>6.5</v>
      </c>
      <c r="C437" s="12">
        <v>3.8507998104260786</v>
      </c>
      <c r="D437" s="10">
        <f t="shared" si="19"/>
        <v>2.6492001895739214</v>
      </c>
      <c r="G437" s="14">
        <v>8.0119555097922834</v>
      </c>
      <c r="H437" s="13">
        <f t="shared" si="18"/>
        <v>-1.5119555097922834</v>
      </c>
      <c r="L437">
        <v>11.502954061565458</v>
      </c>
      <c r="M437" s="10">
        <f t="shared" si="20"/>
        <v>-5.0029540615654575</v>
      </c>
    </row>
    <row r="438" spans="1:13" x14ac:dyDescent="0.25">
      <c r="A438" t="s">
        <v>341</v>
      </c>
      <c r="B438" s="2">
        <v>6.7</v>
      </c>
      <c r="C438" s="12">
        <v>3.6683541667480388</v>
      </c>
      <c r="D438" s="10">
        <f t="shared" si="19"/>
        <v>3.0316458332519614</v>
      </c>
      <c r="G438" s="14">
        <v>7.9536372813854657</v>
      </c>
      <c r="H438" s="13">
        <f t="shared" si="18"/>
        <v>-1.2536372813854655</v>
      </c>
      <c r="L438">
        <v>11.429283321650669</v>
      </c>
      <c r="M438" s="10">
        <f t="shared" si="20"/>
        <v>-4.7292833216506684</v>
      </c>
    </row>
    <row r="439" spans="1:13" x14ac:dyDescent="0.25">
      <c r="A439" t="s">
        <v>342</v>
      </c>
      <c r="B439" s="2">
        <v>6.6</v>
      </c>
      <c r="C439" s="12">
        <v>3.7151746198369486</v>
      </c>
      <c r="D439" s="10">
        <f t="shared" si="19"/>
        <v>2.884825380163051</v>
      </c>
      <c r="G439" s="14">
        <v>7.9519171411103278</v>
      </c>
      <c r="H439" s="13">
        <f t="shared" si="18"/>
        <v>-1.3519171411103281</v>
      </c>
      <c r="L439">
        <v>11.440660580927567</v>
      </c>
      <c r="M439" s="10">
        <f t="shared" si="20"/>
        <v>-4.8406605809275671</v>
      </c>
    </row>
    <row r="440" spans="1:13" x14ac:dyDescent="0.25">
      <c r="A440" t="s">
        <v>343</v>
      </c>
      <c r="B440" s="2">
        <v>6.8</v>
      </c>
      <c r="C440" s="12">
        <v>4.0572521716639329</v>
      </c>
      <c r="D440" s="10">
        <f t="shared" si="19"/>
        <v>2.7427478283360669</v>
      </c>
      <c r="G440" s="14">
        <v>8.0527415812374574</v>
      </c>
      <c r="H440" s="13">
        <f t="shared" si="18"/>
        <v>-1.2527415812374576</v>
      </c>
      <c r="L440">
        <v>11.611920355869159</v>
      </c>
      <c r="M440" s="10">
        <f t="shared" si="20"/>
        <v>-4.8119203558691597</v>
      </c>
    </row>
    <row r="441" spans="1:13" x14ac:dyDescent="0.25">
      <c r="A441" t="s">
        <v>344</v>
      </c>
      <c r="B441" s="2">
        <v>6.5</v>
      </c>
      <c r="C441" s="12">
        <v>4.5292369490428932</v>
      </c>
      <c r="D441" s="10">
        <f t="shared" si="19"/>
        <v>1.9707630509571068</v>
      </c>
      <c r="G441" s="14">
        <v>8.1912424761518192</v>
      </c>
      <c r="H441" s="13">
        <f t="shared" si="18"/>
        <v>-1.6912424761518192</v>
      </c>
      <c r="L441">
        <v>11.808101286634374</v>
      </c>
      <c r="M441" s="10">
        <f t="shared" si="20"/>
        <v>-5.3081012866343737</v>
      </c>
    </row>
    <row r="442" spans="1:13" x14ac:dyDescent="0.25">
      <c r="A442" t="s">
        <v>345</v>
      </c>
      <c r="B442" s="2">
        <v>6.7</v>
      </c>
      <c r="C442" s="12">
        <v>4.8881675067550994</v>
      </c>
      <c r="D442" s="10">
        <f t="shared" si="19"/>
        <v>1.8118324932449008</v>
      </c>
      <c r="G442" s="14">
        <v>8.3004911517346063</v>
      </c>
      <c r="H442" s="13">
        <f t="shared" si="18"/>
        <v>-1.6004911517346061</v>
      </c>
      <c r="L442">
        <v>11.922992841206272</v>
      </c>
      <c r="M442" s="10">
        <f t="shared" si="20"/>
        <v>-5.2229928412062714</v>
      </c>
    </row>
    <row r="443" spans="1:13" x14ac:dyDescent="0.25">
      <c r="A443" t="s">
        <v>346</v>
      </c>
      <c r="B443" s="2">
        <v>6.9</v>
      </c>
      <c r="C443" s="12">
        <v>5.1438425052343817</v>
      </c>
      <c r="D443" s="10">
        <f t="shared" si="19"/>
        <v>1.7561574947656187</v>
      </c>
      <c r="G443" s="14">
        <v>8.3627970416089532</v>
      </c>
      <c r="H443" s="13">
        <f t="shared" si="18"/>
        <v>-1.4627970416089529</v>
      </c>
      <c r="L443">
        <v>11.977714283364655</v>
      </c>
      <c r="M443" s="10">
        <f t="shared" si="20"/>
        <v>-5.0777142833646547</v>
      </c>
    </row>
    <row r="444" spans="1:13" x14ac:dyDescent="0.25">
      <c r="A444" t="s">
        <v>347</v>
      </c>
      <c r="B444" s="2">
        <v>7</v>
      </c>
      <c r="C444" s="12">
        <v>5.3467664767321628</v>
      </c>
      <c r="D444" s="10">
        <f t="shared" si="19"/>
        <v>1.6532335232678372</v>
      </c>
      <c r="G444" s="14">
        <v>8.4107563860940768</v>
      </c>
      <c r="H444" s="13">
        <f t="shared" si="18"/>
        <v>-1.4107563860940768</v>
      </c>
      <c r="L444">
        <v>12.022902147442982</v>
      </c>
      <c r="M444" s="10">
        <f t="shared" si="20"/>
        <v>-5.0229021474429825</v>
      </c>
    </row>
    <row r="445" spans="1:13" x14ac:dyDescent="0.25">
      <c r="A445" t="s">
        <v>348</v>
      </c>
      <c r="B445" s="2">
        <v>6.9</v>
      </c>
      <c r="C445" s="12">
        <v>5.5005762741720146</v>
      </c>
      <c r="D445" s="10">
        <f t="shared" si="19"/>
        <v>1.3994237258279858</v>
      </c>
      <c r="G445" s="14">
        <v>8.4444374898181014</v>
      </c>
      <c r="H445" s="13">
        <f t="shared" si="18"/>
        <v>-1.544437489818101</v>
      </c>
      <c r="L445">
        <v>12.053401907816912</v>
      </c>
      <c r="M445" s="10">
        <f t="shared" si="20"/>
        <v>-5.153401907816912</v>
      </c>
    </row>
    <row r="446" spans="1:13" x14ac:dyDescent="0.25">
      <c r="A446" t="s">
        <v>349</v>
      </c>
      <c r="B446" s="2">
        <v>7</v>
      </c>
      <c r="C446" s="12">
        <v>5.6194479119215615</v>
      </c>
      <c r="D446" s="10">
        <f t="shared" si="19"/>
        <v>1.3805520880784385</v>
      </c>
      <c r="G446" s="14">
        <v>8.4653030986958058</v>
      </c>
      <c r="H446" s="13">
        <f t="shared" si="18"/>
        <v>-1.4653030986958058</v>
      </c>
      <c r="L446">
        <v>12.071684494132011</v>
      </c>
      <c r="M446" s="10">
        <f t="shared" si="20"/>
        <v>-5.0716844941320112</v>
      </c>
    </row>
    <row r="447" spans="1:13" x14ac:dyDescent="0.25">
      <c r="A447" t="s">
        <v>350</v>
      </c>
      <c r="B447" s="2">
        <v>7.2</v>
      </c>
      <c r="C447" s="12">
        <v>5.7122653029648562</v>
      </c>
      <c r="D447" s="10">
        <f t="shared" si="19"/>
        <v>1.4877346970351439</v>
      </c>
      <c r="G447" s="14">
        <v>8.4744735682040755</v>
      </c>
      <c r="H447" s="13">
        <f t="shared" si="18"/>
        <v>-1.2744735682040753</v>
      </c>
      <c r="L447">
        <v>12.074203594407741</v>
      </c>
      <c r="M447" s="10">
        <f t="shared" si="20"/>
        <v>-4.8742035944077413</v>
      </c>
    </row>
    <row r="448" spans="1:13" x14ac:dyDescent="0.25">
      <c r="A448" t="s">
        <v>351</v>
      </c>
      <c r="B448" s="2">
        <v>7.2</v>
      </c>
      <c r="C448" s="12">
        <v>5.6833724594835369</v>
      </c>
      <c r="D448" s="10">
        <f t="shared" si="19"/>
        <v>1.5166275405164633</v>
      </c>
      <c r="G448" s="14">
        <v>8.4642868286890671</v>
      </c>
      <c r="H448" s="13">
        <f t="shared" si="18"/>
        <v>-1.2642868286890669</v>
      </c>
      <c r="L448">
        <v>12.053645452144178</v>
      </c>
      <c r="M448" s="10">
        <f t="shared" si="20"/>
        <v>-4.8536454521441774</v>
      </c>
    </row>
    <row r="449" spans="1:13" x14ac:dyDescent="0.25">
      <c r="A449" t="s">
        <v>352</v>
      </c>
      <c r="B449" s="2">
        <v>7.3</v>
      </c>
      <c r="C449" s="12">
        <v>5.6147025348640049</v>
      </c>
      <c r="D449" s="10">
        <f t="shared" si="19"/>
        <v>1.6852974651359949</v>
      </c>
      <c r="G449" s="14">
        <v>8.4453038379762209</v>
      </c>
      <c r="H449" s="13">
        <f t="shared" si="18"/>
        <v>-1.145303837976221</v>
      </c>
      <c r="L449">
        <v>12.02418124837456</v>
      </c>
      <c r="M449" s="10">
        <f t="shared" si="20"/>
        <v>-4.7241812483745607</v>
      </c>
    </row>
    <row r="450" spans="1:13" x14ac:dyDescent="0.25">
      <c r="A450" t="s">
        <v>353</v>
      </c>
      <c r="B450" s="2">
        <v>7.2</v>
      </c>
      <c r="C450" s="12">
        <v>5.4893278797096219</v>
      </c>
      <c r="D450" s="10">
        <f t="shared" si="19"/>
        <v>1.7106721202903783</v>
      </c>
      <c r="G450" s="14">
        <v>8.4212245343556056</v>
      </c>
      <c r="H450" s="13">
        <f t="shared" ref="H450:H513" si="21">B450-G450</f>
        <v>-1.2212245343556054</v>
      </c>
      <c r="L450">
        <v>11.991373201880387</v>
      </c>
      <c r="M450" s="10">
        <f t="shared" si="20"/>
        <v>-4.7913732018803872</v>
      </c>
    </row>
    <row r="451" spans="1:13" x14ac:dyDescent="0.25">
      <c r="A451" t="s">
        <v>354</v>
      </c>
      <c r="B451" s="2">
        <v>7.1</v>
      </c>
      <c r="C451" s="12">
        <v>5.2788523136851744</v>
      </c>
      <c r="D451" s="10">
        <f t="shared" ref="D451:D514" si="22">B451-C451</f>
        <v>1.8211476863148253</v>
      </c>
      <c r="G451" s="14">
        <v>8.3870211669058286</v>
      </c>
      <c r="H451" s="13">
        <f t="shared" si="21"/>
        <v>-1.2870211669058289</v>
      </c>
      <c r="L451">
        <v>11.951881668170252</v>
      </c>
      <c r="M451" s="10">
        <f t="shared" ref="M451:M514" si="23">B451-L451</f>
        <v>-4.8518816681702521</v>
      </c>
    </row>
    <row r="452" spans="1:13" x14ac:dyDescent="0.25">
      <c r="A452" t="s">
        <v>355</v>
      </c>
      <c r="B452" s="2">
        <v>7</v>
      </c>
      <c r="C452" s="12">
        <v>5.0500591333132405</v>
      </c>
      <c r="D452" s="10">
        <f t="shared" si="22"/>
        <v>1.9499408666867595</v>
      </c>
      <c r="G452" s="14">
        <v>8.3353912954172831</v>
      </c>
      <c r="H452" s="13">
        <f t="shared" si="21"/>
        <v>-1.3353912954172831</v>
      </c>
      <c r="L452">
        <v>11.895176099218482</v>
      </c>
      <c r="M452" s="10">
        <f t="shared" si="23"/>
        <v>-4.8951760992184816</v>
      </c>
    </row>
    <row r="453" spans="1:13" x14ac:dyDescent="0.25">
      <c r="A453" t="s">
        <v>356</v>
      </c>
      <c r="B453" s="2">
        <v>7.3</v>
      </c>
      <c r="C453" s="12">
        <v>4.8821315462282442</v>
      </c>
      <c r="D453" s="10">
        <f t="shared" si="22"/>
        <v>2.4178684537717556</v>
      </c>
      <c r="G453" s="14">
        <v>8.2697142348544599</v>
      </c>
      <c r="H453" s="13">
        <f t="shared" si="21"/>
        <v>-0.96971423485446007</v>
      </c>
      <c r="L453">
        <v>11.822827503386213</v>
      </c>
      <c r="M453" s="10">
        <f t="shared" si="23"/>
        <v>-4.5228275033862131</v>
      </c>
    </row>
    <row r="454" spans="1:13" x14ac:dyDescent="0.25">
      <c r="A454" t="s">
        <v>357</v>
      </c>
      <c r="B454" s="2">
        <v>8</v>
      </c>
      <c r="C454" s="12">
        <v>4.7357035888194421</v>
      </c>
      <c r="D454" s="10">
        <f t="shared" si="22"/>
        <v>3.2642964111805579</v>
      </c>
      <c r="G454" s="14">
        <v>8.2171803180152985</v>
      </c>
      <c r="H454" s="13">
        <f t="shared" si="21"/>
        <v>-0.21718031801529847</v>
      </c>
      <c r="L454">
        <v>11.756452629575193</v>
      </c>
      <c r="M454" s="10">
        <f t="shared" si="23"/>
        <v>-3.7564526295751932</v>
      </c>
    </row>
    <row r="455" spans="1:13" x14ac:dyDescent="0.25">
      <c r="A455" t="s">
        <v>358</v>
      </c>
      <c r="B455" s="2">
        <v>8.4</v>
      </c>
      <c r="C455" s="12">
        <v>4.5846543288777077</v>
      </c>
      <c r="D455" s="10">
        <f t="shared" si="22"/>
        <v>3.8153456711222926</v>
      </c>
      <c r="G455" s="14">
        <v>8.156841320472676</v>
      </c>
      <c r="H455" s="13">
        <f t="shared" si="21"/>
        <v>0.2431586795273244</v>
      </c>
      <c r="L455">
        <v>11.662423379373191</v>
      </c>
      <c r="M455" s="10">
        <f t="shared" si="23"/>
        <v>-3.2624233793731907</v>
      </c>
    </row>
    <row r="456" spans="1:13" x14ac:dyDescent="0.25">
      <c r="A456" t="s">
        <v>359</v>
      </c>
      <c r="B456" s="2">
        <v>7</v>
      </c>
      <c r="C456" s="12">
        <v>4.4125830357005347</v>
      </c>
      <c r="D456" s="10">
        <f t="shared" si="22"/>
        <v>2.5874169642994653</v>
      </c>
      <c r="G456" s="14">
        <v>8.0889333756728767</v>
      </c>
      <c r="H456" s="13">
        <f t="shared" si="21"/>
        <v>-1.0889333756728767</v>
      </c>
      <c r="L456">
        <v>11.556885811794869</v>
      </c>
      <c r="M456" s="10">
        <f t="shared" si="23"/>
        <v>-4.556885811794869</v>
      </c>
    </row>
    <row r="457" spans="1:13" x14ac:dyDescent="0.25">
      <c r="A457" t="s">
        <v>360</v>
      </c>
      <c r="B457" s="2">
        <v>6.6</v>
      </c>
      <c r="C457" s="12">
        <v>4.2504352557360798</v>
      </c>
      <c r="D457" s="10">
        <f t="shared" si="22"/>
        <v>2.3495647442639198</v>
      </c>
      <c r="G457" s="14">
        <v>8.0344657336279948</v>
      </c>
      <c r="H457" s="13">
        <f t="shared" si="21"/>
        <v>-1.4344657336279951</v>
      </c>
      <c r="L457">
        <v>11.494689061411215</v>
      </c>
      <c r="M457" s="10">
        <f t="shared" si="23"/>
        <v>-4.8946890614112153</v>
      </c>
    </row>
    <row r="458" spans="1:13" x14ac:dyDescent="0.25">
      <c r="A458" s="7" t="s">
        <v>629</v>
      </c>
      <c r="B458" s="8">
        <v>6.5</v>
      </c>
      <c r="C458" s="12">
        <v>4.1719561014607125</v>
      </c>
      <c r="D458" s="10">
        <f t="shared" si="22"/>
        <v>2.3280438985392875</v>
      </c>
      <c r="G458" s="14">
        <v>8.0435223516118679</v>
      </c>
      <c r="H458" s="13">
        <f t="shared" si="21"/>
        <v>-1.5435223516118679</v>
      </c>
      <c r="L458">
        <v>11.557618488363476</v>
      </c>
      <c r="M458" s="10">
        <f t="shared" si="23"/>
        <v>-5.0576184883634756</v>
      </c>
    </row>
    <row r="459" spans="1:13" x14ac:dyDescent="0.25">
      <c r="A459" s="7" t="s">
        <v>630</v>
      </c>
      <c r="B459" s="8">
        <v>6.7</v>
      </c>
      <c r="C459" s="12">
        <v>4.1219679264460236</v>
      </c>
      <c r="D459" s="10">
        <f t="shared" si="22"/>
        <v>2.5780320735539766</v>
      </c>
      <c r="G459" s="14">
        <v>8.0739437075481035</v>
      </c>
      <c r="H459" s="13">
        <f t="shared" si="21"/>
        <v>-1.3739437075481034</v>
      </c>
      <c r="L459">
        <v>11.632778631107525</v>
      </c>
      <c r="M459" s="10">
        <f t="shared" si="23"/>
        <v>-4.9327786311075252</v>
      </c>
    </row>
    <row r="460" spans="1:13" x14ac:dyDescent="0.25">
      <c r="A460" s="7" t="s">
        <v>631</v>
      </c>
      <c r="B460" s="8">
        <v>6.6</v>
      </c>
      <c r="C460" s="12">
        <v>4.0257811556367749</v>
      </c>
      <c r="D460" s="10">
        <f t="shared" si="22"/>
        <v>2.5742188443632248</v>
      </c>
      <c r="G460" s="14">
        <v>8.0807771323634405</v>
      </c>
      <c r="H460" s="13">
        <f t="shared" si="21"/>
        <v>-1.4807771323634409</v>
      </c>
      <c r="L460">
        <v>11.651240102640399</v>
      </c>
      <c r="M460" s="10">
        <f t="shared" si="23"/>
        <v>-5.0512401026403992</v>
      </c>
    </row>
    <row r="461" spans="1:13" x14ac:dyDescent="0.25">
      <c r="A461" s="7" t="s">
        <v>632</v>
      </c>
      <c r="B461" s="8">
        <v>6.5</v>
      </c>
      <c r="C461" s="12">
        <v>3.8545465016920941</v>
      </c>
      <c r="D461" s="10">
        <f t="shared" si="22"/>
        <v>2.6454534983079059</v>
      </c>
      <c r="G461" s="14">
        <v>8.0302665445570565</v>
      </c>
      <c r="H461" s="13">
        <f t="shared" si="21"/>
        <v>-1.5302665445570565</v>
      </c>
      <c r="L461">
        <v>11.569630189960444</v>
      </c>
      <c r="M461" s="10">
        <f t="shared" si="23"/>
        <v>-5.0696301899604439</v>
      </c>
    </row>
    <row r="462" spans="1:13" x14ac:dyDescent="0.25">
      <c r="A462" s="7" t="s">
        <v>633</v>
      </c>
      <c r="B462" s="8">
        <v>6.9</v>
      </c>
      <c r="C462" s="12">
        <v>3.6563577955131912</v>
      </c>
      <c r="D462" s="10">
        <f t="shared" si="22"/>
        <v>3.2436422044868092</v>
      </c>
      <c r="G462" s="14">
        <v>7.9594274657996529</v>
      </c>
      <c r="H462" s="13">
        <f t="shared" si="21"/>
        <v>-1.0594274657996525</v>
      </c>
      <c r="L462">
        <v>11.468801699871152</v>
      </c>
      <c r="M462" s="10">
        <f t="shared" si="23"/>
        <v>-4.5688016998711518</v>
      </c>
    </row>
    <row r="463" spans="1:13" x14ac:dyDescent="0.25">
      <c r="A463" s="7" t="s">
        <v>634</v>
      </c>
      <c r="B463" s="8">
        <v>6.4</v>
      </c>
      <c r="C463" s="12">
        <v>3.7399945903190965</v>
      </c>
      <c r="D463" s="10">
        <f t="shared" si="22"/>
        <v>2.6600054096809038</v>
      </c>
      <c r="G463" s="14">
        <v>7.9461656391804256</v>
      </c>
      <c r="H463" s="13">
        <f t="shared" si="21"/>
        <v>-1.5461656391804253</v>
      </c>
      <c r="L463">
        <v>11.44978778151698</v>
      </c>
      <c r="M463" s="10">
        <f t="shared" si="23"/>
        <v>-5.0497877815169794</v>
      </c>
    </row>
    <row r="464" spans="1:13" x14ac:dyDescent="0.25">
      <c r="A464" s="7" t="s">
        <v>635</v>
      </c>
      <c r="B464" s="8">
        <v>6.6</v>
      </c>
      <c r="C464" s="12">
        <v>4.1724361060871828</v>
      </c>
      <c r="D464" s="10">
        <f t="shared" si="22"/>
        <v>2.4275638939128168</v>
      </c>
      <c r="G464" s="14">
        <v>8.0417438895139188</v>
      </c>
      <c r="H464" s="13">
        <f t="shared" si="21"/>
        <v>-1.4417438895139192</v>
      </c>
      <c r="L464">
        <v>11.597327204767854</v>
      </c>
      <c r="M464" s="10">
        <f t="shared" si="23"/>
        <v>-4.9973272047678545</v>
      </c>
    </row>
    <row r="465" spans="1:13" x14ac:dyDescent="0.25">
      <c r="A465" s="7" t="s">
        <v>636</v>
      </c>
      <c r="B465" s="8">
        <v>6.6</v>
      </c>
      <c r="C465" s="12">
        <v>4.6472818987644802</v>
      </c>
      <c r="D465" s="10">
        <f t="shared" si="22"/>
        <v>1.9527181012355195</v>
      </c>
      <c r="G465" s="14">
        <v>8.1715766862373229</v>
      </c>
      <c r="H465" s="13">
        <f t="shared" si="21"/>
        <v>-1.5715766862373233</v>
      </c>
      <c r="L465">
        <v>11.776719994172058</v>
      </c>
      <c r="M465" s="10">
        <f t="shared" si="23"/>
        <v>-5.1767199941720587</v>
      </c>
    </row>
    <row r="466" spans="1:13" x14ac:dyDescent="0.25">
      <c r="A466" s="7" t="s">
        <v>637</v>
      </c>
      <c r="B466" s="8">
        <v>6.6</v>
      </c>
      <c r="C466" s="12">
        <v>4.9019421954883464</v>
      </c>
      <c r="D466" s="10">
        <f t="shared" si="22"/>
        <v>1.6980578045116532</v>
      </c>
      <c r="G466" s="14">
        <v>8.2706361130779289</v>
      </c>
      <c r="H466" s="13">
        <f t="shared" si="21"/>
        <v>-1.6706361130779293</v>
      </c>
      <c r="L466">
        <v>11.900753185439854</v>
      </c>
      <c r="M466" s="10">
        <f t="shared" si="23"/>
        <v>-5.300753185439854</v>
      </c>
    </row>
    <row r="467" spans="1:13" x14ac:dyDescent="0.25">
      <c r="A467" s="7" t="s">
        <v>638</v>
      </c>
      <c r="B467" s="8">
        <v>7</v>
      </c>
      <c r="C467" s="12">
        <v>5.0871357126675374</v>
      </c>
      <c r="D467" s="10">
        <f t="shared" si="22"/>
        <v>1.9128642873324626</v>
      </c>
      <c r="G467" s="14">
        <v>8.3364957161597566</v>
      </c>
      <c r="H467" s="13">
        <f t="shared" si="21"/>
        <v>-1.3364957161597566</v>
      </c>
      <c r="L467">
        <v>11.963914109085584</v>
      </c>
      <c r="M467" s="10">
        <f t="shared" si="23"/>
        <v>-4.9639141090855841</v>
      </c>
    </row>
    <row r="468" spans="1:13" x14ac:dyDescent="0.25">
      <c r="A468" s="7" t="s">
        <v>639</v>
      </c>
      <c r="B468" s="8">
        <v>7.1</v>
      </c>
      <c r="C468" s="12">
        <v>5.2550050805015207</v>
      </c>
      <c r="D468" s="10">
        <f t="shared" si="22"/>
        <v>1.8449949194984789</v>
      </c>
      <c r="G468" s="14">
        <v>8.3857166505365974</v>
      </c>
      <c r="H468" s="13">
        <f t="shared" si="21"/>
        <v>-1.2857166505365978</v>
      </c>
      <c r="L468">
        <v>12.001376628838198</v>
      </c>
      <c r="M468" s="10">
        <f t="shared" si="23"/>
        <v>-4.9013766288381984</v>
      </c>
    </row>
    <row r="469" spans="1:13" x14ac:dyDescent="0.25">
      <c r="A469" s="7" t="s">
        <v>640</v>
      </c>
      <c r="B469" s="8">
        <v>6.8</v>
      </c>
      <c r="C469" s="12">
        <v>5.4660610942588725</v>
      </c>
      <c r="D469" s="10">
        <f t="shared" si="22"/>
        <v>1.3339389057411273</v>
      </c>
      <c r="G469" s="14">
        <v>8.4330544581719273</v>
      </c>
      <c r="H469" s="13">
        <f t="shared" si="21"/>
        <v>-1.6330544581719275</v>
      </c>
      <c r="L469">
        <v>12.027789662890353</v>
      </c>
      <c r="M469" s="10">
        <f t="shared" si="23"/>
        <v>-5.2277896628903529</v>
      </c>
    </row>
    <row r="470" spans="1:13" x14ac:dyDescent="0.25">
      <c r="A470" s="7" t="s">
        <v>641</v>
      </c>
      <c r="B470" s="8">
        <v>7</v>
      </c>
      <c r="C470" s="12">
        <v>5.6413584935091716</v>
      </c>
      <c r="D470" s="10">
        <f t="shared" si="22"/>
        <v>1.3586415064908284</v>
      </c>
      <c r="G470" s="14">
        <v>8.4744989207266102</v>
      </c>
      <c r="H470" s="13">
        <f t="shared" si="21"/>
        <v>-1.4744989207266102</v>
      </c>
      <c r="L470">
        <v>12.049118092885118</v>
      </c>
      <c r="M470" s="10">
        <f t="shared" si="23"/>
        <v>-5.0491180928851183</v>
      </c>
    </row>
    <row r="471" spans="1:13" x14ac:dyDescent="0.25">
      <c r="A471" s="7" t="s">
        <v>642</v>
      </c>
      <c r="B471" s="8">
        <v>7</v>
      </c>
      <c r="C471" s="12">
        <v>5.7564560070362072</v>
      </c>
      <c r="D471" s="10">
        <f t="shared" si="22"/>
        <v>1.2435439929637928</v>
      </c>
      <c r="G471" s="14">
        <v>8.4959322612252315</v>
      </c>
      <c r="H471" s="13">
        <f t="shared" si="21"/>
        <v>-1.4959322612252315</v>
      </c>
      <c r="L471">
        <v>12.060000774690241</v>
      </c>
      <c r="M471" s="10">
        <f t="shared" si="23"/>
        <v>-5.0600007746902413</v>
      </c>
    </row>
    <row r="472" spans="1:13" x14ac:dyDescent="0.25">
      <c r="A472" s="7" t="s">
        <v>643</v>
      </c>
      <c r="B472" s="8">
        <v>7.4</v>
      </c>
      <c r="C472" s="12">
        <v>5.7181589724234847</v>
      </c>
      <c r="D472" s="10">
        <f t="shared" si="22"/>
        <v>1.6818410275765157</v>
      </c>
      <c r="G472" s="14">
        <v>8.4878682400087175</v>
      </c>
      <c r="H472" s="13">
        <f t="shared" si="21"/>
        <v>-1.0878682400087172</v>
      </c>
      <c r="L472">
        <v>12.049768973594794</v>
      </c>
      <c r="M472" s="10">
        <f t="shared" si="23"/>
        <v>-4.649768973594794</v>
      </c>
    </row>
    <row r="473" spans="1:13" x14ac:dyDescent="0.25">
      <c r="A473" s="7" t="s">
        <v>644</v>
      </c>
      <c r="B473" s="8">
        <v>7.2</v>
      </c>
      <c r="C473" s="12">
        <v>5.5894744183101599</v>
      </c>
      <c r="D473" s="10">
        <f t="shared" si="22"/>
        <v>1.6105255816898403</v>
      </c>
      <c r="G473" s="14">
        <v>8.452281370708226</v>
      </c>
      <c r="H473" s="13">
        <f t="shared" si="21"/>
        <v>-1.2522813707082259</v>
      </c>
      <c r="L473">
        <v>12.022224012390206</v>
      </c>
      <c r="M473" s="10">
        <f t="shared" si="23"/>
        <v>-4.8222240123902056</v>
      </c>
    </row>
    <row r="474" spans="1:13" x14ac:dyDescent="0.25">
      <c r="A474" s="7" t="s">
        <v>645</v>
      </c>
      <c r="B474" s="8">
        <v>7.2</v>
      </c>
      <c r="C474" s="12">
        <v>5.4119582473010324</v>
      </c>
      <c r="D474" s="10">
        <f t="shared" si="22"/>
        <v>1.7880417526989678</v>
      </c>
      <c r="G474" s="14">
        <v>8.410267847929477</v>
      </c>
      <c r="H474" s="13">
        <f t="shared" si="21"/>
        <v>-1.2102678479294768</v>
      </c>
      <c r="L474">
        <v>11.984382919766118</v>
      </c>
      <c r="M474" s="10">
        <f t="shared" si="23"/>
        <v>-4.7843829197661174</v>
      </c>
    </row>
    <row r="475" spans="1:13" x14ac:dyDescent="0.25">
      <c r="A475" s="7" t="s">
        <v>646</v>
      </c>
      <c r="B475" s="8">
        <v>7.3</v>
      </c>
      <c r="C475" s="12">
        <v>5.2435263619059072</v>
      </c>
      <c r="D475" s="10">
        <f t="shared" si="22"/>
        <v>2.0564736380940927</v>
      </c>
      <c r="G475" s="14">
        <v>8.373500680788073</v>
      </c>
      <c r="H475" s="13">
        <f t="shared" si="21"/>
        <v>-1.0735006807880731</v>
      </c>
      <c r="L475">
        <v>11.947570039719315</v>
      </c>
      <c r="M475" s="10">
        <f t="shared" si="23"/>
        <v>-4.6475700397193149</v>
      </c>
    </row>
    <row r="476" spans="1:13" x14ac:dyDescent="0.25">
      <c r="A476" s="7" t="s">
        <v>647</v>
      </c>
      <c r="B476" s="8">
        <v>7.1</v>
      </c>
      <c r="C476" s="12">
        <v>5.0958506722849428</v>
      </c>
      <c r="D476" s="10">
        <f t="shared" si="22"/>
        <v>2.0041493277150568</v>
      </c>
      <c r="G476" s="14">
        <v>8.3426323233011299</v>
      </c>
      <c r="H476" s="13">
        <f t="shared" si="21"/>
        <v>-1.2426323233011303</v>
      </c>
      <c r="L476">
        <v>11.920305861811562</v>
      </c>
      <c r="M476" s="10">
        <f t="shared" si="23"/>
        <v>-4.820305861811562</v>
      </c>
    </row>
    <row r="477" spans="1:13" x14ac:dyDescent="0.25">
      <c r="A477" s="7" t="s">
        <v>648</v>
      </c>
      <c r="B477" s="8">
        <v>6.9</v>
      </c>
      <c r="C477" s="12">
        <v>5.0191713937871985</v>
      </c>
      <c r="D477" s="10">
        <f t="shared" si="22"/>
        <v>1.8808286062128019</v>
      </c>
      <c r="G477" s="14">
        <v>8.3223368274877565</v>
      </c>
      <c r="H477" s="13">
        <f t="shared" si="21"/>
        <v>-1.4223368274877561</v>
      </c>
      <c r="L477">
        <v>11.90281730878665</v>
      </c>
      <c r="M477" s="10">
        <f t="shared" si="23"/>
        <v>-5.0028173087866499</v>
      </c>
    </row>
    <row r="478" spans="1:13" x14ac:dyDescent="0.25">
      <c r="A478" s="7" t="s">
        <v>649</v>
      </c>
      <c r="B478" s="8">
        <v>6.9</v>
      </c>
      <c r="C478" s="12">
        <v>4.9254733391605905</v>
      </c>
      <c r="D478" s="10">
        <f t="shared" si="22"/>
        <v>1.9745266608394099</v>
      </c>
      <c r="G478" s="14">
        <v>8.3029173076763048</v>
      </c>
      <c r="H478" s="13">
        <f t="shared" si="21"/>
        <v>-1.4029173076763044</v>
      </c>
      <c r="L478">
        <v>11.883479764648545</v>
      </c>
      <c r="M478" s="10">
        <f t="shared" si="23"/>
        <v>-4.9834797646485445</v>
      </c>
    </row>
    <row r="479" spans="1:13" x14ac:dyDescent="0.25">
      <c r="A479" s="7" t="s">
        <v>650</v>
      </c>
      <c r="B479" s="8">
        <v>7.2</v>
      </c>
      <c r="C479" s="12">
        <v>4.8359268231216737</v>
      </c>
      <c r="D479" s="10">
        <f t="shared" si="22"/>
        <v>2.3640731768783265</v>
      </c>
      <c r="G479" s="14">
        <v>8.2861194759922867</v>
      </c>
      <c r="H479" s="13">
        <f t="shared" si="21"/>
        <v>-1.0861194759922865</v>
      </c>
      <c r="L479">
        <v>11.86743761286076</v>
      </c>
      <c r="M479" s="10">
        <f t="shared" si="23"/>
        <v>-4.66743761286076</v>
      </c>
    </row>
    <row r="480" spans="1:13" x14ac:dyDescent="0.25">
      <c r="A480" s="7" t="s">
        <v>651</v>
      </c>
      <c r="B480" s="8">
        <v>7.1</v>
      </c>
      <c r="C480" s="12">
        <v>4.7314640234067094</v>
      </c>
      <c r="D480" s="10">
        <f t="shared" si="22"/>
        <v>2.3685359765932903</v>
      </c>
      <c r="G480" s="14">
        <v>8.2660132621575926</v>
      </c>
      <c r="H480" s="13">
        <f t="shared" si="21"/>
        <v>-1.1660132621575929</v>
      </c>
      <c r="L480">
        <v>11.846169712752582</v>
      </c>
      <c r="M480" s="10">
        <f t="shared" si="23"/>
        <v>-4.7461697127525824</v>
      </c>
    </row>
    <row r="481" spans="1:13" x14ac:dyDescent="0.25">
      <c r="A481" s="7" t="s">
        <v>652</v>
      </c>
      <c r="B481" s="8">
        <v>6.7</v>
      </c>
      <c r="C481" s="12">
        <v>4.5704604850430348</v>
      </c>
      <c r="D481" s="10">
        <f t="shared" si="22"/>
        <v>2.1295395149569654</v>
      </c>
      <c r="G481" s="14">
        <v>8.2275582432605958</v>
      </c>
      <c r="H481" s="13">
        <f t="shared" si="21"/>
        <v>-1.5275582432605956</v>
      </c>
      <c r="L481">
        <v>11.804382318534801</v>
      </c>
      <c r="M481" s="10">
        <f t="shared" si="23"/>
        <v>-5.1043823185348005</v>
      </c>
    </row>
    <row r="482" spans="1:13" x14ac:dyDescent="0.25">
      <c r="A482" s="7" t="s">
        <v>653</v>
      </c>
      <c r="B482" s="8">
        <v>6.6</v>
      </c>
      <c r="C482" s="12">
        <v>4.3934809317751213</v>
      </c>
      <c r="D482" s="10">
        <f t="shared" si="22"/>
        <v>2.2065190682248783</v>
      </c>
      <c r="G482" s="14">
        <v>8.1766865777075353</v>
      </c>
      <c r="H482" s="13">
        <f t="shared" si="21"/>
        <v>-1.5766865777075356</v>
      </c>
      <c r="L482">
        <v>11.748617368816669</v>
      </c>
      <c r="M482" s="10">
        <f t="shared" si="23"/>
        <v>-5.1486173688166694</v>
      </c>
    </row>
    <row r="483" spans="1:13" x14ac:dyDescent="0.25">
      <c r="A483" s="7" t="s">
        <v>654</v>
      </c>
      <c r="B483" s="8">
        <v>6.5</v>
      </c>
      <c r="C483" s="12">
        <v>4.2131590085612212</v>
      </c>
      <c r="D483" s="10">
        <f t="shared" si="22"/>
        <v>2.2868409914387788</v>
      </c>
      <c r="G483" s="14">
        <v>8.1241728058235569</v>
      </c>
      <c r="H483" s="13">
        <f t="shared" si="21"/>
        <v>-1.6241728058235569</v>
      </c>
      <c r="L483">
        <v>11.684738690138429</v>
      </c>
      <c r="M483" s="10">
        <f t="shared" si="23"/>
        <v>-5.1847386901384294</v>
      </c>
    </row>
    <row r="484" spans="1:13" x14ac:dyDescent="0.25">
      <c r="A484" s="7" t="s">
        <v>655</v>
      </c>
      <c r="B484" s="8">
        <v>6.6</v>
      </c>
      <c r="C484" s="12">
        <v>4.0974018279169551</v>
      </c>
      <c r="D484" s="10">
        <f t="shared" si="22"/>
        <v>2.5025981720830446</v>
      </c>
      <c r="G484" s="14">
        <v>8.0843443696292798</v>
      </c>
      <c r="H484" s="13">
        <f t="shared" si="21"/>
        <v>-1.4843443696292802</v>
      </c>
      <c r="L484">
        <v>11.638398691147048</v>
      </c>
      <c r="M484" s="10">
        <f t="shared" si="23"/>
        <v>-5.038398691147048</v>
      </c>
    </row>
    <row r="485" spans="1:13" x14ac:dyDescent="0.25">
      <c r="A485" s="7" t="s">
        <v>656</v>
      </c>
      <c r="B485" s="8">
        <v>7.8</v>
      </c>
      <c r="C485" s="12">
        <v>4.02537986285322</v>
      </c>
      <c r="D485" s="10">
        <f t="shared" si="22"/>
        <v>3.7746201371467798</v>
      </c>
      <c r="G485" s="14">
        <v>8.0692630933957403</v>
      </c>
      <c r="H485" s="13">
        <f t="shared" si="21"/>
        <v>-0.2692630933957405</v>
      </c>
      <c r="L485">
        <v>11.630808806386595</v>
      </c>
      <c r="M485" s="10">
        <f t="shared" si="23"/>
        <v>-3.830808806386595</v>
      </c>
    </row>
    <row r="486" spans="1:13" x14ac:dyDescent="0.25">
      <c r="A486" s="7" t="s">
        <v>657</v>
      </c>
      <c r="B486" s="8">
        <v>9</v>
      </c>
      <c r="C486" s="12">
        <v>3.9646731563221023</v>
      </c>
      <c r="D486" s="10">
        <f t="shared" si="22"/>
        <v>5.0353268436778977</v>
      </c>
      <c r="G486" s="14">
        <v>8.0612088345686974</v>
      </c>
      <c r="H486" s="13">
        <f t="shared" si="21"/>
        <v>0.93879116543130259</v>
      </c>
      <c r="L486">
        <v>11.629665132322524</v>
      </c>
      <c r="M486" s="10">
        <f t="shared" si="23"/>
        <v>-2.6296651323225237</v>
      </c>
    </row>
    <row r="487" spans="1:13" x14ac:dyDescent="0.25">
      <c r="A487" s="7" t="s">
        <v>658</v>
      </c>
      <c r="B487" s="8">
        <v>6.3</v>
      </c>
      <c r="C487" s="12">
        <v>4.0281516733839791</v>
      </c>
      <c r="D487" s="10">
        <f t="shared" si="22"/>
        <v>2.2718483266160208</v>
      </c>
      <c r="G487" s="14">
        <v>8.0737211897113195</v>
      </c>
      <c r="H487" s="13">
        <f t="shared" si="21"/>
        <v>-1.7737211897113196</v>
      </c>
      <c r="L487">
        <v>11.648658475896946</v>
      </c>
      <c r="M487" s="10">
        <f t="shared" si="23"/>
        <v>-5.3486584758969462</v>
      </c>
    </row>
    <row r="488" spans="1:13" x14ac:dyDescent="0.25">
      <c r="A488" s="7" t="s">
        <v>659</v>
      </c>
      <c r="B488" s="8">
        <v>6.8</v>
      </c>
      <c r="C488" s="12">
        <v>4.297059309727258</v>
      </c>
      <c r="D488" s="10">
        <f t="shared" si="22"/>
        <v>2.5029406902727418</v>
      </c>
      <c r="G488" s="14">
        <v>8.1164471114341836</v>
      </c>
      <c r="H488" s="13">
        <f t="shared" si="21"/>
        <v>-1.3164471114341838</v>
      </c>
      <c r="L488">
        <v>11.699322755286151</v>
      </c>
      <c r="M488" s="10">
        <f t="shared" si="23"/>
        <v>-4.8993227552861507</v>
      </c>
    </row>
    <row r="489" spans="1:13" x14ac:dyDescent="0.25">
      <c r="A489" s="7" t="s">
        <v>660</v>
      </c>
      <c r="B489" s="8">
        <v>6.6</v>
      </c>
      <c r="C489" s="12">
        <v>4.5998836955647393</v>
      </c>
      <c r="D489" s="10">
        <f t="shared" si="22"/>
        <v>2.0001163044352603</v>
      </c>
      <c r="G489" s="14">
        <v>8.1780474397901806</v>
      </c>
      <c r="H489" s="13">
        <f t="shared" si="21"/>
        <v>-1.5780474397901809</v>
      </c>
      <c r="L489">
        <v>11.776046120383819</v>
      </c>
      <c r="M489" s="10">
        <f t="shared" si="23"/>
        <v>-5.1760461203838197</v>
      </c>
    </row>
    <row r="490" spans="1:13" x14ac:dyDescent="0.25">
      <c r="A490" s="7" t="s">
        <v>661</v>
      </c>
      <c r="B490" s="8">
        <v>6.4</v>
      </c>
      <c r="C490" s="12">
        <v>4.8696110625764373</v>
      </c>
      <c r="D490" s="10">
        <f t="shared" si="22"/>
        <v>1.5303889374235631</v>
      </c>
      <c r="G490" s="14">
        <v>8.246871688576471</v>
      </c>
      <c r="H490" s="13">
        <f t="shared" si="21"/>
        <v>-1.8468716885764707</v>
      </c>
      <c r="L490">
        <v>11.865216862717874</v>
      </c>
      <c r="M490" s="10">
        <f t="shared" si="23"/>
        <v>-5.4652168627178739</v>
      </c>
    </row>
    <row r="491" spans="1:13" x14ac:dyDescent="0.25">
      <c r="A491" s="7" t="s">
        <v>662</v>
      </c>
      <c r="B491" s="8">
        <v>6.6</v>
      </c>
      <c r="C491" s="12">
        <v>5.1482965859267811</v>
      </c>
      <c r="D491" s="10">
        <f t="shared" si="22"/>
        <v>1.4517034140732186</v>
      </c>
      <c r="G491" s="14">
        <v>8.3178690638675601</v>
      </c>
      <c r="H491" s="13">
        <f t="shared" si="21"/>
        <v>-1.7178690638675604</v>
      </c>
      <c r="L491">
        <v>11.943788331173046</v>
      </c>
      <c r="M491" s="10">
        <f t="shared" si="23"/>
        <v>-5.3437883311730463</v>
      </c>
    </row>
    <row r="492" spans="1:13" x14ac:dyDescent="0.25">
      <c r="A492" s="7" t="s">
        <v>663</v>
      </c>
      <c r="B492" s="8">
        <v>7</v>
      </c>
      <c r="C492" s="12">
        <v>5.3795220897589449</v>
      </c>
      <c r="D492" s="10">
        <f t="shared" si="22"/>
        <v>1.6204779102410551</v>
      </c>
      <c r="G492" s="14">
        <v>8.3786592238143118</v>
      </c>
      <c r="H492" s="13">
        <f t="shared" si="21"/>
        <v>-1.3786592238143118</v>
      </c>
      <c r="L492">
        <v>12.004878861839867</v>
      </c>
      <c r="M492" s="10">
        <f t="shared" si="23"/>
        <v>-5.0048788618398667</v>
      </c>
    </row>
    <row r="493" spans="1:13" x14ac:dyDescent="0.25">
      <c r="A493" s="7" t="s">
        <v>664</v>
      </c>
      <c r="B493" s="8">
        <v>7</v>
      </c>
      <c r="C493" s="12">
        <v>5.5635746371584132</v>
      </c>
      <c r="D493" s="10">
        <f t="shared" si="22"/>
        <v>1.4364253628415868</v>
      </c>
      <c r="G493" s="14">
        <v>8.4283129678488304</v>
      </c>
      <c r="H493" s="13">
        <f t="shared" si="21"/>
        <v>-1.4283129678488304</v>
      </c>
      <c r="L493">
        <v>12.054558609220592</v>
      </c>
      <c r="M493" s="10">
        <f t="shared" si="23"/>
        <v>-5.0545586092205923</v>
      </c>
    </row>
    <row r="494" spans="1:13" x14ac:dyDescent="0.25">
      <c r="A494" s="7" t="s">
        <v>665</v>
      </c>
      <c r="B494" s="8">
        <v>6.9</v>
      </c>
      <c r="C494" s="12">
        <v>5.7355371185677537</v>
      </c>
      <c r="D494" s="10">
        <f t="shared" si="22"/>
        <v>1.1644628814322466</v>
      </c>
      <c r="G494" s="14">
        <v>8.4701682679085479</v>
      </c>
      <c r="H494" s="13">
        <f t="shared" si="21"/>
        <v>-1.5701682679085476</v>
      </c>
      <c r="L494">
        <v>12.094703214252114</v>
      </c>
      <c r="M494" s="10">
        <f t="shared" si="23"/>
        <v>-5.1947032142521135</v>
      </c>
    </row>
    <row r="495" spans="1:13" x14ac:dyDescent="0.25">
      <c r="A495" s="7" t="s">
        <v>666</v>
      </c>
      <c r="B495" s="8">
        <v>6.8</v>
      </c>
      <c r="C495" s="12">
        <v>5.8755461452356794</v>
      </c>
      <c r="D495" s="10">
        <f t="shared" si="22"/>
        <v>0.9244538547643204</v>
      </c>
      <c r="G495" s="14">
        <v>8.4911957561768592</v>
      </c>
      <c r="H495" s="13">
        <f t="shared" si="21"/>
        <v>-1.6911957561768594</v>
      </c>
      <c r="L495">
        <v>12.10770054362939</v>
      </c>
      <c r="M495" s="10">
        <f t="shared" si="23"/>
        <v>-5.30770054362939</v>
      </c>
    </row>
    <row r="496" spans="1:13" x14ac:dyDescent="0.25">
      <c r="A496" s="7" t="s">
        <v>667</v>
      </c>
      <c r="B496" s="8">
        <v>7</v>
      </c>
      <c r="C496" s="12">
        <v>5.8587379784404776</v>
      </c>
      <c r="D496" s="10">
        <f t="shared" si="22"/>
        <v>1.1412620215595224</v>
      </c>
      <c r="G496" s="14">
        <v>8.4890249557379924</v>
      </c>
      <c r="H496" s="13">
        <f t="shared" si="21"/>
        <v>-1.4890249557379924</v>
      </c>
      <c r="L496">
        <v>12.096712063221849</v>
      </c>
      <c r="M496" s="10">
        <f t="shared" si="23"/>
        <v>-5.0967120632218492</v>
      </c>
    </row>
    <row r="497" spans="1:13" x14ac:dyDescent="0.25">
      <c r="A497" s="7" t="s">
        <v>668</v>
      </c>
      <c r="B497" s="8">
        <v>6.7</v>
      </c>
      <c r="C497" s="12">
        <v>5.7913745543347819</v>
      </c>
      <c r="D497" s="10">
        <f t="shared" si="22"/>
        <v>0.9086254456652183</v>
      </c>
      <c r="G497" s="14">
        <v>8.4719043015970374</v>
      </c>
      <c r="H497" s="13">
        <f t="shared" si="21"/>
        <v>-1.7719043015970373</v>
      </c>
      <c r="L497">
        <v>12.06920870188884</v>
      </c>
      <c r="M497" s="10">
        <f t="shared" si="23"/>
        <v>-5.3692087018888399</v>
      </c>
    </row>
    <row r="498" spans="1:13" x14ac:dyDescent="0.25">
      <c r="A498" s="7" t="s">
        <v>669</v>
      </c>
      <c r="B498" s="8">
        <v>6.9</v>
      </c>
      <c r="C498" s="12">
        <v>5.6497622097740754</v>
      </c>
      <c r="D498" s="10">
        <f t="shared" si="22"/>
        <v>1.250237790225925</v>
      </c>
      <c r="G498" s="14">
        <v>8.4443553596547485</v>
      </c>
      <c r="H498" s="13">
        <f t="shared" si="21"/>
        <v>-1.5443553596547481</v>
      </c>
      <c r="L498">
        <v>12.031857734232783</v>
      </c>
      <c r="M498" s="10">
        <f t="shared" si="23"/>
        <v>-5.1318577342327831</v>
      </c>
    </row>
    <row r="499" spans="1:13" x14ac:dyDescent="0.25">
      <c r="A499" s="7" t="s">
        <v>670</v>
      </c>
      <c r="B499" s="8">
        <v>7</v>
      </c>
      <c r="C499" s="12">
        <v>5.4157361098512888</v>
      </c>
      <c r="D499" s="10">
        <f t="shared" si="22"/>
        <v>1.5842638901487112</v>
      </c>
      <c r="G499" s="14">
        <v>8.4067282016470273</v>
      </c>
      <c r="H499" s="13">
        <f t="shared" si="21"/>
        <v>-1.4067282016470273</v>
      </c>
      <c r="L499">
        <v>11.986816489367031</v>
      </c>
      <c r="M499" s="10">
        <f t="shared" si="23"/>
        <v>-4.9868164893670315</v>
      </c>
    </row>
    <row r="500" spans="1:13" x14ac:dyDescent="0.25">
      <c r="A500" s="7" t="s">
        <v>671</v>
      </c>
      <c r="B500" s="8">
        <v>6.9</v>
      </c>
      <c r="C500" s="12">
        <v>5.1988937552451793</v>
      </c>
      <c r="D500" s="10">
        <f t="shared" si="22"/>
        <v>1.7011062447548211</v>
      </c>
      <c r="G500" s="14">
        <v>8.3601772106988079</v>
      </c>
      <c r="H500" s="13">
        <f t="shared" si="21"/>
        <v>-1.4601772106988076</v>
      </c>
      <c r="L500">
        <v>11.935278372314249</v>
      </c>
      <c r="M500" s="10">
        <f t="shared" si="23"/>
        <v>-5.0352783723142487</v>
      </c>
    </row>
    <row r="501" spans="1:13" x14ac:dyDescent="0.25">
      <c r="A501" s="7" t="s">
        <v>672</v>
      </c>
      <c r="B501" s="8">
        <v>7</v>
      </c>
      <c r="C501" s="12">
        <v>5.0388060862952377</v>
      </c>
      <c r="D501" s="10">
        <f t="shared" si="22"/>
        <v>1.9611939137047623</v>
      </c>
      <c r="G501" s="14">
        <v>8.314978271306126</v>
      </c>
      <c r="H501" s="13">
        <f t="shared" si="21"/>
        <v>-1.314978271306126</v>
      </c>
      <c r="L501">
        <v>11.885235649872362</v>
      </c>
      <c r="M501" s="10">
        <f t="shared" si="23"/>
        <v>-4.8852356498723619</v>
      </c>
    </row>
    <row r="502" spans="1:13" x14ac:dyDescent="0.25">
      <c r="A502" s="7" t="s">
        <v>673</v>
      </c>
      <c r="B502" s="8">
        <v>6.9</v>
      </c>
      <c r="C502" s="12">
        <v>4.8984823402662414</v>
      </c>
      <c r="D502" s="10">
        <f t="shared" si="22"/>
        <v>2.0015176597337589</v>
      </c>
      <c r="G502" s="14">
        <v>8.2755849445868463</v>
      </c>
      <c r="H502" s="13">
        <f t="shared" si="21"/>
        <v>-1.375584944586846</v>
      </c>
      <c r="L502">
        <v>11.842836036310386</v>
      </c>
      <c r="M502" s="10">
        <f t="shared" si="23"/>
        <v>-4.9428360363103856</v>
      </c>
    </row>
    <row r="503" spans="1:13" x14ac:dyDescent="0.25">
      <c r="A503" s="7" t="s">
        <v>674</v>
      </c>
      <c r="B503" s="8">
        <v>6.9</v>
      </c>
      <c r="C503" s="12">
        <v>4.7535734766546565</v>
      </c>
      <c r="D503" s="10">
        <f t="shared" si="22"/>
        <v>2.1464265233453439</v>
      </c>
      <c r="G503" s="14">
        <v>8.2337192226528266</v>
      </c>
      <c r="H503" s="13">
        <f t="shared" si="21"/>
        <v>-1.3337192226528263</v>
      </c>
      <c r="L503">
        <v>11.799285705292212</v>
      </c>
      <c r="M503" s="10">
        <f t="shared" si="23"/>
        <v>-4.8992857052922112</v>
      </c>
    </row>
    <row r="504" spans="1:13" x14ac:dyDescent="0.25">
      <c r="A504" s="7" t="s">
        <v>675</v>
      </c>
      <c r="B504" s="8">
        <v>7.1</v>
      </c>
      <c r="C504" s="12">
        <v>4.5901635654995072</v>
      </c>
      <c r="D504" s="10">
        <f t="shared" si="22"/>
        <v>2.5098364345004924</v>
      </c>
      <c r="G504" s="14">
        <v>8.18743038613216</v>
      </c>
      <c r="H504" s="13">
        <f t="shared" si="21"/>
        <v>-1.0874303861321604</v>
      </c>
      <c r="L504">
        <v>11.749805684748544</v>
      </c>
      <c r="M504" s="10">
        <f t="shared" si="23"/>
        <v>-4.6498056847485447</v>
      </c>
    </row>
    <row r="505" spans="1:13" x14ac:dyDescent="0.25">
      <c r="A505" s="7" t="s">
        <v>676</v>
      </c>
      <c r="B505" s="8">
        <v>6.9</v>
      </c>
      <c r="C505" s="12">
        <v>4.4166783946083825</v>
      </c>
      <c r="D505" s="10">
        <f t="shared" si="22"/>
        <v>2.4833216053916178</v>
      </c>
      <c r="G505" s="14">
        <v>8.1364033299416487</v>
      </c>
      <c r="H505" s="13">
        <f t="shared" si="21"/>
        <v>-1.2364033299416484</v>
      </c>
      <c r="L505">
        <v>11.687361923829046</v>
      </c>
      <c r="M505" s="10">
        <f t="shared" si="23"/>
        <v>-4.7873619238290459</v>
      </c>
    </row>
    <row r="506" spans="1:13" x14ac:dyDescent="0.25">
      <c r="A506" t="s">
        <v>361</v>
      </c>
      <c r="B506" s="2">
        <v>6.6</v>
      </c>
      <c r="C506" s="12">
        <v>4.2424078611728255</v>
      </c>
      <c r="D506" s="10">
        <f t="shared" si="22"/>
        <v>2.3575921388271741</v>
      </c>
      <c r="G506" s="14">
        <v>6.9944197255814462</v>
      </c>
      <c r="H506" s="13">
        <f t="shared" si="21"/>
        <v>-0.39441972558144656</v>
      </c>
      <c r="L506">
        <v>11.640658426455285</v>
      </c>
      <c r="M506" s="10">
        <f t="shared" si="23"/>
        <v>-5.0406584264552858</v>
      </c>
    </row>
    <row r="507" spans="1:13" x14ac:dyDescent="0.25">
      <c r="A507" t="s">
        <v>362</v>
      </c>
      <c r="B507" s="2">
        <v>6.6</v>
      </c>
      <c r="C507" s="12">
        <v>4.0766250593414801</v>
      </c>
      <c r="D507" s="10">
        <f t="shared" si="22"/>
        <v>2.5233749406585195</v>
      </c>
      <c r="G507" s="14">
        <v>7.2455480005891335</v>
      </c>
      <c r="H507" s="13">
        <f t="shared" si="21"/>
        <v>-0.64554800058913386</v>
      </c>
      <c r="L507">
        <v>11.58768076118186</v>
      </c>
      <c r="M507" s="10">
        <f t="shared" si="23"/>
        <v>-4.9876807611818599</v>
      </c>
    </row>
    <row r="508" spans="1:13" x14ac:dyDescent="0.25">
      <c r="A508" t="s">
        <v>363</v>
      </c>
      <c r="B508" s="2">
        <v>6.5</v>
      </c>
      <c r="C508" s="12">
        <v>3.9813099851618756</v>
      </c>
      <c r="D508" s="10">
        <f t="shared" si="22"/>
        <v>2.5186900148381244</v>
      </c>
      <c r="G508" s="14">
        <v>7.2161966119344143</v>
      </c>
      <c r="H508" s="13">
        <f t="shared" si="21"/>
        <v>-0.71619661193441431</v>
      </c>
      <c r="L508">
        <v>11.551991034598215</v>
      </c>
      <c r="M508" s="10">
        <f t="shared" si="23"/>
        <v>-5.0519910345982151</v>
      </c>
    </row>
    <row r="509" spans="1:13" x14ac:dyDescent="0.25">
      <c r="A509" t="s">
        <v>364</v>
      </c>
      <c r="B509" s="2">
        <v>6.7</v>
      </c>
      <c r="C509" s="12">
        <v>3.9150913372723739</v>
      </c>
      <c r="D509" s="10">
        <f t="shared" si="22"/>
        <v>2.7849086627276263</v>
      </c>
      <c r="G509" s="14">
        <v>7.1913506051190446</v>
      </c>
      <c r="H509" s="13">
        <f t="shared" si="21"/>
        <v>-0.49135060511904438</v>
      </c>
      <c r="L509">
        <v>11.539499648054528</v>
      </c>
      <c r="M509" s="10">
        <f t="shared" si="23"/>
        <v>-4.8394996480545283</v>
      </c>
    </row>
    <row r="510" spans="1:13" x14ac:dyDescent="0.25">
      <c r="A510" t="s">
        <v>365</v>
      </c>
      <c r="B510" s="2">
        <v>6.5</v>
      </c>
      <c r="C510" s="12">
        <v>3.8505830377906878</v>
      </c>
      <c r="D510" s="10">
        <f t="shared" si="22"/>
        <v>2.6494169622093122</v>
      </c>
      <c r="G510" s="14">
        <v>7.158768209887981</v>
      </c>
      <c r="H510" s="13">
        <f t="shared" si="21"/>
        <v>-0.65876820988798102</v>
      </c>
      <c r="L510">
        <v>11.519377591315148</v>
      </c>
      <c r="M510" s="10">
        <f t="shared" si="23"/>
        <v>-5.0193775913151484</v>
      </c>
    </row>
    <row r="511" spans="1:13" x14ac:dyDescent="0.25">
      <c r="A511" t="s">
        <v>366</v>
      </c>
      <c r="B511" s="2">
        <v>6.3</v>
      </c>
      <c r="C511" s="12">
        <v>3.9804224175586072</v>
      </c>
      <c r="D511" s="10">
        <f t="shared" si="22"/>
        <v>2.3195775824413927</v>
      </c>
      <c r="G511" s="14">
        <v>7.2485122096795456</v>
      </c>
      <c r="H511" s="13">
        <f t="shared" si="21"/>
        <v>-0.94851220967954575</v>
      </c>
      <c r="L511">
        <v>11.552691827749445</v>
      </c>
      <c r="M511" s="10">
        <f t="shared" si="23"/>
        <v>-5.2526918277494454</v>
      </c>
    </row>
    <row r="512" spans="1:13" x14ac:dyDescent="0.25">
      <c r="A512" t="s">
        <v>367</v>
      </c>
      <c r="B512" s="2">
        <v>9.4</v>
      </c>
      <c r="C512" s="12">
        <v>4.3479905161227297</v>
      </c>
      <c r="D512" s="10">
        <f t="shared" si="22"/>
        <v>5.0520094838772707</v>
      </c>
      <c r="G512" s="14">
        <v>7.4687492604398056</v>
      </c>
      <c r="H512" s="13">
        <f t="shared" si="21"/>
        <v>1.9312507395601948</v>
      </c>
      <c r="L512">
        <v>11.679858241885107</v>
      </c>
      <c r="M512" s="10">
        <f t="shared" si="23"/>
        <v>-2.2798582418851066</v>
      </c>
    </row>
    <row r="513" spans="1:13" x14ac:dyDescent="0.25">
      <c r="A513" t="s">
        <v>368</v>
      </c>
      <c r="B513" s="2">
        <v>48.4</v>
      </c>
      <c r="C513" s="12">
        <v>19.025132596411723</v>
      </c>
      <c r="D513" s="10">
        <f t="shared" si="22"/>
        <v>29.374867403588276</v>
      </c>
      <c r="G513" s="14">
        <v>31.127994143003892</v>
      </c>
      <c r="H513" s="13">
        <f t="shared" si="21"/>
        <v>17.272005856996106</v>
      </c>
      <c r="L513">
        <v>42.14246765615723</v>
      </c>
      <c r="M513" s="10">
        <f t="shared" si="23"/>
        <v>6.2575323438427688</v>
      </c>
    </row>
    <row r="514" spans="1:13" x14ac:dyDescent="0.25">
      <c r="A514" t="s">
        <v>369</v>
      </c>
      <c r="B514" s="2">
        <v>107.2</v>
      </c>
      <c r="C514" s="12">
        <v>152.04730910802832</v>
      </c>
      <c r="D514" s="10">
        <f t="shared" si="22"/>
        <v>-44.847309108028313</v>
      </c>
      <c r="G514" s="14">
        <v>93.310810297046103</v>
      </c>
      <c r="H514" s="13">
        <f t="shared" ref="H514:H577" si="24">B514-G514</f>
        <v>13.8891897029539</v>
      </c>
      <c r="L514">
        <v>69.332359105270143</v>
      </c>
      <c r="M514" s="10">
        <f t="shared" si="23"/>
        <v>37.86764089472986</v>
      </c>
    </row>
    <row r="515" spans="1:13" x14ac:dyDescent="0.25">
      <c r="A515" t="s">
        <v>370</v>
      </c>
      <c r="B515" s="2">
        <v>131.6</v>
      </c>
      <c r="C515" s="12">
        <v>149.420931249625</v>
      </c>
      <c r="D515" s="10">
        <f t="shared" ref="D515:D578" si="25">B515-C515</f>
        <v>-17.820931249625005</v>
      </c>
      <c r="G515" s="14">
        <v>132.15889845006228</v>
      </c>
      <c r="H515" s="13">
        <f t="shared" si="24"/>
        <v>-0.55889845006228711</v>
      </c>
      <c r="L515">
        <v>148.87232264352127</v>
      </c>
      <c r="M515" s="10">
        <f t="shared" ref="M515:M578" si="26">B515-L515</f>
        <v>-17.272322643521278</v>
      </c>
    </row>
    <row r="516" spans="1:13" x14ac:dyDescent="0.25">
      <c r="A516" t="s">
        <v>371</v>
      </c>
      <c r="B516" s="2">
        <v>140.80000000000001</v>
      </c>
      <c r="C516" s="12">
        <v>148.84405761214558</v>
      </c>
      <c r="D516" s="10">
        <f t="shared" si="25"/>
        <v>-8.0440576121455649</v>
      </c>
      <c r="G516" s="14">
        <v>123.61174553389296</v>
      </c>
      <c r="H516" s="13">
        <f t="shared" si="24"/>
        <v>17.188254466107054</v>
      </c>
      <c r="L516">
        <v>144.03881701702045</v>
      </c>
      <c r="M516" s="10">
        <f t="shared" si="26"/>
        <v>-3.2388170170204376</v>
      </c>
    </row>
    <row r="517" spans="1:13" x14ac:dyDescent="0.25">
      <c r="A517" t="s">
        <v>372</v>
      </c>
      <c r="B517" s="2">
        <v>158.5</v>
      </c>
      <c r="C517" s="12">
        <v>148.43896609282041</v>
      </c>
      <c r="D517" s="10">
        <f t="shared" si="25"/>
        <v>10.061033907179592</v>
      </c>
      <c r="G517" s="14">
        <v>159.55924092225308</v>
      </c>
      <c r="H517" s="13">
        <f t="shared" si="24"/>
        <v>-1.0592409222530819</v>
      </c>
      <c r="L517">
        <v>227.99713912636147</v>
      </c>
      <c r="M517" s="10">
        <f t="shared" si="26"/>
        <v>-69.497139126361475</v>
      </c>
    </row>
    <row r="518" spans="1:13" x14ac:dyDescent="0.25">
      <c r="A518" t="s">
        <v>373</v>
      </c>
      <c r="B518" s="2">
        <v>153.1</v>
      </c>
      <c r="C518" s="12">
        <v>137.54986493371729</v>
      </c>
      <c r="D518" s="10">
        <f t="shared" si="25"/>
        <v>15.550135066282706</v>
      </c>
      <c r="G518" s="14">
        <v>156.39079199113846</v>
      </c>
      <c r="H518" s="13">
        <f t="shared" si="24"/>
        <v>-3.2907919911384624</v>
      </c>
      <c r="L518">
        <v>236.64134095528294</v>
      </c>
      <c r="M518" s="10">
        <f t="shared" si="26"/>
        <v>-83.541340955282948</v>
      </c>
    </row>
    <row r="519" spans="1:13" x14ac:dyDescent="0.25">
      <c r="A519" t="s">
        <v>374</v>
      </c>
      <c r="B519" s="2">
        <v>163.30000000000001</v>
      </c>
      <c r="C519" s="12">
        <v>131.58817627644706</v>
      </c>
      <c r="D519" s="10">
        <f t="shared" si="25"/>
        <v>31.711823723552953</v>
      </c>
      <c r="G519" s="14">
        <v>172.9860166253074</v>
      </c>
      <c r="H519" s="13">
        <f t="shared" si="24"/>
        <v>-9.6860166253073885</v>
      </c>
      <c r="L519">
        <v>254.09106118007747</v>
      </c>
      <c r="M519" s="10">
        <f t="shared" si="26"/>
        <v>-90.791061180077463</v>
      </c>
    </row>
    <row r="520" spans="1:13" x14ac:dyDescent="0.25">
      <c r="A520" t="s">
        <v>375</v>
      </c>
      <c r="B520" s="2">
        <v>178.3</v>
      </c>
      <c r="C520" s="12">
        <v>141.22853948857022</v>
      </c>
      <c r="D520" s="10">
        <f t="shared" si="25"/>
        <v>37.071460511429791</v>
      </c>
      <c r="G520" s="14">
        <v>182.63160168136193</v>
      </c>
      <c r="H520" s="13">
        <f t="shared" si="24"/>
        <v>-4.3316016813619171</v>
      </c>
      <c r="L520">
        <v>261.5257133291563</v>
      </c>
      <c r="M520" s="10">
        <f t="shared" si="26"/>
        <v>-83.225713329156292</v>
      </c>
    </row>
    <row r="521" spans="1:13" x14ac:dyDescent="0.25">
      <c r="A521" t="s">
        <v>376</v>
      </c>
      <c r="B521" s="2">
        <v>163.1</v>
      </c>
      <c r="C521" s="12">
        <v>130.88714394922908</v>
      </c>
      <c r="D521" s="10">
        <f t="shared" si="25"/>
        <v>32.21285605077091</v>
      </c>
      <c r="G521" s="14">
        <v>167.70981596692175</v>
      </c>
      <c r="H521" s="13">
        <f t="shared" si="24"/>
        <v>-4.609815966921758</v>
      </c>
      <c r="L521">
        <v>246.4970293507273</v>
      </c>
      <c r="M521" s="10">
        <f t="shared" si="26"/>
        <v>-83.397029350727308</v>
      </c>
    </row>
    <row r="522" spans="1:13" x14ac:dyDescent="0.25">
      <c r="A522" t="s">
        <v>377</v>
      </c>
      <c r="B522" s="2">
        <v>144.69999999999999</v>
      </c>
      <c r="C522" s="12">
        <v>112.31528565220663</v>
      </c>
      <c r="D522" s="10">
        <f t="shared" si="25"/>
        <v>32.384714347793363</v>
      </c>
      <c r="G522" s="14">
        <v>148.50147765086663</v>
      </c>
      <c r="H522" s="13">
        <f t="shared" si="24"/>
        <v>-3.8014776508666444</v>
      </c>
      <c r="L522">
        <v>223.48076759667788</v>
      </c>
      <c r="M522" s="10">
        <f t="shared" si="26"/>
        <v>-78.78076759667789</v>
      </c>
    </row>
    <row r="523" spans="1:13" x14ac:dyDescent="0.25">
      <c r="A523" t="s">
        <v>378</v>
      </c>
      <c r="B523" s="2">
        <v>114.6</v>
      </c>
      <c r="C523" s="12">
        <v>38.229421857678616</v>
      </c>
      <c r="D523" s="10">
        <f t="shared" si="25"/>
        <v>76.370578142321378</v>
      </c>
      <c r="G523" s="14">
        <v>55.279584456516432</v>
      </c>
      <c r="H523" s="13">
        <f t="shared" si="24"/>
        <v>59.320415543483563</v>
      </c>
      <c r="L523">
        <v>78.831687903597611</v>
      </c>
      <c r="M523" s="10">
        <f t="shared" si="26"/>
        <v>35.768312096402383</v>
      </c>
    </row>
    <row r="524" spans="1:13" x14ac:dyDescent="0.25">
      <c r="A524" t="s">
        <v>379</v>
      </c>
      <c r="B524" s="2">
        <v>71.400000000000006</v>
      </c>
      <c r="C524" s="12">
        <v>18.555499855591702</v>
      </c>
      <c r="D524" s="10">
        <f t="shared" si="25"/>
        <v>52.8445001444083</v>
      </c>
      <c r="G524" s="14">
        <v>27.02355507790233</v>
      </c>
      <c r="H524" s="13">
        <f t="shared" si="24"/>
        <v>44.376444922097676</v>
      </c>
      <c r="L524">
        <v>38.969519779309323</v>
      </c>
      <c r="M524" s="10">
        <f t="shared" si="26"/>
        <v>32.430480220690683</v>
      </c>
    </row>
    <row r="525" spans="1:13" x14ac:dyDescent="0.25">
      <c r="A525" t="s">
        <v>380</v>
      </c>
      <c r="B525" s="2">
        <v>47.9</v>
      </c>
      <c r="C525" s="12">
        <v>6.7767374217914034</v>
      </c>
      <c r="D525" s="10">
        <f t="shared" si="25"/>
        <v>41.123262578208596</v>
      </c>
      <c r="G525" s="14">
        <v>11.161749696329606</v>
      </c>
      <c r="H525" s="13">
        <f t="shared" si="24"/>
        <v>36.738250303670391</v>
      </c>
      <c r="L525">
        <v>15.709898175202396</v>
      </c>
      <c r="M525" s="10">
        <f t="shared" si="26"/>
        <v>32.190101824797601</v>
      </c>
    </row>
    <row r="526" spans="1:13" x14ac:dyDescent="0.25">
      <c r="A526" t="s">
        <v>381</v>
      </c>
      <c r="B526" s="2">
        <v>20.100000000000001</v>
      </c>
      <c r="C526" s="12">
        <v>5.0635832806241083</v>
      </c>
      <c r="D526" s="10">
        <f t="shared" si="25"/>
        <v>15.036416719375893</v>
      </c>
      <c r="G526" s="14">
        <v>8.6101943429205114</v>
      </c>
      <c r="H526" s="13">
        <f t="shared" si="24"/>
        <v>11.48980565707949</v>
      </c>
      <c r="L526">
        <v>12.076560873004846</v>
      </c>
      <c r="M526" s="10">
        <f t="shared" si="26"/>
        <v>8.0234391269951555</v>
      </c>
    </row>
    <row r="527" spans="1:13" x14ac:dyDescent="0.25">
      <c r="A527" t="s">
        <v>382</v>
      </c>
      <c r="B527" s="2">
        <v>8.6999999999999993</v>
      </c>
      <c r="C527" s="12">
        <v>4.505260830369294</v>
      </c>
      <c r="D527" s="10">
        <f t="shared" si="25"/>
        <v>4.1947391696307053</v>
      </c>
      <c r="G527" s="14">
        <v>8.1532372835968658</v>
      </c>
      <c r="H527" s="13">
        <f t="shared" si="24"/>
        <v>0.54676271640313345</v>
      </c>
      <c r="L527">
        <v>11.620072358520686</v>
      </c>
      <c r="M527" s="10">
        <f t="shared" si="26"/>
        <v>-2.9200723585206863</v>
      </c>
    </row>
    <row r="528" spans="1:13" x14ac:dyDescent="0.25">
      <c r="A528" t="s">
        <v>383</v>
      </c>
      <c r="B528" s="2">
        <v>7.6</v>
      </c>
      <c r="C528" s="12">
        <v>4.3652828916479267</v>
      </c>
      <c r="D528" s="10">
        <f t="shared" si="25"/>
        <v>3.2347171083520729</v>
      </c>
      <c r="G528" s="14">
        <v>8.11725947070091</v>
      </c>
      <c r="H528" s="13">
        <f t="shared" si="24"/>
        <v>-0.51725947070091038</v>
      </c>
      <c r="L528">
        <v>11.586865233083673</v>
      </c>
      <c r="M528" s="10">
        <f t="shared" si="26"/>
        <v>-3.9868652330836731</v>
      </c>
    </row>
    <row r="529" spans="1:13" x14ac:dyDescent="0.25">
      <c r="A529" t="s">
        <v>384</v>
      </c>
      <c r="B529" s="2">
        <v>7.4</v>
      </c>
      <c r="C529" s="12">
        <v>4.2920719156432705</v>
      </c>
      <c r="D529" s="10">
        <f t="shared" si="25"/>
        <v>3.1079280843567298</v>
      </c>
      <c r="G529" s="14">
        <v>8.0976192872133979</v>
      </c>
      <c r="H529" s="13">
        <f t="shared" si="24"/>
        <v>-0.6976192872133975</v>
      </c>
      <c r="L529">
        <v>11.568304462549907</v>
      </c>
      <c r="M529" s="10">
        <f t="shared" si="26"/>
        <v>-4.1683044625499068</v>
      </c>
    </row>
    <row r="530" spans="1:13" x14ac:dyDescent="0.25">
      <c r="A530" t="s">
        <v>385</v>
      </c>
      <c r="B530" s="2">
        <v>7.4</v>
      </c>
      <c r="C530" s="12">
        <v>4.2535918793944685</v>
      </c>
      <c r="D530" s="10">
        <f t="shared" si="25"/>
        <v>3.1464081206055319</v>
      </c>
      <c r="G530" s="14">
        <v>7.4769421488825794</v>
      </c>
      <c r="H530" s="13">
        <f t="shared" si="24"/>
        <v>-7.6942148882578998E-2</v>
      </c>
      <c r="L530">
        <v>11.562902040706627</v>
      </c>
      <c r="M530" s="10">
        <f t="shared" si="26"/>
        <v>-4.1629020407066264</v>
      </c>
    </row>
    <row r="531" spans="1:13" x14ac:dyDescent="0.25">
      <c r="A531" t="s">
        <v>386</v>
      </c>
      <c r="B531" s="2">
        <v>7.5</v>
      </c>
      <c r="C531" s="12">
        <v>4.2092343578493105</v>
      </c>
      <c r="D531" s="10">
        <f t="shared" si="25"/>
        <v>3.2907656421506895</v>
      </c>
      <c r="G531" s="14">
        <v>7.5944904128603055</v>
      </c>
      <c r="H531" s="13">
        <f t="shared" si="24"/>
        <v>-9.4490412860305462E-2</v>
      </c>
      <c r="L531">
        <v>11.558774956204536</v>
      </c>
      <c r="M531" s="10">
        <f t="shared" si="26"/>
        <v>-4.0587749562045357</v>
      </c>
    </row>
    <row r="532" spans="1:13" x14ac:dyDescent="0.25">
      <c r="A532" t="s">
        <v>387</v>
      </c>
      <c r="B532" s="2">
        <v>7.3</v>
      </c>
      <c r="C532" s="12">
        <v>4.0097353172489001</v>
      </c>
      <c r="D532" s="10">
        <f t="shared" si="25"/>
        <v>3.2902646827510997</v>
      </c>
      <c r="G532" s="14">
        <v>7.4620335990344548</v>
      </c>
      <c r="H532" s="13">
        <f t="shared" si="24"/>
        <v>-0.16203359903445502</v>
      </c>
      <c r="L532">
        <v>11.497488080568218</v>
      </c>
      <c r="M532" s="10">
        <f t="shared" si="26"/>
        <v>-4.1974880805682178</v>
      </c>
    </row>
    <row r="533" spans="1:13" x14ac:dyDescent="0.25">
      <c r="A533" t="s">
        <v>388</v>
      </c>
      <c r="B533" s="2">
        <v>7.2</v>
      </c>
      <c r="C533" s="12">
        <v>3.7141704006690412</v>
      </c>
      <c r="D533" s="10">
        <f t="shared" si="25"/>
        <v>3.4858295993309589</v>
      </c>
      <c r="G533" s="14">
        <v>7.234233681217126</v>
      </c>
      <c r="H533" s="13">
        <f t="shared" si="24"/>
        <v>-3.4233681217125778E-2</v>
      </c>
      <c r="L533">
        <v>11.361169375208357</v>
      </c>
      <c r="M533" s="10">
        <f t="shared" si="26"/>
        <v>-4.1611693752083569</v>
      </c>
    </row>
    <row r="534" spans="1:13" x14ac:dyDescent="0.25">
      <c r="A534" t="s">
        <v>389</v>
      </c>
      <c r="B534" s="2">
        <v>7.3</v>
      </c>
      <c r="C534" s="12">
        <v>3.4132477712963749</v>
      </c>
      <c r="D534" s="10">
        <f t="shared" si="25"/>
        <v>3.8867522287036249</v>
      </c>
      <c r="G534" s="14">
        <v>7.0065941417549649</v>
      </c>
      <c r="H534" s="13">
        <f t="shared" si="24"/>
        <v>0.29340585824503496</v>
      </c>
      <c r="L534">
        <v>11.221726397789485</v>
      </c>
      <c r="M534" s="10">
        <f t="shared" si="26"/>
        <v>-3.9217263977894854</v>
      </c>
    </row>
    <row r="535" spans="1:13" x14ac:dyDescent="0.25">
      <c r="A535" t="s">
        <v>390</v>
      </c>
      <c r="B535" s="2">
        <v>7.2</v>
      </c>
      <c r="C535" s="12">
        <v>3.4240323895573623</v>
      </c>
      <c r="D535" s="10">
        <f t="shared" si="25"/>
        <v>3.7759676104426378</v>
      </c>
      <c r="G535" s="14">
        <v>6.9977908919486218</v>
      </c>
      <c r="H535" s="13">
        <f t="shared" si="24"/>
        <v>0.20220910805137837</v>
      </c>
      <c r="L535">
        <v>11.192418719961163</v>
      </c>
      <c r="M535" s="10">
        <f t="shared" si="26"/>
        <v>-3.9924187199611625</v>
      </c>
    </row>
    <row r="536" spans="1:13" x14ac:dyDescent="0.25">
      <c r="A536" t="s">
        <v>391</v>
      </c>
      <c r="B536" s="2">
        <v>10.4</v>
      </c>
      <c r="C536" s="12">
        <v>3.8211045416482645</v>
      </c>
      <c r="D536" s="10">
        <f t="shared" si="25"/>
        <v>6.5788954583517363</v>
      </c>
      <c r="G536" s="14">
        <v>7.2810857465341678</v>
      </c>
      <c r="H536" s="13">
        <f t="shared" si="24"/>
        <v>3.1189142534658325</v>
      </c>
      <c r="L536">
        <v>11.393228523783096</v>
      </c>
      <c r="M536" s="10">
        <f t="shared" si="26"/>
        <v>-0.99322852378309534</v>
      </c>
    </row>
    <row r="537" spans="1:13" x14ac:dyDescent="0.25">
      <c r="A537" t="s">
        <v>392</v>
      </c>
      <c r="B537" s="2">
        <v>51.4</v>
      </c>
      <c r="C537" s="12">
        <v>13.375716146904706</v>
      </c>
      <c r="D537" s="10">
        <f t="shared" si="25"/>
        <v>38.024283853095291</v>
      </c>
      <c r="G537" s="14">
        <v>20.91740768905191</v>
      </c>
      <c r="H537" s="13">
        <f t="shared" si="24"/>
        <v>30.482592310948089</v>
      </c>
      <c r="L537">
        <v>29.089821895614268</v>
      </c>
      <c r="M537" s="10">
        <f t="shared" si="26"/>
        <v>22.310178104385731</v>
      </c>
    </row>
    <row r="538" spans="1:13" x14ac:dyDescent="0.25">
      <c r="A538" t="s">
        <v>393</v>
      </c>
      <c r="B538" s="2">
        <v>106.4</v>
      </c>
      <c r="C538" s="12">
        <v>102.22177901620056</v>
      </c>
      <c r="D538" s="10">
        <f t="shared" si="25"/>
        <v>4.1782209837994486</v>
      </c>
      <c r="G538" s="14">
        <v>93.662097946294011</v>
      </c>
      <c r="H538" s="13">
        <f t="shared" si="24"/>
        <v>12.737902053705994</v>
      </c>
      <c r="L538">
        <v>127.79709058785718</v>
      </c>
      <c r="M538" s="10">
        <f t="shared" si="26"/>
        <v>-21.397090587857178</v>
      </c>
    </row>
    <row r="539" spans="1:13" x14ac:dyDescent="0.25">
      <c r="A539" t="s">
        <v>394</v>
      </c>
      <c r="B539" s="2">
        <v>130.30000000000001</v>
      </c>
      <c r="C539" s="12">
        <v>128.83397872587574</v>
      </c>
      <c r="D539" s="10">
        <f t="shared" si="25"/>
        <v>1.4660212741242731</v>
      </c>
      <c r="G539" s="14">
        <v>124.31852195731778</v>
      </c>
      <c r="H539" s="13">
        <f t="shared" si="24"/>
        <v>5.9814780426822267</v>
      </c>
      <c r="L539">
        <v>180.63749405468934</v>
      </c>
      <c r="M539" s="10">
        <f t="shared" si="26"/>
        <v>-50.33749405468933</v>
      </c>
    </row>
    <row r="540" spans="1:13" x14ac:dyDescent="0.25">
      <c r="A540" t="s">
        <v>395</v>
      </c>
      <c r="B540" s="2">
        <v>142.9</v>
      </c>
      <c r="C540" s="12">
        <v>135.15705720247087</v>
      </c>
      <c r="D540" s="10">
        <f t="shared" si="25"/>
        <v>7.7429427975291389</v>
      </c>
      <c r="G540" s="14">
        <v>131.27968652183355</v>
      </c>
      <c r="H540" s="13">
        <f t="shared" si="24"/>
        <v>11.620313478166452</v>
      </c>
      <c r="L540">
        <v>200.0914491204594</v>
      </c>
      <c r="M540" s="10">
        <f t="shared" si="26"/>
        <v>-57.191449120459396</v>
      </c>
    </row>
    <row r="541" spans="1:13" x14ac:dyDescent="0.25">
      <c r="A541" t="s">
        <v>396</v>
      </c>
      <c r="B541" s="2">
        <v>157.30000000000001</v>
      </c>
      <c r="C541" s="12">
        <v>127.68376863943335</v>
      </c>
      <c r="D541" s="10">
        <f t="shared" si="25"/>
        <v>29.616231360566658</v>
      </c>
      <c r="G541" s="14">
        <v>156.15901434809214</v>
      </c>
      <c r="H541" s="13">
        <f t="shared" si="24"/>
        <v>1.1409856519078687</v>
      </c>
      <c r="L541">
        <v>242.63058856794098</v>
      </c>
      <c r="M541" s="10">
        <f t="shared" si="26"/>
        <v>-85.330588567940964</v>
      </c>
    </row>
    <row r="542" spans="1:13" x14ac:dyDescent="0.25">
      <c r="A542" t="s">
        <v>397</v>
      </c>
      <c r="B542" s="2">
        <v>155.6</v>
      </c>
      <c r="C542" s="12">
        <v>126.3428898165194</v>
      </c>
      <c r="D542" s="10">
        <f t="shared" si="25"/>
        <v>29.257110183480592</v>
      </c>
      <c r="G542" s="14">
        <v>147.10099547087688</v>
      </c>
      <c r="H542" s="13">
        <f t="shared" si="24"/>
        <v>8.4990045291231127</v>
      </c>
      <c r="L542">
        <v>239.97545299491321</v>
      </c>
      <c r="M542" s="10">
        <f t="shared" si="26"/>
        <v>-84.375452994913218</v>
      </c>
    </row>
    <row r="543" spans="1:13" x14ac:dyDescent="0.25">
      <c r="A543" t="s">
        <v>398</v>
      </c>
      <c r="B543" s="2">
        <v>165.6</v>
      </c>
      <c r="C543" s="12">
        <v>148.91595021636519</v>
      </c>
      <c r="D543" s="10">
        <f t="shared" si="25"/>
        <v>16.684049783634805</v>
      </c>
      <c r="G543" s="14">
        <v>168.93954801073869</v>
      </c>
      <c r="H543" s="13">
        <f t="shared" si="24"/>
        <v>-3.3395480107386959</v>
      </c>
      <c r="L543">
        <v>268.66588217882298</v>
      </c>
      <c r="M543" s="10">
        <f t="shared" si="26"/>
        <v>-103.06588217882299</v>
      </c>
    </row>
    <row r="544" spans="1:13" x14ac:dyDescent="0.25">
      <c r="A544" t="s">
        <v>399</v>
      </c>
      <c r="B544" s="2">
        <v>171.2</v>
      </c>
      <c r="C544" s="12">
        <v>169.2467722293971</v>
      </c>
      <c r="D544" s="10">
        <f t="shared" si="25"/>
        <v>1.9532277706028935</v>
      </c>
      <c r="G544" s="14">
        <v>154.14472807502074</v>
      </c>
      <c r="H544" s="13">
        <f t="shared" si="24"/>
        <v>17.055271924979252</v>
      </c>
      <c r="L544">
        <v>243.53869126429558</v>
      </c>
      <c r="M544" s="10">
        <f t="shared" si="26"/>
        <v>-72.338691264295591</v>
      </c>
    </row>
    <row r="545" spans="1:13" x14ac:dyDescent="0.25">
      <c r="A545" t="s">
        <v>400</v>
      </c>
      <c r="B545" s="2">
        <v>170.5</v>
      </c>
      <c r="C545" s="12">
        <v>163.35627137841067</v>
      </c>
      <c r="D545" s="10">
        <f t="shared" si="25"/>
        <v>7.1437286215893323</v>
      </c>
      <c r="G545" s="14">
        <v>157.9624399521953</v>
      </c>
      <c r="H545" s="13">
        <f t="shared" si="24"/>
        <v>12.537560047804703</v>
      </c>
      <c r="L545">
        <v>239.40412282584751</v>
      </c>
      <c r="M545" s="10">
        <f t="shared" si="26"/>
        <v>-68.904122825847509</v>
      </c>
    </row>
    <row r="546" spans="1:13" x14ac:dyDescent="0.25">
      <c r="A546" t="s">
        <v>401</v>
      </c>
      <c r="B546" s="2">
        <v>159.80000000000001</v>
      </c>
      <c r="C546" s="12">
        <v>156.08796114091513</v>
      </c>
      <c r="D546" s="10">
        <f t="shared" si="25"/>
        <v>3.7120388590848847</v>
      </c>
      <c r="G546" s="14">
        <v>134.90034706222141</v>
      </c>
      <c r="H546" s="13">
        <f t="shared" si="24"/>
        <v>24.899652937778598</v>
      </c>
      <c r="L546">
        <v>186.68891049026095</v>
      </c>
      <c r="M546" s="10">
        <f t="shared" si="26"/>
        <v>-26.88891049026094</v>
      </c>
    </row>
    <row r="547" spans="1:13" x14ac:dyDescent="0.25">
      <c r="A547" t="s">
        <v>402</v>
      </c>
      <c r="B547" s="2">
        <v>123.5</v>
      </c>
      <c r="C547" s="12">
        <v>82.532213939514932</v>
      </c>
      <c r="D547" s="10">
        <f t="shared" si="25"/>
        <v>40.967786060485068</v>
      </c>
      <c r="G547" s="14">
        <v>111.96479975056594</v>
      </c>
      <c r="H547" s="13">
        <f t="shared" si="24"/>
        <v>11.535200249434055</v>
      </c>
      <c r="L547">
        <v>152.42211833372832</v>
      </c>
      <c r="M547" s="10">
        <f t="shared" si="26"/>
        <v>-28.922118333728321</v>
      </c>
    </row>
    <row r="548" spans="1:13" x14ac:dyDescent="0.25">
      <c r="A548" t="s">
        <v>403</v>
      </c>
      <c r="B548" s="2">
        <v>69.400000000000006</v>
      </c>
      <c r="C548" s="12">
        <v>51.96312560205277</v>
      </c>
      <c r="D548" s="10">
        <f t="shared" si="25"/>
        <v>17.436874397947236</v>
      </c>
      <c r="G548" s="14">
        <v>65.480109708762569</v>
      </c>
      <c r="H548" s="13">
        <f t="shared" si="24"/>
        <v>3.9198902912374365</v>
      </c>
      <c r="L548">
        <v>101.18050556735501</v>
      </c>
      <c r="M548" s="10">
        <f t="shared" si="26"/>
        <v>-31.780505567355007</v>
      </c>
    </row>
    <row r="549" spans="1:13" x14ac:dyDescent="0.25">
      <c r="A549" t="s">
        <v>404</v>
      </c>
      <c r="B549" s="2">
        <v>35.4</v>
      </c>
      <c r="C549" s="12">
        <v>34.837379178040344</v>
      </c>
      <c r="D549" s="10">
        <f t="shared" si="25"/>
        <v>0.5626208219596549</v>
      </c>
      <c r="G549" s="14">
        <v>35.096051963280019</v>
      </c>
      <c r="H549" s="13">
        <f t="shared" si="24"/>
        <v>0.30394803671998005</v>
      </c>
      <c r="L549">
        <v>55.537696477105669</v>
      </c>
      <c r="M549" s="10">
        <f t="shared" si="26"/>
        <v>-20.137696477105671</v>
      </c>
    </row>
    <row r="550" spans="1:13" x14ac:dyDescent="0.25">
      <c r="A550" t="s">
        <v>405</v>
      </c>
      <c r="B550" s="2">
        <v>12.6</v>
      </c>
      <c r="C550" s="12">
        <v>4.809651375651848</v>
      </c>
      <c r="D550" s="10">
        <f t="shared" si="25"/>
        <v>7.7903486243481517</v>
      </c>
      <c r="G550" s="14">
        <v>8.7129284381931811</v>
      </c>
      <c r="H550" s="13">
        <f t="shared" si="24"/>
        <v>3.8870715618068186</v>
      </c>
      <c r="L550">
        <v>11.835714930818861</v>
      </c>
      <c r="M550" s="10">
        <f t="shared" si="26"/>
        <v>0.76428506918113825</v>
      </c>
    </row>
    <row r="551" spans="1:13" x14ac:dyDescent="0.25">
      <c r="A551" t="s">
        <v>406</v>
      </c>
      <c r="B551" s="2">
        <v>7.3</v>
      </c>
      <c r="C551" s="12">
        <v>4.7589588229432191</v>
      </c>
      <c r="D551" s="10">
        <f t="shared" si="25"/>
        <v>2.5410411770567807</v>
      </c>
      <c r="G551" s="14">
        <v>8.4200606354260454</v>
      </c>
      <c r="H551" s="13">
        <f t="shared" si="24"/>
        <v>-1.1200606354260456</v>
      </c>
      <c r="L551">
        <v>11.802576141461412</v>
      </c>
      <c r="M551" s="10">
        <f t="shared" si="26"/>
        <v>-4.5025761414614118</v>
      </c>
    </row>
    <row r="552" spans="1:13" x14ac:dyDescent="0.25">
      <c r="A552" t="s">
        <v>407</v>
      </c>
      <c r="B552" s="2">
        <v>7.2</v>
      </c>
      <c r="C552" s="12">
        <v>4.6796327587227751</v>
      </c>
      <c r="D552" s="10">
        <f t="shared" si="25"/>
        <v>2.5203672412772251</v>
      </c>
      <c r="G552" s="14">
        <v>8.2969287684509485</v>
      </c>
      <c r="H552" s="13">
        <f t="shared" si="24"/>
        <v>-1.0969287684509483</v>
      </c>
      <c r="L552">
        <v>11.780868479132559</v>
      </c>
      <c r="M552" s="10">
        <f t="shared" si="26"/>
        <v>-4.5808684791325591</v>
      </c>
    </row>
    <row r="553" spans="1:13" x14ac:dyDescent="0.25">
      <c r="A553" t="s">
        <v>408</v>
      </c>
      <c r="B553" s="2">
        <v>7.3</v>
      </c>
      <c r="C553" s="12">
        <v>4.5991172512419425</v>
      </c>
      <c r="D553" s="10">
        <f t="shared" si="25"/>
        <v>2.7008827487580573</v>
      </c>
      <c r="G553" s="14">
        <v>8.2118588627784312</v>
      </c>
      <c r="H553" s="13">
        <f t="shared" si="24"/>
        <v>-0.91185886277843142</v>
      </c>
      <c r="L553">
        <v>11.762448033766859</v>
      </c>
      <c r="M553" s="10">
        <f t="shared" si="26"/>
        <v>-4.4624480337668588</v>
      </c>
    </row>
    <row r="554" spans="1:13" x14ac:dyDescent="0.25">
      <c r="A554" t="s">
        <v>409</v>
      </c>
      <c r="B554" s="2">
        <v>7.2</v>
      </c>
      <c r="C554" s="12">
        <v>4.5226851712618501</v>
      </c>
      <c r="D554" s="10">
        <f t="shared" si="25"/>
        <v>2.6773148287381501</v>
      </c>
      <c r="G554" s="14">
        <v>8.164449685142916</v>
      </c>
      <c r="H554" s="13">
        <f t="shared" si="24"/>
        <v>-0.96444968514291585</v>
      </c>
      <c r="L554">
        <v>11.743245390885246</v>
      </c>
      <c r="M554" s="10">
        <f t="shared" si="26"/>
        <v>-4.5432453908852457</v>
      </c>
    </row>
    <row r="555" spans="1:13" x14ac:dyDescent="0.25">
      <c r="A555" t="s">
        <v>410</v>
      </c>
      <c r="B555" s="2">
        <v>7.2</v>
      </c>
      <c r="C555" s="12">
        <v>4.4418760605339074</v>
      </c>
      <c r="D555" s="10">
        <f t="shared" si="25"/>
        <v>2.7581239394660928</v>
      </c>
      <c r="G555" s="14">
        <v>8.1204333245486886</v>
      </c>
      <c r="H555" s="13">
        <f t="shared" si="24"/>
        <v>-0.92043332454868843</v>
      </c>
      <c r="L555">
        <v>11.723170289502928</v>
      </c>
      <c r="M555" s="10">
        <f t="shared" si="26"/>
        <v>-4.5231702895029278</v>
      </c>
    </row>
    <row r="556" spans="1:13" x14ac:dyDescent="0.25">
      <c r="A556" t="s">
        <v>411</v>
      </c>
      <c r="B556" s="2">
        <v>7.1</v>
      </c>
      <c r="C556" s="12">
        <v>4.3439653595127377</v>
      </c>
      <c r="D556" s="10">
        <f t="shared" si="25"/>
        <v>2.756034640487262</v>
      </c>
      <c r="G556" s="14">
        <v>8.0689733816904123</v>
      </c>
      <c r="H556" s="13">
        <f t="shared" si="24"/>
        <v>-0.96897338169041269</v>
      </c>
      <c r="L556">
        <v>11.69610839650649</v>
      </c>
      <c r="M556" s="10">
        <f t="shared" si="26"/>
        <v>-4.5961083965064908</v>
      </c>
    </row>
    <row r="557" spans="1:13" x14ac:dyDescent="0.25">
      <c r="A557" t="s">
        <v>412</v>
      </c>
      <c r="B557" s="2">
        <v>7.2</v>
      </c>
      <c r="C557" s="12">
        <v>4.2464154697503727</v>
      </c>
      <c r="D557" s="10">
        <f t="shared" si="25"/>
        <v>2.9535845302496275</v>
      </c>
      <c r="G557" s="14">
        <v>8.0077639896409885</v>
      </c>
      <c r="H557" s="13">
        <f t="shared" si="24"/>
        <v>-0.80776398964098828</v>
      </c>
      <c r="L557">
        <v>11.659458326268579</v>
      </c>
      <c r="M557" s="10">
        <f t="shared" si="26"/>
        <v>-4.459458326268579</v>
      </c>
    </row>
    <row r="558" spans="1:13" x14ac:dyDescent="0.25">
      <c r="A558" t="s">
        <v>413</v>
      </c>
      <c r="B558" s="2">
        <v>6.9</v>
      </c>
      <c r="C558" s="12">
        <v>4.1395174379293573</v>
      </c>
      <c r="D558" s="10">
        <f t="shared" si="25"/>
        <v>2.760482562070643</v>
      </c>
      <c r="G558" s="14">
        <v>7.9076354905995974</v>
      </c>
      <c r="H558" s="13">
        <f t="shared" si="24"/>
        <v>-1.007635490599597</v>
      </c>
      <c r="L558">
        <v>11.617179574533536</v>
      </c>
      <c r="M558" s="10">
        <f t="shared" si="26"/>
        <v>-4.7171795745335352</v>
      </c>
    </row>
    <row r="559" spans="1:13" x14ac:dyDescent="0.25">
      <c r="A559" t="s">
        <v>414</v>
      </c>
      <c r="B559" s="2">
        <v>7</v>
      </c>
      <c r="C559" s="12">
        <v>4.1840601350246356</v>
      </c>
      <c r="D559" s="10">
        <f t="shared" si="25"/>
        <v>2.8159398649753644</v>
      </c>
      <c r="G559" s="14">
        <v>7.9203219706106829</v>
      </c>
      <c r="H559" s="13">
        <f t="shared" si="24"/>
        <v>-0.92032197061068288</v>
      </c>
      <c r="L559">
        <v>11.63305588714258</v>
      </c>
      <c r="M559" s="10">
        <f t="shared" si="26"/>
        <v>-4.6330558871425804</v>
      </c>
    </row>
    <row r="560" spans="1:13" x14ac:dyDescent="0.25">
      <c r="A560" t="s">
        <v>415</v>
      </c>
      <c r="B560" s="2">
        <v>10.7</v>
      </c>
      <c r="C560" s="12">
        <v>4.4437715299965275</v>
      </c>
      <c r="D560" s="10">
        <f t="shared" si="25"/>
        <v>6.2562284700034718</v>
      </c>
      <c r="G560" s="14">
        <v>8.0685422694282707</v>
      </c>
      <c r="H560" s="13">
        <f t="shared" si="24"/>
        <v>2.6314577305717286</v>
      </c>
      <c r="L560">
        <v>11.740329556477651</v>
      </c>
      <c r="M560" s="10">
        <f t="shared" si="26"/>
        <v>-1.0403295564776514</v>
      </c>
    </row>
    <row r="561" spans="1:13" x14ac:dyDescent="0.25">
      <c r="A561" t="s">
        <v>416</v>
      </c>
      <c r="B561" s="2">
        <v>58.7</v>
      </c>
      <c r="C561" s="12">
        <v>13.37938194955257</v>
      </c>
      <c r="D561" s="10">
        <f t="shared" si="25"/>
        <v>45.320618050447436</v>
      </c>
      <c r="G561" s="14">
        <v>25.620372831043245</v>
      </c>
      <c r="H561" s="13">
        <f t="shared" si="24"/>
        <v>33.079627168956762</v>
      </c>
      <c r="L561">
        <v>35.904165549062654</v>
      </c>
      <c r="M561" s="10">
        <f t="shared" si="26"/>
        <v>22.795834450937349</v>
      </c>
    </row>
    <row r="562" spans="1:13" x14ac:dyDescent="0.25">
      <c r="A562" t="s">
        <v>417</v>
      </c>
      <c r="B562" s="2">
        <v>116.7</v>
      </c>
      <c r="C562" s="12">
        <v>139.97685723644045</v>
      </c>
      <c r="D562" s="10">
        <f t="shared" si="25"/>
        <v>-23.276857236440449</v>
      </c>
      <c r="G562" s="14">
        <v>100.95457499771042</v>
      </c>
      <c r="H562" s="13">
        <f t="shared" si="24"/>
        <v>15.745425002289579</v>
      </c>
      <c r="L562">
        <v>112.53683631528313</v>
      </c>
      <c r="M562" s="10">
        <f t="shared" si="26"/>
        <v>4.1631636847168778</v>
      </c>
    </row>
    <row r="563" spans="1:13" x14ac:dyDescent="0.25">
      <c r="A563" t="s">
        <v>418</v>
      </c>
      <c r="B563" s="2">
        <v>149.69999999999999</v>
      </c>
      <c r="C563" s="12">
        <v>136.54041243702781</v>
      </c>
      <c r="D563" s="10">
        <f t="shared" si="25"/>
        <v>13.159587562972177</v>
      </c>
      <c r="G563" s="14">
        <v>124.28056233269584</v>
      </c>
      <c r="H563" s="13">
        <f t="shared" si="24"/>
        <v>25.419437667304152</v>
      </c>
      <c r="L563">
        <v>171.22578073565265</v>
      </c>
      <c r="M563" s="10">
        <f t="shared" si="26"/>
        <v>-21.52578073565266</v>
      </c>
    </row>
    <row r="564" spans="1:13" x14ac:dyDescent="0.25">
      <c r="A564" t="s">
        <v>419</v>
      </c>
      <c r="B564" s="2">
        <v>155.5</v>
      </c>
      <c r="C564" s="12">
        <v>136.67462107459644</v>
      </c>
      <c r="D564" s="10">
        <f t="shared" si="25"/>
        <v>18.825378925403555</v>
      </c>
      <c r="G564" s="14">
        <v>140.22436446797377</v>
      </c>
      <c r="H564" s="13">
        <f t="shared" si="24"/>
        <v>15.275635532026229</v>
      </c>
      <c r="L564">
        <v>212.82940957363994</v>
      </c>
      <c r="M564" s="10">
        <f t="shared" si="26"/>
        <v>-57.329409573639936</v>
      </c>
    </row>
    <row r="565" spans="1:13" x14ac:dyDescent="0.25">
      <c r="A565" t="s">
        <v>420</v>
      </c>
      <c r="B565" s="2">
        <v>166.1</v>
      </c>
      <c r="C565" s="12">
        <v>137.11901095595482</v>
      </c>
      <c r="D565" s="10">
        <f t="shared" si="25"/>
        <v>28.980989044045174</v>
      </c>
      <c r="G565" s="14">
        <v>170.82551153428017</v>
      </c>
      <c r="H565" s="13">
        <f t="shared" si="24"/>
        <v>-4.725511534280173</v>
      </c>
      <c r="L565">
        <v>259.9493997794861</v>
      </c>
      <c r="M565" s="10">
        <f t="shared" si="26"/>
        <v>-93.849399779486106</v>
      </c>
    </row>
    <row r="566" spans="1:13" x14ac:dyDescent="0.25">
      <c r="A566" t="s">
        <v>421</v>
      </c>
      <c r="B566" s="2">
        <v>161.9</v>
      </c>
      <c r="C566" s="12">
        <v>130.54302029557132</v>
      </c>
      <c r="D566" s="10">
        <f t="shared" si="25"/>
        <v>31.356979704428682</v>
      </c>
      <c r="G566" s="14">
        <v>169.51284230097386</v>
      </c>
      <c r="H566" s="13">
        <f t="shared" si="24"/>
        <v>-7.6128423009738526</v>
      </c>
      <c r="L566">
        <v>263.5549110701819</v>
      </c>
      <c r="M566" s="10">
        <f t="shared" si="26"/>
        <v>-101.6549110701819</v>
      </c>
    </row>
    <row r="567" spans="1:13" x14ac:dyDescent="0.25">
      <c r="A567" t="s">
        <v>422</v>
      </c>
      <c r="B567" s="2">
        <v>173.6</v>
      </c>
      <c r="C567" s="12">
        <v>128.89567547025644</v>
      </c>
      <c r="D567" s="10">
        <f t="shared" si="25"/>
        <v>44.704324529743559</v>
      </c>
      <c r="G567" s="14">
        <v>167.24739415023654</v>
      </c>
      <c r="H567" s="13">
        <f t="shared" si="24"/>
        <v>6.3526058497634494</v>
      </c>
      <c r="L567">
        <v>256.11479139468872</v>
      </c>
      <c r="M567" s="10">
        <f t="shared" si="26"/>
        <v>-82.514791394688729</v>
      </c>
    </row>
    <row r="568" spans="1:13" x14ac:dyDescent="0.25">
      <c r="A568" t="s">
        <v>423</v>
      </c>
      <c r="B568" s="2">
        <v>176.9</v>
      </c>
      <c r="C568" s="12">
        <v>140.3030905144756</v>
      </c>
      <c r="D568" s="10">
        <f t="shared" si="25"/>
        <v>36.596909485524407</v>
      </c>
      <c r="G568" s="14">
        <v>173.67116951020978</v>
      </c>
      <c r="H568" s="13">
        <f t="shared" si="24"/>
        <v>3.2288304897902265</v>
      </c>
      <c r="L568">
        <v>262.89256822467416</v>
      </c>
      <c r="M568" s="10">
        <f t="shared" si="26"/>
        <v>-85.992568224674159</v>
      </c>
    </row>
    <row r="569" spans="1:13" x14ac:dyDescent="0.25">
      <c r="A569" t="s">
        <v>424</v>
      </c>
      <c r="B569" s="2">
        <v>103.7</v>
      </c>
      <c r="C569" s="12">
        <v>130.36527878528517</v>
      </c>
      <c r="D569" s="10">
        <f t="shared" si="25"/>
        <v>-26.665278785285167</v>
      </c>
      <c r="G569" s="14">
        <v>139.79119952963487</v>
      </c>
      <c r="H569" s="13">
        <f t="shared" si="24"/>
        <v>-36.091199529634864</v>
      </c>
      <c r="L569">
        <v>228.67898892545804</v>
      </c>
      <c r="M569" s="10">
        <f t="shared" si="26"/>
        <v>-124.97898892545804</v>
      </c>
    </row>
    <row r="570" spans="1:13" x14ac:dyDescent="0.25">
      <c r="A570" t="s">
        <v>425</v>
      </c>
      <c r="B570" s="2">
        <v>44</v>
      </c>
      <c r="C570" s="12">
        <v>107.7122568454583</v>
      </c>
      <c r="D570" s="10">
        <f t="shared" si="25"/>
        <v>-63.712256845458299</v>
      </c>
      <c r="G570" s="14">
        <v>81.587737734767913</v>
      </c>
      <c r="H570" s="13">
        <f t="shared" si="24"/>
        <v>-37.587737734767913</v>
      </c>
      <c r="L570">
        <v>122.47822280276181</v>
      </c>
      <c r="M570" s="10">
        <f t="shared" si="26"/>
        <v>-78.478222802761806</v>
      </c>
    </row>
    <row r="571" spans="1:13" x14ac:dyDescent="0.25">
      <c r="A571" t="s">
        <v>426</v>
      </c>
      <c r="B571" s="2">
        <v>19.8</v>
      </c>
      <c r="C571" s="12">
        <v>34.590592568587475</v>
      </c>
      <c r="D571" s="10">
        <f t="shared" si="25"/>
        <v>-14.790592568587474</v>
      </c>
      <c r="G571" s="14">
        <v>52.998534183943327</v>
      </c>
      <c r="H571" s="13">
        <f t="shared" si="24"/>
        <v>-33.198534183943323</v>
      </c>
      <c r="L571">
        <v>73.719609045291151</v>
      </c>
      <c r="M571" s="10">
        <f t="shared" si="26"/>
        <v>-53.919609045291153</v>
      </c>
    </row>
    <row r="572" spans="1:13" x14ac:dyDescent="0.25">
      <c r="A572" t="s">
        <v>427</v>
      </c>
      <c r="B572" s="2">
        <v>15</v>
      </c>
      <c r="C572" s="12">
        <v>16.158058847723712</v>
      </c>
      <c r="D572" s="10">
        <f t="shared" si="25"/>
        <v>-1.1580588477237121</v>
      </c>
      <c r="G572" s="14">
        <v>23.171395508202359</v>
      </c>
      <c r="H572" s="13">
        <f t="shared" si="24"/>
        <v>-8.1713955082023588</v>
      </c>
      <c r="L572">
        <v>32.925852240036008</v>
      </c>
      <c r="M572" s="10">
        <f t="shared" si="26"/>
        <v>-17.925852240036008</v>
      </c>
    </row>
    <row r="573" spans="1:13" x14ac:dyDescent="0.25">
      <c r="A573" t="s">
        <v>428</v>
      </c>
      <c r="B573" s="2">
        <v>15.4</v>
      </c>
      <c r="C573" s="12">
        <v>5.7928523808825618</v>
      </c>
      <c r="D573" s="10">
        <f t="shared" si="25"/>
        <v>9.6071476191174376</v>
      </c>
      <c r="G573" s="14">
        <v>9.2500936028454745</v>
      </c>
      <c r="H573" s="13">
        <f t="shared" si="24"/>
        <v>6.1499063971545258</v>
      </c>
      <c r="L573">
        <v>12.704438353646207</v>
      </c>
      <c r="M573" s="10">
        <f t="shared" si="26"/>
        <v>2.6955616463537933</v>
      </c>
    </row>
    <row r="574" spans="1:13" x14ac:dyDescent="0.25">
      <c r="A574" t="s">
        <v>429</v>
      </c>
      <c r="B574" s="2">
        <v>10.9</v>
      </c>
      <c r="C574" s="12">
        <v>5.3026404067571722</v>
      </c>
      <c r="D574" s="10">
        <f t="shared" si="25"/>
        <v>5.5973595932428282</v>
      </c>
      <c r="G574" s="14">
        <v>8.7907224288669088</v>
      </c>
      <c r="H574" s="13">
        <f t="shared" si="24"/>
        <v>2.1092775711330916</v>
      </c>
      <c r="L574">
        <v>12.266762760658143</v>
      </c>
      <c r="M574" s="10">
        <f t="shared" si="26"/>
        <v>-1.3667627606581423</v>
      </c>
    </row>
    <row r="575" spans="1:13" x14ac:dyDescent="0.25">
      <c r="A575" t="s">
        <v>430</v>
      </c>
      <c r="B575" s="2">
        <v>10.5</v>
      </c>
      <c r="C575" s="12">
        <v>4.8093469769918986</v>
      </c>
      <c r="D575" s="10">
        <f t="shared" si="25"/>
        <v>5.6906530230081014</v>
      </c>
      <c r="G575" s="14">
        <v>8.3492307717359182</v>
      </c>
      <c r="H575" s="13">
        <f t="shared" si="24"/>
        <v>2.1507692282640818</v>
      </c>
      <c r="L575">
        <v>11.830803184194869</v>
      </c>
      <c r="M575" s="10">
        <f t="shared" si="26"/>
        <v>-1.3308031841948686</v>
      </c>
    </row>
    <row r="576" spans="1:13" x14ac:dyDescent="0.25">
      <c r="A576" t="s">
        <v>431</v>
      </c>
      <c r="B576" s="2">
        <v>10.4</v>
      </c>
      <c r="C576" s="12">
        <v>4.7207096873242698</v>
      </c>
      <c r="D576" s="10">
        <f t="shared" si="25"/>
        <v>5.6792903126757306</v>
      </c>
      <c r="G576" s="14">
        <v>8.3211757129461699</v>
      </c>
      <c r="H576" s="13">
        <f t="shared" si="24"/>
        <v>2.0788242870538305</v>
      </c>
      <c r="L576">
        <v>11.806725582578947</v>
      </c>
      <c r="M576" s="10">
        <f t="shared" si="26"/>
        <v>-1.4067255825789466</v>
      </c>
    </row>
    <row r="577" spans="1:13" x14ac:dyDescent="0.25">
      <c r="A577" t="s">
        <v>432</v>
      </c>
      <c r="B577" s="2">
        <v>10.5</v>
      </c>
      <c r="C577" s="12">
        <v>4.622956256305029</v>
      </c>
      <c r="D577" s="10">
        <f t="shared" si="25"/>
        <v>5.877043743694971</v>
      </c>
      <c r="G577" s="14">
        <v>8.2947047778144967</v>
      </c>
      <c r="H577" s="13">
        <f t="shared" si="24"/>
        <v>2.2052952221855033</v>
      </c>
      <c r="L577">
        <v>11.778915332127914</v>
      </c>
      <c r="M577" s="10">
        <f t="shared" si="26"/>
        <v>-1.2789153321279141</v>
      </c>
    </row>
    <row r="578" spans="1:13" x14ac:dyDescent="0.25">
      <c r="A578" t="s">
        <v>433</v>
      </c>
      <c r="B578" s="2">
        <v>14.3</v>
      </c>
      <c r="C578" s="12">
        <v>4.5151908978366615</v>
      </c>
      <c r="D578" s="10">
        <f t="shared" si="25"/>
        <v>9.7848091021633401</v>
      </c>
      <c r="G578" s="14">
        <v>8.2670771427696117</v>
      </c>
      <c r="H578" s="13">
        <f t="shared" ref="H578:H641" si="27">B578-G578</f>
        <v>6.032922857230389</v>
      </c>
      <c r="L578">
        <v>11.751367692811465</v>
      </c>
      <c r="M578" s="10">
        <f t="shared" si="26"/>
        <v>2.5486323071885355</v>
      </c>
    </row>
    <row r="579" spans="1:13" x14ac:dyDescent="0.25">
      <c r="A579" t="s">
        <v>434</v>
      </c>
      <c r="B579" s="2">
        <v>10.9</v>
      </c>
      <c r="C579" s="12">
        <v>4.4203263918899642</v>
      </c>
      <c r="D579" s="10">
        <f t="shared" ref="D579:D642" si="28">B579-C579</f>
        <v>6.4796736081100361</v>
      </c>
      <c r="G579" s="14">
        <v>8.2478135802129859</v>
      </c>
      <c r="H579" s="13">
        <f t="shared" si="27"/>
        <v>2.6521864197870144</v>
      </c>
      <c r="L579">
        <v>11.738075365947376</v>
      </c>
      <c r="M579" s="10">
        <f t="shared" ref="M579:M642" si="29">B579-L579</f>
        <v>-0.83807536594737542</v>
      </c>
    </row>
    <row r="580" spans="1:13" x14ac:dyDescent="0.25">
      <c r="A580" t="s">
        <v>435</v>
      </c>
      <c r="B580" s="2">
        <v>11.1</v>
      </c>
      <c r="C580" s="12">
        <v>4.2694698527867079</v>
      </c>
      <c r="D580" s="10">
        <f t="shared" si="28"/>
        <v>6.8305301472132918</v>
      </c>
      <c r="G580" s="14">
        <v>8.2089219916131988</v>
      </c>
      <c r="H580" s="13">
        <f t="shared" si="27"/>
        <v>2.8910780083868008</v>
      </c>
      <c r="L580">
        <v>11.688094041487993</v>
      </c>
      <c r="M580" s="10">
        <f t="shared" si="29"/>
        <v>-0.58809404148799338</v>
      </c>
    </row>
    <row r="581" spans="1:13" x14ac:dyDescent="0.25">
      <c r="A581" t="s">
        <v>436</v>
      </c>
      <c r="B581" s="2">
        <v>8.3000000000000007</v>
      </c>
      <c r="C581" s="12">
        <v>4.0799877165197893</v>
      </c>
      <c r="D581" s="10">
        <f t="shared" si="28"/>
        <v>4.2200122834802114</v>
      </c>
      <c r="G581" s="14">
        <v>8.1528179076598679</v>
      </c>
      <c r="H581" s="13">
        <f t="shared" si="27"/>
        <v>0.1471820923401328</v>
      </c>
      <c r="L581">
        <v>11.615021569682867</v>
      </c>
      <c r="M581" s="10">
        <f t="shared" si="29"/>
        <v>-3.315021569682866</v>
      </c>
    </row>
    <row r="582" spans="1:13" x14ac:dyDescent="0.25">
      <c r="A582" t="s">
        <v>437</v>
      </c>
      <c r="B582" s="2">
        <v>8.1</v>
      </c>
      <c r="C582" s="12">
        <v>3.8900871513645829</v>
      </c>
      <c r="D582" s="10">
        <f t="shared" si="28"/>
        <v>4.2099128486354171</v>
      </c>
      <c r="G582" s="14">
        <v>8.0941123939389534</v>
      </c>
      <c r="H582" s="13">
        <f t="shared" si="27"/>
        <v>5.8876060610462133E-3</v>
      </c>
      <c r="L582">
        <v>11.540232540913509</v>
      </c>
      <c r="M582" s="10">
        <f t="shared" si="29"/>
        <v>-3.4402325409135095</v>
      </c>
    </row>
    <row r="583" spans="1:13" x14ac:dyDescent="0.25">
      <c r="A583" t="s">
        <v>438</v>
      </c>
      <c r="B583" s="2">
        <v>8.6999999999999993</v>
      </c>
      <c r="C583" s="12">
        <v>3.9415073332148656</v>
      </c>
      <c r="D583" s="10">
        <f t="shared" si="28"/>
        <v>4.7584926667851342</v>
      </c>
      <c r="G583" s="14">
        <v>8.0902756486156271</v>
      </c>
      <c r="H583" s="13">
        <f t="shared" si="27"/>
        <v>0.6097243513843722</v>
      </c>
      <c r="L583">
        <v>11.550559812704547</v>
      </c>
      <c r="M583" s="10">
        <f t="shared" si="29"/>
        <v>-2.8505598127045477</v>
      </c>
    </row>
    <row r="584" spans="1:13" x14ac:dyDescent="0.25">
      <c r="A584" t="s">
        <v>439</v>
      </c>
      <c r="B584" s="2">
        <v>11.3</v>
      </c>
      <c r="C584" s="12">
        <v>4.2919463472037052</v>
      </c>
      <c r="D584" s="10">
        <f t="shared" si="28"/>
        <v>7.0080536527962956</v>
      </c>
      <c r="G584" s="14">
        <v>8.1852083402793969</v>
      </c>
      <c r="H584" s="13">
        <f t="shared" si="27"/>
        <v>3.1147916597206038</v>
      </c>
      <c r="L584">
        <v>11.712336941021197</v>
      </c>
      <c r="M584" s="10">
        <f t="shared" si="29"/>
        <v>-0.41233694102119678</v>
      </c>
    </row>
    <row r="585" spans="1:13" x14ac:dyDescent="0.25">
      <c r="A585" t="s">
        <v>440</v>
      </c>
      <c r="B585" s="2">
        <v>58.8</v>
      </c>
      <c r="C585" s="12">
        <v>15.977499925432863</v>
      </c>
      <c r="D585" s="10">
        <f t="shared" si="28"/>
        <v>42.822500074567131</v>
      </c>
      <c r="G585" s="14">
        <v>23.697875345013525</v>
      </c>
      <c r="H585" s="13">
        <f t="shared" si="27"/>
        <v>35.102124654986468</v>
      </c>
      <c r="L585">
        <v>33.207509587306781</v>
      </c>
      <c r="M585" s="10">
        <f t="shared" si="29"/>
        <v>25.592490412693216</v>
      </c>
    </row>
    <row r="586" spans="1:13" x14ac:dyDescent="0.25">
      <c r="A586" t="s">
        <v>441</v>
      </c>
      <c r="B586" s="2">
        <v>97.5</v>
      </c>
      <c r="C586" s="12">
        <v>101.68405866821065</v>
      </c>
      <c r="D586" s="10">
        <f t="shared" si="28"/>
        <v>-4.1840586682106533</v>
      </c>
      <c r="G586" s="14">
        <v>112.19333270073514</v>
      </c>
      <c r="H586" s="13">
        <f t="shared" si="27"/>
        <v>-14.693332700735141</v>
      </c>
      <c r="L586">
        <v>168.99687301767869</v>
      </c>
      <c r="M586" s="10">
        <f t="shared" si="29"/>
        <v>-71.496873017678695</v>
      </c>
    </row>
    <row r="587" spans="1:13" x14ac:dyDescent="0.25">
      <c r="A587" t="s">
        <v>442</v>
      </c>
      <c r="B587" s="2">
        <v>138.80000000000001</v>
      </c>
      <c r="C587" s="12">
        <v>126.83666827539879</v>
      </c>
      <c r="D587" s="10">
        <f t="shared" si="28"/>
        <v>11.963331724601218</v>
      </c>
      <c r="G587" s="14">
        <v>141.99441914401967</v>
      </c>
      <c r="H587" s="13">
        <f t="shared" si="27"/>
        <v>-3.1944191440196619</v>
      </c>
      <c r="L587">
        <v>218.28877316975371</v>
      </c>
      <c r="M587" s="10">
        <f t="shared" si="29"/>
        <v>-79.488773169753699</v>
      </c>
    </row>
    <row r="588" spans="1:13" x14ac:dyDescent="0.25">
      <c r="A588" t="s">
        <v>443</v>
      </c>
      <c r="B588" s="2">
        <v>150.19999999999999</v>
      </c>
      <c r="C588" s="12">
        <v>123.70344945894082</v>
      </c>
      <c r="D588" s="10">
        <f t="shared" si="28"/>
        <v>26.496550541059165</v>
      </c>
      <c r="G588" s="14">
        <v>158.76384661743398</v>
      </c>
      <c r="H588" s="13">
        <f t="shared" si="27"/>
        <v>-8.5638466174339953</v>
      </c>
      <c r="L588">
        <v>241.31977788744004</v>
      </c>
      <c r="M588" s="10">
        <f t="shared" si="29"/>
        <v>-91.119777887440051</v>
      </c>
    </row>
    <row r="589" spans="1:13" x14ac:dyDescent="0.25">
      <c r="A589" t="s">
        <v>444</v>
      </c>
      <c r="B589" s="2">
        <v>151.1</v>
      </c>
      <c r="C589" s="12">
        <v>116.67633125030341</v>
      </c>
      <c r="D589" s="10">
        <f t="shared" si="28"/>
        <v>34.423668749696589</v>
      </c>
      <c r="G589" s="14">
        <v>162.29541568412569</v>
      </c>
      <c r="H589" s="13">
        <f t="shared" si="27"/>
        <v>-11.195415684125692</v>
      </c>
      <c r="L589">
        <v>243.22669789216764</v>
      </c>
      <c r="M589" s="10">
        <f t="shared" si="29"/>
        <v>-92.126697892167641</v>
      </c>
    </row>
    <row r="590" spans="1:13" x14ac:dyDescent="0.25">
      <c r="A590" t="s">
        <v>445</v>
      </c>
      <c r="B590" s="2">
        <v>156.69999999999999</v>
      </c>
      <c r="C590" s="12">
        <v>114.76870728577697</v>
      </c>
      <c r="D590" s="10">
        <f t="shared" si="28"/>
        <v>41.931292714223019</v>
      </c>
      <c r="G590" s="14">
        <v>167.38671080155174</v>
      </c>
      <c r="H590" s="13">
        <f t="shared" si="27"/>
        <v>-10.686710801551754</v>
      </c>
      <c r="L590">
        <v>247.23437369673627</v>
      </c>
      <c r="M590" s="10">
        <f t="shared" si="29"/>
        <v>-90.534373696736282</v>
      </c>
    </row>
    <row r="591" spans="1:13" x14ac:dyDescent="0.25">
      <c r="A591" t="s">
        <v>446</v>
      </c>
      <c r="B591" s="2">
        <v>163.19999999999999</v>
      </c>
      <c r="C591" s="12">
        <v>132.31647522500501</v>
      </c>
      <c r="D591" s="10">
        <f t="shared" si="28"/>
        <v>30.883524774994981</v>
      </c>
      <c r="G591" s="14">
        <v>180.43859935380402</v>
      </c>
      <c r="H591" s="13">
        <f t="shared" si="27"/>
        <v>-17.238599353804034</v>
      </c>
      <c r="L591">
        <v>265.7350431404796</v>
      </c>
      <c r="M591" s="10">
        <f t="shared" si="29"/>
        <v>-102.53504314047962</v>
      </c>
    </row>
    <row r="592" spans="1:13" x14ac:dyDescent="0.25">
      <c r="A592" t="s">
        <v>447</v>
      </c>
      <c r="B592" s="2">
        <v>171.7</v>
      </c>
      <c r="C592" s="12">
        <v>147.79998333739883</v>
      </c>
      <c r="D592" s="10">
        <f t="shared" si="28"/>
        <v>23.900016662601161</v>
      </c>
      <c r="G592" s="14">
        <v>170.81541360410947</v>
      </c>
      <c r="H592" s="13">
        <f t="shared" si="27"/>
        <v>0.88458639589052268</v>
      </c>
      <c r="L592">
        <v>275.12861737050986</v>
      </c>
      <c r="M592" s="10">
        <f t="shared" si="29"/>
        <v>-103.42861737050987</v>
      </c>
    </row>
    <row r="593" spans="1:13" x14ac:dyDescent="0.25">
      <c r="A593" t="s">
        <v>448</v>
      </c>
      <c r="B593" s="2">
        <v>164.8</v>
      </c>
      <c r="C593" s="12">
        <v>149.93601660876868</v>
      </c>
      <c r="D593" s="10">
        <f t="shared" si="28"/>
        <v>14.863983391231329</v>
      </c>
      <c r="G593" s="14">
        <v>177.72881053635643</v>
      </c>
      <c r="H593" s="13">
        <f t="shared" si="27"/>
        <v>-12.928810536356423</v>
      </c>
      <c r="L593">
        <v>270.95823737297985</v>
      </c>
      <c r="M593" s="10">
        <f t="shared" si="29"/>
        <v>-106.15823737297984</v>
      </c>
    </row>
    <row r="594" spans="1:13" x14ac:dyDescent="0.25">
      <c r="A594" t="s">
        <v>449</v>
      </c>
      <c r="B594" s="2">
        <v>153.5</v>
      </c>
      <c r="C594" s="12">
        <v>137.41589550559385</v>
      </c>
      <c r="D594" s="10">
        <f t="shared" si="28"/>
        <v>16.084104494406148</v>
      </c>
      <c r="G594" s="14">
        <v>164.51670335069915</v>
      </c>
      <c r="H594" s="13">
        <f t="shared" si="27"/>
        <v>-11.016703350699146</v>
      </c>
      <c r="L594">
        <v>248.98861095931738</v>
      </c>
      <c r="M594" s="10">
        <f t="shared" si="29"/>
        <v>-95.488610959317384</v>
      </c>
    </row>
    <row r="595" spans="1:13" x14ac:dyDescent="0.25">
      <c r="A595" t="s">
        <v>450</v>
      </c>
      <c r="B595" s="2">
        <v>113</v>
      </c>
      <c r="C595" s="12">
        <v>68.225989713131156</v>
      </c>
      <c r="D595" s="10">
        <f t="shared" si="28"/>
        <v>44.774010286868844</v>
      </c>
      <c r="G595" s="14">
        <v>89.018071693277975</v>
      </c>
      <c r="H595" s="13">
        <f t="shared" si="27"/>
        <v>23.981928306722025</v>
      </c>
      <c r="L595">
        <v>119.6187833926471</v>
      </c>
      <c r="M595" s="10">
        <f t="shared" si="29"/>
        <v>-6.6187833926471029</v>
      </c>
    </row>
    <row r="596" spans="1:13" x14ac:dyDescent="0.25">
      <c r="A596" t="s">
        <v>451</v>
      </c>
      <c r="B596" s="2">
        <v>91.5</v>
      </c>
      <c r="C596" s="12">
        <v>45.434686235393436</v>
      </c>
      <c r="D596" s="10">
        <f t="shared" si="28"/>
        <v>46.065313764606564</v>
      </c>
      <c r="G596" s="14">
        <v>63.477859531624603</v>
      </c>
      <c r="H596" s="13">
        <f t="shared" si="27"/>
        <v>28.022140468375397</v>
      </c>
      <c r="L596">
        <v>85.802751661015051</v>
      </c>
      <c r="M596" s="10">
        <f t="shared" si="29"/>
        <v>5.6972483389849486</v>
      </c>
    </row>
    <row r="597" spans="1:13" x14ac:dyDescent="0.25">
      <c r="A597" t="s">
        <v>452</v>
      </c>
      <c r="B597" s="2">
        <v>63.9</v>
      </c>
      <c r="C597" s="12">
        <v>29.664069193358682</v>
      </c>
      <c r="D597" s="10">
        <f t="shared" si="28"/>
        <v>34.235930806641321</v>
      </c>
      <c r="G597" s="14">
        <v>45.276066162517992</v>
      </c>
      <c r="H597" s="13">
        <f t="shared" si="27"/>
        <v>18.623933837482006</v>
      </c>
      <c r="L597">
        <v>61.735249317984064</v>
      </c>
      <c r="M597" s="10">
        <f t="shared" si="29"/>
        <v>2.164750682015935</v>
      </c>
    </row>
    <row r="598" spans="1:13" x14ac:dyDescent="0.25">
      <c r="A598" t="s">
        <v>453</v>
      </c>
      <c r="B598" s="2">
        <v>33.700000000000003</v>
      </c>
      <c r="C598" s="12">
        <v>4.9507122108197574</v>
      </c>
      <c r="D598" s="10">
        <f t="shared" si="28"/>
        <v>28.749287789180244</v>
      </c>
      <c r="G598" s="14">
        <v>8.3716539565565125</v>
      </c>
      <c r="H598" s="13">
        <f t="shared" si="27"/>
        <v>25.328346043443489</v>
      </c>
      <c r="L598">
        <v>11.870298376950204</v>
      </c>
      <c r="M598" s="10">
        <f t="shared" si="29"/>
        <v>21.8297016230498</v>
      </c>
    </row>
    <row r="599" spans="1:13" x14ac:dyDescent="0.25">
      <c r="A599" t="s">
        <v>454</v>
      </c>
      <c r="B599" s="2">
        <v>8.1</v>
      </c>
      <c r="C599" s="12">
        <v>4.8696788550416334</v>
      </c>
      <c r="D599" s="10">
        <f t="shared" si="28"/>
        <v>3.2303211449583662</v>
      </c>
      <c r="G599" s="14">
        <v>8.3481958589452869</v>
      </c>
      <c r="H599" s="13">
        <f t="shared" si="27"/>
        <v>-0.24819585894528728</v>
      </c>
      <c r="L599">
        <v>11.852282661809506</v>
      </c>
      <c r="M599" s="10">
        <f t="shared" si="29"/>
        <v>-3.752282661809506</v>
      </c>
    </row>
    <row r="600" spans="1:13" x14ac:dyDescent="0.25">
      <c r="A600" t="s">
        <v>455</v>
      </c>
      <c r="B600" s="2">
        <v>7.4</v>
      </c>
      <c r="C600" s="12">
        <v>4.7946912210747117</v>
      </c>
      <c r="D600" s="10">
        <f t="shared" si="28"/>
        <v>2.6053087789252887</v>
      </c>
      <c r="G600" s="14">
        <v>8.327394921170141</v>
      </c>
      <c r="H600" s="13">
        <f t="shared" si="27"/>
        <v>-0.92739492117014066</v>
      </c>
      <c r="L600">
        <v>11.837403284931488</v>
      </c>
      <c r="M600" s="10">
        <f t="shared" si="29"/>
        <v>-4.4374032849314879</v>
      </c>
    </row>
    <row r="601" spans="1:13" x14ac:dyDescent="0.25">
      <c r="A601" t="s">
        <v>456</v>
      </c>
      <c r="B601" s="2">
        <v>7</v>
      </c>
      <c r="C601" s="12">
        <v>4.7092245229123471</v>
      </c>
      <c r="D601" s="10">
        <f t="shared" si="28"/>
        <v>2.2907754770876529</v>
      </c>
      <c r="G601" s="14">
        <v>8.3065010998296813</v>
      </c>
      <c r="H601" s="13">
        <f t="shared" si="27"/>
        <v>-1.3065010998296813</v>
      </c>
      <c r="L601">
        <v>11.818997834773748</v>
      </c>
      <c r="M601" s="10">
        <f t="shared" si="29"/>
        <v>-4.8189978347737483</v>
      </c>
    </row>
    <row r="602" spans="1:13" x14ac:dyDescent="0.25">
      <c r="A602" t="s">
        <v>457</v>
      </c>
      <c r="B602" s="2">
        <v>7.2</v>
      </c>
      <c r="C602" s="12">
        <v>4.6293894209786206</v>
      </c>
      <c r="D602" s="10">
        <f t="shared" si="28"/>
        <v>2.5706105790213796</v>
      </c>
      <c r="G602" s="14">
        <v>8.287222943643993</v>
      </c>
      <c r="H602" s="13">
        <f t="shared" si="27"/>
        <v>-1.0872229436439929</v>
      </c>
      <c r="L602">
        <v>11.800842970979799</v>
      </c>
      <c r="M602" s="10">
        <f t="shared" si="29"/>
        <v>-4.6008429709797989</v>
      </c>
    </row>
    <row r="603" spans="1:13" x14ac:dyDescent="0.25">
      <c r="A603" t="s">
        <v>458</v>
      </c>
      <c r="B603" s="2">
        <v>6.9</v>
      </c>
      <c r="C603" s="12">
        <v>4.5405735739397377</v>
      </c>
      <c r="D603" s="10">
        <f t="shared" si="28"/>
        <v>2.3594264260602626</v>
      </c>
      <c r="G603" s="14">
        <v>8.2639712502767377</v>
      </c>
      <c r="H603" s="13">
        <f t="shared" si="27"/>
        <v>-1.3639712502767374</v>
      </c>
      <c r="L603">
        <v>11.774424772940604</v>
      </c>
      <c r="M603" s="10">
        <f t="shared" si="29"/>
        <v>-4.8744247729406034</v>
      </c>
    </row>
    <row r="604" spans="1:13" x14ac:dyDescent="0.25">
      <c r="A604" t="s">
        <v>459</v>
      </c>
      <c r="B604" s="2">
        <v>6.9</v>
      </c>
      <c r="C604" s="12">
        <v>4.4063508173076205</v>
      </c>
      <c r="D604" s="10">
        <f t="shared" si="28"/>
        <v>2.4936491826923799</v>
      </c>
      <c r="G604" s="14">
        <v>8.2273856660567226</v>
      </c>
      <c r="H604" s="13">
        <f t="shared" si="27"/>
        <v>-1.3273856660567223</v>
      </c>
      <c r="L604">
        <v>11.728752073479949</v>
      </c>
      <c r="M604" s="10">
        <f t="shared" si="29"/>
        <v>-4.8287520734799489</v>
      </c>
    </row>
    <row r="605" spans="1:13" x14ac:dyDescent="0.25">
      <c r="A605" t="s">
        <v>460</v>
      </c>
      <c r="B605" s="2">
        <v>6.7</v>
      </c>
      <c r="C605" s="12">
        <v>4.2408227135038254</v>
      </c>
      <c r="D605" s="10">
        <f t="shared" si="28"/>
        <v>2.4591772864961747</v>
      </c>
      <c r="G605" s="14">
        <v>8.1822764915875599</v>
      </c>
      <c r="H605" s="13">
        <f t="shared" si="27"/>
        <v>-1.4822764915875597</v>
      </c>
      <c r="L605">
        <v>11.676582490584705</v>
      </c>
      <c r="M605" s="10">
        <f t="shared" si="29"/>
        <v>-4.9765824905847049</v>
      </c>
    </row>
    <row r="606" spans="1:13" x14ac:dyDescent="0.25">
      <c r="A606" t="s">
        <v>461</v>
      </c>
      <c r="B606" s="2">
        <v>6.9</v>
      </c>
      <c r="C606" s="12">
        <v>4.0942441084888648</v>
      </c>
      <c r="D606" s="10">
        <f t="shared" si="28"/>
        <v>2.8057558915111356</v>
      </c>
      <c r="G606" s="14">
        <v>8.1432621506594103</v>
      </c>
      <c r="H606" s="13">
        <f t="shared" si="27"/>
        <v>-1.2432621506594099</v>
      </c>
      <c r="L606">
        <v>11.63587066014988</v>
      </c>
      <c r="M606" s="10">
        <f t="shared" si="29"/>
        <v>-4.7358706601498799</v>
      </c>
    </row>
    <row r="607" spans="1:13" x14ac:dyDescent="0.25">
      <c r="A607" t="s">
        <v>462</v>
      </c>
      <c r="B607" s="2">
        <v>6.8</v>
      </c>
      <c r="C607" s="12">
        <v>4.1266882198257875</v>
      </c>
      <c r="D607" s="10">
        <f t="shared" si="28"/>
        <v>2.6733117801742123</v>
      </c>
      <c r="G607" s="14">
        <v>8.1372198379928591</v>
      </c>
      <c r="H607" s="13">
        <f t="shared" si="27"/>
        <v>-1.3372198379928593</v>
      </c>
      <c r="L607">
        <v>11.633511180906421</v>
      </c>
      <c r="M607" s="10">
        <f t="shared" si="29"/>
        <v>-4.8335111809064211</v>
      </c>
    </row>
    <row r="608" spans="1:13" x14ac:dyDescent="0.25">
      <c r="A608" t="s">
        <v>463</v>
      </c>
      <c r="B608" s="2">
        <v>9.8000000000000007</v>
      </c>
      <c r="C608" s="12">
        <v>4.3777461478982955</v>
      </c>
      <c r="D608" s="10">
        <f t="shared" si="28"/>
        <v>5.4222538521017052</v>
      </c>
      <c r="G608" s="14">
        <v>8.1867080669557151</v>
      </c>
      <c r="H608" s="13">
        <f t="shared" si="27"/>
        <v>1.6132919330442856</v>
      </c>
      <c r="L608">
        <v>11.708819555789594</v>
      </c>
      <c r="M608" s="10">
        <f t="shared" si="29"/>
        <v>-1.9088195557895933</v>
      </c>
    </row>
    <row r="609" spans="1:13" x14ac:dyDescent="0.25">
      <c r="A609" t="s">
        <v>464</v>
      </c>
      <c r="B609" s="2">
        <v>53.1</v>
      </c>
      <c r="C609" s="12">
        <v>16.613177004275098</v>
      </c>
      <c r="D609" s="10">
        <f t="shared" si="28"/>
        <v>36.486822995724907</v>
      </c>
      <c r="G609" s="14">
        <v>29.300987734702783</v>
      </c>
      <c r="H609" s="13">
        <f t="shared" si="27"/>
        <v>23.799012265297218</v>
      </c>
      <c r="L609">
        <v>40.463957904931604</v>
      </c>
      <c r="M609" s="10">
        <f t="shared" si="29"/>
        <v>12.636042095068397</v>
      </c>
    </row>
    <row r="610" spans="1:13" x14ac:dyDescent="0.25">
      <c r="A610" t="s">
        <v>465</v>
      </c>
      <c r="B610" s="2">
        <v>124.8</v>
      </c>
      <c r="C610" s="12">
        <v>102.92396800961082</v>
      </c>
      <c r="D610" s="10">
        <f t="shared" si="28"/>
        <v>21.87603199038918</v>
      </c>
      <c r="G610" s="14">
        <v>91.528508936953543</v>
      </c>
      <c r="H610" s="13">
        <f t="shared" si="27"/>
        <v>33.271491063046454</v>
      </c>
      <c r="L610">
        <v>131.6354742216902</v>
      </c>
      <c r="M610" s="10">
        <f t="shared" si="29"/>
        <v>-6.8354742216902054</v>
      </c>
    </row>
    <row r="611" spans="1:13" x14ac:dyDescent="0.25">
      <c r="A611" t="s">
        <v>466</v>
      </c>
      <c r="B611" s="2">
        <v>146</v>
      </c>
      <c r="C611" s="12">
        <v>107.56986385971086</v>
      </c>
      <c r="D611" s="10">
        <f t="shared" si="28"/>
        <v>38.430136140289136</v>
      </c>
      <c r="G611" s="14">
        <v>146.04470438957915</v>
      </c>
      <c r="H611" s="13">
        <f t="shared" si="27"/>
        <v>-4.4704389579152348E-2</v>
      </c>
      <c r="L611">
        <v>221.32272733115789</v>
      </c>
      <c r="M611" s="10">
        <f t="shared" si="29"/>
        <v>-75.322727331157893</v>
      </c>
    </row>
    <row r="612" spans="1:13" x14ac:dyDescent="0.25">
      <c r="A612" t="s">
        <v>467</v>
      </c>
      <c r="B612" s="2">
        <v>148.80000000000001</v>
      </c>
      <c r="C612" s="12">
        <v>111.22069088839864</v>
      </c>
      <c r="D612" s="10">
        <f t="shared" si="28"/>
        <v>37.579309111601376</v>
      </c>
      <c r="G612" s="14">
        <v>143.26424107850951</v>
      </c>
      <c r="H612" s="13">
        <f t="shared" si="27"/>
        <v>5.5357589214904976</v>
      </c>
      <c r="L612">
        <v>226.02888996163617</v>
      </c>
      <c r="M612" s="10">
        <f t="shared" si="29"/>
        <v>-77.228889961636156</v>
      </c>
    </row>
    <row r="613" spans="1:13" x14ac:dyDescent="0.25">
      <c r="A613" t="s">
        <v>468</v>
      </c>
      <c r="B613" s="2">
        <v>155</v>
      </c>
      <c r="C613" s="12">
        <v>113.70245772311365</v>
      </c>
      <c r="D613" s="10">
        <f t="shared" si="28"/>
        <v>41.297542276886347</v>
      </c>
      <c r="G613" s="14">
        <v>145.84738074679308</v>
      </c>
      <c r="H613" s="13">
        <f t="shared" si="27"/>
        <v>9.1526192532069217</v>
      </c>
      <c r="L613">
        <v>234.17413071757301</v>
      </c>
      <c r="M613" s="10">
        <f t="shared" si="29"/>
        <v>-79.174130717573007</v>
      </c>
    </row>
    <row r="614" spans="1:13" x14ac:dyDescent="0.25">
      <c r="A614" t="s">
        <v>469</v>
      </c>
      <c r="B614" s="2">
        <v>159.9</v>
      </c>
      <c r="C614" s="12">
        <v>116.04636365465099</v>
      </c>
      <c r="D614" s="10">
        <f t="shared" si="28"/>
        <v>43.853636345349017</v>
      </c>
      <c r="G614" s="14">
        <v>155.88187190105577</v>
      </c>
      <c r="H614" s="13">
        <f t="shared" si="27"/>
        <v>4.0181280989442314</v>
      </c>
      <c r="L614">
        <v>246.07503059716592</v>
      </c>
      <c r="M614" s="10">
        <f t="shared" si="29"/>
        <v>-86.175030597165915</v>
      </c>
    </row>
    <row r="615" spans="1:13" x14ac:dyDescent="0.25">
      <c r="A615" t="s">
        <v>470</v>
      </c>
      <c r="B615" s="2">
        <v>173.3</v>
      </c>
      <c r="C615" s="12">
        <v>127.87482140662898</v>
      </c>
      <c r="D615" s="10">
        <f t="shared" si="28"/>
        <v>45.425178593371029</v>
      </c>
      <c r="G615" s="14">
        <v>163.7910402104518</v>
      </c>
      <c r="H615" s="13">
        <f t="shared" si="27"/>
        <v>9.5089597895482143</v>
      </c>
      <c r="L615">
        <v>253.07349317076873</v>
      </c>
      <c r="M615" s="10">
        <f t="shared" si="29"/>
        <v>-79.773493170768717</v>
      </c>
    </row>
    <row r="616" spans="1:13" x14ac:dyDescent="0.25">
      <c r="A616" t="s">
        <v>471</v>
      </c>
      <c r="B616" s="2">
        <v>165.3</v>
      </c>
      <c r="C616" s="12">
        <v>139.30699272359749</v>
      </c>
      <c r="D616" s="10">
        <f t="shared" si="28"/>
        <v>25.993007276402523</v>
      </c>
      <c r="G616" s="14">
        <v>142.56671419346674</v>
      </c>
      <c r="H616" s="13">
        <f t="shared" si="27"/>
        <v>22.733285806533274</v>
      </c>
      <c r="L616">
        <v>238.63999175985694</v>
      </c>
      <c r="M616" s="10">
        <f t="shared" si="29"/>
        <v>-73.339991759856929</v>
      </c>
    </row>
    <row r="617" spans="1:13" x14ac:dyDescent="0.25">
      <c r="A617" t="s">
        <v>472</v>
      </c>
      <c r="B617" s="2">
        <v>155.6</v>
      </c>
      <c r="C617" s="12">
        <v>130.47498214580077</v>
      </c>
      <c r="D617" s="10">
        <f t="shared" si="28"/>
        <v>25.125017854199228</v>
      </c>
      <c r="G617" s="14">
        <v>127.75484879234807</v>
      </c>
      <c r="H617" s="13">
        <f t="shared" si="27"/>
        <v>27.845151207651924</v>
      </c>
      <c r="L617">
        <v>206.93255588204948</v>
      </c>
      <c r="M617" s="10">
        <f t="shared" si="29"/>
        <v>-51.33255588204949</v>
      </c>
    </row>
    <row r="618" spans="1:13" x14ac:dyDescent="0.25">
      <c r="A618" t="s">
        <v>473</v>
      </c>
      <c r="B618" s="2">
        <v>147.30000000000001</v>
      </c>
      <c r="C618" s="12">
        <v>103.8435306101952</v>
      </c>
      <c r="D618" s="10">
        <f t="shared" si="28"/>
        <v>43.456469389804809</v>
      </c>
      <c r="G618" s="14">
        <v>117.14731297680504</v>
      </c>
      <c r="H618" s="13">
        <f t="shared" si="27"/>
        <v>30.152687023194972</v>
      </c>
      <c r="L618">
        <v>185.95578626891879</v>
      </c>
      <c r="M618" s="10">
        <f t="shared" si="29"/>
        <v>-38.655786268918774</v>
      </c>
    </row>
    <row r="619" spans="1:13" x14ac:dyDescent="0.25">
      <c r="A619" t="s">
        <v>474</v>
      </c>
      <c r="B619" s="2">
        <v>101.8</v>
      </c>
      <c r="C619" s="12">
        <v>41.057418605024417</v>
      </c>
      <c r="D619" s="10">
        <f t="shared" si="28"/>
        <v>60.742581394975581</v>
      </c>
      <c r="G619" s="14">
        <v>56.642105451085428</v>
      </c>
      <c r="H619" s="13">
        <f t="shared" si="27"/>
        <v>45.15789454891457</v>
      </c>
      <c r="L619">
        <v>75.721878708222491</v>
      </c>
      <c r="M619" s="10">
        <f t="shared" si="29"/>
        <v>26.078121291777506</v>
      </c>
    </row>
    <row r="620" spans="1:13" x14ac:dyDescent="0.25">
      <c r="A620" t="s">
        <v>475</v>
      </c>
      <c r="B620" s="2">
        <v>70.400000000000006</v>
      </c>
      <c r="C620" s="12">
        <v>24.169772381158605</v>
      </c>
      <c r="D620" s="10">
        <f t="shared" si="28"/>
        <v>46.230227618841397</v>
      </c>
      <c r="G620" s="14">
        <v>30.269257095709371</v>
      </c>
      <c r="H620" s="13">
        <f t="shared" si="27"/>
        <v>40.130742904290635</v>
      </c>
      <c r="L620">
        <v>39.226299228092138</v>
      </c>
      <c r="M620" s="10">
        <f t="shared" si="29"/>
        <v>31.173700771907868</v>
      </c>
    </row>
    <row r="621" spans="1:13" x14ac:dyDescent="0.25">
      <c r="A621" t="s">
        <v>476</v>
      </c>
      <c r="B621" s="2">
        <v>46.3</v>
      </c>
      <c r="C621" s="12">
        <v>15.822974194549431</v>
      </c>
      <c r="D621" s="10">
        <f t="shared" si="28"/>
        <v>30.477025805450566</v>
      </c>
      <c r="G621" s="14">
        <v>19.361627676711681</v>
      </c>
      <c r="H621" s="13">
        <f t="shared" si="27"/>
        <v>26.938372323288316</v>
      </c>
      <c r="L621">
        <v>24.168177148607064</v>
      </c>
      <c r="M621" s="10">
        <f t="shared" si="29"/>
        <v>22.131822851392933</v>
      </c>
    </row>
    <row r="622" spans="1:13" x14ac:dyDescent="0.25">
      <c r="A622" t="s">
        <v>477</v>
      </c>
      <c r="B622" s="2">
        <v>14.6</v>
      </c>
      <c r="C622" s="12">
        <v>10.218089680122686</v>
      </c>
      <c r="D622" s="10">
        <f t="shared" si="28"/>
        <v>4.3819103198773135</v>
      </c>
      <c r="G622" s="14">
        <v>13.798939623201795</v>
      </c>
      <c r="H622" s="13">
        <f t="shared" si="27"/>
        <v>0.80106037679820474</v>
      </c>
      <c r="L622">
        <v>17.95051099177401</v>
      </c>
      <c r="M622" s="10">
        <f t="shared" si="29"/>
        <v>-3.3505109917740103</v>
      </c>
    </row>
    <row r="623" spans="1:13" x14ac:dyDescent="0.25">
      <c r="A623" t="s">
        <v>478</v>
      </c>
      <c r="B623" s="2">
        <v>7.4</v>
      </c>
      <c r="C623" s="12">
        <v>4.7014541181542224</v>
      </c>
      <c r="D623" s="10">
        <f t="shared" si="28"/>
        <v>2.6985458818457779</v>
      </c>
      <c r="G623" s="14">
        <v>8.3019506009064337</v>
      </c>
      <c r="H623" s="13">
        <f t="shared" si="27"/>
        <v>-0.90195060090643331</v>
      </c>
      <c r="L623">
        <v>11.811313697642188</v>
      </c>
      <c r="M623" s="10">
        <f t="shared" si="29"/>
        <v>-4.4113136976421874</v>
      </c>
    </row>
    <row r="624" spans="1:13" x14ac:dyDescent="0.25">
      <c r="A624" t="s">
        <v>479</v>
      </c>
      <c r="B624" s="2">
        <v>7.3</v>
      </c>
      <c r="C624" s="12">
        <v>4.7076738762215502</v>
      </c>
      <c r="D624" s="10">
        <f t="shared" si="28"/>
        <v>2.5923261237784496</v>
      </c>
      <c r="G624" s="14">
        <v>8.329327475855635</v>
      </c>
      <c r="H624" s="13">
        <f t="shared" si="27"/>
        <v>-1.0293274758556352</v>
      </c>
      <c r="L624">
        <v>11.849146862763824</v>
      </c>
      <c r="M624" s="10">
        <f t="shared" si="29"/>
        <v>-4.5491468627638243</v>
      </c>
    </row>
    <row r="625" spans="1:13" x14ac:dyDescent="0.25">
      <c r="A625" t="s">
        <v>480</v>
      </c>
      <c r="B625" s="2">
        <v>7.4</v>
      </c>
      <c r="C625" s="12">
        <v>4.6783969722714298</v>
      </c>
      <c r="D625" s="10">
        <f t="shared" si="28"/>
        <v>2.7216030277285705</v>
      </c>
      <c r="G625" s="14">
        <v>8.3440545138990103</v>
      </c>
      <c r="H625" s="13">
        <f t="shared" si="27"/>
        <v>-0.94405451389900996</v>
      </c>
      <c r="L625">
        <v>11.864683465658718</v>
      </c>
      <c r="M625" s="10">
        <f t="shared" si="29"/>
        <v>-4.4646834656587178</v>
      </c>
    </row>
    <row r="626" spans="1:13" x14ac:dyDescent="0.25">
      <c r="A626" s="9" t="s">
        <v>677</v>
      </c>
      <c r="B626" s="10">
        <v>7.3</v>
      </c>
      <c r="C626" s="12">
        <v>4.6052413324856145</v>
      </c>
      <c r="D626" s="10">
        <f t="shared" si="28"/>
        <v>2.6947586675143853</v>
      </c>
      <c r="G626" s="14">
        <v>8.3261325272265339</v>
      </c>
      <c r="H626" s="13">
        <f t="shared" si="27"/>
        <v>-1.026132527226534</v>
      </c>
      <c r="L626">
        <v>11.843348954544586</v>
      </c>
      <c r="M626" s="10">
        <f t="shared" si="29"/>
        <v>-4.5433489545445864</v>
      </c>
    </row>
    <row r="627" spans="1:13" x14ac:dyDescent="0.25">
      <c r="A627" s="9" t="s">
        <v>678</v>
      </c>
      <c r="B627" s="10">
        <v>7.1</v>
      </c>
      <c r="C627" s="12">
        <v>4.5057066381115316</v>
      </c>
      <c r="D627" s="10">
        <f t="shared" si="28"/>
        <v>2.594293361888468</v>
      </c>
      <c r="G627" s="14">
        <v>8.2956050259015974</v>
      </c>
      <c r="H627" s="13">
        <f t="shared" si="27"/>
        <v>-1.1956050259015978</v>
      </c>
      <c r="L627">
        <v>11.815014873983703</v>
      </c>
      <c r="M627" s="10">
        <f t="shared" si="29"/>
        <v>-4.7150148739837032</v>
      </c>
    </row>
    <row r="628" spans="1:13" x14ac:dyDescent="0.25">
      <c r="A628" s="9" t="s">
        <v>679</v>
      </c>
      <c r="B628" s="10">
        <v>7.4</v>
      </c>
      <c r="C628" s="12">
        <v>4.3848181743025973</v>
      </c>
      <c r="D628" s="10">
        <f t="shared" si="28"/>
        <v>3.015181825697403</v>
      </c>
      <c r="G628" s="14">
        <v>8.2588938909758447</v>
      </c>
      <c r="H628" s="13">
        <f t="shared" si="27"/>
        <v>-0.85889389097584434</v>
      </c>
      <c r="L628">
        <v>11.779792326926225</v>
      </c>
      <c r="M628" s="10">
        <f t="shared" si="29"/>
        <v>-4.3797923269262249</v>
      </c>
    </row>
    <row r="629" spans="1:13" x14ac:dyDescent="0.25">
      <c r="A629" s="9" t="s">
        <v>680</v>
      </c>
      <c r="B629" s="10">
        <v>7.3</v>
      </c>
      <c r="C629" s="12">
        <v>4.2436561640016564</v>
      </c>
      <c r="D629" s="10">
        <f t="shared" si="28"/>
        <v>3.0563438359983435</v>
      </c>
      <c r="G629" s="14">
        <v>8.2083822319988382</v>
      </c>
      <c r="H629" s="13">
        <f t="shared" si="27"/>
        <v>-0.90838223199883839</v>
      </c>
      <c r="L629">
        <v>11.717484196401916</v>
      </c>
      <c r="M629" s="10">
        <f t="shared" si="29"/>
        <v>-4.417484196401916</v>
      </c>
    </row>
    <row r="630" spans="1:13" x14ac:dyDescent="0.25">
      <c r="A630" s="9" t="s">
        <v>681</v>
      </c>
      <c r="B630" s="10">
        <v>7.2</v>
      </c>
      <c r="C630" s="12">
        <v>4.0973299845100675</v>
      </c>
      <c r="D630" s="10">
        <f t="shared" si="28"/>
        <v>3.1026700154899327</v>
      </c>
      <c r="G630" s="14">
        <v>8.1510441122296005</v>
      </c>
      <c r="H630" s="13">
        <f t="shared" si="27"/>
        <v>-0.95104411222960028</v>
      </c>
      <c r="L630">
        <v>11.634705051209837</v>
      </c>
      <c r="M630" s="10">
        <f t="shared" si="29"/>
        <v>-4.4347050512098365</v>
      </c>
    </row>
    <row r="631" spans="1:13" x14ac:dyDescent="0.25">
      <c r="A631" s="9" t="s">
        <v>682</v>
      </c>
      <c r="B631" s="10">
        <v>6.7</v>
      </c>
      <c r="C631" s="12">
        <v>4.0830263580375785</v>
      </c>
      <c r="D631" s="10">
        <f t="shared" si="28"/>
        <v>2.6169736419624217</v>
      </c>
      <c r="G631" s="14">
        <v>8.1191612231089536</v>
      </c>
      <c r="H631" s="13">
        <f t="shared" si="27"/>
        <v>-1.4191612231089534</v>
      </c>
      <c r="L631">
        <v>11.589459146558504</v>
      </c>
      <c r="M631" s="10">
        <f t="shared" si="29"/>
        <v>-4.8894591465585036</v>
      </c>
    </row>
    <row r="632" spans="1:13" x14ac:dyDescent="0.25">
      <c r="A632" s="9" t="s">
        <v>683</v>
      </c>
      <c r="B632" s="10">
        <v>9</v>
      </c>
      <c r="C632" s="12">
        <v>4.2647969476526972</v>
      </c>
      <c r="D632" s="10">
        <f t="shared" si="28"/>
        <v>4.7352030523473028</v>
      </c>
      <c r="G632" s="14">
        <v>8.149435282176011</v>
      </c>
      <c r="H632" s="13">
        <f t="shared" si="27"/>
        <v>0.85056471782398901</v>
      </c>
      <c r="L632">
        <v>11.645204531397285</v>
      </c>
      <c r="M632" s="10">
        <f t="shared" si="29"/>
        <v>-2.645204531397285</v>
      </c>
    </row>
    <row r="633" spans="1:13" x14ac:dyDescent="0.25">
      <c r="A633" s="9" t="s">
        <v>684</v>
      </c>
      <c r="B633" s="10">
        <v>24.4</v>
      </c>
      <c r="C633" s="12">
        <v>4.5310957688723432</v>
      </c>
      <c r="D633" s="10">
        <f t="shared" si="28"/>
        <v>19.868904231127654</v>
      </c>
      <c r="G633" s="14">
        <v>8.2163023746111179</v>
      </c>
      <c r="H633" s="13">
        <f t="shared" si="27"/>
        <v>16.183697625388881</v>
      </c>
      <c r="L633">
        <v>11.752012885158974</v>
      </c>
      <c r="M633" s="10">
        <f t="shared" si="29"/>
        <v>12.647987114841024</v>
      </c>
    </row>
    <row r="634" spans="1:13" x14ac:dyDescent="0.25">
      <c r="A634" s="9" t="s">
        <v>685</v>
      </c>
      <c r="B634" s="10">
        <v>69.400000000000006</v>
      </c>
      <c r="C634" s="12">
        <v>105.73605292769685</v>
      </c>
      <c r="D634" s="10">
        <f t="shared" si="28"/>
        <v>-36.336052927696841</v>
      </c>
      <c r="G634" s="14">
        <v>60.548997638596724</v>
      </c>
      <c r="H634" s="13">
        <f t="shared" si="27"/>
        <v>8.8510023614032818</v>
      </c>
      <c r="L634">
        <v>47.732748648960062</v>
      </c>
      <c r="M634" s="10">
        <f t="shared" si="29"/>
        <v>21.667251351039944</v>
      </c>
    </row>
    <row r="635" spans="1:13" x14ac:dyDescent="0.25">
      <c r="A635" s="9" t="s">
        <v>686</v>
      </c>
      <c r="B635" s="10">
        <v>84.3</v>
      </c>
      <c r="C635" s="12">
        <v>128.59179177526201</v>
      </c>
      <c r="D635" s="10">
        <f t="shared" si="28"/>
        <v>-44.291791775262013</v>
      </c>
      <c r="G635" s="14">
        <v>82.569230139938057</v>
      </c>
      <c r="H635" s="13">
        <f t="shared" si="27"/>
        <v>1.7307698600619403</v>
      </c>
      <c r="L635">
        <v>82.364901724753523</v>
      </c>
      <c r="M635" s="10">
        <f t="shared" si="29"/>
        <v>1.9350982752464745</v>
      </c>
    </row>
    <row r="636" spans="1:13" x14ac:dyDescent="0.25">
      <c r="A636" s="9" t="s">
        <v>687</v>
      </c>
      <c r="B636" s="10">
        <v>91.6</v>
      </c>
      <c r="C636" s="12">
        <v>137.71887127486025</v>
      </c>
      <c r="D636" s="10">
        <f t="shared" si="28"/>
        <v>-46.118871274860254</v>
      </c>
      <c r="G636" s="14">
        <v>92.865471775629743</v>
      </c>
      <c r="H636" s="13">
        <f t="shared" si="27"/>
        <v>-1.2654717756297487</v>
      </c>
      <c r="L636">
        <v>110.32661966874677</v>
      </c>
      <c r="M636" s="10">
        <f t="shared" si="29"/>
        <v>-18.726619668746778</v>
      </c>
    </row>
    <row r="637" spans="1:13" x14ac:dyDescent="0.25">
      <c r="A637" s="9" t="s">
        <v>688</v>
      </c>
      <c r="B637" s="10">
        <v>80.2</v>
      </c>
      <c r="C637" s="12">
        <v>127.54252056564619</v>
      </c>
      <c r="D637" s="10">
        <f t="shared" si="28"/>
        <v>-47.342520565646183</v>
      </c>
      <c r="G637" s="14">
        <v>84.939344981469432</v>
      </c>
      <c r="H637" s="13">
        <f t="shared" si="27"/>
        <v>-4.7393449814694293</v>
      </c>
      <c r="L637">
        <v>115.94593607865841</v>
      </c>
      <c r="M637" s="10">
        <f t="shared" si="29"/>
        <v>-35.745936078658403</v>
      </c>
    </row>
    <row r="638" spans="1:13" x14ac:dyDescent="0.25">
      <c r="A638" s="9" t="s">
        <v>689</v>
      </c>
      <c r="B638" s="10">
        <v>49.6</v>
      </c>
      <c r="C638" s="12">
        <v>58.686440102272819</v>
      </c>
      <c r="D638" s="10">
        <f t="shared" si="28"/>
        <v>-9.0864401022728174</v>
      </c>
      <c r="G638" s="14">
        <v>63.628387949575867</v>
      </c>
      <c r="H638" s="13">
        <f t="shared" si="27"/>
        <v>-14.028387949575865</v>
      </c>
      <c r="L638">
        <v>106.04476576754354</v>
      </c>
      <c r="M638" s="10">
        <f t="shared" si="29"/>
        <v>-56.444765767543537</v>
      </c>
    </row>
    <row r="639" spans="1:13" x14ac:dyDescent="0.25">
      <c r="A639" s="9" t="s">
        <v>690</v>
      </c>
      <c r="B639" s="10">
        <v>39.4</v>
      </c>
      <c r="C639" s="12">
        <v>57.233810952604259</v>
      </c>
      <c r="D639" s="10">
        <f t="shared" si="28"/>
        <v>-17.83381095260426</v>
      </c>
      <c r="G639" s="14">
        <v>56.176470336682605</v>
      </c>
      <c r="H639" s="13">
        <f t="shared" si="27"/>
        <v>-16.776470336682607</v>
      </c>
      <c r="L639">
        <v>95.774828956995862</v>
      </c>
      <c r="M639" s="10">
        <f t="shared" si="29"/>
        <v>-56.374828956995863</v>
      </c>
    </row>
    <row r="640" spans="1:13" x14ac:dyDescent="0.25">
      <c r="A640" s="9" t="s">
        <v>691</v>
      </c>
      <c r="B640" s="10">
        <v>35.1</v>
      </c>
      <c r="C640" s="12">
        <v>57.414108234666642</v>
      </c>
      <c r="D640" s="10">
        <f t="shared" si="28"/>
        <v>-22.314108234666641</v>
      </c>
      <c r="G640" s="14">
        <v>55.667707456774366</v>
      </c>
      <c r="H640" s="13">
        <f t="shared" si="27"/>
        <v>-20.567707456774365</v>
      </c>
      <c r="L640">
        <v>92.138806737592034</v>
      </c>
      <c r="M640" s="10">
        <f t="shared" si="29"/>
        <v>-57.038806737592033</v>
      </c>
    </row>
    <row r="641" spans="1:13" x14ac:dyDescent="0.25">
      <c r="A641" s="9" t="s">
        <v>692</v>
      </c>
      <c r="B641" s="10">
        <v>29</v>
      </c>
      <c r="C641" s="12">
        <v>51.520973158086562</v>
      </c>
      <c r="D641" s="10">
        <f t="shared" si="28"/>
        <v>-22.520973158086562</v>
      </c>
      <c r="G641" s="14">
        <v>49.615494272894914</v>
      </c>
      <c r="H641" s="13">
        <f t="shared" si="27"/>
        <v>-20.615494272894914</v>
      </c>
      <c r="L641">
        <v>81.214727592917754</v>
      </c>
      <c r="M641" s="10">
        <f t="shared" si="29"/>
        <v>-52.214727592917754</v>
      </c>
    </row>
    <row r="642" spans="1:13" x14ac:dyDescent="0.25">
      <c r="A642" s="9" t="s">
        <v>693</v>
      </c>
      <c r="B642" s="10">
        <v>21.3</v>
      </c>
      <c r="C642" s="12">
        <v>42.559156676200388</v>
      </c>
      <c r="D642" s="10">
        <f t="shared" si="28"/>
        <v>-21.259156676200387</v>
      </c>
      <c r="G642" s="14">
        <v>40.605007451831213</v>
      </c>
      <c r="H642" s="13">
        <f t="shared" ref="H642:H705" si="30">B642-G642</f>
        <v>-19.305007451831212</v>
      </c>
      <c r="L642">
        <v>67.538140737996429</v>
      </c>
      <c r="M642" s="10">
        <f t="shared" si="29"/>
        <v>-46.238140737996432</v>
      </c>
    </row>
    <row r="643" spans="1:13" x14ac:dyDescent="0.25">
      <c r="A643" s="9" t="s">
        <v>694</v>
      </c>
      <c r="B643" s="10">
        <v>14.1</v>
      </c>
      <c r="C643" s="12">
        <v>28.458608105946958</v>
      </c>
      <c r="D643" s="10">
        <f t="shared" ref="D643:D706" si="31">B643-C643</f>
        <v>-14.358608105946958</v>
      </c>
      <c r="G643" s="14">
        <v>35.136583239458119</v>
      </c>
      <c r="H643" s="13">
        <f t="shared" si="30"/>
        <v>-21.036583239458118</v>
      </c>
      <c r="L643">
        <v>56.943816020396227</v>
      </c>
      <c r="M643" s="10">
        <f t="shared" ref="M643:M706" si="32">B643-L643</f>
        <v>-42.843816020396225</v>
      </c>
    </row>
    <row r="644" spans="1:13" x14ac:dyDescent="0.25">
      <c r="A644" s="9" t="s">
        <v>695</v>
      </c>
      <c r="B644" s="10">
        <v>10.6</v>
      </c>
      <c r="C644" s="12">
        <v>16.520487901893034</v>
      </c>
      <c r="D644" s="10">
        <f t="shared" si="31"/>
        <v>-5.9204879018930345</v>
      </c>
      <c r="G644" s="14">
        <v>28.302653478736417</v>
      </c>
      <c r="H644" s="13">
        <f t="shared" si="30"/>
        <v>-17.702653478736416</v>
      </c>
      <c r="L644">
        <v>44.752492622577371</v>
      </c>
      <c r="M644" s="10">
        <f t="shared" si="32"/>
        <v>-34.15249262257737</v>
      </c>
    </row>
    <row r="645" spans="1:13" x14ac:dyDescent="0.25">
      <c r="A645" s="9" t="s">
        <v>696</v>
      </c>
      <c r="B645" s="10">
        <v>8</v>
      </c>
      <c r="C645" s="12">
        <v>12.652813377968284</v>
      </c>
      <c r="D645" s="10">
        <f t="shared" si="31"/>
        <v>-4.6528133779682843</v>
      </c>
      <c r="G645" s="14">
        <v>11.815868485956429</v>
      </c>
      <c r="H645" s="13">
        <f t="shared" si="30"/>
        <v>-3.8158684859564289</v>
      </c>
      <c r="L645">
        <v>25.714732189043968</v>
      </c>
      <c r="M645" s="10">
        <f t="shared" si="32"/>
        <v>-17.714732189043968</v>
      </c>
    </row>
    <row r="646" spans="1:13" x14ac:dyDescent="0.25">
      <c r="A646" s="9" t="s">
        <v>697</v>
      </c>
      <c r="B646" s="10">
        <v>7.4</v>
      </c>
      <c r="C646" s="12">
        <v>10.825618207145947</v>
      </c>
      <c r="D646" s="10">
        <f t="shared" si="31"/>
        <v>-3.4256182071459467</v>
      </c>
      <c r="G646" s="14">
        <v>11.663381255478496</v>
      </c>
      <c r="H646" s="13">
        <f t="shared" si="30"/>
        <v>-4.263381255478496</v>
      </c>
      <c r="L646">
        <v>23.59483241692913</v>
      </c>
      <c r="M646" s="10">
        <f t="shared" si="32"/>
        <v>-16.194832416929131</v>
      </c>
    </row>
    <row r="647" spans="1:13" x14ac:dyDescent="0.25">
      <c r="A647" s="9" t="s">
        <v>698</v>
      </c>
      <c r="B647" s="10">
        <v>7.5</v>
      </c>
      <c r="C647" s="12">
        <v>5.0512491382152733</v>
      </c>
      <c r="D647" s="10">
        <f t="shared" si="31"/>
        <v>2.4487508617847267</v>
      </c>
      <c r="G647" s="14">
        <v>8.8595488999133654</v>
      </c>
      <c r="H647" s="13">
        <f t="shared" si="30"/>
        <v>-1.3595488999133654</v>
      </c>
      <c r="L647">
        <v>11.921437055703342</v>
      </c>
      <c r="M647" s="10">
        <f t="shared" si="32"/>
        <v>-4.4214370557033416</v>
      </c>
    </row>
    <row r="648" spans="1:13" x14ac:dyDescent="0.25">
      <c r="A648" s="9" t="s">
        <v>699</v>
      </c>
      <c r="B648" s="10">
        <v>7.3</v>
      </c>
      <c r="C648" s="12">
        <v>5.0252522861672579</v>
      </c>
      <c r="D648" s="10">
        <f t="shared" si="31"/>
        <v>2.2747477138327419</v>
      </c>
      <c r="G648" s="14">
        <v>8.5666966003880205</v>
      </c>
      <c r="H648" s="13">
        <f t="shared" si="30"/>
        <v>-1.2666966003880207</v>
      </c>
      <c r="L648">
        <v>11.923070160286271</v>
      </c>
      <c r="M648" s="10">
        <f t="shared" si="32"/>
        <v>-4.6230701602862707</v>
      </c>
    </row>
    <row r="649" spans="1:13" x14ac:dyDescent="0.25">
      <c r="A649" s="9" t="s">
        <v>700</v>
      </c>
      <c r="B649" s="10">
        <v>7.3</v>
      </c>
      <c r="C649" s="12">
        <v>4.9332918024005421</v>
      </c>
      <c r="D649" s="10">
        <f t="shared" si="31"/>
        <v>2.3667081975994577</v>
      </c>
      <c r="G649" s="14">
        <v>8.4594259361104971</v>
      </c>
      <c r="H649" s="13">
        <f t="shared" si="30"/>
        <v>-1.1594259361104973</v>
      </c>
      <c r="L649">
        <v>11.910988907428544</v>
      </c>
      <c r="M649" s="10">
        <f t="shared" si="32"/>
        <v>-4.6109889074285446</v>
      </c>
    </row>
    <row r="650" spans="1:13" x14ac:dyDescent="0.25">
      <c r="A650" s="9" t="s">
        <v>701</v>
      </c>
      <c r="B650" s="10">
        <v>7.5</v>
      </c>
      <c r="C650" s="12">
        <v>4.798872437611557</v>
      </c>
      <c r="D650" s="10">
        <f t="shared" si="31"/>
        <v>2.701127562388443</v>
      </c>
      <c r="G650" s="14">
        <v>8.408803906535173</v>
      </c>
      <c r="H650" s="13">
        <f t="shared" si="30"/>
        <v>-0.90880390653517296</v>
      </c>
      <c r="L650">
        <v>11.881599415688006</v>
      </c>
      <c r="M650" s="10">
        <f t="shared" si="32"/>
        <v>-4.3815994156880063</v>
      </c>
    </row>
    <row r="651" spans="1:13" x14ac:dyDescent="0.25">
      <c r="A651" s="9" t="s">
        <v>702</v>
      </c>
      <c r="B651" s="10">
        <v>7.5</v>
      </c>
      <c r="C651" s="12">
        <v>4.6702011497641056</v>
      </c>
      <c r="D651" s="10">
        <f t="shared" si="31"/>
        <v>2.8297988502358944</v>
      </c>
      <c r="G651" s="14">
        <v>8.3717896381834738</v>
      </c>
      <c r="H651" s="13">
        <f t="shared" si="30"/>
        <v>-0.87178963818347377</v>
      </c>
      <c r="L651">
        <v>11.853484400694416</v>
      </c>
      <c r="M651" s="10">
        <f t="shared" si="32"/>
        <v>-4.3534844006944162</v>
      </c>
    </row>
    <row r="652" spans="1:13" x14ac:dyDescent="0.25">
      <c r="A652" s="9" t="s">
        <v>703</v>
      </c>
      <c r="B652" s="10">
        <v>7.2</v>
      </c>
      <c r="C652" s="12">
        <v>4.5676663748389412</v>
      </c>
      <c r="D652" s="10">
        <f t="shared" si="31"/>
        <v>2.632333625161059</v>
      </c>
      <c r="G652" s="14">
        <v>8.3470506747403146</v>
      </c>
      <c r="H652" s="13">
        <f t="shared" si="30"/>
        <v>-1.1470506747403144</v>
      </c>
      <c r="L652">
        <v>11.836501233655619</v>
      </c>
      <c r="M652" s="10">
        <f t="shared" si="32"/>
        <v>-4.6365012336556193</v>
      </c>
    </row>
    <row r="653" spans="1:13" x14ac:dyDescent="0.25">
      <c r="A653" s="9" t="s">
        <v>704</v>
      </c>
      <c r="B653" s="10">
        <v>7.2</v>
      </c>
      <c r="C653" s="12">
        <v>4.4559131064013595</v>
      </c>
      <c r="D653" s="10">
        <f t="shared" si="31"/>
        <v>2.7440868935986407</v>
      </c>
      <c r="G653" s="14">
        <v>8.3213793105268099</v>
      </c>
      <c r="H653" s="13">
        <f t="shared" si="30"/>
        <v>-1.1213793105268097</v>
      </c>
      <c r="L653">
        <v>11.814959783815532</v>
      </c>
      <c r="M653" s="10">
        <f t="shared" si="32"/>
        <v>-4.6149597838155314</v>
      </c>
    </row>
    <row r="654" spans="1:13" x14ac:dyDescent="0.25">
      <c r="A654" s="9" t="s">
        <v>705</v>
      </c>
      <c r="B654" s="10">
        <v>7.3</v>
      </c>
      <c r="C654" s="12">
        <v>4.3408797027863066</v>
      </c>
      <c r="D654" s="10">
        <f t="shared" si="31"/>
        <v>2.9591202972136932</v>
      </c>
      <c r="G654" s="14">
        <v>8.2906545795153992</v>
      </c>
      <c r="H654" s="13">
        <f t="shared" si="30"/>
        <v>-0.99065457951539937</v>
      </c>
      <c r="L654">
        <v>11.787608476681424</v>
      </c>
      <c r="M654" s="10">
        <f t="shared" si="32"/>
        <v>-4.4876084766814239</v>
      </c>
    </row>
    <row r="655" spans="1:13" x14ac:dyDescent="0.25">
      <c r="A655" s="9" t="s">
        <v>706</v>
      </c>
      <c r="B655" s="10">
        <v>6.7</v>
      </c>
      <c r="C655" s="12">
        <v>4.4317359989049647</v>
      </c>
      <c r="D655" s="10">
        <f t="shared" si="31"/>
        <v>2.2682640010950355</v>
      </c>
      <c r="G655" s="14">
        <v>8.2965542195985602</v>
      </c>
      <c r="H655" s="13">
        <f t="shared" si="30"/>
        <v>-1.59655421959856</v>
      </c>
      <c r="L655">
        <v>11.80600826275478</v>
      </c>
      <c r="M655" s="10">
        <f t="shared" si="32"/>
        <v>-5.1060082627547798</v>
      </c>
    </row>
    <row r="656" spans="1:13" x14ac:dyDescent="0.25">
      <c r="A656" s="9" t="s">
        <v>707</v>
      </c>
      <c r="B656" s="10">
        <v>10.5</v>
      </c>
      <c r="C656" s="12">
        <v>4.7653317522373726</v>
      </c>
      <c r="D656" s="10">
        <f t="shared" si="31"/>
        <v>5.7346682477626274</v>
      </c>
      <c r="G656" s="14">
        <v>8.3594949573118882</v>
      </c>
      <c r="H656" s="13">
        <f t="shared" si="30"/>
        <v>2.1405050426881118</v>
      </c>
      <c r="L656">
        <v>11.884670706309727</v>
      </c>
      <c r="M656" s="10">
        <f t="shared" si="32"/>
        <v>-1.384670706309727</v>
      </c>
    </row>
    <row r="657" spans="1:13" x14ac:dyDescent="0.25">
      <c r="A657" s="9" t="s">
        <v>708</v>
      </c>
      <c r="B657" s="10">
        <v>28.2</v>
      </c>
      <c r="C657" s="12">
        <v>5.103690737197554</v>
      </c>
      <c r="D657" s="10">
        <f t="shared" si="31"/>
        <v>23.096309262802446</v>
      </c>
      <c r="G657" s="14">
        <v>8.4329409156586017</v>
      </c>
      <c r="H657" s="13">
        <f t="shared" si="30"/>
        <v>19.767059084341398</v>
      </c>
      <c r="L657">
        <v>11.967040704208305</v>
      </c>
      <c r="M657" s="10">
        <f t="shared" si="32"/>
        <v>16.232959295791694</v>
      </c>
    </row>
    <row r="658" spans="1:13" x14ac:dyDescent="0.25">
      <c r="A658" s="9" t="s">
        <v>709</v>
      </c>
      <c r="B658" s="10">
        <v>35.700000000000003</v>
      </c>
      <c r="C658" s="12">
        <v>5.3489837367017739</v>
      </c>
      <c r="D658" s="10">
        <f t="shared" si="31"/>
        <v>30.351016263298227</v>
      </c>
      <c r="G658" s="14">
        <v>8.4938084963182394</v>
      </c>
      <c r="H658" s="13">
        <f t="shared" si="30"/>
        <v>27.206191503681765</v>
      </c>
      <c r="L658">
        <v>12.029128452325187</v>
      </c>
      <c r="M658" s="10">
        <f t="shared" si="32"/>
        <v>23.670871547674814</v>
      </c>
    </row>
    <row r="659" spans="1:13" x14ac:dyDescent="0.25">
      <c r="A659" s="9" t="s">
        <v>710</v>
      </c>
      <c r="B659" s="10">
        <v>37.299999999999997</v>
      </c>
      <c r="C659" s="12">
        <v>5.5580351822275631</v>
      </c>
      <c r="D659" s="10">
        <f t="shared" si="31"/>
        <v>31.741964817772434</v>
      </c>
      <c r="G659" s="14">
        <v>8.5393698619138974</v>
      </c>
      <c r="H659" s="13">
        <f t="shared" si="30"/>
        <v>28.7606301380861</v>
      </c>
      <c r="L659">
        <v>12.065864869452218</v>
      </c>
      <c r="M659" s="10">
        <f t="shared" si="32"/>
        <v>25.234135130547777</v>
      </c>
    </row>
    <row r="660" spans="1:13" x14ac:dyDescent="0.25">
      <c r="A660" s="9" t="s">
        <v>711</v>
      </c>
      <c r="B660" s="10">
        <v>40</v>
      </c>
      <c r="C660" s="12">
        <v>5.7262079909427337</v>
      </c>
      <c r="D660" s="10">
        <f t="shared" si="31"/>
        <v>34.273792009057267</v>
      </c>
      <c r="G660" s="14">
        <v>8.5722465993699011</v>
      </c>
      <c r="H660" s="13">
        <f t="shared" si="30"/>
        <v>31.427753400630099</v>
      </c>
      <c r="L660">
        <v>12.092857744331029</v>
      </c>
      <c r="M660" s="10">
        <f t="shared" si="32"/>
        <v>27.907142255668973</v>
      </c>
    </row>
    <row r="661" spans="1:13" x14ac:dyDescent="0.25">
      <c r="A661" s="9" t="s">
        <v>712</v>
      </c>
      <c r="B661" s="10">
        <v>39.799999999999997</v>
      </c>
      <c r="C661" s="12">
        <v>5.8728609152467151</v>
      </c>
      <c r="D661" s="10">
        <f t="shared" si="31"/>
        <v>33.927139084753279</v>
      </c>
      <c r="G661" s="14">
        <v>8.5958289108785007</v>
      </c>
      <c r="H661" s="13">
        <f t="shared" si="30"/>
        <v>31.204171089121495</v>
      </c>
      <c r="L661">
        <v>12.121528510201058</v>
      </c>
      <c r="M661" s="10">
        <f t="shared" si="32"/>
        <v>27.678471489798937</v>
      </c>
    </row>
    <row r="662" spans="1:13" x14ac:dyDescent="0.25">
      <c r="A662" s="9" t="s">
        <v>713</v>
      </c>
      <c r="B662" s="10">
        <v>37.200000000000003</v>
      </c>
      <c r="C662" s="12">
        <v>5.9795937858669017</v>
      </c>
      <c r="D662" s="10">
        <f t="shared" si="31"/>
        <v>31.220406214133099</v>
      </c>
      <c r="G662" s="14">
        <v>8.6037955312416567</v>
      </c>
      <c r="H662" s="13">
        <f t="shared" si="30"/>
        <v>28.596204468758344</v>
      </c>
      <c r="L662">
        <v>12.139465197985263</v>
      </c>
      <c r="M662" s="10">
        <f t="shared" si="32"/>
        <v>25.06053480201474</v>
      </c>
    </row>
    <row r="663" spans="1:13" x14ac:dyDescent="0.25">
      <c r="A663" s="9" t="s">
        <v>714</v>
      </c>
      <c r="B663" s="10">
        <v>37.200000000000003</v>
      </c>
      <c r="C663" s="12">
        <v>6.0561751816176947</v>
      </c>
      <c r="D663" s="10">
        <f t="shared" si="31"/>
        <v>31.143824818382306</v>
      </c>
      <c r="G663" s="14">
        <v>8.6016604123550184</v>
      </c>
      <c r="H663" s="13">
        <f t="shared" si="30"/>
        <v>28.598339587644986</v>
      </c>
      <c r="L663">
        <v>12.135893210227083</v>
      </c>
      <c r="M663" s="10">
        <f t="shared" si="32"/>
        <v>25.064106789772922</v>
      </c>
    </row>
    <row r="664" spans="1:13" x14ac:dyDescent="0.25">
      <c r="A664" s="9" t="s">
        <v>715</v>
      </c>
      <c r="B664" s="10">
        <v>35.1</v>
      </c>
      <c r="C664" s="12">
        <v>5.9793782549532857</v>
      </c>
      <c r="D664" s="10">
        <f t="shared" si="31"/>
        <v>29.120621745046716</v>
      </c>
      <c r="G664" s="14">
        <v>8.5774724907239523</v>
      </c>
      <c r="H664" s="13">
        <f t="shared" si="30"/>
        <v>26.522527509276049</v>
      </c>
      <c r="L664">
        <v>12.105332407292609</v>
      </c>
      <c r="M664" s="10">
        <f t="shared" si="32"/>
        <v>22.994667592707394</v>
      </c>
    </row>
    <row r="665" spans="1:13" x14ac:dyDescent="0.25">
      <c r="A665" s="9" t="s">
        <v>716</v>
      </c>
      <c r="B665" s="10">
        <v>33.1</v>
      </c>
      <c r="C665" s="12">
        <v>5.8772427018721753</v>
      </c>
      <c r="D665" s="10">
        <f t="shared" si="31"/>
        <v>27.222757298127824</v>
      </c>
      <c r="G665" s="14">
        <v>8.5464099038578354</v>
      </c>
      <c r="H665" s="13">
        <f t="shared" si="30"/>
        <v>24.553590096142166</v>
      </c>
      <c r="L665">
        <v>12.067849740003012</v>
      </c>
      <c r="M665" s="10">
        <f t="shared" si="32"/>
        <v>21.032150259996989</v>
      </c>
    </row>
    <row r="666" spans="1:13" x14ac:dyDescent="0.25">
      <c r="A666" s="9" t="s">
        <v>717</v>
      </c>
      <c r="B666" s="10">
        <v>31.6</v>
      </c>
      <c r="C666" s="12">
        <v>5.7120563179372068</v>
      </c>
      <c r="D666" s="10">
        <f t="shared" si="31"/>
        <v>25.887943682062794</v>
      </c>
      <c r="G666" s="14">
        <v>8.513488994432997</v>
      </c>
      <c r="H666" s="13">
        <f t="shared" si="30"/>
        <v>23.086511005567004</v>
      </c>
      <c r="L666">
        <v>12.029858713527718</v>
      </c>
      <c r="M666" s="10">
        <f t="shared" si="32"/>
        <v>19.570141286472285</v>
      </c>
    </row>
    <row r="667" spans="1:13" x14ac:dyDescent="0.25">
      <c r="A667" s="9" t="s">
        <v>718</v>
      </c>
      <c r="B667" s="10">
        <v>16.7</v>
      </c>
      <c r="C667" s="12">
        <v>5.52380454211211</v>
      </c>
      <c r="D667" s="10">
        <f t="shared" si="31"/>
        <v>11.176195457887889</v>
      </c>
      <c r="G667" s="14">
        <v>8.4788019527439449</v>
      </c>
      <c r="H667" s="13">
        <f t="shared" si="30"/>
        <v>8.2211980472560544</v>
      </c>
      <c r="L667">
        <v>11.992042398013016</v>
      </c>
      <c r="M667" s="10">
        <f t="shared" si="32"/>
        <v>4.7079576019869833</v>
      </c>
    </row>
    <row r="668" spans="1:13" x14ac:dyDescent="0.25">
      <c r="A668" s="9" t="s">
        <v>719</v>
      </c>
      <c r="B668" s="10">
        <v>8.1</v>
      </c>
      <c r="C668" s="12">
        <v>5.3513789214263676</v>
      </c>
      <c r="D668" s="10">
        <f t="shared" si="31"/>
        <v>2.748621078573632</v>
      </c>
      <c r="G668" s="14">
        <v>8.4409318433323897</v>
      </c>
      <c r="H668" s="13">
        <f t="shared" si="30"/>
        <v>-0.34093184333239002</v>
      </c>
      <c r="L668">
        <v>11.949198015086246</v>
      </c>
      <c r="M668" s="10">
        <f t="shared" si="32"/>
        <v>-3.8491980150862464</v>
      </c>
    </row>
    <row r="669" spans="1:13" x14ac:dyDescent="0.25">
      <c r="A669" s="9" t="s">
        <v>720</v>
      </c>
      <c r="B669" s="10">
        <v>7.7</v>
      </c>
      <c r="C669" s="12">
        <v>5.1970009270050346</v>
      </c>
      <c r="D669" s="10">
        <f t="shared" si="31"/>
        <v>2.5029990729949656</v>
      </c>
      <c r="G669" s="14">
        <v>8.391062619964929</v>
      </c>
      <c r="H669" s="13">
        <f t="shared" si="30"/>
        <v>-0.69106261996492879</v>
      </c>
      <c r="L669">
        <v>11.892283569243665</v>
      </c>
      <c r="M669" s="10">
        <f t="shared" si="32"/>
        <v>-4.1922835692436644</v>
      </c>
    </row>
    <row r="670" spans="1:13" x14ac:dyDescent="0.25">
      <c r="A670" s="9" t="s">
        <v>721</v>
      </c>
      <c r="B670" s="10">
        <v>7.4</v>
      </c>
      <c r="C670" s="12">
        <v>5.0734122349916788</v>
      </c>
      <c r="D670" s="10">
        <f t="shared" si="31"/>
        <v>2.3265877650083215</v>
      </c>
      <c r="G670" s="14">
        <v>8.3531504213750143</v>
      </c>
      <c r="H670" s="13">
        <f t="shared" si="30"/>
        <v>-0.95315042137501393</v>
      </c>
      <c r="L670">
        <v>11.854247090848075</v>
      </c>
      <c r="M670" s="10">
        <f t="shared" si="32"/>
        <v>-4.4542470908480745</v>
      </c>
    </row>
    <row r="671" spans="1:13" x14ac:dyDescent="0.25">
      <c r="A671" s="9" t="s">
        <v>722</v>
      </c>
      <c r="B671" s="10">
        <v>7.5</v>
      </c>
      <c r="C671" s="12">
        <v>4.9601780430231077</v>
      </c>
      <c r="D671" s="10">
        <f t="shared" si="31"/>
        <v>2.5398219569768923</v>
      </c>
      <c r="G671" s="14">
        <v>8.3217523127152955</v>
      </c>
      <c r="H671" s="13">
        <f t="shared" si="30"/>
        <v>-0.82175231271529547</v>
      </c>
      <c r="L671">
        <v>11.82263849830705</v>
      </c>
      <c r="M671" s="10">
        <f t="shared" si="32"/>
        <v>-4.3226384983070503</v>
      </c>
    </row>
    <row r="672" spans="1:13" x14ac:dyDescent="0.25">
      <c r="A672" s="9" t="s">
        <v>723</v>
      </c>
      <c r="B672" s="10">
        <v>7.4</v>
      </c>
      <c r="C672" s="12">
        <v>4.8356422020423704</v>
      </c>
      <c r="D672" s="10">
        <f t="shared" si="31"/>
        <v>2.56435779795763</v>
      </c>
      <c r="G672" s="14">
        <v>8.2893839930516489</v>
      </c>
      <c r="H672" s="13">
        <f t="shared" si="30"/>
        <v>-0.8893839930516485</v>
      </c>
      <c r="L672">
        <v>11.786139800022463</v>
      </c>
      <c r="M672" s="10">
        <f t="shared" si="32"/>
        <v>-4.3861398000224625</v>
      </c>
    </row>
    <row r="673" spans="1:13" x14ac:dyDescent="0.25">
      <c r="A673" s="9" t="s">
        <v>724</v>
      </c>
      <c r="B673" s="10">
        <v>7.4</v>
      </c>
      <c r="C673" s="12">
        <v>4.6897064628081244</v>
      </c>
      <c r="D673" s="10">
        <f t="shared" si="31"/>
        <v>2.7102935371918759</v>
      </c>
      <c r="G673" s="14">
        <v>8.2522821371481108</v>
      </c>
      <c r="H673" s="13">
        <f t="shared" si="30"/>
        <v>-0.85228213714811041</v>
      </c>
      <c r="L673">
        <v>11.742054692719467</v>
      </c>
      <c r="M673" s="10">
        <f t="shared" si="32"/>
        <v>-4.3420546927194668</v>
      </c>
    </row>
    <row r="674" spans="1:13" x14ac:dyDescent="0.25">
      <c r="A674" t="s">
        <v>481</v>
      </c>
      <c r="B674" s="2">
        <v>7.3</v>
      </c>
      <c r="C674" s="12">
        <v>4.5153543097319444</v>
      </c>
      <c r="D674" s="10">
        <f t="shared" si="31"/>
        <v>2.7846456902680554</v>
      </c>
      <c r="G674" s="14">
        <v>7.9505124445793962</v>
      </c>
      <c r="H674" s="13">
        <f t="shared" si="30"/>
        <v>-0.65051244457939639</v>
      </c>
      <c r="L674">
        <v>11.685369209461076</v>
      </c>
      <c r="M674" s="10">
        <f t="shared" si="32"/>
        <v>-4.3853692094610759</v>
      </c>
    </row>
    <row r="675" spans="1:13" x14ac:dyDescent="0.25">
      <c r="A675" t="s">
        <v>482</v>
      </c>
      <c r="B675" s="2">
        <v>7.5</v>
      </c>
      <c r="C675" s="12">
        <v>4.3514033930266081</v>
      </c>
      <c r="D675" s="10">
        <f t="shared" si="31"/>
        <v>3.1485966069733919</v>
      </c>
      <c r="G675" s="14">
        <v>7.9109226229142253</v>
      </c>
      <c r="H675" s="13">
        <f t="shared" si="30"/>
        <v>-0.41092262291422532</v>
      </c>
      <c r="L675">
        <v>11.635546588246443</v>
      </c>
      <c r="M675" s="10">
        <f t="shared" si="32"/>
        <v>-4.1355465882464433</v>
      </c>
    </row>
    <row r="676" spans="1:13" x14ac:dyDescent="0.25">
      <c r="A676" t="s">
        <v>483</v>
      </c>
      <c r="B676" s="2">
        <v>7.4</v>
      </c>
      <c r="C676" s="12">
        <v>4.1991260270680346</v>
      </c>
      <c r="D676" s="10">
        <f t="shared" si="31"/>
        <v>3.2008739729319657</v>
      </c>
      <c r="G676" s="14">
        <v>7.7986330750424138</v>
      </c>
      <c r="H676" s="13">
        <f t="shared" si="30"/>
        <v>-0.39863307504241341</v>
      </c>
      <c r="L676">
        <v>11.592776333115813</v>
      </c>
      <c r="M676" s="10">
        <f t="shared" si="32"/>
        <v>-4.1927763331158125</v>
      </c>
    </row>
    <row r="677" spans="1:13" x14ac:dyDescent="0.25">
      <c r="A677" t="s">
        <v>484</v>
      </c>
      <c r="B677" s="2">
        <v>7.3</v>
      </c>
      <c r="C677" s="12">
        <v>4.0352378297936449</v>
      </c>
      <c r="D677" s="10">
        <f t="shared" si="31"/>
        <v>3.264762170206355</v>
      </c>
      <c r="G677" s="14">
        <v>7.6734997597572194</v>
      </c>
      <c r="H677" s="13">
        <f t="shared" si="30"/>
        <v>-0.37349975975721961</v>
      </c>
      <c r="L677">
        <v>11.532421640167742</v>
      </c>
      <c r="M677" s="10">
        <f t="shared" si="32"/>
        <v>-4.2324216401677424</v>
      </c>
    </row>
    <row r="678" spans="1:13" x14ac:dyDescent="0.25">
      <c r="A678" t="s">
        <v>485</v>
      </c>
      <c r="B678" s="2">
        <v>7.2</v>
      </c>
      <c r="C678" s="12">
        <v>3.8623590313502065</v>
      </c>
      <c r="D678" s="10">
        <f t="shared" si="31"/>
        <v>3.3376409686497936</v>
      </c>
      <c r="G678" s="14">
        <v>7.5374985820038747</v>
      </c>
      <c r="H678" s="13">
        <f t="shared" si="30"/>
        <v>-0.3374985820038745</v>
      </c>
      <c r="L678">
        <v>11.461382873511628</v>
      </c>
      <c r="M678" s="10">
        <f t="shared" si="32"/>
        <v>-4.2613828735116277</v>
      </c>
    </row>
    <row r="679" spans="1:13" x14ac:dyDescent="0.25">
      <c r="A679" t="s">
        <v>486</v>
      </c>
      <c r="B679" s="2">
        <v>7.1</v>
      </c>
      <c r="C679" s="12">
        <v>3.9577334243566642</v>
      </c>
      <c r="D679" s="10">
        <f t="shared" si="31"/>
        <v>3.1422665756433354</v>
      </c>
      <c r="G679" s="14">
        <v>7.6003013274749138</v>
      </c>
      <c r="H679" s="13">
        <f t="shared" si="30"/>
        <v>-0.50030132747491418</v>
      </c>
      <c r="L679">
        <v>11.495879775915636</v>
      </c>
      <c r="M679" s="10">
        <f t="shared" si="32"/>
        <v>-4.3958797759156365</v>
      </c>
    </row>
    <row r="680" spans="1:13" x14ac:dyDescent="0.25">
      <c r="A680" t="s">
        <v>487</v>
      </c>
      <c r="B680" s="2">
        <v>11.7</v>
      </c>
      <c r="C680" s="12">
        <v>4.3839067489992534</v>
      </c>
      <c r="D680" s="10">
        <f t="shared" si="31"/>
        <v>7.3160932510007459</v>
      </c>
      <c r="G680" s="14">
        <v>7.8827765060784802</v>
      </c>
      <c r="H680" s="13">
        <f t="shared" si="30"/>
        <v>3.8172234939215191</v>
      </c>
      <c r="L680">
        <v>11.684244727698571</v>
      </c>
      <c r="M680" s="10">
        <f t="shared" si="32"/>
        <v>1.5755272301428036E-2</v>
      </c>
    </row>
    <row r="681" spans="1:13" x14ac:dyDescent="0.25">
      <c r="A681" t="s">
        <v>488</v>
      </c>
      <c r="B681" s="2">
        <v>59.7</v>
      </c>
      <c r="C681" s="12">
        <v>19.465483784617714</v>
      </c>
      <c r="D681" s="10">
        <f t="shared" si="31"/>
        <v>40.234516215382286</v>
      </c>
      <c r="G681" s="14">
        <v>31.229805504616369</v>
      </c>
      <c r="H681" s="13">
        <f t="shared" si="30"/>
        <v>28.470194495383634</v>
      </c>
      <c r="L681">
        <v>42.627302594346205</v>
      </c>
      <c r="M681" s="10">
        <f t="shared" si="32"/>
        <v>17.072697405653798</v>
      </c>
    </row>
    <row r="682" spans="1:13" x14ac:dyDescent="0.25">
      <c r="A682" t="s">
        <v>489</v>
      </c>
      <c r="B682" s="2">
        <v>113.2</v>
      </c>
      <c r="C682" s="12">
        <v>154.76993445228555</v>
      </c>
      <c r="D682" s="10">
        <f t="shared" si="31"/>
        <v>-41.569934452285551</v>
      </c>
      <c r="G682" s="14">
        <v>94.570172075991863</v>
      </c>
      <c r="H682" s="13">
        <f t="shared" si="30"/>
        <v>18.62982792400814</v>
      </c>
      <c r="L682">
        <v>73.955751529881397</v>
      </c>
      <c r="M682" s="10">
        <f t="shared" si="32"/>
        <v>39.244248470118606</v>
      </c>
    </row>
    <row r="683" spans="1:13" x14ac:dyDescent="0.25">
      <c r="A683" t="s">
        <v>490</v>
      </c>
      <c r="B683" s="2">
        <v>126.2</v>
      </c>
      <c r="C683" s="12">
        <v>153.55454560562566</v>
      </c>
      <c r="D683" s="10">
        <f t="shared" si="31"/>
        <v>-27.35454560562566</v>
      </c>
      <c r="G683" s="14">
        <v>135.34282378907301</v>
      </c>
      <c r="H683" s="13">
        <f t="shared" si="30"/>
        <v>-9.142823789073006</v>
      </c>
      <c r="L683">
        <v>169.31368342285646</v>
      </c>
      <c r="M683" s="10">
        <f t="shared" si="32"/>
        <v>-43.113683422856454</v>
      </c>
    </row>
    <row r="684" spans="1:13" x14ac:dyDescent="0.25">
      <c r="A684" t="s">
        <v>491</v>
      </c>
      <c r="B684" s="2">
        <v>140.9</v>
      </c>
      <c r="C684" s="12">
        <v>153.52936355182095</v>
      </c>
      <c r="D684" s="10">
        <f t="shared" si="31"/>
        <v>-12.629363551820944</v>
      </c>
      <c r="G684" s="14">
        <v>127.54009137607062</v>
      </c>
      <c r="H684" s="13">
        <f t="shared" si="30"/>
        <v>13.359908623929385</v>
      </c>
      <c r="L684">
        <v>165.82001391445368</v>
      </c>
      <c r="M684" s="10">
        <f t="shared" si="32"/>
        <v>-24.920013914453676</v>
      </c>
    </row>
    <row r="685" spans="1:13" x14ac:dyDescent="0.25">
      <c r="A685" t="s">
        <v>492</v>
      </c>
      <c r="B685" s="2">
        <v>149.19999999999999</v>
      </c>
      <c r="C685" s="12">
        <v>154.74629071051905</v>
      </c>
      <c r="D685" s="10">
        <f t="shared" si="31"/>
        <v>-5.5462907105190595</v>
      </c>
      <c r="G685" s="14">
        <v>165.13757614070036</v>
      </c>
      <c r="H685" s="13">
        <f t="shared" si="30"/>
        <v>-15.937576140700372</v>
      </c>
      <c r="L685">
        <v>245.4485029931528</v>
      </c>
      <c r="M685" s="10">
        <f t="shared" si="32"/>
        <v>-96.248502993152812</v>
      </c>
    </row>
    <row r="686" spans="1:13" x14ac:dyDescent="0.25">
      <c r="A686" t="s">
        <v>493</v>
      </c>
      <c r="B686" s="2">
        <v>155.6</v>
      </c>
      <c r="C686" s="12">
        <v>145.08672145661978</v>
      </c>
      <c r="D686" s="10">
        <f t="shared" si="31"/>
        <v>10.51327854338021</v>
      </c>
      <c r="G686" s="14">
        <v>163.25061015507342</v>
      </c>
      <c r="H686" s="13">
        <f t="shared" si="30"/>
        <v>-7.6506101550734229</v>
      </c>
      <c r="L686">
        <v>252.27429931846845</v>
      </c>
      <c r="M686" s="10">
        <f t="shared" si="32"/>
        <v>-96.674299318468456</v>
      </c>
    </row>
    <row r="687" spans="1:13" x14ac:dyDescent="0.25">
      <c r="A687" t="s">
        <v>494</v>
      </c>
      <c r="B687" s="2">
        <v>169.8</v>
      </c>
      <c r="C687" s="12">
        <v>138.846369101421</v>
      </c>
      <c r="D687" s="10">
        <f t="shared" si="31"/>
        <v>30.953630898579007</v>
      </c>
      <c r="G687" s="14">
        <v>176.08771557646247</v>
      </c>
      <c r="H687" s="13">
        <f t="shared" si="30"/>
        <v>-6.2877155764624604</v>
      </c>
      <c r="L687">
        <v>260.24829262340558</v>
      </c>
      <c r="M687" s="10">
        <f t="shared" si="32"/>
        <v>-90.448292623405564</v>
      </c>
    </row>
    <row r="688" spans="1:13" x14ac:dyDescent="0.25">
      <c r="A688" t="s">
        <v>495</v>
      </c>
      <c r="B688" s="2">
        <v>176.8</v>
      </c>
      <c r="C688" s="12">
        <v>147.30141288144191</v>
      </c>
      <c r="D688" s="10">
        <f t="shared" si="31"/>
        <v>29.498587118558106</v>
      </c>
      <c r="G688" s="14">
        <v>186.29245862182646</v>
      </c>
      <c r="H688" s="13">
        <f t="shared" si="30"/>
        <v>-9.4924586218264437</v>
      </c>
      <c r="L688">
        <v>265.98379107358079</v>
      </c>
      <c r="M688" s="10">
        <f t="shared" si="32"/>
        <v>-89.183791073580778</v>
      </c>
    </row>
    <row r="689" spans="1:13" x14ac:dyDescent="0.25">
      <c r="A689" t="s">
        <v>496</v>
      </c>
      <c r="B689" s="2">
        <v>180</v>
      </c>
      <c r="C689" s="12">
        <v>135.34615097597015</v>
      </c>
      <c r="D689" s="10">
        <f t="shared" si="31"/>
        <v>44.653849024029853</v>
      </c>
      <c r="G689" s="14">
        <v>171.02619583692899</v>
      </c>
      <c r="H689" s="13">
        <f t="shared" si="30"/>
        <v>8.9738041630710086</v>
      </c>
      <c r="L689">
        <v>251.02258982952989</v>
      </c>
      <c r="M689" s="10">
        <f t="shared" si="32"/>
        <v>-71.022589829529892</v>
      </c>
    </row>
    <row r="690" spans="1:13" x14ac:dyDescent="0.25">
      <c r="A690" t="s">
        <v>497</v>
      </c>
      <c r="B690" s="2">
        <v>162.1</v>
      </c>
      <c r="C690" s="12">
        <v>116.05815943153536</v>
      </c>
      <c r="D690" s="10">
        <f t="shared" si="31"/>
        <v>46.041840568464636</v>
      </c>
      <c r="G690" s="14">
        <v>151.18851056939809</v>
      </c>
      <c r="H690" s="13">
        <f t="shared" si="30"/>
        <v>10.911489430601904</v>
      </c>
      <c r="L690">
        <v>227.55972517900904</v>
      </c>
      <c r="M690" s="10">
        <f t="shared" si="32"/>
        <v>-65.459725179009041</v>
      </c>
    </row>
    <row r="691" spans="1:13" x14ac:dyDescent="0.25">
      <c r="A691" t="s">
        <v>498</v>
      </c>
      <c r="B691" s="2">
        <v>106.5</v>
      </c>
      <c r="C691" s="12">
        <v>39.733697022245067</v>
      </c>
      <c r="D691" s="10">
        <f t="shared" si="31"/>
        <v>66.766302977754933</v>
      </c>
      <c r="G691" s="14">
        <v>55.876201234393001</v>
      </c>
      <c r="H691" s="13">
        <f t="shared" si="30"/>
        <v>50.623798765606999</v>
      </c>
      <c r="L691">
        <v>79.929140047814414</v>
      </c>
      <c r="M691" s="10">
        <f t="shared" si="32"/>
        <v>26.570859952185586</v>
      </c>
    </row>
    <row r="692" spans="1:13" x14ac:dyDescent="0.25">
      <c r="A692" t="s">
        <v>499</v>
      </c>
      <c r="B692" s="2">
        <v>85.1</v>
      </c>
      <c r="C692" s="12">
        <v>19.45937684532279</v>
      </c>
      <c r="D692" s="10">
        <f t="shared" si="31"/>
        <v>65.640623154677201</v>
      </c>
      <c r="G692" s="14">
        <v>27.423786039511779</v>
      </c>
      <c r="H692" s="13">
        <f t="shared" si="30"/>
        <v>57.676213960488212</v>
      </c>
      <c r="L692">
        <v>39.667046540604751</v>
      </c>
      <c r="M692" s="10">
        <f t="shared" si="32"/>
        <v>45.432953459395243</v>
      </c>
    </row>
    <row r="693" spans="1:13" x14ac:dyDescent="0.25">
      <c r="A693" t="s">
        <v>500</v>
      </c>
      <c r="B693" s="2">
        <v>45.1</v>
      </c>
      <c r="C693" s="12">
        <v>7.2857860015682787</v>
      </c>
      <c r="D693" s="10">
        <f t="shared" si="31"/>
        <v>37.814213998431725</v>
      </c>
      <c r="G693" s="14">
        <v>11.372442981002454</v>
      </c>
      <c r="H693" s="13">
        <f t="shared" si="30"/>
        <v>33.727557018997544</v>
      </c>
      <c r="L693">
        <v>15.990009652656889</v>
      </c>
      <c r="M693" s="10">
        <f t="shared" si="32"/>
        <v>29.109990347343114</v>
      </c>
    </row>
    <row r="694" spans="1:13" x14ac:dyDescent="0.25">
      <c r="A694" t="s">
        <v>501</v>
      </c>
      <c r="B694" s="2">
        <v>20</v>
      </c>
      <c r="C694" s="12">
        <v>5.5114765883969516</v>
      </c>
      <c r="D694" s="10">
        <f t="shared" si="31"/>
        <v>14.488523411603047</v>
      </c>
      <c r="G694" s="14">
        <v>8.805532432238353</v>
      </c>
      <c r="H694" s="13">
        <f t="shared" si="30"/>
        <v>11.194467567761647</v>
      </c>
      <c r="L694">
        <v>12.291650490024082</v>
      </c>
      <c r="M694" s="10">
        <f t="shared" si="32"/>
        <v>7.7083495099759176</v>
      </c>
    </row>
    <row r="695" spans="1:13" x14ac:dyDescent="0.25">
      <c r="A695" t="s">
        <v>502</v>
      </c>
      <c r="B695" s="2">
        <v>13.2</v>
      </c>
      <c r="C695" s="12">
        <v>4.9272196268701558</v>
      </c>
      <c r="D695" s="10">
        <f t="shared" si="31"/>
        <v>8.2727803731298444</v>
      </c>
      <c r="G695" s="14">
        <v>8.3462686822348786</v>
      </c>
      <c r="H695" s="13">
        <f t="shared" si="30"/>
        <v>4.8537313177651207</v>
      </c>
      <c r="L695">
        <v>11.835219559771367</v>
      </c>
      <c r="M695" s="10">
        <f t="shared" si="32"/>
        <v>1.3647804402286319</v>
      </c>
    </row>
    <row r="696" spans="1:13" x14ac:dyDescent="0.25">
      <c r="A696" t="s">
        <v>503</v>
      </c>
      <c r="B696" s="2">
        <v>7.7</v>
      </c>
      <c r="C696" s="12">
        <v>4.7500935765878705</v>
      </c>
      <c r="D696" s="10">
        <f t="shared" si="31"/>
        <v>2.9499064234121297</v>
      </c>
      <c r="G696" s="14">
        <v>8.2991067315882781</v>
      </c>
      <c r="H696" s="13">
        <f t="shared" si="30"/>
        <v>-0.59910673158827787</v>
      </c>
      <c r="L696">
        <v>11.789384136650574</v>
      </c>
      <c r="M696" s="10">
        <f t="shared" si="32"/>
        <v>-4.0893841366505734</v>
      </c>
    </row>
    <row r="697" spans="1:13" x14ac:dyDescent="0.25">
      <c r="A697" t="s">
        <v>504</v>
      </c>
      <c r="B697" s="2">
        <v>7.5</v>
      </c>
      <c r="C697" s="12">
        <v>4.5973138086799876</v>
      </c>
      <c r="D697" s="10">
        <f t="shared" si="31"/>
        <v>2.9026861913200124</v>
      </c>
      <c r="G697" s="14">
        <v>8.2552586598721422</v>
      </c>
      <c r="H697" s="13">
        <f t="shared" si="30"/>
        <v>-0.75525865987214225</v>
      </c>
      <c r="L697">
        <v>11.748292972961659</v>
      </c>
      <c r="M697" s="10">
        <f t="shared" si="32"/>
        <v>-4.248292972961659</v>
      </c>
    </row>
    <row r="698" spans="1:13" x14ac:dyDescent="0.25">
      <c r="A698" t="s">
        <v>505</v>
      </c>
      <c r="B698" s="2">
        <v>7.5</v>
      </c>
      <c r="C698" s="12">
        <v>4.4672079376316143</v>
      </c>
      <c r="D698" s="10">
        <f t="shared" si="31"/>
        <v>3.0327920623683857</v>
      </c>
      <c r="G698" s="14">
        <v>8.0257093437070512</v>
      </c>
      <c r="H698" s="13">
        <f t="shared" si="30"/>
        <v>-0.52570934370705125</v>
      </c>
      <c r="L698">
        <v>11.704311342925598</v>
      </c>
      <c r="M698" s="10">
        <f t="shared" si="32"/>
        <v>-4.2043113429255978</v>
      </c>
    </row>
    <row r="699" spans="1:13" x14ac:dyDescent="0.25">
      <c r="A699" t="s">
        <v>506</v>
      </c>
      <c r="B699" s="2">
        <v>7.5</v>
      </c>
      <c r="C699" s="12">
        <v>4.3253795761426677</v>
      </c>
      <c r="D699" s="10">
        <f t="shared" si="31"/>
        <v>3.1746204238573323</v>
      </c>
      <c r="G699" s="14">
        <v>7.9846321395385456</v>
      </c>
      <c r="H699" s="13">
        <f t="shared" si="30"/>
        <v>-0.48463213953854556</v>
      </c>
      <c r="L699">
        <v>11.658335897616588</v>
      </c>
      <c r="M699" s="10">
        <f t="shared" si="32"/>
        <v>-4.1583358976165883</v>
      </c>
    </row>
    <row r="700" spans="1:13" x14ac:dyDescent="0.25">
      <c r="A700" t="s">
        <v>507</v>
      </c>
      <c r="B700" s="2">
        <v>7.5</v>
      </c>
      <c r="C700" s="12">
        <v>4.1998752135572346</v>
      </c>
      <c r="D700" s="10">
        <f t="shared" si="31"/>
        <v>3.3001247864427654</v>
      </c>
      <c r="G700" s="14">
        <v>7.8911311431052553</v>
      </c>
      <c r="H700" s="13">
        <f t="shared" si="30"/>
        <v>-0.39113114310525532</v>
      </c>
      <c r="L700">
        <v>11.614525204815456</v>
      </c>
      <c r="M700" s="10">
        <f t="shared" si="32"/>
        <v>-4.1145252048154557</v>
      </c>
    </row>
    <row r="701" spans="1:13" x14ac:dyDescent="0.25">
      <c r="A701" t="s">
        <v>508</v>
      </c>
      <c r="B701" s="2">
        <v>7.6</v>
      </c>
      <c r="C701" s="12">
        <v>4.0865351202726403</v>
      </c>
      <c r="D701" s="10">
        <f t="shared" si="31"/>
        <v>3.5134648797273593</v>
      </c>
      <c r="G701" s="14">
        <v>7.7984257290290158</v>
      </c>
      <c r="H701" s="13">
        <f t="shared" si="30"/>
        <v>-0.19842572902901612</v>
      </c>
      <c r="L701">
        <v>11.584695844891744</v>
      </c>
      <c r="M701" s="10">
        <f t="shared" si="32"/>
        <v>-3.9846958448917444</v>
      </c>
    </row>
    <row r="702" spans="1:13" x14ac:dyDescent="0.25">
      <c r="A702" t="s">
        <v>509</v>
      </c>
      <c r="B702" s="2">
        <v>7.1</v>
      </c>
      <c r="C702" s="12">
        <v>3.9803903277161541</v>
      </c>
      <c r="D702" s="10">
        <f t="shared" si="31"/>
        <v>3.1196096722838456</v>
      </c>
      <c r="G702" s="14">
        <v>7.7131059331023675</v>
      </c>
      <c r="H702" s="13">
        <f t="shared" si="30"/>
        <v>-0.61310593310236783</v>
      </c>
      <c r="L702">
        <v>11.552162553065966</v>
      </c>
      <c r="M702" s="10">
        <f t="shared" si="32"/>
        <v>-4.4521625530659659</v>
      </c>
    </row>
    <row r="703" spans="1:13" x14ac:dyDescent="0.25">
      <c r="A703" t="s">
        <v>510</v>
      </c>
      <c r="B703" s="2">
        <v>7.4</v>
      </c>
      <c r="C703" s="12">
        <v>4.0957132418913744</v>
      </c>
      <c r="D703" s="10">
        <f t="shared" si="31"/>
        <v>3.3042867581086259</v>
      </c>
      <c r="G703" s="14">
        <v>7.7773684480300282</v>
      </c>
      <c r="H703" s="13">
        <f t="shared" si="30"/>
        <v>-0.37736844803002789</v>
      </c>
      <c r="L703">
        <v>11.588074336374914</v>
      </c>
      <c r="M703" s="10">
        <f t="shared" si="32"/>
        <v>-4.188074336374914</v>
      </c>
    </row>
    <row r="704" spans="1:13" x14ac:dyDescent="0.25">
      <c r="A704" t="s">
        <v>511</v>
      </c>
      <c r="B704" s="2">
        <v>11.4</v>
      </c>
      <c r="C704" s="12">
        <v>4.4716085964512269</v>
      </c>
      <c r="D704" s="10">
        <f t="shared" si="31"/>
        <v>6.9283914035487735</v>
      </c>
      <c r="G704" s="14">
        <v>7.9839145262421285</v>
      </c>
      <c r="H704" s="13">
        <f t="shared" si="30"/>
        <v>3.4160854737578719</v>
      </c>
      <c r="L704">
        <v>11.712174755839392</v>
      </c>
      <c r="M704" s="10">
        <f t="shared" si="32"/>
        <v>-0.31217475583939169</v>
      </c>
    </row>
    <row r="705" spans="1:13" x14ac:dyDescent="0.25">
      <c r="A705" t="s">
        <v>512</v>
      </c>
      <c r="B705" s="2">
        <v>56</v>
      </c>
      <c r="C705" s="12">
        <v>14.621802327234027</v>
      </c>
      <c r="D705" s="10">
        <f t="shared" si="31"/>
        <v>41.378197672765971</v>
      </c>
      <c r="G705" s="14">
        <v>21.515147668473478</v>
      </c>
      <c r="H705" s="13">
        <f t="shared" si="30"/>
        <v>34.484852331526525</v>
      </c>
      <c r="L705">
        <v>29.569626943771972</v>
      </c>
      <c r="M705" s="10">
        <f t="shared" si="32"/>
        <v>26.430373056228028</v>
      </c>
    </row>
    <row r="706" spans="1:13" x14ac:dyDescent="0.25">
      <c r="A706" t="s">
        <v>513</v>
      </c>
      <c r="B706" s="2">
        <v>104.5</v>
      </c>
      <c r="C706" s="12">
        <v>108.65915386440828</v>
      </c>
      <c r="D706" s="10">
        <f t="shared" si="31"/>
        <v>-4.1591538644082817</v>
      </c>
      <c r="G706" s="14">
        <v>102.06958515451498</v>
      </c>
      <c r="H706" s="13">
        <f t="shared" ref="H706:H721" si="33">B706-G706</f>
        <v>2.4304148454850178</v>
      </c>
      <c r="L706">
        <v>144.69887903598044</v>
      </c>
      <c r="M706" s="10">
        <f t="shared" si="32"/>
        <v>-40.19887903598044</v>
      </c>
    </row>
    <row r="707" spans="1:13" x14ac:dyDescent="0.25">
      <c r="A707" t="s">
        <v>514</v>
      </c>
      <c r="B707" s="2">
        <v>135.1</v>
      </c>
      <c r="C707" s="12">
        <v>133.45414527568178</v>
      </c>
      <c r="D707" s="10">
        <f t="shared" ref="D707:D721" si="34">B707-C707</f>
        <v>1.6458547243182124</v>
      </c>
      <c r="G707" s="14">
        <v>128.93016393763432</v>
      </c>
      <c r="H707" s="13">
        <f t="shared" si="33"/>
        <v>6.1698360623656754</v>
      </c>
      <c r="L707">
        <v>193.88508300654041</v>
      </c>
      <c r="M707" s="10">
        <f t="shared" ref="M707:M721" si="35">B707-L707</f>
        <v>-58.785083006540418</v>
      </c>
    </row>
    <row r="708" spans="1:13" x14ac:dyDescent="0.25">
      <c r="A708" t="s">
        <v>515</v>
      </c>
      <c r="B708" s="2">
        <v>141.6</v>
      </c>
      <c r="C708" s="12">
        <v>139.49911923189714</v>
      </c>
      <c r="D708" s="10">
        <f t="shared" si="34"/>
        <v>2.1008807681028543</v>
      </c>
      <c r="G708" s="14">
        <v>135.11763807755486</v>
      </c>
      <c r="H708" s="13">
        <f t="shared" si="33"/>
        <v>6.4823619224451363</v>
      </c>
      <c r="L708">
        <v>210.33725906178435</v>
      </c>
      <c r="M708" s="10">
        <f t="shared" si="35"/>
        <v>-68.737259061784357</v>
      </c>
    </row>
    <row r="709" spans="1:13" x14ac:dyDescent="0.25">
      <c r="A709" t="s">
        <v>516</v>
      </c>
      <c r="B709" s="2">
        <v>146.30000000000001</v>
      </c>
      <c r="C709" s="12">
        <v>131.64495820691252</v>
      </c>
      <c r="D709" s="10">
        <f t="shared" si="34"/>
        <v>14.655041793087491</v>
      </c>
      <c r="G709" s="14">
        <v>159.13035106452767</v>
      </c>
      <c r="H709" s="13">
        <f t="shared" si="33"/>
        <v>-12.830351064527662</v>
      </c>
      <c r="L709">
        <v>246.67719021472138</v>
      </c>
      <c r="M709" s="10">
        <f t="shared" si="35"/>
        <v>-100.37719021472137</v>
      </c>
    </row>
    <row r="710" spans="1:13" x14ac:dyDescent="0.25">
      <c r="A710" t="s">
        <v>517</v>
      </c>
      <c r="B710" s="2">
        <v>150.1</v>
      </c>
      <c r="C710" s="12">
        <v>130.02673596374697</v>
      </c>
      <c r="D710" s="10">
        <f t="shared" si="34"/>
        <v>20.073264036253022</v>
      </c>
      <c r="G710" s="14">
        <v>150.08438828770397</v>
      </c>
      <c r="H710" s="13">
        <f t="shared" si="33"/>
        <v>1.5611712296021096E-2</v>
      </c>
      <c r="L710">
        <v>243.49248297971684</v>
      </c>
      <c r="M710" s="10">
        <f t="shared" si="35"/>
        <v>-93.392482979716846</v>
      </c>
    </row>
    <row r="711" spans="1:13" x14ac:dyDescent="0.25">
      <c r="A711" t="s">
        <v>518</v>
      </c>
      <c r="B711" s="2">
        <v>170.7</v>
      </c>
      <c r="C711" s="12">
        <v>152.82011011249361</v>
      </c>
      <c r="D711" s="10">
        <f t="shared" si="34"/>
        <v>17.87988988750638</v>
      </c>
      <c r="G711" s="14">
        <v>171.78610816294187</v>
      </c>
      <c r="H711" s="13">
        <f t="shared" si="33"/>
        <v>-1.0861081629418834</v>
      </c>
      <c r="L711">
        <v>271.82556790898229</v>
      </c>
      <c r="M711" s="10">
        <f t="shared" si="35"/>
        <v>-101.1255679089823</v>
      </c>
    </row>
    <row r="712" spans="1:13" x14ac:dyDescent="0.25">
      <c r="A712" t="s">
        <v>519</v>
      </c>
      <c r="B712" s="2">
        <v>182.5</v>
      </c>
      <c r="C712" s="12">
        <v>172.81648801219106</v>
      </c>
      <c r="D712" s="10">
        <f t="shared" si="34"/>
        <v>9.6835119878089415</v>
      </c>
      <c r="G712" s="14">
        <v>158.05426880120524</v>
      </c>
      <c r="H712" s="13">
        <f t="shared" si="33"/>
        <v>24.445731198794761</v>
      </c>
      <c r="L712">
        <v>250.2202891349676</v>
      </c>
      <c r="M712" s="10">
        <f t="shared" si="35"/>
        <v>-67.720289134967601</v>
      </c>
    </row>
    <row r="713" spans="1:13" x14ac:dyDescent="0.25">
      <c r="A713" t="s">
        <v>520</v>
      </c>
      <c r="B713" s="2">
        <v>168.3</v>
      </c>
      <c r="C713" s="12">
        <v>166.80946382519738</v>
      </c>
      <c r="D713" s="10">
        <f t="shared" si="34"/>
        <v>1.490536174802628</v>
      </c>
      <c r="G713" s="14">
        <v>161.30460115727041</v>
      </c>
      <c r="H713" s="13">
        <f t="shared" si="33"/>
        <v>6.9953988427295997</v>
      </c>
      <c r="L713">
        <v>245.28205441987006</v>
      </c>
      <c r="M713" s="10">
        <f t="shared" si="35"/>
        <v>-76.982054419870053</v>
      </c>
    </row>
    <row r="714" spans="1:13" x14ac:dyDescent="0.25">
      <c r="A714" t="s">
        <v>521</v>
      </c>
      <c r="B714" s="2">
        <v>144.6</v>
      </c>
      <c r="C714" s="12">
        <v>159.90107214033048</v>
      </c>
      <c r="D714" s="10">
        <f t="shared" si="34"/>
        <v>-15.30107214033049</v>
      </c>
      <c r="G714" s="14">
        <v>138.84580290156975</v>
      </c>
      <c r="H714" s="13">
        <f t="shared" si="33"/>
        <v>5.7541970984302395</v>
      </c>
      <c r="L714">
        <v>198.07967083722781</v>
      </c>
      <c r="M714" s="10">
        <f t="shared" si="35"/>
        <v>-53.479670837227815</v>
      </c>
    </row>
    <row r="715" spans="1:13" x14ac:dyDescent="0.25">
      <c r="A715" t="s">
        <v>522</v>
      </c>
      <c r="B715" s="2">
        <v>118.8</v>
      </c>
      <c r="C715" s="12">
        <v>85.337708130870055</v>
      </c>
      <c r="D715" s="10">
        <f t="shared" si="34"/>
        <v>33.462291869129942</v>
      </c>
      <c r="G715" s="14">
        <v>112.62116698773059</v>
      </c>
      <c r="H715" s="13">
        <f t="shared" si="33"/>
        <v>6.1788330122694077</v>
      </c>
      <c r="L715">
        <v>153.25325363597798</v>
      </c>
      <c r="M715" s="10">
        <f t="shared" si="35"/>
        <v>-34.453253635977987</v>
      </c>
    </row>
    <row r="716" spans="1:13" x14ac:dyDescent="0.25">
      <c r="A716" t="s">
        <v>523</v>
      </c>
      <c r="B716" s="2">
        <v>82</v>
      </c>
      <c r="C716" s="12">
        <v>54.19776813136221</v>
      </c>
      <c r="D716" s="10">
        <f t="shared" si="34"/>
        <v>27.80223186863779</v>
      </c>
      <c r="G716" s="14">
        <v>67.1239205016943</v>
      </c>
      <c r="H716" s="13">
        <f t="shared" si="33"/>
        <v>14.8760794983057</v>
      </c>
      <c r="L716">
        <v>103.13868229752971</v>
      </c>
      <c r="M716" s="10">
        <f t="shared" si="35"/>
        <v>-21.138682297529712</v>
      </c>
    </row>
    <row r="717" spans="1:13" x14ac:dyDescent="0.25">
      <c r="A717" t="s">
        <v>524</v>
      </c>
      <c r="B717" s="2">
        <v>38.700000000000003</v>
      </c>
      <c r="C717" s="12">
        <v>36.420006724501732</v>
      </c>
      <c r="D717" s="10">
        <f t="shared" si="34"/>
        <v>2.2799932754982706</v>
      </c>
      <c r="G717" s="14">
        <v>36.840913404809754</v>
      </c>
      <c r="H717" s="13">
        <f t="shared" si="33"/>
        <v>1.8590865951902487</v>
      </c>
      <c r="L717">
        <v>59.725479791281828</v>
      </c>
      <c r="M717" s="10">
        <f t="shared" si="35"/>
        <v>-21.025479791281825</v>
      </c>
    </row>
    <row r="718" spans="1:13" x14ac:dyDescent="0.25">
      <c r="A718" t="s">
        <v>525</v>
      </c>
      <c r="B718" s="2">
        <v>11.2</v>
      </c>
      <c r="C718" s="12">
        <v>5.2133531100857322</v>
      </c>
      <c r="D718" s="10">
        <f t="shared" si="34"/>
        <v>5.9866468899142671</v>
      </c>
      <c r="G718" s="14">
        <v>8.741051187142693</v>
      </c>
      <c r="H718" s="13">
        <f t="shared" si="33"/>
        <v>2.4589488128573063</v>
      </c>
      <c r="L718">
        <v>11.93792113883738</v>
      </c>
      <c r="M718" s="10">
        <f t="shared" si="35"/>
        <v>-0.73792113883738075</v>
      </c>
    </row>
    <row r="719" spans="1:13" x14ac:dyDescent="0.25">
      <c r="A719" t="s">
        <v>526</v>
      </c>
      <c r="B719" s="2">
        <v>9.6</v>
      </c>
      <c r="C719" s="12">
        <v>5.0990157042198927</v>
      </c>
      <c r="D719" s="10">
        <f t="shared" si="34"/>
        <v>4.5009842957801069</v>
      </c>
      <c r="G719" s="14">
        <v>8.5161200753661195</v>
      </c>
      <c r="H719" s="13">
        <f t="shared" si="33"/>
        <v>1.0838799246338802</v>
      </c>
      <c r="L719">
        <v>11.89614784878013</v>
      </c>
      <c r="M719" s="10">
        <f t="shared" si="35"/>
        <v>-2.2961478487801301</v>
      </c>
    </row>
    <row r="720" spans="1:13" x14ac:dyDescent="0.25">
      <c r="A720" t="s">
        <v>527</v>
      </c>
      <c r="B720" s="2">
        <v>9.9</v>
      </c>
      <c r="C720" s="12">
        <v>4.9521539463138557</v>
      </c>
      <c r="D720" s="10">
        <f t="shared" si="34"/>
        <v>4.9478460536861446</v>
      </c>
      <c r="G720" s="14">
        <v>8.4056925468724977</v>
      </c>
      <c r="H720" s="13">
        <f t="shared" si="33"/>
        <v>1.4943074531275027</v>
      </c>
      <c r="L720">
        <v>11.854224159900236</v>
      </c>
      <c r="M720" s="10">
        <f t="shared" si="35"/>
        <v>-1.9542241599002352</v>
      </c>
    </row>
    <row r="721" spans="1:13" x14ac:dyDescent="0.25">
      <c r="A721" t="s">
        <v>528</v>
      </c>
      <c r="B721" s="2">
        <v>9.1999999999999993</v>
      </c>
      <c r="C721" s="12">
        <v>4.8429705071835922</v>
      </c>
      <c r="D721" s="10">
        <f t="shared" si="34"/>
        <v>4.3570294928164071</v>
      </c>
      <c r="G721" s="14">
        <v>8.3570248809158674</v>
      </c>
      <c r="H721" s="13">
        <f t="shared" si="33"/>
        <v>0.84297511908413192</v>
      </c>
      <c r="L721">
        <v>11.823516797004855</v>
      </c>
      <c r="M721" s="10">
        <f t="shared" si="35"/>
        <v>-2.6235167970048554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81B4-CC99-4156-AAED-FC481D12EE23}">
  <dimension ref="A1:F721"/>
  <sheetViews>
    <sheetView topLeftCell="C1" zoomScaleNormal="100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9053.8954894544568</v>
      </c>
      <c r="C2">
        <f>SAFADModel_final_000001__2[[#This Row],[Whole Building:Facility Total Electric Demand Power '[W'](Hourly) ]]/1000</f>
        <v>9.0538954894544563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8883.404039342051</v>
      </c>
      <c r="C3">
        <f>SAFADModel_final_000001__2[[#This Row],[Whole Building:Facility Total Electric Demand Power '[W'](Hourly) ]]/1000</f>
        <v>8.8834040393420501</v>
      </c>
      <c r="D3">
        <v>-4.9415084308913473</v>
      </c>
      <c r="E3">
        <v>36.787431108455806</v>
      </c>
      <c r="F3">
        <v>12.542255131006202</v>
      </c>
    </row>
    <row r="4" spans="1:6" x14ac:dyDescent="0.25">
      <c r="A4" s="9" t="s">
        <v>3</v>
      </c>
      <c r="B4" s="12">
        <v>8813.1710966281698</v>
      </c>
      <c r="C4">
        <f>SAFADModel_final_000001__2[[#This Row],[Whole Building:Facility Total Electric Demand Power '[W'](Hourly) ]]/1000</f>
        <v>8.8131710966281691</v>
      </c>
    </row>
    <row r="5" spans="1:6" x14ac:dyDescent="0.25">
      <c r="A5" s="9" t="s">
        <v>4</v>
      </c>
      <c r="B5" s="12">
        <v>8743.5097425920485</v>
      </c>
      <c r="C5">
        <f>SAFADModel_final_000001__2[[#This Row],[Whole Building:Facility Total Electric Demand Power '[W'](Hourly) ]]/1000</f>
        <v>8.7435097425920478</v>
      </c>
    </row>
    <row r="6" spans="1:6" x14ac:dyDescent="0.25">
      <c r="A6" s="9" t="s">
        <v>5</v>
      </c>
      <c r="B6" s="12">
        <v>8670.8505633761852</v>
      </c>
      <c r="C6">
        <f>SAFADModel_final_000001__2[[#This Row],[Whole Building:Facility Total Electric Demand Power '[W'](Hourly) ]]/1000</f>
        <v>8.6708505633761845</v>
      </c>
    </row>
    <row r="7" spans="1:6" x14ac:dyDescent="0.25">
      <c r="A7" s="9" t="s">
        <v>6</v>
      </c>
      <c r="B7" s="12">
        <v>8643.7656724924473</v>
      </c>
      <c r="C7">
        <f>SAFADModel_final_000001__2[[#This Row],[Whole Building:Facility Total Electric Demand Power '[W'](Hourly) ]]/1000</f>
        <v>8.6437656724924476</v>
      </c>
    </row>
    <row r="8" spans="1:6" x14ac:dyDescent="0.25">
      <c r="A8" s="9" t="s">
        <v>7</v>
      </c>
      <c r="B8" s="12">
        <v>8728.3572585898855</v>
      </c>
      <c r="C8">
        <f>SAFADModel_final_000001__2[[#This Row],[Whole Building:Facility Total Electric Demand Power '[W'](Hourly) ]]/1000</f>
        <v>8.7283572585898863</v>
      </c>
    </row>
    <row r="9" spans="1:6" x14ac:dyDescent="0.25">
      <c r="A9" s="9" t="s">
        <v>8</v>
      </c>
      <c r="B9" s="12">
        <v>31611.98299454751</v>
      </c>
      <c r="C9">
        <f>SAFADModel_final_000001__2[[#This Row],[Whole Building:Facility Total Electric Demand Power '[W'](Hourly) ]]/1000</f>
        <v>31.61198299454751</v>
      </c>
    </row>
    <row r="10" spans="1:6" x14ac:dyDescent="0.25">
      <c r="A10" s="9" t="s">
        <v>9</v>
      </c>
      <c r="B10" s="12">
        <v>60302.68589862407</v>
      </c>
      <c r="C10">
        <f>SAFADModel_final_000001__2[[#This Row],[Whole Building:Facility Total Electric Demand Power '[W'](Hourly) ]]/1000</f>
        <v>60.30268589862407</v>
      </c>
    </row>
    <row r="11" spans="1:6" x14ac:dyDescent="0.25">
      <c r="A11" s="9" t="s">
        <v>10</v>
      </c>
      <c r="B11" s="12">
        <v>94598.605240420628</v>
      </c>
      <c r="C11">
        <f>SAFADModel_final_000001__2[[#This Row],[Whole Building:Facility Total Electric Demand Power '[W'](Hourly) ]]/1000</f>
        <v>94.598605240420625</v>
      </c>
    </row>
    <row r="12" spans="1:6" x14ac:dyDescent="0.25">
      <c r="A12" s="9" t="s">
        <v>11</v>
      </c>
      <c r="B12" s="12">
        <v>102616.49637412916</v>
      </c>
      <c r="C12">
        <f>SAFADModel_final_000001__2[[#This Row],[Whole Building:Facility Total Electric Demand Power '[W'](Hourly) ]]/1000</f>
        <v>102.61649637412916</v>
      </c>
    </row>
    <row r="13" spans="1:6" x14ac:dyDescent="0.25">
      <c r="A13" s="9" t="s">
        <v>12</v>
      </c>
      <c r="B13" s="12">
        <v>165871.87486394224</v>
      </c>
      <c r="C13">
        <f>SAFADModel_final_000001__2[[#This Row],[Whole Building:Facility Total Electric Demand Power '[W'](Hourly) ]]/1000</f>
        <v>165.87187486394225</v>
      </c>
    </row>
    <row r="14" spans="1:6" x14ac:dyDescent="0.25">
      <c r="A14" s="9" t="s">
        <v>13</v>
      </c>
      <c r="B14" s="12">
        <v>171217.74365284943</v>
      </c>
      <c r="C14">
        <f>SAFADModel_final_000001__2[[#This Row],[Whole Building:Facility Total Electric Demand Power '[W'](Hourly) ]]/1000</f>
        <v>171.21774365284944</v>
      </c>
    </row>
    <row r="15" spans="1:6" x14ac:dyDescent="0.25">
      <c r="A15" s="9" t="s">
        <v>14</v>
      </c>
      <c r="B15" s="12">
        <v>188348.94694200493</v>
      </c>
      <c r="C15">
        <f>SAFADModel_final_000001__2[[#This Row],[Whole Building:Facility Total Electric Demand Power '[W'](Hourly) ]]/1000</f>
        <v>188.34894694200491</v>
      </c>
    </row>
    <row r="16" spans="1:6" x14ac:dyDescent="0.25">
      <c r="A16" s="9" t="s">
        <v>15</v>
      </c>
      <c r="B16" s="12">
        <v>197460.18977435041</v>
      </c>
      <c r="C16">
        <f>SAFADModel_final_000001__2[[#This Row],[Whole Building:Facility Total Electric Demand Power '[W'](Hourly) ]]/1000</f>
        <v>197.4601897743504</v>
      </c>
    </row>
    <row r="17" spans="1:3" x14ac:dyDescent="0.25">
      <c r="A17" s="9" t="s">
        <v>16</v>
      </c>
      <c r="B17" s="12">
        <v>185194.65006049164</v>
      </c>
      <c r="C17">
        <f>SAFADModel_final_000001__2[[#This Row],[Whole Building:Facility Total Electric Demand Power '[W'](Hourly) ]]/1000</f>
        <v>185.19465006049163</v>
      </c>
    </row>
    <row r="18" spans="1:3" x14ac:dyDescent="0.25">
      <c r="A18" s="9" t="s">
        <v>17</v>
      </c>
      <c r="B18" s="12">
        <v>166851.6928873049</v>
      </c>
      <c r="C18">
        <f>SAFADModel_final_000001__2[[#This Row],[Whole Building:Facility Total Electric Demand Power '[W'](Hourly) ]]/1000</f>
        <v>166.85169288730489</v>
      </c>
    </row>
    <row r="19" spans="1:3" x14ac:dyDescent="0.25">
      <c r="A19" s="9" t="s">
        <v>18</v>
      </c>
      <c r="B19" s="12">
        <v>59685.920979150447</v>
      </c>
      <c r="C19">
        <f>SAFADModel_final_000001__2[[#This Row],[Whole Building:Facility Total Electric Demand Power '[W'](Hourly) ]]/1000</f>
        <v>59.685920979150445</v>
      </c>
    </row>
    <row r="20" spans="1:3" x14ac:dyDescent="0.25">
      <c r="A20" s="9" t="s">
        <v>19</v>
      </c>
      <c r="B20" s="12">
        <v>29477.554467643131</v>
      </c>
      <c r="C20">
        <f>SAFADModel_final_000001__2[[#This Row],[Whole Building:Facility Total Electric Demand Power '[W'](Hourly) ]]/1000</f>
        <v>29.477554467643131</v>
      </c>
    </row>
    <row r="21" spans="1:3" x14ac:dyDescent="0.25">
      <c r="A21" s="9" t="s">
        <v>20</v>
      </c>
      <c r="B21" s="12">
        <v>12324.880908467831</v>
      </c>
      <c r="C21">
        <f>SAFADModel_final_000001__2[[#This Row],[Whole Building:Facility Total Electric Demand Power '[W'](Hourly) ]]/1000</f>
        <v>12.324880908467831</v>
      </c>
    </row>
    <row r="22" spans="1:3" x14ac:dyDescent="0.25">
      <c r="A22" s="9" t="s">
        <v>21</v>
      </c>
      <c r="B22" s="12">
        <v>9560.1647364210057</v>
      </c>
      <c r="C22">
        <f>SAFADModel_final_000001__2[[#This Row],[Whole Building:Facility Total Electric Demand Power '[W'](Hourly) ]]/1000</f>
        <v>9.5601647364210063</v>
      </c>
    </row>
    <row r="23" spans="1:3" x14ac:dyDescent="0.25">
      <c r="A23" s="9" t="s">
        <v>22</v>
      </c>
      <c r="B23" s="12">
        <v>9134.4409147311617</v>
      </c>
      <c r="C23">
        <f>SAFADModel_final_000001__2[[#This Row],[Whole Building:Facility Total Electric Demand Power '[W'](Hourly) ]]/1000</f>
        <v>9.1344409147311616</v>
      </c>
    </row>
    <row r="24" spans="1:3" x14ac:dyDescent="0.25">
      <c r="A24" s="9" t="s">
        <v>23</v>
      </c>
      <c r="B24" s="12">
        <v>9139.3466737640192</v>
      </c>
      <c r="C24">
        <f>SAFADModel_final_000001__2[[#This Row],[Whole Building:Facility Total Electric Demand Power '[W'](Hourly) ]]/1000</f>
        <v>9.1393466737640185</v>
      </c>
    </row>
    <row r="25" spans="1:3" x14ac:dyDescent="0.25">
      <c r="A25" s="9" t="s">
        <v>24</v>
      </c>
      <c r="B25" s="12">
        <v>9129.5301391466619</v>
      </c>
      <c r="C25">
        <f>SAFADModel_final_000001__2[[#This Row],[Whole Building:Facility Total Electric Demand Power '[W'](Hourly) ]]/1000</f>
        <v>9.1295301391466612</v>
      </c>
    </row>
    <row r="26" spans="1:3" x14ac:dyDescent="0.25">
      <c r="A26" s="9" t="s">
        <v>25</v>
      </c>
      <c r="B26" s="12">
        <v>9115.9529189013647</v>
      </c>
      <c r="C26">
        <f>SAFADModel_final_000001__2[[#This Row],[Whole Building:Facility Total Electric Demand Power '[W'](Hourly) ]]/1000</f>
        <v>9.1159529189013639</v>
      </c>
    </row>
    <row r="27" spans="1:3" x14ac:dyDescent="0.25">
      <c r="A27" s="9" t="s">
        <v>26</v>
      </c>
      <c r="B27" s="12">
        <v>9096.1989066581882</v>
      </c>
      <c r="C27">
        <f>SAFADModel_final_000001__2[[#This Row],[Whole Building:Facility Total Electric Demand Power '[W'](Hourly) ]]/1000</f>
        <v>9.0961989066581879</v>
      </c>
    </row>
    <row r="28" spans="1:3" x14ac:dyDescent="0.25">
      <c r="A28" s="9" t="s">
        <v>27</v>
      </c>
      <c r="B28" s="12">
        <v>9075.4518749978579</v>
      </c>
      <c r="C28">
        <f>SAFADModel_final_000001__2[[#This Row],[Whole Building:Facility Total Electric Demand Power '[W'](Hourly) ]]/1000</f>
        <v>9.0754518749978583</v>
      </c>
    </row>
    <row r="29" spans="1:3" x14ac:dyDescent="0.25">
      <c r="A29" s="9" t="s">
        <v>28</v>
      </c>
      <c r="B29" s="12">
        <v>9072.4729472087474</v>
      </c>
      <c r="C29">
        <f>SAFADModel_final_000001__2[[#This Row],[Whole Building:Facility Total Electric Demand Power '[W'](Hourly) ]]/1000</f>
        <v>9.0724729472087482</v>
      </c>
    </row>
    <row r="30" spans="1:3" x14ac:dyDescent="0.25">
      <c r="A30" s="9" t="s">
        <v>29</v>
      </c>
      <c r="B30" s="12">
        <v>9069.516388121865</v>
      </c>
      <c r="C30">
        <f>SAFADModel_final_000001__2[[#This Row],[Whole Building:Facility Total Electric Demand Power '[W'](Hourly) ]]/1000</f>
        <v>9.0695163881218654</v>
      </c>
    </row>
    <row r="31" spans="1:3" x14ac:dyDescent="0.25">
      <c r="A31" s="9" t="s">
        <v>30</v>
      </c>
      <c r="B31" s="12">
        <v>9067.6627683874394</v>
      </c>
      <c r="C31">
        <f>SAFADModel_final_000001__2[[#This Row],[Whole Building:Facility Total Electric Demand Power '[W'](Hourly) ]]/1000</f>
        <v>9.0676627683874393</v>
      </c>
    </row>
    <row r="32" spans="1:3" x14ac:dyDescent="0.25">
      <c r="A32" s="9" t="s">
        <v>31</v>
      </c>
      <c r="B32" s="12">
        <v>9069.4115376581994</v>
      </c>
      <c r="C32">
        <f>SAFADModel_final_000001__2[[#This Row],[Whole Building:Facility Total Electric Demand Power '[W'](Hourly) ]]/1000</f>
        <v>9.0694115376581994</v>
      </c>
    </row>
    <row r="33" spans="1:3" x14ac:dyDescent="0.25">
      <c r="A33" s="9" t="s">
        <v>32</v>
      </c>
      <c r="B33" s="12">
        <v>22462.224642899557</v>
      </c>
      <c r="C33">
        <f>SAFADModel_final_000001__2[[#This Row],[Whole Building:Facility Total Electric Demand Power '[W'](Hourly) ]]/1000</f>
        <v>22.462224642899557</v>
      </c>
    </row>
    <row r="34" spans="1:3" x14ac:dyDescent="0.25">
      <c r="A34" s="9" t="s">
        <v>33</v>
      </c>
      <c r="B34" s="12">
        <v>88412.282721439711</v>
      </c>
      <c r="C34">
        <f>SAFADModel_final_000001__2[[#This Row],[Whole Building:Facility Total Electric Demand Power '[W'](Hourly) ]]/1000</f>
        <v>88.412282721439709</v>
      </c>
    </row>
    <row r="35" spans="1:3" x14ac:dyDescent="0.25">
      <c r="A35" s="9" t="s">
        <v>34</v>
      </c>
      <c r="B35" s="12">
        <v>128825.15778976709</v>
      </c>
      <c r="C35">
        <f>SAFADModel_final_000001__2[[#This Row],[Whole Building:Facility Total Electric Demand Power '[W'](Hourly) ]]/1000</f>
        <v>128.8251577897671</v>
      </c>
    </row>
    <row r="36" spans="1:3" x14ac:dyDescent="0.25">
      <c r="A36" s="9" t="s">
        <v>35</v>
      </c>
      <c r="B36" s="12">
        <v>146282.79917480543</v>
      </c>
      <c r="C36">
        <f>SAFADModel_final_000001__2[[#This Row],[Whole Building:Facility Total Electric Demand Power '[W'](Hourly) ]]/1000</f>
        <v>146.28279917480543</v>
      </c>
    </row>
    <row r="37" spans="1:3" x14ac:dyDescent="0.25">
      <c r="A37" s="9" t="s">
        <v>36</v>
      </c>
      <c r="B37" s="12">
        <v>179594.15667953403</v>
      </c>
      <c r="C37">
        <f>SAFADModel_final_000001__2[[#This Row],[Whole Building:Facility Total Electric Demand Power '[W'](Hourly) ]]/1000</f>
        <v>179.59415667953402</v>
      </c>
    </row>
    <row r="38" spans="1:3" x14ac:dyDescent="0.25">
      <c r="A38" s="9" t="s">
        <v>37</v>
      </c>
      <c r="B38" s="12">
        <v>171433.94007208207</v>
      </c>
      <c r="C38">
        <f>SAFADModel_final_000001__2[[#This Row],[Whole Building:Facility Total Electric Demand Power '[W'](Hourly) ]]/1000</f>
        <v>171.43394007208207</v>
      </c>
    </row>
    <row r="39" spans="1:3" x14ac:dyDescent="0.25">
      <c r="A39" s="9" t="s">
        <v>38</v>
      </c>
      <c r="B39" s="12">
        <v>190801.81799675641</v>
      </c>
      <c r="C39">
        <f>SAFADModel_final_000001__2[[#This Row],[Whole Building:Facility Total Electric Demand Power '[W'](Hourly) ]]/1000</f>
        <v>190.8018179967564</v>
      </c>
    </row>
    <row r="40" spans="1:3" x14ac:dyDescent="0.25">
      <c r="A40" s="9" t="s">
        <v>39</v>
      </c>
      <c r="B40" s="12">
        <v>163302.32504891392</v>
      </c>
      <c r="C40">
        <f>SAFADModel_final_000001__2[[#This Row],[Whole Building:Facility Total Electric Demand Power '[W'](Hourly) ]]/1000</f>
        <v>163.30232504891393</v>
      </c>
    </row>
    <row r="41" spans="1:3" x14ac:dyDescent="0.25">
      <c r="A41" s="9" t="s">
        <v>40</v>
      </c>
      <c r="B41" s="12">
        <v>168673.27254050519</v>
      </c>
      <c r="C41">
        <f>SAFADModel_final_000001__2[[#This Row],[Whole Building:Facility Total Electric Demand Power '[W'](Hourly) ]]/1000</f>
        <v>168.6732725405052</v>
      </c>
    </row>
    <row r="42" spans="1:3" x14ac:dyDescent="0.25">
      <c r="A42" s="9" t="s">
        <v>41</v>
      </c>
      <c r="B42" s="12">
        <v>132989.09557939661</v>
      </c>
      <c r="C42">
        <f>SAFADModel_final_000001__2[[#This Row],[Whole Building:Facility Total Electric Demand Power '[W'](Hourly) ]]/1000</f>
        <v>132.9890955793966</v>
      </c>
    </row>
    <row r="43" spans="1:3" x14ac:dyDescent="0.25">
      <c r="A43" s="9" t="s">
        <v>42</v>
      </c>
      <c r="B43" s="12">
        <v>118524.77144166159</v>
      </c>
      <c r="C43">
        <f>SAFADModel_final_000001__2[[#This Row],[Whole Building:Facility Total Electric Demand Power '[W'](Hourly) ]]/1000</f>
        <v>118.5247714416616</v>
      </c>
    </row>
    <row r="44" spans="1:3" x14ac:dyDescent="0.25">
      <c r="A44" s="9" t="s">
        <v>43</v>
      </c>
      <c r="B44" s="12">
        <v>78088.042473076552</v>
      </c>
      <c r="C44">
        <f>SAFADModel_final_000001__2[[#This Row],[Whole Building:Facility Total Electric Demand Power '[W'](Hourly) ]]/1000</f>
        <v>78.088042473076555</v>
      </c>
    </row>
    <row r="45" spans="1:3" x14ac:dyDescent="0.25">
      <c r="A45" s="9" t="s">
        <v>44</v>
      </c>
      <c r="B45" s="12">
        <v>44338.028755752392</v>
      </c>
      <c r="C45">
        <f>SAFADModel_final_000001__2[[#This Row],[Whole Building:Facility Total Electric Demand Power '[W'](Hourly) ]]/1000</f>
        <v>44.33802875575239</v>
      </c>
    </row>
    <row r="46" spans="1:3" x14ac:dyDescent="0.25">
      <c r="A46" s="9" t="s">
        <v>45</v>
      </c>
      <c r="B46" s="12">
        <v>9287.6002851869052</v>
      </c>
      <c r="C46">
        <f>SAFADModel_final_000001__2[[#This Row],[Whole Building:Facility Total Electric Demand Power '[W'](Hourly) ]]/1000</f>
        <v>9.2876002851869046</v>
      </c>
    </row>
    <row r="47" spans="1:3" x14ac:dyDescent="0.25">
      <c r="A47" s="9" t="s">
        <v>46</v>
      </c>
      <c r="B47" s="12">
        <v>9190.3928475071789</v>
      </c>
      <c r="C47">
        <f>SAFADModel_final_000001__2[[#This Row],[Whole Building:Facility Total Electric Demand Power '[W'](Hourly) ]]/1000</f>
        <v>9.1903928475071783</v>
      </c>
    </row>
    <row r="48" spans="1:3" x14ac:dyDescent="0.25">
      <c r="A48" s="9" t="s">
        <v>47</v>
      </c>
      <c r="B48" s="12">
        <v>9128.8767218047778</v>
      </c>
      <c r="C48">
        <f>SAFADModel_final_000001__2[[#This Row],[Whole Building:Facility Total Electric Demand Power '[W'](Hourly) ]]/1000</f>
        <v>9.1288767218047777</v>
      </c>
    </row>
    <row r="49" spans="1:3" x14ac:dyDescent="0.25">
      <c r="A49" s="9" t="s">
        <v>48</v>
      </c>
      <c r="B49" s="12">
        <v>9070.0946446239523</v>
      </c>
      <c r="C49">
        <f>SAFADModel_final_000001__2[[#This Row],[Whole Building:Facility Total Electric Demand Power '[W'](Hourly) ]]/1000</f>
        <v>9.0700946446239517</v>
      </c>
    </row>
    <row r="50" spans="1:3" x14ac:dyDescent="0.25">
      <c r="A50" s="9" t="s">
        <v>49</v>
      </c>
      <c r="B50" s="12">
        <v>9013.3341227259025</v>
      </c>
      <c r="C50">
        <f>SAFADModel_final_000001__2[[#This Row],[Whole Building:Facility Total Electric Demand Power '[W'](Hourly) ]]/1000</f>
        <v>9.0133341227259027</v>
      </c>
    </row>
    <row r="51" spans="1:3" x14ac:dyDescent="0.25">
      <c r="A51" s="9" t="s">
        <v>50</v>
      </c>
      <c r="B51" s="12">
        <v>8965.6074138516069</v>
      </c>
      <c r="C51">
        <f>SAFADModel_final_000001__2[[#This Row],[Whole Building:Facility Total Electric Demand Power '[W'](Hourly) ]]/1000</f>
        <v>8.9656074138516075</v>
      </c>
    </row>
    <row r="52" spans="1:3" x14ac:dyDescent="0.25">
      <c r="A52" s="9" t="s">
        <v>51</v>
      </c>
      <c r="B52" s="12">
        <v>8910.8607435592403</v>
      </c>
      <c r="C52">
        <f>SAFADModel_final_000001__2[[#This Row],[Whole Building:Facility Total Electric Demand Power '[W'](Hourly) ]]/1000</f>
        <v>8.9108607435592404</v>
      </c>
    </row>
    <row r="53" spans="1:3" x14ac:dyDescent="0.25">
      <c r="A53" s="9" t="s">
        <v>52</v>
      </c>
      <c r="B53" s="12">
        <v>8863.0957541588123</v>
      </c>
      <c r="C53">
        <f>SAFADModel_final_000001__2[[#This Row],[Whole Building:Facility Total Electric Demand Power '[W'](Hourly) ]]/1000</f>
        <v>8.8630957541588131</v>
      </c>
    </row>
    <row r="54" spans="1:3" x14ac:dyDescent="0.25">
      <c r="A54" s="9" t="s">
        <v>53</v>
      </c>
      <c r="B54" s="12">
        <v>8815.7500129498603</v>
      </c>
      <c r="C54">
        <f>SAFADModel_final_000001__2[[#This Row],[Whole Building:Facility Total Electric Demand Power '[W'](Hourly) ]]/1000</f>
        <v>8.8157500129498612</v>
      </c>
    </row>
    <row r="55" spans="1:3" x14ac:dyDescent="0.25">
      <c r="A55" s="9" t="s">
        <v>54</v>
      </c>
      <c r="B55" s="12">
        <v>8802.5214926629142</v>
      </c>
      <c r="C55">
        <f>SAFADModel_final_000001__2[[#This Row],[Whole Building:Facility Total Electric Demand Power '[W'](Hourly) ]]/1000</f>
        <v>8.8025214926629136</v>
      </c>
    </row>
    <row r="56" spans="1:3" x14ac:dyDescent="0.25">
      <c r="A56" s="9" t="s">
        <v>55</v>
      </c>
      <c r="B56" s="12">
        <v>8883.6597697785637</v>
      </c>
      <c r="C56">
        <f>SAFADModel_final_000001__2[[#This Row],[Whole Building:Facility Total Electric Demand Power '[W'](Hourly) ]]/1000</f>
        <v>8.8836597697785642</v>
      </c>
    </row>
    <row r="57" spans="1:3" x14ac:dyDescent="0.25">
      <c r="A57" s="9" t="s">
        <v>56</v>
      </c>
      <c r="B57" s="12">
        <v>26603.260322987771</v>
      </c>
      <c r="C57">
        <f>SAFADModel_final_000001__2[[#This Row],[Whole Building:Facility Total Electric Demand Power '[W'](Hourly) ]]/1000</f>
        <v>26.603260322987772</v>
      </c>
    </row>
    <row r="58" spans="1:3" x14ac:dyDescent="0.25">
      <c r="A58" s="9" t="s">
        <v>57</v>
      </c>
      <c r="B58" s="12">
        <v>70022.689538117527</v>
      </c>
      <c r="C58">
        <f>SAFADModel_final_000001__2[[#This Row],[Whole Building:Facility Total Electric Demand Power '[W'](Hourly) ]]/1000</f>
        <v>70.022689538117532</v>
      </c>
    </row>
    <row r="59" spans="1:3" x14ac:dyDescent="0.25">
      <c r="A59" s="9" t="s">
        <v>58</v>
      </c>
      <c r="B59" s="12">
        <v>113862.52443594665</v>
      </c>
      <c r="C59">
        <f>SAFADModel_final_000001__2[[#This Row],[Whole Building:Facility Total Electric Demand Power '[W'](Hourly) ]]/1000</f>
        <v>113.86252443594664</v>
      </c>
    </row>
    <row r="60" spans="1:3" x14ac:dyDescent="0.25">
      <c r="A60" s="9" t="s">
        <v>59</v>
      </c>
      <c r="B60" s="12">
        <v>149398.22982100604</v>
      </c>
      <c r="C60">
        <f>SAFADModel_final_000001__2[[#This Row],[Whole Building:Facility Total Electric Demand Power '[W'](Hourly) ]]/1000</f>
        <v>149.39822982100603</v>
      </c>
    </row>
    <row r="61" spans="1:3" x14ac:dyDescent="0.25">
      <c r="A61" s="9" t="s">
        <v>60</v>
      </c>
      <c r="B61" s="12">
        <v>190712.76792651144</v>
      </c>
      <c r="C61">
        <f>SAFADModel_final_000001__2[[#This Row],[Whole Building:Facility Total Electric Demand Power '[W'](Hourly) ]]/1000</f>
        <v>190.71276792651145</v>
      </c>
    </row>
    <row r="62" spans="1:3" x14ac:dyDescent="0.25">
      <c r="A62" s="9" t="s">
        <v>61</v>
      </c>
      <c r="B62" s="12">
        <v>191859.47757143437</v>
      </c>
      <c r="C62">
        <f>SAFADModel_final_000001__2[[#This Row],[Whole Building:Facility Total Electric Demand Power '[W'](Hourly) ]]/1000</f>
        <v>191.85947757143438</v>
      </c>
    </row>
    <row r="63" spans="1:3" x14ac:dyDescent="0.25">
      <c r="A63" s="9" t="s">
        <v>62</v>
      </c>
      <c r="B63" s="12">
        <v>187737.92547827031</v>
      </c>
      <c r="C63">
        <f>SAFADModel_final_000001__2[[#This Row],[Whole Building:Facility Total Electric Demand Power '[W'](Hourly) ]]/1000</f>
        <v>187.73792547827031</v>
      </c>
    </row>
    <row r="64" spans="1:3" x14ac:dyDescent="0.25">
      <c r="A64" s="9" t="s">
        <v>63</v>
      </c>
      <c r="B64" s="12">
        <v>193681.11986563212</v>
      </c>
      <c r="C64">
        <f>SAFADModel_final_000001__2[[#This Row],[Whole Building:Facility Total Electric Demand Power '[W'](Hourly) ]]/1000</f>
        <v>193.68111986563213</v>
      </c>
    </row>
    <row r="65" spans="1:3" x14ac:dyDescent="0.25">
      <c r="A65" s="9" t="s">
        <v>64</v>
      </c>
      <c r="B65" s="12">
        <v>157863.17299180405</v>
      </c>
      <c r="C65">
        <f>SAFADModel_final_000001__2[[#This Row],[Whole Building:Facility Total Electric Demand Power '[W'](Hourly) ]]/1000</f>
        <v>157.86317299180405</v>
      </c>
    </row>
    <row r="66" spans="1:3" x14ac:dyDescent="0.25">
      <c r="A66" s="9" t="s">
        <v>65</v>
      </c>
      <c r="B66" s="12">
        <v>74636.232902921241</v>
      </c>
      <c r="C66">
        <f>SAFADModel_final_000001__2[[#This Row],[Whole Building:Facility Total Electric Demand Power '[W'](Hourly) ]]/1000</f>
        <v>74.636232902921236</v>
      </c>
    </row>
    <row r="67" spans="1:3" x14ac:dyDescent="0.25">
      <c r="A67" s="9" t="s">
        <v>66</v>
      </c>
      <c r="B67" s="12">
        <v>55797.663035889906</v>
      </c>
      <c r="C67">
        <f>SAFADModel_final_000001__2[[#This Row],[Whole Building:Facility Total Electric Demand Power '[W'](Hourly) ]]/1000</f>
        <v>55.797663035889904</v>
      </c>
    </row>
    <row r="68" spans="1:3" x14ac:dyDescent="0.25">
      <c r="A68" s="9" t="s">
        <v>67</v>
      </c>
      <c r="B68" s="12">
        <v>24724.902004514584</v>
      </c>
      <c r="C68">
        <f>SAFADModel_final_000001__2[[#This Row],[Whole Building:Facility Total Electric Demand Power '[W'](Hourly) ]]/1000</f>
        <v>24.724902004514583</v>
      </c>
    </row>
    <row r="69" spans="1:3" x14ac:dyDescent="0.25">
      <c r="A69" s="9" t="s">
        <v>68</v>
      </c>
      <c r="B69" s="12">
        <v>9986.4586690750639</v>
      </c>
      <c r="C69">
        <f>SAFADModel_final_000001__2[[#This Row],[Whole Building:Facility Total Electric Demand Power '[W'](Hourly) ]]/1000</f>
        <v>9.9864586690750645</v>
      </c>
    </row>
    <row r="70" spans="1:3" x14ac:dyDescent="0.25">
      <c r="A70" s="9" t="s">
        <v>69</v>
      </c>
      <c r="B70" s="12">
        <v>9546.9638102727768</v>
      </c>
      <c r="C70">
        <f>SAFADModel_final_000001__2[[#This Row],[Whole Building:Facility Total Electric Demand Power '[W'](Hourly) ]]/1000</f>
        <v>9.5469638102727767</v>
      </c>
    </row>
    <row r="71" spans="1:3" x14ac:dyDescent="0.25">
      <c r="A71" s="9" t="s">
        <v>70</v>
      </c>
      <c r="B71" s="12">
        <v>9104.9158199696994</v>
      </c>
      <c r="C71">
        <f>SAFADModel_final_000001__2[[#This Row],[Whole Building:Facility Total Electric Demand Power '[W'](Hourly) ]]/1000</f>
        <v>9.1049158199696993</v>
      </c>
    </row>
    <row r="72" spans="1:3" x14ac:dyDescent="0.25">
      <c r="A72" s="9" t="s">
        <v>71</v>
      </c>
      <c r="B72" s="12">
        <v>9074.4759588655143</v>
      </c>
      <c r="C72">
        <f>SAFADModel_final_000001__2[[#This Row],[Whole Building:Facility Total Electric Demand Power '[W'](Hourly) ]]/1000</f>
        <v>9.0744759588655146</v>
      </c>
    </row>
    <row r="73" spans="1:3" x14ac:dyDescent="0.25">
      <c r="A73" s="9" t="s">
        <v>72</v>
      </c>
      <c r="B73" s="12">
        <v>9043.6803442703513</v>
      </c>
      <c r="C73">
        <f>SAFADModel_final_000001__2[[#This Row],[Whole Building:Facility Total Electric Demand Power '[W'](Hourly) ]]/1000</f>
        <v>9.0436803442703511</v>
      </c>
    </row>
    <row r="74" spans="1:3" x14ac:dyDescent="0.25">
      <c r="A74" s="9" t="s">
        <v>73</v>
      </c>
      <c r="B74" s="12">
        <v>9013.7773376710029</v>
      </c>
      <c r="C74">
        <f>SAFADModel_final_000001__2[[#This Row],[Whole Building:Facility Total Electric Demand Power '[W'](Hourly) ]]/1000</f>
        <v>9.0137773376710033</v>
      </c>
    </row>
    <row r="75" spans="1:3" x14ac:dyDescent="0.25">
      <c r="A75" s="9" t="s">
        <v>74</v>
      </c>
      <c r="B75" s="12">
        <v>8981.6937052684734</v>
      </c>
      <c r="C75">
        <f>SAFADModel_final_000001__2[[#This Row],[Whole Building:Facility Total Electric Demand Power '[W'](Hourly) ]]/1000</f>
        <v>8.9816937052684729</v>
      </c>
    </row>
    <row r="76" spans="1:3" x14ac:dyDescent="0.25">
      <c r="A76" s="9" t="s">
        <v>75</v>
      </c>
      <c r="B76" s="12">
        <v>8946.835216959902</v>
      </c>
      <c r="C76">
        <f>SAFADModel_final_000001__2[[#This Row],[Whole Building:Facility Total Electric Demand Power '[W'](Hourly) ]]/1000</f>
        <v>8.9468352169599026</v>
      </c>
    </row>
    <row r="77" spans="1:3" x14ac:dyDescent="0.25">
      <c r="A77" s="9" t="s">
        <v>76</v>
      </c>
      <c r="B77" s="12">
        <v>8910.1798275579149</v>
      </c>
      <c r="C77">
        <f>SAFADModel_final_000001__2[[#This Row],[Whole Building:Facility Total Electric Demand Power '[W'](Hourly) ]]/1000</f>
        <v>8.9101798275579149</v>
      </c>
    </row>
    <row r="78" spans="1:3" x14ac:dyDescent="0.25">
      <c r="A78" s="9" t="s">
        <v>77</v>
      </c>
      <c r="B78" s="12">
        <v>8881.905350296418</v>
      </c>
      <c r="C78">
        <f>SAFADModel_final_000001__2[[#This Row],[Whole Building:Facility Total Electric Demand Power '[W'](Hourly) ]]/1000</f>
        <v>8.8819053502964174</v>
      </c>
    </row>
    <row r="79" spans="1:3" x14ac:dyDescent="0.25">
      <c r="A79" s="9" t="s">
        <v>78</v>
      </c>
      <c r="B79" s="12">
        <v>8870.3818728289316</v>
      </c>
      <c r="C79">
        <f>SAFADModel_final_000001__2[[#This Row],[Whole Building:Facility Total Electric Demand Power '[W'](Hourly) ]]/1000</f>
        <v>8.870381872828931</v>
      </c>
    </row>
    <row r="80" spans="1:3" x14ac:dyDescent="0.25">
      <c r="A80" s="9" t="s">
        <v>79</v>
      </c>
      <c r="B80" s="12">
        <v>8945.7664920144653</v>
      </c>
      <c r="C80">
        <f>SAFADModel_final_000001__2[[#This Row],[Whole Building:Facility Total Electric Demand Power '[W'](Hourly) ]]/1000</f>
        <v>8.9457664920144655</v>
      </c>
    </row>
    <row r="81" spans="1:3" x14ac:dyDescent="0.25">
      <c r="A81" s="9" t="s">
        <v>80</v>
      </c>
      <c r="B81" s="12">
        <v>24909.045510600467</v>
      </c>
      <c r="C81">
        <f>SAFADModel_final_000001__2[[#This Row],[Whole Building:Facility Total Electric Demand Power '[W'](Hourly) ]]/1000</f>
        <v>24.909045510600468</v>
      </c>
    </row>
    <row r="82" spans="1:3" x14ac:dyDescent="0.25">
      <c r="A82" s="9" t="s">
        <v>81</v>
      </c>
      <c r="B82" s="12">
        <v>114589.75175462344</v>
      </c>
      <c r="C82">
        <f>SAFADModel_final_000001__2[[#This Row],[Whole Building:Facility Total Electric Demand Power '[W'](Hourly) ]]/1000</f>
        <v>114.58975175462345</v>
      </c>
    </row>
    <row r="83" spans="1:3" x14ac:dyDescent="0.25">
      <c r="A83" s="9" t="s">
        <v>82</v>
      </c>
      <c r="B83" s="12">
        <v>156288.66559258272</v>
      </c>
      <c r="C83">
        <f>SAFADModel_final_000001__2[[#This Row],[Whole Building:Facility Total Electric Demand Power '[W'](Hourly) ]]/1000</f>
        <v>156.28866559258273</v>
      </c>
    </row>
    <row r="84" spans="1:3" x14ac:dyDescent="0.25">
      <c r="A84" s="9" t="s">
        <v>83</v>
      </c>
      <c r="B84" s="12">
        <v>182141.56474892327</v>
      </c>
      <c r="C84">
        <f>SAFADModel_final_000001__2[[#This Row],[Whole Building:Facility Total Electric Demand Power '[W'](Hourly) ]]/1000</f>
        <v>182.14156474892326</v>
      </c>
    </row>
    <row r="85" spans="1:3" x14ac:dyDescent="0.25">
      <c r="A85" s="9" t="s">
        <v>84</v>
      </c>
      <c r="B85" s="12">
        <v>184027.3083530305</v>
      </c>
      <c r="C85">
        <f>SAFADModel_final_000001__2[[#This Row],[Whole Building:Facility Total Electric Demand Power '[W'](Hourly) ]]/1000</f>
        <v>184.02730835303049</v>
      </c>
    </row>
    <row r="86" spans="1:3" x14ac:dyDescent="0.25">
      <c r="A86" s="9" t="s">
        <v>85</v>
      </c>
      <c r="B86" s="12">
        <v>186177.87836615843</v>
      </c>
      <c r="C86">
        <f>SAFADModel_final_000001__2[[#This Row],[Whole Building:Facility Total Electric Demand Power '[W'](Hourly) ]]/1000</f>
        <v>186.17787836615844</v>
      </c>
    </row>
    <row r="87" spans="1:3" x14ac:dyDescent="0.25">
      <c r="A87" s="9" t="s">
        <v>86</v>
      </c>
      <c r="B87" s="12">
        <v>198517.5419385049</v>
      </c>
      <c r="C87">
        <f>SAFADModel_final_000001__2[[#This Row],[Whole Building:Facility Total Electric Demand Power '[W'](Hourly) ]]/1000</f>
        <v>198.51754193850491</v>
      </c>
    </row>
    <row r="88" spans="1:3" x14ac:dyDescent="0.25">
      <c r="A88" s="9" t="s">
        <v>87</v>
      </c>
      <c r="B88" s="12">
        <v>195288.67520789185</v>
      </c>
      <c r="C88">
        <f>SAFADModel_final_000001__2[[#This Row],[Whole Building:Facility Total Electric Demand Power '[W'](Hourly) ]]/1000</f>
        <v>195.28867520789186</v>
      </c>
    </row>
    <row r="89" spans="1:3" x14ac:dyDescent="0.25">
      <c r="A89" s="9" t="s">
        <v>88</v>
      </c>
      <c r="B89" s="12">
        <v>198057.08079964423</v>
      </c>
      <c r="C89">
        <f>SAFADModel_final_000001__2[[#This Row],[Whole Building:Facility Total Electric Demand Power '[W'](Hourly) ]]/1000</f>
        <v>198.05708079964424</v>
      </c>
    </row>
    <row r="90" spans="1:3" x14ac:dyDescent="0.25">
      <c r="A90" s="9" t="s">
        <v>89</v>
      </c>
      <c r="B90" s="12">
        <v>182883.91920065708</v>
      </c>
      <c r="C90">
        <f>SAFADModel_final_000001__2[[#This Row],[Whole Building:Facility Total Electric Demand Power '[W'](Hourly) ]]/1000</f>
        <v>182.88391920065709</v>
      </c>
    </row>
    <row r="91" spans="1:3" x14ac:dyDescent="0.25">
      <c r="A91" s="9" t="s">
        <v>90</v>
      </c>
      <c r="B91" s="12">
        <v>93722.548207393687</v>
      </c>
      <c r="C91">
        <f>SAFADModel_final_000001__2[[#This Row],[Whole Building:Facility Total Electric Demand Power '[W'](Hourly) ]]/1000</f>
        <v>93.722548207393686</v>
      </c>
    </row>
    <row r="92" spans="1:3" x14ac:dyDescent="0.25">
      <c r="A92" s="9" t="s">
        <v>91</v>
      </c>
      <c r="B92" s="12">
        <v>67853.077757917126</v>
      </c>
      <c r="C92">
        <f>SAFADModel_final_000001__2[[#This Row],[Whole Building:Facility Total Electric Demand Power '[W'](Hourly) ]]/1000</f>
        <v>67.85307775791712</v>
      </c>
    </row>
    <row r="93" spans="1:3" x14ac:dyDescent="0.25">
      <c r="A93" s="9" t="s">
        <v>92</v>
      </c>
      <c r="B93" s="12">
        <v>49162.595033356309</v>
      </c>
      <c r="C93">
        <f>SAFADModel_final_000001__2[[#This Row],[Whole Building:Facility Total Electric Demand Power '[W'](Hourly) ]]/1000</f>
        <v>49.162595033356311</v>
      </c>
    </row>
    <row r="94" spans="1:3" x14ac:dyDescent="0.25">
      <c r="A94" s="9" t="s">
        <v>93</v>
      </c>
      <c r="B94" s="12">
        <v>9147.2265560929773</v>
      </c>
      <c r="C94">
        <f>SAFADModel_final_000001__2[[#This Row],[Whole Building:Facility Total Electric Demand Power '[W'](Hourly) ]]/1000</f>
        <v>9.1472265560929777</v>
      </c>
    </row>
    <row r="95" spans="1:3" x14ac:dyDescent="0.25">
      <c r="A95" s="9" t="s">
        <v>94</v>
      </c>
      <c r="B95" s="12">
        <v>9119.7573488286926</v>
      </c>
      <c r="C95">
        <f>SAFADModel_final_000001__2[[#This Row],[Whole Building:Facility Total Electric Demand Power '[W'](Hourly) ]]/1000</f>
        <v>9.119757348828692</v>
      </c>
    </row>
    <row r="96" spans="1:3" x14ac:dyDescent="0.25">
      <c r="A96" s="9" t="s">
        <v>95</v>
      </c>
      <c r="B96" s="12">
        <v>9086.2705109630733</v>
      </c>
      <c r="C96">
        <f>SAFADModel_final_000001__2[[#This Row],[Whole Building:Facility Total Electric Demand Power '[W'](Hourly) ]]/1000</f>
        <v>9.0862705109630735</v>
      </c>
    </row>
    <row r="97" spans="1:3" x14ac:dyDescent="0.25">
      <c r="A97" s="9" t="s">
        <v>96</v>
      </c>
      <c r="B97" s="12">
        <v>9059.7065637858759</v>
      </c>
      <c r="C97">
        <f>SAFADModel_final_000001__2[[#This Row],[Whole Building:Facility Total Electric Demand Power '[W'](Hourly) ]]/1000</f>
        <v>9.0597065637858751</v>
      </c>
    </row>
    <row r="98" spans="1:3" x14ac:dyDescent="0.25">
      <c r="A98" s="9" t="s">
        <v>97</v>
      </c>
      <c r="B98" s="12">
        <v>9055.8798061245125</v>
      </c>
      <c r="C98">
        <f>SAFADModel_final_000001__2[[#This Row],[Whole Building:Facility Total Electric Demand Power '[W'](Hourly) ]]/1000</f>
        <v>9.055879806124512</v>
      </c>
    </row>
    <row r="99" spans="1:3" x14ac:dyDescent="0.25">
      <c r="A99" s="9" t="s">
        <v>98</v>
      </c>
      <c r="B99" s="12">
        <v>9052.1295430895825</v>
      </c>
      <c r="C99">
        <f>SAFADModel_final_000001__2[[#This Row],[Whole Building:Facility Total Electric Demand Power '[W'](Hourly) ]]/1000</f>
        <v>9.052129543089583</v>
      </c>
    </row>
    <row r="100" spans="1:3" x14ac:dyDescent="0.25">
      <c r="A100" s="9" t="s">
        <v>99</v>
      </c>
      <c r="B100" s="12">
        <v>9030.3538600457414</v>
      </c>
      <c r="C100">
        <f>SAFADModel_final_000001__2[[#This Row],[Whole Building:Facility Total Electric Demand Power '[W'](Hourly) ]]/1000</f>
        <v>9.0303538600457411</v>
      </c>
    </row>
    <row r="101" spans="1:3" x14ac:dyDescent="0.25">
      <c r="A101" s="9" t="s">
        <v>100</v>
      </c>
      <c r="B101" s="12">
        <v>8977.6318224435145</v>
      </c>
      <c r="C101">
        <f>SAFADModel_final_000001__2[[#This Row],[Whole Building:Facility Total Electric Demand Power '[W'](Hourly) ]]/1000</f>
        <v>8.9776318224435148</v>
      </c>
    </row>
    <row r="102" spans="1:3" x14ac:dyDescent="0.25">
      <c r="A102" s="9" t="s">
        <v>101</v>
      </c>
      <c r="B102" s="12">
        <v>8917.5897326582781</v>
      </c>
      <c r="C102">
        <f>SAFADModel_final_000001__2[[#This Row],[Whole Building:Facility Total Electric Demand Power '[W'](Hourly) ]]/1000</f>
        <v>8.9175897326582785</v>
      </c>
    </row>
    <row r="103" spans="1:3" x14ac:dyDescent="0.25">
      <c r="A103" s="9" t="s">
        <v>102</v>
      </c>
      <c r="B103" s="12">
        <v>8893.2635111158743</v>
      </c>
      <c r="C103">
        <f>SAFADModel_final_000001__2[[#This Row],[Whole Building:Facility Total Electric Demand Power '[W'](Hourly) ]]/1000</f>
        <v>8.8932635111158742</v>
      </c>
    </row>
    <row r="104" spans="1:3" x14ac:dyDescent="0.25">
      <c r="A104" s="9" t="s">
        <v>103</v>
      </c>
      <c r="B104" s="12">
        <v>8937.1849035914347</v>
      </c>
      <c r="C104">
        <f>SAFADModel_final_000001__2[[#This Row],[Whole Building:Facility Total Electric Demand Power '[W'](Hourly) ]]/1000</f>
        <v>8.9371849035914348</v>
      </c>
    </row>
    <row r="105" spans="1:3" x14ac:dyDescent="0.25">
      <c r="A105" s="9" t="s">
        <v>104</v>
      </c>
      <c r="B105" s="12">
        <v>30534.690416363403</v>
      </c>
      <c r="C105">
        <f>SAFADModel_final_000001__2[[#This Row],[Whole Building:Facility Total Electric Demand Power '[W'](Hourly) ]]/1000</f>
        <v>30.534690416363404</v>
      </c>
    </row>
    <row r="106" spans="1:3" x14ac:dyDescent="0.25">
      <c r="A106" s="9" t="s">
        <v>105</v>
      </c>
      <c r="B106" s="12">
        <v>80722.960048595385</v>
      </c>
      <c r="C106">
        <f>SAFADModel_final_000001__2[[#This Row],[Whole Building:Facility Total Electric Demand Power '[W'](Hourly) ]]/1000</f>
        <v>80.722960048595382</v>
      </c>
    </row>
    <row r="107" spans="1:3" x14ac:dyDescent="0.25">
      <c r="A107" s="9" t="s">
        <v>106</v>
      </c>
      <c r="B107" s="12">
        <v>162921.25976646112</v>
      </c>
      <c r="C107">
        <f>SAFADModel_final_000001__2[[#This Row],[Whole Building:Facility Total Electric Demand Power '[W'](Hourly) ]]/1000</f>
        <v>162.92125976646113</v>
      </c>
    </row>
    <row r="108" spans="1:3" x14ac:dyDescent="0.25">
      <c r="A108" s="9" t="s">
        <v>107</v>
      </c>
      <c r="B108" s="12">
        <v>163581.50859631787</v>
      </c>
      <c r="C108">
        <f>SAFADModel_final_000001__2[[#This Row],[Whole Building:Facility Total Electric Demand Power '[W'](Hourly) ]]/1000</f>
        <v>163.58150859631786</v>
      </c>
    </row>
    <row r="109" spans="1:3" x14ac:dyDescent="0.25">
      <c r="A109" s="9" t="s">
        <v>108</v>
      </c>
      <c r="B109" s="12">
        <v>167532.00827034048</v>
      </c>
      <c r="C109">
        <f>SAFADModel_final_000001__2[[#This Row],[Whole Building:Facility Total Electric Demand Power '[W'](Hourly) ]]/1000</f>
        <v>167.53200827034047</v>
      </c>
    </row>
    <row r="110" spans="1:3" x14ac:dyDescent="0.25">
      <c r="A110" s="9" t="s">
        <v>109</v>
      </c>
      <c r="B110" s="12">
        <v>177529.02269604753</v>
      </c>
      <c r="C110">
        <f>SAFADModel_final_000001__2[[#This Row],[Whole Building:Facility Total Electric Demand Power '[W'](Hourly) ]]/1000</f>
        <v>177.52902269604752</v>
      </c>
    </row>
    <row r="111" spans="1:3" x14ac:dyDescent="0.25">
      <c r="A111" s="9" t="s">
        <v>110</v>
      </c>
      <c r="B111" s="12">
        <v>182368.73462684141</v>
      </c>
      <c r="C111">
        <f>SAFADModel_final_000001__2[[#This Row],[Whole Building:Facility Total Electric Demand Power '[W'](Hourly) ]]/1000</f>
        <v>182.36873462684142</v>
      </c>
    </row>
    <row r="112" spans="1:3" x14ac:dyDescent="0.25">
      <c r="A112" s="9" t="s">
        <v>111</v>
      </c>
      <c r="B112" s="12">
        <v>156963.05113262765</v>
      </c>
      <c r="C112">
        <f>SAFADModel_final_000001__2[[#This Row],[Whole Building:Facility Total Electric Demand Power '[W'](Hourly) ]]/1000</f>
        <v>156.96305113262764</v>
      </c>
    </row>
    <row r="113" spans="1:3" x14ac:dyDescent="0.25">
      <c r="A113" s="9" t="s">
        <v>112</v>
      </c>
      <c r="B113" s="12">
        <v>136888.29006338032</v>
      </c>
      <c r="C113">
        <f>SAFADModel_final_000001__2[[#This Row],[Whole Building:Facility Total Electric Demand Power '[W'](Hourly) ]]/1000</f>
        <v>136.88829006338031</v>
      </c>
    </row>
    <row r="114" spans="1:3" x14ac:dyDescent="0.25">
      <c r="A114" s="9" t="s">
        <v>113</v>
      </c>
      <c r="B114" s="12">
        <v>132787.1646020794</v>
      </c>
      <c r="C114">
        <f>SAFADModel_final_000001__2[[#This Row],[Whole Building:Facility Total Electric Demand Power '[W'](Hourly) ]]/1000</f>
        <v>132.7871646020794</v>
      </c>
    </row>
    <row r="115" spans="1:3" x14ac:dyDescent="0.25">
      <c r="A115" s="9" t="s">
        <v>114</v>
      </c>
      <c r="B115" s="12">
        <v>59589.848498301151</v>
      </c>
      <c r="C115">
        <f>SAFADModel_final_000001__2[[#This Row],[Whole Building:Facility Total Electric Demand Power '[W'](Hourly) ]]/1000</f>
        <v>59.589848498301151</v>
      </c>
    </row>
    <row r="116" spans="1:3" x14ac:dyDescent="0.25">
      <c r="A116" s="9" t="s">
        <v>115</v>
      </c>
      <c r="B116" s="12">
        <v>31568.852541100856</v>
      </c>
      <c r="C116">
        <f>SAFADModel_final_000001__2[[#This Row],[Whole Building:Facility Total Electric Demand Power '[W'](Hourly) ]]/1000</f>
        <v>31.568852541100856</v>
      </c>
    </row>
    <row r="117" spans="1:3" x14ac:dyDescent="0.25">
      <c r="A117" s="9" t="s">
        <v>116</v>
      </c>
      <c r="B117" s="12">
        <v>19926.620846855378</v>
      </c>
      <c r="C117">
        <f>SAFADModel_final_000001__2[[#This Row],[Whole Building:Facility Total Electric Demand Power '[W'](Hourly) ]]/1000</f>
        <v>19.926620846855378</v>
      </c>
    </row>
    <row r="118" spans="1:3" x14ac:dyDescent="0.25">
      <c r="A118" s="9" t="s">
        <v>117</v>
      </c>
      <c r="B118" s="12">
        <v>14515.161822975213</v>
      </c>
      <c r="C118">
        <f>SAFADModel_final_000001__2[[#This Row],[Whole Building:Facility Total Electric Demand Power '[W'](Hourly) ]]/1000</f>
        <v>14.515161822975212</v>
      </c>
    </row>
    <row r="119" spans="1:3" x14ac:dyDescent="0.25">
      <c r="A119" s="9" t="s">
        <v>118</v>
      </c>
      <c r="B119" s="12">
        <v>9120.7936924747391</v>
      </c>
      <c r="C119">
        <f>SAFADModel_final_000001__2[[#This Row],[Whole Building:Facility Total Electric Demand Power '[W'](Hourly) ]]/1000</f>
        <v>9.1207936924747397</v>
      </c>
    </row>
    <row r="120" spans="1:3" x14ac:dyDescent="0.25">
      <c r="A120" s="9" t="s">
        <v>119</v>
      </c>
      <c r="B120" s="12">
        <v>9090.8750724243146</v>
      </c>
      <c r="C120">
        <f>SAFADModel_final_000001__2[[#This Row],[Whole Building:Facility Total Electric Demand Power '[W'](Hourly) ]]/1000</f>
        <v>9.0908750724243141</v>
      </c>
    </row>
    <row r="121" spans="1:3" x14ac:dyDescent="0.25">
      <c r="A121" s="9" t="s">
        <v>120</v>
      </c>
      <c r="B121" s="12">
        <v>9067.5762562743366</v>
      </c>
      <c r="C121">
        <f>SAFADModel_final_000001__2[[#This Row],[Whole Building:Facility Total Electric Demand Power '[W'](Hourly) ]]/1000</f>
        <v>9.0675762562743358</v>
      </c>
    </row>
    <row r="122" spans="1:3" x14ac:dyDescent="0.25">
      <c r="A122" s="9" t="s">
        <v>533</v>
      </c>
      <c r="B122" s="12">
        <v>9055.6303544848506</v>
      </c>
      <c r="C122">
        <f>SAFADModel_final_000001__2[[#This Row],[Whole Building:Facility Total Electric Demand Power '[W'](Hourly) ]]/1000</f>
        <v>9.0556303544848511</v>
      </c>
    </row>
    <row r="123" spans="1:3" x14ac:dyDescent="0.25">
      <c r="A123" s="9" t="s">
        <v>534</v>
      </c>
      <c r="B123" s="12">
        <v>9047.885791486282</v>
      </c>
      <c r="C123">
        <f>SAFADModel_final_000001__2[[#This Row],[Whole Building:Facility Total Electric Demand Power '[W'](Hourly) ]]/1000</f>
        <v>9.0478857914862818</v>
      </c>
    </row>
    <row r="124" spans="1:3" x14ac:dyDescent="0.25">
      <c r="A124" s="9" t="s">
        <v>535</v>
      </c>
      <c r="B124" s="12">
        <v>9020.633742271033</v>
      </c>
      <c r="C124">
        <f>SAFADModel_final_000001__2[[#This Row],[Whole Building:Facility Total Electric Demand Power '[W'](Hourly) ]]/1000</f>
        <v>9.0206337422710323</v>
      </c>
    </row>
    <row r="125" spans="1:3" x14ac:dyDescent="0.25">
      <c r="A125" s="9" t="s">
        <v>536</v>
      </c>
      <c r="B125" s="12">
        <v>8957.7687101481933</v>
      </c>
      <c r="C125">
        <f>SAFADModel_final_000001__2[[#This Row],[Whole Building:Facility Total Electric Demand Power '[W'](Hourly) ]]/1000</f>
        <v>8.9577687101481942</v>
      </c>
    </row>
    <row r="126" spans="1:3" x14ac:dyDescent="0.25">
      <c r="A126" s="9" t="s">
        <v>537</v>
      </c>
      <c r="B126" s="12">
        <v>8875.7170013503983</v>
      </c>
      <c r="C126">
        <f>SAFADModel_final_000001__2[[#This Row],[Whole Building:Facility Total Electric Demand Power '[W'](Hourly) ]]/1000</f>
        <v>8.8757170013503988</v>
      </c>
    </row>
    <row r="127" spans="1:3" x14ac:dyDescent="0.25">
      <c r="A127" s="9" t="s">
        <v>538</v>
      </c>
      <c r="B127" s="12">
        <v>8827.5402543347955</v>
      </c>
      <c r="C127">
        <f>SAFADModel_final_000001__2[[#This Row],[Whole Building:Facility Total Electric Demand Power '[W'](Hourly) ]]/1000</f>
        <v>8.8275402543347958</v>
      </c>
    </row>
    <row r="128" spans="1:3" x14ac:dyDescent="0.25">
      <c r="A128" s="9" t="s">
        <v>539</v>
      </c>
      <c r="B128" s="12">
        <v>8829.297105988273</v>
      </c>
      <c r="C128">
        <f>SAFADModel_final_000001__2[[#This Row],[Whole Building:Facility Total Electric Demand Power '[W'](Hourly) ]]/1000</f>
        <v>8.8292971059882728</v>
      </c>
    </row>
    <row r="129" spans="1:3" x14ac:dyDescent="0.25">
      <c r="A129" s="9" t="s">
        <v>540</v>
      </c>
      <c r="B129" s="12">
        <v>8861.3806993243252</v>
      </c>
      <c r="C129">
        <f>SAFADModel_final_000001__2[[#This Row],[Whole Building:Facility Total Electric Demand Power '[W'](Hourly) ]]/1000</f>
        <v>8.8613806993243251</v>
      </c>
    </row>
    <row r="130" spans="1:3" x14ac:dyDescent="0.25">
      <c r="A130" s="9" t="s">
        <v>541</v>
      </c>
      <c r="B130" s="12">
        <v>33823.235669776455</v>
      </c>
      <c r="C130">
        <f>SAFADModel_final_000001__2[[#This Row],[Whole Building:Facility Total Electric Demand Power '[W'](Hourly) ]]/1000</f>
        <v>33.823235669776459</v>
      </c>
    </row>
    <row r="131" spans="1:3" x14ac:dyDescent="0.25">
      <c r="A131" s="9" t="s">
        <v>542</v>
      </c>
      <c r="B131" s="12">
        <v>45331.464257427528</v>
      </c>
      <c r="C131">
        <f>SAFADModel_final_000001__2[[#This Row],[Whole Building:Facility Total Electric Demand Power '[W'](Hourly) ]]/1000</f>
        <v>45.331464257427527</v>
      </c>
    </row>
    <row r="132" spans="1:3" x14ac:dyDescent="0.25">
      <c r="A132" s="9" t="s">
        <v>543</v>
      </c>
      <c r="B132" s="12">
        <v>52015.886223434798</v>
      </c>
      <c r="C132">
        <f>SAFADModel_final_000001__2[[#This Row],[Whole Building:Facility Total Electric Demand Power '[W'](Hourly) ]]/1000</f>
        <v>52.015886223434798</v>
      </c>
    </row>
    <row r="133" spans="1:3" x14ac:dyDescent="0.25">
      <c r="A133" s="9" t="s">
        <v>544</v>
      </c>
      <c r="B133" s="12">
        <v>46368.591814990948</v>
      </c>
      <c r="C133">
        <f>SAFADModel_final_000001__2[[#This Row],[Whole Building:Facility Total Electric Demand Power '[W'](Hourly) ]]/1000</f>
        <v>46.36859181499095</v>
      </c>
    </row>
    <row r="134" spans="1:3" x14ac:dyDescent="0.25">
      <c r="A134" s="9" t="s">
        <v>545</v>
      </c>
      <c r="B134" s="12">
        <v>55523.470205972699</v>
      </c>
      <c r="C134">
        <f>SAFADModel_final_000001__2[[#This Row],[Whole Building:Facility Total Electric Demand Power '[W'](Hourly) ]]/1000</f>
        <v>55.5234702059727</v>
      </c>
    </row>
    <row r="135" spans="1:3" x14ac:dyDescent="0.25">
      <c r="A135" s="9" t="s">
        <v>546</v>
      </c>
      <c r="B135" s="12">
        <v>51093.795653511945</v>
      </c>
      <c r="C135">
        <f>SAFADModel_final_000001__2[[#This Row],[Whole Building:Facility Total Electric Demand Power '[W'](Hourly) ]]/1000</f>
        <v>51.093795653511947</v>
      </c>
    </row>
    <row r="136" spans="1:3" x14ac:dyDescent="0.25">
      <c r="A136" s="9" t="s">
        <v>547</v>
      </c>
      <c r="B136" s="12">
        <v>53616.433380004171</v>
      </c>
      <c r="C136">
        <f>SAFADModel_final_000001__2[[#This Row],[Whole Building:Facility Total Electric Demand Power '[W'](Hourly) ]]/1000</f>
        <v>53.616433380004175</v>
      </c>
    </row>
    <row r="137" spans="1:3" x14ac:dyDescent="0.25">
      <c r="A137" s="9" t="s">
        <v>548</v>
      </c>
      <c r="B137" s="12">
        <v>48528.413583721784</v>
      </c>
      <c r="C137">
        <f>SAFADModel_final_000001__2[[#This Row],[Whole Building:Facility Total Electric Demand Power '[W'](Hourly) ]]/1000</f>
        <v>48.528413583721786</v>
      </c>
    </row>
    <row r="138" spans="1:3" x14ac:dyDescent="0.25">
      <c r="A138" s="9" t="s">
        <v>549</v>
      </c>
      <c r="B138" s="12">
        <v>40348.362511000763</v>
      </c>
      <c r="C138">
        <f>SAFADModel_final_000001__2[[#This Row],[Whole Building:Facility Total Electric Demand Power '[W'](Hourly) ]]/1000</f>
        <v>40.348362511000765</v>
      </c>
    </row>
    <row r="139" spans="1:3" x14ac:dyDescent="0.25">
      <c r="A139" s="9" t="s">
        <v>550</v>
      </c>
      <c r="B139" s="12">
        <v>38709.068250660166</v>
      </c>
      <c r="C139">
        <f>SAFADModel_final_000001__2[[#This Row],[Whole Building:Facility Total Electric Demand Power '[W'](Hourly) ]]/1000</f>
        <v>38.709068250660167</v>
      </c>
    </row>
    <row r="140" spans="1:3" x14ac:dyDescent="0.25">
      <c r="A140" s="9" t="s">
        <v>551</v>
      </c>
      <c r="B140" s="12">
        <v>31692.919895499803</v>
      </c>
      <c r="C140">
        <f>SAFADModel_final_000001__2[[#This Row],[Whole Building:Facility Total Electric Demand Power '[W'](Hourly) ]]/1000</f>
        <v>31.692919895499802</v>
      </c>
    </row>
    <row r="141" spans="1:3" x14ac:dyDescent="0.25">
      <c r="A141" s="9" t="s">
        <v>552</v>
      </c>
      <c r="B141" s="12">
        <v>13556.147815309281</v>
      </c>
      <c r="C141">
        <f>SAFADModel_final_000001__2[[#This Row],[Whole Building:Facility Total Electric Demand Power '[W'](Hourly) ]]/1000</f>
        <v>13.556147815309281</v>
      </c>
    </row>
    <row r="142" spans="1:3" x14ac:dyDescent="0.25">
      <c r="A142" s="9" t="s">
        <v>553</v>
      </c>
      <c r="B142" s="12">
        <v>12868.277844579636</v>
      </c>
      <c r="C142">
        <f>SAFADModel_final_000001__2[[#This Row],[Whole Building:Facility Total Electric Demand Power '[W'](Hourly) ]]/1000</f>
        <v>12.868277844579636</v>
      </c>
    </row>
    <row r="143" spans="1:3" x14ac:dyDescent="0.25">
      <c r="A143" s="9" t="s">
        <v>554</v>
      </c>
      <c r="B143" s="12">
        <v>9145.4823140811222</v>
      </c>
      <c r="C143">
        <f>SAFADModel_final_000001__2[[#This Row],[Whole Building:Facility Total Electric Demand Power '[W'](Hourly) ]]/1000</f>
        <v>9.1454823140811214</v>
      </c>
    </row>
    <row r="144" spans="1:3" x14ac:dyDescent="0.25">
      <c r="A144" s="9" t="s">
        <v>555</v>
      </c>
      <c r="B144" s="12">
        <v>9028.3165192495344</v>
      </c>
      <c r="C144">
        <f>SAFADModel_final_000001__2[[#This Row],[Whole Building:Facility Total Electric Demand Power '[W'](Hourly) ]]/1000</f>
        <v>9.0283165192495343</v>
      </c>
    </row>
    <row r="145" spans="1:3" x14ac:dyDescent="0.25">
      <c r="A145" s="9" t="s">
        <v>556</v>
      </c>
      <c r="B145" s="12">
        <v>8996.890108049136</v>
      </c>
      <c r="C145">
        <f>SAFADModel_final_000001__2[[#This Row],[Whole Building:Facility Total Electric Demand Power '[W'](Hourly) ]]/1000</f>
        <v>8.9968901080491364</v>
      </c>
    </row>
    <row r="146" spans="1:3" x14ac:dyDescent="0.25">
      <c r="A146" s="9" t="s">
        <v>557</v>
      </c>
      <c r="B146" s="12">
        <v>8978.5595063268538</v>
      </c>
      <c r="C146">
        <f>SAFADModel_final_000001__2[[#This Row],[Whole Building:Facility Total Electric Demand Power '[W'](Hourly) ]]/1000</f>
        <v>8.9785595063268531</v>
      </c>
    </row>
    <row r="147" spans="1:3" x14ac:dyDescent="0.25">
      <c r="A147" s="9" t="s">
        <v>558</v>
      </c>
      <c r="B147" s="12">
        <v>8961.7492196717594</v>
      </c>
      <c r="C147">
        <f>SAFADModel_final_000001__2[[#This Row],[Whole Building:Facility Total Electric Demand Power '[W'](Hourly) ]]/1000</f>
        <v>8.9617492196717592</v>
      </c>
    </row>
    <row r="148" spans="1:3" x14ac:dyDescent="0.25">
      <c r="A148" s="9" t="s">
        <v>559</v>
      </c>
      <c r="B148" s="12">
        <v>8951.6572798022444</v>
      </c>
      <c r="C148">
        <f>SAFADModel_final_000001__2[[#This Row],[Whole Building:Facility Total Electric Demand Power '[W'](Hourly) ]]/1000</f>
        <v>8.9516572798022445</v>
      </c>
    </row>
    <row r="149" spans="1:3" x14ac:dyDescent="0.25">
      <c r="A149" s="9" t="s">
        <v>560</v>
      </c>
      <c r="B149" s="12">
        <v>8945.7994973453478</v>
      </c>
      <c r="C149">
        <f>SAFADModel_final_000001__2[[#This Row],[Whole Building:Facility Total Electric Demand Power '[W'](Hourly) ]]/1000</f>
        <v>8.9457994973453481</v>
      </c>
    </row>
    <row r="150" spans="1:3" x14ac:dyDescent="0.25">
      <c r="A150" s="9" t="s">
        <v>561</v>
      </c>
      <c r="B150" s="12">
        <v>8933.3388694338846</v>
      </c>
      <c r="C150">
        <f>SAFADModel_final_000001__2[[#This Row],[Whole Building:Facility Total Electric Demand Power '[W'](Hourly) ]]/1000</f>
        <v>8.933338869433884</v>
      </c>
    </row>
    <row r="151" spans="1:3" x14ac:dyDescent="0.25">
      <c r="A151" s="9" t="s">
        <v>562</v>
      </c>
      <c r="B151" s="12">
        <v>8964.5931016025843</v>
      </c>
      <c r="C151">
        <f>SAFADModel_final_000001__2[[#This Row],[Whole Building:Facility Total Electric Demand Power '[W'](Hourly) ]]/1000</f>
        <v>8.9645931016025848</v>
      </c>
    </row>
    <row r="152" spans="1:3" x14ac:dyDescent="0.25">
      <c r="A152" s="9" t="s">
        <v>563</v>
      </c>
      <c r="B152" s="12">
        <v>9062.3348487036947</v>
      </c>
      <c r="C152">
        <f>SAFADModel_final_000001__2[[#This Row],[Whole Building:Facility Total Electric Demand Power '[W'](Hourly) ]]/1000</f>
        <v>9.0623348487036939</v>
      </c>
    </row>
    <row r="153" spans="1:3" x14ac:dyDescent="0.25">
      <c r="A153" s="9" t="s">
        <v>564</v>
      </c>
      <c r="B153" s="12">
        <v>9174.3321738215618</v>
      </c>
      <c r="C153">
        <f>SAFADModel_final_000001__2[[#This Row],[Whole Building:Facility Total Electric Demand Power '[W'](Hourly) ]]/1000</f>
        <v>9.1743321738215613</v>
      </c>
    </row>
    <row r="154" spans="1:3" x14ac:dyDescent="0.25">
      <c r="A154" s="9" t="s">
        <v>565</v>
      </c>
      <c r="B154" s="12">
        <v>9257.4541341285367</v>
      </c>
      <c r="C154">
        <f>SAFADModel_final_000001__2[[#This Row],[Whole Building:Facility Total Electric Demand Power '[W'](Hourly) ]]/1000</f>
        <v>9.2574541341285368</v>
      </c>
    </row>
    <row r="155" spans="1:3" x14ac:dyDescent="0.25">
      <c r="A155" s="9" t="s">
        <v>566</v>
      </c>
      <c r="B155" s="12">
        <v>9294.2097942911896</v>
      </c>
      <c r="C155">
        <f>SAFADModel_final_000001__2[[#This Row],[Whole Building:Facility Total Electric Demand Power '[W'](Hourly) ]]/1000</f>
        <v>9.2942097942911897</v>
      </c>
    </row>
    <row r="156" spans="1:3" x14ac:dyDescent="0.25">
      <c r="A156" s="9" t="s">
        <v>567</v>
      </c>
      <c r="B156" s="12">
        <v>9314.634895491743</v>
      </c>
      <c r="C156">
        <f>SAFADModel_final_000001__2[[#This Row],[Whole Building:Facility Total Electric Demand Power '[W'](Hourly) ]]/1000</f>
        <v>9.3146348954917428</v>
      </c>
    </row>
    <row r="157" spans="1:3" x14ac:dyDescent="0.25">
      <c r="A157" s="9" t="s">
        <v>568</v>
      </c>
      <c r="B157" s="12">
        <v>9320.4987639115516</v>
      </c>
      <c r="C157">
        <f>SAFADModel_final_000001__2[[#This Row],[Whole Building:Facility Total Electric Demand Power '[W'](Hourly) ]]/1000</f>
        <v>9.3204987639115515</v>
      </c>
    </row>
    <row r="158" spans="1:3" x14ac:dyDescent="0.25">
      <c r="A158" s="9" t="s">
        <v>569</v>
      </c>
      <c r="B158" s="12">
        <v>9329.7318024669476</v>
      </c>
      <c r="C158">
        <f>SAFADModel_final_000001__2[[#This Row],[Whole Building:Facility Total Electric Demand Power '[W'](Hourly) ]]/1000</f>
        <v>9.3297318024669469</v>
      </c>
    </row>
    <row r="159" spans="1:3" x14ac:dyDescent="0.25">
      <c r="A159" s="9" t="s">
        <v>570</v>
      </c>
      <c r="B159" s="12">
        <v>9348.8013148561167</v>
      </c>
      <c r="C159">
        <f>SAFADModel_final_000001__2[[#This Row],[Whole Building:Facility Total Electric Demand Power '[W'](Hourly) ]]/1000</f>
        <v>9.3488013148561162</v>
      </c>
    </row>
    <row r="160" spans="1:3" x14ac:dyDescent="0.25">
      <c r="A160" s="9" t="s">
        <v>571</v>
      </c>
      <c r="B160" s="12">
        <v>9378.7089589310708</v>
      </c>
      <c r="C160">
        <f>SAFADModel_final_000001__2[[#This Row],[Whole Building:Facility Total Electric Demand Power '[W'](Hourly) ]]/1000</f>
        <v>9.378708958931071</v>
      </c>
    </row>
    <row r="161" spans="1:3" x14ac:dyDescent="0.25">
      <c r="A161" s="9" t="s">
        <v>572</v>
      </c>
      <c r="B161" s="12">
        <v>9400.479474341797</v>
      </c>
      <c r="C161">
        <f>SAFADModel_final_000001__2[[#This Row],[Whole Building:Facility Total Electric Demand Power '[W'](Hourly) ]]/1000</f>
        <v>9.4004794743417968</v>
      </c>
    </row>
    <row r="162" spans="1:3" x14ac:dyDescent="0.25">
      <c r="A162" s="9" t="s">
        <v>573</v>
      </c>
      <c r="B162" s="12">
        <v>9410.6447363174866</v>
      </c>
      <c r="C162">
        <f>SAFADModel_final_000001__2[[#This Row],[Whole Building:Facility Total Electric Demand Power '[W'](Hourly) ]]/1000</f>
        <v>9.4106447363174865</v>
      </c>
    </row>
    <row r="163" spans="1:3" x14ac:dyDescent="0.25">
      <c r="A163" s="9" t="s">
        <v>574</v>
      </c>
      <c r="B163" s="12">
        <v>9399.1172313652078</v>
      </c>
      <c r="C163">
        <f>SAFADModel_final_000001__2[[#This Row],[Whole Building:Facility Total Electric Demand Power '[W'](Hourly) ]]/1000</f>
        <v>9.3991172313652083</v>
      </c>
    </row>
    <row r="164" spans="1:3" x14ac:dyDescent="0.25">
      <c r="A164" s="9" t="s">
        <v>575</v>
      </c>
      <c r="B164" s="12">
        <v>9373.5397093444953</v>
      </c>
      <c r="C164">
        <f>SAFADModel_final_000001__2[[#This Row],[Whole Building:Facility Total Electric Demand Power '[W'](Hourly) ]]/1000</f>
        <v>9.3735397093444952</v>
      </c>
    </row>
    <row r="165" spans="1:3" x14ac:dyDescent="0.25">
      <c r="A165" s="9" t="s">
        <v>576</v>
      </c>
      <c r="B165" s="12">
        <v>9344.4594890972148</v>
      </c>
      <c r="C165">
        <f>SAFADModel_final_000001__2[[#This Row],[Whole Building:Facility Total Electric Demand Power '[W'](Hourly) ]]/1000</f>
        <v>9.3444594890972148</v>
      </c>
    </row>
    <row r="166" spans="1:3" x14ac:dyDescent="0.25">
      <c r="A166" s="9" t="s">
        <v>577</v>
      </c>
      <c r="B166" s="12">
        <v>9322.3631349193183</v>
      </c>
      <c r="C166">
        <f>SAFADModel_final_000001__2[[#This Row],[Whole Building:Facility Total Electric Demand Power '[W'](Hourly) ]]/1000</f>
        <v>9.3223631349193177</v>
      </c>
    </row>
    <row r="167" spans="1:3" x14ac:dyDescent="0.25">
      <c r="A167" s="9" t="s">
        <v>578</v>
      </c>
      <c r="B167" s="12">
        <v>9284.1883113453714</v>
      </c>
      <c r="C167">
        <f>SAFADModel_final_000001__2[[#This Row],[Whole Building:Facility Total Electric Demand Power '[W'](Hourly) ]]/1000</f>
        <v>9.2841883113453711</v>
      </c>
    </row>
    <row r="168" spans="1:3" x14ac:dyDescent="0.25">
      <c r="A168" s="9" t="s">
        <v>579</v>
      </c>
      <c r="B168" s="12">
        <v>9236.2088111132889</v>
      </c>
      <c r="C168">
        <f>SAFADModel_final_000001__2[[#This Row],[Whole Building:Facility Total Electric Demand Power '[W'](Hourly) ]]/1000</f>
        <v>9.2362088111132881</v>
      </c>
    </row>
    <row r="169" spans="1:3" x14ac:dyDescent="0.25">
      <c r="A169" s="9" t="s">
        <v>580</v>
      </c>
      <c r="B169" s="12">
        <v>9189.548138260885</v>
      </c>
      <c r="C169">
        <f>SAFADModel_final_000001__2[[#This Row],[Whole Building:Facility Total Electric Demand Power '[W'](Hourly) ]]/1000</f>
        <v>9.1895481382608857</v>
      </c>
    </row>
    <row r="170" spans="1:3" x14ac:dyDescent="0.25">
      <c r="A170" s="9" t="s">
        <v>121</v>
      </c>
      <c r="B170" s="12">
        <v>9171.278574843951</v>
      </c>
      <c r="C170">
        <f>SAFADModel_final_000001__2[[#This Row],[Whole Building:Facility Total Electric Demand Power '[W'](Hourly) ]]/1000</f>
        <v>9.1712785748439511</v>
      </c>
    </row>
    <row r="171" spans="1:3" x14ac:dyDescent="0.25">
      <c r="A171" s="9" t="s">
        <v>122</v>
      </c>
      <c r="B171" s="12">
        <v>9151.4244476126478</v>
      </c>
      <c r="C171">
        <f>SAFADModel_final_000001__2[[#This Row],[Whole Building:Facility Total Electric Demand Power '[W'](Hourly) ]]/1000</f>
        <v>9.1514244476126478</v>
      </c>
    </row>
    <row r="172" spans="1:3" x14ac:dyDescent="0.25">
      <c r="A172" s="9" t="s">
        <v>123</v>
      </c>
      <c r="B172" s="12">
        <v>9116.2082666556871</v>
      </c>
      <c r="C172">
        <f>SAFADModel_final_000001__2[[#This Row],[Whole Building:Facility Total Electric Demand Power '[W'](Hourly) ]]/1000</f>
        <v>9.1162082666556863</v>
      </c>
    </row>
    <row r="173" spans="1:3" x14ac:dyDescent="0.25">
      <c r="A173" s="9" t="s">
        <v>124</v>
      </c>
      <c r="B173" s="12">
        <v>9070.3691101417771</v>
      </c>
      <c r="C173">
        <f>SAFADModel_final_000001__2[[#This Row],[Whole Building:Facility Total Electric Demand Power '[W'](Hourly) ]]/1000</f>
        <v>9.0703691101417778</v>
      </c>
    </row>
    <row r="174" spans="1:3" x14ac:dyDescent="0.25">
      <c r="A174" s="9" t="s">
        <v>125</v>
      </c>
      <c r="B174" s="12">
        <v>9017.2989761765366</v>
      </c>
      <c r="C174">
        <f>SAFADModel_final_000001__2[[#This Row],[Whole Building:Facility Total Electric Demand Power '[W'](Hourly) ]]/1000</f>
        <v>9.0172989761765372</v>
      </c>
    </row>
    <row r="175" spans="1:3" x14ac:dyDescent="0.25">
      <c r="A175" s="9" t="s">
        <v>126</v>
      </c>
      <c r="B175" s="12">
        <v>9003.1984748309551</v>
      </c>
      <c r="C175">
        <f>SAFADModel_final_000001__2[[#This Row],[Whole Building:Facility Total Electric Demand Power '[W'](Hourly) ]]/1000</f>
        <v>9.0031984748309544</v>
      </c>
    </row>
    <row r="176" spans="1:3" x14ac:dyDescent="0.25">
      <c r="A176" s="9" t="s">
        <v>127</v>
      </c>
      <c r="B176" s="12">
        <v>9049.3037926328143</v>
      </c>
      <c r="C176">
        <f>SAFADModel_final_000001__2[[#This Row],[Whole Building:Facility Total Electric Demand Power '[W'](Hourly) ]]/1000</f>
        <v>9.0493037926328146</v>
      </c>
    </row>
    <row r="177" spans="1:3" x14ac:dyDescent="0.25">
      <c r="A177" s="9" t="s">
        <v>128</v>
      </c>
      <c r="B177" s="12">
        <v>32459.644649504498</v>
      </c>
      <c r="C177">
        <f>SAFADModel_final_000001__2[[#This Row],[Whole Building:Facility Total Electric Demand Power '[W'](Hourly) ]]/1000</f>
        <v>32.459644649504497</v>
      </c>
    </row>
    <row r="178" spans="1:3" x14ac:dyDescent="0.25">
      <c r="A178" s="9" t="s">
        <v>129</v>
      </c>
      <c r="B178" s="12">
        <v>62069.086251182795</v>
      </c>
      <c r="C178">
        <f>SAFADModel_final_000001__2[[#This Row],[Whole Building:Facility Total Electric Demand Power '[W'](Hourly) ]]/1000</f>
        <v>62.069086251182796</v>
      </c>
    </row>
    <row r="179" spans="1:3" x14ac:dyDescent="0.25">
      <c r="A179" s="9" t="s">
        <v>130</v>
      </c>
      <c r="B179" s="12">
        <v>116306.43938842282</v>
      </c>
      <c r="C179">
        <f>SAFADModel_final_000001__2[[#This Row],[Whole Building:Facility Total Electric Demand Power '[W'](Hourly) ]]/1000</f>
        <v>116.30643938842282</v>
      </c>
    </row>
    <row r="180" spans="1:3" x14ac:dyDescent="0.25">
      <c r="A180" s="9" t="s">
        <v>131</v>
      </c>
      <c r="B180" s="12">
        <v>118071.55671164072</v>
      </c>
      <c r="C180">
        <f>SAFADModel_final_000001__2[[#This Row],[Whole Building:Facility Total Electric Demand Power '[W'](Hourly) ]]/1000</f>
        <v>118.07155671164072</v>
      </c>
    </row>
    <row r="181" spans="1:3" x14ac:dyDescent="0.25">
      <c r="A181" s="9" t="s">
        <v>132</v>
      </c>
      <c r="B181" s="12">
        <v>178594.14156483227</v>
      </c>
      <c r="C181">
        <f>SAFADModel_final_000001__2[[#This Row],[Whole Building:Facility Total Electric Demand Power '[W'](Hourly) ]]/1000</f>
        <v>178.59414156483228</v>
      </c>
    </row>
    <row r="182" spans="1:3" x14ac:dyDescent="0.25">
      <c r="A182" s="9" t="s">
        <v>133</v>
      </c>
      <c r="B182" s="12">
        <v>180664.53881819468</v>
      </c>
      <c r="C182">
        <f>SAFADModel_final_000001__2[[#This Row],[Whole Building:Facility Total Electric Demand Power '[W'](Hourly) ]]/1000</f>
        <v>180.66453881819467</v>
      </c>
    </row>
    <row r="183" spans="1:3" x14ac:dyDescent="0.25">
      <c r="A183" s="9" t="s">
        <v>134</v>
      </c>
      <c r="B183" s="12">
        <v>192358.07975585782</v>
      </c>
      <c r="C183">
        <f>SAFADModel_final_000001__2[[#This Row],[Whole Building:Facility Total Electric Demand Power '[W'](Hourly) ]]/1000</f>
        <v>192.35807975585783</v>
      </c>
    </row>
    <row r="184" spans="1:3" x14ac:dyDescent="0.25">
      <c r="A184" s="9" t="s">
        <v>135</v>
      </c>
      <c r="B184" s="12">
        <v>200614.7188921395</v>
      </c>
      <c r="C184">
        <f>SAFADModel_final_000001__2[[#This Row],[Whole Building:Facility Total Electric Demand Power '[W'](Hourly) ]]/1000</f>
        <v>200.61471889213951</v>
      </c>
    </row>
    <row r="185" spans="1:3" x14ac:dyDescent="0.25">
      <c r="A185" s="9" t="s">
        <v>136</v>
      </c>
      <c r="B185" s="12">
        <v>188650.11064456054</v>
      </c>
      <c r="C185">
        <f>SAFADModel_final_000001__2[[#This Row],[Whole Building:Facility Total Electric Demand Power '[W'](Hourly) ]]/1000</f>
        <v>188.65011064456053</v>
      </c>
    </row>
    <row r="186" spans="1:3" x14ac:dyDescent="0.25">
      <c r="A186" s="9" t="s">
        <v>137</v>
      </c>
      <c r="B186" s="12">
        <v>170210.64307234358</v>
      </c>
      <c r="C186">
        <f>SAFADModel_final_000001__2[[#This Row],[Whole Building:Facility Total Electric Demand Power '[W'](Hourly) ]]/1000</f>
        <v>170.21064307234357</v>
      </c>
    </row>
    <row r="187" spans="1:3" x14ac:dyDescent="0.25">
      <c r="A187" s="9" t="s">
        <v>138</v>
      </c>
      <c r="B187" s="12">
        <v>60174.268159186067</v>
      </c>
      <c r="C187">
        <f>SAFADModel_final_000001__2[[#This Row],[Whole Building:Facility Total Electric Demand Power '[W'](Hourly) ]]/1000</f>
        <v>60.17426815918607</v>
      </c>
    </row>
    <row r="188" spans="1:3" x14ac:dyDescent="0.25">
      <c r="A188" s="9" t="s">
        <v>139</v>
      </c>
      <c r="B188" s="12">
        <v>29664.993302396833</v>
      </c>
      <c r="C188">
        <f>SAFADModel_final_000001__2[[#This Row],[Whole Building:Facility Total Electric Demand Power '[W'](Hourly) ]]/1000</f>
        <v>29.664993302396834</v>
      </c>
    </row>
    <row r="189" spans="1:3" x14ac:dyDescent="0.25">
      <c r="A189" s="9" t="s">
        <v>140</v>
      </c>
      <c r="B189" s="12">
        <v>12365.594633943505</v>
      </c>
      <c r="C189">
        <f>SAFADModel_final_000001__2[[#This Row],[Whole Building:Facility Total Electric Demand Power '[W'](Hourly) ]]/1000</f>
        <v>12.365594633943505</v>
      </c>
    </row>
    <row r="190" spans="1:3" x14ac:dyDescent="0.25">
      <c r="A190" s="9" t="s">
        <v>141</v>
      </c>
      <c r="B190" s="12">
        <v>9581.5606821498131</v>
      </c>
      <c r="C190">
        <f>SAFADModel_final_000001__2[[#This Row],[Whole Building:Facility Total Electric Demand Power '[W'](Hourly) ]]/1000</f>
        <v>9.5815606821498136</v>
      </c>
    </row>
    <row r="191" spans="1:3" x14ac:dyDescent="0.25">
      <c r="A191" s="9" t="s">
        <v>142</v>
      </c>
      <c r="B191" s="12">
        <v>9171.8709104470108</v>
      </c>
      <c r="C191">
        <f>SAFADModel_final_000001__2[[#This Row],[Whole Building:Facility Total Electric Demand Power '[W'](Hourly) ]]/1000</f>
        <v>9.1718709104470104</v>
      </c>
    </row>
    <row r="192" spans="1:3" x14ac:dyDescent="0.25">
      <c r="A192" s="9" t="s">
        <v>143</v>
      </c>
      <c r="B192" s="12">
        <v>9182.0369605107844</v>
      </c>
      <c r="C192">
        <f>SAFADModel_final_000001__2[[#This Row],[Whole Building:Facility Total Electric Demand Power '[W'](Hourly) ]]/1000</f>
        <v>9.1820369605107839</v>
      </c>
    </row>
    <row r="193" spans="1:3" x14ac:dyDescent="0.25">
      <c r="A193" s="9" t="s">
        <v>144</v>
      </c>
      <c r="B193" s="12">
        <v>9172.8205536705209</v>
      </c>
      <c r="C193">
        <f>SAFADModel_final_000001__2[[#This Row],[Whole Building:Facility Total Electric Demand Power '[W'](Hourly) ]]/1000</f>
        <v>9.1728205536705207</v>
      </c>
    </row>
    <row r="194" spans="1:3" x14ac:dyDescent="0.25">
      <c r="A194" s="9" t="s">
        <v>145</v>
      </c>
      <c r="B194" s="12">
        <v>9150.116863498306</v>
      </c>
      <c r="C194">
        <f>SAFADModel_final_000001__2[[#This Row],[Whole Building:Facility Total Electric Demand Power '[W'](Hourly) ]]/1000</f>
        <v>9.1501168634983063</v>
      </c>
    </row>
    <row r="195" spans="1:3" x14ac:dyDescent="0.25">
      <c r="A195" s="9" t="s">
        <v>146</v>
      </c>
      <c r="B195" s="12">
        <v>9129.174334933532</v>
      </c>
      <c r="C195">
        <f>SAFADModel_final_000001__2[[#This Row],[Whole Building:Facility Total Electric Demand Power '[W'](Hourly) ]]/1000</f>
        <v>9.1291743349335324</v>
      </c>
    </row>
    <row r="196" spans="1:3" x14ac:dyDescent="0.25">
      <c r="A196" s="9" t="s">
        <v>147</v>
      </c>
      <c r="B196" s="12">
        <v>9107.1588291701992</v>
      </c>
      <c r="C196">
        <f>SAFADModel_final_000001__2[[#This Row],[Whole Building:Facility Total Electric Demand Power '[W'](Hourly) ]]/1000</f>
        <v>9.1071588291701993</v>
      </c>
    </row>
    <row r="197" spans="1:3" x14ac:dyDescent="0.25">
      <c r="A197" s="9" t="s">
        <v>148</v>
      </c>
      <c r="B197" s="12">
        <v>9086.0211478356341</v>
      </c>
      <c r="C197">
        <f>SAFADModel_final_000001__2[[#This Row],[Whole Building:Facility Total Electric Demand Power '[W'](Hourly) ]]/1000</f>
        <v>9.0860211478356341</v>
      </c>
    </row>
    <row r="198" spans="1:3" x14ac:dyDescent="0.25">
      <c r="A198" s="9" t="s">
        <v>149</v>
      </c>
      <c r="B198" s="12">
        <v>9061.7304548148368</v>
      </c>
      <c r="C198">
        <f>SAFADModel_final_000001__2[[#This Row],[Whole Building:Facility Total Electric Demand Power '[W'](Hourly) ]]/1000</f>
        <v>9.0617304548148372</v>
      </c>
    </row>
    <row r="199" spans="1:3" x14ac:dyDescent="0.25">
      <c r="A199" s="9" t="s">
        <v>150</v>
      </c>
      <c r="B199" s="12">
        <v>9066.2634015871608</v>
      </c>
      <c r="C199">
        <f>SAFADModel_final_000001__2[[#This Row],[Whole Building:Facility Total Electric Demand Power '[W'](Hourly) ]]/1000</f>
        <v>9.066263401587161</v>
      </c>
    </row>
    <row r="200" spans="1:3" x14ac:dyDescent="0.25">
      <c r="A200" s="9" t="s">
        <v>151</v>
      </c>
      <c r="B200" s="12">
        <v>9099.8579045615206</v>
      </c>
      <c r="C200">
        <f>SAFADModel_final_000001__2[[#This Row],[Whole Building:Facility Total Electric Demand Power '[W'](Hourly) ]]/1000</f>
        <v>9.0998579045615209</v>
      </c>
    </row>
    <row r="201" spans="1:3" x14ac:dyDescent="0.25">
      <c r="A201" s="9" t="s">
        <v>152</v>
      </c>
      <c r="B201" s="12">
        <v>9152.8613236240799</v>
      </c>
      <c r="C201">
        <f>SAFADModel_final_000001__2[[#This Row],[Whole Building:Facility Total Electric Demand Power '[W'](Hourly) ]]/1000</f>
        <v>9.1528613236240801</v>
      </c>
    </row>
    <row r="202" spans="1:3" x14ac:dyDescent="0.25">
      <c r="A202" s="9" t="s">
        <v>153</v>
      </c>
      <c r="B202" s="12">
        <v>9193.8257876905482</v>
      </c>
      <c r="C202">
        <f>SAFADModel_final_000001__2[[#This Row],[Whole Building:Facility Total Electric Demand Power '[W'](Hourly) ]]/1000</f>
        <v>9.1938257876905478</v>
      </c>
    </row>
    <row r="203" spans="1:3" x14ac:dyDescent="0.25">
      <c r="A203" s="9" t="s">
        <v>154</v>
      </c>
      <c r="B203" s="12">
        <v>9292.3787208001322</v>
      </c>
      <c r="C203">
        <f>SAFADModel_final_000001__2[[#This Row],[Whole Building:Facility Total Electric Demand Power '[W'](Hourly) ]]/1000</f>
        <v>9.2923787208001318</v>
      </c>
    </row>
    <row r="204" spans="1:3" x14ac:dyDescent="0.25">
      <c r="A204" s="9" t="s">
        <v>155</v>
      </c>
      <c r="B204" s="12">
        <v>9372.3602392717057</v>
      </c>
      <c r="C204">
        <f>SAFADModel_final_000001__2[[#This Row],[Whole Building:Facility Total Electric Demand Power '[W'](Hourly) ]]/1000</f>
        <v>9.3723602392717051</v>
      </c>
    </row>
    <row r="205" spans="1:3" x14ac:dyDescent="0.25">
      <c r="A205" s="9" t="s">
        <v>156</v>
      </c>
      <c r="B205" s="12">
        <v>9397.0543547536272</v>
      </c>
      <c r="C205">
        <f>SAFADModel_final_000001__2[[#This Row],[Whole Building:Facility Total Electric Demand Power '[W'](Hourly) ]]/1000</f>
        <v>9.397054354753628</v>
      </c>
    </row>
    <row r="206" spans="1:3" x14ac:dyDescent="0.25">
      <c r="A206" s="9" t="s">
        <v>157</v>
      </c>
      <c r="B206" s="12">
        <v>9400.6019702311987</v>
      </c>
      <c r="C206">
        <f>SAFADModel_final_000001__2[[#This Row],[Whole Building:Facility Total Electric Demand Power '[W'](Hourly) ]]/1000</f>
        <v>9.4006019702311985</v>
      </c>
    </row>
    <row r="207" spans="1:3" x14ac:dyDescent="0.25">
      <c r="A207" s="9" t="s">
        <v>158</v>
      </c>
      <c r="B207" s="12">
        <v>9388.8448641382947</v>
      </c>
      <c r="C207">
        <f>SAFADModel_final_000001__2[[#This Row],[Whole Building:Facility Total Electric Demand Power '[W'](Hourly) ]]/1000</f>
        <v>9.388844864138294</v>
      </c>
    </row>
    <row r="208" spans="1:3" x14ac:dyDescent="0.25">
      <c r="A208" s="9" t="s">
        <v>159</v>
      </c>
      <c r="B208" s="12">
        <v>9375.1920576088214</v>
      </c>
      <c r="C208">
        <f>SAFADModel_final_000001__2[[#This Row],[Whole Building:Facility Total Electric Demand Power '[W'](Hourly) ]]/1000</f>
        <v>9.375192057608821</v>
      </c>
    </row>
    <row r="209" spans="1:3" x14ac:dyDescent="0.25">
      <c r="A209" s="9" t="s">
        <v>160</v>
      </c>
      <c r="B209" s="12">
        <v>9357.9251921250961</v>
      </c>
      <c r="C209">
        <f>SAFADModel_final_000001__2[[#This Row],[Whole Building:Facility Total Electric Demand Power '[W'](Hourly) ]]/1000</f>
        <v>9.3579251921250961</v>
      </c>
    </row>
    <row r="210" spans="1:3" x14ac:dyDescent="0.25">
      <c r="A210" s="9" t="s">
        <v>161</v>
      </c>
      <c r="B210" s="12">
        <v>9334.1831329988854</v>
      </c>
      <c r="C210">
        <f>SAFADModel_final_000001__2[[#This Row],[Whole Building:Facility Total Electric Demand Power '[W'](Hourly) ]]/1000</f>
        <v>9.334183132998886</v>
      </c>
    </row>
    <row r="211" spans="1:3" x14ac:dyDescent="0.25">
      <c r="A211" s="9" t="s">
        <v>162</v>
      </c>
      <c r="B211" s="12">
        <v>9305.4028956978509</v>
      </c>
      <c r="C211">
        <f>SAFADModel_final_000001__2[[#This Row],[Whole Building:Facility Total Electric Demand Power '[W'](Hourly) ]]/1000</f>
        <v>9.305402895697851</v>
      </c>
    </row>
    <row r="212" spans="1:3" x14ac:dyDescent="0.25">
      <c r="A212" s="9" t="s">
        <v>163</v>
      </c>
      <c r="B212" s="12">
        <v>9269.6887839470164</v>
      </c>
      <c r="C212">
        <f>SAFADModel_final_000001__2[[#This Row],[Whole Building:Facility Total Electric Demand Power '[W'](Hourly) ]]/1000</f>
        <v>9.2696887839470161</v>
      </c>
    </row>
    <row r="213" spans="1:3" x14ac:dyDescent="0.25">
      <c r="A213" s="9" t="s">
        <v>164</v>
      </c>
      <c r="B213" s="12">
        <v>9232.3968676859895</v>
      </c>
      <c r="C213">
        <f>SAFADModel_final_000001__2[[#This Row],[Whole Building:Facility Total Electric Demand Power '[W'](Hourly) ]]/1000</f>
        <v>9.2323968676859902</v>
      </c>
    </row>
    <row r="214" spans="1:3" x14ac:dyDescent="0.25">
      <c r="A214" s="9" t="s">
        <v>165</v>
      </c>
      <c r="B214" s="12">
        <v>9203.3726872031366</v>
      </c>
      <c r="C214">
        <f>SAFADModel_final_000001__2[[#This Row],[Whole Building:Facility Total Electric Demand Power '[W'](Hourly) ]]/1000</f>
        <v>9.2033726872031369</v>
      </c>
    </row>
    <row r="215" spans="1:3" x14ac:dyDescent="0.25">
      <c r="A215" s="9" t="s">
        <v>166</v>
      </c>
      <c r="B215" s="12">
        <v>9173.1114320582728</v>
      </c>
      <c r="C215">
        <f>SAFADModel_final_000001__2[[#This Row],[Whole Building:Facility Total Electric Demand Power '[W'](Hourly) ]]/1000</f>
        <v>9.1731114320582723</v>
      </c>
    </row>
    <row r="216" spans="1:3" x14ac:dyDescent="0.25">
      <c r="A216" s="9" t="s">
        <v>167</v>
      </c>
      <c r="B216" s="12">
        <v>9146.522987806411</v>
      </c>
      <c r="C216">
        <f>SAFADModel_final_000001__2[[#This Row],[Whole Building:Facility Total Electric Demand Power '[W'](Hourly) ]]/1000</f>
        <v>9.1465229878064118</v>
      </c>
    </row>
    <row r="217" spans="1:3" x14ac:dyDescent="0.25">
      <c r="A217" s="9" t="s">
        <v>168</v>
      </c>
      <c r="B217" s="12">
        <v>9122.2716517802401</v>
      </c>
      <c r="C217">
        <f>SAFADModel_final_000001__2[[#This Row],[Whole Building:Facility Total Electric Demand Power '[W'](Hourly) ]]/1000</f>
        <v>9.12227165178024</v>
      </c>
    </row>
    <row r="218" spans="1:3" x14ac:dyDescent="0.25">
      <c r="A218" s="9" t="s">
        <v>169</v>
      </c>
      <c r="B218" s="12">
        <v>9104.4140491425442</v>
      </c>
      <c r="C218">
        <f>SAFADModel_final_000001__2[[#This Row],[Whole Building:Facility Total Electric Demand Power '[W'](Hourly) ]]/1000</f>
        <v>9.1044140491425445</v>
      </c>
    </row>
    <row r="219" spans="1:3" x14ac:dyDescent="0.25">
      <c r="A219" s="9" t="s">
        <v>170</v>
      </c>
      <c r="B219" s="12">
        <v>9089.8614953124361</v>
      </c>
      <c r="C219">
        <f>SAFADModel_final_000001__2[[#This Row],[Whole Building:Facility Total Electric Demand Power '[W'](Hourly) ]]/1000</f>
        <v>9.0898614953124355</v>
      </c>
    </row>
    <row r="220" spans="1:3" x14ac:dyDescent="0.25">
      <c r="A220" s="9" t="s">
        <v>171</v>
      </c>
      <c r="B220" s="12">
        <v>9076.3752664500753</v>
      </c>
      <c r="C220">
        <f>SAFADModel_final_000001__2[[#This Row],[Whole Building:Facility Total Electric Demand Power '[W'](Hourly) ]]/1000</f>
        <v>9.076375266450075</v>
      </c>
    </row>
    <row r="221" spans="1:3" x14ac:dyDescent="0.25">
      <c r="A221" s="9" t="s">
        <v>172</v>
      </c>
      <c r="B221" s="12">
        <v>9065.6345461999172</v>
      </c>
      <c r="C221">
        <f>SAFADModel_final_000001__2[[#This Row],[Whole Building:Facility Total Electric Demand Power '[W'](Hourly) ]]/1000</f>
        <v>9.0656345461999166</v>
      </c>
    </row>
    <row r="222" spans="1:3" x14ac:dyDescent="0.25">
      <c r="A222" s="9" t="s">
        <v>173</v>
      </c>
      <c r="B222" s="12">
        <v>9057.67311930303</v>
      </c>
      <c r="C222">
        <f>SAFADModel_final_000001__2[[#This Row],[Whole Building:Facility Total Electric Demand Power '[W'](Hourly) ]]/1000</f>
        <v>9.0576731193030309</v>
      </c>
    </row>
    <row r="223" spans="1:3" x14ac:dyDescent="0.25">
      <c r="A223" s="9" t="s">
        <v>174</v>
      </c>
      <c r="B223" s="12">
        <v>9066.771542406872</v>
      </c>
      <c r="C223">
        <f>SAFADModel_final_000001__2[[#This Row],[Whole Building:Facility Total Electric Demand Power '[W'](Hourly) ]]/1000</f>
        <v>9.0667715424068724</v>
      </c>
    </row>
    <row r="224" spans="1:3" x14ac:dyDescent="0.25">
      <c r="A224" s="9" t="s">
        <v>175</v>
      </c>
      <c r="B224" s="12">
        <v>9123.8110103365307</v>
      </c>
      <c r="C224">
        <f>SAFADModel_final_000001__2[[#This Row],[Whole Building:Facility Total Electric Demand Power '[W'](Hourly) ]]/1000</f>
        <v>9.1238110103365315</v>
      </c>
    </row>
    <row r="225" spans="1:3" x14ac:dyDescent="0.25">
      <c r="A225" s="9" t="s">
        <v>176</v>
      </c>
      <c r="B225" s="12">
        <v>27388.559602248628</v>
      </c>
      <c r="C225">
        <f>SAFADModel_final_000001__2[[#This Row],[Whole Building:Facility Total Electric Demand Power '[W'](Hourly) ]]/1000</f>
        <v>27.388559602248627</v>
      </c>
    </row>
    <row r="226" spans="1:3" x14ac:dyDescent="0.25">
      <c r="A226" s="9" t="s">
        <v>177</v>
      </c>
      <c r="B226" s="12">
        <v>90807.941543335852</v>
      </c>
      <c r="C226">
        <f>SAFADModel_final_000001__2[[#This Row],[Whole Building:Facility Total Electric Demand Power '[W'](Hourly) ]]/1000</f>
        <v>90.807941543335858</v>
      </c>
    </row>
    <row r="227" spans="1:3" x14ac:dyDescent="0.25">
      <c r="A227" s="9" t="s">
        <v>178</v>
      </c>
      <c r="B227" s="12">
        <v>131788.9642283892</v>
      </c>
      <c r="C227">
        <f>SAFADModel_final_000001__2[[#This Row],[Whole Building:Facility Total Electric Demand Power '[W'](Hourly) ]]/1000</f>
        <v>131.7889642283892</v>
      </c>
    </row>
    <row r="228" spans="1:3" x14ac:dyDescent="0.25">
      <c r="A228" s="9" t="s">
        <v>179</v>
      </c>
      <c r="B228" s="12">
        <v>162553.0752073263</v>
      </c>
      <c r="C228">
        <f>SAFADModel_final_000001__2[[#This Row],[Whole Building:Facility Total Electric Demand Power '[W'](Hourly) ]]/1000</f>
        <v>162.55307520732629</v>
      </c>
    </row>
    <row r="229" spans="1:3" x14ac:dyDescent="0.25">
      <c r="A229" s="9" t="s">
        <v>180</v>
      </c>
      <c r="B229" s="12">
        <v>196538.74010578822</v>
      </c>
      <c r="C229">
        <f>SAFADModel_final_000001__2[[#This Row],[Whole Building:Facility Total Electric Demand Power '[W'](Hourly) ]]/1000</f>
        <v>196.53874010578824</v>
      </c>
    </row>
    <row r="230" spans="1:3" x14ac:dyDescent="0.25">
      <c r="A230" s="9" t="s">
        <v>181</v>
      </c>
      <c r="B230" s="12">
        <v>197010.87740288023</v>
      </c>
      <c r="C230">
        <f>SAFADModel_final_000001__2[[#This Row],[Whole Building:Facility Total Electric Demand Power '[W'](Hourly) ]]/1000</f>
        <v>197.01087740288023</v>
      </c>
    </row>
    <row r="231" spans="1:3" x14ac:dyDescent="0.25">
      <c r="A231" s="9" t="s">
        <v>182</v>
      </c>
      <c r="B231" s="12">
        <v>190613.54949873916</v>
      </c>
      <c r="C231">
        <f>SAFADModel_final_000001__2[[#This Row],[Whole Building:Facility Total Electric Demand Power '[W'](Hourly) ]]/1000</f>
        <v>190.61354949873916</v>
      </c>
    </row>
    <row r="232" spans="1:3" x14ac:dyDescent="0.25">
      <c r="A232" s="9" t="s">
        <v>183</v>
      </c>
      <c r="B232" s="12">
        <v>196794.40039568362</v>
      </c>
      <c r="C232">
        <f>SAFADModel_final_000001__2[[#This Row],[Whole Building:Facility Total Electric Demand Power '[W'](Hourly) ]]/1000</f>
        <v>196.79440039568362</v>
      </c>
    </row>
    <row r="233" spans="1:3" x14ac:dyDescent="0.25">
      <c r="A233" s="9" t="s">
        <v>184</v>
      </c>
      <c r="B233" s="12">
        <v>164002.35966815703</v>
      </c>
      <c r="C233">
        <f>SAFADModel_final_000001__2[[#This Row],[Whole Building:Facility Total Electric Demand Power '[W'](Hourly) ]]/1000</f>
        <v>164.00235966815703</v>
      </c>
    </row>
    <row r="234" spans="1:3" x14ac:dyDescent="0.25">
      <c r="A234" s="9" t="s">
        <v>185</v>
      </c>
      <c r="B234" s="12">
        <v>82948.731369334724</v>
      </c>
      <c r="C234">
        <f>SAFADModel_final_000001__2[[#This Row],[Whole Building:Facility Total Electric Demand Power '[W'](Hourly) ]]/1000</f>
        <v>82.948731369334723</v>
      </c>
    </row>
    <row r="235" spans="1:3" x14ac:dyDescent="0.25">
      <c r="A235" s="9" t="s">
        <v>186</v>
      </c>
      <c r="B235" s="12">
        <v>55795.44044134055</v>
      </c>
      <c r="C235">
        <f>SAFADModel_final_000001__2[[#This Row],[Whole Building:Facility Total Electric Demand Power '[W'](Hourly) ]]/1000</f>
        <v>55.795440441340553</v>
      </c>
    </row>
    <row r="236" spans="1:3" x14ac:dyDescent="0.25">
      <c r="A236" s="9" t="s">
        <v>187</v>
      </c>
      <c r="B236" s="12">
        <v>24745.411503390835</v>
      </c>
      <c r="C236">
        <f>SAFADModel_final_000001__2[[#This Row],[Whole Building:Facility Total Electric Demand Power '[W'](Hourly) ]]/1000</f>
        <v>24.745411503390834</v>
      </c>
    </row>
    <row r="237" spans="1:3" x14ac:dyDescent="0.25">
      <c r="A237" s="9" t="s">
        <v>188</v>
      </c>
      <c r="B237" s="12">
        <v>9972.2657152281026</v>
      </c>
      <c r="C237">
        <f>SAFADModel_final_000001__2[[#This Row],[Whole Building:Facility Total Electric Demand Power '[W'](Hourly) ]]/1000</f>
        <v>9.9722657152281027</v>
      </c>
    </row>
    <row r="238" spans="1:3" x14ac:dyDescent="0.25">
      <c r="A238" s="9" t="s">
        <v>189</v>
      </c>
      <c r="B238" s="12">
        <v>9537.0635306639397</v>
      </c>
      <c r="C238">
        <f>SAFADModel_final_000001__2[[#This Row],[Whole Building:Facility Total Electric Demand Power '[W'](Hourly) ]]/1000</f>
        <v>9.5370635306639393</v>
      </c>
    </row>
    <row r="239" spans="1:3" x14ac:dyDescent="0.25">
      <c r="A239" s="9" t="s">
        <v>190</v>
      </c>
      <c r="B239" s="12">
        <v>9117.3039482285421</v>
      </c>
      <c r="C239">
        <f>SAFADModel_final_000001__2[[#This Row],[Whole Building:Facility Total Electric Demand Power '[W'](Hourly) ]]/1000</f>
        <v>9.1173039482285425</v>
      </c>
    </row>
    <row r="240" spans="1:3" x14ac:dyDescent="0.25">
      <c r="A240" s="9" t="s">
        <v>191</v>
      </c>
      <c r="B240" s="12">
        <v>9115.0219757693394</v>
      </c>
      <c r="C240">
        <f>SAFADModel_final_000001__2[[#This Row],[Whole Building:Facility Total Electric Demand Power '[W'](Hourly) ]]/1000</f>
        <v>9.1150219757693396</v>
      </c>
    </row>
    <row r="241" spans="1:3" x14ac:dyDescent="0.25">
      <c r="A241" s="9" t="s">
        <v>192</v>
      </c>
      <c r="B241" s="12">
        <v>9108.1951712576429</v>
      </c>
      <c r="C241">
        <f>SAFADModel_final_000001__2[[#This Row],[Whole Building:Facility Total Electric Demand Power '[W'](Hourly) ]]/1000</f>
        <v>9.108195171257643</v>
      </c>
    </row>
    <row r="242" spans="1:3" x14ac:dyDescent="0.25">
      <c r="A242" s="9" t="s">
        <v>193</v>
      </c>
      <c r="B242" s="12">
        <v>9097.9706636501778</v>
      </c>
      <c r="C242">
        <f>SAFADModel_final_000001__2[[#This Row],[Whole Building:Facility Total Electric Demand Power '[W'](Hourly) ]]/1000</f>
        <v>9.0979706636501785</v>
      </c>
    </row>
    <row r="243" spans="1:3" x14ac:dyDescent="0.25">
      <c r="A243" s="9" t="s">
        <v>194</v>
      </c>
      <c r="B243" s="12">
        <v>9094.7766281587265</v>
      </c>
      <c r="C243">
        <f>SAFADModel_final_000001__2[[#This Row],[Whole Building:Facility Total Electric Demand Power '[W'](Hourly) ]]/1000</f>
        <v>9.0947766281587263</v>
      </c>
    </row>
    <row r="244" spans="1:3" x14ac:dyDescent="0.25">
      <c r="A244" s="9" t="s">
        <v>195</v>
      </c>
      <c r="B244" s="12">
        <v>9072.2977664932823</v>
      </c>
      <c r="C244">
        <f>SAFADModel_final_000001__2[[#This Row],[Whole Building:Facility Total Electric Demand Power '[W'](Hourly) ]]/1000</f>
        <v>9.072297766493282</v>
      </c>
    </row>
    <row r="245" spans="1:3" x14ac:dyDescent="0.25">
      <c r="A245" s="9" t="s">
        <v>196</v>
      </c>
      <c r="B245" s="12">
        <v>9020.7269168191324</v>
      </c>
      <c r="C245">
        <f>SAFADModel_final_000001__2[[#This Row],[Whole Building:Facility Total Electric Demand Power '[W'](Hourly) ]]/1000</f>
        <v>9.0207269168191324</v>
      </c>
    </row>
    <row r="246" spans="1:3" x14ac:dyDescent="0.25">
      <c r="A246" s="9" t="s">
        <v>197</v>
      </c>
      <c r="B246" s="12">
        <v>8961.4070035238383</v>
      </c>
      <c r="C246">
        <f>SAFADModel_final_000001__2[[#This Row],[Whole Building:Facility Total Electric Demand Power '[W'](Hourly) ]]/1000</f>
        <v>8.9614070035238385</v>
      </c>
    </row>
    <row r="247" spans="1:3" x14ac:dyDescent="0.25">
      <c r="A247" s="9" t="s">
        <v>198</v>
      </c>
      <c r="B247" s="12">
        <v>8943.9976505779941</v>
      </c>
      <c r="C247">
        <f>SAFADModel_final_000001__2[[#This Row],[Whole Building:Facility Total Electric Demand Power '[W'](Hourly) ]]/1000</f>
        <v>8.9439976505779946</v>
      </c>
    </row>
    <row r="248" spans="1:3" x14ac:dyDescent="0.25">
      <c r="A248" s="9" t="s">
        <v>199</v>
      </c>
      <c r="B248" s="12">
        <v>9009.0529749589168</v>
      </c>
      <c r="C248">
        <f>SAFADModel_final_000001__2[[#This Row],[Whole Building:Facility Total Electric Demand Power '[W'](Hourly) ]]/1000</f>
        <v>9.0090529749589177</v>
      </c>
    </row>
    <row r="249" spans="1:3" x14ac:dyDescent="0.25">
      <c r="A249" s="9" t="s">
        <v>200</v>
      </c>
      <c r="B249" s="12">
        <v>24818.316440416616</v>
      </c>
      <c r="C249">
        <f>SAFADModel_final_000001__2[[#This Row],[Whole Building:Facility Total Electric Demand Power '[W'](Hourly) ]]/1000</f>
        <v>24.818316440416616</v>
      </c>
    </row>
    <row r="250" spans="1:3" x14ac:dyDescent="0.25">
      <c r="A250" s="9" t="s">
        <v>201</v>
      </c>
      <c r="B250" s="12">
        <v>117205.14679266042</v>
      </c>
      <c r="C250">
        <f>SAFADModel_final_000001__2[[#This Row],[Whole Building:Facility Total Electric Demand Power '[W'](Hourly) ]]/1000</f>
        <v>117.20514679266043</v>
      </c>
    </row>
    <row r="251" spans="1:3" x14ac:dyDescent="0.25">
      <c r="A251" s="9" t="s">
        <v>202</v>
      </c>
      <c r="B251" s="12">
        <v>156289.17583471537</v>
      </c>
      <c r="C251">
        <f>SAFADModel_final_000001__2[[#This Row],[Whole Building:Facility Total Electric Demand Power '[W'](Hourly) ]]/1000</f>
        <v>156.28917583471537</v>
      </c>
    </row>
    <row r="252" spans="1:3" x14ac:dyDescent="0.25">
      <c r="A252" s="9" t="s">
        <v>203</v>
      </c>
      <c r="B252" s="12">
        <v>180424.71934570072</v>
      </c>
      <c r="C252">
        <f>SAFADModel_final_000001__2[[#This Row],[Whole Building:Facility Total Electric Demand Power '[W'](Hourly) ]]/1000</f>
        <v>180.42471934570074</v>
      </c>
    </row>
    <row r="253" spans="1:3" x14ac:dyDescent="0.25">
      <c r="A253" s="9" t="s">
        <v>204</v>
      </c>
      <c r="B253" s="12">
        <v>183514.59337041655</v>
      </c>
      <c r="C253">
        <f>SAFADModel_final_000001__2[[#This Row],[Whole Building:Facility Total Electric Demand Power '[W'](Hourly) ]]/1000</f>
        <v>183.51459337041655</v>
      </c>
    </row>
    <row r="254" spans="1:3" x14ac:dyDescent="0.25">
      <c r="A254" s="9" t="s">
        <v>205</v>
      </c>
      <c r="B254" s="12">
        <v>186767.58161605973</v>
      </c>
      <c r="C254">
        <f>SAFADModel_final_000001__2[[#This Row],[Whole Building:Facility Total Electric Demand Power '[W'](Hourly) ]]/1000</f>
        <v>186.76758161605974</v>
      </c>
    </row>
    <row r="255" spans="1:3" x14ac:dyDescent="0.25">
      <c r="A255" s="9" t="s">
        <v>206</v>
      </c>
      <c r="B255" s="12">
        <v>200431.35412760268</v>
      </c>
      <c r="C255">
        <f>SAFADModel_final_000001__2[[#This Row],[Whole Building:Facility Total Electric Demand Power '[W'](Hourly) ]]/1000</f>
        <v>200.43135412760267</v>
      </c>
    </row>
    <row r="256" spans="1:3" x14ac:dyDescent="0.25">
      <c r="A256" s="9" t="s">
        <v>207</v>
      </c>
      <c r="B256" s="12">
        <v>200830.20443433677</v>
      </c>
      <c r="C256">
        <f>SAFADModel_final_000001__2[[#This Row],[Whole Building:Facility Total Electric Demand Power '[W'](Hourly) ]]/1000</f>
        <v>200.83020443433676</v>
      </c>
    </row>
    <row r="257" spans="1:3" x14ac:dyDescent="0.25">
      <c r="A257" s="9" t="s">
        <v>208</v>
      </c>
      <c r="B257" s="12">
        <v>202620.50107968712</v>
      </c>
      <c r="C257">
        <f>SAFADModel_final_000001__2[[#This Row],[Whole Building:Facility Total Electric Demand Power '[W'](Hourly) ]]/1000</f>
        <v>202.62050107968713</v>
      </c>
    </row>
    <row r="258" spans="1:3" x14ac:dyDescent="0.25">
      <c r="A258" s="9" t="s">
        <v>209</v>
      </c>
      <c r="B258" s="12">
        <v>186767.8250819839</v>
      </c>
      <c r="C258">
        <f>SAFADModel_final_000001__2[[#This Row],[Whole Building:Facility Total Electric Demand Power '[W'](Hourly) ]]/1000</f>
        <v>186.76782508198391</v>
      </c>
    </row>
    <row r="259" spans="1:3" x14ac:dyDescent="0.25">
      <c r="A259" s="9" t="s">
        <v>210</v>
      </c>
      <c r="B259" s="12">
        <v>94170.104636295771</v>
      </c>
      <c r="C259">
        <f>SAFADModel_final_000001__2[[#This Row],[Whole Building:Facility Total Electric Demand Power '[W'](Hourly) ]]/1000</f>
        <v>94.170104636295775</v>
      </c>
    </row>
    <row r="260" spans="1:3" x14ac:dyDescent="0.25">
      <c r="A260" s="9" t="s">
        <v>211</v>
      </c>
      <c r="B260" s="12">
        <v>68303.342664085169</v>
      </c>
      <c r="C260">
        <f>SAFADModel_final_000001__2[[#This Row],[Whole Building:Facility Total Electric Demand Power '[W'](Hourly) ]]/1000</f>
        <v>68.303342664085164</v>
      </c>
    </row>
    <row r="261" spans="1:3" x14ac:dyDescent="0.25">
      <c r="A261" s="9" t="s">
        <v>212</v>
      </c>
      <c r="B261" s="12">
        <v>49505.437037695483</v>
      </c>
      <c r="C261">
        <f>SAFADModel_final_000001__2[[#This Row],[Whole Building:Facility Total Electric Demand Power '[W'](Hourly) ]]/1000</f>
        <v>49.505437037695486</v>
      </c>
    </row>
    <row r="262" spans="1:3" x14ac:dyDescent="0.25">
      <c r="A262" s="9" t="s">
        <v>213</v>
      </c>
      <c r="B262" s="12">
        <v>9204.6305999034539</v>
      </c>
      <c r="C262">
        <f>SAFADModel_final_000001__2[[#This Row],[Whole Building:Facility Total Electric Demand Power '[W'](Hourly) ]]/1000</f>
        <v>9.2046305999034548</v>
      </c>
    </row>
    <row r="263" spans="1:3" x14ac:dyDescent="0.25">
      <c r="A263" s="9" t="s">
        <v>214</v>
      </c>
      <c r="B263" s="12">
        <v>9161.175391631461</v>
      </c>
      <c r="C263">
        <f>SAFADModel_final_000001__2[[#This Row],[Whole Building:Facility Total Electric Demand Power '[W'](Hourly) ]]/1000</f>
        <v>9.1611753916314616</v>
      </c>
    </row>
    <row r="264" spans="1:3" x14ac:dyDescent="0.25">
      <c r="A264" s="9" t="s">
        <v>215</v>
      </c>
      <c r="B264" s="12">
        <v>9106.3478724606521</v>
      </c>
      <c r="C264">
        <f>SAFADModel_final_000001__2[[#This Row],[Whole Building:Facility Total Electric Demand Power '[W'](Hourly) ]]/1000</f>
        <v>9.1063478724606526</v>
      </c>
    </row>
    <row r="265" spans="1:3" x14ac:dyDescent="0.25">
      <c r="A265" s="9" t="s">
        <v>216</v>
      </c>
      <c r="B265" s="12">
        <v>9053.8594122239574</v>
      </c>
      <c r="C265">
        <f>SAFADModel_final_000001__2[[#This Row],[Whole Building:Facility Total Electric Demand Power '[W'](Hourly) ]]/1000</f>
        <v>9.0538594122239573</v>
      </c>
    </row>
    <row r="266" spans="1:3" x14ac:dyDescent="0.25">
      <c r="A266" s="9" t="s">
        <v>217</v>
      </c>
      <c r="B266" s="12">
        <v>9005.225550707939</v>
      </c>
      <c r="C266">
        <f>SAFADModel_final_000001__2[[#This Row],[Whole Building:Facility Total Electric Demand Power '[W'](Hourly) ]]/1000</f>
        <v>9.0052255507079391</v>
      </c>
    </row>
    <row r="267" spans="1:3" x14ac:dyDescent="0.25">
      <c r="A267" s="9" t="s">
        <v>218</v>
      </c>
      <c r="B267" s="12">
        <v>8948.3639910015827</v>
      </c>
      <c r="C267">
        <f>SAFADModel_final_000001__2[[#This Row],[Whole Building:Facility Total Electric Demand Power '[W'](Hourly) ]]/1000</f>
        <v>8.9483639910015835</v>
      </c>
    </row>
    <row r="268" spans="1:3" x14ac:dyDescent="0.25">
      <c r="A268" s="9" t="s">
        <v>219</v>
      </c>
      <c r="B268" s="12">
        <v>8902.4351200671172</v>
      </c>
      <c r="C268">
        <f>SAFADModel_final_000001__2[[#This Row],[Whole Building:Facility Total Electric Demand Power '[W'](Hourly) ]]/1000</f>
        <v>8.9024351200671177</v>
      </c>
    </row>
    <row r="269" spans="1:3" x14ac:dyDescent="0.25">
      <c r="A269" s="9" t="s">
        <v>220</v>
      </c>
      <c r="B269" s="12">
        <v>8886.2141559667143</v>
      </c>
      <c r="C269">
        <f>SAFADModel_final_000001__2[[#This Row],[Whole Building:Facility Total Electric Demand Power '[W'](Hourly) ]]/1000</f>
        <v>8.886214155966714</v>
      </c>
    </row>
    <row r="270" spans="1:3" x14ac:dyDescent="0.25">
      <c r="A270" s="9" t="s">
        <v>221</v>
      </c>
      <c r="B270" s="12">
        <v>8877.2142043572931</v>
      </c>
      <c r="C270">
        <f>SAFADModel_final_000001__2[[#This Row],[Whole Building:Facility Total Electric Demand Power '[W'](Hourly) ]]/1000</f>
        <v>8.8772142043572924</v>
      </c>
    </row>
    <row r="271" spans="1:3" x14ac:dyDescent="0.25">
      <c r="A271" s="9" t="s">
        <v>222</v>
      </c>
      <c r="B271" s="12">
        <v>8920.2412104437699</v>
      </c>
      <c r="C271">
        <f>SAFADModel_final_000001__2[[#This Row],[Whole Building:Facility Total Electric Demand Power '[W'](Hourly) ]]/1000</f>
        <v>8.9202412104437698</v>
      </c>
    </row>
    <row r="272" spans="1:3" x14ac:dyDescent="0.25">
      <c r="A272" s="9" t="s">
        <v>223</v>
      </c>
      <c r="B272" s="12">
        <v>9064.1043385084577</v>
      </c>
      <c r="C272">
        <f>SAFADModel_final_000001__2[[#This Row],[Whole Building:Facility Total Electric Demand Power '[W'](Hourly) ]]/1000</f>
        <v>9.0641043385084572</v>
      </c>
    </row>
    <row r="273" spans="1:3" x14ac:dyDescent="0.25">
      <c r="A273" s="9" t="s">
        <v>224</v>
      </c>
      <c r="B273" s="12">
        <v>31300.762803583155</v>
      </c>
      <c r="C273">
        <f>SAFADModel_final_000001__2[[#This Row],[Whole Building:Facility Total Electric Demand Power '[W'](Hourly) ]]/1000</f>
        <v>31.300762803583154</v>
      </c>
    </row>
    <row r="274" spans="1:3" x14ac:dyDescent="0.25">
      <c r="A274" s="9" t="s">
        <v>225</v>
      </c>
      <c r="B274" s="12">
        <v>102288.32114201713</v>
      </c>
      <c r="C274">
        <f>SAFADModel_final_000001__2[[#This Row],[Whole Building:Facility Total Electric Demand Power '[W'](Hourly) ]]/1000</f>
        <v>102.28832114201712</v>
      </c>
    </row>
    <row r="275" spans="1:3" x14ac:dyDescent="0.25">
      <c r="A275" s="9" t="s">
        <v>226</v>
      </c>
      <c r="B275" s="12">
        <v>170093.28555105909</v>
      </c>
      <c r="C275">
        <f>SAFADModel_final_000001__2[[#This Row],[Whole Building:Facility Total Electric Demand Power '[W'](Hourly) ]]/1000</f>
        <v>170.0932855510591</v>
      </c>
    </row>
    <row r="276" spans="1:3" x14ac:dyDescent="0.25">
      <c r="A276" s="9" t="s">
        <v>227</v>
      </c>
      <c r="B276" s="12">
        <v>170375.32808690149</v>
      </c>
      <c r="C276">
        <f>SAFADModel_final_000001__2[[#This Row],[Whole Building:Facility Total Electric Demand Power '[W'](Hourly) ]]/1000</f>
        <v>170.37532808690148</v>
      </c>
    </row>
    <row r="277" spans="1:3" x14ac:dyDescent="0.25">
      <c r="A277" s="9" t="s">
        <v>228</v>
      </c>
      <c r="B277" s="12">
        <v>173371.4930046302</v>
      </c>
      <c r="C277">
        <f>SAFADModel_final_000001__2[[#This Row],[Whole Building:Facility Total Electric Demand Power '[W'](Hourly) ]]/1000</f>
        <v>173.3714930046302</v>
      </c>
    </row>
    <row r="278" spans="1:3" x14ac:dyDescent="0.25">
      <c r="A278" s="9" t="s">
        <v>229</v>
      </c>
      <c r="B278" s="12">
        <v>182971.762524783</v>
      </c>
      <c r="C278">
        <f>SAFADModel_final_000001__2[[#This Row],[Whole Building:Facility Total Electric Demand Power '[W'](Hourly) ]]/1000</f>
        <v>182.971762524783</v>
      </c>
    </row>
    <row r="279" spans="1:3" x14ac:dyDescent="0.25">
      <c r="A279" s="9" t="s">
        <v>230</v>
      </c>
      <c r="B279" s="12">
        <v>188999.07194928254</v>
      </c>
      <c r="C279">
        <f>SAFADModel_final_000001__2[[#This Row],[Whole Building:Facility Total Electric Demand Power '[W'](Hourly) ]]/1000</f>
        <v>188.99907194928255</v>
      </c>
    </row>
    <row r="280" spans="1:3" x14ac:dyDescent="0.25">
      <c r="A280" s="9" t="s">
        <v>231</v>
      </c>
      <c r="B280" s="12">
        <v>172365.40111817175</v>
      </c>
      <c r="C280">
        <f>SAFADModel_final_000001__2[[#This Row],[Whole Building:Facility Total Electric Demand Power '[W'](Hourly) ]]/1000</f>
        <v>172.36540111817175</v>
      </c>
    </row>
    <row r="281" spans="1:3" x14ac:dyDescent="0.25">
      <c r="A281" s="9" t="s">
        <v>232</v>
      </c>
      <c r="B281" s="12">
        <v>153329.01801880714</v>
      </c>
      <c r="C281">
        <f>SAFADModel_final_000001__2[[#This Row],[Whole Building:Facility Total Electric Demand Power '[W'](Hourly) ]]/1000</f>
        <v>153.32901801880715</v>
      </c>
    </row>
    <row r="282" spans="1:3" x14ac:dyDescent="0.25">
      <c r="A282" s="9" t="s">
        <v>233</v>
      </c>
      <c r="B282" s="12">
        <v>141744.84019552465</v>
      </c>
      <c r="C282">
        <f>SAFADModel_final_000001__2[[#This Row],[Whole Building:Facility Total Electric Demand Power '[W'](Hourly) ]]/1000</f>
        <v>141.74484019552466</v>
      </c>
    </row>
    <row r="283" spans="1:3" x14ac:dyDescent="0.25">
      <c r="A283" s="9" t="s">
        <v>234</v>
      </c>
      <c r="B283" s="12">
        <v>59933.476671177305</v>
      </c>
      <c r="C283">
        <f>SAFADModel_final_000001__2[[#This Row],[Whole Building:Facility Total Electric Demand Power '[W'](Hourly) ]]/1000</f>
        <v>59.933476671177303</v>
      </c>
    </row>
    <row r="284" spans="1:3" x14ac:dyDescent="0.25">
      <c r="A284" s="9" t="s">
        <v>235</v>
      </c>
      <c r="B284" s="12">
        <v>31685.279427096077</v>
      </c>
      <c r="C284">
        <f>SAFADModel_final_000001__2[[#This Row],[Whole Building:Facility Total Electric Demand Power '[W'](Hourly) ]]/1000</f>
        <v>31.685279427096077</v>
      </c>
    </row>
    <row r="285" spans="1:3" x14ac:dyDescent="0.25">
      <c r="A285" s="9" t="s">
        <v>236</v>
      </c>
      <c r="B285" s="12">
        <v>19957.066574881905</v>
      </c>
      <c r="C285">
        <f>SAFADModel_final_000001__2[[#This Row],[Whole Building:Facility Total Electric Demand Power '[W'](Hourly) ]]/1000</f>
        <v>19.957066574881903</v>
      </c>
    </row>
    <row r="286" spans="1:3" x14ac:dyDescent="0.25">
      <c r="A286" s="9" t="s">
        <v>237</v>
      </c>
      <c r="B286" s="12">
        <v>14527.458988366505</v>
      </c>
      <c r="C286">
        <f>SAFADModel_final_000001__2[[#This Row],[Whole Building:Facility Total Electric Demand Power '[W'](Hourly) ]]/1000</f>
        <v>14.527458988366504</v>
      </c>
    </row>
    <row r="287" spans="1:3" x14ac:dyDescent="0.25">
      <c r="A287" s="9" t="s">
        <v>238</v>
      </c>
      <c r="B287" s="12">
        <v>9151.1533073830051</v>
      </c>
      <c r="C287">
        <f>SAFADModel_final_000001__2[[#This Row],[Whole Building:Facility Total Electric Demand Power '[W'](Hourly) ]]/1000</f>
        <v>9.1511533073830051</v>
      </c>
    </row>
    <row r="288" spans="1:3" x14ac:dyDescent="0.25">
      <c r="A288" s="9" t="s">
        <v>239</v>
      </c>
      <c r="B288" s="12">
        <v>9149.7775416532168</v>
      </c>
      <c r="C288">
        <f>SAFADModel_final_000001__2[[#This Row],[Whole Building:Facility Total Electric Demand Power '[W'](Hourly) ]]/1000</f>
        <v>9.1497775416532168</v>
      </c>
    </row>
    <row r="289" spans="1:3" x14ac:dyDescent="0.25">
      <c r="A289" s="9" t="s">
        <v>240</v>
      </c>
      <c r="B289" s="12">
        <v>9119.8572272728834</v>
      </c>
      <c r="C289">
        <f>SAFADModel_final_000001__2[[#This Row],[Whole Building:Facility Total Electric Demand Power '[W'](Hourly) ]]/1000</f>
        <v>9.1198572272728828</v>
      </c>
    </row>
    <row r="290" spans="1:3" x14ac:dyDescent="0.25">
      <c r="A290" s="9" t="s">
        <v>581</v>
      </c>
      <c r="B290" s="12">
        <v>9033.2008194563114</v>
      </c>
      <c r="C290">
        <f>SAFADModel_final_000001__2[[#This Row],[Whole Building:Facility Total Electric Demand Power '[W'](Hourly) ]]/1000</f>
        <v>9.0332008194563116</v>
      </c>
    </row>
    <row r="291" spans="1:3" x14ac:dyDescent="0.25">
      <c r="A291" s="9" t="s">
        <v>582</v>
      </c>
      <c r="B291" s="12">
        <v>8929.9192074744969</v>
      </c>
      <c r="C291">
        <f>SAFADModel_final_000001__2[[#This Row],[Whole Building:Facility Total Electric Demand Power '[W'](Hourly) ]]/1000</f>
        <v>8.9299192074744962</v>
      </c>
    </row>
    <row r="292" spans="1:3" x14ac:dyDescent="0.25">
      <c r="A292" s="9" t="s">
        <v>583</v>
      </c>
      <c r="B292" s="12">
        <v>8859.7117701265524</v>
      </c>
      <c r="C292">
        <f>SAFADModel_final_000001__2[[#This Row],[Whole Building:Facility Total Electric Demand Power '[W'](Hourly) ]]/1000</f>
        <v>8.8597117701265518</v>
      </c>
    </row>
    <row r="293" spans="1:3" x14ac:dyDescent="0.25">
      <c r="A293" s="9" t="s">
        <v>584</v>
      </c>
      <c r="B293" s="12">
        <v>8826.5705606044921</v>
      </c>
      <c r="C293">
        <f>SAFADModel_final_000001__2[[#This Row],[Whole Building:Facility Total Electric Demand Power '[W'](Hourly) ]]/1000</f>
        <v>8.8265705606044929</v>
      </c>
    </row>
    <row r="294" spans="1:3" x14ac:dyDescent="0.25">
      <c r="A294" s="9" t="s">
        <v>585</v>
      </c>
      <c r="B294" s="12">
        <v>8807.4700691858379</v>
      </c>
      <c r="C294">
        <f>SAFADModel_final_000001__2[[#This Row],[Whole Building:Facility Total Electric Demand Power '[W'](Hourly) ]]/1000</f>
        <v>8.8074700691858379</v>
      </c>
    </row>
    <row r="295" spans="1:3" x14ac:dyDescent="0.25">
      <c r="A295" s="9" t="s">
        <v>586</v>
      </c>
      <c r="B295" s="12">
        <v>8837.3795547386108</v>
      </c>
      <c r="C295">
        <f>SAFADModel_final_000001__2[[#This Row],[Whole Building:Facility Total Electric Demand Power '[W'](Hourly) ]]/1000</f>
        <v>8.8373795547386109</v>
      </c>
    </row>
    <row r="296" spans="1:3" x14ac:dyDescent="0.25">
      <c r="A296" s="9" t="s">
        <v>587</v>
      </c>
      <c r="B296" s="12">
        <v>8951.7712872654065</v>
      </c>
      <c r="C296">
        <f>SAFADModel_final_000001__2[[#This Row],[Whole Building:Facility Total Electric Demand Power '[W'](Hourly) ]]/1000</f>
        <v>8.9517712872654069</v>
      </c>
    </row>
    <row r="297" spans="1:3" x14ac:dyDescent="0.25">
      <c r="A297" s="9" t="s">
        <v>588</v>
      </c>
      <c r="B297" s="12">
        <v>9091.3961259122971</v>
      </c>
      <c r="C297">
        <f>SAFADModel_final_000001__2[[#This Row],[Whole Building:Facility Total Electric Demand Power '[W'](Hourly) ]]/1000</f>
        <v>9.0913961259122971</v>
      </c>
    </row>
    <row r="298" spans="1:3" x14ac:dyDescent="0.25">
      <c r="A298" s="9" t="s">
        <v>589</v>
      </c>
      <c r="B298" s="12">
        <v>47050.490093340741</v>
      </c>
      <c r="C298">
        <f>SAFADModel_final_000001__2[[#This Row],[Whole Building:Facility Total Electric Demand Power '[W'](Hourly) ]]/1000</f>
        <v>47.050490093340741</v>
      </c>
    </row>
    <row r="299" spans="1:3" x14ac:dyDescent="0.25">
      <c r="A299" s="9" t="s">
        <v>590</v>
      </c>
      <c r="B299" s="12">
        <v>69892.466729578664</v>
      </c>
      <c r="C299">
        <f>SAFADModel_final_000001__2[[#This Row],[Whole Building:Facility Total Electric Demand Power '[W'](Hourly) ]]/1000</f>
        <v>69.892466729578658</v>
      </c>
    </row>
    <row r="300" spans="1:3" x14ac:dyDescent="0.25">
      <c r="A300" s="9" t="s">
        <v>591</v>
      </c>
      <c r="B300" s="12">
        <v>81341.069214983319</v>
      </c>
      <c r="C300">
        <f>SAFADModel_final_000001__2[[#This Row],[Whole Building:Facility Total Electric Demand Power '[W'](Hourly) ]]/1000</f>
        <v>81.341069214983321</v>
      </c>
    </row>
    <row r="301" spans="1:3" x14ac:dyDescent="0.25">
      <c r="A301" s="9" t="s">
        <v>592</v>
      </c>
      <c r="B301" s="12">
        <v>74304.455486864157</v>
      </c>
      <c r="C301">
        <f>SAFADModel_final_000001__2[[#This Row],[Whole Building:Facility Total Electric Demand Power '[W'](Hourly) ]]/1000</f>
        <v>74.304455486864157</v>
      </c>
    </row>
    <row r="302" spans="1:3" x14ac:dyDescent="0.25">
      <c r="A302" s="9" t="s">
        <v>593</v>
      </c>
      <c r="B302" s="12">
        <v>69516.204657616807</v>
      </c>
      <c r="C302">
        <f>SAFADModel_final_000001__2[[#This Row],[Whole Building:Facility Total Electric Demand Power '[W'](Hourly) ]]/1000</f>
        <v>69.516204657616811</v>
      </c>
    </row>
    <row r="303" spans="1:3" x14ac:dyDescent="0.25">
      <c r="A303" s="9" t="s">
        <v>594</v>
      </c>
      <c r="B303" s="12">
        <v>63262.360175862697</v>
      </c>
      <c r="C303">
        <f>SAFADModel_final_000001__2[[#This Row],[Whole Building:Facility Total Electric Demand Power '[W'](Hourly) ]]/1000</f>
        <v>63.262360175862696</v>
      </c>
    </row>
    <row r="304" spans="1:3" x14ac:dyDescent="0.25">
      <c r="A304" s="9" t="s">
        <v>595</v>
      </c>
      <c r="B304" s="12">
        <v>63236.137207085609</v>
      </c>
      <c r="C304">
        <f>SAFADModel_final_000001__2[[#This Row],[Whole Building:Facility Total Electric Demand Power '[W'](Hourly) ]]/1000</f>
        <v>63.236137207085612</v>
      </c>
    </row>
    <row r="305" spans="1:3" x14ac:dyDescent="0.25">
      <c r="A305" s="9" t="s">
        <v>596</v>
      </c>
      <c r="B305" s="12">
        <v>56514.103036766151</v>
      </c>
      <c r="C305">
        <f>SAFADModel_final_000001__2[[#This Row],[Whole Building:Facility Total Electric Demand Power '[W'](Hourly) ]]/1000</f>
        <v>56.514103036766151</v>
      </c>
    </row>
    <row r="306" spans="1:3" x14ac:dyDescent="0.25">
      <c r="A306" s="9" t="s">
        <v>597</v>
      </c>
      <c r="B306" s="12">
        <v>47127.123522844202</v>
      </c>
      <c r="C306">
        <f>SAFADModel_final_000001__2[[#This Row],[Whole Building:Facility Total Electric Demand Power '[W'](Hourly) ]]/1000</f>
        <v>47.127123522844201</v>
      </c>
    </row>
    <row r="307" spans="1:3" x14ac:dyDescent="0.25">
      <c r="A307" s="9" t="s">
        <v>598</v>
      </c>
      <c r="B307" s="12">
        <v>40715.033385025599</v>
      </c>
      <c r="C307">
        <f>SAFADModel_final_000001__2[[#This Row],[Whole Building:Facility Total Electric Demand Power '[W'](Hourly) ]]/1000</f>
        <v>40.715033385025599</v>
      </c>
    </row>
    <row r="308" spans="1:3" x14ac:dyDescent="0.25">
      <c r="A308" s="9" t="s">
        <v>599</v>
      </c>
      <c r="B308" s="12">
        <v>32490.273331228294</v>
      </c>
      <c r="C308">
        <f>SAFADModel_final_000001__2[[#This Row],[Whole Building:Facility Total Electric Demand Power '[W'](Hourly) ]]/1000</f>
        <v>32.490273331228295</v>
      </c>
    </row>
    <row r="309" spans="1:3" x14ac:dyDescent="0.25">
      <c r="A309" s="9" t="s">
        <v>600</v>
      </c>
      <c r="B309" s="12">
        <v>16103.575518186284</v>
      </c>
      <c r="C309">
        <f>SAFADModel_final_000001__2[[#This Row],[Whole Building:Facility Total Electric Demand Power '[W'](Hourly) ]]/1000</f>
        <v>16.103575518186283</v>
      </c>
    </row>
    <row r="310" spans="1:3" x14ac:dyDescent="0.25">
      <c r="A310" s="9" t="s">
        <v>601</v>
      </c>
      <c r="B310" s="12">
        <v>15213.235939357191</v>
      </c>
      <c r="C310">
        <f>SAFADModel_final_000001__2[[#This Row],[Whole Building:Facility Total Electric Demand Power '[W'](Hourly) ]]/1000</f>
        <v>15.213235939357192</v>
      </c>
    </row>
    <row r="311" spans="1:3" x14ac:dyDescent="0.25">
      <c r="A311" s="9" t="s">
        <v>602</v>
      </c>
      <c r="B311" s="12">
        <v>9226.3242178064775</v>
      </c>
      <c r="C311">
        <f>SAFADModel_final_000001__2[[#This Row],[Whole Building:Facility Total Electric Demand Power '[W'](Hourly) ]]/1000</f>
        <v>9.2263242178064768</v>
      </c>
    </row>
    <row r="312" spans="1:3" x14ac:dyDescent="0.25">
      <c r="A312" s="9" t="s">
        <v>603</v>
      </c>
      <c r="B312" s="12">
        <v>9158.1270489317776</v>
      </c>
      <c r="C312">
        <f>SAFADModel_final_000001__2[[#This Row],[Whole Building:Facility Total Electric Demand Power '[W'](Hourly) ]]/1000</f>
        <v>9.1581270489317781</v>
      </c>
    </row>
    <row r="313" spans="1:3" x14ac:dyDescent="0.25">
      <c r="A313" s="9" t="s">
        <v>604</v>
      </c>
      <c r="B313" s="12">
        <v>9140.5115070736774</v>
      </c>
      <c r="C313">
        <f>SAFADModel_final_000001__2[[#This Row],[Whole Building:Facility Total Electric Demand Power '[W'](Hourly) ]]/1000</f>
        <v>9.1405115070736773</v>
      </c>
    </row>
    <row r="314" spans="1:3" x14ac:dyDescent="0.25">
      <c r="A314" s="9" t="s">
        <v>605</v>
      </c>
      <c r="B314" s="12">
        <v>9122.6591165998416</v>
      </c>
      <c r="C314">
        <f>SAFADModel_final_000001__2[[#This Row],[Whole Building:Facility Total Electric Demand Power '[W'](Hourly) ]]/1000</f>
        <v>9.1226591165998414</v>
      </c>
    </row>
    <row r="315" spans="1:3" x14ac:dyDescent="0.25">
      <c r="A315" s="9" t="s">
        <v>606</v>
      </c>
      <c r="B315" s="12">
        <v>9108.2622519837314</v>
      </c>
      <c r="C315">
        <f>SAFADModel_final_000001__2[[#This Row],[Whole Building:Facility Total Electric Demand Power '[W'](Hourly) ]]/1000</f>
        <v>9.1082622519837315</v>
      </c>
    </row>
    <row r="316" spans="1:3" x14ac:dyDescent="0.25">
      <c r="A316" s="9" t="s">
        <v>607</v>
      </c>
      <c r="B316" s="12">
        <v>9089.9633074862377</v>
      </c>
      <c r="C316">
        <f>SAFADModel_final_000001__2[[#This Row],[Whole Building:Facility Total Electric Demand Power '[W'](Hourly) ]]/1000</f>
        <v>9.0899633074862383</v>
      </c>
    </row>
    <row r="317" spans="1:3" x14ac:dyDescent="0.25">
      <c r="A317" s="9" t="s">
        <v>608</v>
      </c>
      <c r="B317" s="12">
        <v>9053.9119180993821</v>
      </c>
      <c r="C317">
        <f>SAFADModel_final_000001__2[[#This Row],[Whole Building:Facility Total Electric Demand Power '[W'](Hourly) ]]/1000</f>
        <v>9.0539119180993826</v>
      </c>
    </row>
    <row r="318" spans="1:3" x14ac:dyDescent="0.25">
      <c r="A318" s="9" t="s">
        <v>609</v>
      </c>
      <c r="B318" s="12">
        <v>9005.4193306128509</v>
      </c>
      <c r="C318">
        <f>SAFADModel_final_000001__2[[#This Row],[Whole Building:Facility Total Electric Demand Power '[W'](Hourly) ]]/1000</f>
        <v>9.0054193306128507</v>
      </c>
    </row>
    <row r="319" spans="1:3" x14ac:dyDescent="0.25">
      <c r="A319" s="9" t="s">
        <v>610</v>
      </c>
      <c r="B319" s="12">
        <v>9002.2086793457183</v>
      </c>
      <c r="C319">
        <f>SAFADModel_final_000001__2[[#This Row],[Whole Building:Facility Total Electric Demand Power '[W'](Hourly) ]]/1000</f>
        <v>9.0022086793457188</v>
      </c>
    </row>
    <row r="320" spans="1:3" x14ac:dyDescent="0.25">
      <c r="A320" s="9" t="s">
        <v>611</v>
      </c>
      <c r="B320" s="12">
        <v>9046.9073844759223</v>
      </c>
      <c r="C320">
        <f>SAFADModel_final_000001__2[[#This Row],[Whole Building:Facility Total Electric Demand Power '[W'](Hourly) ]]/1000</f>
        <v>9.0469073844759222</v>
      </c>
    </row>
    <row r="321" spans="1:3" x14ac:dyDescent="0.25">
      <c r="A321" s="9" t="s">
        <v>612</v>
      </c>
      <c r="B321" s="12">
        <v>9115.7992200400986</v>
      </c>
      <c r="C321">
        <f>SAFADModel_final_000001__2[[#This Row],[Whole Building:Facility Total Electric Demand Power '[W'](Hourly) ]]/1000</f>
        <v>9.115799220040099</v>
      </c>
    </row>
    <row r="322" spans="1:3" x14ac:dyDescent="0.25">
      <c r="A322" s="9" t="s">
        <v>613</v>
      </c>
      <c r="B322" s="12">
        <v>9182.2567860485706</v>
      </c>
      <c r="C322">
        <f>SAFADModel_final_000001__2[[#This Row],[Whole Building:Facility Total Electric Demand Power '[W'](Hourly) ]]/1000</f>
        <v>9.1822567860485709</v>
      </c>
    </row>
    <row r="323" spans="1:3" x14ac:dyDescent="0.25">
      <c r="A323" s="9" t="s">
        <v>614</v>
      </c>
      <c r="B323" s="12">
        <v>9255.0850891386144</v>
      </c>
      <c r="C323">
        <f>SAFADModel_final_000001__2[[#This Row],[Whole Building:Facility Total Electric Demand Power '[W'](Hourly) ]]/1000</f>
        <v>9.2550850891386141</v>
      </c>
    </row>
    <row r="324" spans="1:3" x14ac:dyDescent="0.25">
      <c r="A324" s="9" t="s">
        <v>615</v>
      </c>
      <c r="B324" s="12">
        <v>9324.9155275097637</v>
      </c>
      <c r="C324">
        <f>SAFADModel_final_000001__2[[#This Row],[Whole Building:Facility Total Electric Demand Power '[W'](Hourly) ]]/1000</f>
        <v>9.3249155275097628</v>
      </c>
    </row>
    <row r="325" spans="1:3" x14ac:dyDescent="0.25">
      <c r="A325" s="9" t="s">
        <v>616</v>
      </c>
      <c r="B325" s="12">
        <v>9388.5475490857971</v>
      </c>
      <c r="C325">
        <f>SAFADModel_final_000001__2[[#This Row],[Whole Building:Facility Total Electric Demand Power '[W'](Hourly) ]]/1000</f>
        <v>9.3885475490857964</v>
      </c>
    </row>
    <row r="326" spans="1:3" x14ac:dyDescent="0.25">
      <c r="A326" s="9" t="s">
        <v>617</v>
      </c>
      <c r="B326" s="12">
        <v>9433.4078103155425</v>
      </c>
      <c r="C326">
        <f>SAFADModel_final_000001__2[[#This Row],[Whole Building:Facility Total Electric Demand Power '[W'](Hourly) ]]/1000</f>
        <v>9.4334078103155417</v>
      </c>
    </row>
    <row r="327" spans="1:3" x14ac:dyDescent="0.25">
      <c r="A327" s="9" t="s">
        <v>618</v>
      </c>
      <c r="B327" s="12">
        <v>9459.5392750664832</v>
      </c>
      <c r="C327">
        <f>SAFADModel_final_000001__2[[#This Row],[Whole Building:Facility Total Electric Demand Power '[W'](Hourly) ]]/1000</f>
        <v>9.4595392750664828</v>
      </c>
    </row>
    <row r="328" spans="1:3" x14ac:dyDescent="0.25">
      <c r="A328" s="9" t="s">
        <v>619</v>
      </c>
      <c r="B328" s="12">
        <v>9446.2389704979432</v>
      </c>
      <c r="C328">
        <f>SAFADModel_final_000001__2[[#This Row],[Whole Building:Facility Total Electric Demand Power '[W'](Hourly) ]]/1000</f>
        <v>9.4462389704979426</v>
      </c>
    </row>
    <row r="329" spans="1:3" x14ac:dyDescent="0.25">
      <c r="A329" s="9" t="s">
        <v>620</v>
      </c>
      <c r="B329" s="12">
        <v>9398.8383021006357</v>
      </c>
      <c r="C329">
        <f>SAFADModel_final_000001__2[[#This Row],[Whole Building:Facility Total Electric Demand Power '[W'](Hourly) ]]/1000</f>
        <v>9.3988383021006356</v>
      </c>
    </row>
    <row r="330" spans="1:3" x14ac:dyDescent="0.25">
      <c r="A330" s="9" t="s">
        <v>621</v>
      </c>
      <c r="B330" s="12">
        <v>9348.2873571982182</v>
      </c>
      <c r="C330">
        <f>SAFADModel_final_000001__2[[#This Row],[Whole Building:Facility Total Electric Demand Power '[W'](Hourly) ]]/1000</f>
        <v>9.3482873571982186</v>
      </c>
    </row>
    <row r="331" spans="1:3" x14ac:dyDescent="0.25">
      <c r="A331" s="9" t="s">
        <v>622</v>
      </c>
      <c r="B331" s="12">
        <v>9274.083095464548</v>
      </c>
      <c r="C331">
        <f>SAFADModel_final_000001__2[[#This Row],[Whole Building:Facility Total Electric Demand Power '[W'](Hourly) ]]/1000</f>
        <v>9.2740830954645475</v>
      </c>
    </row>
    <row r="332" spans="1:3" x14ac:dyDescent="0.25">
      <c r="A332" s="9" t="s">
        <v>623</v>
      </c>
      <c r="B332" s="12">
        <v>9213.7477547484577</v>
      </c>
      <c r="C332">
        <f>SAFADModel_final_000001__2[[#This Row],[Whole Building:Facility Total Electric Demand Power '[W'](Hourly) ]]/1000</f>
        <v>9.2137477547484572</v>
      </c>
    </row>
    <row r="333" spans="1:3" x14ac:dyDescent="0.25">
      <c r="A333" s="9" t="s">
        <v>624</v>
      </c>
      <c r="B333" s="12">
        <v>9166.5206726261222</v>
      </c>
      <c r="C333">
        <f>SAFADModel_final_000001__2[[#This Row],[Whole Building:Facility Total Electric Demand Power '[W'](Hourly) ]]/1000</f>
        <v>9.1665206726261221</v>
      </c>
    </row>
    <row r="334" spans="1:3" x14ac:dyDescent="0.25">
      <c r="A334" s="9" t="s">
        <v>625</v>
      </c>
      <c r="B334" s="12">
        <v>9135.3356038656257</v>
      </c>
      <c r="C334">
        <f>SAFADModel_final_000001__2[[#This Row],[Whole Building:Facility Total Electric Demand Power '[W'](Hourly) ]]/1000</f>
        <v>9.1353356038656255</v>
      </c>
    </row>
    <row r="335" spans="1:3" x14ac:dyDescent="0.25">
      <c r="A335" s="9" t="s">
        <v>626</v>
      </c>
      <c r="B335" s="12">
        <v>9129.1899931138396</v>
      </c>
      <c r="C335">
        <f>SAFADModel_final_000001__2[[#This Row],[Whole Building:Facility Total Electric Demand Power '[W'](Hourly) ]]/1000</f>
        <v>9.1291899931138403</v>
      </c>
    </row>
    <row r="336" spans="1:3" x14ac:dyDescent="0.25">
      <c r="A336" s="9" t="s">
        <v>627</v>
      </c>
      <c r="B336" s="12">
        <v>9128.8610278905107</v>
      </c>
      <c r="C336">
        <f>SAFADModel_final_000001__2[[#This Row],[Whole Building:Facility Total Electric Demand Power '[W'](Hourly) ]]/1000</f>
        <v>9.12886102789051</v>
      </c>
    </row>
    <row r="337" spans="1:3" x14ac:dyDescent="0.25">
      <c r="A337" s="9" t="s">
        <v>628</v>
      </c>
      <c r="B337" s="12">
        <v>9118.8330676235109</v>
      </c>
      <c r="C337">
        <f>SAFADModel_final_000001__2[[#This Row],[Whole Building:Facility Total Electric Demand Power '[W'](Hourly) ]]/1000</f>
        <v>9.1188330676235108</v>
      </c>
    </row>
    <row r="338" spans="1:3" x14ac:dyDescent="0.25">
      <c r="A338" s="9" t="s">
        <v>241</v>
      </c>
      <c r="B338" s="12">
        <v>9099.3948480459803</v>
      </c>
      <c r="C338">
        <f>SAFADModel_final_000001__2[[#This Row],[Whole Building:Facility Total Electric Demand Power '[W'](Hourly) ]]/1000</f>
        <v>9.0993948480459803</v>
      </c>
    </row>
    <row r="339" spans="1:3" x14ac:dyDescent="0.25">
      <c r="A339" s="9" t="s">
        <v>242</v>
      </c>
      <c r="B339" s="12">
        <v>9086.2514784510204</v>
      </c>
      <c r="C339">
        <f>SAFADModel_final_000001__2[[#This Row],[Whole Building:Facility Total Electric Demand Power '[W'](Hourly) ]]/1000</f>
        <v>9.08625147845102</v>
      </c>
    </row>
    <row r="340" spans="1:3" x14ac:dyDescent="0.25">
      <c r="A340" s="9" t="s">
        <v>243</v>
      </c>
      <c r="B340" s="12">
        <v>9055.6793971200914</v>
      </c>
      <c r="C340">
        <f>SAFADModel_final_000001__2[[#This Row],[Whole Building:Facility Total Electric Demand Power '[W'](Hourly) ]]/1000</f>
        <v>9.0556793971200911</v>
      </c>
    </row>
    <row r="341" spans="1:3" x14ac:dyDescent="0.25">
      <c r="A341" s="9" t="s">
        <v>244</v>
      </c>
      <c r="B341" s="12">
        <v>9020.4135241875829</v>
      </c>
      <c r="C341">
        <f>SAFADModel_final_000001__2[[#This Row],[Whole Building:Facility Total Electric Demand Power '[W'](Hourly) ]]/1000</f>
        <v>9.0204135241875836</v>
      </c>
    </row>
    <row r="342" spans="1:3" x14ac:dyDescent="0.25">
      <c r="A342" s="9" t="s">
        <v>245</v>
      </c>
      <c r="B342" s="12">
        <v>8985.5284207569912</v>
      </c>
      <c r="C342">
        <f>SAFADModel_final_000001__2[[#This Row],[Whole Building:Facility Total Electric Demand Power '[W'](Hourly) ]]/1000</f>
        <v>8.9855284207569905</v>
      </c>
    </row>
    <row r="343" spans="1:3" x14ac:dyDescent="0.25">
      <c r="A343" s="9" t="s">
        <v>246</v>
      </c>
      <c r="B343" s="12">
        <v>8982.2611473018278</v>
      </c>
      <c r="C343">
        <f>SAFADModel_final_000001__2[[#This Row],[Whole Building:Facility Total Electric Demand Power '[W'](Hourly) ]]/1000</f>
        <v>8.982261147301827</v>
      </c>
    </row>
    <row r="344" spans="1:3" x14ac:dyDescent="0.25">
      <c r="A344" s="9" t="s">
        <v>247</v>
      </c>
      <c r="B344" s="12">
        <v>9002.2077379771599</v>
      </c>
      <c r="C344">
        <f>SAFADModel_final_000001__2[[#This Row],[Whole Building:Facility Total Electric Demand Power '[W'](Hourly) ]]/1000</f>
        <v>9.0022077379771606</v>
      </c>
    </row>
    <row r="345" spans="1:3" x14ac:dyDescent="0.25">
      <c r="A345" s="9" t="s">
        <v>248</v>
      </c>
      <c r="B345" s="12">
        <v>32194.514670463464</v>
      </c>
      <c r="C345">
        <f>SAFADModel_final_000001__2[[#This Row],[Whole Building:Facility Total Electric Demand Power '[W'](Hourly) ]]/1000</f>
        <v>32.194514670463462</v>
      </c>
    </row>
    <row r="346" spans="1:3" x14ac:dyDescent="0.25">
      <c r="A346" s="9" t="s">
        <v>249</v>
      </c>
      <c r="B346" s="12">
        <v>61113.055167817256</v>
      </c>
      <c r="C346">
        <f>SAFADModel_final_000001__2[[#This Row],[Whole Building:Facility Total Electric Demand Power '[W'](Hourly) ]]/1000</f>
        <v>61.113055167817258</v>
      </c>
    </row>
    <row r="347" spans="1:3" x14ac:dyDescent="0.25">
      <c r="A347" s="9" t="s">
        <v>250</v>
      </c>
      <c r="B347" s="12">
        <v>107545.29639562521</v>
      </c>
      <c r="C347">
        <f>SAFADModel_final_000001__2[[#This Row],[Whole Building:Facility Total Electric Demand Power '[W'](Hourly) ]]/1000</f>
        <v>107.5452963956252</v>
      </c>
    </row>
    <row r="348" spans="1:3" x14ac:dyDescent="0.25">
      <c r="A348" s="9" t="s">
        <v>251</v>
      </c>
      <c r="B348" s="12">
        <v>111306.6606741631</v>
      </c>
      <c r="C348">
        <f>SAFADModel_final_000001__2[[#This Row],[Whole Building:Facility Total Electric Demand Power '[W'](Hourly) ]]/1000</f>
        <v>111.3066606741631</v>
      </c>
    </row>
    <row r="349" spans="1:3" x14ac:dyDescent="0.25">
      <c r="A349" s="9" t="s">
        <v>252</v>
      </c>
      <c r="B349" s="12">
        <v>173273.92578042927</v>
      </c>
      <c r="C349">
        <f>SAFADModel_final_000001__2[[#This Row],[Whole Building:Facility Total Electric Demand Power '[W'](Hourly) ]]/1000</f>
        <v>173.27392578042927</v>
      </c>
    </row>
    <row r="350" spans="1:3" x14ac:dyDescent="0.25">
      <c r="A350" s="9" t="s">
        <v>253</v>
      </c>
      <c r="B350" s="12">
        <v>175365.64318175058</v>
      </c>
      <c r="C350">
        <f>SAFADModel_final_000001__2[[#This Row],[Whole Building:Facility Total Electric Demand Power '[W'](Hourly) ]]/1000</f>
        <v>175.36564318175058</v>
      </c>
    </row>
    <row r="351" spans="1:3" x14ac:dyDescent="0.25">
      <c r="A351" s="9" t="s">
        <v>254</v>
      </c>
      <c r="B351" s="12">
        <v>189444.32447017965</v>
      </c>
      <c r="C351">
        <f>SAFADModel_final_000001__2[[#This Row],[Whole Building:Facility Total Electric Demand Power '[W'](Hourly) ]]/1000</f>
        <v>189.44432447017965</v>
      </c>
    </row>
    <row r="352" spans="1:3" x14ac:dyDescent="0.25">
      <c r="A352" s="9" t="s">
        <v>255</v>
      </c>
      <c r="B352" s="12">
        <v>198436.56707352595</v>
      </c>
      <c r="C352">
        <f>SAFADModel_final_000001__2[[#This Row],[Whole Building:Facility Total Electric Demand Power '[W'](Hourly) ]]/1000</f>
        <v>198.43656707352594</v>
      </c>
    </row>
    <row r="353" spans="1:3" x14ac:dyDescent="0.25">
      <c r="A353" s="9" t="s">
        <v>256</v>
      </c>
      <c r="B353" s="12">
        <v>186420.94395194101</v>
      </c>
      <c r="C353">
        <f>SAFADModel_final_000001__2[[#This Row],[Whole Building:Facility Total Electric Demand Power '[W'](Hourly) ]]/1000</f>
        <v>186.42094395194101</v>
      </c>
    </row>
    <row r="354" spans="1:3" x14ac:dyDescent="0.25">
      <c r="A354" s="9" t="s">
        <v>257</v>
      </c>
      <c r="B354" s="12">
        <v>167922.57321988489</v>
      </c>
      <c r="C354">
        <f>SAFADModel_final_000001__2[[#This Row],[Whole Building:Facility Total Electric Demand Power '[W'](Hourly) ]]/1000</f>
        <v>167.9225732198849</v>
      </c>
    </row>
    <row r="355" spans="1:3" x14ac:dyDescent="0.25">
      <c r="A355" s="9" t="s">
        <v>258</v>
      </c>
      <c r="B355" s="12">
        <v>59777.261823416797</v>
      </c>
      <c r="C355">
        <f>SAFADModel_final_000001__2[[#This Row],[Whole Building:Facility Total Electric Demand Power '[W'](Hourly) ]]/1000</f>
        <v>59.777261823416794</v>
      </c>
    </row>
    <row r="356" spans="1:3" x14ac:dyDescent="0.25">
      <c r="A356" s="9" t="s">
        <v>259</v>
      </c>
      <c r="B356" s="12">
        <v>29494.582664897735</v>
      </c>
      <c r="C356">
        <f>SAFADModel_final_000001__2[[#This Row],[Whole Building:Facility Total Electric Demand Power '[W'](Hourly) ]]/1000</f>
        <v>29.494582664897735</v>
      </c>
    </row>
    <row r="357" spans="1:3" x14ac:dyDescent="0.25">
      <c r="A357" s="9" t="s">
        <v>260</v>
      </c>
      <c r="B357" s="12">
        <v>12327.264827431469</v>
      </c>
      <c r="C357">
        <f>SAFADModel_final_000001__2[[#This Row],[Whole Building:Facility Total Electric Demand Power '[W'](Hourly) ]]/1000</f>
        <v>12.327264827431469</v>
      </c>
    </row>
    <row r="358" spans="1:3" x14ac:dyDescent="0.25">
      <c r="A358" s="9" t="s">
        <v>261</v>
      </c>
      <c r="B358" s="12">
        <v>9560.6531485237265</v>
      </c>
      <c r="C358">
        <f>SAFADModel_final_000001__2[[#This Row],[Whole Building:Facility Total Electric Demand Power '[W'](Hourly) ]]/1000</f>
        <v>9.5606531485237269</v>
      </c>
    </row>
    <row r="359" spans="1:3" x14ac:dyDescent="0.25">
      <c r="A359" s="9" t="s">
        <v>262</v>
      </c>
      <c r="B359" s="12">
        <v>9153.7251494719785</v>
      </c>
      <c r="C359">
        <f>SAFADModel_final_000001__2[[#This Row],[Whole Building:Facility Total Electric Demand Power '[W'](Hourly) ]]/1000</f>
        <v>9.1537251494719793</v>
      </c>
    </row>
    <row r="360" spans="1:3" x14ac:dyDescent="0.25">
      <c r="A360" s="9" t="s">
        <v>263</v>
      </c>
      <c r="B360" s="12">
        <v>9165.0820062136354</v>
      </c>
      <c r="C360">
        <f>SAFADModel_final_000001__2[[#This Row],[Whole Building:Facility Total Electric Demand Power '[W'](Hourly) ]]/1000</f>
        <v>9.1650820062136358</v>
      </c>
    </row>
    <row r="361" spans="1:3" x14ac:dyDescent="0.25">
      <c r="A361" s="9" t="s">
        <v>264</v>
      </c>
      <c r="B361" s="12">
        <v>9149.2200413482351</v>
      </c>
      <c r="C361">
        <f>SAFADModel_final_000001__2[[#This Row],[Whole Building:Facility Total Electric Demand Power '[W'](Hourly) ]]/1000</f>
        <v>9.1492200413482347</v>
      </c>
    </row>
    <row r="362" spans="1:3" x14ac:dyDescent="0.25">
      <c r="A362" s="9" t="s">
        <v>265</v>
      </c>
      <c r="B362" s="12">
        <v>9078.5970385871078</v>
      </c>
      <c r="C362">
        <f>SAFADModel_final_000001__2[[#This Row],[Whole Building:Facility Total Electric Demand Power '[W'](Hourly) ]]/1000</f>
        <v>9.0785970385871071</v>
      </c>
    </row>
    <row r="363" spans="1:3" x14ac:dyDescent="0.25">
      <c r="A363" s="9" t="s">
        <v>266</v>
      </c>
      <c r="B363" s="12">
        <v>9002.0359398189721</v>
      </c>
      <c r="C363">
        <f>SAFADModel_final_000001__2[[#This Row],[Whole Building:Facility Total Electric Demand Power '[W'](Hourly) ]]/1000</f>
        <v>9.0020359398189722</v>
      </c>
    </row>
    <row r="364" spans="1:3" x14ac:dyDescent="0.25">
      <c r="A364" s="9" t="s">
        <v>267</v>
      </c>
      <c r="B364" s="12">
        <v>8942.5605915260221</v>
      </c>
      <c r="C364">
        <f>SAFADModel_final_000001__2[[#This Row],[Whole Building:Facility Total Electric Demand Power '[W'](Hourly) ]]/1000</f>
        <v>8.9425605915260213</v>
      </c>
    </row>
    <row r="365" spans="1:3" x14ac:dyDescent="0.25">
      <c r="A365" s="9" t="s">
        <v>268</v>
      </c>
      <c r="B365" s="12">
        <v>8933.4830126704182</v>
      </c>
      <c r="C365">
        <f>SAFADModel_final_000001__2[[#This Row],[Whole Building:Facility Total Electric Demand Power '[W'](Hourly) ]]/1000</f>
        <v>8.9334830126704183</v>
      </c>
    </row>
    <row r="366" spans="1:3" x14ac:dyDescent="0.25">
      <c r="A366" s="9" t="s">
        <v>269</v>
      </c>
      <c r="B366" s="12">
        <v>8925.9968269520195</v>
      </c>
      <c r="C366">
        <f>SAFADModel_final_000001__2[[#This Row],[Whole Building:Facility Total Electric Demand Power '[W'](Hourly) ]]/1000</f>
        <v>8.9259968269520193</v>
      </c>
    </row>
    <row r="367" spans="1:3" x14ac:dyDescent="0.25">
      <c r="A367" s="9" t="s">
        <v>270</v>
      </c>
      <c r="B367" s="12">
        <v>8942.769221063274</v>
      </c>
      <c r="C367">
        <f>SAFADModel_final_000001__2[[#This Row],[Whole Building:Facility Total Electric Demand Power '[W'](Hourly) ]]/1000</f>
        <v>8.9427692210632745</v>
      </c>
    </row>
    <row r="368" spans="1:3" x14ac:dyDescent="0.25">
      <c r="A368" s="9" t="s">
        <v>271</v>
      </c>
      <c r="B368" s="12">
        <v>9014.0138259048872</v>
      </c>
      <c r="C368">
        <f>SAFADModel_final_000001__2[[#This Row],[Whole Building:Facility Total Electric Demand Power '[W'](Hourly) ]]/1000</f>
        <v>9.0140138259048879</v>
      </c>
    </row>
    <row r="369" spans="1:3" x14ac:dyDescent="0.25">
      <c r="A369" s="9" t="s">
        <v>272</v>
      </c>
      <c r="B369" s="12">
        <v>22330.738212223689</v>
      </c>
      <c r="C369">
        <f>SAFADModel_final_000001__2[[#This Row],[Whole Building:Facility Total Electric Demand Power '[W'](Hourly) ]]/1000</f>
        <v>22.330738212223689</v>
      </c>
    </row>
    <row r="370" spans="1:3" x14ac:dyDescent="0.25">
      <c r="A370" s="9" t="s">
        <v>273</v>
      </c>
      <c r="B370" s="12">
        <v>93684.462836766135</v>
      </c>
      <c r="C370">
        <f>SAFADModel_final_000001__2[[#This Row],[Whole Building:Facility Total Electric Demand Power '[W'](Hourly) ]]/1000</f>
        <v>93.68446283676613</v>
      </c>
    </row>
    <row r="371" spans="1:3" x14ac:dyDescent="0.25">
      <c r="A371" s="9" t="s">
        <v>274</v>
      </c>
      <c r="B371" s="12">
        <v>131880.99842610798</v>
      </c>
      <c r="C371">
        <f>SAFADModel_final_000001__2[[#This Row],[Whole Building:Facility Total Electric Demand Power '[W'](Hourly) ]]/1000</f>
        <v>131.88099842610799</v>
      </c>
    </row>
    <row r="372" spans="1:3" x14ac:dyDescent="0.25">
      <c r="A372" s="9" t="s">
        <v>275</v>
      </c>
      <c r="B372" s="12">
        <v>146509.32417743877</v>
      </c>
      <c r="C372">
        <f>SAFADModel_final_000001__2[[#This Row],[Whole Building:Facility Total Electric Demand Power '[W'](Hourly) ]]/1000</f>
        <v>146.50932417743877</v>
      </c>
    </row>
    <row r="373" spans="1:3" x14ac:dyDescent="0.25">
      <c r="A373" s="9" t="s">
        <v>276</v>
      </c>
      <c r="B373" s="12">
        <v>179856.29848107963</v>
      </c>
      <c r="C373">
        <f>SAFADModel_final_000001__2[[#This Row],[Whole Building:Facility Total Electric Demand Power '[W'](Hourly) ]]/1000</f>
        <v>179.85629848107962</v>
      </c>
    </row>
    <row r="374" spans="1:3" x14ac:dyDescent="0.25">
      <c r="A374" s="9" t="s">
        <v>277</v>
      </c>
      <c r="B374" s="12">
        <v>172988.95163699504</v>
      </c>
      <c r="C374">
        <f>SAFADModel_final_000001__2[[#This Row],[Whole Building:Facility Total Electric Demand Power '[W'](Hourly) ]]/1000</f>
        <v>172.98895163699504</v>
      </c>
    </row>
    <row r="375" spans="1:3" x14ac:dyDescent="0.25">
      <c r="A375" s="9" t="s">
        <v>278</v>
      </c>
      <c r="B375" s="12">
        <v>195195.39024744634</v>
      </c>
      <c r="C375">
        <f>SAFADModel_final_000001__2[[#This Row],[Whole Building:Facility Total Electric Demand Power '[W'](Hourly) ]]/1000</f>
        <v>195.19539024744634</v>
      </c>
    </row>
    <row r="376" spans="1:3" x14ac:dyDescent="0.25">
      <c r="A376" s="9" t="s">
        <v>279</v>
      </c>
      <c r="B376" s="12">
        <v>173025.67662060706</v>
      </c>
      <c r="C376">
        <f>SAFADModel_final_000001__2[[#This Row],[Whole Building:Facility Total Electric Demand Power '[W'](Hourly) ]]/1000</f>
        <v>173.02567662060707</v>
      </c>
    </row>
    <row r="377" spans="1:3" x14ac:dyDescent="0.25">
      <c r="A377" s="9" t="s">
        <v>280</v>
      </c>
      <c r="B377" s="12">
        <v>176251.15636150129</v>
      </c>
      <c r="C377">
        <f>SAFADModel_final_000001__2[[#This Row],[Whole Building:Facility Total Electric Demand Power '[W'](Hourly) ]]/1000</f>
        <v>176.25115636150127</v>
      </c>
    </row>
    <row r="378" spans="1:3" x14ac:dyDescent="0.25">
      <c r="A378" s="9" t="s">
        <v>281</v>
      </c>
      <c r="B378" s="12">
        <v>139288.75635593431</v>
      </c>
      <c r="C378">
        <f>SAFADModel_final_000001__2[[#This Row],[Whole Building:Facility Total Electric Demand Power '[W'](Hourly) ]]/1000</f>
        <v>139.28875635593431</v>
      </c>
    </row>
    <row r="379" spans="1:3" x14ac:dyDescent="0.25">
      <c r="A379" s="9" t="s">
        <v>282</v>
      </c>
      <c r="B379" s="12">
        <v>118556.74336959777</v>
      </c>
      <c r="C379">
        <f>SAFADModel_final_000001__2[[#This Row],[Whole Building:Facility Total Electric Demand Power '[W'](Hourly) ]]/1000</f>
        <v>118.55674336959777</v>
      </c>
    </row>
    <row r="380" spans="1:3" x14ac:dyDescent="0.25">
      <c r="A380" s="9" t="s">
        <v>283</v>
      </c>
      <c r="B380" s="12">
        <v>77478.075316471703</v>
      </c>
      <c r="C380">
        <f>SAFADModel_final_000001__2[[#This Row],[Whole Building:Facility Total Electric Demand Power '[W'](Hourly) ]]/1000</f>
        <v>77.478075316471703</v>
      </c>
    </row>
    <row r="381" spans="1:3" x14ac:dyDescent="0.25">
      <c r="A381" s="9" t="s">
        <v>284</v>
      </c>
      <c r="B381" s="12">
        <v>42999.603800223646</v>
      </c>
      <c r="C381">
        <f>SAFADModel_final_000001__2[[#This Row],[Whole Building:Facility Total Electric Demand Power '[W'](Hourly) ]]/1000</f>
        <v>42.999603800223646</v>
      </c>
    </row>
    <row r="382" spans="1:3" x14ac:dyDescent="0.25">
      <c r="A382" s="9" t="s">
        <v>285</v>
      </c>
      <c r="B382" s="12">
        <v>9202.3898716446038</v>
      </c>
      <c r="C382">
        <f>SAFADModel_final_000001__2[[#This Row],[Whole Building:Facility Total Electric Demand Power '[W'](Hourly) ]]/1000</f>
        <v>9.2023898716446038</v>
      </c>
    </row>
    <row r="383" spans="1:3" x14ac:dyDescent="0.25">
      <c r="A383" s="9" t="s">
        <v>286</v>
      </c>
      <c r="B383" s="12">
        <v>9118.4705780284057</v>
      </c>
      <c r="C383">
        <f>SAFADModel_final_000001__2[[#This Row],[Whole Building:Facility Total Electric Demand Power '[W'](Hourly) ]]/1000</f>
        <v>9.1184705780284059</v>
      </c>
    </row>
    <row r="384" spans="1:3" x14ac:dyDescent="0.25">
      <c r="A384" s="9" t="s">
        <v>287</v>
      </c>
      <c r="B384" s="12">
        <v>9079.6899929526553</v>
      </c>
      <c r="C384">
        <f>SAFADModel_final_000001__2[[#This Row],[Whole Building:Facility Total Electric Demand Power '[W'](Hourly) ]]/1000</f>
        <v>9.0796899929526553</v>
      </c>
    </row>
    <row r="385" spans="1:3" x14ac:dyDescent="0.25">
      <c r="A385" s="9" t="s">
        <v>288</v>
      </c>
      <c r="B385" s="12">
        <v>9068.1964905151908</v>
      </c>
      <c r="C385">
        <f>SAFADModel_final_000001__2[[#This Row],[Whole Building:Facility Total Electric Demand Power '[W'](Hourly) ]]/1000</f>
        <v>9.0681964905151915</v>
      </c>
    </row>
    <row r="386" spans="1:3" x14ac:dyDescent="0.25">
      <c r="A386" s="9" t="s">
        <v>289</v>
      </c>
      <c r="B386" s="12">
        <v>9082.491395778974</v>
      </c>
      <c r="C386">
        <f>SAFADModel_final_000001__2[[#This Row],[Whole Building:Facility Total Electric Demand Power '[W'](Hourly) ]]/1000</f>
        <v>9.0824913957789732</v>
      </c>
    </row>
    <row r="387" spans="1:3" x14ac:dyDescent="0.25">
      <c r="A387" s="9" t="s">
        <v>290</v>
      </c>
      <c r="B387" s="12">
        <v>9104.5455183035665</v>
      </c>
      <c r="C387">
        <f>SAFADModel_final_000001__2[[#This Row],[Whole Building:Facility Total Electric Demand Power '[W'](Hourly) ]]/1000</f>
        <v>9.1045455183035671</v>
      </c>
    </row>
    <row r="388" spans="1:3" x14ac:dyDescent="0.25">
      <c r="A388" s="9" t="s">
        <v>291</v>
      </c>
      <c r="B388" s="12">
        <v>9101.7370553056298</v>
      </c>
      <c r="C388">
        <f>SAFADModel_final_000001__2[[#This Row],[Whole Building:Facility Total Electric Demand Power '[W'](Hourly) ]]/1000</f>
        <v>9.1017370553056303</v>
      </c>
    </row>
    <row r="389" spans="1:3" x14ac:dyDescent="0.25">
      <c r="A389" s="9" t="s">
        <v>292</v>
      </c>
      <c r="B389" s="12">
        <v>9059.3343509939805</v>
      </c>
      <c r="C389">
        <f>SAFADModel_final_000001__2[[#This Row],[Whole Building:Facility Total Electric Demand Power '[W'](Hourly) ]]/1000</f>
        <v>9.0593343509939803</v>
      </c>
    </row>
    <row r="390" spans="1:3" x14ac:dyDescent="0.25">
      <c r="A390" s="9" t="s">
        <v>293</v>
      </c>
      <c r="B390" s="12">
        <v>9022.2846329671938</v>
      </c>
      <c r="C390">
        <f>SAFADModel_final_000001__2[[#This Row],[Whole Building:Facility Total Electric Demand Power '[W'](Hourly) ]]/1000</f>
        <v>9.0222846329671942</v>
      </c>
    </row>
    <row r="391" spans="1:3" x14ac:dyDescent="0.25">
      <c r="A391" s="9" t="s">
        <v>294</v>
      </c>
      <c r="B391" s="12">
        <v>9021.4846867909127</v>
      </c>
      <c r="C391">
        <f>SAFADModel_final_000001__2[[#This Row],[Whole Building:Facility Total Electric Demand Power '[W'](Hourly) ]]/1000</f>
        <v>9.0214846867909131</v>
      </c>
    </row>
    <row r="392" spans="1:3" x14ac:dyDescent="0.25">
      <c r="A392" s="9" t="s">
        <v>295</v>
      </c>
      <c r="B392" s="12">
        <v>9092.4627999471286</v>
      </c>
      <c r="C392">
        <f>SAFADModel_final_000001__2[[#This Row],[Whole Building:Facility Total Electric Demand Power '[W'](Hourly) ]]/1000</f>
        <v>9.0924627999471284</v>
      </c>
    </row>
    <row r="393" spans="1:3" x14ac:dyDescent="0.25">
      <c r="A393" s="9" t="s">
        <v>296</v>
      </c>
      <c r="B393" s="12">
        <v>9184.0546857609661</v>
      </c>
      <c r="C393">
        <f>SAFADModel_final_000001__2[[#This Row],[Whole Building:Facility Total Electric Demand Power '[W'](Hourly) ]]/1000</f>
        <v>9.184054685760966</v>
      </c>
    </row>
    <row r="394" spans="1:3" x14ac:dyDescent="0.25">
      <c r="A394" s="9" t="s">
        <v>297</v>
      </c>
      <c r="B394" s="12">
        <v>9241.7380702254213</v>
      </c>
      <c r="C394">
        <f>SAFADModel_final_000001__2[[#This Row],[Whole Building:Facility Total Electric Demand Power '[W'](Hourly) ]]/1000</f>
        <v>9.2417380702254217</v>
      </c>
    </row>
    <row r="395" spans="1:3" x14ac:dyDescent="0.25">
      <c r="A395" s="9" t="s">
        <v>298</v>
      </c>
      <c r="B395" s="12">
        <v>9272.615180676783</v>
      </c>
      <c r="C395">
        <f>SAFADModel_final_000001__2[[#This Row],[Whole Building:Facility Total Electric Demand Power '[W'](Hourly) ]]/1000</f>
        <v>9.2726151806767838</v>
      </c>
    </row>
    <row r="396" spans="1:3" x14ac:dyDescent="0.25">
      <c r="A396" s="9" t="s">
        <v>299</v>
      </c>
      <c r="B396" s="12">
        <v>9303.4787848781634</v>
      </c>
      <c r="C396">
        <f>SAFADModel_final_000001__2[[#This Row],[Whole Building:Facility Total Electric Demand Power '[W'](Hourly) ]]/1000</f>
        <v>9.3034787848781626</v>
      </c>
    </row>
    <row r="397" spans="1:3" x14ac:dyDescent="0.25">
      <c r="A397" s="9" t="s">
        <v>300</v>
      </c>
      <c r="B397" s="12">
        <v>9325.2312335884781</v>
      </c>
      <c r="C397">
        <f>SAFADModel_final_000001__2[[#This Row],[Whole Building:Facility Total Electric Demand Power '[W'](Hourly) ]]/1000</f>
        <v>9.3252312335884788</v>
      </c>
    </row>
    <row r="398" spans="1:3" x14ac:dyDescent="0.25">
      <c r="A398" s="9" t="s">
        <v>301</v>
      </c>
      <c r="B398" s="12">
        <v>9329.0836745239321</v>
      </c>
      <c r="C398">
        <f>SAFADModel_final_000001__2[[#This Row],[Whole Building:Facility Total Electric Demand Power '[W'](Hourly) ]]/1000</f>
        <v>9.3290836745239325</v>
      </c>
    </row>
    <row r="399" spans="1:3" x14ac:dyDescent="0.25">
      <c r="A399" s="9" t="s">
        <v>302</v>
      </c>
      <c r="B399" s="12">
        <v>9329.4981755060908</v>
      </c>
      <c r="C399">
        <f>SAFADModel_final_000001__2[[#This Row],[Whole Building:Facility Total Electric Demand Power '[W'](Hourly) ]]/1000</f>
        <v>9.3294981755060906</v>
      </c>
    </row>
    <row r="400" spans="1:3" x14ac:dyDescent="0.25">
      <c r="A400" s="9" t="s">
        <v>303</v>
      </c>
      <c r="B400" s="12">
        <v>9334.1882217373877</v>
      </c>
      <c r="C400">
        <f>SAFADModel_final_000001__2[[#This Row],[Whole Building:Facility Total Electric Demand Power '[W'](Hourly) ]]/1000</f>
        <v>9.3341882217373886</v>
      </c>
    </row>
    <row r="401" spans="1:3" x14ac:dyDescent="0.25">
      <c r="A401" s="9" t="s">
        <v>304</v>
      </c>
      <c r="B401" s="12">
        <v>9333.3731439616477</v>
      </c>
      <c r="C401">
        <f>SAFADModel_final_000001__2[[#This Row],[Whole Building:Facility Total Electric Demand Power '[W'](Hourly) ]]/1000</f>
        <v>9.3333731439616479</v>
      </c>
    </row>
    <row r="402" spans="1:3" x14ac:dyDescent="0.25">
      <c r="A402" s="9" t="s">
        <v>305</v>
      </c>
      <c r="B402" s="12">
        <v>9316.1862455151258</v>
      </c>
      <c r="C402">
        <f>SAFADModel_final_000001__2[[#This Row],[Whole Building:Facility Total Electric Demand Power '[W'](Hourly) ]]/1000</f>
        <v>9.3161862455151265</v>
      </c>
    </row>
    <row r="403" spans="1:3" x14ac:dyDescent="0.25">
      <c r="A403" s="9" t="s">
        <v>306</v>
      </c>
      <c r="B403" s="12">
        <v>9286.9104549656349</v>
      </c>
      <c r="C403">
        <f>SAFADModel_final_000001__2[[#This Row],[Whole Building:Facility Total Electric Demand Power '[W'](Hourly) ]]/1000</f>
        <v>9.2869104549656356</v>
      </c>
    </row>
    <row r="404" spans="1:3" x14ac:dyDescent="0.25">
      <c r="A404" s="9" t="s">
        <v>307</v>
      </c>
      <c r="B404" s="12">
        <v>9243.7981288457486</v>
      </c>
      <c r="C404">
        <f>SAFADModel_final_000001__2[[#This Row],[Whole Building:Facility Total Electric Demand Power '[W'](Hourly) ]]/1000</f>
        <v>9.2437981288457483</v>
      </c>
    </row>
    <row r="405" spans="1:3" x14ac:dyDescent="0.25">
      <c r="A405" s="9" t="s">
        <v>308</v>
      </c>
      <c r="B405" s="12">
        <v>9192.2225214533883</v>
      </c>
      <c r="C405">
        <f>SAFADModel_final_000001__2[[#This Row],[Whole Building:Facility Total Electric Demand Power '[W'](Hourly) ]]/1000</f>
        <v>9.1922225214533881</v>
      </c>
    </row>
    <row r="406" spans="1:3" x14ac:dyDescent="0.25">
      <c r="A406" s="9" t="s">
        <v>309</v>
      </c>
      <c r="B406" s="12">
        <v>9164.0824360964489</v>
      </c>
      <c r="C406">
        <f>SAFADModel_final_000001__2[[#This Row],[Whole Building:Facility Total Electric Demand Power '[W'](Hourly) ]]/1000</f>
        <v>9.1640824360964483</v>
      </c>
    </row>
    <row r="407" spans="1:3" x14ac:dyDescent="0.25">
      <c r="A407" s="9" t="s">
        <v>310</v>
      </c>
      <c r="B407" s="12">
        <v>9113.147800890074</v>
      </c>
      <c r="C407">
        <f>SAFADModel_final_000001__2[[#This Row],[Whole Building:Facility Total Electric Demand Power '[W'](Hourly) ]]/1000</f>
        <v>9.1131478008900739</v>
      </c>
    </row>
    <row r="408" spans="1:3" x14ac:dyDescent="0.25">
      <c r="A408" s="9" t="s">
        <v>311</v>
      </c>
      <c r="B408" s="12">
        <v>9066.1239281042672</v>
      </c>
      <c r="C408">
        <f>SAFADModel_final_000001__2[[#This Row],[Whole Building:Facility Total Electric Demand Power '[W'](Hourly) ]]/1000</f>
        <v>9.0661239281042665</v>
      </c>
    </row>
    <row r="409" spans="1:3" x14ac:dyDescent="0.25">
      <c r="A409" s="9" t="s">
        <v>312</v>
      </c>
      <c r="B409" s="12">
        <v>9017.9023090484552</v>
      </c>
      <c r="C409">
        <f>SAFADModel_final_000001__2[[#This Row],[Whole Building:Facility Total Electric Demand Power '[W'](Hourly) ]]/1000</f>
        <v>9.0179023090484556</v>
      </c>
    </row>
    <row r="410" spans="1:3" x14ac:dyDescent="0.25">
      <c r="A410" s="9" t="s">
        <v>313</v>
      </c>
      <c r="B410" s="12">
        <v>8993.6797941843524</v>
      </c>
      <c r="C410">
        <f>SAFADModel_final_000001__2[[#This Row],[Whole Building:Facility Total Electric Demand Power '[W'](Hourly) ]]/1000</f>
        <v>8.9936797941843523</v>
      </c>
    </row>
    <row r="411" spans="1:3" x14ac:dyDescent="0.25">
      <c r="A411" s="9" t="s">
        <v>314</v>
      </c>
      <c r="B411" s="12">
        <v>8970.9322008427116</v>
      </c>
      <c r="C411">
        <f>SAFADModel_final_000001__2[[#This Row],[Whole Building:Facility Total Electric Demand Power '[W'](Hourly) ]]/1000</f>
        <v>8.9709322008427108</v>
      </c>
    </row>
    <row r="412" spans="1:3" x14ac:dyDescent="0.25">
      <c r="A412" s="9" t="s">
        <v>315</v>
      </c>
      <c r="B412" s="12">
        <v>8952.959773337283</v>
      </c>
      <c r="C412">
        <f>SAFADModel_final_000001__2[[#This Row],[Whole Building:Facility Total Electric Demand Power '[W'](Hourly) ]]/1000</f>
        <v>8.9529597733372821</v>
      </c>
    </row>
    <row r="413" spans="1:3" x14ac:dyDescent="0.25">
      <c r="A413" s="9" t="s">
        <v>316</v>
      </c>
      <c r="B413" s="12">
        <v>8927.5877726018953</v>
      </c>
      <c r="C413">
        <f>SAFADModel_final_000001__2[[#This Row],[Whole Building:Facility Total Electric Demand Power '[W'](Hourly) ]]/1000</f>
        <v>8.9275877726018944</v>
      </c>
    </row>
    <row r="414" spans="1:3" x14ac:dyDescent="0.25">
      <c r="A414" s="9" t="s">
        <v>317</v>
      </c>
      <c r="B414" s="12">
        <v>8906.4316650524506</v>
      </c>
      <c r="C414">
        <f>SAFADModel_final_000001__2[[#This Row],[Whole Building:Facility Total Electric Demand Power '[W'](Hourly) ]]/1000</f>
        <v>8.90643166505245</v>
      </c>
    </row>
    <row r="415" spans="1:3" x14ac:dyDescent="0.25">
      <c r="A415" s="9" t="s">
        <v>318</v>
      </c>
      <c r="B415" s="12">
        <v>8917.2438514837868</v>
      </c>
      <c r="C415">
        <f>SAFADModel_final_000001__2[[#This Row],[Whole Building:Facility Total Electric Demand Power '[W'](Hourly) ]]/1000</f>
        <v>8.9172438514837875</v>
      </c>
    </row>
    <row r="416" spans="1:3" x14ac:dyDescent="0.25">
      <c r="A416" s="9" t="s">
        <v>319</v>
      </c>
      <c r="B416" s="12">
        <v>8997.8466916850139</v>
      </c>
      <c r="C416">
        <f>SAFADModel_final_000001__2[[#This Row],[Whole Building:Facility Total Electric Demand Power '[W'](Hourly) ]]/1000</f>
        <v>8.9978466916850142</v>
      </c>
    </row>
    <row r="417" spans="1:3" x14ac:dyDescent="0.25">
      <c r="A417" s="9" t="s">
        <v>320</v>
      </c>
      <c r="B417" s="12">
        <v>9098.0576840497306</v>
      </c>
      <c r="C417">
        <f>SAFADModel_final_000001__2[[#This Row],[Whole Building:Facility Total Electric Demand Power '[W'](Hourly) ]]/1000</f>
        <v>9.0980576840497314</v>
      </c>
    </row>
    <row r="418" spans="1:3" x14ac:dyDescent="0.25">
      <c r="A418" s="9" t="s">
        <v>321</v>
      </c>
      <c r="B418" s="12">
        <v>9182.1491439463935</v>
      </c>
      <c r="C418">
        <f>SAFADModel_final_000001__2[[#This Row],[Whole Building:Facility Total Electric Demand Power '[W'](Hourly) ]]/1000</f>
        <v>9.1821491439463934</v>
      </c>
    </row>
    <row r="419" spans="1:3" x14ac:dyDescent="0.25">
      <c r="A419" s="9" t="s">
        <v>322</v>
      </c>
      <c r="B419" s="12">
        <v>9233.7783488807763</v>
      </c>
      <c r="C419">
        <f>SAFADModel_final_000001__2[[#This Row],[Whole Building:Facility Total Electric Demand Power '[W'](Hourly) ]]/1000</f>
        <v>9.2337783488807759</v>
      </c>
    </row>
    <row r="420" spans="1:3" x14ac:dyDescent="0.25">
      <c r="A420" s="9" t="s">
        <v>323</v>
      </c>
      <c r="B420" s="12">
        <v>9285.4078602203826</v>
      </c>
      <c r="C420">
        <f>SAFADModel_final_000001__2[[#This Row],[Whole Building:Facility Total Electric Demand Power '[W'](Hourly) ]]/1000</f>
        <v>9.2854078602203831</v>
      </c>
    </row>
    <row r="421" spans="1:3" x14ac:dyDescent="0.25">
      <c r="A421" s="9" t="s">
        <v>324</v>
      </c>
      <c r="B421" s="12">
        <v>9323.7907175902765</v>
      </c>
      <c r="C421">
        <f>SAFADModel_final_000001__2[[#This Row],[Whole Building:Facility Total Electric Demand Power '[W'](Hourly) ]]/1000</f>
        <v>9.3237907175902759</v>
      </c>
    </row>
    <row r="422" spans="1:3" x14ac:dyDescent="0.25">
      <c r="A422" s="9" t="s">
        <v>325</v>
      </c>
      <c r="B422" s="12">
        <v>9347.2654752792896</v>
      </c>
      <c r="C422">
        <f>SAFADModel_final_000001__2[[#This Row],[Whole Building:Facility Total Electric Demand Power '[W'](Hourly) ]]/1000</f>
        <v>9.3472654752792899</v>
      </c>
    </row>
    <row r="423" spans="1:3" x14ac:dyDescent="0.25">
      <c r="A423" s="9" t="s">
        <v>326</v>
      </c>
      <c r="B423" s="12">
        <v>9345.6748529823089</v>
      </c>
      <c r="C423">
        <f>SAFADModel_final_000001__2[[#This Row],[Whole Building:Facility Total Electric Demand Power '[W'](Hourly) ]]/1000</f>
        <v>9.3456748529823095</v>
      </c>
    </row>
    <row r="424" spans="1:3" x14ac:dyDescent="0.25">
      <c r="A424" s="9" t="s">
        <v>327</v>
      </c>
      <c r="B424" s="12">
        <v>9314.6661414341561</v>
      </c>
      <c r="C424">
        <f>SAFADModel_final_000001__2[[#This Row],[Whole Building:Facility Total Electric Demand Power '[W'](Hourly) ]]/1000</f>
        <v>9.3146661414341558</v>
      </c>
    </row>
    <row r="425" spans="1:3" x14ac:dyDescent="0.25">
      <c r="A425" s="9" t="s">
        <v>328</v>
      </c>
      <c r="B425" s="12">
        <v>9247.2254961456001</v>
      </c>
      <c r="C425">
        <f>SAFADModel_final_000001__2[[#This Row],[Whole Building:Facility Total Electric Demand Power '[W'](Hourly) ]]/1000</f>
        <v>9.2472254961455995</v>
      </c>
    </row>
    <row r="426" spans="1:3" x14ac:dyDescent="0.25">
      <c r="A426" s="9" t="s">
        <v>329</v>
      </c>
      <c r="B426" s="12">
        <v>9179.5779861223073</v>
      </c>
      <c r="C426">
        <f>SAFADModel_final_000001__2[[#This Row],[Whole Building:Facility Total Electric Demand Power '[W'](Hourly) ]]/1000</f>
        <v>9.1795779861223075</v>
      </c>
    </row>
    <row r="427" spans="1:3" x14ac:dyDescent="0.25">
      <c r="A427" s="9" t="s">
        <v>330</v>
      </c>
      <c r="B427" s="12">
        <v>9127.0899919319218</v>
      </c>
      <c r="C427">
        <f>SAFADModel_final_000001__2[[#This Row],[Whole Building:Facility Total Electric Demand Power '[W'](Hourly) ]]/1000</f>
        <v>9.1270899919319213</v>
      </c>
    </row>
    <row r="428" spans="1:3" x14ac:dyDescent="0.25">
      <c r="A428" s="9" t="s">
        <v>331</v>
      </c>
      <c r="B428" s="12">
        <v>9098.9345381008934</v>
      </c>
      <c r="C428">
        <f>SAFADModel_final_000001__2[[#This Row],[Whole Building:Facility Total Electric Demand Power '[W'](Hourly) ]]/1000</f>
        <v>9.0989345381008935</v>
      </c>
    </row>
    <row r="429" spans="1:3" x14ac:dyDescent="0.25">
      <c r="A429" s="9" t="s">
        <v>332</v>
      </c>
      <c r="B429" s="12">
        <v>9079.7234360963321</v>
      </c>
      <c r="C429">
        <f>SAFADModel_final_000001__2[[#This Row],[Whole Building:Facility Total Electric Demand Power '[W'](Hourly) ]]/1000</f>
        <v>9.0797234360963319</v>
      </c>
    </row>
    <row r="430" spans="1:3" x14ac:dyDescent="0.25">
      <c r="A430" s="9" t="s">
        <v>333</v>
      </c>
      <c r="B430" s="12">
        <v>9060.0925689390133</v>
      </c>
      <c r="C430">
        <f>SAFADModel_final_000001__2[[#This Row],[Whole Building:Facility Total Electric Demand Power '[W'](Hourly) ]]/1000</f>
        <v>9.0600925689390142</v>
      </c>
    </row>
    <row r="431" spans="1:3" x14ac:dyDescent="0.25">
      <c r="A431" s="9" t="s">
        <v>334</v>
      </c>
      <c r="B431" s="12">
        <v>9034.4639298793427</v>
      </c>
      <c r="C431">
        <f>SAFADModel_final_000001__2[[#This Row],[Whole Building:Facility Total Electric Demand Power '[W'](Hourly) ]]/1000</f>
        <v>9.0344639298793421</v>
      </c>
    </row>
    <row r="432" spans="1:3" x14ac:dyDescent="0.25">
      <c r="A432" s="9" t="s">
        <v>335</v>
      </c>
      <c r="B432" s="12">
        <v>9017.7153771720023</v>
      </c>
      <c r="C432">
        <f>SAFADModel_final_000001__2[[#This Row],[Whole Building:Facility Total Electric Demand Power '[W'](Hourly) ]]/1000</f>
        <v>9.0177153771720029</v>
      </c>
    </row>
    <row r="433" spans="1:3" x14ac:dyDescent="0.25">
      <c r="A433" s="9" t="s">
        <v>336</v>
      </c>
      <c r="B433" s="12">
        <v>9001.7463410332366</v>
      </c>
      <c r="C433">
        <f>SAFADModel_final_000001__2[[#This Row],[Whole Building:Facility Total Electric Demand Power '[W'](Hourly) ]]/1000</f>
        <v>9.0017463410332361</v>
      </c>
    </row>
    <row r="434" spans="1:3" x14ac:dyDescent="0.25">
      <c r="A434" s="9" t="s">
        <v>337</v>
      </c>
      <c r="B434" s="12">
        <v>8996.1835637738477</v>
      </c>
      <c r="C434">
        <f>SAFADModel_final_000001__2[[#This Row],[Whole Building:Facility Total Electric Demand Power '[W'](Hourly) ]]/1000</f>
        <v>8.9961835637738474</v>
      </c>
    </row>
    <row r="435" spans="1:3" x14ac:dyDescent="0.25">
      <c r="A435" s="9" t="s">
        <v>338</v>
      </c>
      <c r="B435" s="12">
        <v>8996.0036507869227</v>
      </c>
      <c r="C435">
        <f>SAFADModel_final_000001__2[[#This Row],[Whole Building:Facility Total Electric Demand Power '[W'](Hourly) ]]/1000</f>
        <v>8.996003650786923</v>
      </c>
    </row>
    <row r="436" spans="1:3" x14ac:dyDescent="0.25">
      <c r="A436" s="9" t="s">
        <v>339</v>
      </c>
      <c r="B436" s="12">
        <v>8974.2598602480957</v>
      </c>
      <c r="C436">
        <f>SAFADModel_final_000001__2[[#This Row],[Whole Building:Facility Total Electric Demand Power '[W'](Hourly) ]]/1000</f>
        <v>8.974259860248095</v>
      </c>
    </row>
    <row r="437" spans="1:3" x14ac:dyDescent="0.25">
      <c r="A437" s="9" t="s">
        <v>340</v>
      </c>
      <c r="B437" s="12">
        <v>8918.3616592781709</v>
      </c>
      <c r="C437">
        <f>SAFADModel_final_000001__2[[#This Row],[Whole Building:Facility Total Electric Demand Power '[W'](Hourly) ]]/1000</f>
        <v>8.9183616592781707</v>
      </c>
    </row>
    <row r="438" spans="1:3" x14ac:dyDescent="0.25">
      <c r="A438" s="9" t="s">
        <v>341</v>
      </c>
      <c r="B438" s="12">
        <v>8862.1003363784166</v>
      </c>
      <c r="C438">
        <f>SAFADModel_final_000001__2[[#This Row],[Whole Building:Facility Total Electric Demand Power '[W'](Hourly) ]]/1000</f>
        <v>8.8621003363784165</v>
      </c>
    </row>
    <row r="439" spans="1:3" x14ac:dyDescent="0.25">
      <c r="A439" s="9" t="s">
        <v>342</v>
      </c>
      <c r="B439" s="12">
        <v>8867.3059047653423</v>
      </c>
      <c r="C439">
        <f>SAFADModel_final_000001__2[[#This Row],[Whole Building:Facility Total Electric Demand Power '[W'](Hourly) ]]/1000</f>
        <v>8.8673059047653418</v>
      </c>
    </row>
    <row r="440" spans="1:3" x14ac:dyDescent="0.25">
      <c r="A440" s="9" t="s">
        <v>343</v>
      </c>
      <c r="B440" s="12">
        <v>8991.5376700606321</v>
      </c>
      <c r="C440">
        <f>SAFADModel_final_000001__2[[#This Row],[Whole Building:Facility Total Electric Demand Power '[W'](Hourly) ]]/1000</f>
        <v>8.991537670060632</v>
      </c>
    </row>
    <row r="441" spans="1:3" x14ac:dyDescent="0.25">
      <c r="A441" s="9" t="s">
        <v>344</v>
      </c>
      <c r="B441" s="12">
        <v>9142.4681123412356</v>
      </c>
      <c r="C441">
        <f>SAFADModel_final_000001__2[[#This Row],[Whole Building:Facility Total Electric Demand Power '[W'](Hourly) ]]/1000</f>
        <v>9.1424681123412359</v>
      </c>
    </row>
    <row r="442" spans="1:3" x14ac:dyDescent="0.25">
      <c r="A442" s="9" t="s">
        <v>345</v>
      </c>
      <c r="B442" s="12">
        <v>9247.610021085422</v>
      </c>
      <c r="C442">
        <f>SAFADModel_final_000001__2[[#This Row],[Whole Building:Facility Total Electric Demand Power '[W'](Hourly) ]]/1000</f>
        <v>9.2476100210854213</v>
      </c>
    </row>
    <row r="443" spans="1:3" x14ac:dyDescent="0.25">
      <c r="A443" s="9" t="s">
        <v>346</v>
      </c>
      <c r="B443" s="12">
        <v>9298.7082302429244</v>
      </c>
      <c r="C443">
        <f>SAFADModel_final_000001__2[[#This Row],[Whole Building:Facility Total Electric Demand Power '[W'](Hourly) ]]/1000</f>
        <v>9.2987082302429247</v>
      </c>
    </row>
    <row r="444" spans="1:3" x14ac:dyDescent="0.25">
      <c r="A444" s="9" t="s">
        <v>347</v>
      </c>
      <c r="B444" s="12">
        <v>9339.3034662818918</v>
      </c>
      <c r="C444">
        <f>SAFADModel_final_000001__2[[#This Row],[Whole Building:Facility Total Electric Demand Power '[W'](Hourly) ]]/1000</f>
        <v>9.3393034662818923</v>
      </c>
    </row>
    <row r="445" spans="1:3" x14ac:dyDescent="0.25">
      <c r="A445" s="9" t="s">
        <v>348</v>
      </c>
      <c r="B445" s="12">
        <v>9365.4525605704494</v>
      </c>
      <c r="C445">
        <f>SAFADModel_final_000001__2[[#This Row],[Whole Building:Facility Total Electric Demand Power '[W'](Hourly) ]]/1000</f>
        <v>9.3654525605704499</v>
      </c>
    </row>
    <row r="446" spans="1:3" x14ac:dyDescent="0.25">
      <c r="A446" s="9" t="s">
        <v>349</v>
      </c>
      <c r="B446" s="12">
        <v>9379.892415997876</v>
      </c>
      <c r="C446">
        <f>SAFADModel_final_000001__2[[#This Row],[Whole Building:Facility Total Electric Demand Power '[W'](Hourly) ]]/1000</f>
        <v>9.379892415997876</v>
      </c>
    </row>
    <row r="447" spans="1:3" x14ac:dyDescent="0.25">
      <c r="A447" s="9" t="s">
        <v>350</v>
      </c>
      <c r="B447" s="12">
        <v>9383.1551587132435</v>
      </c>
      <c r="C447">
        <f>SAFADModel_final_000001__2[[#This Row],[Whole Building:Facility Total Electric Demand Power '[W'](Hourly) ]]/1000</f>
        <v>9.3831551587132438</v>
      </c>
    </row>
    <row r="448" spans="1:3" x14ac:dyDescent="0.25">
      <c r="A448" s="9" t="s">
        <v>351</v>
      </c>
      <c r="B448" s="12">
        <v>9367.9712500654332</v>
      </c>
      <c r="C448">
        <f>SAFADModel_final_000001__2[[#This Row],[Whole Building:Facility Total Electric Demand Power '[W'](Hourly) ]]/1000</f>
        <v>9.367971250065434</v>
      </c>
    </row>
    <row r="449" spans="1:3" x14ac:dyDescent="0.25">
      <c r="A449" s="9" t="s">
        <v>352</v>
      </c>
      <c r="B449" s="12">
        <v>9347.1836712271852</v>
      </c>
      <c r="C449">
        <f>SAFADModel_final_000001__2[[#This Row],[Whole Building:Facility Total Electric Demand Power '[W'](Hourly) ]]/1000</f>
        <v>9.3471836712271852</v>
      </c>
    </row>
    <row r="450" spans="1:3" x14ac:dyDescent="0.25">
      <c r="A450" s="9" t="s">
        <v>353</v>
      </c>
      <c r="B450" s="12">
        <v>9323.2198672789564</v>
      </c>
      <c r="C450">
        <f>SAFADModel_final_000001__2[[#This Row],[Whole Building:Facility Total Electric Demand Power '[W'](Hourly) ]]/1000</f>
        <v>9.3232198672789561</v>
      </c>
    </row>
    <row r="451" spans="1:3" x14ac:dyDescent="0.25">
      <c r="A451" s="9" t="s">
        <v>354</v>
      </c>
      <c r="B451" s="12">
        <v>9290.5612277376185</v>
      </c>
      <c r="C451">
        <f>SAFADModel_final_000001__2[[#This Row],[Whole Building:Facility Total Electric Demand Power '[W'](Hourly) ]]/1000</f>
        <v>9.2905612277376193</v>
      </c>
    </row>
    <row r="452" spans="1:3" x14ac:dyDescent="0.25">
      <c r="A452" s="9" t="s">
        <v>355</v>
      </c>
      <c r="B452" s="12">
        <v>9238.108484118773</v>
      </c>
      <c r="C452">
        <f>SAFADModel_final_000001__2[[#This Row],[Whole Building:Facility Total Electric Demand Power '[W'](Hourly) ]]/1000</f>
        <v>9.2381084841187722</v>
      </c>
    </row>
    <row r="453" spans="1:3" x14ac:dyDescent="0.25">
      <c r="A453" s="9" t="s">
        <v>356</v>
      </c>
      <c r="B453" s="12">
        <v>9167.743530897731</v>
      </c>
      <c r="C453">
        <f>SAFADModel_final_000001__2[[#This Row],[Whole Building:Facility Total Electric Demand Power '[W'](Hourly) ]]/1000</f>
        <v>9.1677435308977309</v>
      </c>
    </row>
    <row r="454" spans="1:3" x14ac:dyDescent="0.25">
      <c r="A454" s="9" t="s">
        <v>357</v>
      </c>
      <c r="B454" s="12">
        <v>9114.7643057937748</v>
      </c>
      <c r="C454">
        <f>SAFADModel_final_000001__2[[#This Row],[Whole Building:Facility Total Electric Demand Power '[W'](Hourly) ]]/1000</f>
        <v>9.1147643057937753</v>
      </c>
    </row>
    <row r="455" spans="1:3" x14ac:dyDescent="0.25">
      <c r="A455" s="9" t="s">
        <v>358</v>
      </c>
      <c r="B455" s="12">
        <v>9044.4791993034833</v>
      </c>
      <c r="C455">
        <f>SAFADModel_final_000001__2[[#This Row],[Whole Building:Facility Total Electric Demand Power '[W'](Hourly) ]]/1000</f>
        <v>9.044479199303483</v>
      </c>
    </row>
    <row r="456" spans="1:3" x14ac:dyDescent="0.25">
      <c r="A456" s="9" t="s">
        <v>359</v>
      </c>
      <c r="B456" s="12">
        <v>8965.1623859034135</v>
      </c>
      <c r="C456">
        <f>SAFADModel_final_000001__2[[#This Row],[Whole Building:Facility Total Electric Demand Power '[W'](Hourly) ]]/1000</f>
        <v>8.9651623859034135</v>
      </c>
    </row>
    <row r="457" spans="1:3" x14ac:dyDescent="0.25">
      <c r="A457" s="9" t="s">
        <v>360</v>
      </c>
      <c r="B457" s="12">
        <v>8914.3902990784973</v>
      </c>
      <c r="C457">
        <f>SAFADModel_final_000001__2[[#This Row],[Whole Building:Facility Total Electric Demand Power '[W'](Hourly) ]]/1000</f>
        <v>8.914390299078498</v>
      </c>
    </row>
    <row r="458" spans="1:3" x14ac:dyDescent="0.25">
      <c r="A458" s="9" t="s">
        <v>629</v>
      </c>
      <c r="B458" s="12">
        <v>8955.390365305233</v>
      </c>
      <c r="C458">
        <f>SAFADModel_final_000001__2[[#This Row],[Whole Building:Facility Total Electric Demand Power '[W'](Hourly) ]]/1000</f>
        <v>8.9553903653052327</v>
      </c>
    </row>
    <row r="459" spans="1:3" x14ac:dyDescent="0.25">
      <c r="A459" s="9" t="s">
        <v>630</v>
      </c>
      <c r="B459" s="12">
        <v>9010.6069645838379</v>
      </c>
      <c r="C459">
        <f>SAFADModel_final_000001__2[[#This Row],[Whole Building:Facility Total Electric Demand Power '[W'](Hourly) ]]/1000</f>
        <v>9.0106069645838378</v>
      </c>
    </row>
    <row r="460" spans="1:3" x14ac:dyDescent="0.25">
      <c r="A460" s="9" t="s">
        <v>631</v>
      </c>
      <c r="B460" s="12">
        <v>9026.8390126471422</v>
      </c>
      <c r="C460">
        <f>SAFADModel_final_000001__2[[#This Row],[Whole Building:Facility Total Electric Demand Power '[W'](Hourly) ]]/1000</f>
        <v>9.0268390126471427</v>
      </c>
    </row>
    <row r="461" spans="1:3" x14ac:dyDescent="0.25">
      <c r="A461" s="9" t="s">
        <v>632</v>
      </c>
      <c r="B461" s="12">
        <v>8967.6821793827021</v>
      </c>
      <c r="C461">
        <f>SAFADModel_final_000001__2[[#This Row],[Whole Building:Facility Total Electric Demand Power '[W'](Hourly) ]]/1000</f>
        <v>8.9676821793827024</v>
      </c>
    </row>
    <row r="462" spans="1:3" x14ac:dyDescent="0.25">
      <c r="A462" s="9" t="s">
        <v>633</v>
      </c>
      <c r="B462" s="12">
        <v>8891.469671161818</v>
      </c>
      <c r="C462">
        <f>SAFADModel_final_000001__2[[#This Row],[Whole Building:Facility Total Electric Demand Power '[W'](Hourly) ]]/1000</f>
        <v>8.8914696711618184</v>
      </c>
    </row>
    <row r="463" spans="1:3" x14ac:dyDescent="0.25">
      <c r="A463" s="9" t="s">
        <v>634</v>
      </c>
      <c r="B463" s="12">
        <v>8874.7967192210817</v>
      </c>
      <c r="C463">
        <f>SAFADModel_final_000001__2[[#This Row],[Whole Building:Facility Total Electric Demand Power '[W'](Hourly) ]]/1000</f>
        <v>8.8747967192210826</v>
      </c>
    </row>
    <row r="464" spans="1:3" x14ac:dyDescent="0.25">
      <c r="A464" s="9" t="s">
        <v>635</v>
      </c>
      <c r="B464" s="12">
        <v>8981.8879485037596</v>
      </c>
      <c r="C464">
        <f>SAFADModel_final_000001__2[[#This Row],[Whole Building:Facility Total Electric Demand Power '[W'](Hourly) ]]/1000</f>
        <v>8.9818879485037595</v>
      </c>
    </row>
    <row r="465" spans="1:3" x14ac:dyDescent="0.25">
      <c r="A465" s="9" t="s">
        <v>636</v>
      </c>
      <c r="B465" s="12">
        <v>9117.3978290823852</v>
      </c>
      <c r="C465">
        <f>SAFADModel_final_000001__2[[#This Row],[Whole Building:Facility Total Electric Demand Power '[W'](Hourly) ]]/1000</f>
        <v>9.1173978290823854</v>
      </c>
    </row>
    <row r="466" spans="1:3" x14ac:dyDescent="0.25">
      <c r="A466" s="9" t="s">
        <v>637</v>
      </c>
      <c r="B466" s="12">
        <v>9217.441391275368</v>
      </c>
      <c r="C466">
        <f>SAFADModel_final_000001__2[[#This Row],[Whole Building:Facility Total Electric Demand Power '[W'](Hourly) ]]/1000</f>
        <v>9.2174413912753685</v>
      </c>
    </row>
    <row r="467" spans="1:3" x14ac:dyDescent="0.25">
      <c r="A467" s="9" t="s">
        <v>638</v>
      </c>
      <c r="B467" s="12">
        <v>9284.8187133621122</v>
      </c>
      <c r="C467">
        <f>SAFADModel_final_000001__2[[#This Row],[Whole Building:Facility Total Electric Demand Power '[W'](Hourly) ]]/1000</f>
        <v>9.2848187133621121</v>
      </c>
    </row>
    <row r="468" spans="1:3" x14ac:dyDescent="0.25">
      <c r="A468" s="9" t="s">
        <v>639</v>
      </c>
      <c r="B468" s="12">
        <v>9328.9754887138479</v>
      </c>
      <c r="C468">
        <f>SAFADModel_final_000001__2[[#This Row],[Whole Building:Facility Total Electric Demand Power '[W'](Hourly) ]]/1000</f>
        <v>9.3289754887138479</v>
      </c>
    </row>
    <row r="469" spans="1:3" x14ac:dyDescent="0.25">
      <c r="A469" s="9" t="s">
        <v>640</v>
      </c>
      <c r="B469" s="12">
        <v>9363.1078968100646</v>
      </c>
      <c r="C469">
        <f>SAFADModel_final_000001__2[[#This Row],[Whole Building:Facility Total Electric Demand Power '[W'](Hourly) ]]/1000</f>
        <v>9.3631078968100638</v>
      </c>
    </row>
    <row r="470" spans="1:3" x14ac:dyDescent="0.25">
      <c r="A470" s="9" t="s">
        <v>641</v>
      </c>
      <c r="B470" s="12">
        <v>9391.9782523845261</v>
      </c>
      <c r="C470">
        <f>SAFADModel_final_000001__2[[#This Row],[Whole Building:Facility Total Electric Demand Power '[W'](Hourly) ]]/1000</f>
        <v>9.3919782523845257</v>
      </c>
    </row>
    <row r="471" spans="1:3" x14ac:dyDescent="0.25">
      <c r="A471" s="9" t="s">
        <v>642</v>
      </c>
      <c r="B471" s="12">
        <v>9403.6533946248328</v>
      </c>
      <c r="C471">
        <f>SAFADModel_final_000001__2[[#This Row],[Whole Building:Facility Total Electric Demand Power '[W'](Hourly) ]]/1000</f>
        <v>9.4036533946248326</v>
      </c>
    </row>
    <row r="472" spans="1:3" x14ac:dyDescent="0.25">
      <c r="A472" s="9" t="s">
        <v>643</v>
      </c>
      <c r="B472" s="12">
        <v>9390.418461279236</v>
      </c>
      <c r="C472">
        <f>SAFADModel_final_000001__2[[#This Row],[Whole Building:Facility Total Electric Demand Power '[W'](Hourly) ]]/1000</f>
        <v>9.3904184612792356</v>
      </c>
    </row>
    <row r="473" spans="1:3" x14ac:dyDescent="0.25">
      <c r="A473" s="9" t="s">
        <v>644</v>
      </c>
      <c r="B473" s="12">
        <v>9355.631765590304</v>
      </c>
      <c r="C473">
        <f>SAFADModel_final_000001__2[[#This Row],[Whole Building:Facility Total Electric Demand Power '[W'](Hourly) ]]/1000</f>
        <v>9.3556317655903047</v>
      </c>
    </row>
    <row r="474" spans="1:3" x14ac:dyDescent="0.25">
      <c r="A474" s="9" t="s">
        <v>645</v>
      </c>
      <c r="B474" s="12">
        <v>9319.4583777886201</v>
      </c>
      <c r="C474">
        <f>SAFADModel_final_000001__2[[#This Row],[Whole Building:Facility Total Electric Demand Power '[W'](Hourly) ]]/1000</f>
        <v>9.3194583777886209</v>
      </c>
    </row>
    <row r="475" spans="1:3" x14ac:dyDescent="0.25">
      <c r="A475" s="9" t="s">
        <v>646</v>
      </c>
      <c r="B475" s="12">
        <v>9285.6468271454305</v>
      </c>
      <c r="C475">
        <f>SAFADModel_final_000001__2[[#This Row],[Whole Building:Facility Total Electric Demand Power '[W'](Hourly) ]]/1000</f>
        <v>9.2856468271454311</v>
      </c>
    </row>
    <row r="476" spans="1:3" x14ac:dyDescent="0.25">
      <c r="A476" s="9" t="s">
        <v>647</v>
      </c>
      <c r="B476" s="12">
        <v>9257.3042152011094</v>
      </c>
      <c r="C476">
        <f>SAFADModel_final_000001__2[[#This Row],[Whole Building:Facility Total Electric Demand Power '[W'](Hourly) ]]/1000</f>
        <v>9.2573042152011098</v>
      </c>
    </row>
    <row r="477" spans="1:3" x14ac:dyDescent="0.25">
      <c r="A477" s="9" t="s">
        <v>648</v>
      </c>
      <c r="B477" s="12">
        <v>9240.9644379646397</v>
      </c>
      <c r="C477">
        <f>SAFADModel_final_000001__2[[#This Row],[Whole Building:Facility Total Electric Demand Power '[W'](Hourly) ]]/1000</f>
        <v>9.2409644379646405</v>
      </c>
    </row>
    <row r="478" spans="1:3" x14ac:dyDescent="0.25">
      <c r="A478" s="9" t="s">
        <v>649</v>
      </c>
      <c r="B478" s="12">
        <v>9224.7271850804118</v>
      </c>
      <c r="C478">
        <f>SAFADModel_final_000001__2[[#This Row],[Whole Building:Facility Total Electric Demand Power '[W'](Hourly) ]]/1000</f>
        <v>9.2247271850804111</v>
      </c>
    </row>
    <row r="479" spans="1:3" x14ac:dyDescent="0.25">
      <c r="A479" s="9" t="s">
        <v>650</v>
      </c>
      <c r="B479" s="12">
        <v>9211.7558827407247</v>
      </c>
      <c r="C479">
        <f>SAFADModel_final_000001__2[[#This Row],[Whole Building:Facility Total Electric Demand Power '[W'](Hourly) ]]/1000</f>
        <v>9.2117558827407251</v>
      </c>
    </row>
    <row r="480" spans="1:3" x14ac:dyDescent="0.25">
      <c r="A480" s="9" t="s">
        <v>651</v>
      </c>
      <c r="B480" s="12">
        <v>9193.5533729072722</v>
      </c>
      <c r="C480">
        <f>SAFADModel_final_000001__2[[#This Row],[Whole Building:Facility Total Electric Demand Power '[W'](Hourly) ]]/1000</f>
        <v>9.1935533729072727</v>
      </c>
    </row>
    <row r="481" spans="1:3" x14ac:dyDescent="0.25">
      <c r="A481" s="9" t="s">
        <v>652</v>
      </c>
      <c r="B481" s="12">
        <v>9155.6974174329534</v>
      </c>
      <c r="C481">
        <f>SAFADModel_final_000001__2[[#This Row],[Whole Building:Facility Total Electric Demand Power '[W'](Hourly) ]]/1000</f>
        <v>9.155697417432954</v>
      </c>
    </row>
    <row r="482" spans="1:3" x14ac:dyDescent="0.25">
      <c r="A482" s="9" t="s">
        <v>653</v>
      </c>
      <c r="B482" s="12">
        <v>9105.7307835864176</v>
      </c>
      <c r="C482">
        <f>SAFADModel_final_000001__2[[#This Row],[Whole Building:Facility Total Electric Demand Power '[W'](Hourly) ]]/1000</f>
        <v>9.1057307835864183</v>
      </c>
    </row>
    <row r="483" spans="1:3" x14ac:dyDescent="0.25">
      <c r="A483" s="9" t="s">
        <v>654</v>
      </c>
      <c r="B483" s="12">
        <v>9056.0939107708782</v>
      </c>
      <c r="C483">
        <f>SAFADModel_final_000001__2[[#This Row],[Whole Building:Facility Total Electric Demand Power '[W'](Hourly) ]]/1000</f>
        <v>9.056093910770878</v>
      </c>
    </row>
    <row r="484" spans="1:3" x14ac:dyDescent="0.25">
      <c r="A484" s="9" t="s">
        <v>655</v>
      </c>
      <c r="B484" s="12">
        <v>9019.3636255315778</v>
      </c>
      <c r="C484">
        <f>SAFADModel_final_000001__2[[#This Row],[Whole Building:Facility Total Electric Demand Power '[W'](Hourly) ]]/1000</f>
        <v>9.019363625531577</v>
      </c>
    </row>
    <row r="485" spans="1:3" x14ac:dyDescent="0.25">
      <c r="A485" s="9" t="s">
        <v>656</v>
      </c>
      <c r="B485" s="12">
        <v>9011.5918869033358</v>
      </c>
      <c r="C485">
        <f>SAFADModel_final_000001__2[[#This Row],[Whole Building:Facility Total Electric Demand Power '[W'](Hourly) ]]/1000</f>
        <v>9.0115918869033358</v>
      </c>
    </row>
    <row r="486" spans="1:3" x14ac:dyDescent="0.25">
      <c r="A486" s="9" t="s">
        <v>657</v>
      </c>
      <c r="B486" s="12">
        <v>9009.7440167145523</v>
      </c>
      <c r="C486">
        <f>SAFADModel_final_000001__2[[#This Row],[Whole Building:Facility Total Electric Demand Power '[W'](Hourly) ]]/1000</f>
        <v>9.0097440167145528</v>
      </c>
    </row>
    <row r="487" spans="1:3" x14ac:dyDescent="0.25">
      <c r="A487" s="9" t="s">
        <v>658</v>
      </c>
      <c r="B487" s="12">
        <v>9023.8277497442778</v>
      </c>
      <c r="C487">
        <f>SAFADModel_final_000001__2[[#This Row],[Whole Building:Facility Total Electric Demand Power '[W'](Hourly) ]]/1000</f>
        <v>9.023827749744278</v>
      </c>
    </row>
    <row r="488" spans="1:3" x14ac:dyDescent="0.25">
      <c r="A488" s="9" t="s">
        <v>659</v>
      </c>
      <c r="B488" s="12">
        <v>9062.2623790011639</v>
      </c>
      <c r="C488">
        <f>SAFADModel_final_000001__2[[#This Row],[Whole Building:Facility Total Electric Demand Power '[W'](Hourly) ]]/1000</f>
        <v>9.0622623790011634</v>
      </c>
    </row>
    <row r="489" spans="1:3" x14ac:dyDescent="0.25">
      <c r="A489" s="9" t="s">
        <v>660</v>
      </c>
      <c r="B489" s="12">
        <v>9120.1648609623935</v>
      </c>
      <c r="C489">
        <f>SAFADModel_final_000001__2[[#This Row],[Whole Building:Facility Total Electric Demand Power '[W'](Hourly) ]]/1000</f>
        <v>9.1201648609623938</v>
      </c>
    </row>
    <row r="490" spans="1:3" x14ac:dyDescent="0.25">
      <c r="A490" s="9" t="s">
        <v>661</v>
      </c>
      <c r="B490" s="12">
        <v>9188.4370204718307</v>
      </c>
      <c r="C490">
        <f>SAFADModel_final_000001__2[[#This Row],[Whole Building:Facility Total Electric Demand Power '[W'](Hourly) ]]/1000</f>
        <v>9.1884370204718309</v>
      </c>
    </row>
    <row r="491" spans="1:3" x14ac:dyDescent="0.25">
      <c r="A491" s="9" t="s">
        <v>662</v>
      </c>
      <c r="B491" s="12">
        <v>9257.9565909363046</v>
      </c>
      <c r="C491">
        <f>SAFADModel_final_000001__2[[#This Row],[Whole Building:Facility Total Electric Demand Power '[W'](Hourly) ]]/1000</f>
        <v>9.2579565909363044</v>
      </c>
    </row>
    <row r="492" spans="1:3" x14ac:dyDescent="0.25">
      <c r="A492" s="9" t="s">
        <v>663</v>
      </c>
      <c r="B492" s="12">
        <v>9313.4874091614711</v>
      </c>
      <c r="C492">
        <f>SAFADModel_final_000001__2[[#This Row],[Whole Building:Facility Total Electric Demand Power '[W'](Hourly) ]]/1000</f>
        <v>9.3134874091614712</v>
      </c>
    </row>
    <row r="493" spans="1:3" x14ac:dyDescent="0.25">
      <c r="A493" s="9" t="s">
        <v>664</v>
      </c>
      <c r="B493" s="12">
        <v>9357.4969124570944</v>
      </c>
      <c r="C493">
        <f>SAFADModel_final_000001__2[[#This Row],[Whole Building:Facility Total Electric Demand Power '[W'](Hourly) ]]/1000</f>
        <v>9.3574969124570941</v>
      </c>
    </row>
    <row r="494" spans="1:3" x14ac:dyDescent="0.25">
      <c r="A494" s="9" t="s">
        <v>665</v>
      </c>
      <c r="B494" s="12">
        <v>9393.5401554182117</v>
      </c>
      <c r="C494">
        <f>SAFADModel_final_000001__2[[#This Row],[Whole Building:Facility Total Electric Demand Power '[W'](Hourly) ]]/1000</f>
        <v>9.3935401554182114</v>
      </c>
    </row>
    <row r="495" spans="1:3" x14ac:dyDescent="0.25">
      <c r="A495" s="9" t="s">
        <v>666</v>
      </c>
      <c r="B495" s="12">
        <v>9404.3997039992228</v>
      </c>
      <c r="C495">
        <f>SAFADModel_final_000001__2[[#This Row],[Whole Building:Facility Total Electric Demand Power '[W'](Hourly) ]]/1000</f>
        <v>9.4043997039992231</v>
      </c>
    </row>
    <row r="496" spans="1:3" x14ac:dyDescent="0.25">
      <c r="A496" s="9" t="s">
        <v>667</v>
      </c>
      <c r="B496" s="12">
        <v>9395.6846502902354</v>
      </c>
      <c r="C496">
        <f>SAFADModel_final_000001__2[[#This Row],[Whole Building:Facility Total Electric Demand Power '[W'](Hourly) ]]/1000</f>
        <v>9.3956846502902351</v>
      </c>
    </row>
    <row r="497" spans="1:3" x14ac:dyDescent="0.25">
      <c r="A497" s="9" t="s">
        <v>668</v>
      </c>
      <c r="B497" s="12">
        <v>9375.2952471263034</v>
      </c>
      <c r="C497">
        <f>SAFADModel_final_000001__2[[#This Row],[Whole Building:Facility Total Electric Demand Power '[W'](Hourly) ]]/1000</f>
        <v>9.3752952471263029</v>
      </c>
    </row>
    <row r="498" spans="1:3" x14ac:dyDescent="0.25">
      <c r="A498" s="9" t="s">
        <v>669</v>
      </c>
      <c r="B498" s="12">
        <v>9347.0795631247529</v>
      </c>
      <c r="C498">
        <f>SAFADModel_final_000001__2[[#This Row],[Whole Building:Facility Total Electric Demand Power '[W'](Hourly) ]]/1000</f>
        <v>9.347079563124753</v>
      </c>
    </row>
    <row r="499" spans="1:3" x14ac:dyDescent="0.25">
      <c r="A499" s="9" t="s">
        <v>670</v>
      </c>
      <c r="B499" s="12">
        <v>9312.6082223114572</v>
      </c>
      <c r="C499">
        <f>SAFADModel_final_000001__2[[#This Row],[Whole Building:Facility Total Electric Demand Power '[W'](Hourly) ]]/1000</f>
        <v>9.3126082223114572</v>
      </c>
    </row>
    <row r="500" spans="1:3" x14ac:dyDescent="0.25">
      <c r="A500" s="9" t="s">
        <v>671</v>
      </c>
      <c r="B500" s="12">
        <v>9271.3817775651241</v>
      </c>
      <c r="C500">
        <f>SAFADModel_final_000001__2[[#This Row],[Whole Building:Facility Total Electric Demand Power '[W'](Hourly) ]]/1000</f>
        <v>9.2713817775651233</v>
      </c>
    </row>
    <row r="501" spans="1:3" x14ac:dyDescent="0.25">
      <c r="A501" s="9" t="s">
        <v>672</v>
      </c>
      <c r="B501" s="12">
        <v>9231.5953893597562</v>
      </c>
      <c r="C501">
        <f>SAFADModel_final_000001__2[[#This Row],[Whole Building:Facility Total Electric Demand Power '[W'](Hourly) ]]/1000</f>
        <v>9.2315953893597555</v>
      </c>
    </row>
    <row r="502" spans="1:3" x14ac:dyDescent="0.25">
      <c r="A502" s="9" t="s">
        <v>673</v>
      </c>
      <c r="B502" s="12">
        <v>9195.8273248002097</v>
      </c>
      <c r="C502">
        <f>SAFADModel_final_000001__2[[#This Row],[Whole Building:Facility Total Electric Demand Power '[W'](Hourly) ]]/1000</f>
        <v>9.1958273248002094</v>
      </c>
    </row>
    <row r="503" spans="1:3" x14ac:dyDescent="0.25">
      <c r="A503" s="9" t="s">
        <v>674</v>
      </c>
      <c r="B503" s="12">
        <v>9155.1229648241169</v>
      </c>
      <c r="C503">
        <f>SAFADModel_final_000001__2[[#This Row],[Whole Building:Facility Total Electric Demand Power '[W'](Hourly) ]]/1000</f>
        <v>9.1551229648241161</v>
      </c>
    </row>
    <row r="504" spans="1:3" x14ac:dyDescent="0.25">
      <c r="A504" s="9" t="s">
        <v>675</v>
      </c>
      <c r="B504" s="12">
        <v>9109.657618552772</v>
      </c>
      <c r="C504">
        <f>SAFADModel_final_000001__2[[#This Row],[Whole Building:Facility Total Electric Demand Power '[W'](Hourly) ]]/1000</f>
        <v>9.109657618552772</v>
      </c>
    </row>
    <row r="505" spans="1:3" x14ac:dyDescent="0.25">
      <c r="A505" s="9" t="s">
        <v>676</v>
      </c>
      <c r="B505" s="12">
        <v>9059.9967470693209</v>
      </c>
      <c r="C505">
        <f>SAFADModel_final_000001__2[[#This Row],[Whole Building:Facility Total Electric Demand Power '[W'](Hourly) ]]/1000</f>
        <v>9.0599967470693201</v>
      </c>
    </row>
    <row r="506" spans="1:3" x14ac:dyDescent="0.25">
      <c r="A506" s="9" t="s">
        <v>361</v>
      </c>
      <c r="B506" s="12">
        <v>9022.8645217893518</v>
      </c>
      <c r="C506">
        <f>SAFADModel_final_000001__2[[#This Row],[Whole Building:Facility Total Electric Demand Power '[W'](Hourly) ]]/1000</f>
        <v>9.0228645217893515</v>
      </c>
    </row>
    <row r="507" spans="1:3" x14ac:dyDescent="0.25">
      <c r="A507" s="9" t="s">
        <v>362</v>
      </c>
      <c r="B507" s="12">
        <v>8982.0308069572184</v>
      </c>
      <c r="C507">
        <f>SAFADModel_final_000001__2[[#This Row],[Whole Building:Facility Total Electric Demand Power '[W'](Hourly) ]]/1000</f>
        <v>8.9820308069572192</v>
      </c>
    </row>
    <row r="508" spans="1:3" x14ac:dyDescent="0.25">
      <c r="A508" s="9" t="s">
        <v>363</v>
      </c>
      <c r="B508" s="12">
        <v>8953.8592767556038</v>
      </c>
      <c r="C508">
        <f>SAFADModel_final_000001__2[[#This Row],[Whole Building:Facility Total Electric Demand Power '[W'](Hourly) ]]/1000</f>
        <v>8.9538592767556047</v>
      </c>
    </row>
    <row r="509" spans="1:3" x14ac:dyDescent="0.25">
      <c r="A509" s="9" t="s">
        <v>364</v>
      </c>
      <c r="B509" s="12">
        <v>8943.2233234395626</v>
      </c>
      <c r="C509">
        <f>SAFADModel_final_000001__2[[#This Row],[Whole Building:Facility Total Electric Demand Power '[W'](Hourly) ]]/1000</f>
        <v>8.9432233234395628</v>
      </c>
    </row>
    <row r="510" spans="1:3" x14ac:dyDescent="0.25">
      <c r="A510" s="9" t="s">
        <v>365</v>
      </c>
      <c r="B510" s="12">
        <v>8927.847120064409</v>
      </c>
      <c r="C510">
        <f>SAFADModel_final_000001__2[[#This Row],[Whole Building:Facility Total Electric Demand Power '[W'](Hourly) ]]/1000</f>
        <v>8.9278471200644098</v>
      </c>
    </row>
    <row r="511" spans="1:3" x14ac:dyDescent="0.25">
      <c r="A511" s="9" t="s">
        <v>366</v>
      </c>
      <c r="B511" s="12">
        <v>8951.4006780677501</v>
      </c>
      <c r="C511">
        <f>SAFADModel_final_000001__2[[#This Row],[Whole Building:Facility Total Electric Demand Power '[W'](Hourly) ]]/1000</f>
        <v>8.9514006780677509</v>
      </c>
    </row>
    <row r="512" spans="1:3" x14ac:dyDescent="0.25">
      <c r="A512" s="9" t="s">
        <v>367</v>
      </c>
      <c r="B512" s="12">
        <v>9045.3405873515858</v>
      </c>
      <c r="C512">
        <f>SAFADModel_final_000001__2[[#This Row],[Whole Building:Facility Total Electric Demand Power '[W'](Hourly) ]]/1000</f>
        <v>9.0453405873515855</v>
      </c>
    </row>
    <row r="513" spans="1:3" x14ac:dyDescent="0.25">
      <c r="A513" s="9" t="s">
        <v>368</v>
      </c>
      <c r="B513" s="12">
        <v>32618.942764510139</v>
      </c>
      <c r="C513">
        <f>SAFADModel_final_000001__2[[#This Row],[Whole Building:Facility Total Electric Demand Power '[W'](Hourly) ]]/1000</f>
        <v>32.618942764510138</v>
      </c>
    </row>
    <row r="514" spans="1:3" x14ac:dyDescent="0.25">
      <c r="A514" s="9" t="s">
        <v>369</v>
      </c>
      <c r="B514" s="12">
        <v>68131.131838476402</v>
      </c>
      <c r="C514">
        <f>SAFADModel_final_000001__2[[#This Row],[Whole Building:Facility Total Electric Demand Power '[W'](Hourly) ]]/1000</f>
        <v>68.131131838476406</v>
      </c>
    </row>
    <row r="515" spans="1:3" x14ac:dyDescent="0.25">
      <c r="A515" s="9" t="s">
        <v>370</v>
      </c>
      <c r="B515" s="12">
        <v>125215.44783396659</v>
      </c>
      <c r="C515">
        <f>SAFADModel_final_000001__2[[#This Row],[Whole Building:Facility Total Electric Demand Power '[W'](Hourly) ]]/1000</f>
        <v>125.21544783396659</v>
      </c>
    </row>
    <row r="516" spans="1:3" x14ac:dyDescent="0.25">
      <c r="A516" s="9" t="s">
        <v>371</v>
      </c>
      <c r="B516" s="12">
        <v>119711.36005133956</v>
      </c>
      <c r="C516">
        <f>SAFADModel_final_000001__2[[#This Row],[Whole Building:Facility Total Electric Demand Power '[W'](Hourly) ]]/1000</f>
        <v>119.71136005133957</v>
      </c>
    </row>
    <row r="517" spans="1:3" x14ac:dyDescent="0.25">
      <c r="A517" s="9" t="s">
        <v>372</v>
      </c>
      <c r="B517" s="12">
        <v>175686.19226662602</v>
      </c>
      <c r="C517">
        <f>SAFADModel_final_000001__2[[#This Row],[Whole Building:Facility Total Electric Demand Power '[W'](Hourly) ]]/1000</f>
        <v>175.68619226662602</v>
      </c>
    </row>
    <row r="518" spans="1:3" x14ac:dyDescent="0.25">
      <c r="A518" s="9" t="s">
        <v>373</v>
      </c>
      <c r="B518" s="12">
        <v>178463.1444813594</v>
      </c>
      <c r="C518">
        <f>SAFADModel_final_000001__2[[#This Row],[Whole Building:Facility Total Electric Demand Power '[W'](Hourly) ]]/1000</f>
        <v>178.46314448135939</v>
      </c>
    </row>
    <row r="519" spans="1:3" x14ac:dyDescent="0.25">
      <c r="A519" s="9" t="s">
        <v>374</v>
      </c>
      <c r="B519" s="12">
        <v>190253.20012277187</v>
      </c>
      <c r="C519">
        <f>SAFADModel_final_000001__2[[#This Row],[Whole Building:Facility Total Electric Demand Power '[W'](Hourly) ]]/1000</f>
        <v>190.25320012277186</v>
      </c>
    </row>
    <row r="520" spans="1:3" x14ac:dyDescent="0.25">
      <c r="A520" s="9" t="s">
        <v>375</v>
      </c>
      <c r="B520" s="12">
        <v>199168.27968706514</v>
      </c>
      <c r="C520">
        <f>SAFADModel_final_000001__2[[#This Row],[Whole Building:Facility Total Electric Demand Power '[W'](Hourly) ]]/1000</f>
        <v>199.16827968706514</v>
      </c>
    </row>
    <row r="521" spans="1:3" x14ac:dyDescent="0.25">
      <c r="A521" s="9" t="s">
        <v>376</v>
      </c>
      <c r="B521" s="12">
        <v>187345.72214710704</v>
      </c>
      <c r="C521">
        <f>SAFADModel_final_000001__2[[#This Row],[Whole Building:Facility Total Electric Demand Power '[W'](Hourly) ]]/1000</f>
        <v>187.34572214710704</v>
      </c>
    </row>
    <row r="522" spans="1:3" x14ac:dyDescent="0.25">
      <c r="A522" s="9" t="s">
        <v>377</v>
      </c>
      <c r="B522" s="12">
        <v>168757.43230848605</v>
      </c>
      <c r="C522">
        <f>SAFADModel_final_000001__2[[#This Row],[Whole Building:Facility Total Electric Demand Power '[W'](Hourly) ]]/1000</f>
        <v>168.75743230848605</v>
      </c>
    </row>
    <row r="523" spans="1:3" x14ac:dyDescent="0.25">
      <c r="A523" s="9" t="s">
        <v>378</v>
      </c>
      <c r="B523" s="12">
        <v>59702.222017685708</v>
      </c>
      <c r="C523">
        <f>SAFADModel_final_000001__2[[#This Row],[Whole Building:Facility Total Electric Demand Power '[W'](Hourly) ]]/1000</f>
        <v>59.702222017685706</v>
      </c>
    </row>
    <row r="524" spans="1:3" x14ac:dyDescent="0.25">
      <c r="A524" s="9" t="s">
        <v>379</v>
      </c>
      <c r="B524" s="12">
        <v>29410.671252884353</v>
      </c>
      <c r="C524">
        <f>SAFADModel_final_000001__2[[#This Row],[Whole Building:Facility Total Electric Demand Power '[W'](Hourly) ]]/1000</f>
        <v>29.410671252884352</v>
      </c>
    </row>
    <row r="525" spans="1:3" x14ac:dyDescent="0.25">
      <c r="A525" s="9" t="s">
        <v>380</v>
      </c>
      <c r="B525" s="12">
        <v>12233.245599028765</v>
      </c>
      <c r="C525">
        <f>SAFADModel_final_000001__2[[#This Row],[Whole Building:Facility Total Electric Demand Power '[W'](Hourly) ]]/1000</f>
        <v>12.233245599028765</v>
      </c>
    </row>
    <row r="526" spans="1:3" x14ac:dyDescent="0.25">
      <c r="A526" s="9" t="s">
        <v>381</v>
      </c>
      <c r="B526" s="12">
        <v>9459.9427286910632</v>
      </c>
      <c r="C526">
        <f>SAFADModel_final_000001__2[[#This Row],[Whole Building:Facility Total Electric Demand Power '[W'](Hourly) ]]/1000</f>
        <v>9.4599427286910629</v>
      </c>
    </row>
    <row r="527" spans="1:3" x14ac:dyDescent="0.25">
      <c r="A527" s="9" t="s">
        <v>382</v>
      </c>
      <c r="B527" s="12">
        <v>9012.0999421327451</v>
      </c>
      <c r="C527">
        <f>SAFADModel_final_000001__2[[#This Row],[Whole Building:Facility Total Electric Demand Power '[W'](Hourly) ]]/1000</f>
        <v>9.0120999421327443</v>
      </c>
    </row>
    <row r="528" spans="1:3" x14ac:dyDescent="0.25">
      <c r="A528" s="9" t="s">
        <v>383</v>
      </c>
      <c r="B528" s="12">
        <v>8985.9326609938762</v>
      </c>
      <c r="C528">
        <f>SAFADModel_final_000001__2[[#This Row],[Whole Building:Facility Total Electric Demand Power '[W'](Hourly) ]]/1000</f>
        <v>8.9859326609938766</v>
      </c>
    </row>
    <row r="529" spans="1:3" x14ac:dyDescent="0.25">
      <c r="A529" s="9" t="s">
        <v>384</v>
      </c>
      <c r="B529" s="12">
        <v>8971.2974813359833</v>
      </c>
      <c r="C529">
        <f>SAFADModel_final_000001__2[[#This Row],[Whole Building:Facility Total Electric Demand Power '[W'](Hourly) ]]/1000</f>
        <v>8.9712974813359825</v>
      </c>
    </row>
    <row r="530" spans="1:3" x14ac:dyDescent="0.25">
      <c r="A530" s="9" t="s">
        <v>385</v>
      </c>
      <c r="B530" s="12">
        <v>8966.4266814613493</v>
      </c>
      <c r="C530">
        <f>SAFADModel_final_000001__2[[#This Row],[Whole Building:Facility Total Electric Demand Power '[W'](Hourly) ]]/1000</f>
        <v>8.9664266814613498</v>
      </c>
    </row>
    <row r="531" spans="1:3" x14ac:dyDescent="0.25">
      <c r="A531" s="9" t="s">
        <v>386</v>
      </c>
      <c r="B531" s="12">
        <v>8962.5939640700944</v>
      </c>
      <c r="C531">
        <f>SAFADModel_final_000001__2[[#This Row],[Whole Building:Facility Total Electric Demand Power '[W'](Hourly) ]]/1000</f>
        <v>8.9625939640700949</v>
      </c>
    </row>
    <row r="532" spans="1:3" x14ac:dyDescent="0.25">
      <c r="A532" s="9" t="s">
        <v>387</v>
      </c>
      <c r="B532" s="12">
        <v>8917.2943844046767</v>
      </c>
      <c r="C532">
        <f>SAFADModel_final_000001__2[[#This Row],[Whole Building:Facility Total Electric Demand Power '[W'](Hourly) ]]/1000</f>
        <v>8.917294384404677</v>
      </c>
    </row>
    <row r="533" spans="1:3" x14ac:dyDescent="0.25">
      <c r="A533" s="9" t="s">
        <v>388</v>
      </c>
      <c r="B533" s="12">
        <v>8816.2210363023278</v>
      </c>
      <c r="C533">
        <f>SAFADModel_final_000001__2[[#This Row],[Whole Building:Facility Total Electric Demand Power '[W'](Hourly) ]]/1000</f>
        <v>8.816221036302327</v>
      </c>
    </row>
    <row r="534" spans="1:3" x14ac:dyDescent="0.25">
      <c r="A534" s="9" t="s">
        <v>389</v>
      </c>
      <c r="B534" s="12">
        <v>8711.5642185788111</v>
      </c>
      <c r="C534">
        <f>SAFADModel_final_000001__2[[#This Row],[Whole Building:Facility Total Electric Demand Power '[W'](Hourly) ]]/1000</f>
        <v>8.7115642185788111</v>
      </c>
    </row>
    <row r="535" spans="1:3" x14ac:dyDescent="0.25">
      <c r="A535" s="9" t="s">
        <v>390</v>
      </c>
      <c r="B535" s="12">
        <v>8685.3490358286781</v>
      </c>
      <c r="C535">
        <f>SAFADModel_final_000001__2[[#This Row],[Whole Building:Facility Total Electric Demand Power '[W'](Hourly) ]]/1000</f>
        <v>8.6853490358286773</v>
      </c>
    </row>
    <row r="536" spans="1:3" x14ac:dyDescent="0.25">
      <c r="A536" s="9" t="s">
        <v>391</v>
      </c>
      <c r="B536" s="12">
        <v>8828.6536354677937</v>
      </c>
      <c r="C536">
        <f>SAFADModel_final_000001__2[[#This Row],[Whole Building:Facility Total Electric Demand Power '[W'](Hourly) ]]/1000</f>
        <v>8.8286536354677931</v>
      </c>
    </row>
    <row r="537" spans="1:3" x14ac:dyDescent="0.25">
      <c r="A537" s="9" t="s">
        <v>392</v>
      </c>
      <c r="B537" s="12">
        <v>22184.719023509755</v>
      </c>
      <c r="C537">
        <f>SAFADModel_final_000001__2[[#This Row],[Whole Building:Facility Total Electric Demand Power '[W'](Hourly) ]]/1000</f>
        <v>22.184719023509754</v>
      </c>
    </row>
    <row r="538" spans="1:3" x14ac:dyDescent="0.25">
      <c r="A538" s="9" t="s">
        <v>393</v>
      </c>
      <c r="B538" s="12">
        <v>96787.4050162161</v>
      </c>
      <c r="C538">
        <f>SAFADModel_final_000001__2[[#This Row],[Whole Building:Facility Total Electric Demand Power '[W'](Hourly) ]]/1000</f>
        <v>96.787405016216098</v>
      </c>
    </row>
    <row r="539" spans="1:3" x14ac:dyDescent="0.25">
      <c r="A539" s="9" t="s">
        <v>394</v>
      </c>
      <c r="B539" s="12">
        <v>135411.73807393527</v>
      </c>
      <c r="C539">
        <f>SAFADModel_final_000001__2[[#This Row],[Whole Building:Facility Total Electric Demand Power '[W'](Hourly) ]]/1000</f>
        <v>135.41173807393525</v>
      </c>
    </row>
    <row r="540" spans="1:3" x14ac:dyDescent="0.25">
      <c r="A540" s="9" t="s">
        <v>395</v>
      </c>
      <c r="B540" s="12">
        <v>149592.67114374205</v>
      </c>
      <c r="C540">
        <f>SAFADModel_final_000001__2[[#This Row],[Whole Building:Facility Total Electric Demand Power '[W'](Hourly) ]]/1000</f>
        <v>149.59267114374205</v>
      </c>
    </row>
    <row r="541" spans="1:3" x14ac:dyDescent="0.25">
      <c r="A541" s="9" t="s">
        <v>396</v>
      </c>
      <c r="B541" s="12">
        <v>181186.88169048712</v>
      </c>
      <c r="C541">
        <f>SAFADModel_final_000001__2[[#This Row],[Whole Building:Facility Total Electric Demand Power '[W'](Hourly) ]]/1000</f>
        <v>181.18688169048713</v>
      </c>
    </row>
    <row r="542" spans="1:3" x14ac:dyDescent="0.25">
      <c r="A542" s="9" t="s">
        <v>397</v>
      </c>
      <c r="B542" s="12">
        <v>175541.98768158958</v>
      </c>
      <c r="C542">
        <f>SAFADModel_final_000001__2[[#This Row],[Whole Building:Facility Total Electric Demand Power '[W'](Hourly) ]]/1000</f>
        <v>175.54198768158957</v>
      </c>
    </row>
    <row r="543" spans="1:3" x14ac:dyDescent="0.25">
      <c r="A543" s="9" t="s">
        <v>398</v>
      </c>
      <c r="B543" s="12">
        <v>197756.03521864695</v>
      </c>
      <c r="C543">
        <f>SAFADModel_final_000001__2[[#This Row],[Whole Building:Facility Total Electric Demand Power '[W'](Hourly) ]]/1000</f>
        <v>197.75603521864696</v>
      </c>
    </row>
    <row r="544" spans="1:3" x14ac:dyDescent="0.25">
      <c r="A544" s="9" t="s">
        <v>399</v>
      </c>
      <c r="B544" s="12">
        <v>179236.88357873471</v>
      </c>
      <c r="C544">
        <f>SAFADModel_final_000001__2[[#This Row],[Whole Building:Facility Total Electric Demand Power '[W'](Hourly) ]]/1000</f>
        <v>179.23688357873471</v>
      </c>
    </row>
    <row r="545" spans="1:3" x14ac:dyDescent="0.25">
      <c r="A545" s="9" t="s">
        <v>400</v>
      </c>
      <c r="B545" s="12">
        <v>180758.57619212553</v>
      </c>
      <c r="C545">
        <f>SAFADModel_final_000001__2[[#This Row],[Whole Building:Facility Total Electric Demand Power '[W'](Hourly) ]]/1000</f>
        <v>180.75857619212553</v>
      </c>
    </row>
    <row r="546" spans="1:3" x14ac:dyDescent="0.25">
      <c r="A546" s="9" t="s">
        <v>401</v>
      </c>
      <c r="B546" s="12">
        <v>143853.14389611682</v>
      </c>
      <c r="C546">
        <f>SAFADModel_final_000001__2[[#This Row],[Whole Building:Facility Total Electric Demand Power '[W'](Hourly) ]]/1000</f>
        <v>143.85314389611682</v>
      </c>
    </row>
    <row r="547" spans="1:3" x14ac:dyDescent="0.25">
      <c r="A547" s="9" t="s">
        <v>402</v>
      </c>
      <c r="B547" s="12">
        <v>118254.32009823508</v>
      </c>
      <c r="C547">
        <f>SAFADModel_final_000001__2[[#This Row],[Whole Building:Facility Total Electric Demand Power '[W'](Hourly) ]]/1000</f>
        <v>118.25432009823508</v>
      </c>
    </row>
    <row r="548" spans="1:3" x14ac:dyDescent="0.25">
      <c r="A548" s="9" t="s">
        <v>403</v>
      </c>
      <c r="B548" s="12">
        <v>77162.44045209304</v>
      </c>
      <c r="C548">
        <f>SAFADModel_final_000001__2[[#This Row],[Whole Building:Facility Total Electric Demand Power '[W'](Hourly) ]]/1000</f>
        <v>77.162440452093037</v>
      </c>
    </row>
    <row r="549" spans="1:3" x14ac:dyDescent="0.25">
      <c r="A549" s="9" t="s">
        <v>404</v>
      </c>
      <c r="B549" s="12">
        <v>43070.763573420489</v>
      </c>
      <c r="C549">
        <f>SAFADModel_final_000001__2[[#This Row],[Whole Building:Facility Total Electric Demand Power '[W'](Hourly) ]]/1000</f>
        <v>43.070763573420486</v>
      </c>
    </row>
    <row r="550" spans="1:3" x14ac:dyDescent="0.25">
      <c r="A550" s="9" t="s">
        <v>405</v>
      </c>
      <c r="B550" s="12">
        <v>9216.7297736231139</v>
      </c>
      <c r="C550">
        <f>SAFADModel_final_000001__2[[#This Row],[Whole Building:Facility Total Electric Demand Power '[W'](Hourly) ]]/1000</f>
        <v>9.2167297736231131</v>
      </c>
    </row>
    <row r="551" spans="1:3" x14ac:dyDescent="0.25">
      <c r="A551" s="9" t="s">
        <v>406</v>
      </c>
      <c r="B551" s="12">
        <v>9156.1792532950622</v>
      </c>
      <c r="C551">
        <f>SAFADModel_final_000001__2[[#This Row],[Whole Building:Facility Total Electric Demand Power '[W'](Hourly) ]]/1000</f>
        <v>9.156179253295063</v>
      </c>
    </row>
    <row r="552" spans="1:3" x14ac:dyDescent="0.25">
      <c r="A552" s="9" t="s">
        <v>407</v>
      </c>
      <c r="B552" s="12">
        <v>9136.2262609238041</v>
      </c>
      <c r="C552">
        <f>SAFADModel_final_000001__2[[#This Row],[Whole Building:Facility Total Electric Demand Power '[W'](Hourly) ]]/1000</f>
        <v>9.1362262609238041</v>
      </c>
    </row>
    <row r="553" spans="1:3" x14ac:dyDescent="0.25">
      <c r="A553" s="9" t="s">
        <v>408</v>
      </c>
      <c r="B553" s="12">
        <v>9121.0725336574742</v>
      </c>
      <c r="C553">
        <f>SAFADModel_final_000001__2[[#This Row],[Whole Building:Facility Total Electric Demand Power '[W'](Hourly) ]]/1000</f>
        <v>9.1210725336574736</v>
      </c>
    </row>
    <row r="554" spans="1:3" x14ac:dyDescent="0.25">
      <c r="A554" s="9" t="s">
        <v>409</v>
      </c>
      <c r="B554" s="12">
        <v>9105.8011779784138</v>
      </c>
      <c r="C554">
        <f>SAFADModel_final_000001__2[[#This Row],[Whole Building:Facility Total Electric Demand Power '[W'](Hourly) ]]/1000</f>
        <v>9.1058011779784138</v>
      </c>
    </row>
    <row r="555" spans="1:3" x14ac:dyDescent="0.25">
      <c r="A555" s="9" t="s">
        <v>410</v>
      </c>
      <c r="B555" s="12">
        <v>9089.8611700004876</v>
      </c>
      <c r="C555">
        <f>SAFADModel_final_000001__2[[#This Row],[Whole Building:Facility Total Electric Demand Power '[W'](Hourly) ]]/1000</f>
        <v>9.0898611700004874</v>
      </c>
    </row>
    <row r="556" spans="1:3" x14ac:dyDescent="0.25">
      <c r="A556" s="9" t="s">
        <v>411</v>
      </c>
      <c r="B556" s="12">
        <v>9068.8577566570275</v>
      </c>
      <c r="C556">
        <f>SAFADModel_final_000001__2[[#This Row],[Whole Building:Facility Total Electric Demand Power '[W'](Hourly) ]]/1000</f>
        <v>9.0688577566570281</v>
      </c>
    </row>
    <row r="557" spans="1:3" x14ac:dyDescent="0.25">
      <c r="A557" s="9" t="s">
        <v>412</v>
      </c>
      <c r="B557" s="12">
        <v>9040.8744478835124</v>
      </c>
      <c r="C557">
        <f>SAFADModel_final_000001__2[[#This Row],[Whole Building:Facility Total Electric Demand Power '[W'](Hourly) ]]/1000</f>
        <v>9.0408744478835121</v>
      </c>
    </row>
    <row r="558" spans="1:3" x14ac:dyDescent="0.25">
      <c r="A558" s="9" t="s">
        <v>413</v>
      </c>
      <c r="B558" s="12">
        <v>9008.3427410880176</v>
      </c>
      <c r="C558">
        <f>SAFADModel_final_000001__2[[#This Row],[Whole Building:Facility Total Electric Demand Power '[W'](Hourly) ]]/1000</f>
        <v>9.0083427410880184</v>
      </c>
    </row>
    <row r="559" spans="1:3" x14ac:dyDescent="0.25">
      <c r="A559" s="9" t="s">
        <v>414</v>
      </c>
      <c r="B559" s="12">
        <v>9017.6566326594984</v>
      </c>
      <c r="C559">
        <f>SAFADModel_final_000001__2[[#This Row],[Whole Building:Facility Total Electric Demand Power '[W'](Hourly) ]]/1000</f>
        <v>9.0176566326594987</v>
      </c>
    </row>
    <row r="560" spans="1:3" x14ac:dyDescent="0.25">
      <c r="A560" s="9" t="s">
        <v>415</v>
      </c>
      <c r="B560" s="12">
        <v>9096.1128275598985</v>
      </c>
      <c r="C560">
        <f>SAFADModel_final_000001__2[[#This Row],[Whole Building:Facility Total Electric Demand Power '[W'](Hourly) ]]/1000</f>
        <v>9.0961128275598977</v>
      </c>
    </row>
    <row r="561" spans="1:3" x14ac:dyDescent="0.25">
      <c r="A561" s="9" t="s">
        <v>416</v>
      </c>
      <c r="B561" s="12">
        <v>27192.067615266584</v>
      </c>
      <c r="C561">
        <f>SAFADModel_final_000001__2[[#This Row],[Whole Building:Facility Total Electric Demand Power '[W'](Hourly) ]]/1000</f>
        <v>27.192067615266584</v>
      </c>
    </row>
    <row r="562" spans="1:3" x14ac:dyDescent="0.25">
      <c r="A562" s="9" t="s">
        <v>417</v>
      </c>
      <c r="B562" s="12">
        <v>94414.280862569241</v>
      </c>
      <c r="C562">
        <f>SAFADModel_final_000001__2[[#This Row],[Whole Building:Facility Total Electric Demand Power '[W'](Hourly) ]]/1000</f>
        <v>94.414280862569242</v>
      </c>
    </row>
    <row r="563" spans="1:3" x14ac:dyDescent="0.25">
      <c r="A563" s="9" t="s">
        <v>418</v>
      </c>
      <c r="B563" s="12">
        <v>132400.36091593371</v>
      </c>
      <c r="C563">
        <f>SAFADModel_final_000001__2[[#This Row],[Whole Building:Facility Total Electric Demand Power '[W'](Hourly) ]]/1000</f>
        <v>132.4003609159337</v>
      </c>
    </row>
    <row r="564" spans="1:3" x14ac:dyDescent="0.25">
      <c r="A564" s="9" t="s">
        <v>419</v>
      </c>
      <c r="B564" s="12">
        <v>161279.46672792535</v>
      </c>
      <c r="C564">
        <f>SAFADModel_final_000001__2[[#This Row],[Whole Building:Facility Total Electric Demand Power '[W'](Hourly) ]]/1000</f>
        <v>161.27946672792535</v>
      </c>
    </row>
    <row r="565" spans="1:3" x14ac:dyDescent="0.25">
      <c r="A565" s="9" t="s">
        <v>420</v>
      </c>
      <c r="B565" s="12">
        <v>195801.53543755575</v>
      </c>
      <c r="C565">
        <f>SAFADModel_final_000001__2[[#This Row],[Whole Building:Facility Total Electric Demand Power '[W'](Hourly) ]]/1000</f>
        <v>195.80153543755574</v>
      </c>
    </row>
    <row r="566" spans="1:3" x14ac:dyDescent="0.25">
      <c r="A566" s="9" t="s">
        <v>421</v>
      </c>
      <c r="B566" s="12">
        <v>195966.84340364553</v>
      </c>
      <c r="C566">
        <f>SAFADModel_final_000001__2[[#This Row],[Whole Building:Facility Total Electric Demand Power '[W'](Hourly) ]]/1000</f>
        <v>195.96684340364553</v>
      </c>
    </row>
    <row r="567" spans="1:3" x14ac:dyDescent="0.25">
      <c r="A567" s="9" t="s">
        <v>422</v>
      </c>
      <c r="B567" s="12">
        <v>190067.54285449974</v>
      </c>
      <c r="C567">
        <f>SAFADModel_final_000001__2[[#This Row],[Whole Building:Facility Total Electric Demand Power '[W'](Hourly) ]]/1000</f>
        <v>190.06754285449975</v>
      </c>
    </row>
    <row r="568" spans="1:3" x14ac:dyDescent="0.25">
      <c r="A568" s="9" t="s">
        <v>423</v>
      </c>
      <c r="B568" s="12">
        <v>197298.65321466597</v>
      </c>
      <c r="C568">
        <f>SAFADModel_final_000001__2[[#This Row],[Whole Building:Facility Total Electric Demand Power '[W'](Hourly) ]]/1000</f>
        <v>197.29865321466596</v>
      </c>
    </row>
    <row r="569" spans="1:3" x14ac:dyDescent="0.25">
      <c r="A569" s="9" t="s">
        <v>424</v>
      </c>
      <c r="B569" s="12">
        <v>167726.13380337853</v>
      </c>
      <c r="C569">
        <f>SAFADModel_final_000001__2[[#This Row],[Whole Building:Facility Total Electric Demand Power '[W'](Hourly) ]]/1000</f>
        <v>167.72613380337853</v>
      </c>
    </row>
    <row r="570" spans="1:3" x14ac:dyDescent="0.25">
      <c r="A570" s="9" t="s">
        <v>425</v>
      </c>
      <c r="B570" s="12">
        <v>92280.668645317666</v>
      </c>
      <c r="C570">
        <f>SAFADModel_final_000001__2[[#This Row],[Whole Building:Facility Total Electric Demand Power '[W'](Hourly) ]]/1000</f>
        <v>92.280668645317661</v>
      </c>
    </row>
    <row r="571" spans="1:3" x14ac:dyDescent="0.25">
      <c r="A571" s="9" t="s">
        <v>426</v>
      </c>
      <c r="B571" s="12">
        <v>56299.664541534061</v>
      </c>
      <c r="C571">
        <f>SAFADModel_final_000001__2[[#This Row],[Whole Building:Facility Total Electric Demand Power '[W'](Hourly) ]]/1000</f>
        <v>56.299664541534064</v>
      </c>
    </row>
    <row r="572" spans="1:3" x14ac:dyDescent="0.25">
      <c r="A572" s="9" t="s">
        <v>427</v>
      </c>
      <c r="B572" s="12">
        <v>25007.095759104264</v>
      </c>
      <c r="C572">
        <f>SAFADModel_final_000001__2[[#This Row],[Whole Building:Facility Total Electric Demand Power '[W'](Hourly) ]]/1000</f>
        <v>25.007095759104264</v>
      </c>
    </row>
    <row r="573" spans="1:3" x14ac:dyDescent="0.25">
      <c r="A573" s="9" t="s">
        <v>428</v>
      </c>
      <c r="B573" s="12">
        <v>10050.4448724635</v>
      </c>
      <c r="C573">
        <f>SAFADModel_final_000001__2[[#This Row],[Whole Building:Facility Total Electric Demand Power '[W'](Hourly) ]]/1000</f>
        <v>10.050444872463501</v>
      </c>
    </row>
    <row r="574" spans="1:3" x14ac:dyDescent="0.25">
      <c r="A574" s="9" t="s">
        <v>429</v>
      </c>
      <c r="B574" s="12">
        <v>9615.3064804361111</v>
      </c>
      <c r="C574">
        <f>SAFADModel_final_000001__2[[#This Row],[Whole Building:Facility Total Electric Demand Power '[W'](Hourly) ]]/1000</f>
        <v>9.6153064804361108</v>
      </c>
    </row>
    <row r="575" spans="1:3" x14ac:dyDescent="0.25">
      <c r="A575" s="9" t="s">
        <v>430</v>
      </c>
      <c r="B575" s="12">
        <v>9179.9345344157973</v>
      </c>
      <c r="C575">
        <f>SAFADModel_final_000001__2[[#This Row],[Whole Building:Facility Total Electric Demand Power '[W'](Hourly) ]]/1000</f>
        <v>9.1799345344157981</v>
      </c>
    </row>
    <row r="576" spans="1:3" x14ac:dyDescent="0.25">
      <c r="A576" s="9" t="s">
        <v>431</v>
      </c>
      <c r="B576" s="12">
        <v>9156.1426438939288</v>
      </c>
      <c r="C576">
        <f>SAFADModel_final_000001__2[[#This Row],[Whole Building:Facility Total Electric Demand Power '[W'](Hourly) ]]/1000</f>
        <v>9.1561426438939293</v>
      </c>
    </row>
    <row r="577" spans="1:3" x14ac:dyDescent="0.25">
      <c r="A577" s="9" t="s">
        <v>432</v>
      </c>
      <c r="B577" s="12">
        <v>9133.881114061287</v>
      </c>
      <c r="C577">
        <f>SAFADModel_final_000001__2[[#This Row],[Whole Building:Facility Total Electric Demand Power '[W'](Hourly) ]]/1000</f>
        <v>9.1338811140612872</v>
      </c>
    </row>
    <row r="578" spans="1:3" x14ac:dyDescent="0.25">
      <c r="A578" s="9" t="s">
        <v>433</v>
      </c>
      <c r="B578" s="12">
        <v>9111.7019893865963</v>
      </c>
      <c r="C578">
        <f>SAFADModel_final_000001__2[[#This Row],[Whole Building:Facility Total Electric Demand Power '[W'](Hourly) ]]/1000</f>
        <v>9.1117019893865958</v>
      </c>
    </row>
    <row r="579" spans="1:3" x14ac:dyDescent="0.25">
      <c r="A579" s="9" t="s">
        <v>434</v>
      </c>
      <c r="B579" s="12">
        <v>9100.6414647064321</v>
      </c>
      <c r="C579">
        <f>SAFADModel_final_000001__2[[#This Row],[Whole Building:Facility Total Electric Demand Power '[W'](Hourly) ]]/1000</f>
        <v>9.1006414647064329</v>
      </c>
    </row>
    <row r="580" spans="1:3" x14ac:dyDescent="0.25">
      <c r="A580" s="9" t="s">
        <v>435</v>
      </c>
      <c r="B580" s="12">
        <v>9063.1216194434492</v>
      </c>
      <c r="C580">
        <f>SAFADModel_final_000001__2[[#This Row],[Whole Building:Facility Total Electric Demand Power '[W'](Hourly) ]]/1000</f>
        <v>9.0631216194434483</v>
      </c>
    </row>
    <row r="581" spans="1:3" x14ac:dyDescent="0.25">
      <c r="A581" s="9" t="s">
        <v>436</v>
      </c>
      <c r="B581" s="12">
        <v>9007.5623327653011</v>
      </c>
      <c r="C581">
        <f>SAFADModel_final_000001__2[[#This Row],[Whole Building:Facility Total Electric Demand Power '[W'](Hourly) ]]/1000</f>
        <v>9.0075623327653016</v>
      </c>
    </row>
    <row r="582" spans="1:3" x14ac:dyDescent="0.25">
      <c r="A582" s="9" t="s">
        <v>437</v>
      </c>
      <c r="B582" s="12">
        <v>8950.3504422485221</v>
      </c>
      <c r="C582">
        <f>SAFADModel_final_000001__2[[#This Row],[Whole Building:Facility Total Electric Demand Power '[W'](Hourly) ]]/1000</f>
        <v>8.9503504422485225</v>
      </c>
    </row>
    <row r="583" spans="1:3" x14ac:dyDescent="0.25">
      <c r="A583" s="9" t="s">
        <v>438</v>
      </c>
      <c r="B583" s="12">
        <v>8954.5816421692307</v>
      </c>
      <c r="C583">
        <f>SAFADModel_final_000001__2[[#This Row],[Whole Building:Facility Total Electric Demand Power '[W'](Hourly) ]]/1000</f>
        <v>8.9545816421692308</v>
      </c>
    </row>
    <row r="584" spans="1:3" x14ac:dyDescent="0.25">
      <c r="A584" s="9" t="s">
        <v>439</v>
      </c>
      <c r="B584" s="12">
        <v>9072.5636639887653</v>
      </c>
      <c r="C584">
        <f>SAFADModel_final_000001__2[[#This Row],[Whole Building:Facility Total Electric Demand Power '[W'](Hourly) ]]/1000</f>
        <v>9.072563663988765</v>
      </c>
    </row>
    <row r="585" spans="1:3" x14ac:dyDescent="0.25">
      <c r="A585" s="9" t="s">
        <v>440</v>
      </c>
      <c r="B585" s="12">
        <v>25168.453470151999</v>
      </c>
      <c r="C585">
        <f>SAFADModel_final_000001__2[[#This Row],[Whole Building:Facility Total Electric Demand Power '[W'](Hourly) ]]/1000</f>
        <v>25.168453470151999</v>
      </c>
    </row>
    <row r="586" spans="1:3" x14ac:dyDescent="0.25">
      <c r="A586" s="9" t="s">
        <v>441</v>
      </c>
      <c r="B586" s="12">
        <v>124580.13027959689</v>
      </c>
      <c r="C586">
        <f>SAFADModel_final_000001__2[[#This Row],[Whole Building:Facility Total Electric Demand Power '[W'](Hourly) ]]/1000</f>
        <v>124.5801302795969</v>
      </c>
    </row>
    <row r="587" spans="1:3" x14ac:dyDescent="0.25">
      <c r="A587" s="9" t="s">
        <v>442</v>
      </c>
      <c r="B587" s="12">
        <v>163022.85389093473</v>
      </c>
      <c r="C587">
        <f>SAFADModel_final_000001__2[[#This Row],[Whole Building:Facility Total Electric Demand Power '[W'](Hourly) ]]/1000</f>
        <v>163.02285389093473</v>
      </c>
    </row>
    <row r="588" spans="1:3" x14ac:dyDescent="0.25">
      <c r="A588" s="9" t="s">
        <v>443</v>
      </c>
      <c r="B588" s="12">
        <v>181793.94001602629</v>
      </c>
      <c r="C588">
        <f>SAFADModel_final_000001__2[[#This Row],[Whole Building:Facility Total Electric Demand Power '[W'](Hourly) ]]/1000</f>
        <v>181.79394001602628</v>
      </c>
    </row>
    <row r="589" spans="1:3" x14ac:dyDescent="0.25">
      <c r="A589" s="9" t="s">
        <v>444</v>
      </c>
      <c r="B589" s="12">
        <v>183409.85386654362</v>
      </c>
      <c r="C589">
        <f>SAFADModel_final_000001__2[[#This Row],[Whole Building:Facility Total Electric Demand Power '[W'](Hourly) ]]/1000</f>
        <v>183.40985386654361</v>
      </c>
    </row>
    <row r="590" spans="1:3" x14ac:dyDescent="0.25">
      <c r="A590" s="9" t="s">
        <v>445</v>
      </c>
      <c r="B590" s="12">
        <v>186798.01220347045</v>
      </c>
      <c r="C590">
        <f>SAFADModel_final_000001__2[[#This Row],[Whole Building:Facility Total Electric Demand Power '[W'](Hourly) ]]/1000</f>
        <v>186.79801220347045</v>
      </c>
    </row>
    <row r="591" spans="1:3" x14ac:dyDescent="0.25">
      <c r="A591" s="9" t="s">
        <v>446</v>
      </c>
      <c r="B591" s="12">
        <v>201405.1140648812</v>
      </c>
      <c r="C591">
        <f>SAFADModel_final_000001__2[[#This Row],[Whole Building:Facility Total Electric Demand Power '[W'](Hourly) ]]/1000</f>
        <v>201.40511406488119</v>
      </c>
    </row>
    <row r="592" spans="1:3" x14ac:dyDescent="0.25">
      <c r="A592" s="9" t="s">
        <v>447</v>
      </c>
      <c r="B592" s="12">
        <v>203484.92048566535</v>
      </c>
      <c r="C592">
        <f>SAFADModel_final_000001__2[[#This Row],[Whole Building:Facility Total Electric Demand Power '[W'](Hourly) ]]/1000</f>
        <v>203.48492048566536</v>
      </c>
    </row>
    <row r="593" spans="1:3" x14ac:dyDescent="0.25">
      <c r="A593" s="9" t="s">
        <v>448</v>
      </c>
      <c r="B593" s="12">
        <v>205201.16869517075</v>
      </c>
      <c r="C593">
        <f>SAFADModel_final_000001__2[[#This Row],[Whole Building:Facility Total Electric Demand Power '[W'](Hourly) ]]/1000</f>
        <v>205.20116869517076</v>
      </c>
    </row>
    <row r="594" spans="1:3" x14ac:dyDescent="0.25">
      <c r="A594" s="9" t="s">
        <v>449</v>
      </c>
      <c r="B594" s="12">
        <v>188832.50430789418</v>
      </c>
      <c r="C594">
        <f>SAFADModel_final_000001__2[[#This Row],[Whole Building:Facility Total Electric Demand Power '[W'](Hourly) ]]/1000</f>
        <v>188.83250430789417</v>
      </c>
    </row>
    <row r="595" spans="1:3" x14ac:dyDescent="0.25">
      <c r="A595" s="9" t="s">
        <v>450</v>
      </c>
      <c r="B595" s="12">
        <v>94332.673717382873</v>
      </c>
      <c r="C595">
        <f>SAFADModel_final_000001__2[[#This Row],[Whole Building:Facility Total Electric Demand Power '[W'](Hourly) ]]/1000</f>
        <v>94.332673717382875</v>
      </c>
    </row>
    <row r="596" spans="1:3" x14ac:dyDescent="0.25">
      <c r="A596" s="9" t="s">
        <v>451</v>
      </c>
      <c r="B596" s="12">
        <v>68330.817046999</v>
      </c>
      <c r="C596">
        <f>SAFADModel_final_000001__2[[#This Row],[Whole Building:Facility Total Electric Demand Power '[W'](Hourly) ]]/1000</f>
        <v>68.330817046999002</v>
      </c>
    </row>
    <row r="597" spans="1:3" x14ac:dyDescent="0.25">
      <c r="A597" s="9" t="s">
        <v>452</v>
      </c>
      <c r="B597" s="12">
        <v>49517.012682108914</v>
      </c>
      <c r="C597">
        <f>SAFADModel_final_000001__2[[#This Row],[Whole Building:Facility Total Electric Demand Power '[W'](Hourly) ]]/1000</f>
        <v>49.517012682108913</v>
      </c>
    </row>
    <row r="598" spans="1:3" x14ac:dyDescent="0.25">
      <c r="A598" s="9" t="s">
        <v>453</v>
      </c>
      <c r="B598" s="12">
        <v>9210.1041096468034</v>
      </c>
      <c r="C598">
        <f>SAFADModel_final_000001__2[[#This Row],[Whole Building:Facility Total Electric Demand Power '[W'](Hourly) ]]/1000</f>
        <v>9.210104109646803</v>
      </c>
    </row>
    <row r="599" spans="1:3" x14ac:dyDescent="0.25">
      <c r="A599" s="9" t="s">
        <v>454</v>
      </c>
      <c r="B599" s="12">
        <v>9192.1306724854749</v>
      </c>
      <c r="C599">
        <f>SAFADModel_final_000001__2[[#This Row],[Whole Building:Facility Total Electric Demand Power '[W'](Hourly) ]]/1000</f>
        <v>9.1921306724854741</v>
      </c>
    </row>
    <row r="600" spans="1:3" x14ac:dyDescent="0.25">
      <c r="A600" s="9" t="s">
        <v>455</v>
      </c>
      <c r="B600" s="12">
        <v>9178.3350804810998</v>
      </c>
      <c r="C600">
        <f>SAFADModel_final_000001__2[[#This Row],[Whole Building:Facility Total Electric Demand Power '[W'](Hourly) ]]/1000</f>
        <v>9.1783350804810997</v>
      </c>
    </row>
    <row r="601" spans="1:3" x14ac:dyDescent="0.25">
      <c r="A601" s="9" t="s">
        <v>456</v>
      </c>
      <c r="B601" s="12">
        <v>9161.8953260836297</v>
      </c>
      <c r="C601">
        <f>SAFADModel_final_000001__2[[#This Row],[Whole Building:Facility Total Electric Demand Power '[W'](Hourly) ]]/1000</f>
        <v>9.1618953260836289</v>
      </c>
    </row>
    <row r="602" spans="1:3" x14ac:dyDescent="0.25">
      <c r="A602" s="9" t="s">
        <v>457</v>
      </c>
      <c r="B602" s="12">
        <v>9147.4279748686658</v>
      </c>
      <c r="C602">
        <f>SAFADModel_final_000001__2[[#This Row],[Whole Building:Facility Total Electric Demand Power '[W'](Hourly) ]]/1000</f>
        <v>9.1474279748686662</v>
      </c>
    </row>
    <row r="603" spans="1:3" x14ac:dyDescent="0.25">
      <c r="A603" s="9" t="s">
        <v>458</v>
      </c>
      <c r="B603" s="12">
        <v>9127.0192804142134</v>
      </c>
      <c r="C603">
        <f>SAFADModel_final_000001__2[[#This Row],[Whole Building:Facility Total Electric Demand Power '[W'](Hourly) ]]/1000</f>
        <v>9.1270192804142134</v>
      </c>
    </row>
    <row r="604" spans="1:3" x14ac:dyDescent="0.25">
      <c r="A604" s="9" t="s">
        <v>459</v>
      </c>
      <c r="B604" s="12">
        <v>9092.0907418979186</v>
      </c>
      <c r="C604">
        <f>SAFADModel_final_000001__2[[#This Row],[Whole Building:Facility Total Electric Demand Power '[W'](Hourly) ]]/1000</f>
        <v>9.092090741897918</v>
      </c>
    </row>
    <row r="605" spans="1:3" x14ac:dyDescent="0.25">
      <c r="A605" s="9" t="s">
        <v>460</v>
      </c>
      <c r="B605" s="12">
        <v>9051.4674907295848</v>
      </c>
      <c r="C605">
        <f>SAFADModel_final_000001__2[[#This Row],[Whole Building:Facility Total Electric Demand Power '[W'](Hourly) ]]/1000</f>
        <v>9.0514674907295856</v>
      </c>
    </row>
    <row r="606" spans="1:3" x14ac:dyDescent="0.25">
      <c r="A606" s="9" t="s">
        <v>461</v>
      </c>
      <c r="B606" s="12">
        <v>9019.6549549256579</v>
      </c>
      <c r="C606">
        <f>SAFADModel_final_000001__2[[#This Row],[Whole Building:Facility Total Electric Demand Power '[W'](Hourly) ]]/1000</f>
        <v>9.0196549549256577</v>
      </c>
    </row>
    <row r="607" spans="1:3" x14ac:dyDescent="0.25">
      <c r="A607" s="9" t="s">
        <v>462</v>
      </c>
      <c r="B607" s="12">
        <v>9016.6845405088479</v>
      </c>
      <c r="C607">
        <f>SAFADModel_final_000001__2[[#This Row],[Whole Building:Facility Total Electric Demand Power '[W'](Hourly) ]]/1000</f>
        <v>9.016684540508848</v>
      </c>
    </row>
    <row r="608" spans="1:3" x14ac:dyDescent="0.25">
      <c r="A608" s="9" t="s">
        <v>463</v>
      </c>
      <c r="B608" s="12">
        <v>9071.9242714309967</v>
      </c>
      <c r="C608">
        <f>SAFADModel_final_000001__2[[#This Row],[Whole Building:Facility Total Electric Demand Power '[W'](Hourly) ]]/1000</f>
        <v>9.071924271430996</v>
      </c>
    </row>
    <row r="609" spans="1:3" x14ac:dyDescent="0.25">
      <c r="A609" s="9" t="s">
        <v>464</v>
      </c>
      <c r="B609" s="12">
        <v>30967.754799325263</v>
      </c>
      <c r="C609">
        <f>SAFADModel_final_000001__2[[#This Row],[Whole Building:Facility Total Electric Demand Power '[W'](Hourly) ]]/1000</f>
        <v>30.967754799325263</v>
      </c>
    </row>
    <row r="610" spans="1:3" x14ac:dyDescent="0.25">
      <c r="A610" s="9" t="s">
        <v>465</v>
      </c>
      <c r="B610" s="12">
        <v>96973.640048259418</v>
      </c>
      <c r="C610">
        <f>SAFADModel_final_000001__2[[#This Row],[Whole Building:Facility Total Electric Demand Power '[W'](Hourly) ]]/1000</f>
        <v>96.973640048259412</v>
      </c>
    </row>
    <row r="611" spans="1:3" x14ac:dyDescent="0.25">
      <c r="A611" s="9" t="s">
        <v>466</v>
      </c>
      <c r="B611" s="12">
        <v>166588.36668924024</v>
      </c>
      <c r="C611">
        <f>SAFADModel_final_000001__2[[#This Row],[Whole Building:Facility Total Electric Demand Power '[W'](Hourly) ]]/1000</f>
        <v>166.58836668924025</v>
      </c>
    </row>
    <row r="612" spans="1:3" x14ac:dyDescent="0.25">
      <c r="A612" s="9" t="s">
        <v>467</v>
      </c>
      <c r="B612" s="12">
        <v>167663.4105022256</v>
      </c>
      <c r="C612">
        <f>SAFADModel_final_000001__2[[#This Row],[Whole Building:Facility Total Electric Demand Power '[W'](Hourly) ]]/1000</f>
        <v>167.66341050222559</v>
      </c>
    </row>
    <row r="613" spans="1:3" x14ac:dyDescent="0.25">
      <c r="A613" s="9" t="s">
        <v>468</v>
      </c>
      <c r="B613" s="12">
        <v>173164.88592898432</v>
      </c>
      <c r="C613">
        <f>SAFADModel_final_000001__2[[#This Row],[Whole Building:Facility Total Electric Demand Power '[W'](Hourly) ]]/1000</f>
        <v>173.16488592898432</v>
      </c>
    </row>
    <row r="614" spans="1:3" x14ac:dyDescent="0.25">
      <c r="A614" s="9" t="s">
        <v>469</v>
      </c>
      <c r="B614" s="12">
        <v>183530.57537577968</v>
      </c>
      <c r="C614">
        <f>SAFADModel_final_000001__2[[#This Row],[Whole Building:Facility Total Electric Demand Power '[W'](Hourly) ]]/1000</f>
        <v>183.53057537577968</v>
      </c>
    </row>
    <row r="615" spans="1:3" x14ac:dyDescent="0.25">
      <c r="A615" s="9" t="s">
        <v>470</v>
      </c>
      <c r="B615" s="12">
        <v>189813.3426848792</v>
      </c>
      <c r="C615">
        <f>SAFADModel_final_000001__2[[#This Row],[Whole Building:Facility Total Electric Demand Power '[W'](Hourly) ]]/1000</f>
        <v>189.81334268487919</v>
      </c>
    </row>
    <row r="616" spans="1:3" x14ac:dyDescent="0.25">
      <c r="A616" s="9" t="s">
        <v>471</v>
      </c>
      <c r="B616" s="12">
        <v>173472.52677558264</v>
      </c>
      <c r="C616">
        <f>SAFADModel_final_000001__2[[#This Row],[Whole Building:Facility Total Electric Demand Power '[W'](Hourly) ]]/1000</f>
        <v>173.47252677558262</v>
      </c>
    </row>
    <row r="617" spans="1:3" x14ac:dyDescent="0.25">
      <c r="A617" s="9" t="s">
        <v>472</v>
      </c>
      <c r="B617" s="12">
        <v>152013.05076738785</v>
      </c>
      <c r="C617">
        <f>SAFADModel_final_000001__2[[#This Row],[Whole Building:Facility Total Electric Demand Power '[W'](Hourly) ]]/1000</f>
        <v>152.01305076738785</v>
      </c>
    </row>
    <row r="618" spans="1:3" x14ac:dyDescent="0.25">
      <c r="A618" s="9" t="s">
        <v>473</v>
      </c>
      <c r="B618" s="12">
        <v>138470.11169551147</v>
      </c>
      <c r="C618">
        <f>SAFADModel_final_000001__2[[#This Row],[Whole Building:Facility Total Electric Demand Power '[W'](Hourly) ]]/1000</f>
        <v>138.47011169551146</v>
      </c>
    </row>
    <row r="619" spans="1:3" x14ac:dyDescent="0.25">
      <c r="A619" s="9" t="s">
        <v>474</v>
      </c>
      <c r="B619" s="12">
        <v>59408.519334000826</v>
      </c>
      <c r="C619">
        <f>SAFADModel_final_000001__2[[#This Row],[Whole Building:Facility Total Electric Demand Power '[W'](Hourly) ]]/1000</f>
        <v>59.408519334000829</v>
      </c>
    </row>
    <row r="620" spans="1:3" x14ac:dyDescent="0.25">
      <c r="A620" s="9" t="s">
        <v>475</v>
      </c>
      <c r="B620" s="12">
        <v>31455.85563570054</v>
      </c>
      <c r="C620">
        <f>SAFADModel_final_000001__2[[#This Row],[Whole Building:Facility Total Electric Demand Power '[W'](Hourly) ]]/1000</f>
        <v>31.455855635700541</v>
      </c>
    </row>
    <row r="621" spans="1:3" x14ac:dyDescent="0.25">
      <c r="A621" s="9" t="s">
        <v>476</v>
      </c>
      <c r="B621" s="12">
        <v>19856.124930036614</v>
      </c>
      <c r="C621">
        <f>SAFADModel_final_000001__2[[#This Row],[Whole Building:Facility Total Electric Demand Power '[W'](Hourly) ]]/1000</f>
        <v>19.856124930036614</v>
      </c>
    </row>
    <row r="622" spans="1:3" x14ac:dyDescent="0.25">
      <c r="A622" s="9" t="s">
        <v>477</v>
      </c>
      <c r="B622" s="12">
        <v>14473.750348897303</v>
      </c>
      <c r="C622">
        <f>SAFADModel_final_000001__2[[#This Row],[Whole Building:Facility Total Electric Demand Power '[W'](Hourly) ]]/1000</f>
        <v>14.473750348897303</v>
      </c>
    </row>
    <row r="623" spans="1:3" x14ac:dyDescent="0.25">
      <c r="A623" s="9" t="s">
        <v>478</v>
      </c>
      <c r="B623" s="12">
        <v>9159.9196552063968</v>
      </c>
      <c r="C623">
        <f>SAFADModel_final_000001__2[[#This Row],[Whole Building:Facility Total Electric Demand Power '[W'](Hourly) ]]/1000</f>
        <v>9.1599196552063962</v>
      </c>
    </row>
    <row r="624" spans="1:3" x14ac:dyDescent="0.25">
      <c r="A624" s="9" t="s">
        <v>479</v>
      </c>
      <c r="B624" s="12">
        <v>9201.7200117665325</v>
      </c>
      <c r="C624">
        <f>SAFADModel_final_000001__2[[#This Row],[Whole Building:Facility Total Electric Demand Power '[W'](Hourly) ]]/1000</f>
        <v>9.2017200117665325</v>
      </c>
    </row>
    <row r="625" spans="1:3" x14ac:dyDescent="0.25">
      <c r="A625" s="9" t="s">
        <v>480</v>
      </c>
      <c r="B625" s="12">
        <v>9223.7047217698218</v>
      </c>
      <c r="C625">
        <f>SAFADModel_final_000001__2[[#This Row],[Whole Building:Facility Total Electric Demand Power '[W'](Hourly) ]]/1000</f>
        <v>9.2237047217698223</v>
      </c>
    </row>
    <row r="626" spans="1:3" x14ac:dyDescent="0.25">
      <c r="A626" s="9" t="s">
        <v>677</v>
      </c>
      <c r="B626" s="12">
        <v>9203.8383040585668</v>
      </c>
      <c r="C626">
        <f>SAFADModel_final_000001__2[[#This Row],[Whole Building:Facility Total Electric Demand Power '[W'](Hourly) ]]/1000</f>
        <v>9.2038383040585661</v>
      </c>
    </row>
    <row r="627" spans="1:3" x14ac:dyDescent="0.25">
      <c r="A627" s="9" t="s">
        <v>678</v>
      </c>
      <c r="B627" s="12">
        <v>9174.5694483114712</v>
      </c>
      <c r="C627">
        <f>SAFADModel_final_000001__2[[#This Row],[Whole Building:Facility Total Electric Demand Power '[W'](Hourly) ]]/1000</f>
        <v>9.1745694483114715</v>
      </c>
    </row>
    <row r="628" spans="1:3" x14ac:dyDescent="0.25">
      <c r="A628" s="9" t="s">
        <v>679</v>
      </c>
      <c r="B628" s="12">
        <v>9138.7704498984494</v>
      </c>
      <c r="C628">
        <f>SAFADModel_final_000001__2[[#This Row],[Whole Building:Facility Total Electric Demand Power '[W'](Hourly) ]]/1000</f>
        <v>9.1387704498984501</v>
      </c>
    </row>
    <row r="629" spans="1:3" x14ac:dyDescent="0.25">
      <c r="A629" s="9" t="s">
        <v>680</v>
      </c>
      <c r="B629" s="12">
        <v>9084.0496247102183</v>
      </c>
      <c r="C629">
        <f>SAFADModel_final_000001__2[[#This Row],[Whole Building:Facility Total Electric Demand Power '[W'](Hourly) ]]/1000</f>
        <v>9.084049624710218</v>
      </c>
    </row>
    <row r="630" spans="1:3" x14ac:dyDescent="0.25">
      <c r="A630" s="9" t="s">
        <v>681</v>
      </c>
      <c r="B630" s="12">
        <v>9021.1914933302978</v>
      </c>
      <c r="C630">
        <f>SAFADModel_final_000001__2[[#This Row],[Whole Building:Facility Total Electric Demand Power '[W'](Hourly) ]]/1000</f>
        <v>9.0211914933302975</v>
      </c>
    </row>
    <row r="631" spans="1:3" x14ac:dyDescent="0.25">
      <c r="A631" s="9" t="s">
        <v>682</v>
      </c>
      <c r="B631" s="12">
        <v>8985.1527150152342</v>
      </c>
      <c r="C631">
        <f>SAFADModel_final_000001__2[[#This Row],[Whole Building:Facility Total Electric Demand Power '[W'](Hourly) ]]/1000</f>
        <v>8.9851527150152339</v>
      </c>
    </row>
    <row r="632" spans="1:3" x14ac:dyDescent="0.25">
      <c r="A632" s="9" t="s">
        <v>683</v>
      </c>
      <c r="B632" s="12">
        <v>9023.8456160244987</v>
      </c>
      <c r="C632">
        <f>SAFADModel_final_000001__2[[#This Row],[Whole Building:Facility Total Electric Demand Power '[W'](Hourly) ]]/1000</f>
        <v>9.0238456160244986</v>
      </c>
    </row>
    <row r="633" spans="1:3" x14ac:dyDescent="0.25">
      <c r="A633" s="9" t="s">
        <v>684</v>
      </c>
      <c r="B633" s="12">
        <v>9102.4688701901887</v>
      </c>
      <c r="C633">
        <f>SAFADModel_final_000001__2[[#This Row],[Whole Building:Facility Total Electric Demand Power '[W'](Hourly) ]]/1000</f>
        <v>9.1024688701901884</v>
      </c>
    </row>
    <row r="634" spans="1:3" x14ac:dyDescent="0.25">
      <c r="A634" s="9" t="s">
        <v>685</v>
      </c>
      <c r="B634" s="12">
        <v>47153.134185374016</v>
      </c>
      <c r="C634">
        <f>SAFADModel_final_000001__2[[#This Row],[Whole Building:Facility Total Electric Demand Power '[W'](Hourly) ]]/1000</f>
        <v>47.153134185374014</v>
      </c>
    </row>
    <row r="635" spans="1:3" x14ac:dyDescent="0.25">
      <c r="A635" s="9" t="s">
        <v>686</v>
      </c>
      <c r="B635" s="12">
        <v>73347.028146147146</v>
      </c>
      <c r="C635">
        <f>SAFADModel_final_000001__2[[#This Row],[Whole Building:Facility Total Electric Demand Power '[W'](Hourly) ]]/1000</f>
        <v>73.347028146147153</v>
      </c>
    </row>
    <row r="636" spans="1:3" x14ac:dyDescent="0.25">
      <c r="A636" s="9" t="s">
        <v>687</v>
      </c>
      <c r="B636" s="12">
        <v>91679.449574194208</v>
      </c>
      <c r="C636">
        <f>SAFADModel_final_000001__2[[#This Row],[Whole Building:Facility Total Electric Demand Power '[W'](Hourly) ]]/1000</f>
        <v>91.679449574194209</v>
      </c>
    </row>
    <row r="637" spans="1:3" x14ac:dyDescent="0.25">
      <c r="A637" s="9" t="s">
        <v>688</v>
      </c>
      <c r="B637" s="12">
        <v>91108.853643232142</v>
      </c>
      <c r="C637">
        <f>SAFADModel_final_000001__2[[#This Row],[Whole Building:Facility Total Electric Demand Power '[W'](Hourly) ]]/1000</f>
        <v>91.108853643232138</v>
      </c>
    </row>
    <row r="638" spans="1:3" x14ac:dyDescent="0.25">
      <c r="A638" s="9" t="s">
        <v>689</v>
      </c>
      <c r="B638" s="12">
        <v>77326.002046658788</v>
      </c>
      <c r="C638">
        <f>SAFADModel_final_000001__2[[#This Row],[Whole Building:Facility Total Electric Demand Power '[W'](Hourly) ]]/1000</f>
        <v>77.326002046658786</v>
      </c>
    </row>
    <row r="639" spans="1:3" x14ac:dyDescent="0.25">
      <c r="A639" s="9" t="s">
        <v>690</v>
      </c>
      <c r="B639" s="12">
        <v>68968.193020795516</v>
      </c>
      <c r="C639">
        <f>SAFADModel_final_000001__2[[#This Row],[Whole Building:Facility Total Electric Demand Power '[W'](Hourly) ]]/1000</f>
        <v>68.968193020795511</v>
      </c>
    </row>
    <row r="640" spans="1:3" x14ac:dyDescent="0.25">
      <c r="A640" s="9" t="s">
        <v>691</v>
      </c>
      <c r="B640" s="12">
        <v>67235.477595236429</v>
      </c>
      <c r="C640">
        <f>SAFADModel_final_000001__2[[#This Row],[Whole Building:Facility Total Electric Demand Power '[W'](Hourly) ]]/1000</f>
        <v>67.235477595236432</v>
      </c>
    </row>
    <row r="641" spans="1:3" x14ac:dyDescent="0.25">
      <c r="A641" s="9" t="s">
        <v>692</v>
      </c>
      <c r="B641" s="12">
        <v>59500.62401808396</v>
      </c>
      <c r="C641">
        <f>SAFADModel_final_000001__2[[#This Row],[Whole Building:Facility Total Electric Demand Power '[W'](Hourly) ]]/1000</f>
        <v>59.500624018083961</v>
      </c>
    </row>
    <row r="642" spans="1:3" x14ac:dyDescent="0.25">
      <c r="A642" s="9" t="s">
        <v>693</v>
      </c>
      <c r="B642" s="12">
        <v>49637.262166825822</v>
      </c>
      <c r="C642">
        <f>SAFADModel_final_000001__2[[#This Row],[Whole Building:Facility Total Electric Demand Power '[W'](Hourly) ]]/1000</f>
        <v>49.63726216682582</v>
      </c>
    </row>
    <row r="643" spans="1:3" x14ac:dyDescent="0.25">
      <c r="A643" s="9" t="s">
        <v>694</v>
      </c>
      <c r="B643" s="12">
        <v>42011.864944467314</v>
      </c>
      <c r="C643">
        <f>SAFADModel_final_000001__2[[#This Row],[Whole Building:Facility Total Electric Demand Power '[W'](Hourly) ]]/1000</f>
        <v>42.011864944467312</v>
      </c>
    </row>
    <row r="644" spans="1:3" x14ac:dyDescent="0.25">
      <c r="A644" s="9" t="s">
        <v>695</v>
      </c>
      <c r="B644" s="12">
        <v>33195.731568733638</v>
      </c>
      <c r="C644">
        <f>SAFADModel_final_000001__2[[#This Row],[Whole Building:Facility Total Electric Demand Power '[W'](Hourly) ]]/1000</f>
        <v>33.195731568733635</v>
      </c>
    </row>
    <row r="645" spans="1:3" x14ac:dyDescent="0.25">
      <c r="A645" s="9" t="s">
        <v>696</v>
      </c>
      <c r="B645" s="12">
        <v>17833.394561012177</v>
      </c>
      <c r="C645">
        <f>SAFADModel_final_000001__2[[#This Row],[Whole Building:Facility Total Electric Demand Power '[W'](Hourly) ]]/1000</f>
        <v>17.833394561012177</v>
      </c>
    </row>
    <row r="646" spans="1:3" x14ac:dyDescent="0.25">
      <c r="A646" s="9" t="s">
        <v>697</v>
      </c>
      <c r="B646" s="12">
        <v>16740.361506008416</v>
      </c>
      <c r="C646">
        <f>SAFADModel_final_000001__2[[#This Row],[Whole Building:Facility Total Electric Demand Power '[W'](Hourly) ]]/1000</f>
        <v>16.740361506008416</v>
      </c>
    </row>
    <row r="647" spans="1:3" x14ac:dyDescent="0.25">
      <c r="A647" s="9" t="s">
        <v>698</v>
      </c>
      <c r="B647" s="12">
        <v>9320.0507372627926</v>
      </c>
      <c r="C647">
        <f>SAFADModel_final_000001__2[[#This Row],[Whole Building:Facility Total Electric Demand Power '[W'](Hourly) ]]/1000</f>
        <v>9.3200507372627932</v>
      </c>
    </row>
    <row r="648" spans="1:3" x14ac:dyDescent="0.25">
      <c r="A648" s="9" t="s">
        <v>699</v>
      </c>
      <c r="B648" s="12">
        <v>9283.7120116065362</v>
      </c>
      <c r="C648">
        <f>SAFADModel_final_000001__2[[#This Row],[Whole Building:Facility Total Electric Demand Power '[W'](Hourly) ]]/1000</f>
        <v>9.2837120116065357</v>
      </c>
    </row>
    <row r="649" spans="1:3" x14ac:dyDescent="0.25">
      <c r="A649" s="9" t="s">
        <v>700</v>
      </c>
      <c r="B649" s="12">
        <v>9266.6581741967584</v>
      </c>
      <c r="C649">
        <f>SAFADModel_final_000001__2[[#This Row],[Whole Building:Facility Total Electric Demand Power '[W'](Hourly) ]]/1000</f>
        <v>9.266658174196758</v>
      </c>
    </row>
    <row r="650" spans="1:3" x14ac:dyDescent="0.25">
      <c r="A650" s="9" t="s">
        <v>701</v>
      </c>
      <c r="B650" s="12">
        <v>9238.5548808654003</v>
      </c>
      <c r="C650">
        <f>SAFADModel_final_000001__2[[#This Row],[Whole Building:Facility Total Electric Demand Power '[W'](Hourly) ]]/1000</f>
        <v>9.2385548808654008</v>
      </c>
    </row>
    <row r="651" spans="1:3" x14ac:dyDescent="0.25">
      <c r="A651" s="9" t="s">
        <v>702</v>
      </c>
      <c r="B651" s="12">
        <v>9212.2351545492984</v>
      </c>
      <c r="C651">
        <f>SAFADModel_final_000001__2[[#This Row],[Whole Building:Facility Total Electric Demand Power '[W'](Hourly) ]]/1000</f>
        <v>9.2122351545492975</v>
      </c>
    </row>
    <row r="652" spans="1:3" x14ac:dyDescent="0.25">
      <c r="A652" s="9" t="s">
        <v>703</v>
      </c>
      <c r="B652" s="12">
        <v>9197.0160222595005</v>
      </c>
      <c r="C652">
        <f>SAFADModel_final_000001__2[[#This Row],[Whole Building:Facility Total Electric Demand Power '[W'](Hourly) ]]/1000</f>
        <v>9.1970160222595005</v>
      </c>
    </row>
    <row r="653" spans="1:3" x14ac:dyDescent="0.25">
      <c r="A653" s="9" t="s">
        <v>704</v>
      </c>
      <c r="B653" s="12">
        <v>9177.5287762752178</v>
      </c>
      <c r="C653">
        <f>SAFADModel_final_000001__2[[#This Row],[Whole Building:Facility Total Electric Demand Power '[W'](Hourly) ]]/1000</f>
        <v>9.1775287762752171</v>
      </c>
    </row>
    <row r="654" spans="1:3" x14ac:dyDescent="0.25">
      <c r="A654" s="9" t="s">
        <v>705</v>
      </c>
      <c r="B654" s="12">
        <v>9151.0322239338439</v>
      </c>
      <c r="C654">
        <f>SAFADModel_final_000001__2[[#This Row],[Whole Building:Facility Total Electric Demand Power '[W'](Hourly) ]]/1000</f>
        <v>9.1510322239338446</v>
      </c>
    </row>
    <row r="655" spans="1:3" x14ac:dyDescent="0.25">
      <c r="A655" s="9" t="s">
        <v>706</v>
      </c>
      <c r="B655" s="12">
        <v>9160.9954073520476</v>
      </c>
      <c r="C655">
        <f>SAFADModel_final_000001__2[[#This Row],[Whole Building:Facility Total Electric Demand Power '[W'](Hourly) ]]/1000</f>
        <v>9.160995407352047</v>
      </c>
    </row>
    <row r="656" spans="1:3" x14ac:dyDescent="0.25">
      <c r="A656" s="9" t="s">
        <v>707</v>
      </c>
      <c r="B656" s="12">
        <v>9227.9636634937742</v>
      </c>
      <c r="C656">
        <f>SAFADModel_final_000001__2[[#This Row],[Whole Building:Facility Total Electric Demand Power '[W'](Hourly) ]]/1000</f>
        <v>9.2279636634937745</v>
      </c>
    </row>
    <row r="657" spans="1:3" x14ac:dyDescent="0.25">
      <c r="A657" s="9" t="s">
        <v>708</v>
      </c>
      <c r="B657" s="12">
        <v>9299.1425881916457</v>
      </c>
      <c r="C657">
        <f>SAFADModel_final_000001__2[[#This Row],[Whole Building:Facility Total Electric Demand Power '[W'](Hourly) ]]/1000</f>
        <v>9.2991425881916463</v>
      </c>
    </row>
    <row r="658" spans="1:3" x14ac:dyDescent="0.25">
      <c r="A658" s="9" t="s">
        <v>709</v>
      </c>
      <c r="B658" s="12">
        <v>9356.2602481299855</v>
      </c>
      <c r="C658">
        <f>SAFADModel_final_000001__2[[#This Row],[Whole Building:Facility Total Electric Demand Power '[W'](Hourly) ]]/1000</f>
        <v>9.3562602481299848</v>
      </c>
    </row>
    <row r="659" spans="1:3" x14ac:dyDescent="0.25">
      <c r="A659" s="9" t="s">
        <v>710</v>
      </c>
      <c r="B659" s="12">
        <v>9391.9970554679458</v>
      </c>
      <c r="C659">
        <f>SAFADModel_final_000001__2[[#This Row],[Whole Building:Facility Total Electric Demand Power '[W'](Hourly) ]]/1000</f>
        <v>9.3919970554679466</v>
      </c>
    </row>
    <row r="660" spans="1:3" x14ac:dyDescent="0.25">
      <c r="A660" s="9" t="s">
        <v>711</v>
      </c>
      <c r="B660" s="12">
        <v>9415.870630415151</v>
      </c>
      <c r="C660">
        <f>SAFADModel_final_000001__2[[#This Row],[Whole Building:Facility Total Electric Demand Power '[W'](Hourly) ]]/1000</f>
        <v>9.4158706304151512</v>
      </c>
    </row>
    <row r="661" spans="1:3" x14ac:dyDescent="0.25">
      <c r="A661" s="9" t="s">
        <v>712</v>
      </c>
      <c r="B661" s="12">
        <v>9432.8659489851379</v>
      </c>
      <c r="C661">
        <f>SAFADModel_final_000001__2[[#This Row],[Whole Building:Facility Total Electric Demand Power '[W'](Hourly) ]]/1000</f>
        <v>9.4328659489851372</v>
      </c>
    </row>
    <row r="662" spans="1:3" x14ac:dyDescent="0.25">
      <c r="A662" s="9" t="s">
        <v>713</v>
      </c>
      <c r="B662" s="12">
        <v>9437.8693520201305</v>
      </c>
      <c r="C662">
        <f>SAFADModel_final_000001__2[[#This Row],[Whole Building:Facility Total Electric Demand Power '[W'](Hourly) ]]/1000</f>
        <v>9.4378693520201313</v>
      </c>
    </row>
    <row r="663" spans="1:3" x14ac:dyDescent="0.25">
      <c r="A663" s="9" t="s">
        <v>714</v>
      </c>
      <c r="B663" s="12">
        <v>9430.084550709169</v>
      </c>
      <c r="C663">
        <f>SAFADModel_final_000001__2[[#This Row],[Whole Building:Facility Total Electric Demand Power '[W'](Hourly) ]]/1000</f>
        <v>9.4300845507091697</v>
      </c>
    </row>
    <row r="664" spans="1:3" x14ac:dyDescent="0.25">
      <c r="A664" s="9" t="s">
        <v>715</v>
      </c>
      <c r="B664" s="12">
        <v>9400.6293970441402</v>
      </c>
      <c r="C664">
        <f>SAFADModel_final_000001__2[[#This Row],[Whole Building:Facility Total Electric Demand Power '[W'](Hourly) ]]/1000</f>
        <v>9.4006293970441401</v>
      </c>
    </row>
    <row r="665" spans="1:3" x14ac:dyDescent="0.25">
      <c r="A665" s="9" t="s">
        <v>716</v>
      </c>
      <c r="B665" s="12">
        <v>9369.6454504459671</v>
      </c>
      <c r="C665">
        <f>SAFADModel_final_000001__2[[#This Row],[Whole Building:Facility Total Electric Demand Power '[W'](Hourly) ]]/1000</f>
        <v>9.369645450445967</v>
      </c>
    </row>
    <row r="666" spans="1:3" x14ac:dyDescent="0.25">
      <c r="A666" s="9" t="s">
        <v>717</v>
      </c>
      <c r="B666" s="12">
        <v>9339.9499410012431</v>
      </c>
      <c r="C666">
        <f>SAFADModel_final_000001__2[[#This Row],[Whole Building:Facility Total Electric Demand Power '[W'](Hourly) ]]/1000</f>
        <v>9.3399499410012439</v>
      </c>
    </row>
    <row r="667" spans="1:3" x14ac:dyDescent="0.25">
      <c r="A667" s="9" t="s">
        <v>718</v>
      </c>
      <c r="B667" s="12">
        <v>9311.8162994701215</v>
      </c>
      <c r="C667">
        <f>SAFADModel_final_000001__2[[#This Row],[Whole Building:Facility Total Electric Demand Power '[W'](Hourly) ]]/1000</f>
        <v>9.3118162994701219</v>
      </c>
    </row>
    <row r="668" spans="1:3" x14ac:dyDescent="0.25">
      <c r="A668" s="9" t="s">
        <v>719</v>
      </c>
      <c r="B668" s="12">
        <v>9279.2467913194796</v>
      </c>
      <c r="C668">
        <f>SAFADModel_final_000001__2[[#This Row],[Whole Building:Facility Total Electric Demand Power '[W'](Hourly) ]]/1000</f>
        <v>9.2792467913194798</v>
      </c>
    </row>
    <row r="669" spans="1:3" x14ac:dyDescent="0.25">
      <c r="A669" s="9" t="s">
        <v>720</v>
      </c>
      <c r="B669" s="12">
        <v>9230.8160019083844</v>
      </c>
      <c r="C669">
        <f>SAFADModel_final_000001__2[[#This Row],[Whole Building:Facility Total Electric Demand Power '[W'](Hourly) ]]/1000</f>
        <v>9.2308160019083836</v>
      </c>
    </row>
    <row r="670" spans="1:3" x14ac:dyDescent="0.25">
      <c r="A670" s="9" t="s">
        <v>721</v>
      </c>
      <c r="B670" s="12">
        <v>9197.7297858749062</v>
      </c>
      <c r="C670">
        <f>SAFADModel_final_000001__2[[#This Row],[Whole Building:Facility Total Electric Demand Power '[W'](Hourly) ]]/1000</f>
        <v>9.1977297858749054</v>
      </c>
    </row>
    <row r="671" spans="1:3" x14ac:dyDescent="0.25">
      <c r="A671" s="9" t="s">
        <v>722</v>
      </c>
      <c r="B671" s="12">
        <v>9169.3987519986858</v>
      </c>
      <c r="C671">
        <f>SAFADModel_final_000001__2[[#This Row],[Whole Building:Facility Total Electric Demand Power '[W'](Hourly) ]]/1000</f>
        <v>9.1693987519986866</v>
      </c>
    </row>
    <row r="672" spans="1:3" x14ac:dyDescent="0.25">
      <c r="A672" s="9" t="s">
        <v>723</v>
      </c>
      <c r="B672" s="12">
        <v>9140.501200172037</v>
      </c>
      <c r="C672">
        <f>SAFADModel_final_000001__2[[#This Row],[Whole Building:Facility Total Electric Demand Power '[W'](Hourly) ]]/1000</f>
        <v>9.1405012001720376</v>
      </c>
    </row>
    <row r="673" spans="1:3" x14ac:dyDescent="0.25">
      <c r="A673" s="9" t="s">
        <v>724</v>
      </c>
      <c r="B673" s="12">
        <v>9106.6421307408946</v>
      </c>
      <c r="C673">
        <f>SAFADModel_final_000001__2[[#This Row],[Whole Building:Facility Total Electric Demand Power '[W'](Hourly) ]]/1000</f>
        <v>9.1066421307408945</v>
      </c>
    </row>
    <row r="674" spans="1:3" x14ac:dyDescent="0.25">
      <c r="A674" s="9" t="s">
        <v>481</v>
      </c>
      <c r="B674" s="12">
        <v>9063.0556656963581</v>
      </c>
      <c r="C674">
        <f>SAFADModel_final_000001__2[[#This Row],[Whole Building:Facility Total Electric Demand Power '[W'](Hourly) ]]/1000</f>
        <v>9.0630556656963588</v>
      </c>
    </row>
    <row r="675" spans="1:3" x14ac:dyDescent="0.25">
      <c r="A675" s="9" t="s">
        <v>482</v>
      </c>
      <c r="B675" s="12">
        <v>9023.9490389969778</v>
      </c>
      <c r="C675">
        <f>SAFADModel_final_000001__2[[#This Row],[Whole Building:Facility Total Electric Demand Power '[W'](Hourly) ]]/1000</f>
        <v>9.0239490389969781</v>
      </c>
    </row>
    <row r="676" spans="1:3" x14ac:dyDescent="0.25">
      <c r="A676" s="9" t="s">
        <v>483</v>
      </c>
      <c r="B676" s="12">
        <v>8990.5880700786129</v>
      </c>
      <c r="C676">
        <f>SAFADModel_final_000001__2[[#This Row],[Whole Building:Facility Total Electric Demand Power '[W'](Hourly) ]]/1000</f>
        <v>8.990588070078612</v>
      </c>
    </row>
    <row r="677" spans="1:3" x14ac:dyDescent="0.25">
      <c r="A677" s="9" t="s">
        <v>484</v>
      </c>
      <c r="B677" s="12">
        <v>8945.0357776261044</v>
      </c>
      <c r="C677">
        <f>SAFADModel_final_000001__2[[#This Row],[Whole Building:Facility Total Electric Demand Power '[W'](Hourly) ]]/1000</f>
        <v>8.9450357776261047</v>
      </c>
    </row>
    <row r="678" spans="1:3" x14ac:dyDescent="0.25">
      <c r="A678" s="9" t="s">
        <v>485</v>
      </c>
      <c r="B678" s="12">
        <v>8890.9619886294095</v>
      </c>
      <c r="C678">
        <f>SAFADModel_final_000001__2[[#This Row],[Whole Building:Facility Total Electric Demand Power '[W'](Hourly) ]]/1000</f>
        <v>8.8909619886294102</v>
      </c>
    </row>
    <row r="679" spans="1:3" x14ac:dyDescent="0.25">
      <c r="A679" s="9" t="s">
        <v>486</v>
      </c>
      <c r="B679" s="12">
        <v>8912.8978664925871</v>
      </c>
      <c r="C679">
        <f>SAFADModel_final_000001__2[[#This Row],[Whole Building:Facility Total Electric Demand Power '[W'](Hourly) ]]/1000</f>
        <v>8.9128978664925871</v>
      </c>
    </row>
    <row r="680" spans="1:3" x14ac:dyDescent="0.25">
      <c r="A680" s="9" t="s">
        <v>487</v>
      </c>
      <c r="B680" s="12">
        <v>9051.4009378405826</v>
      </c>
      <c r="C680">
        <f>SAFADModel_final_000001__2[[#This Row],[Whole Building:Facility Total Electric Demand Power '[W'](Hourly) ]]/1000</f>
        <v>9.0514009378405831</v>
      </c>
    </row>
    <row r="681" spans="1:3" x14ac:dyDescent="0.25">
      <c r="A681" s="9" t="s">
        <v>488</v>
      </c>
      <c r="B681" s="12">
        <v>32804.701223086908</v>
      </c>
      <c r="C681">
        <f>SAFADModel_final_000001__2[[#This Row],[Whole Building:Facility Total Electric Demand Power '[W'](Hourly) ]]/1000</f>
        <v>32.804701223086909</v>
      </c>
    </row>
    <row r="682" spans="1:3" x14ac:dyDescent="0.25">
      <c r="A682" s="9" t="s">
        <v>489</v>
      </c>
      <c r="B682" s="12">
        <v>71783.156543772828</v>
      </c>
      <c r="C682">
        <f>SAFADModel_final_000001__2[[#This Row],[Whole Building:Facility Total Electric Demand Power '[W'](Hourly) ]]/1000</f>
        <v>71.783156543772833</v>
      </c>
    </row>
    <row r="683" spans="1:3" x14ac:dyDescent="0.25">
      <c r="A683" s="9" t="s">
        <v>490</v>
      </c>
      <c r="B683" s="12">
        <v>136333.47657524247</v>
      </c>
      <c r="C683">
        <f>SAFADModel_final_000001__2[[#This Row],[Whole Building:Facility Total Electric Demand Power '[W'](Hourly) ]]/1000</f>
        <v>136.33347657524249</v>
      </c>
    </row>
    <row r="684" spans="1:3" x14ac:dyDescent="0.25">
      <c r="A684" s="9" t="s">
        <v>491</v>
      </c>
      <c r="B684" s="12">
        <v>131407.91957580851</v>
      </c>
      <c r="C684">
        <f>SAFADModel_final_000001__2[[#This Row],[Whole Building:Facility Total Electric Demand Power '[W'](Hourly) ]]/1000</f>
        <v>131.40791957580851</v>
      </c>
    </row>
    <row r="685" spans="1:3" x14ac:dyDescent="0.25">
      <c r="A685" s="9" t="s">
        <v>492</v>
      </c>
      <c r="B685" s="12">
        <v>187333.39491635282</v>
      </c>
      <c r="C685">
        <f>SAFADModel_final_000001__2[[#This Row],[Whole Building:Facility Total Electric Demand Power '[W'](Hourly) ]]/1000</f>
        <v>187.3333949163528</v>
      </c>
    </row>
    <row r="686" spans="1:3" x14ac:dyDescent="0.25">
      <c r="A686" s="9" t="s">
        <v>493</v>
      </c>
      <c r="B686" s="12">
        <v>188768.46891425588</v>
      </c>
      <c r="C686">
        <f>SAFADModel_final_000001__2[[#This Row],[Whole Building:Facility Total Electric Demand Power '[W'](Hourly) ]]/1000</f>
        <v>188.76846891425589</v>
      </c>
    </row>
    <row r="687" spans="1:3" x14ac:dyDescent="0.25">
      <c r="A687" s="9" t="s">
        <v>494</v>
      </c>
      <c r="B687" s="12">
        <v>195672.05275287351</v>
      </c>
      <c r="C687">
        <f>SAFADModel_final_000001__2[[#This Row],[Whole Building:Facility Total Electric Demand Power '[W'](Hourly) ]]/1000</f>
        <v>195.6720527528735</v>
      </c>
    </row>
    <row r="688" spans="1:3" x14ac:dyDescent="0.25">
      <c r="A688" s="9" t="s">
        <v>495</v>
      </c>
      <c r="B688" s="12">
        <v>202773.65667381627</v>
      </c>
      <c r="C688">
        <f>SAFADModel_final_000001__2[[#This Row],[Whole Building:Facility Total Electric Demand Power '[W'](Hourly) ]]/1000</f>
        <v>202.77365667381628</v>
      </c>
    </row>
    <row r="689" spans="1:3" x14ac:dyDescent="0.25">
      <c r="A689" s="9" t="s">
        <v>496</v>
      </c>
      <c r="B689" s="12">
        <v>190550.15106243067</v>
      </c>
      <c r="C689">
        <f>SAFADModel_final_000001__2[[#This Row],[Whole Building:Facility Total Electric Demand Power '[W'](Hourly) ]]/1000</f>
        <v>190.55015106243067</v>
      </c>
    </row>
    <row r="690" spans="1:3" x14ac:dyDescent="0.25">
      <c r="A690" s="9" t="s">
        <v>497</v>
      </c>
      <c r="B690" s="12">
        <v>171836.39479646282</v>
      </c>
      <c r="C690">
        <f>SAFADModel_final_000001__2[[#This Row],[Whole Building:Facility Total Electric Demand Power '[W'](Hourly) ]]/1000</f>
        <v>171.83639479646283</v>
      </c>
    </row>
    <row r="691" spans="1:3" x14ac:dyDescent="0.25">
      <c r="A691" s="9" t="s">
        <v>498</v>
      </c>
      <c r="B691" s="12">
        <v>60530.741138348065</v>
      </c>
      <c r="C691">
        <f>SAFADModel_final_000001__2[[#This Row],[Whole Building:Facility Total Electric Demand Power '[W'](Hourly) ]]/1000</f>
        <v>60.530741138348063</v>
      </c>
    </row>
    <row r="692" spans="1:3" x14ac:dyDescent="0.25">
      <c r="A692" s="9" t="s">
        <v>499</v>
      </c>
      <c r="B692" s="12">
        <v>29937.846088296952</v>
      </c>
      <c r="C692">
        <f>SAFADModel_final_000001__2[[#This Row],[Whole Building:Facility Total Electric Demand Power '[W'](Hourly) ]]/1000</f>
        <v>29.937846088296951</v>
      </c>
    </row>
    <row r="693" spans="1:3" x14ac:dyDescent="0.25">
      <c r="A693" s="9" t="s">
        <v>500</v>
      </c>
      <c r="B693" s="12">
        <v>12465.735889858473</v>
      </c>
      <c r="C693">
        <f>SAFADModel_final_000001__2[[#This Row],[Whole Building:Facility Total Electric Demand Power '[W'](Hourly) ]]/1000</f>
        <v>12.465735889858474</v>
      </c>
    </row>
    <row r="694" spans="1:3" x14ac:dyDescent="0.25">
      <c r="A694" s="9" t="s">
        <v>501</v>
      </c>
      <c r="B694" s="12">
        <v>9642.9190111548687</v>
      </c>
      <c r="C694">
        <f>SAFADModel_final_000001__2[[#This Row],[Whole Building:Facility Total Electric Demand Power '[W'](Hourly) ]]/1000</f>
        <v>9.6429190111548682</v>
      </c>
    </row>
    <row r="695" spans="1:3" x14ac:dyDescent="0.25">
      <c r="A695" s="9" t="s">
        <v>502</v>
      </c>
      <c r="B695" s="12">
        <v>9193.7318950244244</v>
      </c>
      <c r="C695">
        <f>SAFADModel_final_000001__2[[#This Row],[Whole Building:Facility Total Electric Demand Power '[W'](Hourly) ]]/1000</f>
        <v>9.193731895024424</v>
      </c>
    </row>
    <row r="696" spans="1:3" x14ac:dyDescent="0.25">
      <c r="A696" s="9" t="s">
        <v>503</v>
      </c>
      <c r="B696" s="12">
        <v>9154.2483582174027</v>
      </c>
      <c r="C696">
        <f>SAFADModel_final_000001__2[[#This Row],[Whole Building:Facility Total Electric Demand Power '[W'](Hourly) ]]/1000</f>
        <v>9.1542483582174032</v>
      </c>
    </row>
    <row r="697" spans="1:3" x14ac:dyDescent="0.25">
      <c r="A697" s="9" t="s">
        <v>504</v>
      </c>
      <c r="B697" s="12">
        <v>9115.8896570838751</v>
      </c>
      <c r="C697">
        <f>SAFADModel_final_000001__2[[#This Row],[Whole Building:Facility Total Electric Demand Power '[W'](Hourly) ]]/1000</f>
        <v>9.1158896570838746</v>
      </c>
    </row>
    <row r="698" spans="1:3" x14ac:dyDescent="0.25">
      <c r="A698" s="9" t="s">
        <v>505</v>
      </c>
      <c r="B698" s="12">
        <v>9078.5212529118053</v>
      </c>
      <c r="C698">
        <f>SAFADModel_final_000001__2[[#This Row],[Whole Building:Facility Total Electric Demand Power '[W'](Hourly) ]]/1000</f>
        <v>9.0785212529118056</v>
      </c>
    </row>
    <row r="699" spans="1:3" x14ac:dyDescent="0.25">
      <c r="A699" s="9" t="s">
        <v>506</v>
      </c>
      <c r="B699" s="12">
        <v>9042.7481183220116</v>
      </c>
      <c r="C699">
        <f>SAFADModel_final_000001__2[[#This Row],[Whole Building:Facility Total Electric Demand Power '[W'](Hourly) ]]/1000</f>
        <v>9.0427481183220113</v>
      </c>
    </row>
    <row r="700" spans="1:3" x14ac:dyDescent="0.25">
      <c r="A700" s="9" t="s">
        <v>507</v>
      </c>
      <c r="B700" s="12">
        <v>9008.4757294362444</v>
      </c>
      <c r="C700">
        <f>SAFADModel_final_000001__2[[#This Row],[Whole Building:Facility Total Electric Demand Power '[W'](Hourly) ]]/1000</f>
        <v>9.0084757294362436</v>
      </c>
    </row>
    <row r="701" spans="1:3" x14ac:dyDescent="0.25">
      <c r="A701" s="9" t="s">
        <v>508</v>
      </c>
      <c r="B701" s="12">
        <v>8984.6442108249885</v>
      </c>
      <c r="C701">
        <f>SAFADModel_final_000001__2[[#This Row],[Whole Building:Facility Total Electric Demand Power '[W'](Hourly) ]]/1000</f>
        <v>8.9846442108249889</v>
      </c>
    </row>
    <row r="702" spans="1:3" x14ac:dyDescent="0.25">
      <c r="A702" s="9" t="s">
        <v>509</v>
      </c>
      <c r="B702" s="12">
        <v>8959.2310189673426</v>
      </c>
      <c r="C702">
        <f>SAFADModel_final_000001__2[[#This Row],[Whole Building:Facility Total Electric Demand Power '[W'](Hourly) ]]/1000</f>
        <v>8.9592310189673423</v>
      </c>
    </row>
    <row r="703" spans="1:3" x14ac:dyDescent="0.25">
      <c r="A703" s="9" t="s">
        <v>510</v>
      </c>
      <c r="B703" s="12">
        <v>8984.2678886148424</v>
      </c>
      <c r="C703">
        <f>SAFADModel_final_000001__2[[#This Row],[Whole Building:Facility Total Electric Demand Power '[W'](Hourly) ]]/1000</f>
        <v>8.984267888614843</v>
      </c>
    </row>
    <row r="704" spans="1:3" x14ac:dyDescent="0.25">
      <c r="A704" s="9" t="s">
        <v>511</v>
      </c>
      <c r="B704" s="12">
        <v>9076.6776764028473</v>
      </c>
      <c r="C704">
        <f>SAFADModel_final_000001__2[[#This Row],[Whole Building:Facility Total Electric Demand Power '[W'](Hourly) ]]/1000</f>
        <v>9.0766776764028467</v>
      </c>
    </row>
    <row r="705" spans="1:3" x14ac:dyDescent="0.25">
      <c r="A705" s="9" t="s">
        <v>512</v>
      </c>
      <c r="B705" s="12">
        <v>22561.602827611016</v>
      </c>
      <c r="C705">
        <f>SAFADModel_final_000001__2[[#This Row],[Whole Building:Facility Total Electric Demand Power '[W'](Hourly) ]]/1000</f>
        <v>22.561602827611015</v>
      </c>
    </row>
    <row r="706" spans="1:3" x14ac:dyDescent="0.25">
      <c r="A706" s="9" t="s">
        <v>513</v>
      </c>
      <c r="B706" s="12">
        <v>107016.15839893978</v>
      </c>
      <c r="C706">
        <f>SAFADModel_final_000001__2[[#This Row],[Whole Building:Facility Total Electric Demand Power '[W'](Hourly) ]]/1000</f>
        <v>107.01615839893978</v>
      </c>
    </row>
    <row r="707" spans="1:3" x14ac:dyDescent="0.25">
      <c r="A707" s="9" t="s">
        <v>514</v>
      </c>
      <c r="B707" s="12">
        <v>144101.37935211792</v>
      </c>
      <c r="C707">
        <f>SAFADModel_final_000001__2[[#This Row],[Whole Building:Facility Total Electric Demand Power '[W'](Hourly) ]]/1000</f>
        <v>144.10137935211793</v>
      </c>
    </row>
    <row r="708" spans="1:3" x14ac:dyDescent="0.25">
      <c r="A708" s="9" t="s">
        <v>515</v>
      </c>
      <c r="B708" s="12">
        <v>156820.50669237293</v>
      </c>
      <c r="C708">
        <f>SAFADModel_final_000001__2[[#This Row],[Whole Building:Facility Total Electric Demand Power '[W'](Hourly) ]]/1000</f>
        <v>156.82050669237293</v>
      </c>
    </row>
    <row r="709" spans="1:3" x14ac:dyDescent="0.25">
      <c r="A709" s="9" t="s">
        <v>516</v>
      </c>
      <c r="B709" s="12">
        <v>183988.36635869459</v>
      </c>
      <c r="C709">
        <f>SAFADModel_final_000001__2[[#This Row],[Whole Building:Facility Total Electric Demand Power '[W'](Hourly) ]]/1000</f>
        <v>183.98836635869458</v>
      </c>
    </row>
    <row r="710" spans="1:3" x14ac:dyDescent="0.25">
      <c r="A710" s="9" t="s">
        <v>517</v>
      </c>
      <c r="B710" s="12">
        <v>178291.02810415762</v>
      </c>
      <c r="C710">
        <f>SAFADModel_final_000001__2[[#This Row],[Whole Building:Facility Total Electric Demand Power '[W'](Hourly) ]]/1000</f>
        <v>178.29102810415762</v>
      </c>
    </row>
    <row r="711" spans="1:3" x14ac:dyDescent="0.25">
      <c r="A711" s="9" t="s">
        <v>518</v>
      </c>
      <c r="B711" s="12">
        <v>200250.42924188162</v>
      </c>
      <c r="C711">
        <f>SAFADModel_final_000001__2[[#This Row],[Whole Building:Facility Total Electric Demand Power '[W'](Hourly) ]]/1000</f>
        <v>200.25042924188162</v>
      </c>
    </row>
    <row r="712" spans="1:3" x14ac:dyDescent="0.25">
      <c r="A712" s="9" t="s">
        <v>519</v>
      </c>
      <c r="B712" s="12">
        <v>184246.88261191695</v>
      </c>
      <c r="C712">
        <f>SAFADModel_final_000001__2[[#This Row],[Whole Building:Facility Total Electric Demand Power '[W'](Hourly) ]]/1000</f>
        <v>184.24688261191696</v>
      </c>
    </row>
    <row r="713" spans="1:3" x14ac:dyDescent="0.25">
      <c r="A713" s="9" t="s">
        <v>520</v>
      </c>
      <c r="B713" s="12">
        <v>185042.87044714889</v>
      </c>
      <c r="C713">
        <f>SAFADModel_final_000001__2[[#This Row],[Whole Building:Facility Total Electric Demand Power '[W'](Hourly) ]]/1000</f>
        <v>185.04287044714889</v>
      </c>
    </row>
    <row r="714" spans="1:3" x14ac:dyDescent="0.25">
      <c r="A714" s="9" t="s">
        <v>521</v>
      </c>
      <c r="B714" s="12">
        <v>150992.45211009821</v>
      </c>
      <c r="C714">
        <f>SAFADModel_final_000001__2[[#This Row],[Whole Building:Facility Total Electric Demand Power '[W'](Hourly) ]]/1000</f>
        <v>150.99245211009821</v>
      </c>
    </row>
    <row r="715" spans="1:3" x14ac:dyDescent="0.25">
      <c r="A715" s="9" t="s">
        <v>522</v>
      </c>
      <c r="B715" s="12">
        <v>118919.97340995532</v>
      </c>
      <c r="C715">
        <f>SAFADModel_final_000001__2[[#This Row],[Whole Building:Facility Total Electric Demand Power '[W'](Hourly) ]]/1000</f>
        <v>118.91997340995532</v>
      </c>
    </row>
    <row r="716" spans="1:3" x14ac:dyDescent="0.25">
      <c r="A716" s="9" t="s">
        <v>523</v>
      </c>
      <c r="B716" s="12">
        <v>79157.226832333443</v>
      </c>
      <c r="C716">
        <f>SAFADModel_final_000001__2[[#This Row],[Whole Building:Facility Total Electric Demand Power '[W'](Hourly) ]]/1000</f>
        <v>79.15722683233345</v>
      </c>
    </row>
    <row r="717" spans="1:3" x14ac:dyDescent="0.25">
      <c r="A717" s="9" t="s">
        <v>524</v>
      </c>
      <c r="B717" s="12">
        <v>45843.814396408365</v>
      </c>
      <c r="C717">
        <f>SAFADModel_final_000001__2[[#This Row],[Whole Building:Facility Total Electric Demand Power '[W'](Hourly) ]]/1000</f>
        <v>45.843814396408362</v>
      </c>
    </row>
    <row r="718" spans="1:3" x14ac:dyDescent="0.25">
      <c r="A718" s="9" t="s">
        <v>525</v>
      </c>
      <c r="B718" s="12">
        <v>9317.0124813313141</v>
      </c>
      <c r="C718">
        <f>SAFADModel_final_000001__2[[#This Row],[Whole Building:Facility Total Electric Demand Power '[W'](Hourly) ]]/1000</f>
        <v>9.3170124813313144</v>
      </c>
    </row>
    <row r="719" spans="1:3" x14ac:dyDescent="0.25">
      <c r="A719" s="9" t="s">
        <v>526</v>
      </c>
      <c r="B719" s="12">
        <v>9251.3899087707214</v>
      </c>
      <c r="C719">
        <f>SAFADModel_final_000001__2[[#This Row],[Whole Building:Facility Total Electric Demand Power '[W'](Hourly) ]]/1000</f>
        <v>9.2513899087707205</v>
      </c>
    </row>
    <row r="720" spans="1:3" x14ac:dyDescent="0.25">
      <c r="A720" s="9" t="s">
        <v>527</v>
      </c>
      <c r="B720" s="12">
        <v>9207.9042471969678</v>
      </c>
      <c r="C720">
        <f>SAFADModel_final_000001__2[[#This Row],[Whole Building:Facility Total Electric Demand Power '[W'](Hourly) ]]/1000</f>
        <v>9.2079042471969679</v>
      </c>
    </row>
    <row r="721" spans="1:3" x14ac:dyDescent="0.25">
      <c r="A721" s="9" t="s">
        <v>528</v>
      </c>
      <c r="B721" s="12">
        <v>9175.4125004947218</v>
      </c>
      <c r="C721">
        <f>SAFADModel_final_000001__2[[#This Row],[Whole Building:Facility Total Electric Demand Power '[W'](Hourly) ]]/1000</f>
        <v>9.1754125004947227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E806-C6E8-4D84-8113-472A1A9AF862}">
  <dimension ref="A1:F721"/>
  <sheetViews>
    <sheetView topLeftCell="D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4970.1713292373015</v>
      </c>
      <c r="C2">
        <f>SAFADModel_final_000002__2[[#This Row],[Whole Building:Facility Total Electric Demand Power '[W'](Hourly) ]]/1000</f>
        <v>4.9701713292373011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5253.8125489382555</v>
      </c>
      <c r="C3">
        <f>SAFADModel_final_000002__2[[#This Row],[Whole Building:Facility Total Electric Demand Power '[W'](Hourly) ]]/1000</f>
        <v>5.2538125489382557</v>
      </c>
      <c r="D3">
        <v>23.917595127673319</v>
      </c>
      <c r="E3">
        <v>40.15731803706678</v>
      </c>
      <c r="F3">
        <v>26.002062230046008</v>
      </c>
    </row>
    <row r="4" spans="1:6" x14ac:dyDescent="0.25">
      <c r="A4" s="9" t="s">
        <v>3</v>
      </c>
      <c r="B4" s="12">
        <v>5225.6316823666666</v>
      </c>
      <c r="C4">
        <f>SAFADModel_final_000002__2[[#This Row],[Whole Building:Facility Total Electric Demand Power '[W'](Hourly) ]]/1000</f>
        <v>5.2256316823666662</v>
      </c>
    </row>
    <row r="5" spans="1:6" x14ac:dyDescent="0.25">
      <c r="A5" s="9" t="s">
        <v>4</v>
      </c>
      <c r="B5" s="12">
        <v>5094.2686578393486</v>
      </c>
      <c r="C5">
        <f>SAFADModel_final_000002__2[[#This Row],[Whole Building:Facility Total Electric Demand Power '[W'](Hourly) ]]/1000</f>
        <v>5.0942686578393488</v>
      </c>
    </row>
    <row r="6" spans="1:6" x14ac:dyDescent="0.25">
      <c r="A6" s="9" t="s">
        <v>5</v>
      </c>
      <c r="B6" s="12">
        <v>4948.1432693846391</v>
      </c>
      <c r="C6">
        <f>SAFADModel_final_000002__2[[#This Row],[Whole Building:Facility Total Electric Demand Power '[W'](Hourly) ]]/1000</f>
        <v>4.948143269384639</v>
      </c>
    </row>
    <row r="7" spans="1:6" x14ac:dyDescent="0.25">
      <c r="A7" s="9" t="s">
        <v>6</v>
      </c>
      <c r="B7" s="12">
        <v>4905.3676549032743</v>
      </c>
      <c r="C7">
        <f>SAFADModel_final_000002__2[[#This Row],[Whole Building:Facility Total Electric Demand Power '[W'](Hourly) ]]/1000</f>
        <v>4.9053676549032748</v>
      </c>
    </row>
    <row r="8" spans="1:6" x14ac:dyDescent="0.25">
      <c r="A8" s="9" t="s">
        <v>7</v>
      </c>
      <c r="B8" s="12">
        <v>5028.6313092514465</v>
      </c>
      <c r="C8">
        <f>SAFADModel_final_000002__2[[#This Row],[Whole Building:Facility Total Electric Demand Power '[W'](Hourly) ]]/1000</f>
        <v>5.0286313092514465</v>
      </c>
    </row>
    <row r="9" spans="1:6" x14ac:dyDescent="0.25">
      <c r="A9" s="9" t="s">
        <v>8</v>
      </c>
      <c r="B9" s="12">
        <v>23875.217585109083</v>
      </c>
      <c r="C9">
        <f>SAFADModel_final_000002__2[[#This Row],[Whole Building:Facility Total Electric Demand Power '[W'](Hourly) ]]/1000</f>
        <v>23.875217585109084</v>
      </c>
    </row>
    <row r="10" spans="1:6" x14ac:dyDescent="0.25">
      <c r="A10" s="9" t="s">
        <v>9</v>
      </c>
      <c r="B10" s="12">
        <v>76760.357916408946</v>
      </c>
      <c r="C10">
        <f>SAFADModel_final_000002__2[[#This Row],[Whole Building:Facility Total Electric Demand Power '[W'](Hourly) ]]/1000</f>
        <v>76.76035791640895</v>
      </c>
    </row>
    <row r="11" spans="1:6" x14ac:dyDescent="0.25">
      <c r="A11" s="9" t="s">
        <v>10</v>
      </c>
      <c r="B11" s="12">
        <v>104387.23095835524</v>
      </c>
      <c r="C11">
        <f>SAFADModel_final_000002__2[[#This Row],[Whole Building:Facility Total Electric Demand Power '[W'](Hourly) ]]/1000</f>
        <v>104.38723095835525</v>
      </c>
    </row>
    <row r="12" spans="1:6" x14ac:dyDescent="0.25">
      <c r="A12" s="9" t="s">
        <v>11</v>
      </c>
      <c r="B12" s="12">
        <v>100683.910240565</v>
      </c>
      <c r="C12">
        <f>SAFADModel_final_000002__2[[#This Row],[Whole Building:Facility Total Electric Demand Power '[W'](Hourly) ]]/1000</f>
        <v>100.683910240565</v>
      </c>
    </row>
    <row r="13" spans="1:6" x14ac:dyDescent="0.25">
      <c r="A13" s="9" t="s">
        <v>12</v>
      </c>
      <c r="B13" s="12">
        <v>122345.17902573454</v>
      </c>
      <c r="C13">
        <f>SAFADModel_final_000002__2[[#This Row],[Whole Building:Facility Total Electric Demand Power '[W'](Hourly) ]]/1000</f>
        <v>122.34517902573454</v>
      </c>
    </row>
    <row r="14" spans="1:6" x14ac:dyDescent="0.25">
      <c r="A14" s="9" t="s">
        <v>13</v>
      </c>
      <c r="B14" s="12">
        <v>117573.79181609645</v>
      </c>
      <c r="C14">
        <f>SAFADModel_final_000002__2[[#This Row],[Whole Building:Facility Total Electric Demand Power '[W'](Hourly) ]]/1000</f>
        <v>117.57379181609645</v>
      </c>
    </row>
    <row r="15" spans="1:6" x14ac:dyDescent="0.25">
      <c r="A15" s="9" t="s">
        <v>14</v>
      </c>
      <c r="B15" s="12">
        <v>128811.92607135233</v>
      </c>
      <c r="C15">
        <f>SAFADModel_final_000002__2[[#This Row],[Whole Building:Facility Total Electric Demand Power '[W'](Hourly) ]]/1000</f>
        <v>128.81192607135233</v>
      </c>
    </row>
    <row r="16" spans="1:6" x14ac:dyDescent="0.25">
      <c r="A16" s="9" t="s">
        <v>15</v>
      </c>
      <c r="B16" s="12">
        <v>138448.84950851684</v>
      </c>
      <c r="C16">
        <f>SAFADModel_final_000002__2[[#This Row],[Whole Building:Facility Total Electric Demand Power '[W'](Hourly) ]]/1000</f>
        <v>138.44884950851684</v>
      </c>
    </row>
    <row r="17" spans="1:3" x14ac:dyDescent="0.25">
      <c r="A17" s="9" t="s">
        <v>16</v>
      </c>
      <c r="B17" s="12">
        <v>126428.69600101019</v>
      </c>
      <c r="C17">
        <f>SAFADModel_final_000002__2[[#This Row],[Whole Building:Facility Total Electric Demand Power '[W'](Hourly) ]]/1000</f>
        <v>126.4286960010102</v>
      </c>
    </row>
    <row r="18" spans="1:3" x14ac:dyDescent="0.25">
      <c r="A18" s="9" t="s">
        <v>17</v>
      </c>
      <c r="B18" s="12">
        <v>110995.34383322713</v>
      </c>
      <c r="C18">
        <f>SAFADModel_final_000002__2[[#This Row],[Whole Building:Facility Total Electric Demand Power '[W'](Hourly) ]]/1000</f>
        <v>110.99534383322714</v>
      </c>
    </row>
    <row r="19" spans="1:3" x14ac:dyDescent="0.25">
      <c r="A19" s="9" t="s">
        <v>18</v>
      </c>
      <c r="B19" s="12">
        <v>42132.052322571646</v>
      </c>
      <c r="C19">
        <f>SAFADModel_final_000002__2[[#This Row],[Whole Building:Facility Total Electric Demand Power '[W'](Hourly) ]]/1000</f>
        <v>42.132052322571646</v>
      </c>
    </row>
    <row r="20" spans="1:3" x14ac:dyDescent="0.25">
      <c r="A20" s="9" t="s">
        <v>19</v>
      </c>
      <c r="B20" s="12">
        <v>20666.444875409103</v>
      </c>
      <c r="C20">
        <f>SAFADModel_final_000002__2[[#This Row],[Whole Building:Facility Total Electric Demand Power '[W'](Hourly) ]]/1000</f>
        <v>20.666444875409102</v>
      </c>
    </row>
    <row r="21" spans="1:3" x14ac:dyDescent="0.25">
      <c r="A21" s="9" t="s">
        <v>20</v>
      </c>
      <c r="B21" s="12">
        <v>8730.7854433845405</v>
      </c>
      <c r="C21">
        <f>SAFADModel_final_000002__2[[#This Row],[Whole Building:Facility Total Electric Demand Power '[W'](Hourly) ]]/1000</f>
        <v>8.7307854433845407</v>
      </c>
    </row>
    <row r="22" spans="1:3" x14ac:dyDescent="0.25">
      <c r="A22" s="9" t="s">
        <v>21</v>
      </c>
      <c r="B22" s="12">
        <v>6798.8071228862764</v>
      </c>
      <c r="C22">
        <f>SAFADModel_final_000002__2[[#This Row],[Whole Building:Facility Total Electric Demand Power '[W'](Hourly) ]]/1000</f>
        <v>6.7988071228862763</v>
      </c>
    </row>
    <row r="23" spans="1:3" x14ac:dyDescent="0.25">
      <c r="A23" s="9" t="s">
        <v>22</v>
      </c>
      <c r="B23" s="12">
        <v>6368.3215695964791</v>
      </c>
      <c r="C23">
        <f>SAFADModel_final_000002__2[[#This Row],[Whole Building:Facility Total Electric Demand Power '[W'](Hourly) ]]/1000</f>
        <v>6.3683215695964792</v>
      </c>
    </row>
    <row r="24" spans="1:3" x14ac:dyDescent="0.25">
      <c r="A24" s="9" t="s">
        <v>23</v>
      </c>
      <c r="B24" s="12">
        <v>6354.8193540464599</v>
      </c>
      <c r="C24">
        <f>SAFADModel_final_000002__2[[#This Row],[Whole Building:Facility Total Electric Demand Power '[W'](Hourly) ]]/1000</f>
        <v>6.3548193540464597</v>
      </c>
    </row>
    <row r="25" spans="1:3" x14ac:dyDescent="0.25">
      <c r="A25" s="9" t="s">
        <v>24</v>
      </c>
      <c r="B25" s="12">
        <v>6342.6962507329235</v>
      </c>
      <c r="C25">
        <f>SAFADModel_final_000002__2[[#This Row],[Whole Building:Facility Total Electric Demand Power '[W'](Hourly) ]]/1000</f>
        <v>6.3426962507329234</v>
      </c>
    </row>
    <row r="26" spans="1:3" x14ac:dyDescent="0.25">
      <c r="A26" s="9" t="s">
        <v>25</v>
      </c>
      <c r="B26" s="12">
        <v>5009.6636183510673</v>
      </c>
      <c r="C26">
        <f>SAFADModel_final_000002__2[[#This Row],[Whole Building:Facility Total Electric Demand Power '[W'](Hourly) ]]/1000</f>
        <v>5.009663618351067</v>
      </c>
    </row>
    <row r="27" spans="1:3" x14ac:dyDescent="0.25">
      <c r="A27" s="9" t="s">
        <v>26</v>
      </c>
      <c r="B27" s="12">
        <v>5380.1038040046005</v>
      </c>
      <c r="C27">
        <f>SAFADModel_final_000002__2[[#This Row],[Whole Building:Facility Total Electric Demand Power '[W'](Hourly) ]]/1000</f>
        <v>5.3801038040046008</v>
      </c>
    </row>
    <row r="28" spans="1:3" x14ac:dyDescent="0.25">
      <c r="A28" s="9" t="s">
        <v>27</v>
      </c>
      <c r="B28" s="12">
        <v>5413.7319805733569</v>
      </c>
      <c r="C28">
        <f>SAFADModel_final_000002__2[[#This Row],[Whole Building:Facility Total Electric Demand Power '[W'](Hourly) ]]/1000</f>
        <v>5.413731980573357</v>
      </c>
    </row>
    <row r="29" spans="1:3" x14ac:dyDescent="0.25">
      <c r="A29" s="9" t="s">
        <v>28</v>
      </c>
      <c r="B29" s="12">
        <v>5408.0447292390754</v>
      </c>
      <c r="C29">
        <f>SAFADModel_final_000002__2[[#This Row],[Whole Building:Facility Total Electric Demand Power '[W'](Hourly) ]]/1000</f>
        <v>5.4080447292390756</v>
      </c>
    </row>
    <row r="30" spans="1:3" x14ac:dyDescent="0.25">
      <c r="A30" s="9" t="s">
        <v>29</v>
      </c>
      <c r="B30" s="12">
        <v>5389.6996410416259</v>
      </c>
      <c r="C30">
        <f>SAFADModel_final_000002__2[[#This Row],[Whole Building:Facility Total Electric Demand Power '[W'](Hourly) ]]/1000</f>
        <v>5.3896996410416262</v>
      </c>
    </row>
    <row r="31" spans="1:3" x14ac:dyDescent="0.25">
      <c r="A31" s="9" t="s">
        <v>30</v>
      </c>
      <c r="B31" s="12">
        <v>5374.7090650345372</v>
      </c>
      <c r="C31">
        <f>SAFADModel_final_000002__2[[#This Row],[Whole Building:Facility Total Electric Demand Power '[W'](Hourly) ]]/1000</f>
        <v>5.374709065034537</v>
      </c>
    </row>
    <row r="32" spans="1:3" x14ac:dyDescent="0.25">
      <c r="A32" s="9" t="s">
        <v>31</v>
      </c>
      <c r="B32" s="12">
        <v>5383.2857143106094</v>
      </c>
      <c r="C32">
        <f>SAFADModel_final_000002__2[[#This Row],[Whole Building:Facility Total Electric Demand Power '[W'](Hourly) ]]/1000</f>
        <v>5.3832857143106096</v>
      </c>
    </row>
    <row r="33" spans="1:3" x14ac:dyDescent="0.25">
      <c r="A33" s="9" t="s">
        <v>32</v>
      </c>
      <c r="B33" s="12">
        <v>16528.504950035112</v>
      </c>
      <c r="C33">
        <f>SAFADModel_final_000002__2[[#This Row],[Whole Building:Facility Total Electric Demand Power '[W'](Hourly) ]]/1000</f>
        <v>16.528504950035114</v>
      </c>
    </row>
    <row r="34" spans="1:3" x14ac:dyDescent="0.25">
      <c r="A34" s="9" t="s">
        <v>33</v>
      </c>
      <c r="B34" s="12">
        <v>78547.405976816939</v>
      </c>
      <c r="C34">
        <f>SAFADModel_final_000002__2[[#This Row],[Whole Building:Facility Total Electric Demand Power '[W'](Hourly) ]]/1000</f>
        <v>78.547405976816933</v>
      </c>
    </row>
    <row r="35" spans="1:3" x14ac:dyDescent="0.25">
      <c r="A35" s="9" t="s">
        <v>34</v>
      </c>
      <c r="B35" s="12">
        <v>102704.7320137826</v>
      </c>
      <c r="C35">
        <f>SAFADModel_final_000002__2[[#This Row],[Whole Building:Facility Total Electric Demand Power '[W'](Hourly) ]]/1000</f>
        <v>102.7047320137826</v>
      </c>
    </row>
    <row r="36" spans="1:3" x14ac:dyDescent="0.25">
      <c r="A36" s="9" t="s">
        <v>35</v>
      </c>
      <c r="B36" s="12">
        <v>107910.62493158846</v>
      </c>
      <c r="C36">
        <f>SAFADModel_final_000002__2[[#This Row],[Whole Building:Facility Total Electric Demand Power '[W'](Hourly) ]]/1000</f>
        <v>107.91062493158846</v>
      </c>
    </row>
    <row r="37" spans="1:3" x14ac:dyDescent="0.25">
      <c r="A37" s="9" t="s">
        <v>36</v>
      </c>
      <c r="B37" s="12">
        <v>119624.95871216529</v>
      </c>
      <c r="C37">
        <f>SAFADModel_final_000002__2[[#This Row],[Whole Building:Facility Total Electric Demand Power '[W'](Hourly) ]]/1000</f>
        <v>119.62495871216528</v>
      </c>
    </row>
    <row r="38" spans="1:3" x14ac:dyDescent="0.25">
      <c r="A38" s="9" t="s">
        <v>37</v>
      </c>
      <c r="B38" s="12">
        <v>110408.08725648643</v>
      </c>
      <c r="C38">
        <f>SAFADModel_final_000002__2[[#This Row],[Whole Building:Facility Total Electric Demand Power '[W'](Hourly) ]]/1000</f>
        <v>110.40808725648643</v>
      </c>
    </row>
    <row r="39" spans="1:3" x14ac:dyDescent="0.25">
      <c r="A39" s="9" t="s">
        <v>38</v>
      </c>
      <c r="B39" s="12">
        <v>127526.83014911598</v>
      </c>
      <c r="C39">
        <f>SAFADModel_final_000002__2[[#This Row],[Whole Building:Facility Total Electric Demand Power '[W'](Hourly) ]]/1000</f>
        <v>127.52683014911598</v>
      </c>
    </row>
    <row r="40" spans="1:3" x14ac:dyDescent="0.25">
      <c r="A40" s="9" t="s">
        <v>39</v>
      </c>
      <c r="B40" s="12">
        <v>125371.42140177666</v>
      </c>
      <c r="C40">
        <f>SAFADModel_final_000002__2[[#This Row],[Whole Building:Facility Total Electric Demand Power '[W'](Hourly) ]]/1000</f>
        <v>125.37142140177666</v>
      </c>
    </row>
    <row r="41" spans="1:3" x14ac:dyDescent="0.25">
      <c r="A41" s="9" t="s">
        <v>40</v>
      </c>
      <c r="B41" s="12">
        <v>126788.27668401926</v>
      </c>
      <c r="C41">
        <f>SAFADModel_final_000002__2[[#This Row],[Whole Building:Facility Total Electric Demand Power '[W'](Hourly) ]]/1000</f>
        <v>126.78827668401927</v>
      </c>
    </row>
    <row r="42" spans="1:3" x14ac:dyDescent="0.25">
      <c r="A42" s="9" t="s">
        <v>41</v>
      </c>
      <c r="B42" s="12">
        <v>113798.29337795521</v>
      </c>
      <c r="C42">
        <f>SAFADModel_final_000002__2[[#This Row],[Whole Building:Facility Total Electric Demand Power '[W'](Hourly) ]]/1000</f>
        <v>113.79829337795522</v>
      </c>
    </row>
    <row r="43" spans="1:3" x14ac:dyDescent="0.25">
      <c r="A43" s="9" t="s">
        <v>42</v>
      </c>
      <c r="B43" s="12">
        <v>87987.923164096239</v>
      </c>
      <c r="C43">
        <f>SAFADModel_final_000002__2[[#This Row],[Whole Building:Facility Total Electric Demand Power '[W'](Hourly) ]]/1000</f>
        <v>87.987923164096244</v>
      </c>
    </row>
    <row r="44" spans="1:3" x14ac:dyDescent="0.25">
      <c r="A44" s="9" t="s">
        <v>43</v>
      </c>
      <c r="B44" s="12">
        <v>52419.763705792815</v>
      </c>
      <c r="C44">
        <f>SAFADModel_final_000002__2[[#This Row],[Whole Building:Facility Total Electric Demand Power '[W'](Hourly) ]]/1000</f>
        <v>52.419763705792818</v>
      </c>
    </row>
    <row r="45" spans="1:3" x14ac:dyDescent="0.25">
      <c r="A45" s="9" t="s">
        <v>44</v>
      </c>
      <c r="B45" s="12">
        <v>29821.468020675922</v>
      </c>
      <c r="C45">
        <f>SAFADModel_final_000002__2[[#This Row],[Whole Building:Facility Total Electric Demand Power '[W'](Hourly) ]]/1000</f>
        <v>29.821468020675923</v>
      </c>
    </row>
    <row r="46" spans="1:3" x14ac:dyDescent="0.25">
      <c r="A46" s="9" t="s">
        <v>45</v>
      </c>
      <c r="B46" s="12">
        <v>6746.5474678657847</v>
      </c>
      <c r="C46">
        <f>SAFADModel_final_000002__2[[#This Row],[Whole Building:Facility Total Electric Demand Power '[W'](Hourly) ]]/1000</f>
        <v>6.7465474678657849</v>
      </c>
    </row>
    <row r="47" spans="1:3" x14ac:dyDescent="0.25">
      <c r="A47" s="9" t="s">
        <v>46</v>
      </c>
      <c r="B47" s="12">
        <v>6032.021529491496</v>
      </c>
      <c r="C47">
        <f>SAFADModel_final_000002__2[[#This Row],[Whole Building:Facility Total Electric Demand Power '[W'](Hourly) ]]/1000</f>
        <v>6.0320215294914963</v>
      </c>
    </row>
    <row r="48" spans="1:3" x14ac:dyDescent="0.25">
      <c r="A48" s="9" t="s">
        <v>47</v>
      </c>
      <c r="B48" s="12">
        <v>5839.7321749111352</v>
      </c>
      <c r="C48">
        <f>SAFADModel_final_000002__2[[#This Row],[Whole Building:Facility Total Electric Demand Power '[W'](Hourly) ]]/1000</f>
        <v>5.8397321749111351</v>
      </c>
    </row>
    <row r="49" spans="1:3" x14ac:dyDescent="0.25">
      <c r="A49" s="9" t="s">
        <v>48</v>
      </c>
      <c r="B49" s="12">
        <v>5736.3721511742124</v>
      </c>
      <c r="C49">
        <f>SAFADModel_final_000002__2[[#This Row],[Whole Building:Facility Total Electric Demand Power '[W'](Hourly) ]]/1000</f>
        <v>5.7363721511742121</v>
      </c>
    </row>
    <row r="50" spans="1:3" x14ac:dyDescent="0.25">
      <c r="A50" s="9" t="s">
        <v>49</v>
      </c>
      <c r="B50" s="12">
        <v>5648.1546377224977</v>
      </c>
      <c r="C50">
        <f>SAFADModel_final_000002__2[[#This Row],[Whole Building:Facility Total Electric Demand Power '[W'](Hourly) ]]/1000</f>
        <v>5.6481546377224978</v>
      </c>
    </row>
    <row r="51" spans="1:3" x14ac:dyDescent="0.25">
      <c r="A51" s="9" t="s">
        <v>50</v>
      </c>
      <c r="B51" s="12">
        <v>5585.1402423708469</v>
      </c>
      <c r="C51">
        <f>SAFADModel_final_000002__2[[#This Row],[Whole Building:Facility Total Electric Demand Power '[W'](Hourly) ]]/1000</f>
        <v>5.5851402423708469</v>
      </c>
    </row>
    <row r="52" spans="1:3" x14ac:dyDescent="0.25">
      <c r="A52" s="9" t="s">
        <v>51</v>
      </c>
      <c r="B52" s="12">
        <v>5518.5387249502683</v>
      </c>
      <c r="C52">
        <f>SAFADModel_final_000002__2[[#This Row],[Whole Building:Facility Total Electric Demand Power '[W'](Hourly) ]]/1000</f>
        <v>5.5185387249502682</v>
      </c>
    </row>
    <row r="53" spans="1:3" x14ac:dyDescent="0.25">
      <c r="A53" s="9" t="s">
        <v>52</v>
      </c>
      <c r="B53" s="12">
        <v>5439.1606542865702</v>
      </c>
      <c r="C53">
        <f>SAFADModel_final_000002__2[[#This Row],[Whole Building:Facility Total Electric Demand Power '[W'](Hourly) ]]/1000</f>
        <v>5.43916065428657</v>
      </c>
    </row>
    <row r="54" spans="1:3" x14ac:dyDescent="0.25">
      <c r="A54" s="9" t="s">
        <v>53</v>
      </c>
      <c r="B54" s="12">
        <v>5340.7009814314888</v>
      </c>
      <c r="C54">
        <f>SAFADModel_final_000002__2[[#This Row],[Whole Building:Facility Total Electric Demand Power '[W'](Hourly) ]]/1000</f>
        <v>5.340700981431489</v>
      </c>
    </row>
    <row r="55" spans="1:3" x14ac:dyDescent="0.25">
      <c r="A55" s="9" t="s">
        <v>54</v>
      </c>
      <c r="B55" s="12">
        <v>5257.5991707261646</v>
      </c>
      <c r="C55">
        <f>SAFADModel_final_000002__2[[#This Row],[Whole Building:Facility Total Electric Demand Power '[W'](Hourly) ]]/1000</f>
        <v>5.2575991707261647</v>
      </c>
    </row>
    <row r="56" spans="1:3" x14ac:dyDescent="0.25">
      <c r="A56" s="9" t="s">
        <v>55</v>
      </c>
      <c r="B56" s="12">
        <v>5323.4870778026934</v>
      </c>
      <c r="C56">
        <f>SAFADModel_final_000002__2[[#This Row],[Whole Building:Facility Total Electric Demand Power '[W'](Hourly) ]]/1000</f>
        <v>5.3234870778026933</v>
      </c>
    </row>
    <row r="57" spans="1:3" x14ac:dyDescent="0.25">
      <c r="A57" s="9" t="s">
        <v>56</v>
      </c>
      <c r="B57" s="12">
        <v>19291.203619013653</v>
      </c>
      <c r="C57">
        <f>SAFADModel_final_000002__2[[#This Row],[Whole Building:Facility Total Electric Demand Power '[W'](Hourly) ]]/1000</f>
        <v>19.291203619013654</v>
      </c>
    </row>
    <row r="58" spans="1:3" x14ac:dyDescent="0.25">
      <c r="A58" s="9" t="s">
        <v>57</v>
      </c>
      <c r="B58" s="12">
        <v>83784.091649079855</v>
      </c>
      <c r="C58">
        <f>SAFADModel_final_000002__2[[#This Row],[Whole Building:Facility Total Electric Demand Power '[W'](Hourly) ]]/1000</f>
        <v>83.784091649079855</v>
      </c>
    </row>
    <row r="59" spans="1:3" x14ac:dyDescent="0.25">
      <c r="A59" s="9" t="s">
        <v>58</v>
      </c>
      <c r="B59" s="12">
        <v>100527.9317387459</v>
      </c>
      <c r="C59">
        <f>SAFADModel_final_000002__2[[#This Row],[Whole Building:Facility Total Electric Demand Power '[W'](Hourly) ]]/1000</f>
        <v>100.52793173874591</v>
      </c>
    </row>
    <row r="60" spans="1:3" x14ac:dyDescent="0.25">
      <c r="A60" s="9" t="s">
        <v>59</v>
      </c>
      <c r="B60" s="12">
        <v>110577.01571662862</v>
      </c>
      <c r="C60">
        <f>SAFADModel_final_000002__2[[#This Row],[Whole Building:Facility Total Electric Demand Power '[W'](Hourly) ]]/1000</f>
        <v>110.57701571662862</v>
      </c>
    </row>
    <row r="61" spans="1:3" x14ac:dyDescent="0.25">
      <c r="A61" s="9" t="s">
        <v>60</v>
      </c>
      <c r="B61" s="12">
        <v>129615.72335266609</v>
      </c>
      <c r="C61">
        <f>SAFADModel_final_000002__2[[#This Row],[Whole Building:Facility Total Electric Demand Power '[W'](Hourly) ]]/1000</f>
        <v>129.61572335266609</v>
      </c>
    </row>
    <row r="62" spans="1:3" x14ac:dyDescent="0.25">
      <c r="A62" s="9" t="s">
        <v>61</v>
      </c>
      <c r="B62" s="12">
        <v>125897.58411402376</v>
      </c>
      <c r="C62">
        <f>SAFADModel_final_000002__2[[#This Row],[Whole Building:Facility Total Electric Demand Power '[W'](Hourly) ]]/1000</f>
        <v>125.89758411402376</v>
      </c>
    </row>
    <row r="63" spans="1:3" x14ac:dyDescent="0.25">
      <c r="A63" s="9" t="s">
        <v>62</v>
      </c>
      <c r="B63" s="12">
        <v>124455.54022038159</v>
      </c>
      <c r="C63">
        <f>SAFADModel_final_000002__2[[#This Row],[Whole Building:Facility Total Electric Demand Power '[W'](Hourly) ]]/1000</f>
        <v>124.45554022038159</v>
      </c>
    </row>
    <row r="64" spans="1:3" x14ac:dyDescent="0.25">
      <c r="A64" s="9" t="s">
        <v>63</v>
      </c>
      <c r="B64" s="12">
        <v>130030.50663805402</v>
      </c>
      <c r="C64">
        <f>SAFADModel_final_000002__2[[#This Row],[Whole Building:Facility Total Electric Demand Power '[W'](Hourly) ]]/1000</f>
        <v>130.03050663805402</v>
      </c>
    </row>
    <row r="65" spans="1:3" x14ac:dyDescent="0.25">
      <c r="A65" s="9" t="s">
        <v>64</v>
      </c>
      <c r="B65" s="12">
        <v>105544.05162133258</v>
      </c>
      <c r="C65">
        <f>SAFADModel_final_000002__2[[#This Row],[Whole Building:Facility Total Electric Demand Power '[W'](Hourly) ]]/1000</f>
        <v>105.54405162133257</v>
      </c>
    </row>
    <row r="66" spans="1:3" x14ac:dyDescent="0.25">
      <c r="A66" s="9" t="s">
        <v>65</v>
      </c>
      <c r="B66" s="12">
        <v>67135.463986105417</v>
      </c>
      <c r="C66">
        <f>SAFADModel_final_000002__2[[#This Row],[Whole Building:Facility Total Electric Demand Power '[W'](Hourly) ]]/1000</f>
        <v>67.135463986105421</v>
      </c>
    </row>
    <row r="67" spans="1:3" x14ac:dyDescent="0.25">
      <c r="A67" s="9" t="s">
        <v>66</v>
      </c>
      <c r="B67" s="12">
        <v>40259.808412176259</v>
      </c>
      <c r="C67">
        <f>SAFADModel_final_000002__2[[#This Row],[Whole Building:Facility Total Electric Demand Power '[W'](Hourly) ]]/1000</f>
        <v>40.259808412176255</v>
      </c>
    </row>
    <row r="68" spans="1:3" x14ac:dyDescent="0.25">
      <c r="A68" s="9" t="s">
        <v>67</v>
      </c>
      <c r="B68" s="12">
        <v>17652.470067562634</v>
      </c>
      <c r="C68">
        <f>SAFADModel_final_000002__2[[#This Row],[Whole Building:Facility Total Electric Demand Power '[W'](Hourly) ]]/1000</f>
        <v>17.652470067562632</v>
      </c>
    </row>
    <row r="69" spans="1:3" x14ac:dyDescent="0.25">
      <c r="A69" s="9" t="s">
        <v>68</v>
      </c>
      <c r="B69" s="12">
        <v>7232.9212521894015</v>
      </c>
      <c r="C69">
        <f>SAFADModel_final_000002__2[[#This Row],[Whole Building:Facility Total Electric Demand Power '[W'](Hourly) ]]/1000</f>
        <v>7.2329212521894011</v>
      </c>
    </row>
    <row r="70" spans="1:3" x14ac:dyDescent="0.25">
      <c r="A70" s="9" t="s">
        <v>69</v>
      </c>
      <c r="B70" s="12">
        <v>6770.8845447816957</v>
      </c>
      <c r="C70">
        <f>SAFADModel_final_000002__2[[#This Row],[Whole Building:Facility Total Electric Demand Power '[W'](Hourly) ]]/1000</f>
        <v>6.7708845447816959</v>
      </c>
    </row>
    <row r="71" spans="1:3" x14ac:dyDescent="0.25">
      <c r="A71" s="9" t="s">
        <v>70</v>
      </c>
      <c r="B71" s="12">
        <v>6337.2374140245047</v>
      </c>
      <c r="C71">
        <f>SAFADModel_final_000002__2[[#This Row],[Whole Building:Facility Total Electric Demand Power '[W'](Hourly) ]]/1000</f>
        <v>6.3372374140245045</v>
      </c>
    </row>
    <row r="72" spans="1:3" x14ac:dyDescent="0.25">
      <c r="A72" s="9" t="s">
        <v>71</v>
      </c>
      <c r="B72" s="12">
        <v>6324.0217559125813</v>
      </c>
      <c r="C72">
        <f>SAFADModel_final_000002__2[[#This Row],[Whole Building:Facility Total Electric Demand Power '[W'](Hourly) ]]/1000</f>
        <v>6.3240217559125815</v>
      </c>
    </row>
    <row r="73" spans="1:3" x14ac:dyDescent="0.25">
      <c r="A73" s="9" t="s">
        <v>72</v>
      </c>
      <c r="B73" s="12">
        <v>6310.5100092540197</v>
      </c>
      <c r="C73">
        <f>SAFADModel_final_000002__2[[#This Row],[Whole Building:Facility Total Electric Demand Power '[W'](Hourly) ]]/1000</f>
        <v>6.3105100092540196</v>
      </c>
    </row>
    <row r="74" spans="1:3" x14ac:dyDescent="0.25">
      <c r="A74" s="9" t="s">
        <v>73</v>
      </c>
      <c r="B74" s="12">
        <v>5920.8610859301143</v>
      </c>
      <c r="C74">
        <f>SAFADModel_final_000002__2[[#This Row],[Whole Building:Facility Total Electric Demand Power '[W'](Hourly) ]]/1000</f>
        <v>5.9208610859301141</v>
      </c>
    </row>
    <row r="75" spans="1:3" x14ac:dyDescent="0.25">
      <c r="A75" s="9" t="s">
        <v>74</v>
      </c>
      <c r="B75" s="12">
        <v>5925.9803814985244</v>
      </c>
      <c r="C75">
        <f>SAFADModel_final_000002__2[[#This Row],[Whole Building:Facility Total Electric Demand Power '[W'](Hourly) ]]/1000</f>
        <v>5.9259803814985244</v>
      </c>
    </row>
    <row r="76" spans="1:3" x14ac:dyDescent="0.25">
      <c r="A76" s="9" t="s">
        <v>75</v>
      </c>
      <c r="B76" s="12">
        <v>5868.980874531564</v>
      </c>
      <c r="C76">
        <f>SAFADModel_final_000002__2[[#This Row],[Whole Building:Facility Total Electric Demand Power '[W'](Hourly) ]]/1000</f>
        <v>5.8689808745315641</v>
      </c>
    </row>
    <row r="77" spans="1:3" x14ac:dyDescent="0.25">
      <c r="A77" s="9" t="s">
        <v>76</v>
      </c>
      <c r="B77" s="12">
        <v>5806.6980033359714</v>
      </c>
      <c r="C77">
        <f>SAFADModel_final_000002__2[[#This Row],[Whole Building:Facility Total Electric Demand Power '[W'](Hourly) ]]/1000</f>
        <v>5.8066980033359714</v>
      </c>
    </row>
    <row r="78" spans="1:3" x14ac:dyDescent="0.25">
      <c r="A78" s="9" t="s">
        <v>77</v>
      </c>
      <c r="B78" s="12">
        <v>5748.4727773811801</v>
      </c>
      <c r="C78">
        <f>SAFADModel_final_000002__2[[#This Row],[Whole Building:Facility Total Electric Demand Power '[W'](Hourly) ]]/1000</f>
        <v>5.7484727773811803</v>
      </c>
    </row>
    <row r="79" spans="1:3" x14ac:dyDescent="0.25">
      <c r="A79" s="9" t="s">
        <v>78</v>
      </c>
      <c r="B79" s="12">
        <v>5709.9426382774263</v>
      </c>
      <c r="C79">
        <f>SAFADModel_final_000002__2[[#This Row],[Whole Building:Facility Total Electric Demand Power '[W'](Hourly) ]]/1000</f>
        <v>5.7099426382774263</v>
      </c>
    </row>
    <row r="80" spans="1:3" x14ac:dyDescent="0.25">
      <c r="A80" s="9" t="s">
        <v>79</v>
      </c>
      <c r="B80" s="12">
        <v>5736.6007042176325</v>
      </c>
      <c r="C80">
        <f>SAFADModel_final_000002__2[[#This Row],[Whole Building:Facility Total Electric Demand Power '[W'](Hourly) ]]/1000</f>
        <v>5.7366007042176328</v>
      </c>
    </row>
    <row r="81" spans="1:3" x14ac:dyDescent="0.25">
      <c r="A81" s="9" t="s">
        <v>80</v>
      </c>
      <c r="B81" s="12">
        <v>17981.36754228871</v>
      </c>
      <c r="C81">
        <f>SAFADModel_final_000002__2[[#This Row],[Whole Building:Facility Total Electric Demand Power '[W'](Hourly) ]]/1000</f>
        <v>17.981367542288709</v>
      </c>
    </row>
    <row r="82" spans="1:3" x14ac:dyDescent="0.25">
      <c r="A82" s="9" t="s">
        <v>81</v>
      </c>
      <c r="B82" s="12">
        <v>83783.470063465022</v>
      </c>
      <c r="C82">
        <f>SAFADModel_final_000002__2[[#This Row],[Whole Building:Facility Total Electric Demand Power '[W'](Hourly) ]]/1000</f>
        <v>83.783470063465018</v>
      </c>
    </row>
    <row r="83" spans="1:3" x14ac:dyDescent="0.25">
      <c r="A83" s="9" t="s">
        <v>82</v>
      </c>
      <c r="B83" s="12">
        <v>109826.40321840566</v>
      </c>
      <c r="C83">
        <f>SAFADModel_final_000002__2[[#This Row],[Whole Building:Facility Total Electric Demand Power '[W'](Hourly) ]]/1000</f>
        <v>109.82640321840566</v>
      </c>
    </row>
    <row r="84" spans="1:3" x14ac:dyDescent="0.25">
      <c r="A84" s="9" t="s">
        <v>83</v>
      </c>
      <c r="B84" s="12">
        <v>120546.76066749333</v>
      </c>
      <c r="C84">
        <f>SAFADModel_final_000002__2[[#This Row],[Whole Building:Facility Total Electric Demand Power '[W'](Hourly) ]]/1000</f>
        <v>120.54676066749333</v>
      </c>
    </row>
    <row r="85" spans="1:3" x14ac:dyDescent="0.25">
      <c r="A85" s="9" t="s">
        <v>84</v>
      </c>
      <c r="B85" s="12">
        <v>122623.17559854867</v>
      </c>
      <c r="C85">
        <f>SAFADModel_final_000002__2[[#This Row],[Whole Building:Facility Total Electric Demand Power '[W'](Hourly) ]]/1000</f>
        <v>122.62317559854867</v>
      </c>
    </row>
    <row r="86" spans="1:3" x14ac:dyDescent="0.25">
      <c r="A86" s="9" t="s">
        <v>85</v>
      </c>
      <c r="B86" s="12">
        <v>123851.54055770674</v>
      </c>
      <c r="C86">
        <f>SAFADModel_final_000002__2[[#This Row],[Whole Building:Facility Total Electric Demand Power '[W'](Hourly) ]]/1000</f>
        <v>123.85154055770674</v>
      </c>
    </row>
    <row r="87" spans="1:3" x14ac:dyDescent="0.25">
      <c r="A87" s="9" t="s">
        <v>86</v>
      </c>
      <c r="B87" s="12">
        <v>133019.22092372758</v>
      </c>
      <c r="C87">
        <f>SAFADModel_final_000002__2[[#This Row],[Whole Building:Facility Total Electric Demand Power '[W'](Hourly) ]]/1000</f>
        <v>133.01922092372757</v>
      </c>
    </row>
    <row r="88" spans="1:3" x14ac:dyDescent="0.25">
      <c r="A88" s="9" t="s">
        <v>87</v>
      </c>
      <c r="B88" s="12">
        <v>125140.16302440503</v>
      </c>
      <c r="C88">
        <f>SAFADModel_final_000002__2[[#This Row],[Whole Building:Facility Total Electric Demand Power '[W'](Hourly) ]]/1000</f>
        <v>125.14016302440503</v>
      </c>
    </row>
    <row r="89" spans="1:3" x14ac:dyDescent="0.25">
      <c r="A89" s="9" t="s">
        <v>88</v>
      </c>
      <c r="B89" s="12">
        <v>132817.97870234019</v>
      </c>
      <c r="C89">
        <f>SAFADModel_final_000002__2[[#This Row],[Whole Building:Facility Total Electric Demand Power '[W'](Hourly) ]]/1000</f>
        <v>132.81797870234018</v>
      </c>
    </row>
    <row r="90" spans="1:3" x14ac:dyDescent="0.25">
      <c r="A90" s="9" t="s">
        <v>89</v>
      </c>
      <c r="B90" s="12">
        <v>123354.52008459649</v>
      </c>
      <c r="C90">
        <f>SAFADModel_final_000002__2[[#This Row],[Whole Building:Facility Total Electric Demand Power '[W'](Hourly) ]]/1000</f>
        <v>123.35452008459649</v>
      </c>
    </row>
    <row r="91" spans="1:3" x14ac:dyDescent="0.25">
      <c r="A91" s="9" t="s">
        <v>90</v>
      </c>
      <c r="B91" s="12">
        <v>70496.148643163848</v>
      </c>
      <c r="C91">
        <f>SAFADModel_final_000002__2[[#This Row],[Whole Building:Facility Total Electric Demand Power '[W'](Hourly) ]]/1000</f>
        <v>70.496148643163849</v>
      </c>
    </row>
    <row r="92" spans="1:3" x14ac:dyDescent="0.25">
      <c r="A92" s="9" t="s">
        <v>91</v>
      </c>
      <c r="B92" s="12">
        <v>50263.931571434929</v>
      </c>
      <c r="C92">
        <f>SAFADModel_final_000002__2[[#This Row],[Whole Building:Facility Total Electric Demand Power '[W'](Hourly) ]]/1000</f>
        <v>50.263931571434931</v>
      </c>
    </row>
    <row r="93" spans="1:3" x14ac:dyDescent="0.25">
      <c r="A93" s="9" t="s">
        <v>92</v>
      </c>
      <c r="B93" s="12">
        <v>35843.745856479603</v>
      </c>
      <c r="C93">
        <f>SAFADModel_final_000002__2[[#This Row],[Whole Building:Facility Total Electric Demand Power '[W'](Hourly) ]]/1000</f>
        <v>35.8437458564796</v>
      </c>
    </row>
    <row r="94" spans="1:3" x14ac:dyDescent="0.25">
      <c r="A94" s="9" t="s">
        <v>93</v>
      </c>
      <c r="B94" s="12">
        <v>6360.0676916919874</v>
      </c>
      <c r="C94">
        <f>SAFADModel_final_000002__2[[#This Row],[Whole Building:Facility Total Electric Demand Power '[W'](Hourly) ]]/1000</f>
        <v>6.3600676916919872</v>
      </c>
    </row>
    <row r="95" spans="1:3" x14ac:dyDescent="0.25">
      <c r="A95" s="9" t="s">
        <v>94</v>
      </c>
      <c r="B95" s="12">
        <v>5950.8133796604207</v>
      </c>
      <c r="C95">
        <f>SAFADModel_final_000002__2[[#This Row],[Whole Building:Facility Total Electric Demand Power '[W'](Hourly) ]]/1000</f>
        <v>5.9508133796604206</v>
      </c>
    </row>
    <row r="96" spans="1:3" x14ac:dyDescent="0.25">
      <c r="A96" s="9" t="s">
        <v>95</v>
      </c>
      <c r="B96" s="12">
        <v>5946.2712884525172</v>
      </c>
      <c r="C96">
        <f>SAFADModel_final_000002__2[[#This Row],[Whole Building:Facility Total Electric Demand Power '[W'](Hourly) ]]/1000</f>
        <v>5.9462712884525173</v>
      </c>
    </row>
    <row r="97" spans="1:3" x14ac:dyDescent="0.25">
      <c r="A97" s="9" t="s">
        <v>96</v>
      </c>
      <c r="B97" s="12">
        <v>5909.6298251831431</v>
      </c>
      <c r="C97">
        <f>SAFADModel_final_000002__2[[#This Row],[Whole Building:Facility Total Electric Demand Power '[W'](Hourly) ]]/1000</f>
        <v>5.9096298251831429</v>
      </c>
    </row>
    <row r="98" spans="1:3" x14ac:dyDescent="0.25">
      <c r="A98" s="9" t="s">
        <v>97</v>
      </c>
      <c r="B98" s="12">
        <v>6310.7575494649818</v>
      </c>
      <c r="C98">
        <f>SAFADModel_final_000002__2[[#This Row],[Whole Building:Facility Total Electric Demand Power '[W'](Hourly) ]]/1000</f>
        <v>6.3107575494649817</v>
      </c>
    </row>
    <row r="99" spans="1:3" x14ac:dyDescent="0.25">
      <c r="A99" s="9" t="s">
        <v>98</v>
      </c>
      <c r="B99" s="12">
        <v>6299.6403096682325</v>
      </c>
      <c r="C99">
        <f>SAFADModel_final_000002__2[[#This Row],[Whole Building:Facility Total Electric Demand Power '[W'](Hourly) ]]/1000</f>
        <v>6.2996403096682325</v>
      </c>
    </row>
    <row r="100" spans="1:3" x14ac:dyDescent="0.25">
      <c r="A100" s="9" t="s">
        <v>99</v>
      </c>
      <c r="B100" s="12">
        <v>6229.0282361012969</v>
      </c>
      <c r="C100">
        <f>SAFADModel_final_000002__2[[#This Row],[Whole Building:Facility Total Electric Demand Power '[W'](Hourly) ]]/1000</f>
        <v>6.2290282361012972</v>
      </c>
    </row>
    <row r="101" spans="1:3" x14ac:dyDescent="0.25">
      <c r="A101" s="9" t="s">
        <v>100</v>
      </c>
      <c r="B101" s="12">
        <v>6160.3496520144026</v>
      </c>
      <c r="C101">
        <f>SAFADModel_final_000002__2[[#This Row],[Whole Building:Facility Total Electric Demand Power '[W'](Hourly) ]]/1000</f>
        <v>6.1603496520144025</v>
      </c>
    </row>
    <row r="102" spans="1:3" x14ac:dyDescent="0.25">
      <c r="A102" s="9" t="s">
        <v>101</v>
      </c>
      <c r="B102" s="12">
        <v>6094.5258039336986</v>
      </c>
      <c r="C102">
        <f>SAFADModel_final_000002__2[[#This Row],[Whole Building:Facility Total Electric Demand Power '[W'](Hourly) ]]/1000</f>
        <v>6.0945258039336982</v>
      </c>
    </row>
    <row r="103" spans="1:3" x14ac:dyDescent="0.25">
      <c r="A103" s="9" t="s">
        <v>102</v>
      </c>
      <c r="B103" s="12">
        <v>6055.2368172272627</v>
      </c>
      <c r="C103">
        <f>SAFADModel_final_000002__2[[#This Row],[Whole Building:Facility Total Electric Demand Power '[W'](Hourly) ]]/1000</f>
        <v>6.0552368172272626</v>
      </c>
    </row>
    <row r="104" spans="1:3" x14ac:dyDescent="0.25">
      <c r="A104" s="9" t="s">
        <v>103</v>
      </c>
      <c r="B104" s="12">
        <v>6070.256269770679</v>
      </c>
      <c r="C104">
        <f>SAFADModel_final_000002__2[[#This Row],[Whole Building:Facility Total Electric Demand Power '[W'](Hourly) ]]/1000</f>
        <v>6.0702562697706792</v>
      </c>
    </row>
    <row r="105" spans="1:3" x14ac:dyDescent="0.25">
      <c r="A105" s="9" t="s">
        <v>104</v>
      </c>
      <c r="B105" s="12">
        <v>22385.621912076705</v>
      </c>
      <c r="C105">
        <f>SAFADModel_final_000002__2[[#This Row],[Whole Building:Facility Total Electric Demand Power '[W'](Hourly) ]]/1000</f>
        <v>22.385621912076704</v>
      </c>
    </row>
    <row r="106" spans="1:3" x14ac:dyDescent="0.25">
      <c r="A106" s="9" t="s">
        <v>105</v>
      </c>
      <c r="B106" s="12">
        <v>71148.842284597806</v>
      </c>
      <c r="C106">
        <f>SAFADModel_final_000002__2[[#This Row],[Whole Building:Facility Total Electric Demand Power '[W'](Hourly) ]]/1000</f>
        <v>71.148842284597805</v>
      </c>
    </row>
    <row r="107" spans="1:3" x14ac:dyDescent="0.25">
      <c r="A107" s="9" t="s">
        <v>106</v>
      </c>
      <c r="B107" s="12">
        <v>109474.47749714222</v>
      </c>
      <c r="C107">
        <f>SAFADModel_final_000002__2[[#This Row],[Whole Building:Facility Total Electric Demand Power '[W'](Hourly) ]]/1000</f>
        <v>109.47447749714222</v>
      </c>
    </row>
    <row r="108" spans="1:3" x14ac:dyDescent="0.25">
      <c r="A108" s="9" t="s">
        <v>107</v>
      </c>
      <c r="B108" s="12">
        <v>105930.65887298221</v>
      </c>
      <c r="C108">
        <f>SAFADModel_final_000002__2[[#This Row],[Whole Building:Facility Total Electric Demand Power '[W'](Hourly) ]]/1000</f>
        <v>105.93065887298221</v>
      </c>
    </row>
    <row r="109" spans="1:3" x14ac:dyDescent="0.25">
      <c r="A109" s="9" t="s">
        <v>108</v>
      </c>
      <c r="B109" s="12">
        <v>105831.18776521855</v>
      </c>
      <c r="C109">
        <f>SAFADModel_final_000002__2[[#This Row],[Whole Building:Facility Total Electric Demand Power '[W'](Hourly) ]]/1000</f>
        <v>105.83118776521854</v>
      </c>
    </row>
    <row r="110" spans="1:3" x14ac:dyDescent="0.25">
      <c r="A110" s="9" t="s">
        <v>109</v>
      </c>
      <c r="B110" s="12">
        <v>112987.89585101335</v>
      </c>
      <c r="C110">
        <f>SAFADModel_final_000002__2[[#This Row],[Whole Building:Facility Total Electric Demand Power '[W'](Hourly) ]]/1000</f>
        <v>112.98789585101335</v>
      </c>
    </row>
    <row r="111" spans="1:3" x14ac:dyDescent="0.25">
      <c r="A111" s="9" t="s">
        <v>110</v>
      </c>
      <c r="B111" s="12">
        <v>118729.63155728462</v>
      </c>
      <c r="C111">
        <f>SAFADModel_final_000002__2[[#This Row],[Whole Building:Facility Total Electric Demand Power '[W'](Hourly) ]]/1000</f>
        <v>118.72963155728462</v>
      </c>
    </row>
    <row r="112" spans="1:3" x14ac:dyDescent="0.25">
      <c r="A112" s="9" t="s">
        <v>111</v>
      </c>
      <c r="B112" s="12">
        <v>103136.15351424522</v>
      </c>
      <c r="C112">
        <f>SAFADModel_final_000002__2[[#This Row],[Whole Building:Facility Total Electric Demand Power '[W'](Hourly) ]]/1000</f>
        <v>103.13615351424522</v>
      </c>
    </row>
    <row r="113" spans="1:3" x14ac:dyDescent="0.25">
      <c r="A113" s="9" t="s">
        <v>112</v>
      </c>
      <c r="B113" s="12">
        <v>96665.935433133549</v>
      </c>
      <c r="C113">
        <f>SAFADModel_final_000002__2[[#This Row],[Whole Building:Facility Total Electric Demand Power '[W'](Hourly) ]]/1000</f>
        <v>96.665935433133555</v>
      </c>
    </row>
    <row r="114" spans="1:3" x14ac:dyDescent="0.25">
      <c r="A114" s="9" t="s">
        <v>113</v>
      </c>
      <c r="B114" s="12">
        <v>86648.998511342637</v>
      </c>
      <c r="C114">
        <f>SAFADModel_final_000002__2[[#This Row],[Whole Building:Facility Total Electric Demand Power '[W'](Hourly) ]]/1000</f>
        <v>86.64899851134264</v>
      </c>
    </row>
    <row r="115" spans="1:3" x14ac:dyDescent="0.25">
      <c r="A115" s="9" t="s">
        <v>114</v>
      </c>
      <c r="B115" s="12">
        <v>44709.56185528791</v>
      </c>
      <c r="C115">
        <f>SAFADModel_final_000002__2[[#This Row],[Whole Building:Facility Total Electric Demand Power '[W'](Hourly) ]]/1000</f>
        <v>44.709561855287909</v>
      </c>
    </row>
    <row r="116" spans="1:3" x14ac:dyDescent="0.25">
      <c r="A116" s="9" t="s">
        <v>115</v>
      </c>
      <c r="B116" s="12">
        <v>24301.561364466088</v>
      </c>
      <c r="C116">
        <f>SAFADModel_final_000002__2[[#This Row],[Whole Building:Facility Total Electric Demand Power '[W'](Hourly) ]]/1000</f>
        <v>24.301561364466089</v>
      </c>
    </row>
    <row r="117" spans="1:3" x14ac:dyDescent="0.25">
      <c r="A117" s="9" t="s">
        <v>116</v>
      </c>
      <c r="B117" s="12">
        <v>15624.184584382601</v>
      </c>
      <c r="C117">
        <f>SAFADModel_final_000002__2[[#This Row],[Whole Building:Facility Total Electric Demand Power '[W'](Hourly) ]]/1000</f>
        <v>15.624184584382601</v>
      </c>
    </row>
    <row r="118" spans="1:3" x14ac:dyDescent="0.25">
      <c r="A118" s="9" t="s">
        <v>117</v>
      </c>
      <c r="B118" s="12">
        <v>10968.6180673528</v>
      </c>
      <c r="C118">
        <f>SAFADModel_final_000002__2[[#This Row],[Whole Building:Facility Total Electric Demand Power '[W'](Hourly) ]]/1000</f>
        <v>10.9686180673528</v>
      </c>
    </row>
    <row r="119" spans="1:3" x14ac:dyDescent="0.25">
      <c r="A119" s="9" t="s">
        <v>118</v>
      </c>
      <c r="B119" s="12">
        <v>6340.3721967422971</v>
      </c>
      <c r="C119">
        <f>SAFADModel_final_000002__2[[#This Row],[Whole Building:Facility Total Electric Demand Power '[W'](Hourly) ]]/1000</f>
        <v>6.3403721967422975</v>
      </c>
    </row>
    <row r="120" spans="1:3" x14ac:dyDescent="0.25">
      <c r="A120" s="9" t="s">
        <v>119</v>
      </c>
      <c r="B120" s="12">
        <v>6296.235605191071</v>
      </c>
      <c r="C120">
        <f>SAFADModel_final_000002__2[[#This Row],[Whole Building:Facility Total Electric Demand Power '[W'](Hourly) ]]/1000</f>
        <v>6.2962356051910708</v>
      </c>
    </row>
    <row r="121" spans="1:3" x14ac:dyDescent="0.25">
      <c r="A121" s="9" t="s">
        <v>120</v>
      </c>
      <c r="B121" s="12">
        <v>6245.2807775740366</v>
      </c>
      <c r="C121">
        <f>SAFADModel_final_000002__2[[#This Row],[Whole Building:Facility Total Electric Demand Power '[W'](Hourly) ]]/1000</f>
        <v>6.2452807775740364</v>
      </c>
    </row>
    <row r="122" spans="1:3" x14ac:dyDescent="0.25">
      <c r="A122" s="9" t="s">
        <v>533</v>
      </c>
      <c r="B122" s="12">
        <v>6213.8017900430759</v>
      </c>
      <c r="C122">
        <f>SAFADModel_final_000002__2[[#This Row],[Whole Building:Facility Total Electric Demand Power '[W'](Hourly) ]]/1000</f>
        <v>6.2138017900430755</v>
      </c>
    </row>
    <row r="123" spans="1:3" x14ac:dyDescent="0.25">
      <c r="A123" s="9" t="s">
        <v>534</v>
      </c>
      <c r="B123" s="12">
        <v>6211.6232268518679</v>
      </c>
      <c r="C123">
        <f>SAFADModel_final_000002__2[[#This Row],[Whole Building:Facility Total Electric Demand Power '[W'](Hourly) ]]/1000</f>
        <v>6.2116232268518683</v>
      </c>
    </row>
    <row r="124" spans="1:3" x14ac:dyDescent="0.25">
      <c r="A124" s="9" t="s">
        <v>535</v>
      </c>
      <c r="B124" s="12">
        <v>6189.8534603373473</v>
      </c>
      <c r="C124">
        <f>SAFADModel_final_000002__2[[#This Row],[Whole Building:Facility Total Electric Demand Power '[W'](Hourly) ]]/1000</f>
        <v>6.1898534603373472</v>
      </c>
    </row>
    <row r="125" spans="1:3" x14ac:dyDescent="0.25">
      <c r="A125" s="9" t="s">
        <v>536</v>
      </c>
      <c r="B125" s="12">
        <v>6135.9552666727714</v>
      </c>
      <c r="C125">
        <f>SAFADModel_final_000002__2[[#This Row],[Whole Building:Facility Total Electric Demand Power '[W'](Hourly) ]]/1000</f>
        <v>6.135955266672771</v>
      </c>
    </row>
    <row r="126" spans="1:3" x14ac:dyDescent="0.25">
      <c r="A126" s="9" t="s">
        <v>537</v>
      </c>
      <c r="B126" s="12">
        <v>6047.6362678391333</v>
      </c>
      <c r="C126">
        <f>SAFADModel_final_000002__2[[#This Row],[Whole Building:Facility Total Electric Demand Power '[W'](Hourly) ]]/1000</f>
        <v>6.0476362678391329</v>
      </c>
    </row>
    <row r="127" spans="1:3" x14ac:dyDescent="0.25">
      <c r="A127" s="9" t="s">
        <v>538</v>
      </c>
      <c r="B127" s="12">
        <v>5941.1348718569106</v>
      </c>
      <c r="C127">
        <f>SAFADModel_final_000002__2[[#This Row],[Whole Building:Facility Total Electric Demand Power '[W'](Hourly) ]]/1000</f>
        <v>5.941134871856911</v>
      </c>
    </row>
    <row r="128" spans="1:3" x14ac:dyDescent="0.25">
      <c r="A128" s="9" t="s">
        <v>539</v>
      </c>
      <c r="B128" s="12">
        <v>5903.4438487562547</v>
      </c>
      <c r="C128">
        <f>SAFADModel_final_000002__2[[#This Row],[Whole Building:Facility Total Electric Demand Power '[W'](Hourly) ]]/1000</f>
        <v>5.9034438487562548</v>
      </c>
    </row>
    <row r="129" spans="1:3" x14ac:dyDescent="0.25">
      <c r="A129" s="9" t="s">
        <v>540</v>
      </c>
      <c r="B129" s="12">
        <v>5902.9946756588106</v>
      </c>
      <c r="C129">
        <f>SAFADModel_final_000002__2[[#This Row],[Whole Building:Facility Total Electric Demand Power '[W'](Hourly) ]]/1000</f>
        <v>5.9029946756588103</v>
      </c>
    </row>
    <row r="130" spans="1:3" x14ac:dyDescent="0.25">
      <c r="A130" s="9" t="s">
        <v>541</v>
      </c>
      <c r="B130" s="12">
        <v>49397.358644859145</v>
      </c>
      <c r="C130">
        <f>SAFADModel_final_000002__2[[#This Row],[Whole Building:Facility Total Electric Demand Power '[W'](Hourly) ]]/1000</f>
        <v>49.397358644859146</v>
      </c>
    </row>
    <row r="131" spans="1:3" x14ac:dyDescent="0.25">
      <c r="A131" s="9" t="s">
        <v>542</v>
      </c>
      <c r="B131" s="12">
        <v>66519.713540388009</v>
      </c>
      <c r="C131">
        <f>SAFADModel_final_000002__2[[#This Row],[Whole Building:Facility Total Electric Demand Power '[W'](Hourly) ]]/1000</f>
        <v>66.519713540388011</v>
      </c>
    </row>
    <row r="132" spans="1:3" x14ac:dyDescent="0.25">
      <c r="A132" s="9" t="s">
        <v>543</v>
      </c>
      <c r="B132" s="12">
        <v>73145.817556618058</v>
      </c>
      <c r="C132">
        <f>SAFADModel_final_000002__2[[#This Row],[Whole Building:Facility Total Electric Demand Power '[W'](Hourly) ]]/1000</f>
        <v>73.145817556618056</v>
      </c>
    </row>
    <row r="133" spans="1:3" x14ac:dyDescent="0.25">
      <c r="A133" s="9" t="s">
        <v>544</v>
      </c>
      <c r="B133" s="12">
        <v>63546.571324887213</v>
      </c>
      <c r="C133">
        <f>SAFADModel_final_000002__2[[#This Row],[Whole Building:Facility Total Electric Demand Power '[W'](Hourly) ]]/1000</f>
        <v>63.546571324887211</v>
      </c>
    </row>
    <row r="134" spans="1:3" x14ac:dyDescent="0.25">
      <c r="A134" s="9" t="s">
        <v>545</v>
      </c>
      <c r="B134" s="12">
        <v>41908.598759458248</v>
      </c>
      <c r="C134">
        <f>SAFADModel_final_000002__2[[#This Row],[Whole Building:Facility Total Electric Demand Power '[W'](Hourly) ]]/1000</f>
        <v>41.908598759458251</v>
      </c>
    </row>
    <row r="135" spans="1:3" x14ac:dyDescent="0.25">
      <c r="A135" s="9" t="s">
        <v>546</v>
      </c>
      <c r="B135" s="12">
        <v>36712.97520271167</v>
      </c>
      <c r="C135">
        <f>SAFADModel_final_000002__2[[#This Row],[Whole Building:Facility Total Electric Demand Power '[W'](Hourly) ]]/1000</f>
        <v>36.712975202711668</v>
      </c>
    </row>
    <row r="136" spans="1:3" x14ac:dyDescent="0.25">
      <c r="A136" s="9" t="s">
        <v>547</v>
      </c>
      <c r="B136" s="12">
        <v>37963.793013544899</v>
      </c>
      <c r="C136">
        <f>SAFADModel_final_000002__2[[#This Row],[Whole Building:Facility Total Electric Demand Power '[W'](Hourly) ]]/1000</f>
        <v>37.963793013544901</v>
      </c>
    </row>
    <row r="137" spans="1:3" x14ac:dyDescent="0.25">
      <c r="A137" s="9" t="s">
        <v>548</v>
      </c>
      <c r="B137" s="12">
        <v>34657.321603544144</v>
      </c>
      <c r="C137">
        <f>SAFADModel_final_000002__2[[#This Row],[Whole Building:Facility Total Electric Demand Power '[W'](Hourly) ]]/1000</f>
        <v>34.65732160354414</v>
      </c>
    </row>
    <row r="138" spans="1:3" x14ac:dyDescent="0.25">
      <c r="A138" s="9" t="s">
        <v>549</v>
      </c>
      <c r="B138" s="12">
        <v>28554.01590660341</v>
      </c>
      <c r="C138">
        <f>SAFADModel_final_000002__2[[#This Row],[Whole Building:Facility Total Electric Demand Power '[W'](Hourly) ]]/1000</f>
        <v>28.554015906603411</v>
      </c>
    </row>
    <row r="139" spans="1:3" x14ac:dyDescent="0.25">
      <c r="A139" s="9" t="s">
        <v>550</v>
      </c>
      <c r="B139" s="12">
        <v>23886.962357052849</v>
      </c>
      <c r="C139">
        <f>SAFADModel_final_000002__2[[#This Row],[Whole Building:Facility Total Electric Demand Power '[W'](Hourly) ]]/1000</f>
        <v>23.886962357052848</v>
      </c>
    </row>
    <row r="140" spans="1:3" x14ac:dyDescent="0.25">
      <c r="A140" s="9" t="s">
        <v>551</v>
      </c>
      <c r="B140" s="12">
        <v>19368.424712725075</v>
      </c>
      <c r="C140">
        <f>SAFADModel_final_000002__2[[#This Row],[Whole Building:Facility Total Electric Demand Power '[W'](Hourly) ]]/1000</f>
        <v>19.368424712725076</v>
      </c>
    </row>
    <row r="141" spans="1:3" x14ac:dyDescent="0.25">
      <c r="A141" s="9" t="s">
        <v>552</v>
      </c>
      <c r="B141" s="12">
        <v>8073.6388818215974</v>
      </c>
      <c r="C141">
        <f>SAFADModel_final_000002__2[[#This Row],[Whole Building:Facility Total Electric Demand Power '[W'](Hourly) ]]/1000</f>
        <v>8.0736388818215978</v>
      </c>
    </row>
    <row r="142" spans="1:3" x14ac:dyDescent="0.25">
      <c r="A142" s="9" t="s">
        <v>553</v>
      </c>
      <c r="B142" s="12">
        <v>7610.2519998737271</v>
      </c>
      <c r="C142">
        <f>SAFADModel_final_000002__2[[#This Row],[Whole Building:Facility Total Electric Demand Power '[W'](Hourly) ]]/1000</f>
        <v>7.6102519998737268</v>
      </c>
    </row>
    <row r="143" spans="1:3" x14ac:dyDescent="0.25">
      <c r="A143" s="9" t="s">
        <v>554</v>
      </c>
      <c r="B143" s="12">
        <v>6822.7493780686964</v>
      </c>
      <c r="C143">
        <f>SAFADModel_final_000002__2[[#This Row],[Whole Building:Facility Total Electric Demand Power '[W'](Hourly) ]]/1000</f>
        <v>6.8227493780686963</v>
      </c>
    </row>
    <row r="144" spans="1:3" x14ac:dyDescent="0.25">
      <c r="A144" s="9" t="s">
        <v>555</v>
      </c>
      <c r="B144" s="12">
        <v>6427.4213433987352</v>
      </c>
      <c r="C144">
        <f>SAFADModel_final_000002__2[[#This Row],[Whole Building:Facility Total Electric Demand Power '[W'](Hourly) ]]/1000</f>
        <v>6.4274213433987351</v>
      </c>
    </row>
    <row r="145" spans="1:3" x14ac:dyDescent="0.25">
      <c r="A145" s="9" t="s">
        <v>556</v>
      </c>
      <c r="B145" s="12">
        <v>6305.8873812723805</v>
      </c>
      <c r="C145">
        <f>SAFADModel_final_000002__2[[#This Row],[Whole Building:Facility Total Electric Demand Power '[W'](Hourly) ]]/1000</f>
        <v>6.3058873812723801</v>
      </c>
    </row>
    <row r="146" spans="1:3" x14ac:dyDescent="0.25">
      <c r="A146" s="9" t="s">
        <v>557</v>
      </c>
      <c r="B146" s="12">
        <v>6229.0208781746142</v>
      </c>
      <c r="C146">
        <f>SAFADModel_final_000002__2[[#This Row],[Whole Building:Facility Total Electric Demand Power '[W'](Hourly) ]]/1000</f>
        <v>6.2290208781746141</v>
      </c>
    </row>
    <row r="147" spans="1:3" x14ac:dyDescent="0.25">
      <c r="A147" s="9" t="s">
        <v>558</v>
      </c>
      <c r="B147" s="12">
        <v>6165.648766083702</v>
      </c>
      <c r="C147">
        <f>SAFADModel_final_000002__2[[#This Row],[Whole Building:Facility Total Electric Demand Power '[W'](Hourly) ]]/1000</f>
        <v>6.1656487660837023</v>
      </c>
    </row>
    <row r="148" spans="1:3" x14ac:dyDescent="0.25">
      <c r="A148" s="9" t="s">
        <v>559</v>
      </c>
      <c r="B148" s="12">
        <v>6131.5972317796841</v>
      </c>
      <c r="C148">
        <f>SAFADModel_final_000002__2[[#This Row],[Whole Building:Facility Total Electric Demand Power '[W'](Hourly) ]]/1000</f>
        <v>6.1315972317796845</v>
      </c>
    </row>
    <row r="149" spans="1:3" x14ac:dyDescent="0.25">
      <c r="A149" s="9" t="s">
        <v>560</v>
      </c>
      <c r="B149" s="12">
        <v>6106.4875682872325</v>
      </c>
      <c r="C149">
        <f>SAFADModel_final_000002__2[[#This Row],[Whole Building:Facility Total Electric Demand Power '[W'](Hourly) ]]/1000</f>
        <v>6.1064875682872328</v>
      </c>
    </row>
    <row r="150" spans="1:3" x14ac:dyDescent="0.25">
      <c r="A150" s="9" t="s">
        <v>561</v>
      </c>
      <c r="B150" s="12">
        <v>6078.810921238769</v>
      </c>
      <c r="C150">
        <f>SAFADModel_final_000002__2[[#This Row],[Whole Building:Facility Total Electric Demand Power '[W'](Hourly) ]]/1000</f>
        <v>6.0788109212387686</v>
      </c>
    </row>
    <row r="151" spans="1:3" x14ac:dyDescent="0.25">
      <c r="A151" s="9" t="s">
        <v>562</v>
      </c>
      <c r="B151" s="12">
        <v>6082.4228303829223</v>
      </c>
      <c r="C151">
        <f>SAFADModel_final_000002__2[[#This Row],[Whole Building:Facility Total Electric Demand Power '[W'](Hourly) ]]/1000</f>
        <v>6.0824228303829226</v>
      </c>
    </row>
    <row r="152" spans="1:3" x14ac:dyDescent="0.25">
      <c r="A152" s="9" t="s">
        <v>563</v>
      </c>
      <c r="B152" s="12">
        <v>6156.257732426252</v>
      </c>
      <c r="C152">
        <f>SAFADModel_final_000002__2[[#This Row],[Whole Building:Facility Total Electric Demand Power '[W'](Hourly) ]]/1000</f>
        <v>6.1562577324262522</v>
      </c>
    </row>
    <row r="153" spans="1:3" x14ac:dyDescent="0.25">
      <c r="A153" s="9" t="s">
        <v>564</v>
      </c>
      <c r="B153" s="12">
        <v>6239.4312193338073</v>
      </c>
      <c r="C153">
        <f>SAFADModel_final_000002__2[[#This Row],[Whole Building:Facility Total Electric Demand Power '[W'](Hourly) ]]/1000</f>
        <v>6.2394312193338077</v>
      </c>
    </row>
    <row r="154" spans="1:3" x14ac:dyDescent="0.25">
      <c r="A154" s="9" t="s">
        <v>565</v>
      </c>
      <c r="B154" s="12">
        <v>6310.0178799511277</v>
      </c>
      <c r="C154">
        <f>SAFADModel_final_000002__2[[#This Row],[Whole Building:Facility Total Electric Demand Power '[W'](Hourly) ]]/1000</f>
        <v>6.3100178799511273</v>
      </c>
    </row>
    <row r="155" spans="1:3" x14ac:dyDescent="0.25">
      <c r="A155" s="9" t="s">
        <v>566</v>
      </c>
      <c r="B155" s="12">
        <v>6358.5401689553037</v>
      </c>
      <c r="C155">
        <f>SAFADModel_final_000002__2[[#This Row],[Whole Building:Facility Total Electric Demand Power '[W'](Hourly) ]]/1000</f>
        <v>6.3585401689553036</v>
      </c>
    </row>
    <row r="156" spans="1:3" x14ac:dyDescent="0.25">
      <c r="A156" s="9" t="s">
        <v>567</v>
      </c>
      <c r="B156" s="12">
        <v>6393.9927630117991</v>
      </c>
      <c r="C156">
        <f>SAFADModel_final_000002__2[[#This Row],[Whole Building:Facility Total Electric Demand Power '[W'](Hourly) ]]/1000</f>
        <v>6.3939927630117994</v>
      </c>
    </row>
    <row r="157" spans="1:3" x14ac:dyDescent="0.25">
      <c r="A157" s="9" t="s">
        <v>568</v>
      </c>
      <c r="B157" s="12">
        <v>6417.8876232584262</v>
      </c>
      <c r="C157">
        <f>SAFADModel_final_000002__2[[#This Row],[Whole Building:Facility Total Electric Demand Power '[W'](Hourly) ]]/1000</f>
        <v>6.4178876232584265</v>
      </c>
    </row>
    <row r="158" spans="1:3" x14ac:dyDescent="0.25">
      <c r="A158" s="9" t="s">
        <v>569</v>
      </c>
      <c r="B158" s="12">
        <v>6435.2351034182248</v>
      </c>
      <c r="C158">
        <f>SAFADModel_final_000002__2[[#This Row],[Whole Building:Facility Total Electric Demand Power '[W'](Hourly) ]]/1000</f>
        <v>6.4352351034182247</v>
      </c>
    </row>
    <row r="159" spans="1:3" x14ac:dyDescent="0.25">
      <c r="A159" s="9" t="s">
        <v>570</v>
      </c>
      <c r="B159" s="12">
        <v>6458.3602651112487</v>
      </c>
      <c r="C159">
        <f>SAFADModel_final_000002__2[[#This Row],[Whole Building:Facility Total Electric Demand Power '[W'](Hourly) ]]/1000</f>
        <v>6.4583602651112484</v>
      </c>
    </row>
    <row r="160" spans="1:3" x14ac:dyDescent="0.25">
      <c r="A160" s="9" t="s">
        <v>571</v>
      </c>
      <c r="B160" s="12">
        <v>6468.457076550254</v>
      </c>
      <c r="C160">
        <f>SAFADModel_final_000002__2[[#This Row],[Whole Building:Facility Total Electric Demand Power '[W'](Hourly) ]]/1000</f>
        <v>6.468457076550254</v>
      </c>
    </row>
    <row r="161" spans="1:3" x14ac:dyDescent="0.25">
      <c r="A161" s="9" t="s">
        <v>572</v>
      </c>
      <c r="B161" s="12">
        <v>6473.5656518154292</v>
      </c>
      <c r="C161">
        <f>SAFADModel_final_000002__2[[#This Row],[Whole Building:Facility Total Electric Demand Power '[W'](Hourly) ]]/1000</f>
        <v>6.473565651815429</v>
      </c>
    </row>
    <row r="162" spans="1:3" x14ac:dyDescent="0.25">
      <c r="A162" s="9" t="s">
        <v>573</v>
      </c>
      <c r="B162" s="12">
        <v>6464.8345917728257</v>
      </c>
      <c r="C162">
        <f>SAFADModel_final_000002__2[[#This Row],[Whole Building:Facility Total Electric Demand Power '[W'](Hourly) ]]/1000</f>
        <v>6.464834591772826</v>
      </c>
    </row>
    <row r="163" spans="1:3" x14ac:dyDescent="0.25">
      <c r="A163" s="9" t="s">
        <v>574</v>
      </c>
      <c r="B163" s="12">
        <v>6436.3505506853471</v>
      </c>
      <c r="C163">
        <f>SAFADModel_final_000002__2[[#This Row],[Whole Building:Facility Total Electric Demand Power '[W'](Hourly) ]]/1000</f>
        <v>6.4363505506853471</v>
      </c>
    </row>
    <row r="164" spans="1:3" x14ac:dyDescent="0.25">
      <c r="A164" s="9" t="s">
        <v>575</v>
      </c>
      <c r="B164" s="12">
        <v>6397.6489635077769</v>
      </c>
      <c r="C164">
        <f>SAFADModel_final_000002__2[[#This Row],[Whole Building:Facility Total Electric Demand Power '[W'](Hourly) ]]/1000</f>
        <v>6.3976489635077769</v>
      </c>
    </row>
    <row r="165" spans="1:3" x14ac:dyDescent="0.25">
      <c r="A165" s="9" t="s">
        <v>576</v>
      </c>
      <c r="B165" s="12">
        <v>6359.8284357532457</v>
      </c>
      <c r="C165">
        <f>SAFADModel_final_000002__2[[#This Row],[Whole Building:Facility Total Electric Demand Power '[W'](Hourly) ]]/1000</f>
        <v>6.3598284357532453</v>
      </c>
    </row>
    <row r="166" spans="1:3" x14ac:dyDescent="0.25">
      <c r="A166" s="9" t="s">
        <v>577</v>
      </c>
      <c r="B166" s="12">
        <v>6326.1056704553002</v>
      </c>
      <c r="C166">
        <f>SAFADModel_final_000002__2[[#This Row],[Whole Building:Facility Total Electric Demand Power '[W'](Hourly) ]]/1000</f>
        <v>6.3261056704553003</v>
      </c>
    </row>
    <row r="167" spans="1:3" x14ac:dyDescent="0.25">
      <c r="A167" s="9" t="s">
        <v>578</v>
      </c>
      <c r="B167" s="12">
        <v>6281.6495231003164</v>
      </c>
      <c r="C167">
        <f>SAFADModel_final_000002__2[[#This Row],[Whole Building:Facility Total Electric Demand Power '[W'](Hourly) ]]/1000</f>
        <v>6.2816495231003167</v>
      </c>
    </row>
    <row r="168" spans="1:3" x14ac:dyDescent="0.25">
      <c r="A168" s="9" t="s">
        <v>579</v>
      </c>
      <c r="B168" s="12">
        <v>6235.56032370705</v>
      </c>
      <c r="C168">
        <f>SAFADModel_final_000002__2[[#This Row],[Whole Building:Facility Total Electric Demand Power '[W'](Hourly) ]]/1000</f>
        <v>6.23556032370705</v>
      </c>
    </row>
    <row r="169" spans="1:3" x14ac:dyDescent="0.25">
      <c r="A169" s="9" t="s">
        <v>580</v>
      </c>
      <c r="B169" s="12">
        <v>6193.3143520720268</v>
      </c>
      <c r="C169">
        <f>SAFADModel_final_000002__2[[#This Row],[Whole Building:Facility Total Electric Demand Power '[W'](Hourly) ]]/1000</f>
        <v>6.1933143520720266</v>
      </c>
    </row>
    <row r="170" spans="1:3" x14ac:dyDescent="0.25">
      <c r="A170" s="9" t="s">
        <v>121</v>
      </c>
      <c r="B170" s="12">
        <v>4725.2540122411674</v>
      </c>
      <c r="C170">
        <f>SAFADModel_final_000002__2[[#This Row],[Whole Building:Facility Total Electric Demand Power '[W'](Hourly) ]]/1000</f>
        <v>4.7252540122411677</v>
      </c>
    </row>
    <row r="171" spans="1:3" x14ac:dyDescent="0.25">
      <c r="A171" s="9" t="s">
        <v>122</v>
      </c>
      <c r="B171" s="12">
        <v>5036.7345453074768</v>
      </c>
      <c r="C171">
        <f>SAFADModel_final_000002__2[[#This Row],[Whole Building:Facility Total Electric Demand Power '[W'](Hourly) ]]/1000</f>
        <v>5.0367345453074766</v>
      </c>
    </row>
    <row r="172" spans="1:3" x14ac:dyDescent="0.25">
      <c r="A172" s="9" t="s">
        <v>123</v>
      </c>
      <c r="B172" s="12">
        <v>5080.0118623326498</v>
      </c>
      <c r="C172">
        <f>SAFADModel_final_000002__2[[#This Row],[Whole Building:Facility Total Electric Demand Power '[W'](Hourly) ]]/1000</f>
        <v>5.0800118623326496</v>
      </c>
    </row>
    <row r="173" spans="1:3" x14ac:dyDescent="0.25">
      <c r="A173" s="9" t="s">
        <v>124</v>
      </c>
      <c r="B173" s="12">
        <v>5039.9282814550497</v>
      </c>
      <c r="C173">
        <f>SAFADModel_final_000002__2[[#This Row],[Whole Building:Facility Total Electric Demand Power '[W'](Hourly) ]]/1000</f>
        <v>5.0399282814550501</v>
      </c>
    </row>
    <row r="174" spans="1:3" x14ac:dyDescent="0.25">
      <c r="A174" s="9" t="s">
        <v>125</v>
      </c>
      <c r="B174" s="12">
        <v>4946.7362572489446</v>
      </c>
      <c r="C174">
        <f>SAFADModel_final_000002__2[[#This Row],[Whole Building:Facility Total Electric Demand Power '[W'](Hourly) ]]/1000</f>
        <v>4.9467362572489444</v>
      </c>
    </row>
    <row r="175" spans="1:3" x14ac:dyDescent="0.25">
      <c r="A175" s="9" t="s">
        <v>126</v>
      </c>
      <c r="B175" s="12">
        <v>4929.122184114527</v>
      </c>
      <c r="C175">
        <f>SAFADModel_final_000002__2[[#This Row],[Whole Building:Facility Total Electric Demand Power '[W'](Hourly) ]]/1000</f>
        <v>4.9291221841145267</v>
      </c>
    </row>
    <row r="176" spans="1:3" x14ac:dyDescent="0.25">
      <c r="A176" s="9" t="s">
        <v>127</v>
      </c>
      <c r="B176" s="12">
        <v>5038.0941307725552</v>
      </c>
      <c r="C176">
        <f>SAFADModel_final_000002__2[[#This Row],[Whole Building:Facility Total Electric Demand Power '[W'](Hourly) ]]/1000</f>
        <v>5.0380941307725555</v>
      </c>
    </row>
    <row r="177" spans="1:3" x14ac:dyDescent="0.25">
      <c r="A177" s="9" t="s">
        <v>128</v>
      </c>
      <c r="B177" s="12">
        <v>24458.364872134527</v>
      </c>
      <c r="C177">
        <f>SAFADModel_final_000002__2[[#This Row],[Whole Building:Facility Total Electric Demand Power '[W'](Hourly) ]]/1000</f>
        <v>24.458364872134528</v>
      </c>
    </row>
    <row r="178" spans="1:3" x14ac:dyDescent="0.25">
      <c r="A178" s="9" t="s">
        <v>129</v>
      </c>
      <c r="B178" s="12">
        <v>84416.825382028546</v>
      </c>
      <c r="C178">
        <f>SAFADModel_final_000002__2[[#This Row],[Whole Building:Facility Total Electric Demand Power '[W'](Hourly) ]]/1000</f>
        <v>84.416825382028549</v>
      </c>
    </row>
    <row r="179" spans="1:3" x14ac:dyDescent="0.25">
      <c r="A179" s="9" t="s">
        <v>130</v>
      </c>
      <c r="B179" s="12">
        <v>112075.00007413408</v>
      </c>
      <c r="C179">
        <f>SAFADModel_final_000002__2[[#This Row],[Whole Building:Facility Total Electric Demand Power '[W'](Hourly) ]]/1000</f>
        <v>112.07500007413408</v>
      </c>
    </row>
    <row r="180" spans="1:3" x14ac:dyDescent="0.25">
      <c r="A180" s="9" t="s">
        <v>131</v>
      </c>
      <c r="B180" s="12">
        <v>106793.68097194489</v>
      </c>
      <c r="C180">
        <f>SAFADModel_final_000002__2[[#This Row],[Whole Building:Facility Total Electric Demand Power '[W'](Hourly) ]]/1000</f>
        <v>106.79368097194489</v>
      </c>
    </row>
    <row r="181" spans="1:3" x14ac:dyDescent="0.25">
      <c r="A181" s="9" t="s">
        <v>132</v>
      </c>
      <c r="B181" s="12">
        <v>128520.91912010139</v>
      </c>
      <c r="C181">
        <f>SAFADModel_final_000002__2[[#This Row],[Whole Building:Facility Total Electric Demand Power '[W'](Hourly) ]]/1000</f>
        <v>128.52091912010138</v>
      </c>
    </row>
    <row r="182" spans="1:3" x14ac:dyDescent="0.25">
      <c r="A182" s="9" t="s">
        <v>133</v>
      </c>
      <c r="B182" s="12">
        <v>122968.74664455811</v>
      </c>
      <c r="C182">
        <f>SAFADModel_final_000002__2[[#This Row],[Whole Building:Facility Total Electric Demand Power '[W'](Hourly) ]]/1000</f>
        <v>122.96874664455811</v>
      </c>
    </row>
    <row r="183" spans="1:3" x14ac:dyDescent="0.25">
      <c r="A183" s="9" t="s">
        <v>134</v>
      </c>
      <c r="B183" s="12">
        <v>132731.38263995701</v>
      </c>
      <c r="C183">
        <f>SAFADModel_final_000002__2[[#This Row],[Whole Building:Facility Total Electric Demand Power '[W'](Hourly) ]]/1000</f>
        <v>132.73138263995702</v>
      </c>
    </row>
    <row r="184" spans="1:3" x14ac:dyDescent="0.25">
      <c r="A184" s="9" t="s">
        <v>135</v>
      </c>
      <c r="B184" s="12">
        <v>141405.80487100573</v>
      </c>
      <c r="C184">
        <f>SAFADModel_final_000002__2[[#This Row],[Whole Building:Facility Total Electric Demand Power '[W'](Hourly) ]]/1000</f>
        <v>141.40580487100573</v>
      </c>
    </row>
    <row r="185" spans="1:3" x14ac:dyDescent="0.25">
      <c r="A185" s="9" t="s">
        <v>136</v>
      </c>
      <c r="B185" s="12">
        <v>129451.62657508116</v>
      </c>
      <c r="C185">
        <f>SAFADModel_final_000002__2[[#This Row],[Whole Building:Facility Total Electric Demand Power '[W'](Hourly) ]]/1000</f>
        <v>129.45162657508115</v>
      </c>
    </row>
    <row r="186" spans="1:3" x14ac:dyDescent="0.25">
      <c r="A186" s="9" t="s">
        <v>137</v>
      </c>
      <c r="B186" s="12">
        <v>113717.70146447855</v>
      </c>
      <c r="C186">
        <f>SAFADModel_final_000002__2[[#This Row],[Whole Building:Facility Total Electric Demand Power '[W'](Hourly) ]]/1000</f>
        <v>113.71770146447855</v>
      </c>
    </row>
    <row r="187" spans="1:3" x14ac:dyDescent="0.25">
      <c r="A187" s="9" t="s">
        <v>138</v>
      </c>
      <c r="B187" s="12">
        <v>42719.58260539933</v>
      </c>
      <c r="C187">
        <f>SAFADModel_final_000002__2[[#This Row],[Whole Building:Facility Total Electric Demand Power '[W'](Hourly) ]]/1000</f>
        <v>42.719582605399331</v>
      </c>
    </row>
    <row r="188" spans="1:3" x14ac:dyDescent="0.25">
      <c r="A188" s="9" t="s">
        <v>139</v>
      </c>
      <c r="B188" s="12">
        <v>20956.825044842786</v>
      </c>
      <c r="C188">
        <f>SAFADModel_final_000002__2[[#This Row],[Whole Building:Facility Total Electric Demand Power '[W'](Hourly) ]]/1000</f>
        <v>20.956825044842788</v>
      </c>
    </row>
    <row r="189" spans="1:3" x14ac:dyDescent="0.25">
      <c r="A189" s="9" t="s">
        <v>140</v>
      </c>
      <c r="B189" s="12">
        <v>8812.5330263083943</v>
      </c>
      <c r="C189">
        <f>SAFADModel_final_000002__2[[#This Row],[Whole Building:Facility Total Electric Demand Power '[W'](Hourly) ]]/1000</f>
        <v>8.8125330263083939</v>
      </c>
    </row>
    <row r="190" spans="1:3" x14ac:dyDescent="0.25">
      <c r="A190" s="9" t="s">
        <v>141</v>
      </c>
      <c r="B190" s="12">
        <v>6799.4380933264983</v>
      </c>
      <c r="C190">
        <f>SAFADModel_final_000002__2[[#This Row],[Whole Building:Facility Total Electric Demand Power '[W'](Hourly) ]]/1000</f>
        <v>6.799438093326498</v>
      </c>
    </row>
    <row r="191" spans="1:3" x14ac:dyDescent="0.25">
      <c r="A191" s="9" t="s">
        <v>142</v>
      </c>
      <c r="B191" s="12">
        <v>6376.0569029203389</v>
      </c>
      <c r="C191">
        <f>SAFADModel_final_000002__2[[#This Row],[Whole Building:Facility Total Electric Demand Power '[W'](Hourly) ]]/1000</f>
        <v>6.3760569029203387</v>
      </c>
    </row>
    <row r="192" spans="1:3" x14ac:dyDescent="0.25">
      <c r="A192" s="9" t="s">
        <v>143</v>
      </c>
      <c r="B192" s="12">
        <v>6343.4492048305665</v>
      </c>
      <c r="C192">
        <f>SAFADModel_final_000002__2[[#This Row],[Whole Building:Facility Total Electric Demand Power '[W'](Hourly) ]]/1000</f>
        <v>6.3434492048305664</v>
      </c>
    </row>
    <row r="193" spans="1:3" x14ac:dyDescent="0.25">
      <c r="A193" s="9" t="s">
        <v>144</v>
      </c>
      <c r="B193" s="12">
        <v>6305.1682286583737</v>
      </c>
      <c r="C193">
        <f>SAFADModel_final_000002__2[[#This Row],[Whole Building:Facility Total Electric Demand Power '[W'](Hourly) ]]/1000</f>
        <v>6.3051682286583732</v>
      </c>
    </row>
    <row r="194" spans="1:3" x14ac:dyDescent="0.25">
      <c r="A194" s="9" t="s">
        <v>145</v>
      </c>
      <c r="B194" s="12">
        <v>6346.3340107441518</v>
      </c>
      <c r="C194">
        <f>SAFADModel_final_000002__2[[#This Row],[Whole Building:Facility Total Electric Demand Power '[W'](Hourly) ]]/1000</f>
        <v>6.3463340107441519</v>
      </c>
    </row>
    <row r="195" spans="1:3" x14ac:dyDescent="0.25">
      <c r="A195" s="9" t="s">
        <v>146</v>
      </c>
      <c r="B195" s="12">
        <v>6332.0612170298227</v>
      </c>
      <c r="C195">
        <f>SAFADModel_final_000002__2[[#This Row],[Whole Building:Facility Total Electric Demand Power '[W'](Hourly) ]]/1000</f>
        <v>6.3320612170298229</v>
      </c>
    </row>
    <row r="196" spans="1:3" x14ac:dyDescent="0.25">
      <c r="A196" s="9" t="s">
        <v>147</v>
      </c>
      <c r="B196" s="12">
        <v>6320.2318830900595</v>
      </c>
      <c r="C196">
        <f>SAFADModel_final_000002__2[[#This Row],[Whole Building:Facility Total Electric Demand Power '[W'](Hourly) ]]/1000</f>
        <v>6.3202318830900595</v>
      </c>
    </row>
    <row r="197" spans="1:3" x14ac:dyDescent="0.25">
      <c r="A197" s="9" t="s">
        <v>148</v>
      </c>
      <c r="B197" s="12">
        <v>6309.6953300935684</v>
      </c>
      <c r="C197">
        <f>SAFADModel_final_000002__2[[#This Row],[Whole Building:Facility Total Electric Demand Power '[W'](Hourly) ]]/1000</f>
        <v>6.3096953300935681</v>
      </c>
    </row>
    <row r="198" spans="1:3" x14ac:dyDescent="0.25">
      <c r="A198" s="9" t="s">
        <v>149</v>
      </c>
      <c r="B198" s="12">
        <v>6299.4328601597044</v>
      </c>
      <c r="C198">
        <f>SAFADModel_final_000002__2[[#This Row],[Whole Building:Facility Total Electric Demand Power '[W'](Hourly) ]]/1000</f>
        <v>6.2994328601597047</v>
      </c>
    </row>
    <row r="199" spans="1:3" x14ac:dyDescent="0.25">
      <c r="A199" s="9" t="s">
        <v>150</v>
      </c>
      <c r="B199" s="12">
        <v>6308.3778567847148</v>
      </c>
      <c r="C199">
        <f>SAFADModel_final_000002__2[[#This Row],[Whole Building:Facility Total Electric Demand Power '[W'](Hourly) ]]/1000</f>
        <v>6.3083778567847144</v>
      </c>
    </row>
    <row r="200" spans="1:3" x14ac:dyDescent="0.25">
      <c r="A200" s="9" t="s">
        <v>151</v>
      </c>
      <c r="B200" s="12">
        <v>6337.8088212036273</v>
      </c>
      <c r="C200">
        <f>SAFADModel_final_000002__2[[#This Row],[Whole Building:Facility Total Electric Demand Power '[W'](Hourly) ]]/1000</f>
        <v>6.3378088212036277</v>
      </c>
    </row>
    <row r="201" spans="1:3" x14ac:dyDescent="0.25">
      <c r="A201" s="9" t="s">
        <v>152</v>
      </c>
      <c r="B201" s="12">
        <v>6372.8851121258094</v>
      </c>
      <c r="C201">
        <f>SAFADModel_final_000002__2[[#This Row],[Whole Building:Facility Total Electric Demand Power '[W'](Hourly) ]]/1000</f>
        <v>6.3728851121258092</v>
      </c>
    </row>
    <row r="202" spans="1:3" x14ac:dyDescent="0.25">
      <c r="A202" s="9" t="s">
        <v>153</v>
      </c>
      <c r="B202" s="12">
        <v>6383.3582353179008</v>
      </c>
      <c r="C202">
        <f>SAFADModel_final_000002__2[[#This Row],[Whole Building:Facility Total Electric Demand Power '[W'](Hourly) ]]/1000</f>
        <v>6.3833582353179006</v>
      </c>
    </row>
    <row r="203" spans="1:3" x14ac:dyDescent="0.25">
      <c r="A203" s="9" t="s">
        <v>154</v>
      </c>
      <c r="B203" s="12">
        <v>6413.9126399290499</v>
      </c>
      <c r="C203">
        <f>SAFADModel_final_000002__2[[#This Row],[Whole Building:Facility Total Electric Demand Power '[W'](Hourly) ]]/1000</f>
        <v>6.41391263992905</v>
      </c>
    </row>
    <row r="204" spans="1:3" x14ac:dyDescent="0.25">
      <c r="A204" s="9" t="s">
        <v>155</v>
      </c>
      <c r="B204" s="12">
        <v>6466.5320810777348</v>
      </c>
      <c r="C204">
        <f>SAFADModel_final_000002__2[[#This Row],[Whole Building:Facility Total Electric Demand Power '[W'](Hourly) ]]/1000</f>
        <v>6.4665320810777347</v>
      </c>
    </row>
    <row r="205" spans="1:3" x14ac:dyDescent="0.25">
      <c r="A205" s="9" t="s">
        <v>156</v>
      </c>
      <c r="B205" s="12">
        <v>6493.1808573900698</v>
      </c>
      <c r="C205">
        <f>SAFADModel_final_000002__2[[#This Row],[Whole Building:Facility Total Electric Demand Power '[W'](Hourly) ]]/1000</f>
        <v>6.4931808573900698</v>
      </c>
    </row>
    <row r="206" spans="1:3" x14ac:dyDescent="0.25">
      <c r="A206" s="9" t="s">
        <v>157</v>
      </c>
      <c r="B206" s="12">
        <v>6499.9981124137157</v>
      </c>
      <c r="C206">
        <f>SAFADModel_final_000002__2[[#This Row],[Whole Building:Facility Total Electric Demand Power '[W'](Hourly) ]]/1000</f>
        <v>6.4999981124137154</v>
      </c>
    </row>
    <row r="207" spans="1:3" x14ac:dyDescent="0.25">
      <c r="A207" s="9" t="s">
        <v>158</v>
      </c>
      <c r="B207" s="12">
        <v>6498.4059527783947</v>
      </c>
      <c r="C207">
        <f>SAFADModel_final_000002__2[[#This Row],[Whole Building:Facility Total Electric Demand Power '[W'](Hourly) ]]/1000</f>
        <v>6.4984059527783948</v>
      </c>
    </row>
    <row r="208" spans="1:3" x14ac:dyDescent="0.25">
      <c r="A208" s="9" t="s">
        <v>159</v>
      </c>
      <c r="B208" s="12">
        <v>6492.7497374148688</v>
      </c>
      <c r="C208">
        <f>SAFADModel_final_000002__2[[#This Row],[Whole Building:Facility Total Electric Demand Power '[W'](Hourly) ]]/1000</f>
        <v>6.4927497374148686</v>
      </c>
    </row>
    <row r="209" spans="1:3" x14ac:dyDescent="0.25">
      <c r="A209" s="9" t="s">
        <v>160</v>
      </c>
      <c r="B209" s="12">
        <v>6484.3900220115611</v>
      </c>
      <c r="C209">
        <f>SAFADModel_final_000002__2[[#This Row],[Whole Building:Facility Total Electric Demand Power '[W'](Hourly) ]]/1000</f>
        <v>6.4843900220115609</v>
      </c>
    </row>
    <row r="210" spans="1:3" x14ac:dyDescent="0.25">
      <c r="A210" s="9" t="s">
        <v>161</v>
      </c>
      <c r="B210" s="12">
        <v>6471.3719416831364</v>
      </c>
      <c r="C210">
        <f>SAFADModel_final_000002__2[[#This Row],[Whole Building:Facility Total Electric Demand Power '[W'](Hourly) ]]/1000</f>
        <v>6.4713719416831363</v>
      </c>
    </row>
    <row r="211" spans="1:3" x14ac:dyDescent="0.25">
      <c r="A211" s="9" t="s">
        <v>162</v>
      </c>
      <c r="B211" s="12">
        <v>6454.4190016886605</v>
      </c>
      <c r="C211">
        <f>SAFADModel_final_000002__2[[#This Row],[Whole Building:Facility Total Electric Demand Power '[W'](Hourly) ]]/1000</f>
        <v>6.4544190016886605</v>
      </c>
    </row>
    <row r="212" spans="1:3" x14ac:dyDescent="0.25">
      <c r="A212" s="9" t="s">
        <v>163</v>
      </c>
      <c r="B212" s="12">
        <v>6431.6778270300738</v>
      </c>
      <c r="C212">
        <f>SAFADModel_final_000002__2[[#This Row],[Whole Building:Facility Total Electric Demand Power '[W'](Hourly) ]]/1000</f>
        <v>6.4316778270300734</v>
      </c>
    </row>
    <row r="213" spans="1:3" x14ac:dyDescent="0.25">
      <c r="A213" s="9" t="s">
        <v>164</v>
      </c>
      <c r="B213" s="12">
        <v>6411.3401493081656</v>
      </c>
      <c r="C213">
        <f>SAFADModel_final_000002__2[[#This Row],[Whole Building:Facility Total Electric Demand Power '[W'](Hourly) ]]/1000</f>
        <v>6.4113401493081659</v>
      </c>
    </row>
    <row r="214" spans="1:3" x14ac:dyDescent="0.25">
      <c r="A214" s="9" t="s">
        <v>165</v>
      </c>
      <c r="B214" s="12">
        <v>6394.9421281733385</v>
      </c>
      <c r="C214">
        <f>SAFADModel_final_000002__2[[#This Row],[Whole Building:Facility Total Electric Demand Power '[W'](Hourly) ]]/1000</f>
        <v>6.3949421281733381</v>
      </c>
    </row>
    <row r="215" spans="1:3" x14ac:dyDescent="0.25">
      <c r="A215" s="9" t="s">
        <v>166</v>
      </c>
      <c r="B215" s="12">
        <v>6376.9133835311923</v>
      </c>
      <c r="C215">
        <f>SAFADModel_final_000002__2[[#This Row],[Whole Building:Facility Total Electric Demand Power '[W'](Hourly) ]]/1000</f>
        <v>6.3769133835311926</v>
      </c>
    </row>
    <row r="216" spans="1:3" x14ac:dyDescent="0.25">
      <c r="A216" s="9" t="s">
        <v>167</v>
      </c>
      <c r="B216" s="12">
        <v>6359.69050965115</v>
      </c>
      <c r="C216">
        <f>SAFADModel_final_000002__2[[#This Row],[Whole Building:Facility Total Electric Demand Power '[W'](Hourly) ]]/1000</f>
        <v>6.3596905096511502</v>
      </c>
    </row>
    <row r="217" spans="1:3" x14ac:dyDescent="0.25">
      <c r="A217" s="9" t="s">
        <v>168</v>
      </c>
      <c r="B217" s="12">
        <v>6345.7705135171063</v>
      </c>
      <c r="C217">
        <f>SAFADModel_final_000002__2[[#This Row],[Whole Building:Facility Total Electric Demand Power '[W'](Hourly) ]]/1000</f>
        <v>6.3457705135171061</v>
      </c>
    </row>
    <row r="218" spans="1:3" x14ac:dyDescent="0.25">
      <c r="A218" s="9" t="s">
        <v>169</v>
      </c>
      <c r="B218" s="12">
        <v>4355.6083830899343</v>
      </c>
      <c r="C218">
        <f>SAFADModel_final_000002__2[[#This Row],[Whole Building:Facility Total Electric Demand Power '[W'](Hourly) ]]/1000</f>
        <v>4.3556083830899341</v>
      </c>
    </row>
    <row r="219" spans="1:3" x14ac:dyDescent="0.25">
      <c r="A219" s="9" t="s">
        <v>170</v>
      </c>
      <c r="B219" s="12">
        <v>4827.433588987803</v>
      </c>
      <c r="C219">
        <f>SAFADModel_final_000002__2[[#This Row],[Whole Building:Facility Total Electric Demand Power '[W'](Hourly) ]]/1000</f>
        <v>4.8274335889878026</v>
      </c>
    </row>
    <row r="220" spans="1:3" x14ac:dyDescent="0.25">
      <c r="A220" s="9" t="s">
        <v>171</v>
      </c>
      <c r="B220" s="12">
        <v>4941.4781244284668</v>
      </c>
      <c r="C220">
        <f>SAFADModel_final_000002__2[[#This Row],[Whole Building:Facility Total Electric Demand Power '[W'](Hourly) ]]/1000</f>
        <v>4.9414781244284667</v>
      </c>
    </row>
    <row r="221" spans="1:3" x14ac:dyDescent="0.25">
      <c r="A221" s="9" t="s">
        <v>172</v>
      </c>
      <c r="B221" s="12">
        <v>4987.9281203489672</v>
      </c>
      <c r="C221">
        <f>SAFADModel_final_000002__2[[#This Row],[Whole Building:Facility Total Electric Demand Power '[W'](Hourly) ]]/1000</f>
        <v>4.9879281203489674</v>
      </c>
    </row>
    <row r="222" spans="1:3" x14ac:dyDescent="0.25">
      <c r="A222" s="9" t="s">
        <v>173</v>
      </c>
      <c r="B222" s="12">
        <v>4985.8652094602185</v>
      </c>
      <c r="C222">
        <f>SAFADModel_final_000002__2[[#This Row],[Whole Building:Facility Total Electric Demand Power '[W'](Hourly) ]]/1000</f>
        <v>4.9858652094602185</v>
      </c>
    </row>
    <row r="223" spans="1:3" x14ac:dyDescent="0.25">
      <c r="A223" s="9" t="s">
        <v>174</v>
      </c>
      <c r="B223" s="12">
        <v>4989.2199636355717</v>
      </c>
      <c r="C223">
        <f>SAFADModel_final_000002__2[[#This Row],[Whole Building:Facility Total Electric Demand Power '[W'](Hourly) ]]/1000</f>
        <v>4.9892199636355716</v>
      </c>
    </row>
    <row r="224" spans="1:3" x14ac:dyDescent="0.25">
      <c r="A224" s="9" t="s">
        <v>175</v>
      </c>
      <c r="B224" s="12">
        <v>5076.2342699354313</v>
      </c>
      <c r="C224">
        <f>SAFADModel_final_000002__2[[#This Row],[Whole Building:Facility Total Electric Demand Power '[W'](Hourly) ]]/1000</f>
        <v>5.0762342699354317</v>
      </c>
    </row>
    <row r="225" spans="1:3" x14ac:dyDescent="0.25">
      <c r="A225" s="9" t="s">
        <v>176</v>
      </c>
      <c r="B225" s="12">
        <v>19761.642447534654</v>
      </c>
      <c r="C225">
        <f>SAFADModel_final_000002__2[[#This Row],[Whole Building:Facility Total Electric Demand Power '[W'](Hourly) ]]/1000</f>
        <v>19.761642447534655</v>
      </c>
    </row>
    <row r="226" spans="1:3" x14ac:dyDescent="0.25">
      <c r="A226" s="9" t="s">
        <v>177</v>
      </c>
      <c r="B226" s="12">
        <v>97818.780847904025</v>
      </c>
      <c r="C226">
        <f>SAFADModel_final_000002__2[[#This Row],[Whole Building:Facility Total Electric Demand Power '[W'](Hourly) ]]/1000</f>
        <v>97.818780847904023</v>
      </c>
    </row>
    <row r="227" spans="1:3" x14ac:dyDescent="0.25">
      <c r="A227" s="9" t="s">
        <v>178</v>
      </c>
      <c r="B227" s="12">
        <v>111692.75106343091</v>
      </c>
      <c r="C227">
        <f>SAFADModel_final_000002__2[[#This Row],[Whole Building:Facility Total Electric Demand Power '[W'](Hourly) ]]/1000</f>
        <v>111.69275106343092</v>
      </c>
    </row>
    <row r="228" spans="1:3" x14ac:dyDescent="0.25">
      <c r="A228" s="9" t="s">
        <v>179</v>
      </c>
      <c r="B228" s="12">
        <v>120755.94735896692</v>
      </c>
      <c r="C228">
        <f>SAFADModel_final_000002__2[[#This Row],[Whole Building:Facility Total Electric Demand Power '[W'](Hourly) ]]/1000</f>
        <v>120.75594735896692</v>
      </c>
    </row>
    <row r="229" spans="1:3" x14ac:dyDescent="0.25">
      <c r="A229" s="9" t="s">
        <v>180</v>
      </c>
      <c r="B229" s="12">
        <v>137057.80486011333</v>
      </c>
      <c r="C229">
        <f>SAFADModel_final_000002__2[[#This Row],[Whole Building:Facility Total Electric Demand Power '[W'](Hourly) ]]/1000</f>
        <v>137.05780486011332</v>
      </c>
    </row>
    <row r="230" spans="1:3" x14ac:dyDescent="0.25">
      <c r="A230" s="9" t="s">
        <v>181</v>
      </c>
      <c r="B230" s="12">
        <v>132652.32813233742</v>
      </c>
      <c r="C230">
        <f>SAFADModel_final_000002__2[[#This Row],[Whole Building:Facility Total Electric Demand Power '[W'](Hourly) ]]/1000</f>
        <v>132.65232813233743</v>
      </c>
    </row>
    <row r="231" spans="1:3" x14ac:dyDescent="0.25">
      <c r="A231" s="9" t="s">
        <v>182</v>
      </c>
      <c r="B231" s="12">
        <v>129393.08176747734</v>
      </c>
      <c r="C231">
        <f>SAFADModel_final_000002__2[[#This Row],[Whole Building:Facility Total Electric Demand Power '[W'](Hourly) ]]/1000</f>
        <v>129.39308176747736</v>
      </c>
    </row>
    <row r="232" spans="1:3" x14ac:dyDescent="0.25">
      <c r="A232" s="9" t="s">
        <v>183</v>
      </c>
      <c r="B232" s="12">
        <v>135168.69331704048</v>
      </c>
      <c r="C232">
        <f>SAFADModel_final_000002__2[[#This Row],[Whole Building:Facility Total Electric Demand Power '[W'](Hourly) ]]/1000</f>
        <v>135.16869331704049</v>
      </c>
    </row>
    <row r="233" spans="1:3" x14ac:dyDescent="0.25">
      <c r="A233" s="9" t="s">
        <v>184</v>
      </c>
      <c r="B233" s="12">
        <v>112980.93457032234</v>
      </c>
      <c r="C233">
        <f>SAFADModel_final_000002__2[[#This Row],[Whole Building:Facility Total Electric Demand Power '[W'](Hourly) ]]/1000</f>
        <v>112.98093457032233</v>
      </c>
    </row>
    <row r="234" spans="1:3" x14ac:dyDescent="0.25">
      <c r="A234" s="9" t="s">
        <v>185</v>
      </c>
      <c r="B234" s="12">
        <v>74765.051108537475</v>
      </c>
      <c r="C234">
        <f>SAFADModel_final_000002__2[[#This Row],[Whole Building:Facility Total Electric Demand Power '[W'](Hourly) ]]/1000</f>
        <v>74.765051108537477</v>
      </c>
    </row>
    <row r="235" spans="1:3" x14ac:dyDescent="0.25">
      <c r="A235" s="9" t="s">
        <v>186</v>
      </c>
      <c r="B235" s="12">
        <v>40359.670762574598</v>
      </c>
      <c r="C235">
        <f>SAFADModel_final_000002__2[[#This Row],[Whole Building:Facility Total Electric Demand Power '[W'](Hourly) ]]/1000</f>
        <v>40.359670762574595</v>
      </c>
    </row>
    <row r="236" spans="1:3" x14ac:dyDescent="0.25">
      <c r="A236" s="9" t="s">
        <v>187</v>
      </c>
      <c r="B236" s="12">
        <v>17750.868081125966</v>
      </c>
      <c r="C236">
        <f>SAFADModel_final_000002__2[[#This Row],[Whole Building:Facility Total Electric Demand Power '[W'](Hourly) ]]/1000</f>
        <v>17.750868081125965</v>
      </c>
    </row>
    <row r="237" spans="1:3" x14ac:dyDescent="0.25">
      <c r="A237" s="9" t="s">
        <v>188</v>
      </c>
      <c r="B237" s="12">
        <v>7208.4746791275538</v>
      </c>
      <c r="C237">
        <f>SAFADModel_final_000002__2[[#This Row],[Whole Building:Facility Total Electric Demand Power '[W'](Hourly) ]]/1000</f>
        <v>7.208474679127554</v>
      </c>
    </row>
    <row r="238" spans="1:3" x14ac:dyDescent="0.25">
      <c r="A238" s="9" t="s">
        <v>189</v>
      </c>
      <c r="B238" s="12">
        <v>6752.6941499303175</v>
      </c>
      <c r="C238">
        <f>SAFADModel_final_000002__2[[#This Row],[Whole Building:Facility Total Electric Demand Power '[W'](Hourly) ]]/1000</f>
        <v>6.7526941499303179</v>
      </c>
    </row>
    <row r="239" spans="1:3" x14ac:dyDescent="0.25">
      <c r="A239" s="9" t="s">
        <v>190</v>
      </c>
      <c r="B239" s="12">
        <v>6273.3027765704983</v>
      </c>
      <c r="C239">
        <f>SAFADModel_final_000002__2[[#This Row],[Whole Building:Facility Total Electric Demand Power '[W'](Hourly) ]]/1000</f>
        <v>6.2733027765704978</v>
      </c>
    </row>
    <row r="240" spans="1:3" x14ac:dyDescent="0.25">
      <c r="A240" s="9" t="s">
        <v>191</v>
      </c>
      <c r="B240" s="12">
        <v>6243.0156500550265</v>
      </c>
      <c r="C240">
        <f>SAFADModel_final_000002__2[[#This Row],[Whole Building:Facility Total Electric Demand Power '[W'](Hourly) ]]/1000</f>
        <v>6.2430156500550265</v>
      </c>
    </row>
    <row r="241" spans="1:3" x14ac:dyDescent="0.25">
      <c r="A241" s="9" t="s">
        <v>192</v>
      </c>
      <c r="B241" s="12">
        <v>6217.4881218582268</v>
      </c>
      <c r="C241">
        <f>SAFADModel_final_000002__2[[#This Row],[Whole Building:Facility Total Electric Demand Power '[W'](Hourly) ]]/1000</f>
        <v>6.217488121858227</v>
      </c>
    </row>
    <row r="242" spans="1:3" x14ac:dyDescent="0.25">
      <c r="A242" s="9" t="s">
        <v>193</v>
      </c>
      <c r="B242" s="12">
        <v>5553.2784513020197</v>
      </c>
      <c r="C242">
        <f>SAFADModel_final_000002__2[[#This Row],[Whole Building:Facility Total Electric Demand Power '[W'](Hourly) ]]/1000</f>
        <v>5.5532784513020195</v>
      </c>
    </row>
    <row r="243" spans="1:3" x14ac:dyDescent="0.25">
      <c r="A243" s="9" t="s">
        <v>194</v>
      </c>
      <c r="B243" s="12">
        <v>5737.4372590716148</v>
      </c>
      <c r="C243">
        <f>SAFADModel_final_000002__2[[#This Row],[Whole Building:Facility Total Electric Demand Power '[W'](Hourly) ]]/1000</f>
        <v>5.7374372590716147</v>
      </c>
    </row>
    <row r="244" spans="1:3" x14ac:dyDescent="0.25">
      <c r="A244" s="9" t="s">
        <v>195</v>
      </c>
      <c r="B244" s="12">
        <v>5715.5860195470932</v>
      </c>
      <c r="C244">
        <f>SAFADModel_final_000002__2[[#This Row],[Whole Building:Facility Total Electric Demand Power '[W'](Hourly) ]]/1000</f>
        <v>5.7155860195470929</v>
      </c>
    </row>
    <row r="245" spans="1:3" x14ac:dyDescent="0.25">
      <c r="A245" s="9" t="s">
        <v>196</v>
      </c>
      <c r="B245" s="12">
        <v>5649.8001784596672</v>
      </c>
      <c r="C245">
        <f>SAFADModel_final_000002__2[[#This Row],[Whole Building:Facility Total Electric Demand Power '[W'](Hourly) ]]/1000</f>
        <v>5.6498001784596674</v>
      </c>
    </row>
    <row r="246" spans="1:3" x14ac:dyDescent="0.25">
      <c r="A246" s="9" t="s">
        <v>197</v>
      </c>
      <c r="B246" s="12">
        <v>5575.4247180898192</v>
      </c>
      <c r="C246">
        <f>SAFADModel_final_000002__2[[#This Row],[Whole Building:Facility Total Electric Demand Power '[W'](Hourly) ]]/1000</f>
        <v>5.5754247180898195</v>
      </c>
    </row>
    <row r="247" spans="1:3" x14ac:dyDescent="0.25">
      <c r="A247" s="9" t="s">
        <v>198</v>
      </c>
      <c r="B247" s="12">
        <v>5547.4488430860729</v>
      </c>
      <c r="C247">
        <f>SAFADModel_final_000002__2[[#This Row],[Whole Building:Facility Total Electric Demand Power '[W'](Hourly) ]]/1000</f>
        <v>5.5474488430860731</v>
      </c>
    </row>
    <row r="248" spans="1:3" x14ac:dyDescent="0.25">
      <c r="A248" s="9" t="s">
        <v>199</v>
      </c>
      <c r="B248" s="12">
        <v>5589.4736467425546</v>
      </c>
      <c r="C248">
        <f>SAFADModel_final_000002__2[[#This Row],[Whole Building:Facility Total Electric Demand Power '[W'](Hourly) ]]/1000</f>
        <v>5.5894736467425545</v>
      </c>
    </row>
    <row r="249" spans="1:3" x14ac:dyDescent="0.25">
      <c r="A249" s="9" t="s">
        <v>200</v>
      </c>
      <c r="B249" s="12">
        <v>18064.589907450438</v>
      </c>
      <c r="C249">
        <f>SAFADModel_final_000002__2[[#This Row],[Whole Building:Facility Total Electric Demand Power '[W'](Hourly) ]]/1000</f>
        <v>18.064589907450436</v>
      </c>
    </row>
    <row r="250" spans="1:3" x14ac:dyDescent="0.25">
      <c r="A250" s="9" t="s">
        <v>201</v>
      </c>
      <c r="B250" s="12">
        <v>88122.832572753949</v>
      </c>
      <c r="C250">
        <f>SAFADModel_final_000002__2[[#This Row],[Whole Building:Facility Total Electric Demand Power '[W'](Hourly) ]]/1000</f>
        <v>88.12283257275395</v>
      </c>
    </row>
    <row r="251" spans="1:3" x14ac:dyDescent="0.25">
      <c r="A251" s="9" t="s">
        <v>202</v>
      </c>
      <c r="B251" s="12">
        <v>113555.42997612171</v>
      </c>
      <c r="C251">
        <f>SAFADModel_final_000002__2[[#This Row],[Whole Building:Facility Total Electric Demand Power '[W'](Hourly) ]]/1000</f>
        <v>113.55542997612172</v>
      </c>
    </row>
    <row r="252" spans="1:3" x14ac:dyDescent="0.25">
      <c r="A252" s="9" t="s">
        <v>203</v>
      </c>
      <c r="B252" s="12">
        <v>121886.87155975644</v>
      </c>
      <c r="C252">
        <f>SAFADModel_final_000002__2[[#This Row],[Whole Building:Facility Total Electric Demand Power '[W'](Hourly) ]]/1000</f>
        <v>121.88687155975644</v>
      </c>
    </row>
    <row r="253" spans="1:3" x14ac:dyDescent="0.25">
      <c r="A253" s="9" t="s">
        <v>204</v>
      </c>
      <c r="B253" s="12">
        <v>123544.14096391118</v>
      </c>
      <c r="C253">
        <f>SAFADModel_final_000002__2[[#This Row],[Whole Building:Facility Total Electric Demand Power '[W'](Hourly) ]]/1000</f>
        <v>123.54414096391118</v>
      </c>
    </row>
    <row r="254" spans="1:3" x14ac:dyDescent="0.25">
      <c r="A254" s="9" t="s">
        <v>205</v>
      </c>
      <c r="B254" s="12">
        <v>125409.5756812597</v>
      </c>
      <c r="C254">
        <f>SAFADModel_final_000002__2[[#This Row],[Whole Building:Facility Total Electric Demand Power '[W'](Hourly) ]]/1000</f>
        <v>125.4095756812597</v>
      </c>
    </row>
    <row r="255" spans="1:3" x14ac:dyDescent="0.25">
      <c r="A255" s="9" t="s">
        <v>206</v>
      </c>
      <c r="B255" s="12">
        <v>135543.67258098559</v>
      </c>
      <c r="C255">
        <f>SAFADModel_final_000002__2[[#This Row],[Whole Building:Facility Total Electric Demand Power '[W'](Hourly) ]]/1000</f>
        <v>135.54367258098557</v>
      </c>
    </row>
    <row r="256" spans="1:3" x14ac:dyDescent="0.25">
      <c r="A256" s="9" t="s">
        <v>207</v>
      </c>
      <c r="B256" s="12">
        <v>130238.37364541025</v>
      </c>
      <c r="C256">
        <f>SAFADModel_final_000002__2[[#This Row],[Whole Building:Facility Total Electric Demand Power '[W'](Hourly) ]]/1000</f>
        <v>130.23837364541023</v>
      </c>
    </row>
    <row r="257" spans="1:3" x14ac:dyDescent="0.25">
      <c r="A257" s="9" t="s">
        <v>208</v>
      </c>
      <c r="B257" s="12">
        <v>136858.89453936554</v>
      </c>
      <c r="C257">
        <f>SAFADModel_final_000002__2[[#This Row],[Whole Building:Facility Total Electric Demand Power '[W'](Hourly) ]]/1000</f>
        <v>136.85889453936554</v>
      </c>
    </row>
    <row r="258" spans="1:3" x14ac:dyDescent="0.25">
      <c r="A258" s="9" t="s">
        <v>209</v>
      </c>
      <c r="B258" s="12">
        <v>127006.12744863848</v>
      </c>
      <c r="C258">
        <f>SAFADModel_final_000002__2[[#This Row],[Whole Building:Facility Total Electric Demand Power '[W'](Hourly) ]]/1000</f>
        <v>127.00612744863848</v>
      </c>
    </row>
    <row r="259" spans="1:3" x14ac:dyDescent="0.25">
      <c r="A259" s="9" t="s">
        <v>210</v>
      </c>
      <c r="B259" s="12">
        <v>71193.005925892983</v>
      </c>
      <c r="C259">
        <f>SAFADModel_final_000002__2[[#This Row],[Whole Building:Facility Total Electric Demand Power '[W'](Hourly) ]]/1000</f>
        <v>71.19300592589299</v>
      </c>
    </row>
    <row r="260" spans="1:3" x14ac:dyDescent="0.25">
      <c r="A260" s="9" t="s">
        <v>211</v>
      </c>
      <c r="B260" s="12">
        <v>50935.303995032242</v>
      </c>
      <c r="C260">
        <f>SAFADModel_final_000002__2[[#This Row],[Whole Building:Facility Total Electric Demand Power '[W'](Hourly) ]]/1000</f>
        <v>50.935303995032243</v>
      </c>
    </row>
    <row r="261" spans="1:3" x14ac:dyDescent="0.25">
      <c r="A261" s="9" t="s">
        <v>212</v>
      </c>
      <c r="B261" s="12">
        <v>36410.742770821023</v>
      </c>
      <c r="C261">
        <f>SAFADModel_final_000002__2[[#This Row],[Whole Building:Facility Total Electric Demand Power '[W'](Hourly) ]]/1000</f>
        <v>36.410742770821024</v>
      </c>
    </row>
    <row r="262" spans="1:3" x14ac:dyDescent="0.25">
      <c r="A262" s="9" t="s">
        <v>213</v>
      </c>
      <c r="B262" s="12">
        <v>6381.4742274916143</v>
      </c>
      <c r="C262">
        <f>SAFADModel_final_000002__2[[#This Row],[Whole Building:Facility Total Electric Demand Power '[W'](Hourly) ]]/1000</f>
        <v>6.3814742274916147</v>
      </c>
    </row>
    <row r="263" spans="1:3" x14ac:dyDescent="0.25">
      <c r="A263" s="9" t="s">
        <v>214</v>
      </c>
      <c r="B263" s="12">
        <v>5772.0581749110934</v>
      </c>
      <c r="C263">
        <f>SAFADModel_final_000002__2[[#This Row],[Whole Building:Facility Total Electric Demand Power '[W'](Hourly) ]]/1000</f>
        <v>5.7720581749110931</v>
      </c>
    </row>
    <row r="264" spans="1:3" x14ac:dyDescent="0.25">
      <c r="A264" s="9" t="s">
        <v>215</v>
      </c>
      <c r="B264" s="12">
        <v>5837.9561572757511</v>
      </c>
      <c r="C264">
        <f>SAFADModel_final_000002__2[[#This Row],[Whole Building:Facility Total Electric Demand Power '[W'](Hourly) ]]/1000</f>
        <v>5.8379561572757508</v>
      </c>
    </row>
    <row r="265" spans="1:3" x14ac:dyDescent="0.25">
      <c r="A265" s="9" t="s">
        <v>216</v>
      </c>
      <c r="B265" s="12">
        <v>5774.5469506058789</v>
      </c>
      <c r="C265">
        <f>SAFADModel_final_000002__2[[#This Row],[Whole Building:Facility Total Electric Demand Power '[W'](Hourly) ]]/1000</f>
        <v>5.7745469506058793</v>
      </c>
    </row>
    <row r="266" spans="1:3" x14ac:dyDescent="0.25">
      <c r="A266" s="9" t="s">
        <v>217</v>
      </c>
      <c r="B266" s="12">
        <v>6271.4810426879258</v>
      </c>
      <c r="C266">
        <f>SAFADModel_final_000002__2[[#This Row],[Whole Building:Facility Total Electric Demand Power '[W'](Hourly) ]]/1000</f>
        <v>6.2714810426879257</v>
      </c>
    </row>
    <row r="267" spans="1:3" x14ac:dyDescent="0.25">
      <c r="A267" s="9" t="s">
        <v>218</v>
      </c>
      <c r="B267" s="12">
        <v>6125.5825359512855</v>
      </c>
      <c r="C267">
        <f>SAFADModel_final_000002__2[[#This Row],[Whole Building:Facility Total Electric Demand Power '[W'](Hourly) ]]/1000</f>
        <v>6.1255825359512857</v>
      </c>
    </row>
    <row r="268" spans="1:3" x14ac:dyDescent="0.25">
      <c r="A268" s="9" t="s">
        <v>219</v>
      </c>
      <c r="B268" s="12">
        <v>6055.7208495261011</v>
      </c>
      <c r="C268">
        <f>SAFADModel_final_000002__2[[#This Row],[Whole Building:Facility Total Electric Demand Power '[W'](Hourly) ]]/1000</f>
        <v>6.055720849526101</v>
      </c>
    </row>
    <row r="269" spans="1:3" x14ac:dyDescent="0.25">
      <c r="A269" s="9" t="s">
        <v>220</v>
      </c>
      <c r="B269" s="12">
        <v>6012.8738459896776</v>
      </c>
      <c r="C269">
        <f>SAFADModel_final_000002__2[[#This Row],[Whole Building:Facility Total Electric Demand Power '[W'](Hourly) ]]/1000</f>
        <v>6.0128738459896773</v>
      </c>
    </row>
    <row r="270" spans="1:3" x14ac:dyDescent="0.25">
      <c r="A270" s="9" t="s">
        <v>221</v>
      </c>
      <c r="B270" s="12">
        <v>5957.7592308321173</v>
      </c>
      <c r="C270">
        <f>SAFADModel_final_000002__2[[#This Row],[Whole Building:Facility Total Electric Demand Power '[W'](Hourly) ]]/1000</f>
        <v>5.9577592308321172</v>
      </c>
    </row>
    <row r="271" spans="1:3" x14ac:dyDescent="0.25">
      <c r="A271" s="9" t="s">
        <v>222</v>
      </c>
      <c r="B271" s="12">
        <v>5981.9264623209119</v>
      </c>
      <c r="C271">
        <f>SAFADModel_final_000002__2[[#This Row],[Whole Building:Facility Total Electric Demand Power '[W'](Hourly) ]]/1000</f>
        <v>5.9819264623209119</v>
      </c>
    </row>
    <row r="272" spans="1:3" x14ac:dyDescent="0.25">
      <c r="A272" s="9" t="s">
        <v>223</v>
      </c>
      <c r="B272" s="12">
        <v>6110.4647781251379</v>
      </c>
      <c r="C272">
        <f>SAFADModel_final_000002__2[[#This Row],[Whole Building:Facility Total Electric Demand Power '[W'](Hourly) ]]/1000</f>
        <v>6.110464778125138</v>
      </c>
    </row>
    <row r="273" spans="1:3" x14ac:dyDescent="0.25">
      <c r="A273" s="9" t="s">
        <v>224</v>
      </c>
      <c r="B273" s="12">
        <v>22817.00026428777</v>
      </c>
      <c r="C273">
        <f>SAFADModel_final_000002__2[[#This Row],[Whole Building:Facility Total Electric Demand Power '[W'](Hourly) ]]/1000</f>
        <v>22.817000264287771</v>
      </c>
    </row>
    <row r="274" spans="1:3" x14ac:dyDescent="0.25">
      <c r="A274" s="9" t="s">
        <v>225</v>
      </c>
      <c r="B274" s="12">
        <v>78114.11005944018</v>
      </c>
      <c r="C274">
        <f>SAFADModel_final_000002__2[[#This Row],[Whole Building:Facility Total Electric Demand Power '[W'](Hourly) ]]/1000</f>
        <v>78.114110059440179</v>
      </c>
    </row>
    <row r="275" spans="1:3" x14ac:dyDescent="0.25">
      <c r="A275" s="9" t="s">
        <v>226</v>
      </c>
      <c r="B275" s="12">
        <v>114121.50155682187</v>
      </c>
      <c r="C275">
        <f>SAFADModel_final_000002__2[[#This Row],[Whole Building:Facility Total Electric Demand Power '[W'](Hourly) ]]/1000</f>
        <v>114.12150155682187</v>
      </c>
    </row>
    <row r="276" spans="1:3" x14ac:dyDescent="0.25">
      <c r="A276" s="9" t="s">
        <v>227</v>
      </c>
      <c r="B276" s="12">
        <v>111052.51960770939</v>
      </c>
      <c r="C276">
        <f>SAFADModel_final_000002__2[[#This Row],[Whole Building:Facility Total Electric Demand Power '[W'](Hourly) ]]/1000</f>
        <v>111.05251960770939</v>
      </c>
    </row>
    <row r="277" spans="1:3" x14ac:dyDescent="0.25">
      <c r="A277" s="9" t="s">
        <v>228</v>
      </c>
      <c r="B277" s="12">
        <v>111095.3092963301</v>
      </c>
      <c r="C277">
        <f>SAFADModel_final_000002__2[[#This Row],[Whole Building:Facility Total Electric Demand Power '[W'](Hourly) ]]/1000</f>
        <v>111.0953092963301</v>
      </c>
    </row>
    <row r="278" spans="1:3" x14ac:dyDescent="0.25">
      <c r="A278" s="9" t="s">
        <v>229</v>
      </c>
      <c r="B278" s="12">
        <v>118135.2893905636</v>
      </c>
      <c r="C278">
        <f>SAFADModel_final_000002__2[[#This Row],[Whole Building:Facility Total Electric Demand Power '[W'](Hourly) ]]/1000</f>
        <v>118.1352893905636</v>
      </c>
    </row>
    <row r="279" spans="1:3" x14ac:dyDescent="0.25">
      <c r="A279" s="9" t="s">
        <v>230</v>
      </c>
      <c r="B279" s="12">
        <v>124724.81962779626</v>
      </c>
      <c r="C279">
        <f>SAFADModel_final_000002__2[[#This Row],[Whole Building:Facility Total Electric Demand Power '[W'](Hourly) ]]/1000</f>
        <v>124.72481962779625</v>
      </c>
    </row>
    <row r="280" spans="1:3" x14ac:dyDescent="0.25">
      <c r="A280" s="9" t="s">
        <v>231</v>
      </c>
      <c r="B280" s="12">
        <v>111143.58580054762</v>
      </c>
      <c r="C280">
        <f>SAFADModel_final_000002__2[[#This Row],[Whole Building:Facility Total Electric Demand Power '[W'](Hourly) ]]/1000</f>
        <v>111.14358580054761</v>
      </c>
    </row>
    <row r="281" spans="1:3" x14ac:dyDescent="0.25">
      <c r="A281" s="9" t="s">
        <v>232</v>
      </c>
      <c r="B281" s="12">
        <v>102989.9199000199</v>
      </c>
      <c r="C281">
        <f>SAFADModel_final_000002__2[[#This Row],[Whole Building:Facility Total Electric Demand Power '[W'](Hourly) ]]/1000</f>
        <v>102.9899199000199</v>
      </c>
    </row>
    <row r="282" spans="1:3" x14ac:dyDescent="0.25">
      <c r="A282" s="9" t="s">
        <v>233</v>
      </c>
      <c r="B282" s="12">
        <v>92100.530480926987</v>
      </c>
      <c r="C282">
        <f>SAFADModel_final_000002__2[[#This Row],[Whole Building:Facility Total Electric Demand Power '[W'](Hourly) ]]/1000</f>
        <v>92.100530480926992</v>
      </c>
    </row>
    <row r="283" spans="1:3" x14ac:dyDescent="0.25">
      <c r="A283" s="9" t="s">
        <v>234</v>
      </c>
      <c r="B283" s="12">
        <v>45085.437297077442</v>
      </c>
      <c r="C283">
        <f>SAFADModel_final_000002__2[[#This Row],[Whole Building:Facility Total Electric Demand Power '[W'](Hourly) ]]/1000</f>
        <v>45.085437297077441</v>
      </c>
    </row>
    <row r="284" spans="1:3" x14ac:dyDescent="0.25">
      <c r="A284" s="9" t="s">
        <v>235</v>
      </c>
      <c r="B284" s="12">
        <v>24449.524332348705</v>
      </c>
      <c r="C284">
        <f>SAFADModel_final_000002__2[[#This Row],[Whole Building:Facility Total Electric Demand Power '[W'](Hourly) ]]/1000</f>
        <v>24.449524332348705</v>
      </c>
    </row>
    <row r="285" spans="1:3" x14ac:dyDescent="0.25">
      <c r="A285" s="9" t="s">
        <v>236</v>
      </c>
      <c r="B285" s="12">
        <v>15673.214204911013</v>
      </c>
      <c r="C285">
        <f>SAFADModel_final_000002__2[[#This Row],[Whole Building:Facility Total Electric Demand Power '[W'](Hourly) ]]/1000</f>
        <v>15.673214204911014</v>
      </c>
    </row>
    <row r="286" spans="1:3" x14ac:dyDescent="0.25">
      <c r="A286" s="9" t="s">
        <v>237</v>
      </c>
      <c r="B286" s="12">
        <v>10999.786748179866</v>
      </c>
      <c r="C286">
        <f>SAFADModel_final_000002__2[[#This Row],[Whole Building:Facility Total Electric Demand Power '[W'](Hourly) ]]/1000</f>
        <v>10.999786748179865</v>
      </c>
    </row>
    <row r="287" spans="1:3" x14ac:dyDescent="0.25">
      <c r="A287" s="9" t="s">
        <v>238</v>
      </c>
      <c r="B287" s="12">
        <v>6369.0597419737123</v>
      </c>
      <c r="C287">
        <f>SAFADModel_final_000002__2[[#This Row],[Whole Building:Facility Total Electric Demand Power '[W'](Hourly) ]]/1000</f>
        <v>6.3690597419737127</v>
      </c>
    </row>
    <row r="288" spans="1:3" x14ac:dyDescent="0.25">
      <c r="A288" s="9" t="s">
        <v>239</v>
      </c>
      <c r="B288" s="12">
        <v>6342.0536224896032</v>
      </c>
      <c r="C288">
        <f>SAFADModel_final_000002__2[[#This Row],[Whole Building:Facility Total Electric Demand Power '[W'](Hourly) ]]/1000</f>
        <v>6.3420536224896029</v>
      </c>
    </row>
    <row r="289" spans="1:3" x14ac:dyDescent="0.25">
      <c r="A289" s="9" t="s">
        <v>240</v>
      </c>
      <c r="B289" s="12">
        <v>6278.8587117827155</v>
      </c>
      <c r="C289">
        <f>SAFADModel_final_000002__2[[#This Row],[Whole Building:Facility Total Electric Demand Power '[W'](Hourly) ]]/1000</f>
        <v>6.2788587117827159</v>
      </c>
    </row>
    <row r="290" spans="1:3" x14ac:dyDescent="0.25">
      <c r="A290" s="9" t="s">
        <v>581</v>
      </c>
      <c r="B290" s="12">
        <v>6197.4773743024407</v>
      </c>
      <c r="C290">
        <f>SAFADModel_final_000002__2[[#This Row],[Whole Building:Facility Total Electric Demand Power '[W'](Hourly) ]]/1000</f>
        <v>6.1974773743024407</v>
      </c>
    </row>
    <row r="291" spans="1:3" x14ac:dyDescent="0.25">
      <c r="A291" s="9" t="s">
        <v>582</v>
      </c>
      <c r="B291" s="12">
        <v>6113.620473432381</v>
      </c>
      <c r="C291">
        <f>SAFADModel_final_000002__2[[#This Row],[Whole Building:Facility Total Electric Demand Power '[W'](Hourly) ]]/1000</f>
        <v>6.1136204734323814</v>
      </c>
    </row>
    <row r="292" spans="1:3" x14ac:dyDescent="0.25">
      <c r="A292" s="9" t="s">
        <v>583</v>
      </c>
      <c r="B292" s="12">
        <v>6053.2129468106987</v>
      </c>
      <c r="C292">
        <f>SAFADModel_final_000002__2[[#This Row],[Whole Building:Facility Total Electric Demand Power '[W'](Hourly) ]]/1000</f>
        <v>6.0532129468106985</v>
      </c>
    </row>
    <row r="293" spans="1:3" x14ac:dyDescent="0.25">
      <c r="A293" s="9" t="s">
        <v>584</v>
      </c>
      <c r="B293" s="12">
        <v>6005.8873596637159</v>
      </c>
      <c r="C293">
        <f>SAFADModel_final_000002__2[[#This Row],[Whole Building:Facility Total Electric Demand Power '[W'](Hourly) ]]/1000</f>
        <v>6.0058873596637161</v>
      </c>
    </row>
    <row r="294" spans="1:3" x14ac:dyDescent="0.25">
      <c r="A294" s="9" t="s">
        <v>585</v>
      </c>
      <c r="B294" s="12">
        <v>5933.4668857288661</v>
      </c>
      <c r="C294">
        <f>SAFADModel_final_000002__2[[#This Row],[Whole Building:Facility Total Electric Demand Power '[W'](Hourly) ]]/1000</f>
        <v>5.9334668857288664</v>
      </c>
    </row>
    <row r="295" spans="1:3" x14ac:dyDescent="0.25">
      <c r="A295" s="9" t="s">
        <v>586</v>
      </c>
      <c r="B295" s="12">
        <v>5939.6792384469081</v>
      </c>
      <c r="C295">
        <f>SAFADModel_final_000002__2[[#This Row],[Whole Building:Facility Total Electric Demand Power '[W'](Hourly) ]]/1000</f>
        <v>5.9396792384469084</v>
      </c>
    </row>
    <row r="296" spans="1:3" x14ac:dyDescent="0.25">
      <c r="A296" s="9" t="s">
        <v>587</v>
      </c>
      <c r="B296" s="12">
        <v>6043.2397667214218</v>
      </c>
      <c r="C296">
        <f>SAFADModel_final_000002__2[[#This Row],[Whole Building:Facility Total Electric Demand Power '[W'](Hourly) ]]/1000</f>
        <v>6.0432397667214222</v>
      </c>
    </row>
    <row r="297" spans="1:3" x14ac:dyDescent="0.25">
      <c r="A297" s="9" t="s">
        <v>588</v>
      </c>
      <c r="B297" s="12">
        <v>6174.6649844019112</v>
      </c>
      <c r="C297">
        <f>SAFADModel_final_000002__2[[#This Row],[Whole Building:Facility Total Electric Demand Power '[W'](Hourly) ]]/1000</f>
        <v>6.174664984401911</v>
      </c>
    </row>
    <row r="298" spans="1:3" x14ac:dyDescent="0.25">
      <c r="A298" s="9" t="s">
        <v>589</v>
      </c>
      <c r="B298" s="12">
        <v>60839.52654190149</v>
      </c>
      <c r="C298">
        <f>SAFADModel_final_000002__2[[#This Row],[Whole Building:Facility Total Electric Demand Power '[W'](Hourly) ]]/1000</f>
        <v>60.839526541901492</v>
      </c>
    </row>
    <row r="299" spans="1:3" x14ac:dyDescent="0.25">
      <c r="A299" s="9" t="s">
        <v>590</v>
      </c>
      <c r="B299" s="12">
        <v>78562.537160299442</v>
      </c>
      <c r="C299">
        <f>SAFADModel_final_000002__2[[#This Row],[Whole Building:Facility Total Electric Demand Power '[W'](Hourly) ]]/1000</f>
        <v>78.562537160299442</v>
      </c>
    </row>
    <row r="300" spans="1:3" x14ac:dyDescent="0.25">
      <c r="A300" s="9" t="s">
        <v>591</v>
      </c>
      <c r="B300" s="12">
        <v>84853.591580546738</v>
      </c>
      <c r="C300">
        <f>SAFADModel_final_000002__2[[#This Row],[Whole Building:Facility Total Electric Demand Power '[W'](Hourly) ]]/1000</f>
        <v>84.853591580546734</v>
      </c>
    </row>
    <row r="301" spans="1:3" x14ac:dyDescent="0.25">
      <c r="A301" s="9" t="s">
        <v>592</v>
      </c>
      <c r="B301" s="12">
        <v>74297.157599968123</v>
      </c>
      <c r="C301">
        <f>SAFADModel_final_000002__2[[#This Row],[Whole Building:Facility Total Electric Demand Power '[W'](Hourly) ]]/1000</f>
        <v>74.297157599968116</v>
      </c>
    </row>
    <row r="302" spans="1:3" x14ac:dyDescent="0.25">
      <c r="A302" s="9" t="s">
        <v>593</v>
      </c>
      <c r="B302" s="12">
        <v>48118.795306395063</v>
      </c>
      <c r="C302">
        <f>SAFADModel_final_000002__2[[#This Row],[Whole Building:Facility Total Electric Demand Power '[W'](Hourly) ]]/1000</f>
        <v>48.118795306395064</v>
      </c>
    </row>
    <row r="303" spans="1:3" x14ac:dyDescent="0.25">
      <c r="A303" s="9" t="s">
        <v>594</v>
      </c>
      <c r="B303" s="12">
        <v>43742.991876363296</v>
      </c>
      <c r="C303">
        <f>SAFADModel_final_000002__2[[#This Row],[Whole Building:Facility Total Electric Demand Power '[W'](Hourly) ]]/1000</f>
        <v>43.742991876363298</v>
      </c>
    </row>
    <row r="304" spans="1:3" x14ac:dyDescent="0.25">
      <c r="A304" s="9" t="s">
        <v>595</v>
      </c>
      <c r="B304" s="12">
        <v>44542.259972147156</v>
      </c>
      <c r="C304">
        <f>SAFADModel_final_000002__2[[#This Row],[Whole Building:Facility Total Electric Demand Power '[W'](Hourly) ]]/1000</f>
        <v>44.542259972147157</v>
      </c>
    </row>
    <row r="305" spans="1:3" x14ac:dyDescent="0.25">
      <c r="A305" s="9" t="s">
        <v>596</v>
      </c>
      <c r="B305" s="12">
        <v>40415.710432545551</v>
      </c>
      <c r="C305">
        <f>SAFADModel_final_000002__2[[#This Row],[Whole Building:Facility Total Electric Demand Power '[W'](Hourly) ]]/1000</f>
        <v>40.415710432545552</v>
      </c>
    </row>
    <row r="306" spans="1:3" x14ac:dyDescent="0.25">
      <c r="A306" s="9" t="s">
        <v>597</v>
      </c>
      <c r="B306" s="12">
        <v>33171.732983841888</v>
      </c>
      <c r="C306">
        <f>SAFADModel_final_000002__2[[#This Row],[Whole Building:Facility Total Electric Demand Power '[W'](Hourly) ]]/1000</f>
        <v>33.171732983841885</v>
      </c>
    </row>
    <row r="307" spans="1:3" x14ac:dyDescent="0.25">
      <c r="A307" s="9" t="s">
        <v>598</v>
      </c>
      <c r="B307" s="12">
        <v>25642.798811733508</v>
      </c>
      <c r="C307">
        <f>SAFADModel_final_000002__2[[#This Row],[Whole Building:Facility Total Electric Demand Power '[W'](Hourly) ]]/1000</f>
        <v>25.64279881173351</v>
      </c>
    </row>
    <row r="308" spans="1:3" x14ac:dyDescent="0.25">
      <c r="A308" s="9" t="s">
        <v>599</v>
      </c>
      <c r="B308" s="12">
        <v>20634.109636167646</v>
      </c>
      <c r="C308">
        <f>SAFADModel_final_000002__2[[#This Row],[Whole Building:Facility Total Electric Demand Power '[W'](Hourly) ]]/1000</f>
        <v>20.634109636167647</v>
      </c>
    </row>
    <row r="309" spans="1:3" x14ac:dyDescent="0.25">
      <c r="A309" s="9" t="s">
        <v>600</v>
      </c>
      <c r="B309" s="12">
        <v>9067.4498408219024</v>
      </c>
      <c r="C309">
        <f>SAFADModel_final_000002__2[[#This Row],[Whole Building:Facility Total Electric Demand Power '[W'](Hourly) ]]/1000</f>
        <v>9.0674498408219026</v>
      </c>
    </row>
    <row r="310" spans="1:3" x14ac:dyDescent="0.25">
      <c r="A310" s="9" t="s">
        <v>601</v>
      </c>
      <c r="B310" s="12">
        <v>8451.9993257829137</v>
      </c>
      <c r="C310">
        <f>SAFADModel_final_000002__2[[#This Row],[Whole Building:Facility Total Electric Demand Power '[W'](Hourly) ]]/1000</f>
        <v>8.4519993257829142</v>
      </c>
    </row>
    <row r="311" spans="1:3" x14ac:dyDescent="0.25">
      <c r="A311" s="9" t="s">
        <v>602</v>
      </c>
      <c r="B311" s="12">
        <v>6813.3727336805432</v>
      </c>
      <c r="C311">
        <f>SAFADModel_final_000002__2[[#This Row],[Whole Building:Facility Total Electric Demand Power '[W'](Hourly) ]]/1000</f>
        <v>6.8133727336805432</v>
      </c>
    </row>
    <row r="312" spans="1:3" x14ac:dyDescent="0.25">
      <c r="A312" s="9" t="s">
        <v>603</v>
      </c>
      <c r="B312" s="12">
        <v>6462.0960216055537</v>
      </c>
      <c r="C312">
        <f>SAFADModel_final_000002__2[[#This Row],[Whole Building:Facility Total Electric Demand Power '[W'](Hourly) ]]/1000</f>
        <v>6.4620960216055536</v>
      </c>
    </row>
    <row r="313" spans="1:3" x14ac:dyDescent="0.25">
      <c r="A313" s="9" t="s">
        <v>604</v>
      </c>
      <c r="B313" s="12">
        <v>6362.7450819466785</v>
      </c>
      <c r="C313">
        <f>SAFADModel_final_000002__2[[#This Row],[Whole Building:Facility Total Electric Demand Power '[W'](Hourly) ]]/1000</f>
        <v>6.3627450819466782</v>
      </c>
    </row>
    <row r="314" spans="1:3" x14ac:dyDescent="0.25">
      <c r="A314" s="9" t="s">
        <v>605</v>
      </c>
      <c r="B314" s="12">
        <v>6340.8314528714027</v>
      </c>
      <c r="C314">
        <f>SAFADModel_final_000002__2[[#This Row],[Whole Building:Facility Total Electric Demand Power '[W'](Hourly) ]]/1000</f>
        <v>6.3408314528714023</v>
      </c>
    </row>
    <row r="315" spans="1:3" x14ac:dyDescent="0.25">
      <c r="A315" s="9" t="s">
        <v>606</v>
      </c>
      <c r="B315" s="12">
        <v>6326.3593344755245</v>
      </c>
      <c r="C315">
        <f>SAFADModel_final_000002__2[[#This Row],[Whole Building:Facility Total Electric Demand Power '[W'](Hourly) ]]/1000</f>
        <v>6.3263593344755247</v>
      </c>
    </row>
    <row r="316" spans="1:3" x14ac:dyDescent="0.25">
      <c r="A316" s="9" t="s">
        <v>607</v>
      </c>
      <c r="B316" s="12">
        <v>6279.2553251537211</v>
      </c>
      <c r="C316">
        <f>SAFADModel_final_000002__2[[#This Row],[Whole Building:Facility Total Electric Demand Power '[W'](Hourly) ]]/1000</f>
        <v>6.2792553251537209</v>
      </c>
    </row>
    <row r="317" spans="1:3" x14ac:dyDescent="0.25">
      <c r="A317" s="9" t="s">
        <v>608</v>
      </c>
      <c r="B317" s="12">
        <v>6224.9589439933743</v>
      </c>
      <c r="C317">
        <f>SAFADModel_final_000002__2[[#This Row],[Whole Building:Facility Total Electric Demand Power '[W'](Hourly) ]]/1000</f>
        <v>6.2249589439933741</v>
      </c>
    </row>
    <row r="318" spans="1:3" x14ac:dyDescent="0.25">
      <c r="A318" s="9" t="s">
        <v>609</v>
      </c>
      <c r="B318" s="12">
        <v>6173.402514943019</v>
      </c>
      <c r="C318">
        <f>SAFADModel_final_000002__2[[#This Row],[Whole Building:Facility Total Electric Demand Power '[W'](Hourly) ]]/1000</f>
        <v>6.1734025149430192</v>
      </c>
    </row>
    <row r="319" spans="1:3" x14ac:dyDescent="0.25">
      <c r="A319" s="9" t="s">
        <v>610</v>
      </c>
      <c r="B319" s="12">
        <v>6166.1262023359013</v>
      </c>
      <c r="C319">
        <f>SAFADModel_final_000002__2[[#This Row],[Whole Building:Facility Total Electric Demand Power '[W'](Hourly) ]]/1000</f>
        <v>6.1661262023359011</v>
      </c>
    </row>
    <row r="320" spans="1:3" x14ac:dyDescent="0.25">
      <c r="A320" s="9" t="s">
        <v>611</v>
      </c>
      <c r="B320" s="12">
        <v>6205.5269713764001</v>
      </c>
      <c r="C320">
        <f>SAFADModel_final_000002__2[[#This Row],[Whole Building:Facility Total Electric Demand Power '[W'](Hourly) ]]/1000</f>
        <v>6.2055269713763996</v>
      </c>
    </row>
    <row r="321" spans="1:3" x14ac:dyDescent="0.25">
      <c r="A321" s="9" t="s">
        <v>612</v>
      </c>
      <c r="B321" s="12">
        <v>6266.2744910644906</v>
      </c>
      <c r="C321">
        <f>SAFADModel_final_000002__2[[#This Row],[Whole Building:Facility Total Electric Demand Power '[W'](Hourly) ]]/1000</f>
        <v>6.2662744910644905</v>
      </c>
    </row>
    <row r="322" spans="1:3" x14ac:dyDescent="0.25">
      <c r="A322" s="9" t="s">
        <v>613</v>
      </c>
      <c r="B322" s="12">
        <v>6325.1152846573968</v>
      </c>
      <c r="C322">
        <f>SAFADModel_final_000002__2[[#This Row],[Whole Building:Facility Total Electric Demand Power '[W'](Hourly) ]]/1000</f>
        <v>6.3251152846573966</v>
      </c>
    </row>
    <row r="323" spans="1:3" x14ac:dyDescent="0.25">
      <c r="A323" s="9" t="s">
        <v>614</v>
      </c>
      <c r="B323" s="12">
        <v>6385.6190386529415</v>
      </c>
      <c r="C323">
        <f>SAFADModel_final_000002__2[[#This Row],[Whole Building:Facility Total Electric Demand Power '[W'](Hourly) ]]/1000</f>
        <v>6.3856190386529414</v>
      </c>
    </row>
    <row r="324" spans="1:3" x14ac:dyDescent="0.25">
      <c r="A324" s="9" t="s">
        <v>615</v>
      </c>
      <c r="B324" s="12">
        <v>6446.0180028257273</v>
      </c>
      <c r="C324">
        <f>SAFADModel_final_000002__2[[#This Row],[Whole Building:Facility Total Electric Demand Power '[W'](Hourly) ]]/1000</f>
        <v>6.4460180028257277</v>
      </c>
    </row>
    <row r="325" spans="1:3" x14ac:dyDescent="0.25">
      <c r="A325" s="9" t="s">
        <v>616</v>
      </c>
      <c r="B325" s="12">
        <v>6499.5898445509856</v>
      </c>
      <c r="C325">
        <f>SAFADModel_final_000002__2[[#This Row],[Whole Building:Facility Total Electric Demand Power '[W'](Hourly) ]]/1000</f>
        <v>6.4995898445509859</v>
      </c>
    </row>
    <row r="326" spans="1:3" x14ac:dyDescent="0.25">
      <c r="A326" s="9" t="s">
        <v>617</v>
      </c>
      <c r="B326" s="12">
        <v>6530.1170968244105</v>
      </c>
      <c r="C326">
        <f>SAFADModel_final_000002__2[[#This Row],[Whole Building:Facility Total Electric Demand Power '[W'](Hourly) ]]/1000</f>
        <v>6.5301170968244104</v>
      </c>
    </row>
    <row r="327" spans="1:3" x14ac:dyDescent="0.25">
      <c r="A327" s="9" t="s">
        <v>618</v>
      </c>
      <c r="B327" s="12">
        <v>6546.5335061705919</v>
      </c>
      <c r="C327">
        <f>SAFADModel_final_000002__2[[#This Row],[Whole Building:Facility Total Electric Demand Power '[W'](Hourly) ]]/1000</f>
        <v>6.5465335061705918</v>
      </c>
    </row>
    <row r="328" spans="1:3" x14ac:dyDescent="0.25">
      <c r="A328" s="9" t="s">
        <v>619</v>
      </c>
      <c r="B328" s="12">
        <v>6540.308972317147</v>
      </c>
      <c r="C328">
        <f>SAFADModel_final_000002__2[[#This Row],[Whole Building:Facility Total Electric Demand Power '[W'](Hourly) ]]/1000</f>
        <v>6.5403089723171473</v>
      </c>
    </row>
    <row r="329" spans="1:3" x14ac:dyDescent="0.25">
      <c r="A329" s="9" t="s">
        <v>620</v>
      </c>
      <c r="B329" s="12">
        <v>6513.9046886574333</v>
      </c>
      <c r="C329">
        <f>SAFADModel_final_000002__2[[#This Row],[Whole Building:Facility Total Electric Demand Power '[W'](Hourly) ]]/1000</f>
        <v>6.5139046886574334</v>
      </c>
    </row>
    <row r="330" spans="1:3" x14ac:dyDescent="0.25">
      <c r="A330" s="9" t="s">
        <v>621</v>
      </c>
      <c r="B330" s="12">
        <v>6467.5768139506117</v>
      </c>
      <c r="C330">
        <f>SAFADModel_final_000002__2[[#This Row],[Whole Building:Facility Total Electric Demand Power '[W'](Hourly) ]]/1000</f>
        <v>6.467576813950612</v>
      </c>
    </row>
    <row r="331" spans="1:3" x14ac:dyDescent="0.25">
      <c r="A331" s="9" t="s">
        <v>622</v>
      </c>
      <c r="B331" s="12">
        <v>6380.8686903425832</v>
      </c>
      <c r="C331">
        <f>SAFADModel_final_000002__2[[#This Row],[Whole Building:Facility Total Electric Demand Power '[W'](Hourly) ]]/1000</f>
        <v>6.3808686903425835</v>
      </c>
    </row>
    <row r="332" spans="1:3" x14ac:dyDescent="0.25">
      <c r="A332" s="9" t="s">
        <v>623</v>
      </c>
      <c r="B332" s="12">
        <v>6311.6245452514313</v>
      </c>
      <c r="C332">
        <f>SAFADModel_final_000002__2[[#This Row],[Whole Building:Facility Total Electric Demand Power '[W'](Hourly) ]]/1000</f>
        <v>6.3116245452514317</v>
      </c>
    </row>
    <row r="333" spans="1:3" x14ac:dyDescent="0.25">
      <c r="A333" s="9" t="s">
        <v>624</v>
      </c>
      <c r="B333" s="12">
        <v>6252.7808059855879</v>
      </c>
      <c r="C333">
        <f>SAFADModel_final_000002__2[[#This Row],[Whole Building:Facility Total Electric Demand Power '[W'](Hourly) ]]/1000</f>
        <v>6.2527808059855881</v>
      </c>
    </row>
    <row r="334" spans="1:3" x14ac:dyDescent="0.25">
      <c r="A334" s="9" t="s">
        <v>625</v>
      </c>
      <c r="B334" s="12">
        <v>6215.2797260835314</v>
      </c>
      <c r="C334">
        <f>SAFADModel_final_000002__2[[#This Row],[Whole Building:Facility Total Electric Demand Power '[W'](Hourly) ]]/1000</f>
        <v>6.2152797260835317</v>
      </c>
    </row>
    <row r="335" spans="1:3" x14ac:dyDescent="0.25">
      <c r="A335" s="9" t="s">
        <v>626</v>
      </c>
      <c r="B335" s="12">
        <v>6194.7142757520705</v>
      </c>
      <c r="C335">
        <f>SAFADModel_final_000002__2[[#This Row],[Whole Building:Facility Total Electric Demand Power '[W'](Hourly) ]]/1000</f>
        <v>6.1947142757520703</v>
      </c>
    </row>
    <row r="336" spans="1:3" x14ac:dyDescent="0.25">
      <c r="A336" s="9" t="s">
        <v>627</v>
      </c>
      <c r="B336" s="12">
        <v>6177.0764957910769</v>
      </c>
      <c r="C336">
        <f>SAFADModel_final_000002__2[[#This Row],[Whole Building:Facility Total Electric Demand Power '[W'](Hourly) ]]/1000</f>
        <v>6.1770764957910771</v>
      </c>
    </row>
    <row r="337" spans="1:3" x14ac:dyDescent="0.25">
      <c r="A337" s="9" t="s">
        <v>628</v>
      </c>
      <c r="B337" s="12">
        <v>6156.3429695718005</v>
      </c>
      <c r="C337">
        <f>SAFADModel_final_000002__2[[#This Row],[Whole Building:Facility Total Electric Demand Power '[W'](Hourly) ]]/1000</f>
        <v>6.1563429695718002</v>
      </c>
    </row>
    <row r="338" spans="1:3" x14ac:dyDescent="0.25">
      <c r="A338" s="9" t="s">
        <v>241</v>
      </c>
      <c r="B338" s="12">
        <v>4543.8416952158304</v>
      </c>
      <c r="C338">
        <f>SAFADModel_final_000002__2[[#This Row],[Whole Building:Facility Total Electric Demand Power '[W'](Hourly) ]]/1000</f>
        <v>4.5438416952158303</v>
      </c>
    </row>
    <row r="339" spans="1:3" x14ac:dyDescent="0.25">
      <c r="A339" s="9" t="s">
        <v>242</v>
      </c>
      <c r="B339" s="12">
        <v>5002.1081720405246</v>
      </c>
      <c r="C339">
        <f>SAFADModel_final_000002__2[[#This Row],[Whole Building:Facility Total Electric Demand Power '[W'](Hourly) ]]/1000</f>
        <v>5.0021081720405247</v>
      </c>
    </row>
    <row r="340" spans="1:3" x14ac:dyDescent="0.25">
      <c r="A340" s="9" t="s">
        <v>243</v>
      </c>
      <c r="B340" s="12">
        <v>5070.4571637125855</v>
      </c>
      <c r="C340">
        <f>SAFADModel_final_000002__2[[#This Row],[Whole Building:Facility Total Electric Demand Power '[W'](Hourly) ]]/1000</f>
        <v>5.0704571637125859</v>
      </c>
    </row>
    <row r="341" spans="1:3" x14ac:dyDescent="0.25">
      <c r="A341" s="9" t="s">
        <v>244</v>
      </c>
      <c r="B341" s="12">
        <v>5056.3851482419714</v>
      </c>
      <c r="C341">
        <f>SAFADModel_final_000002__2[[#This Row],[Whole Building:Facility Total Electric Demand Power '[W'](Hourly) ]]/1000</f>
        <v>5.0563851482419713</v>
      </c>
    </row>
    <row r="342" spans="1:3" x14ac:dyDescent="0.25">
      <c r="A342" s="9" t="s">
        <v>245</v>
      </c>
      <c r="B342" s="12">
        <v>5026.0098211602171</v>
      </c>
      <c r="C342">
        <f>SAFADModel_final_000002__2[[#This Row],[Whole Building:Facility Total Electric Demand Power '[W'](Hourly) ]]/1000</f>
        <v>5.0260098211602173</v>
      </c>
    </row>
    <row r="343" spans="1:3" x14ac:dyDescent="0.25">
      <c r="A343" s="9" t="s">
        <v>246</v>
      </c>
      <c r="B343" s="12">
        <v>5063.4324505710438</v>
      </c>
      <c r="C343">
        <f>SAFADModel_final_000002__2[[#This Row],[Whole Building:Facility Total Electric Demand Power '[W'](Hourly) ]]/1000</f>
        <v>5.0634324505710442</v>
      </c>
    </row>
    <row r="344" spans="1:3" x14ac:dyDescent="0.25">
      <c r="A344" s="9" t="s">
        <v>247</v>
      </c>
      <c r="B344" s="12">
        <v>5093.0799727156364</v>
      </c>
      <c r="C344">
        <f>SAFADModel_final_000002__2[[#This Row],[Whole Building:Facility Total Electric Demand Power '[W'](Hourly) ]]/1000</f>
        <v>5.0930799727156364</v>
      </c>
    </row>
    <row r="345" spans="1:3" x14ac:dyDescent="0.25">
      <c r="A345" s="9" t="s">
        <v>248</v>
      </c>
      <c r="B345" s="12">
        <v>24291.624005631991</v>
      </c>
      <c r="C345">
        <f>SAFADModel_final_000002__2[[#This Row],[Whole Building:Facility Total Electric Demand Power '[W'](Hourly) ]]/1000</f>
        <v>24.291624005631991</v>
      </c>
    </row>
    <row r="346" spans="1:3" x14ac:dyDescent="0.25">
      <c r="A346" s="9" t="s">
        <v>249</v>
      </c>
      <c r="B346" s="12">
        <v>84635.644642121668</v>
      </c>
      <c r="C346">
        <f>SAFADModel_final_000002__2[[#This Row],[Whole Building:Facility Total Electric Demand Power '[W'](Hourly) ]]/1000</f>
        <v>84.635644642121662</v>
      </c>
    </row>
    <row r="347" spans="1:3" x14ac:dyDescent="0.25">
      <c r="A347" s="9" t="s">
        <v>250</v>
      </c>
      <c r="B347" s="12">
        <v>110162.42341818592</v>
      </c>
      <c r="C347">
        <f>SAFADModel_final_000002__2[[#This Row],[Whole Building:Facility Total Electric Demand Power '[W'](Hourly) ]]/1000</f>
        <v>110.16242341818592</v>
      </c>
    </row>
    <row r="348" spans="1:3" x14ac:dyDescent="0.25">
      <c r="A348" s="9" t="s">
        <v>251</v>
      </c>
      <c r="B348" s="12">
        <v>105347.57736483346</v>
      </c>
      <c r="C348">
        <f>SAFADModel_final_000002__2[[#This Row],[Whole Building:Facility Total Electric Demand Power '[W'](Hourly) ]]/1000</f>
        <v>105.34757736483346</v>
      </c>
    </row>
    <row r="349" spans="1:3" x14ac:dyDescent="0.25">
      <c r="A349" s="9" t="s">
        <v>252</v>
      </c>
      <c r="B349" s="12">
        <v>126093.26086595928</v>
      </c>
      <c r="C349">
        <f>SAFADModel_final_000002__2[[#This Row],[Whole Building:Facility Total Electric Demand Power '[W'](Hourly) ]]/1000</f>
        <v>126.09326086595928</v>
      </c>
    </row>
    <row r="350" spans="1:3" x14ac:dyDescent="0.25">
      <c r="A350" s="9" t="s">
        <v>253</v>
      </c>
      <c r="B350" s="12">
        <v>120574.07431411993</v>
      </c>
      <c r="C350">
        <f>SAFADModel_final_000002__2[[#This Row],[Whole Building:Facility Total Electric Demand Power '[W'](Hourly) ]]/1000</f>
        <v>120.57407431411994</v>
      </c>
    </row>
    <row r="351" spans="1:3" x14ac:dyDescent="0.25">
      <c r="A351" s="9" t="s">
        <v>254</v>
      </c>
      <c r="B351" s="12">
        <v>130735.12031360606</v>
      </c>
      <c r="C351">
        <f>SAFADModel_final_000002__2[[#This Row],[Whole Building:Facility Total Electric Demand Power '[W'](Hourly) ]]/1000</f>
        <v>130.73512031360607</v>
      </c>
    </row>
    <row r="352" spans="1:3" x14ac:dyDescent="0.25">
      <c r="A352" s="9" t="s">
        <v>255</v>
      </c>
      <c r="B352" s="12">
        <v>139474.61114014723</v>
      </c>
      <c r="C352">
        <f>SAFADModel_final_000002__2[[#This Row],[Whole Building:Facility Total Electric Demand Power '[W'](Hourly) ]]/1000</f>
        <v>139.47461114014723</v>
      </c>
    </row>
    <row r="353" spans="1:3" x14ac:dyDescent="0.25">
      <c r="A353" s="9" t="s">
        <v>256</v>
      </c>
      <c r="B353" s="12">
        <v>127450.62391409627</v>
      </c>
      <c r="C353">
        <f>SAFADModel_final_000002__2[[#This Row],[Whole Building:Facility Total Electric Demand Power '[W'](Hourly) ]]/1000</f>
        <v>127.45062391409627</v>
      </c>
    </row>
    <row r="354" spans="1:3" x14ac:dyDescent="0.25">
      <c r="A354" s="9" t="s">
        <v>257</v>
      </c>
      <c r="B354" s="12">
        <v>112027.77259369647</v>
      </c>
      <c r="C354">
        <f>SAFADModel_final_000002__2[[#This Row],[Whole Building:Facility Total Electric Demand Power '[W'](Hourly) ]]/1000</f>
        <v>112.02777259369647</v>
      </c>
    </row>
    <row r="355" spans="1:3" x14ac:dyDescent="0.25">
      <c r="A355" s="9" t="s">
        <v>258</v>
      </c>
      <c r="B355" s="12">
        <v>42369.002667052824</v>
      </c>
      <c r="C355">
        <f>SAFADModel_final_000002__2[[#This Row],[Whole Building:Facility Total Electric Demand Power '[W'](Hourly) ]]/1000</f>
        <v>42.369002667052825</v>
      </c>
    </row>
    <row r="356" spans="1:3" x14ac:dyDescent="0.25">
      <c r="A356" s="9" t="s">
        <v>259</v>
      </c>
      <c r="B356" s="12">
        <v>20799.324619838953</v>
      </c>
      <c r="C356">
        <f>SAFADModel_final_000002__2[[#This Row],[Whole Building:Facility Total Electric Demand Power '[W'](Hourly) ]]/1000</f>
        <v>20.799324619838952</v>
      </c>
    </row>
    <row r="357" spans="1:3" x14ac:dyDescent="0.25">
      <c r="A357" s="9" t="s">
        <v>260</v>
      </c>
      <c r="B357" s="12">
        <v>8776.4571521089401</v>
      </c>
      <c r="C357">
        <f>SAFADModel_final_000002__2[[#This Row],[Whole Building:Facility Total Electric Demand Power '[W'](Hourly) ]]/1000</f>
        <v>8.7764571521089394</v>
      </c>
    </row>
    <row r="358" spans="1:3" x14ac:dyDescent="0.25">
      <c r="A358" s="9" t="s">
        <v>261</v>
      </c>
      <c r="B358" s="12">
        <v>6777.8823557120004</v>
      </c>
      <c r="C358">
        <f>SAFADModel_final_000002__2[[#This Row],[Whole Building:Facility Total Electric Demand Power '[W'](Hourly) ]]/1000</f>
        <v>6.7778823557120003</v>
      </c>
    </row>
    <row r="359" spans="1:3" x14ac:dyDescent="0.25">
      <c r="A359" s="9" t="s">
        <v>262</v>
      </c>
      <c r="B359" s="12">
        <v>6319.3553140198683</v>
      </c>
      <c r="C359">
        <f>SAFADModel_final_000002__2[[#This Row],[Whole Building:Facility Total Electric Demand Power '[W'](Hourly) ]]/1000</f>
        <v>6.3193553140198686</v>
      </c>
    </row>
    <row r="360" spans="1:3" x14ac:dyDescent="0.25">
      <c r="A360" s="9" t="s">
        <v>263</v>
      </c>
      <c r="B360" s="12">
        <v>6283.7573841094008</v>
      </c>
      <c r="C360">
        <f>SAFADModel_final_000002__2[[#This Row],[Whole Building:Facility Total Electric Demand Power '[W'](Hourly) ]]/1000</f>
        <v>6.2837573841094008</v>
      </c>
    </row>
    <row r="361" spans="1:3" x14ac:dyDescent="0.25">
      <c r="A361" s="9" t="s">
        <v>264</v>
      </c>
      <c r="B361" s="12">
        <v>6238.7651076642005</v>
      </c>
      <c r="C361">
        <f>SAFADModel_final_000002__2[[#This Row],[Whole Building:Facility Total Electric Demand Power '[W'](Hourly) ]]/1000</f>
        <v>6.2387651076642001</v>
      </c>
    </row>
    <row r="362" spans="1:3" x14ac:dyDescent="0.25">
      <c r="A362" s="9" t="s">
        <v>265</v>
      </c>
      <c r="B362" s="12">
        <v>4655.7590100022853</v>
      </c>
      <c r="C362">
        <f>SAFADModel_final_000002__2[[#This Row],[Whole Building:Facility Total Electric Demand Power '[W'](Hourly) ]]/1000</f>
        <v>4.655759010002285</v>
      </c>
    </row>
    <row r="363" spans="1:3" x14ac:dyDescent="0.25">
      <c r="A363" s="9" t="s">
        <v>266</v>
      </c>
      <c r="B363" s="12">
        <v>5038.2652242775257</v>
      </c>
      <c r="C363">
        <f>SAFADModel_final_000002__2[[#This Row],[Whole Building:Facility Total Electric Demand Power '[W'](Hourly) ]]/1000</f>
        <v>5.0382652242775254</v>
      </c>
    </row>
    <row r="364" spans="1:3" x14ac:dyDescent="0.25">
      <c r="A364" s="9" t="s">
        <v>267</v>
      </c>
      <c r="B364" s="12">
        <v>5049.2855907430412</v>
      </c>
      <c r="C364">
        <f>SAFADModel_final_000002__2[[#This Row],[Whole Building:Facility Total Electric Demand Power '[W'](Hourly) ]]/1000</f>
        <v>5.0492855907430414</v>
      </c>
    </row>
    <row r="365" spans="1:3" x14ac:dyDescent="0.25">
      <c r="A365" s="9" t="s">
        <v>268</v>
      </c>
      <c r="B365" s="12">
        <v>5022.8003665288907</v>
      </c>
      <c r="C365">
        <f>SAFADModel_final_000002__2[[#This Row],[Whole Building:Facility Total Electric Demand Power '[W'](Hourly) ]]/1000</f>
        <v>5.0228003665288909</v>
      </c>
    </row>
    <row r="366" spans="1:3" x14ac:dyDescent="0.25">
      <c r="A366" s="9" t="s">
        <v>269</v>
      </c>
      <c r="B366" s="12">
        <v>4988.5459121094582</v>
      </c>
      <c r="C366">
        <f>SAFADModel_final_000002__2[[#This Row],[Whole Building:Facility Total Electric Demand Power '[W'](Hourly) ]]/1000</f>
        <v>4.9885459121094584</v>
      </c>
    </row>
    <row r="367" spans="1:3" x14ac:dyDescent="0.25">
      <c r="A367" s="9" t="s">
        <v>270</v>
      </c>
      <c r="B367" s="12">
        <v>5016.2713215011554</v>
      </c>
      <c r="C367">
        <f>SAFADModel_final_000002__2[[#This Row],[Whole Building:Facility Total Electric Demand Power '[W'](Hourly) ]]/1000</f>
        <v>5.0162713215011552</v>
      </c>
    </row>
    <row r="368" spans="1:3" x14ac:dyDescent="0.25">
      <c r="A368" s="9" t="s">
        <v>271</v>
      </c>
      <c r="B368" s="12">
        <v>5166.3360720806486</v>
      </c>
      <c r="C368">
        <f>SAFADModel_final_000002__2[[#This Row],[Whole Building:Facility Total Electric Demand Power '[W'](Hourly) ]]/1000</f>
        <v>5.1663360720806484</v>
      </c>
    </row>
    <row r="369" spans="1:3" x14ac:dyDescent="0.25">
      <c r="A369" s="9" t="s">
        <v>272</v>
      </c>
      <c r="B369" s="12">
        <v>16572.65062949817</v>
      </c>
      <c r="C369">
        <f>SAFADModel_final_000002__2[[#This Row],[Whole Building:Facility Total Electric Demand Power '[W'](Hourly) ]]/1000</f>
        <v>16.57265062949817</v>
      </c>
    </row>
    <row r="370" spans="1:3" x14ac:dyDescent="0.25">
      <c r="A370" s="9" t="s">
        <v>273</v>
      </c>
      <c r="B370" s="12">
        <v>81072.635045194605</v>
      </c>
      <c r="C370">
        <f>SAFADModel_final_000002__2[[#This Row],[Whole Building:Facility Total Electric Demand Power '[W'](Hourly) ]]/1000</f>
        <v>81.072635045194602</v>
      </c>
    </row>
    <row r="371" spans="1:3" x14ac:dyDescent="0.25">
      <c r="A371" s="9" t="s">
        <v>274</v>
      </c>
      <c r="B371" s="12">
        <v>104273.50402026087</v>
      </c>
      <c r="C371">
        <f>SAFADModel_final_000002__2[[#This Row],[Whole Building:Facility Total Electric Demand Power '[W'](Hourly) ]]/1000</f>
        <v>104.27350402026086</v>
      </c>
    </row>
    <row r="372" spans="1:3" x14ac:dyDescent="0.25">
      <c r="A372" s="9" t="s">
        <v>275</v>
      </c>
      <c r="B372" s="12">
        <v>108826.02493876788</v>
      </c>
      <c r="C372">
        <f>SAFADModel_final_000002__2[[#This Row],[Whole Building:Facility Total Electric Demand Power '[W'](Hourly) ]]/1000</f>
        <v>108.82602493876787</v>
      </c>
    </row>
    <row r="373" spans="1:3" x14ac:dyDescent="0.25">
      <c r="A373" s="9" t="s">
        <v>276</v>
      </c>
      <c r="B373" s="12">
        <v>120870.16526958717</v>
      </c>
      <c r="C373">
        <f>SAFADModel_final_000002__2[[#This Row],[Whole Building:Facility Total Electric Demand Power '[W'](Hourly) ]]/1000</f>
        <v>120.87016526958718</v>
      </c>
    </row>
    <row r="374" spans="1:3" x14ac:dyDescent="0.25">
      <c r="A374" s="9" t="s">
        <v>277</v>
      </c>
      <c r="B374" s="12">
        <v>112801.23857454072</v>
      </c>
      <c r="C374">
        <f>SAFADModel_final_000002__2[[#This Row],[Whole Building:Facility Total Electric Demand Power '[W'](Hourly) ]]/1000</f>
        <v>112.80123857454072</v>
      </c>
    </row>
    <row r="375" spans="1:3" x14ac:dyDescent="0.25">
      <c r="A375" s="9" t="s">
        <v>278</v>
      </c>
      <c r="B375" s="12">
        <v>130563.25313909222</v>
      </c>
      <c r="C375">
        <f>SAFADModel_final_000002__2[[#This Row],[Whole Building:Facility Total Electric Demand Power '[W'](Hourly) ]]/1000</f>
        <v>130.56325313909221</v>
      </c>
    </row>
    <row r="376" spans="1:3" x14ac:dyDescent="0.25">
      <c r="A376" s="9" t="s">
        <v>279</v>
      </c>
      <c r="B376" s="12">
        <v>129055.40596921793</v>
      </c>
      <c r="C376">
        <f>SAFADModel_final_000002__2[[#This Row],[Whole Building:Facility Total Electric Demand Power '[W'](Hourly) ]]/1000</f>
        <v>129.05540596921793</v>
      </c>
    </row>
    <row r="377" spans="1:3" x14ac:dyDescent="0.25">
      <c r="A377" s="9" t="s">
        <v>280</v>
      </c>
      <c r="B377" s="12">
        <v>130268.44797783128</v>
      </c>
      <c r="C377">
        <f>SAFADModel_final_000002__2[[#This Row],[Whole Building:Facility Total Electric Demand Power '[W'](Hourly) ]]/1000</f>
        <v>130.26844797783127</v>
      </c>
    </row>
    <row r="378" spans="1:3" x14ac:dyDescent="0.25">
      <c r="A378" s="9" t="s">
        <v>281</v>
      </c>
      <c r="B378" s="12">
        <v>116642.13253955095</v>
      </c>
      <c r="C378">
        <f>SAFADModel_final_000002__2[[#This Row],[Whole Building:Facility Total Electric Demand Power '[W'](Hourly) ]]/1000</f>
        <v>116.64213253955094</v>
      </c>
    </row>
    <row r="379" spans="1:3" x14ac:dyDescent="0.25">
      <c r="A379" s="9" t="s">
        <v>282</v>
      </c>
      <c r="B379" s="12">
        <v>88089.234256972777</v>
      </c>
      <c r="C379">
        <f>SAFADModel_final_000002__2[[#This Row],[Whole Building:Facility Total Electric Demand Power '[W'](Hourly) ]]/1000</f>
        <v>88.089234256972773</v>
      </c>
    </row>
    <row r="380" spans="1:3" x14ac:dyDescent="0.25">
      <c r="A380" s="9" t="s">
        <v>283</v>
      </c>
      <c r="B380" s="12">
        <v>52321.277780359349</v>
      </c>
      <c r="C380">
        <f>SAFADModel_final_000002__2[[#This Row],[Whole Building:Facility Total Electric Demand Power '[W'](Hourly) ]]/1000</f>
        <v>52.321277780359353</v>
      </c>
    </row>
    <row r="381" spans="1:3" x14ac:dyDescent="0.25">
      <c r="A381" s="9" t="s">
        <v>284</v>
      </c>
      <c r="B381" s="12">
        <v>29763.573779282811</v>
      </c>
      <c r="C381">
        <f>SAFADModel_final_000002__2[[#This Row],[Whole Building:Facility Total Electric Demand Power '[W'](Hourly) ]]/1000</f>
        <v>29.763573779282812</v>
      </c>
    </row>
    <row r="382" spans="1:3" x14ac:dyDescent="0.25">
      <c r="A382" s="9" t="s">
        <v>285</v>
      </c>
      <c r="B382" s="12">
        <v>6734.6789882919065</v>
      </c>
      <c r="C382">
        <f>SAFADModel_final_000002__2[[#This Row],[Whole Building:Facility Total Electric Demand Power '[W'](Hourly) ]]/1000</f>
        <v>6.7346789882919067</v>
      </c>
    </row>
    <row r="383" spans="1:3" x14ac:dyDescent="0.25">
      <c r="A383" s="9" t="s">
        <v>286</v>
      </c>
      <c r="B383" s="12">
        <v>5850.4444284594674</v>
      </c>
      <c r="C383">
        <f>SAFADModel_final_000002__2[[#This Row],[Whole Building:Facility Total Electric Demand Power '[W'](Hourly) ]]/1000</f>
        <v>5.8504444284594674</v>
      </c>
    </row>
    <row r="384" spans="1:3" x14ac:dyDescent="0.25">
      <c r="A384" s="9" t="s">
        <v>287</v>
      </c>
      <c r="B384" s="12">
        <v>5694.8863032540366</v>
      </c>
      <c r="C384">
        <f>SAFADModel_final_000002__2[[#This Row],[Whole Building:Facility Total Electric Demand Power '[W'](Hourly) ]]/1000</f>
        <v>5.6948863032540364</v>
      </c>
    </row>
    <row r="385" spans="1:3" x14ac:dyDescent="0.25">
      <c r="A385" s="9" t="s">
        <v>288</v>
      </c>
      <c r="B385" s="12">
        <v>5622.4256151368927</v>
      </c>
      <c r="C385">
        <f>SAFADModel_final_000002__2[[#This Row],[Whole Building:Facility Total Electric Demand Power '[W'](Hourly) ]]/1000</f>
        <v>5.6224256151368923</v>
      </c>
    </row>
    <row r="386" spans="1:3" x14ac:dyDescent="0.25">
      <c r="A386" s="9" t="s">
        <v>289</v>
      </c>
      <c r="B386" s="12">
        <v>6381.7062753064993</v>
      </c>
      <c r="C386">
        <f>SAFADModel_final_000002__2[[#This Row],[Whole Building:Facility Total Electric Demand Power '[W'](Hourly) ]]/1000</f>
        <v>6.3817062753064997</v>
      </c>
    </row>
    <row r="387" spans="1:3" x14ac:dyDescent="0.25">
      <c r="A387" s="9" t="s">
        <v>290</v>
      </c>
      <c r="B387" s="12">
        <v>6333.9931021853154</v>
      </c>
      <c r="C387">
        <f>SAFADModel_final_000002__2[[#This Row],[Whole Building:Facility Total Electric Demand Power '[W'](Hourly) ]]/1000</f>
        <v>6.3339931021853157</v>
      </c>
    </row>
    <row r="388" spans="1:3" x14ac:dyDescent="0.25">
      <c r="A388" s="9" t="s">
        <v>291</v>
      </c>
      <c r="B388" s="12">
        <v>6326.1300158525364</v>
      </c>
      <c r="C388">
        <f>SAFADModel_final_000002__2[[#This Row],[Whole Building:Facility Total Electric Demand Power '[W'](Hourly) ]]/1000</f>
        <v>6.3261300158525362</v>
      </c>
    </row>
    <row r="389" spans="1:3" x14ac:dyDescent="0.25">
      <c r="A389" s="9" t="s">
        <v>292</v>
      </c>
      <c r="B389" s="12">
        <v>6307.8824662053603</v>
      </c>
      <c r="C389">
        <f>SAFADModel_final_000002__2[[#This Row],[Whole Building:Facility Total Electric Demand Power '[W'](Hourly) ]]/1000</f>
        <v>6.3078824662053599</v>
      </c>
    </row>
    <row r="390" spans="1:3" x14ac:dyDescent="0.25">
      <c r="A390" s="9" t="s">
        <v>293</v>
      </c>
      <c r="B390" s="12">
        <v>6288.6071200362676</v>
      </c>
      <c r="C390">
        <f>SAFADModel_final_000002__2[[#This Row],[Whole Building:Facility Total Electric Demand Power '[W'](Hourly) ]]/1000</f>
        <v>6.2886071200362679</v>
      </c>
    </row>
    <row r="391" spans="1:3" x14ac:dyDescent="0.25">
      <c r="A391" s="9" t="s">
        <v>294</v>
      </c>
      <c r="B391" s="12">
        <v>6292.9719668175194</v>
      </c>
      <c r="C391">
        <f>SAFADModel_final_000002__2[[#This Row],[Whole Building:Facility Total Electric Demand Power '[W'](Hourly) ]]/1000</f>
        <v>6.292971966817519</v>
      </c>
    </row>
    <row r="392" spans="1:3" x14ac:dyDescent="0.25">
      <c r="A392" s="9" t="s">
        <v>295</v>
      </c>
      <c r="B392" s="12">
        <v>6326.8556815477496</v>
      </c>
      <c r="C392">
        <f>SAFADModel_final_000002__2[[#This Row],[Whole Building:Facility Total Electric Demand Power '[W'](Hourly) ]]/1000</f>
        <v>6.3268556815477499</v>
      </c>
    </row>
    <row r="393" spans="1:3" x14ac:dyDescent="0.25">
      <c r="A393" s="9" t="s">
        <v>296</v>
      </c>
      <c r="B393" s="12">
        <v>6370.7962845559678</v>
      </c>
      <c r="C393">
        <f>SAFADModel_final_000002__2[[#This Row],[Whole Building:Facility Total Electric Demand Power '[W'](Hourly) ]]/1000</f>
        <v>6.3707962845559676</v>
      </c>
    </row>
    <row r="394" spans="1:3" x14ac:dyDescent="0.25">
      <c r="A394" s="9" t="s">
        <v>297</v>
      </c>
      <c r="B394" s="12">
        <v>6404.0285828796223</v>
      </c>
      <c r="C394">
        <f>SAFADModel_final_000002__2[[#This Row],[Whole Building:Facility Total Electric Demand Power '[W'](Hourly) ]]/1000</f>
        <v>6.4040285828796222</v>
      </c>
    </row>
    <row r="395" spans="1:3" x14ac:dyDescent="0.25">
      <c r="A395" s="9" t="s">
        <v>298</v>
      </c>
      <c r="B395" s="12">
        <v>6425.2153666894374</v>
      </c>
      <c r="C395">
        <f>SAFADModel_final_000002__2[[#This Row],[Whole Building:Facility Total Electric Demand Power '[W'](Hourly) ]]/1000</f>
        <v>6.4252153666894376</v>
      </c>
    </row>
    <row r="396" spans="1:3" x14ac:dyDescent="0.25">
      <c r="A396" s="9" t="s">
        <v>299</v>
      </c>
      <c r="B396" s="12">
        <v>6444.2979217805851</v>
      </c>
      <c r="C396">
        <f>SAFADModel_final_000002__2[[#This Row],[Whole Building:Facility Total Electric Demand Power '[W'](Hourly) ]]/1000</f>
        <v>6.4442979217805849</v>
      </c>
    </row>
    <row r="397" spans="1:3" x14ac:dyDescent="0.25">
      <c r="A397" s="9" t="s">
        <v>300</v>
      </c>
      <c r="B397" s="12">
        <v>6459.8086056481561</v>
      </c>
      <c r="C397">
        <f>SAFADModel_final_000002__2[[#This Row],[Whole Building:Facility Total Electric Demand Power '[W'](Hourly) ]]/1000</f>
        <v>6.4598086056481563</v>
      </c>
    </row>
    <row r="398" spans="1:3" x14ac:dyDescent="0.25">
      <c r="A398" s="9" t="s">
        <v>301</v>
      </c>
      <c r="B398" s="12">
        <v>6471.2822989024908</v>
      </c>
      <c r="C398">
        <f>SAFADModel_final_000002__2[[#This Row],[Whole Building:Facility Total Electric Demand Power '[W'](Hourly) ]]/1000</f>
        <v>6.4712822989024907</v>
      </c>
    </row>
    <row r="399" spans="1:3" x14ac:dyDescent="0.25">
      <c r="A399" s="9" t="s">
        <v>302</v>
      </c>
      <c r="B399" s="12">
        <v>6481.8630490889473</v>
      </c>
      <c r="C399">
        <f>SAFADModel_final_000002__2[[#This Row],[Whole Building:Facility Total Electric Demand Power '[W'](Hourly) ]]/1000</f>
        <v>6.4818630490889468</v>
      </c>
    </row>
    <row r="400" spans="1:3" x14ac:dyDescent="0.25">
      <c r="A400" s="9" t="s">
        <v>303</v>
      </c>
      <c r="B400" s="12">
        <v>6494.937602087587</v>
      </c>
      <c r="C400">
        <f>SAFADModel_final_000002__2[[#This Row],[Whole Building:Facility Total Electric Demand Power '[W'](Hourly) ]]/1000</f>
        <v>6.4949376020875871</v>
      </c>
    </row>
    <row r="401" spans="1:3" x14ac:dyDescent="0.25">
      <c r="A401" s="9" t="s">
        <v>304</v>
      </c>
      <c r="B401" s="12">
        <v>6502.8294571605011</v>
      </c>
      <c r="C401">
        <f>SAFADModel_final_000002__2[[#This Row],[Whole Building:Facility Total Electric Demand Power '[W'](Hourly) ]]/1000</f>
        <v>6.5028294571605008</v>
      </c>
    </row>
    <row r="402" spans="1:3" x14ac:dyDescent="0.25">
      <c r="A402" s="9" t="s">
        <v>305</v>
      </c>
      <c r="B402" s="12">
        <v>6500.435948052349</v>
      </c>
      <c r="C402">
        <f>SAFADModel_final_000002__2[[#This Row],[Whole Building:Facility Total Electric Demand Power '[W'](Hourly) ]]/1000</f>
        <v>6.500435948052349</v>
      </c>
    </row>
    <row r="403" spans="1:3" x14ac:dyDescent="0.25">
      <c r="A403" s="9" t="s">
        <v>306</v>
      </c>
      <c r="B403" s="12">
        <v>6481.371953814948</v>
      </c>
      <c r="C403">
        <f>SAFADModel_final_000002__2[[#This Row],[Whole Building:Facility Total Electric Demand Power '[W'](Hourly) ]]/1000</f>
        <v>6.4813719538149481</v>
      </c>
    </row>
    <row r="404" spans="1:3" x14ac:dyDescent="0.25">
      <c r="A404" s="9" t="s">
        <v>307</v>
      </c>
      <c r="B404" s="12">
        <v>6445.1458947761739</v>
      </c>
      <c r="C404">
        <f>SAFADModel_final_000002__2[[#This Row],[Whole Building:Facility Total Electric Demand Power '[W'](Hourly) ]]/1000</f>
        <v>6.4451458947761742</v>
      </c>
    </row>
    <row r="405" spans="1:3" x14ac:dyDescent="0.25">
      <c r="A405" s="9" t="s">
        <v>308</v>
      </c>
      <c r="B405" s="12">
        <v>6409.113768429117</v>
      </c>
      <c r="C405">
        <f>SAFADModel_final_000002__2[[#This Row],[Whole Building:Facility Total Electric Demand Power '[W'](Hourly) ]]/1000</f>
        <v>6.4091137684291173</v>
      </c>
    </row>
    <row r="406" spans="1:3" x14ac:dyDescent="0.25">
      <c r="A406" s="9" t="s">
        <v>309</v>
      </c>
      <c r="B406" s="12">
        <v>6386.5283754545699</v>
      </c>
      <c r="C406">
        <f>SAFADModel_final_000002__2[[#This Row],[Whole Building:Facility Total Electric Demand Power '[W'](Hourly) ]]/1000</f>
        <v>6.3865283754545699</v>
      </c>
    </row>
    <row r="407" spans="1:3" x14ac:dyDescent="0.25">
      <c r="A407" s="9" t="s">
        <v>310</v>
      </c>
      <c r="B407" s="12">
        <v>6366.3781613612146</v>
      </c>
      <c r="C407">
        <f>SAFADModel_final_000002__2[[#This Row],[Whole Building:Facility Total Electric Demand Power '[W'](Hourly) ]]/1000</f>
        <v>6.3663781613612143</v>
      </c>
    </row>
    <row r="408" spans="1:3" x14ac:dyDescent="0.25">
      <c r="A408" s="9" t="s">
        <v>311</v>
      </c>
      <c r="B408" s="12">
        <v>6346.5819108084825</v>
      </c>
      <c r="C408">
        <f>SAFADModel_final_000002__2[[#This Row],[Whole Building:Facility Total Electric Demand Power '[W'](Hourly) ]]/1000</f>
        <v>6.3465819108084824</v>
      </c>
    </row>
    <row r="409" spans="1:3" x14ac:dyDescent="0.25">
      <c r="A409" s="9" t="s">
        <v>312</v>
      </c>
      <c r="B409" s="12">
        <v>6327.7139700789239</v>
      </c>
      <c r="C409">
        <f>SAFADModel_final_000002__2[[#This Row],[Whole Building:Facility Total Electric Demand Power '[W'](Hourly) ]]/1000</f>
        <v>6.327713970078924</v>
      </c>
    </row>
    <row r="410" spans="1:3" x14ac:dyDescent="0.25">
      <c r="A410" s="9" t="s">
        <v>313</v>
      </c>
      <c r="B410" s="12">
        <v>6308.97736117773</v>
      </c>
      <c r="C410">
        <f>SAFADModel_final_000002__2[[#This Row],[Whole Building:Facility Total Electric Demand Power '[W'](Hourly) ]]/1000</f>
        <v>6.30897736117773</v>
      </c>
    </row>
    <row r="411" spans="1:3" x14ac:dyDescent="0.25">
      <c r="A411" s="9" t="s">
        <v>314</v>
      </c>
      <c r="B411" s="12">
        <v>6291.4932861013558</v>
      </c>
      <c r="C411">
        <f>SAFADModel_final_000002__2[[#This Row],[Whole Building:Facility Total Electric Demand Power '[W'](Hourly) ]]/1000</f>
        <v>6.2914932861013559</v>
      </c>
    </row>
    <row r="412" spans="1:3" x14ac:dyDescent="0.25">
      <c r="A412" s="9" t="s">
        <v>315</v>
      </c>
      <c r="B412" s="12">
        <v>6277.9488819576318</v>
      </c>
      <c r="C412">
        <f>SAFADModel_final_000002__2[[#This Row],[Whole Building:Facility Total Electric Demand Power '[W'](Hourly) ]]/1000</f>
        <v>6.2779488819576317</v>
      </c>
    </row>
    <row r="413" spans="1:3" x14ac:dyDescent="0.25">
      <c r="A413" s="9" t="s">
        <v>316</v>
      </c>
      <c r="B413" s="12">
        <v>6265.4456043081291</v>
      </c>
      <c r="C413">
        <f>SAFADModel_final_000002__2[[#This Row],[Whole Building:Facility Total Electric Demand Power '[W'](Hourly) ]]/1000</f>
        <v>6.2654456043081295</v>
      </c>
    </row>
    <row r="414" spans="1:3" x14ac:dyDescent="0.25">
      <c r="A414" s="9" t="s">
        <v>317</v>
      </c>
      <c r="B414" s="12">
        <v>6253.4026215398362</v>
      </c>
      <c r="C414">
        <f>SAFADModel_final_000002__2[[#This Row],[Whole Building:Facility Total Electric Demand Power '[W'](Hourly) ]]/1000</f>
        <v>6.2534026215398359</v>
      </c>
    </row>
    <row r="415" spans="1:3" x14ac:dyDescent="0.25">
      <c r="A415" s="9" t="s">
        <v>318</v>
      </c>
      <c r="B415" s="12">
        <v>6262.4710246076547</v>
      </c>
      <c r="C415">
        <f>SAFADModel_final_000002__2[[#This Row],[Whole Building:Facility Total Electric Demand Power '[W'](Hourly) ]]/1000</f>
        <v>6.2624710246076551</v>
      </c>
    </row>
    <row r="416" spans="1:3" x14ac:dyDescent="0.25">
      <c r="A416" s="9" t="s">
        <v>319</v>
      </c>
      <c r="B416" s="12">
        <v>6297.4546474287154</v>
      </c>
      <c r="C416">
        <f>SAFADModel_final_000002__2[[#This Row],[Whole Building:Facility Total Electric Demand Power '[W'](Hourly) ]]/1000</f>
        <v>6.2974546474287152</v>
      </c>
    </row>
    <row r="417" spans="1:3" x14ac:dyDescent="0.25">
      <c r="A417" s="9" t="s">
        <v>320</v>
      </c>
      <c r="B417" s="12">
        <v>6341.7778541231492</v>
      </c>
      <c r="C417">
        <f>SAFADModel_final_000002__2[[#This Row],[Whole Building:Facility Total Electric Demand Power '[W'](Hourly) ]]/1000</f>
        <v>6.3417778541231495</v>
      </c>
    </row>
    <row r="418" spans="1:3" x14ac:dyDescent="0.25">
      <c r="A418" s="9" t="s">
        <v>321</v>
      </c>
      <c r="B418" s="12">
        <v>6381.2135301875651</v>
      </c>
      <c r="C418">
        <f>SAFADModel_final_000002__2[[#This Row],[Whole Building:Facility Total Electric Demand Power '[W'](Hourly) ]]/1000</f>
        <v>6.3812135301875648</v>
      </c>
    </row>
    <row r="419" spans="1:3" x14ac:dyDescent="0.25">
      <c r="A419" s="9" t="s">
        <v>322</v>
      </c>
      <c r="B419" s="12">
        <v>6412.2659619947781</v>
      </c>
      <c r="C419">
        <f>SAFADModel_final_000002__2[[#This Row],[Whole Building:Facility Total Electric Demand Power '[W'](Hourly) ]]/1000</f>
        <v>6.4122659619947777</v>
      </c>
    </row>
    <row r="420" spans="1:3" x14ac:dyDescent="0.25">
      <c r="A420" s="9" t="s">
        <v>323</v>
      </c>
      <c r="B420" s="12">
        <v>6441.6054830364419</v>
      </c>
      <c r="C420">
        <f>SAFADModel_final_000002__2[[#This Row],[Whole Building:Facility Total Electric Demand Power '[W'](Hourly) ]]/1000</f>
        <v>6.441605483036442</v>
      </c>
    </row>
    <row r="421" spans="1:3" x14ac:dyDescent="0.25">
      <c r="A421" s="9" t="s">
        <v>324</v>
      </c>
      <c r="B421" s="12">
        <v>6471.3098113427086</v>
      </c>
      <c r="C421">
        <f>SAFADModel_final_000002__2[[#This Row],[Whole Building:Facility Total Electric Demand Power '[W'](Hourly) ]]/1000</f>
        <v>6.4713098113427083</v>
      </c>
    </row>
    <row r="422" spans="1:3" x14ac:dyDescent="0.25">
      <c r="A422" s="9" t="s">
        <v>325</v>
      </c>
      <c r="B422" s="12">
        <v>6491.9347345838969</v>
      </c>
      <c r="C422">
        <f>SAFADModel_final_000002__2[[#This Row],[Whole Building:Facility Total Electric Demand Power '[W'](Hourly) ]]/1000</f>
        <v>6.4919347345838965</v>
      </c>
    </row>
    <row r="423" spans="1:3" x14ac:dyDescent="0.25">
      <c r="A423" s="9" t="s">
        <v>326</v>
      </c>
      <c r="B423" s="12">
        <v>6499.006894504776</v>
      </c>
      <c r="C423">
        <f>SAFADModel_final_000002__2[[#This Row],[Whole Building:Facility Total Electric Demand Power '[W'](Hourly) ]]/1000</f>
        <v>6.4990068945047756</v>
      </c>
    </row>
    <row r="424" spans="1:3" x14ac:dyDescent="0.25">
      <c r="A424" s="9" t="s">
        <v>327</v>
      </c>
      <c r="B424" s="12">
        <v>6484.3246405631699</v>
      </c>
      <c r="C424">
        <f>SAFADModel_final_000002__2[[#This Row],[Whole Building:Facility Total Electric Demand Power '[W'](Hourly) ]]/1000</f>
        <v>6.4843246405631696</v>
      </c>
    </row>
    <row r="425" spans="1:3" x14ac:dyDescent="0.25">
      <c r="A425" s="9" t="s">
        <v>328</v>
      </c>
      <c r="B425" s="12">
        <v>6450.8776834522823</v>
      </c>
      <c r="C425">
        <f>SAFADModel_final_000002__2[[#This Row],[Whole Building:Facility Total Electric Demand Power '[W'](Hourly) ]]/1000</f>
        <v>6.4508776834522825</v>
      </c>
    </row>
    <row r="426" spans="1:3" x14ac:dyDescent="0.25">
      <c r="A426" s="9" t="s">
        <v>329</v>
      </c>
      <c r="B426" s="12">
        <v>6414.8632973525382</v>
      </c>
      <c r="C426">
        <f>SAFADModel_final_000002__2[[#This Row],[Whole Building:Facility Total Electric Demand Power '[W'](Hourly) ]]/1000</f>
        <v>6.4148632973525386</v>
      </c>
    </row>
    <row r="427" spans="1:3" x14ac:dyDescent="0.25">
      <c r="A427" s="9" t="s">
        <v>330</v>
      </c>
      <c r="B427" s="12">
        <v>6389.9389049963711</v>
      </c>
      <c r="C427">
        <f>SAFADModel_final_000002__2[[#This Row],[Whole Building:Facility Total Electric Demand Power '[W'](Hourly) ]]/1000</f>
        <v>6.3899389049963711</v>
      </c>
    </row>
    <row r="428" spans="1:3" x14ac:dyDescent="0.25">
      <c r="A428" s="9" t="s">
        <v>331</v>
      </c>
      <c r="B428" s="12">
        <v>6376.4263881532852</v>
      </c>
      <c r="C428">
        <f>SAFADModel_final_000002__2[[#This Row],[Whole Building:Facility Total Electric Demand Power '[W'](Hourly) ]]/1000</f>
        <v>6.376426388153285</v>
      </c>
    </row>
    <row r="429" spans="1:3" x14ac:dyDescent="0.25">
      <c r="A429" s="9" t="s">
        <v>332</v>
      </c>
      <c r="B429" s="12">
        <v>6365.2449561669018</v>
      </c>
      <c r="C429">
        <f>SAFADModel_final_000002__2[[#This Row],[Whole Building:Facility Total Electric Demand Power '[W'](Hourly) ]]/1000</f>
        <v>6.3652449561669018</v>
      </c>
    </row>
    <row r="430" spans="1:3" x14ac:dyDescent="0.25">
      <c r="A430" s="9" t="s">
        <v>333</v>
      </c>
      <c r="B430" s="12">
        <v>6351.8909065468806</v>
      </c>
      <c r="C430">
        <f>SAFADModel_final_000002__2[[#This Row],[Whole Building:Facility Total Electric Demand Power '[W'](Hourly) ]]/1000</f>
        <v>6.3518909065468803</v>
      </c>
    </row>
    <row r="431" spans="1:3" x14ac:dyDescent="0.25">
      <c r="A431" s="9" t="s">
        <v>334</v>
      </c>
      <c r="B431" s="12">
        <v>6334.3642427569757</v>
      </c>
      <c r="C431">
        <f>SAFADModel_final_000002__2[[#This Row],[Whole Building:Facility Total Electric Demand Power '[W'](Hourly) ]]/1000</f>
        <v>6.3343642427569753</v>
      </c>
    </row>
    <row r="432" spans="1:3" x14ac:dyDescent="0.25">
      <c r="A432" s="9" t="s">
        <v>335</v>
      </c>
      <c r="B432" s="12">
        <v>6317.6831369016809</v>
      </c>
      <c r="C432">
        <f>SAFADModel_final_000002__2[[#This Row],[Whole Building:Facility Total Electric Demand Power '[W'](Hourly) ]]/1000</f>
        <v>6.3176831369016808</v>
      </c>
    </row>
    <row r="433" spans="1:3" x14ac:dyDescent="0.25">
      <c r="A433" s="9" t="s">
        <v>336</v>
      </c>
      <c r="B433" s="12">
        <v>6308.3231346843932</v>
      </c>
      <c r="C433">
        <f>SAFADModel_final_000002__2[[#This Row],[Whole Building:Facility Total Electric Demand Power '[W'](Hourly) ]]/1000</f>
        <v>6.3083231346843931</v>
      </c>
    </row>
    <row r="434" spans="1:3" x14ac:dyDescent="0.25">
      <c r="A434" s="9" t="s">
        <v>337</v>
      </c>
      <c r="B434" s="12">
        <v>6302.4803474039627</v>
      </c>
      <c r="C434">
        <f>SAFADModel_final_000002__2[[#This Row],[Whole Building:Facility Total Electric Demand Power '[W'](Hourly) ]]/1000</f>
        <v>6.3024803474039626</v>
      </c>
    </row>
    <row r="435" spans="1:3" x14ac:dyDescent="0.25">
      <c r="A435" s="9" t="s">
        <v>338</v>
      </c>
      <c r="B435" s="12">
        <v>6298.1015827356678</v>
      </c>
      <c r="C435">
        <f>SAFADModel_final_000002__2[[#This Row],[Whole Building:Facility Total Electric Demand Power '[W'](Hourly) ]]/1000</f>
        <v>6.2981015827356677</v>
      </c>
    </row>
    <row r="436" spans="1:3" x14ac:dyDescent="0.25">
      <c r="A436" s="9" t="s">
        <v>339</v>
      </c>
      <c r="B436" s="12">
        <v>6284.3468147701087</v>
      </c>
      <c r="C436">
        <f>SAFADModel_final_000002__2[[#This Row],[Whole Building:Facility Total Electric Demand Power '[W'](Hourly) ]]/1000</f>
        <v>6.2843468147701085</v>
      </c>
    </row>
    <row r="437" spans="1:3" x14ac:dyDescent="0.25">
      <c r="A437" s="9" t="s">
        <v>340</v>
      </c>
      <c r="B437" s="12">
        <v>6257.8323186435891</v>
      </c>
      <c r="C437">
        <f>SAFADModel_final_000002__2[[#This Row],[Whole Building:Facility Total Electric Demand Power '[W'](Hourly) ]]/1000</f>
        <v>6.2578323186435894</v>
      </c>
    </row>
    <row r="438" spans="1:3" x14ac:dyDescent="0.25">
      <c r="A438" s="9" t="s">
        <v>341</v>
      </c>
      <c r="B438" s="12">
        <v>6231.0257111028122</v>
      </c>
      <c r="C438">
        <f>SAFADModel_final_000002__2[[#This Row],[Whole Building:Facility Total Electric Demand Power '[W'](Hourly) ]]/1000</f>
        <v>6.231025711102812</v>
      </c>
    </row>
    <row r="439" spans="1:3" x14ac:dyDescent="0.25">
      <c r="A439" s="9" t="s">
        <v>342</v>
      </c>
      <c r="B439" s="12">
        <v>6237.624664004441</v>
      </c>
      <c r="C439">
        <f>SAFADModel_final_000002__2[[#This Row],[Whole Building:Facility Total Electric Demand Power '[W'](Hourly) ]]/1000</f>
        <v>6.237624664004441</v>
      </c>
    </row>
    <row r="440" spans="1:3" x14ac:dyDescent="0.25">
      <c r="A440" s="9" t="s">
        <v>343</v>
      </c>
      <c r="B440" s="12">
        <v>6283.720427367688</v>
      </c>
      <c r="C440">
        <f>SAFADModel_final_000002__2[[#This Row],[Whole Building:Facility Total Electric Demand Power '[W'](Hourly) ]]/1000</f>
        <v>6.2837204273676877</v>
      </c>
    </row>
    <row r="441" spans="1:3" x14ac:dyDescent="0.25">
      <c r="A441" s="9" t="s">
        <v>344</v>
      </c>
      <c r="B441" s="12">
        <v>6343.6960683358511</v>
      </c>
      <c r="C441">
        <f>SAFADModel_final_000002__2[[#This Row],[Whole Building:Facility Total Electric Demand Power '[W'](Hourly) ]]/1000</f>
        <v>6.3436960683358512</v>
      </c>
    </row>
    <row r="442" spans="1:3" x14ac:dyDescent="0.25">
      <c r="A442" s="9" t="s">
        <v>345</v>
      </c>
      <c r="B442" s="12">
        <v>6392.1321381803355</v>
      </c>
      <c r="C442">
        <f>SAFADModel_final_000002__2[[#This Row],[Whole Building:Facility Total Electric Demand Power '[W'](Hourly) ]]/1000</f>
        <v>6.3921321381803358</v>
      </c>
    </row>
    <row r="443" spans="1:3" x14ac:dyDescent="0.25">
      <c r="A443" s="9" t="s">
        <v>346</v>
      </c>
      <c r="B443" s="12">
        <v>6425.0877283677792</v>
      </c>
      <c r="C443">
        <f>SAFADModel_final_000002__2[[#This Row],[Whole Building:Facility Total Electric Demand Power '[W'](Hourly) ]]/1000</f>
        <v>6.425087728367779</v>
      </c>
    </row>
    <row r="444" spans="1:3" x14ac:dyDescent="0.25">
      <c r="A444" s="9" t="s">
        <v>347</v>
      </c>
      <c r="B444" s="12">
        <v>6452.163580012384</v>
      </c>
      <c r="C444">
        <f>SAFADModel_final_000002__2[[#This Row],[Whole Building:Facility Total Electric Demand Power '[W'](Hourly) ]]/1000</f>
        <v>6.4521635800123844</v>
      </c>
    </row>
    <row r="445" spans="1:3" x14ac:dyDescent="0.25">
      <c r="A445" s="9" t="s">
        <v>348</v>
      </c>
      <c r="B445" s="12">
        <v>6473.0019597913497</v>
      </c>
      <c r="C445">
        <f>SAFADModel_final_000002__2[[#This Row],[Whole Building:Facility Total Electric Demand Power '[W'](Hourly) ]]/1000</f>
        <v>6.4730019597913495</v>
      </c>
    </row>
    <row r="446" spans="1:3" x14ac:dyDescent="0.25">
      <c r="A446" s="9" t="s">
        <v>349</v>
      </c>
      <c r="B446" s="12">
        <v>6487.8119362487259</v>
      </c>
      <c r="C446">
        <f>SAFADModel_final_000002__2[[#This Row],[Whole Building:Facility Total Electric Demand Power '[W'](Hourly) ]]/1000</f>
        <v>6.4878119362487263</v>
      </c>
    </row>
    <row r="447" spans="1:3" x14ac:dyDescent="0.25">
      <c r="A447" s="9" t="s">
        <v>350</v>
      </c>
      <c r="B447" s="12">
        <v>6493.2877620188692</v>
      </c>
      <c r="C447">
        <f>SAFADModel_final_000002__2[[#This Row],[Whole Building:Facility Total Electric Demand Power '[W'](Hourly) ]]/1000</f>
        <v>6.4932877620188689</v>
      </c>
    </row>
    <row r="448" spans="1:3" x14ac:dyDescent="0.25">
      <c r="A448" s="9" t="s">
        <v>351</v>
      </c>
      <c r="B448" s="12">
        <v>6487.6888811252256</v>
      </c>
      <c r="C448">
        <f>SAFADModel_final_000002__2[[#This Row],[Whole Building:Facility Total Electric Demand Power '[W'](Hourly) ]]/1000</f>
        <v>6.4876888811252256</v>
      </c>
    </row>
    <row r="449" spans="1:3" x14ac:dyDescent="0.25">
      <c r="A449" s="9" t="s">
        <v>352</v>
      </c>
      <c r="B449" s="12">
        <v>6473.3374583432087</v>
      </c>
      <c r="C449">
        <f>SAFADModel_final_000002__2[[#This Row],[Whole Building:Facility Total Electric Demand Power '[W'](Hourly) ]]/1000</f>
        <v>6.4733374583432086</v>
      </c>
    </row>
    <row r="450" spans="1:3" x14ac:dyDescent="0.25">
      <c r="A450" s="9" t="s">
        <v>353</v>
      </c>
      <c r="B450" s="12">
        <v>6455.4405464820711</v>
      </c>
      <c r="C450">
        <f>SAFADModel_final_000002__2[[#This Row],[Whole Building:Facility Total Electric Demand Power '[W'](Hourly) ]]/1000</f>
        <v>6.4554405464820714</v>
      </c>
    </row>
    <row r="451" spans="1:3" x14ac:dyDescent="0.25">
      <c r="A451" s="9" t="s">
        <v>354</v>
      </c>
      <c r="B451" s="12">
        <v>6432.8973870706277</v>
      </c>
      <c r="C451">
        <f>SAFADModel_final_000002__2[[#This Row],[Whole Building:Facility Total Electric Demand Power '[W'](Hourly) ]]/1000</f>
        <v>6.4328973870706276</v>
      </c>
    </row>
    <row r="452" spans="1:3" x14ac:dyDescent="0.25">
      <c r="A452" s="9" t="s">
        <v>355</v>
      </c>
      <c r="B452" s="12">
        <v>6404.0052453152521</v>
      </c>
      <c r="C452">
        <f>SAFADModel_final_000002__2[[#This Row],[Whole Building:Facility Total Electric Demand Power '[W'](Hourly) ]]/1000</f>
        <v>6.4040052453152523</v>
      </c>
    </row>
    <row r="453" spans="1:3" x14ac:dyDescent="0.25">
      <c r="A453" s="9" t="s">
        <v>356</v>
      </c>
      <c r="B453" s="12">
        <v>6376.936027262921</v>
      </c>
      <c r="C453">
        <f>SAFADModel_final_000002__2[[#This Row],[Whole Building:Facility Total Electric Demand Power '[W'](Hourly) ]]/1000</f>
        <v>6.3769360272629214</v>
      </c>
    </row>
    <row r="454" spans="1:3" x14ac:dyDescent="0.25">
      <c r="A454" s="9" t="s">
        <v>357</v>
      </c>
      <c r="B454" s="12">
        <v>6356.0539546037107</v>
      </c>
      <c r="C454">
        <f>SAFADModel_final_000002__2[[#This Row],[Whole Building:Facility Total Electric Demand Power '[W'](Hourly) ]]/1000</f>
        <v>6.3560539546037109</v>
      </c>
    </row>
    <row r="455" spans="1:3" x14ac:dyDescent="0.25">
      <c r="A455" s="9" t="s">
        <v>358</v>
      </c>
      <c r="B455" s="12">
        <v>6337.8755571632637</v>
      </c>
      <c r="C455">
        <f>SAFADModel_final_000002__2[[#This Row],[Whole Building:Facility Total Electric Demand Power '[W'](Hourly) ]]/1000</f>
        <v>6.3378755571632635</v>
      </c>
    </row>
    <row r="456" spans="1:3" x14ac:dyDescent="0.25">
      <c r="A456" s="9" t="s">
        <v>359</v>
      </c>
      <c r="B456" s="12">
        <v>6318.3426154468971</v>
      </c>
      <c r="C456">
        <f>SAFADModel_final_000002__2[[#This Row],[Whole Building:Facility Total Electric Demand Power '[W'](Hourly) ]]/1000</f>
        <v>6.3183426154468973</v>
      </c>
    </row>
    <row r="457" spans="1:3" x14ac:dyDescent="0.25">
      <c r="A457" s="9" t="s">
        <v>360</v>
      </c>
      <c r="B457" s="12">
        <v>6298.7181796975901</v>
      </c>
      <c r="C457">
        <f>SAFADModel_final_000002__2[[#This Row],[Whole Building:Facility Total Electric Demand Power '[W'](Hourly) ]]/1000</f>
        <v>6.2987181796975902</v>
      </c>
    </row>
    <row r="458" spans="1:3" x14ac:dyDescent="0.25">
      <c r="A458" s="9" t="s">
        <v>629</v>
      </c>
      <c r="B458" s="12">
        <v>6288.8534000154432</v>
      </c>
      <c r="C458">
        <f>SAFADModel_final_000002__2[[#This Row],[Whole Building:Facility Total Electric Demand Power '[W'](Hourly) ]]/1000</f>
        <v>6.2888534000154435</v>
      </c>
    </row>
    <row r="459" spans="1:3" x14ac:dyDescent="0.25">
      <c r="A459" s="9" t="s">
        <v>630</v>
      </c>
      <c r="B459" s="12">
        <v>6282.2543602694068</v>
      </c>
      <c r="C459">
        <f>SAFADModel_final_000002__2[[#This Row],[Whole Building:Facility Total Electric Demand Power '[W'](Hourly) ]]/1000</f>
        <v>6.2822543602694072</v>
      </c>
    </row>
    <row r="460" spans="1:3" x14ac:dyDescent="0.25">
      <c r="A460" s="9" t="s">
        <v>631</v>
      </c>
      <c r="B460" s="12">
        <v>6268.5587515145307</v>
      </c>
      <c r="C460">
        <f>SAFADModel_final_000002__2[[#This Row],[Whole Building:Facility Total Electric Demand Power '[W'](Hourly) ]]/1000</f>
        <v>6.2685587515145311</v>
      </c>
    </row>
    <row r="461" spans="1:3" x14ac:dyDescent="0.25">
      <c r="A461" s="9" t="s">
        <v>632</v>
      </c>
      <c r="B461" s="12">
        <v>6244.8834793903707</v>
      </c>
      <c r="C461">
        <f>SAFADModel_final_000002__2[[#This Row],[Whole Building:Facility Total Electric Demand Power '[W'](Hourly) ]]/1000</f>
        <v>6.2448834793903707</v>
      </c>
    </row>
    <row r="462" spans="1:3" x14ac:dyDescent="0.25">
      <c r="A462" s="9" t="s">
        <v>633</v>
      </c>
      <c r="B462" s="12">
        <v>6217.9646259183473</v>
      </c>
      <c r="C462">
        <f>SAFADModel_final_000002__2[[#This Row],[Whole Building:Facility Total Electric Demand Power '[W'](Hourly) ]]/1000</f>
        <v>6.2179646259183476</v>
      </c>
    </row>
    <row r="463" spans="1:3" x14ac:dyDescent="0.25">
      <c r="A463" s="9" t="s">
        <v>634</v>
      </c>
      <c r="B463" s="12">
        <v>6229.3084289040989</v>
      </c>
      <c r="C463">
        <f>SAFADModel_final_000002__2[[#This Row],[Whole Building:Facility Total Electric Demand Power '[W'](Hourly) ]]/1000</f>
        <v>6.2293084289040985</v>
      </c>
    </row>
    <row r="464" spans="1:3" x14ac:dyDescent="0.25">
      <c r="A464" s="9" t="s">
        <v>635</v>
      </c>
      <c r="B464" s="12">
        <v>6286.625138434475</v>
      </c>
      <c r="C464">
        <f>SAFADModel_final_000002__2[[#This Row],[Whole Building:Facility Total Electric Demand Power '[W'](Hourly) ]]/1000</f>
        <v>6.2866251384344753</v>
      </c>
    </row>
    <row r="465" spans="1:3" x14ac:dyDescent="0.25">
      <c r="A465" s="9" t="s">
        <v>636</v>
      </c>
      <c r="B465" s="12">
        <v>6352.8721211721422</v>
      </c>
      <c r="C465">
        <f>SAFADModel_final_000002__2[[#This Row],[Whole Building:Facility Total Electric Demand Power '[W'](Hourly) ]]/1000</f>
        <v>6.3528721211721422</v>
      </c>
    </row>
    <row r="466" spans="1:3" x14ac:dyDescent="0.25">
      <c r="A466" s="9" t="s">
        <v>637</v>
      </c>
      <c r="B466" s="12">
        <v>6396.5192031830748</v>
      </c>
      <c r="C466">
        <f>SAFADModel_final_000002__2[[#This Row],[Whole Building:Facility Total Electric Demand Power '[W'](Hourly) ]]/1000</f>
        <v>6.3965192031830744</v>
      </c>
    </row>
    <row r="467" spans="1:3" x14ac:dyDescent="0.25">
      <c r="A467" s="9" t="s">
        <v>638</v>
      </c>
      <c r="B467" s="12">
        <v>6417.29786684585</v>
      </c>
      <c r="C467">
        <f>SAFADModel_final_000002__2[[#This Row],[Whole Building:Facility Total Electric Demand Power '[W'](Hourly) ]]/1000</f>
        <v>6.4172978668458498</v>
      </c>
    </row>
    <row r="468" spans="1:3" x14ac:dyDescent="0.25">
      <c r="A468" s="9" t="s">
        <v>639</v>
      </c>
      <c r="B468" s="12">
        <v>6432.1839323619615</v>
      </c>
      <c r="C468">
        <f>SAFADModel_final_000002__2[[#This Row],[Whole Building:Facility Total Electric Demand Power '[W'](Hourly) ]]/1000</f>
        <v>6.4321839323619612</v>
      </c>
    </row>
    <row r="469" spans="1:3" x14ac:dyDescent="0.25">
      <c r="A469" s="9" t="s">
        <v>640</v>
      </c>
      <c r="B469" s="12">
        <v>6451.941473963011</v>
      </c>
      <c r="C469">
        <f>SAFADModel_final_000002__2[[#This Row],[Whole Building:Facility Total Electric Demand Power '[W'](Hourly) ]]/1000</f>
        <v>6.4519414739630108</v>
      </c>
    </row>
    <row r="470" spans="1:3" x14ac:dyDescent="0.25">
      <c r="A470" s="9" t="s">
        <v>641</v>
      </c>
      <c r="B470" s="12">
        <v>6471.0380514097678</v>
      </c>
      <c r="C470">
        <f>SAFADModel_final_000002__2[[#This Row],[Whole Building:Facility Total Electric Demand Power '[W'](Hourly) ]]/1000</f>
        <v>6.4710380514097681</v>
      </c>
    </row>
    <row r="471" spans="1:3" x14ac:dyDescent="0.25">
      <c r="A471" s="9" t="s">
        <v>642</v>
      </c>
      <c r="B471" s="12">
        <v>6482.0952249642587</v>
      </c>
      <c r="C471">
        <f>SAFADModel_final_000002__2[[#This Row],[Whole Building:Facility Total Electric Demand Power '[W'](Hourly) ]]/1000</f>
        <v>6.4820952249642589</v>
      </c>
    </row>
    <row r="472" spans="1:3" x14ac:dyDescent="0.25">
      <c r="A472" s="9" t="s">
        <v>643</v>
      </c>
      <c r="B472" s="12">
        <v>6479.304596205865</v>
      </c>
      <c r="C472">
        <f>SAFADModel_final_000002__2[[#This Row],[Whole Building:Facility Total Electric Demand Power '[W'](Hourly) ]]/1000</f>
        <v>6.4793045962058651</v>
      </c>
    </row>
    <row r="473" spans="1:3" x14ac:dyDescent="0.25">
      <c r="A473" s="9" t="s">
        <v>644</v>
      </c>
      <c r="B473" s="12">
        <v>6463.8318969744723</v>
      </c>
      <c r="C473">
        <f>SAFADModel_final_000002__2[[#This Row],[Whole Building:Facility Total Electric Demand Power '[W'](Hourly) ]]/1000</f>
        <v>6.4638318969744724</v>
      </c>
    </row>
    <row r="474" spans="1:3" x14ac:dyDescent="0.25">
      <c r="A474" s="9" t="s">
        <v>645</v>
      </c>
      <c r="B474" s="12">
        <v>6443.8084822918909</v>
      </c>
      <c r="C474">
        <f>SAFADModel_final_000002__2[[#This Row],[Whole Building:Facility Total Electric Demand Power '[W'](Hourly) ]]/1000</f>
        <v>6.4438084822918906</v>
      </c>
    </row>
    <row r="475" spans="1:3" x14ac:dyDescent="0.25">
      <c r="A475" s="9" t="s">
        <v>646</v>
      </c>
      <c r="B475" s="12">
        <v>6426.5256851575259</v>
      </c>
      <c r="C475">
        <f>SAFADModel_final_000002__2[[#This Row],[Whole Building:Facility Total Electric Demand Power '[W'](Hourly) ]]/1000</f>
        <v>6.4265256851575261</v>
      </c>
    </row>
    <row r="476" spans="1:3" x14ac:dyDescent="0.25">
      <c r="A476" s="9" t="s">
        <v>647</v>
      </c>
      <c r="B476" s="12">
        <v>6411.070442630461</v>
      </c>
      <c r="C476">
        <f>SAFADModel_final_000002__2[[#This Row],[Whole Building:Facility Total Electric Demand Power '[W'](Hourly) ]]/1000</f>
        <v>6.4110704426304608</v>
      </c>
    </row>
    <row r="477" spans="1:3" x14ac:dyDescent="0.25">
      <c r="A477" s="9" t="s">
        <v>648</v>
      </c>
      <c r="B477" s="12">
        <v>6398.4547766649421</v>
      </c>
      <c r="C477">
        <f>SAFADModel_final_000002__2[[#This Row],[Whole Building:Facility Total Electric Demand Power '[W'](Hourly) ]]/1000</f>
        <v>6.3984547766649422</v>
      </c>
    </row>
    <row r="478" spans="1:3" x14ac:dyDescent="0.25">
      <c r="A478" s="9" t="s">
        <v>649</v>
      </c>
      <c r="B478" s="12">
        <v>6385.2928234610008</v>
      </c>
      <c r="C478">
        <f>SAFADModel_final_000002__2[[#This Row],[Whole Building:Facility Total Electric Demand Power '[W'](Hourly) ]]/1000</f>
        <v>6.3852928234610005</v>
      </c>
    </row>
    <row r="479" spans="1:3" x14ac:dyDescent="0.25">
      <c r="A479" s="9" t="s">
        <v>650</v>
      </c>
      <c r="B479" s="12">
        <v>6373.1323960503323</v>
      </c>
      <c r="C479">
        <f>SAFADModel_final_000002__2[[#This Row],[Whole Building:Facility Total Electric Demand Power '[W'](Hourly) ]]/1000</f>
        <v>6.3731323960503321</v>
      </c>
    </row>
    <row r="480" spans="1:3" x14ac:dyDescent="0.25">
      <c r="A480" s="9" t="s">
        <v>651</v>
      </c>
      <c r="B480" s="12">
        <v>6360.2518331847241</v>
      </c>
      <c r="C480">
        <f>SAFADModel_final_000002__2[[#This Row],[Whole Building:Facility Total Electric Demand Power '[W'](Hourly) ]]/1000</f>
        <v>6.3602518331847238</v>
      </c>
    </row>
    <row r="481" spans="1:3" x14ac:dyDescent="0.25">
      <c r="A481" s="9" t="s">
        <v>652</v>
      </c>
      <c r="B481" s="12">
        <v>6339.7744621089068</v>
      </c>
      <c r="C481">
        <f>SAFADModel_final_000002__2[[#This Row],[Whole Building:Facility Total Electric Demand Power '[W'](Hourly) ]]/1000</f>
        <v>6.3397744621089069</v>
      </c>
    </row>
    <row r="482" spans="1:3" x14ac:dyDescent="0.25">
      <c r="A482" s="9" t="s">
        <v>653</v>
      </c>
      <c r="B482" s="12">
        <v>6316.2230954731485</v>
      </c>
      <c r="C482">
        <f>SAFADModel_final_000002__2[[#This Row],[Whole Building:Facility Total Electric Demand Power '[W'](Hourly) ]]/1000</f>
        <v>6.3162230954731484</v>
      </c>
    </row>
    <row r="483" spans="1:3" x14ac:dyDescent="0.25">
      <c r="A483" s="9" t="s">
        <v>654</v>
      </c>
      <c r="B483" s="12">
        <v>6291.7808577797987</v>
      </c>
      <c r="C483">
        <f>SAFADModel_final_000002__2[[#This Row],[Whole Building:Facility Total Electric Demand Power '[W'](Hourly) ]]/1000</f>
        <v>6.2917808577797985</v>
      </c>
    </row>
    <row r="484" spans="1:3" x14ac:dyDescent="0.25">
      <c r="A484" s="9" t="s">
        <v>655</v>
      </c>
      <c r="B484" s="12">
        <v>6276.2703398619306</v>
      </c>
      <c r="C484">
        <f>SAFADModel_final_000002__2[[#This Row],[Whole Building:Facility Total Electric Demand Power '[W'](Hourly) ]]/1000</f>
        <v>6.2762703398619308</v>
      </c>
    </row>
    <row r="485" spans="1:3" x14ac:dyDescent="0.25">
      <c r="A485" s="9" t="s">
        <v>656</v>
      </c>
      <c r="B485" s="12">
        <v>6269.246100614625</v>
      </c>
      <c r="C485">
        <f>SAFADModel_final_000002__2[[#This Row],[Whole Building:Facility Total Electric Demand Power '[W'](Hourly) ]]/1000</f>
        <v>6.269246100614625</v>
      </c>
    </row>
    <row r="486" spans="1:3" x14ac:dyDescent="0.25">
      <c r="A486" s="9" t="s">
        <v>657</v>
      </c>
      <c r="B486" s="12">
        <v>6264.0665253951202</v>
      </c>
      <c r="C486">
        <f>SAFADModel_final_000002__2[[#This Row],[Whole Building:Facility Total Electric Demand Power '[W'](Hourly) ]]/1000</f>
        <v>6.26406652539512</v>
      </c>
    </row>
    <row r="487" spans="1:3" x14ac:dyDescent="0.25">
      <c r="A487" s="9" t="s">
        <v>658</v>
      </c>
      <c r="B487" s="12">
        <v>6273.7996423075574</v>
      </c>
      <c r="C487">
        <f>SAFADModel_final_000002__2[[#This Row],[Whole Building:Facility Total Electric Demand Power '[W'](Hourly) ]]/1000</f>
        <v>6.2737996423075577</v>
      </c>
    </row>
    <row r="488" spans="1:3" x14ac:dyDescent="0.25">
      <c r="A488" s="9" t="s">
        <v>659</v>
      </c>
      <c r="B488" s="12">
        <v>6305.0452541717023</v>
      </c>
      <c r="C488">
        <f>SAFADModel_final_000002__2[[#This Row],[Whole Building:Facility Total Electric Demand Power '[W'](Hourly) ]]/1000</f>
        <v>6.3050452541717021</v>
      </c>
    </row>
    <row r="489" spans="1:3" x14ac:dyDescent="0.25">
      <c r="A489" s="9" t="s">
        <v>660</v>
      </c>
      <c r="B489" s="12">
        <v>6344.7735214912063</v>
      </c>
      <c r="C489">
        <f>SAFADModel_final_000002__2[[#This Row],[Whole Building:Facility Total Electric Demand Power '[W'](Hourly) ]]/1000</f>
        <v>6.3447735214912067</v>
      </c>
    </row>
    <row r="490" spans="1:3" x14ac:dyDescent="0.25">
      <c r="A490" s="9" t="s">
        <v>661</v>
      </c>
      <c r="B490" s="12">
        <v>6382.5984350904873</v>
      </c>
      <c r="C490">
        <f>SAFADModel_final_000002__2[[#This Row],[Whole Building:Facility Total Electric Demand Power '[W'](Hourly) ]]/1000</f>
        <v>6.382598435090487</v>
      </c>
    </row>
    <row r="491" spans="1:3" x14ac:dyDescent="0.25">
      <c r="A491" s="9" t="s">
        <v>662</v>
      </c>
      <c r="B491" s="12">
        <v>6418.7950822111989</v>
      </c>
      <c r="C491">
        <f>SAFADModel_final_000002__2[[#This Row],[Whole Building:Facility Total Electric Demand Power '[W'](Hourly) ]]/1000</f>
        <v>6.418795082211199</v>
      </c>
    </row>
    <row r="492" spans="1:3" x14ac:dyDescent="0.25">
      <c r="A492" s="9" t="s">
        <v>663</v>
      </c>
      <c r="B492" s="12">
        <v>6450.9277978206856</v>
      </c>
      <c r="C492">
        <f>SAFADModel_final_000002__2[[#This Row],[Whole Building:Facility Total Electric Demand Power '[W'](Hourly) ]]/1000</f>
        <v>6.4509277978206852</v>
      </c>
    </row>
    <row r="493" spans="1:3" x14ac:dyDescent="0.25">
      <c r="A493" s="9" t="s">
        <v>664</v>
      </c>
      <c r="B493" s="12">
        <v>6476.9463637303479</v>
      </c>
      <c r="C493">
        <f>SAFADModel_final_000002__2[[#This Row],[Whole Building:Facility Total Electric Demand Power '[W'](Hourly) ]]/1000</f>
        <v>6.4769463637303479</v>
      </c>
    </row>
    <row r="494" spans="1:3" x14ac:dyDescent="0.25">
      <c r="A494" s="9" t="s">
        <v>665</v>
      </c>
      <c r="B494" s="12">
        <v>6498.2546956829274</v>
      </c>
      <c r="C494">
        <f>SAFADModel_final_000002__2[[#This Row],[Whole Building:Facility Total Electric Demand Power '[W'](Hourly) ]]/1000</f>
        <v>6.4982546956829275</v>
      </c>
    </row>
    <row r="495" spans="1:3" x14ac:dyDescent="0.25">
      <c r="A495" s="9" t="s">
        <v>666</v>
      </c>
      <c r="B495" s="12">
        <v>6511.6185738645663</v>
      </c>
      <c r="C495">
        <f>SAFADModel_final_000002__2[[#This Row],[Whole Building:Facility Total Electric Demand Power '[W'](Hourly) ]]/1000</f>
        <v>6.511618573864566</v>
      </c>
    </row>
    <row r="496" spans="1:3" x14ac:dyDescent="0.25">
      <c r="A496" s="9" t="s">
        <v>667</v>
      </c>
      <c r="B496" s="12">
        <v>6512.3478616883922</v>
      </c>
      <c r="C496">
        <f>SAFADModel_final_000002__2[[#This Row],[Whole Building:Facility Total Electric Demand Power '[W'](Hourly) ]]/1000</f>
        <v>6.5123478616883919</v>
      </c>
    </row>
    <row r="497" spans="1:3" x14ac:dyDescent="0.25">
      <c r="A497" s="9" t="s">
        <v>668</v>
      </c>
      <c r="B497" s="12">
        <v>6501.007879141619</v>
      </c>
      <c r="C497">
        <f>SAFADModel_final_000002__2[[#This Row],[Whole Building:Facility Total Electric Demand Power '[W'](Hourly) ]]/1000</f>
        <v>6.5010078791416186</v>
      </c>
    </row>
    <row r="498" spans="1:3" x14ac:dyDescent="0.25">
      <c r="A498" s="9" t="s">
        <v>669</v>
      </c>
      <c r="B498" s="12">
        <v>6481.589428731324</v>
      </c>
      <c r="C498">
        <f>SAFADModel_final_000002__2[[#This Row],[Whole Building:Facility Total Electric Demand Power '[W'](Hourly) ]]/1000</f>
        <v>6.4815894287313238</v>
      </c>
    </row>
    <row r="499" spans="1:3" x14ac:dyDescent="0.25">
      <c r="A499" s="9" t="s">
        <v>670</v>
      </c>
      <c r="B499" s="12">
        <v>6452.6389873960507</v>
      </c>
      <c r="C499">
        <f>SAFADModel_final_000002__2[[#This Row],[Whole Building:Facility Total Electric Demand Power '[W'](Hourly) ]]/1000</f>
        <v>6.4526389873960506</v>
      </c>
    </row>
    <row r="500" spans="1:3" x14ac:dyDescent="0.25">
      <c r="A500" s="9" t="s">
        <v>671</v>
      </c>
      <c r="B500" s="12">
        <v>6417.7208206256573</v>
      </c>
      <c r="C500">
        <f>SAFADModel_final_000002__2[[#This Row],[Whole Building:Facility Total Electric Demand Power '[W'](Hourly) ]]/1000</f>
        <v>6.4177208206256573</v>
      </c>
    </row>
    <row r="501" spans="1:3" x14ac:dyDescent="0.25">
      <c r="A501" s="9" t="s">
        <v>672</v>
      </c>
      <c r="B501" s="12">
        <v>6385.1454983243975</v>
      </c>
      <c r="C501">
        <f>SAFADModel_final_000002__2[[#This Row],[Whole Building:Facility Total Electric Demand Power '[W'](Hourly) ]]/1000</f>
        <v>6.3851454983243974</v>
      </c>
    </row>
    <row r="502" spans="1:3" x14ac:dyDescent="0.25">
      <c r="A502" s="9" t="s">
        <v>673</v>
      </c>
      <c r="B502" s="12">
        <v>6360.1396882463332</v>
      </c>
      <c r="C502">
        <f>SAFADModel_final_000002__2[[#This Row],[Whole Building:Facility Total Electric Demand Power '[W'](Hourly) ]]/1000</f>
        <v>6.360139688246333</v>
      </c>
    </row>
    <row r="503" spans="1:3" x14ac:dyDescent="0.25">
      <c r="A503" s="9" t="s">
        <v>674</v>
      </c>
      <c r="B503" s="12">
        <v>6339.1084046117348</v>
      </c>
      <c r="C503">
        <f>SAFADModel_final_000002__2[[#This Row],[Whole Building:Facility Total Electric Demand Power '[W'](Hourly) ]]/1000</f>
        <v>6.3391084046117347</v>
      </c>
    </row>
    <row r="504" spans="1:3" x14ac:dyDescent="0.25">
      <c r="A504" s="9" t="s">
        <v>675</v>
      </c>
      <c r="B504" s="12">
        <v>6317.7631186651679</v>
      </c>
      <c r="C504">
        <f>SAFADModel_final_000002__2[[#This Row],[Whole Building:Facility Total Electric Demand Power '[W'](Hourly) ]]/1000</f>
        <v>6.3177631186651677</v>
      </c>
    </row>
    <row r="505" spans="1:3" x14ac:dyDescent="0.25">
      <c r="A505" s="9" t="s">
        <v>676</v>
      </c>
      <c r="B505" s="12">
        <v>6295.8273361163192</v>
      </c>
      <c r="C505">
        <f>SAFADModel_final_000002__2[[#This Row],[Whole Building:Facility Total Electric Demand Power '[W'](Hourly) ]]/1000</f>
        <v>6.2958273361163188</v>
      </c>
    </row>
    <row r="506" spans="1:3" x14ac:dyDescent="0.25">
      <c r="A506" s="9" t="s">
        <v>361</v>
      </c>
      <c r="B506" s="12">
        <v>3929.5704332734635</v>
      </c>
      <c r="C506">
        <f>SAFADModel_final_000002__2[[#This Row],[Whole Building:Facility Total Electric Demand Power '[W'](Hourly) ]]/1000</f>
        <v>3.9295704332734633</v>
      </c>
    </row>
    <row r="507" spans="1:3" x14ac:dyDescent="0.25">
      <c r="A507" s="9" t="s">
        <v>362</v>
      </c>
      <c r="B507" s="12">
        <v>4120.2152223883459</v>
      </c>
      <c r="C507">
        <f>SAFADModel_final_000002__2[[#This Row],[Whole Building:Facility Total Electric Demand Power '[W'](Hourly) ]]/1000</f>
        <v>4.1202152223883459</v>
      </c>
    </row>
    <row r="508" spans="1:3" x14ac:dyDescent="0.25">
      <c r="A508" s="9" t="s">
        <v>363</v>
      </c>
      <c r="B508" s="12">
        <v>4151.6344551884358</v>
      </c>
      <c r="C508">
        <f>SAFADModel_final_000002__2[[#This Row],[Whole Building:Facility Total Electric Demand Power '[W'](Hourly) ]]/1000</f>
        <v>4.1516344551884359</v>
      </c>
    </row>
    <row r="509" spans="1:3" x14ac:dyDescent="0.25">
      <c r="A509" s="9" t="s">
        <v>364</v>
      </c>
      <c r="B509" s="12">
        <v>4158.4211261935479</v>
      </c>
      <c r="C509">
        <f>SAFADModel_final_000002__2[[#This Row],[Whole Building:Facility Total Electric Demand Power '[W'](Hourly) ]]/1000</f>
        <v>4.1584211261935478</v>
      </c>
    </row>
    <row r="510" spans="1:3" x14ac:dyDescent="0.25">
      <c r="A510" s="9" t="s">
        <v>365</v>
      </c>
      <c r="B510" s="12">
        <v>4147.7650611432982</v>
      </c>
      <c r="C510">
        <f>SAFADModel_final_000002__2[[#This Row],[Whole Building:Facility Total Electric Demand Power '[W'](Hourly) ]]/1000</f>
        <v>4.1477650611432981</v>
      </c>
    </row>
    <row r="511" spans="1:3" x14ac:dyDescent="0.25">
      <c r="A511" s="9" t="s">
        <v>366</v>
      </c>
      <c r="B511" s="12">
        <v>4196.953991987597</v>
      </c>
      <c r="C511">
        <f>SAFADModel_final_000002__2[[#This Row],[Whole Building:Facility Total Electric Demand Power '[W'](Hourly) ]]/1000</f>
        <v>4.1969539919875967</v>
      </c>
    </row>
    <row r="512" spans="1:3" x14ac:dyDescent="0.25">
      <c r="A512" s="9" t="s">
        <v>367</v>
      </c>
      <c r="B512" s="12">
        <v>4343.0852496424177</v>
      </c>
      <c r="C512">
        <f>SAFADModel_final_000002__2[[#This Row],[Whole Building:Facility Total Electric Demand Power '[W'](Hourly) ]]/1000</f>
        <v>4.3430852496424173</v>
      </c>
    </row>
    <row r="513" spans="1:3" x14ac:dyDescent="0.25">
      <c r="A513" s="9" t="s">
        <v>368</v>
      </c>
      <c r="B513" s="12">
        <v>24506.854091179583</v>
      </c>
      <c r="C513">
        <f>SAFADModel_final_000002__2[[#This Row],[Whole Building:Facility Total Electric Demand Power '[W'](Hourly) ]]/1000</f>
        <v>24.506854091179584</v>
      </c>
    </row>
    <row r="514" spans="1:3" x14ac:dyDescent="0.25">
      <c r="A514" s="9" t="s">
        <v>369</v>
      </c>
      <c r="B514" s="12">
        <v>96621.561441988102</v>
      </c>
      <c r="C514">
        <f>SAFADModel_final_000002__2[[#This Row],[Whole Building:Facility Total Electric Demand Power '[W'](Hourly) ]]/1000</f>
        <v>96.621561441988106</v>
      </c>
    </row>
    <row r="515" spans="1:3" x14ac:dyDescent="0.25">
      <c r="A515" s="9" t="s">
        <v>370</v>
      </c>
      <c r="B515" s="12">
        <v>120704.08675907365</v>
      </c>
      <c r="C515">
        <f>SAFADModel_final_000002__2[[#This Row],[Whole Building:Facility Total Electric Demand Power '[W'](Hourly) ]]/1000</f>
        <v>120.70408675907365</v>
      </c>
    </row>
    <row r="516" spans="1:3" x14ac:dyDescent="0.25">
      <c r="A516" s="9" t="s">
        <v>371</v>
      </c>
      <c r="B516" s="12">
        <v>115755.09359379327</v>
      </c>
      <c r="C516">
        <f>SAFADModel_final_000002__2[[#This Row],[Whole Building:Facility Total Electric Demand Power '[W'](Hourly) ]]/1000</f>
        <v>115.75509359379326</v>
      </c>
    </row>
    <row r="517" spans="1:3" x14ac:dyDescent="0.25">
      <c r="A517" s="9" t="s">
        <v>372</v>
      </c>
      <c r="B517" s="12">
        <v>135100.77530662084</v>
      </c>
      <c r="C517">
        <f>SAFADModel_final_000002__2[[#This Row],[Whole Building:Facility Total Electric Demand Power '[W'](Hourly) ]]/1000</f>
        <v>135.10077530662085</v>
      </c>
    </row>
    <row r="518" spans="1:3" x14ac:dyDescent="0.25">
      <c r="A518" s="9" t="s">
        <v>373</v>
      </c>
      <c r="B518" s="12">
        <v>129209.3626539028</v>
      </c>
      <c r="C518">
        <f>SAFADModel_final_000002__2[[#This Row],[Whole Building:Facility Total Electric Demand Power '[W'](Hourly) ]]/1000</f>
        <v>129.20936265390282</v>
      </c>
    </row>
    <row r="519" spans="1:3" x14ac:dyDescent="0.25">
      <c r="A519" s="9" t="s">
        <v>374</v>
      </c>
      <c r="B519" s="12">
        <v>133113.14000876126</v>
      </c>
      <c r="C519">
        <f>SAFADModel_final_000002__2[[#This Row],[Whole Building:Facility Total Electric Demand Power '[W'](Hourly) ]]/1000</f>
        <v>133.11314000876126</v>
      </c>
    </row>
    <row r="520" spans="1:3" x14ac:dyDescent="0.25">
      <c r="A520" s="9" t="s">
        <v>375</v>
      </c>
      <c r="B520" s="12">
        <v>141696.38021396063</v>
      </c>
      <c r="C520">
        <f>SAFADModel_final_000002__2[[#This Row],[Whole Building:Facility Total Electric Demand Power '[W'](Hourly) ]]/1000</f>
        <v>141.69638021396062</v>
      </c>
    </row>
    <row r="521" spans="1:3" x14ac:dyDescent="0.25">
      <c r="A521" s="9" t="s">
        <v>376</v>
      </c>
      <c r="B521" s="12">
        <v>131353.5514525708</v>
      </c>
      <c r="C521">
        <f>SAFADModel_final_000002__2[[#This Row],[Whole Building:Facility Total Electric Demand Power '[W'](Hourly) ]]/1000</f>
        <v>131.3535514525708</v>
      </c>
    </row>
    <row r="522" spans="1:3" x14ac:dyDescent="0.25">
      <c r="A522" s="9" t="s">
        <v>377</v>
      </c>
      <c r="B522" s="12">
        <v>115593.80873159283</v>
      </c>
      <c r="C522">
        <f>SAFADModel_final_000002__2[[#This Row],[Whole Building:Facility Total Electric Demand Power '[W'](Hourly) ]]/1000</f>
        <v>115.59380873159283</v>
      </c>
    </row>
    <row r="523" spans="1:3" x14ac:dyDescent="0.25">
      <c r="A523" s="9" t="s">
        <v>378</v>
      </c>
      <c r="B523" s="12">
        <v>43071.799638065131</v>
      </c>
      <c r="C523">
        <f>SAFADModel_final_000002__2[[#This Row],[Whole Building:Facility Total Electric Demand Power '[W'](Hourly) ]]/1000</f>
        <v>43.07179963806513</v>
      </c>
    </row>
    <row r="524" spans="1:3" x14ac:dyDescent="0.25">
      <c r="A524" s="9" t="s">
        <v>379</v>
      </c>
      <c r="B524" s="12">
        <v>20986.518389824527</v>
      </c>
      <c r="C524">
        <f>SAFADModel_final_000002__2[[#This Row],[Whole Building:Facility Total Electric Demand Power '[W'](Hourly) ]]/1000</f>
        <v>20.986518389824528</v>
      </c>
    </row>
    <row r="525" spans="1:3" x14ac:dyDescent="0.25">
      <c r="A525" s="9" t="s">
        <v>380</v>
      </c>
      <c r="B525" s="12">
        <v>8571.0877759046834</v>
      </c>
      <c r="C525">
        <f>SAFADModel_final_000002__2[[#This Row],[Whole Building:Facility Total Electric Demand Power '[W'](Hourly) ]]/1000</f>
        <v>8.5710877759046831</v>
      </c>
    </row>
    <row r="526" spans="1:3" x14ac:dyDescent="0.25">
      <c r="A526" s="9" t="s">
        <v>381</v>
      </c>
      <c r="B526" s="12">
        <v>6462.7330516269094</v>
      </c>
      <c r="C526">
        <f>SAFADModel_final_000002__2[[#This Row],[Whole Building:Facility Total Electric Demand Power '[W'](Hourly) ]]/1000</f>
        <v>6.462733051626909</v>
      </c>
    </row>
    <row r="527" spans="1:3" x14ac:dyDescent="0.25">
      <c r="A527" s="9" t="s">
        <v>382</v>
      </c>
      <c r="B527" s="12">
        <v>6001.6269926829473</v>
      </c>
      <c r="C527">
        <f>SAFADModel_final_000002__2[[#This Row],[Whole Building:Facility Total Electric Demand Power '[W'](Hourly) ]]/1000</f>
        <v>6.0016269926829473</v>
      </c>
    </row>
    <row r="528" spans="1:3" x14ac:dyDescent="0.25">
      <c r="A528" s="9" t="s">
        <v>383</v>
      </c>
      <c r="B528" s="12">
        <v>5956.737590521373</v>
      </c>
      <c r="C528">
        <f>SAFADModel_final_000002__2[[#This Row],[Whole Building:Facility Total Electric Demand Power '[W'](Hourly) ]]/1000</f>
        <v>5.9567375905213726</v>
      </c>
    </row>
    <row r="529" spans="1:3" x14ac:dyDescent="0.25">
      <c r="A529" s="9" t="s">
        <v>384</v>
      </c>
      <c r="B529" s="12">
        <v>5910.9313228112851</v>
      </c>
      <c r="C529">
        <f>SAFADModel_final_000002__2[[#This Row],[Whole Building:Facility Total Electric Demand Power '[W'](Hourly) ]]/1000</f>
        <v>5.910931322811285</v>
      </c>
    </row>
    <row r="530" spans="1:3" x14ac:dyDescent="0.25">
      <c r="A530" s="9" t="s">
        <v>385</v>
      </c>
      <c r="B530" s="12">
        <v>4320.1362528163299</v>
      </c>
      <c r="C530">
        <f>SAFADModel_final_000002__2[[#This Row],[Whole Building:Facility Total Electric Demand Power '[W'](Hourly) ]]/1000</f>
        <v>4.3201362528163303</v>
      </c>
    </row>
    <row r="531" spans="1:3" x14ac:dyDescent="0.25">
      <c r="A531" s="9" t="s">
        <v>386</v>
      </c>
      <c r="B531" s="12">
        <v>4750.6517769796565</v>
      </c>
      <c r="C531">
        <f>SAFADModel_final_000002__2[[#This Row],[Whole Building:Facility Total Electric Demand Power '[W'](Hourly) ]]/1000</f>
        <v>4.7506517769796561</v>
      </c>
    </row>
    <row r="532" spans="1:3" x14ac:dyDescent="0.25">
      <c r="A532" s="9" t="s">
        <v>387</v>
      </c>
      <c r="B532" s="12">
        <v>4783.3001716015851</v>
      </c>
      <c r="C532">
        <f>SAFADModel_final_000002__2[[#This Row],[Whole Building:Facility Total Electric Demand Power '[W'](Hourly) ]]/1000</f>
        <v>4.783300171601585</v>
      </c>
    </row>
    <row r="533" spans="1:3" x14ac:dyDescent="0.25">
      <c r="A533" s="9" t="s">
        <v>388</v>
      </c>
      <c r="B533" s="12">
        <v>4667.6724735872194</v>
      </c>
      <c r="C533">
        <f>SAFADModel_final_000002__2[[#This Row],[Whole Building:Facility Total Electric Demand Power '[W'](Hourly) ]]/1000</f>
        <v>4.6676724735872197</v>
      </c>
    </row>
    <row r="534" spans="1:3" x14ac:dyDescent="0.25">
      <c r="A534" s="9" t="s">
        <v>389</v>
      </c>
      <c r="B534" s="12">
        <v>4533.1978432806536</v>
      </c>
      <c r="C534">
        <f>SAFADModel_final_000002__2[[#This Row],[Whole Building:Facility Total Electric Demand Power '[W'](Hourly) ]]/1000</f>
        <v>4.5331978432806537</v>
      </c>
    </row>
    <row r="535" spans="1:3" x14ac:dyDescent="0.25">
      <c r="A535" s="9" t="s">
        <v>390</v>
      </c>
      <c r="B535" s="12">
        <v>4535.634008902759</v>
      </c>
      <c r="C535">
        <f>SAFADModel_final_000002__2[[#This Row],[Whole Building:Facility Total Electric Demand Power '[W'](Hourly) ]]/1000</f>
        <v>4.5356340089027594</v>
      </c>
    </row>
    <row r="536" spans="1:3" x14ac:dyDescent="0.25">
      <c r="A536" s="9" t="s">
        <v>391</v>
      </c>
      <c r="B536" s="12">
        <v>4744.4908721194397</v>
      </c>
      <c r="C536">
        <f>SAFADModel_final_000002__2[[#This Row],[Whole Building:Facility Total Electric Demand Power '[W'](Hourly) ]]/1000</f>
        <v>4.7444908721194397</v>
      </c>
    </row>
    <row r="537" spans="1:3" x14ac:dyDescent="0.25">
      <c r="A537" s="9" t="s">
        <v>392</v>
      </c>
      <c r="B537" s="12">
        <v>16303.962654286423</v>
      </c>
      <c r="C537">
        <f>SAFADModel_final_000002__2[[#This Row],[Whole Building:Facility Total Electric Demand Power '[W'](Hourly) ]]/1000</f>
        <v>16.303962654286423</v>
      </c>
    </row>
    <row r="538" spans="1:3" x14ac:dyDescent="0.25">
      <c r="A538" s="9" t="s">
        <v>393</v>
      </c>
      <c r="B538" s="12">
        <v>85772.670768538592</v>
      </c>
      <c r="C538">
        <f>SAFADModel_final_000002__2[[#This Row],[Whole Building:Facility Total Electric Demand Power '[W'](Hourly) ]]/1000</f>
        <v>85.772670768538589</v>
      </c>
    </row>
    <row r="539" spans="1:3" x14ac:dyDescent="0.25">
      <c r="A539" s="9" t="s">
        <v>394</v>
      </c>
      <c r="B539" s="12">
        <v>109995.0029631186</v>
      </c>
      <c r="C539">
        <f>SAFADModel_final_000002__2[[#This Row],[Whole Building:Facility Total Electric Demand Power '[W'](Hourly) ]]/1000</f>
        <v>109.99500296311861</v>
      </c>
    </row>
    <row r="540" spans="1:3" x14ac:dyDescent="0.25">
      <c r="A540" s="9" t="s">
        <v>395</v>
      </c>
      <c r="B540" s="12">
        <v>114802.40195734745</v>
      </c>
      <c r="C540">
        <f>SAFADModel_final_000002__2[[#This Row],[Whole Building:Facility Total Electric Demand Power '[W'](Hourly) ]]/1000</f>
        <v>114.80240195734746</v>
      </c>
    </row>
    <row r="541" spans="1:3" x14ac:dyDescent="0.25">
      <c r="A541" s="9" t="s">
        <v>396</v>
      </c>
      <c r="B541" s="12">
        <v>125330.21295126558</v>
      </c>
      <c r="C541">
        <f>SAFADModel_final_000002__2[[#This Row],[Whole Building:Facility Total Electric Demand Power '[W'](Hourly) ]]/1000</f>
        <v>125.33021295126558</v>
      </c>
    </row>
    <row r="542" spans="1:3" x14ac:dyDescent="0.25">
      <c r="A542" s="9" t="s">
        <v>397</v>
      </c>
      <c r="B542" s="12">
        <v>117930.07545817721</v>
      </c>
      <c r="C542">
        <f>SAFADModel_final_000002__2[[#This Row],[Whole Building:Facility Total Electric Demand Power '[W'](Hourly) ]]/1000</f>
        <v>117.9300754581772</v>
      </c>
    </row>
    <row r="543" spans="1:3" x14ac:dyDescent="0.25">
      <c r="A543" s="9" t="s">
        <v>398</v>
      </c>
      <c r="B543" s="12">
        <v>135687.75155747906</v>
      </c>
      <c r="C543">
        <f>SAFADModel_final_000002__2[[#This Row],[Whole Building:Facility Total Electric Demand Power '[W'](Hourly) ]]/1000</f>
        <v>135.68775155747906</v>
      </c>
    </row>
    <row r="544" spans="1:3" x14ac:dyDescent="0.25">
      <c r="A544" s="9" t="s">
        <v>399</v>
      </c>
      <c r="B544" s="12">
        <v>135721.76403795814</v>
      </c>
      <c r="C544">
        <f>SAFADModel_final_000002__2[[#This Row],[Whole Building:Facility Total Electric Demand Power '[W'](Hourly) ]]/1000</f>
        <v>135.72176403795814</v>
      </c>
    </row>
    <row r="545" spans="1:3" x14ac:dyDescent="0.25">
      <c r="A545" s="9" t="s">
        <v>400</v>
      </c>
      <c r="B545" s="12">
        <v>135687.66269075833</v>
      </c>
      <c r="C545">
        <f>SAFADModel_final_000002__2[[#This Row],[Whole Building:Facility Total Electric Demand Power '[W'](Hourly) ]]/1000</f>
        <v>135.68766269075832</v>
      </c>
    </row>
    <row r="546" spans="1:3" x14ac:dyDescent="0.25">
      <c r="A546" s="9" t="s">
        <v>401</v>
      </c>
      <c r="B546" s="12">
        <v>121999.62184868327</v>
      </c>
      <c r="C546">
        <f>SAFADModel_final_000002__2[[#This Row],[Whole Building:Facility Total Electric Demand Power '[W'](Hourly) ]]/1000</f>
        <v>121.99962184868326</v>
      </c>
    </row>
    <row r="547" spans="1:3" x14ac:dyDescent="0.25">
      <c r="A547" s="9" t="s">
        <v>402</v>
      </c>
      <c r="B547" s="12">
        <v>88377.401047296429</v>
      </c>
      <c r="C547">
        <f>SAFADModel_final_000002__2[[#This Row],[Whole Building:Facility Total Electric Demand Power '[W'](Hourly) ]]/1000</f>
        <v>88.377401047296431</v>
      </c>
    </row>
    <row r="548" spans="1:3" x14ac:dyDescent="0.25">
      <c r="A548" s="9" t="s">
        <v>403</v>
      </c>
      <c r="B548" s="12">
        <v>52106.030674525799</v>
      </c>
      <c r="C548">
        <f>SAFADModel_final_000002__2[[#This Row],[Whole Building:Facility Total Electric Demand Power '[W'](Hourly) ]]/1000</f>
        <v>52.106030674525798</v>
      </c>
    </row>
    <row r="549" spans="1:3" x14ac:dyDescent="0.25">
      <c r="A549" s="9" t="s">
        <v>404</v>
      </c>
      <c r="B549" s="12">
        <v>29868.637012429663</v>
      </c>
      <c r="C549">
        <f>SAFADModel_final_000002__2[[#This Row],[Whole Building:Facility Total Electric Demand Power '[W'](Hourly) ]]/1000</f>
        <v>29.868637012429662</v>
      </c>
    </row>
    <row r="550" spans="1:3" x14ac:dyDescent="0.25">
      <c r="A550" s="9" t="s">
        <v>405</v>
      </c>
      <c r="B550" s="12">
        <v>6742.5606361665241</v>
      </c>
      <c r="C550">
        <f>SAFADModel_final_000002__2[[#This Row],[Whole Building:Facility Total Electric Demand Power '[W'](Hourly) ]]/1000</f>
        <v>6.742560636166524</v>
      </c>
    </row>
    <row r="551" spans="1:3" x14ac:dyDescent="0.25">
      <c r="A551" s="9" t="s">
        <v>406</v>
      </c>
      <c r="B551" s="12">
        <v>5533.948905495502</v>
      </c>
      <c r="C551">
        <f>SAFADModel_final_000002__2[[#This Row],[Whole Building:Facility Total Electric Demand Power '[W'](Hourly) ]]/1000</f>
        <v>5.5339489054955022</v>
      </c>
    </row>
    <row r="552" spans="1:3" x14ac:dyDescent="0.25">
      <c r="A552" s="9" t="s">
        <v>407</v>
      </c>
      <c r="B552" s="12">
        <v>5521.8385265297147</v>
      </c>
      <c r="C552">
        <f>SAFADModel_final_000002__2[[#This Row],[Whole Building:Facility Total Electric Demand Power '[W'](Hourly) ]]/1000</f>
        <v>5.5218385265297147</v>
      </c>
    </row>
    <row r="553" spans="1:3" x14ac:dyDescent="0.25">
      <c r="A553" s="9" t="s">
        <v>408</v>
      </c>
      <c r="B553" s="12">
        <v>5470.512491283117</v>
      </c>
      <c r="C553">
        <f>SAFADModel_final_000002__2[[#This Row],[Whole Building:Facility Total Electric Demand Power '[W'](Hourly) ]]/1000</f>
        <v>5.4705124912831167</v>
      </c>
    </row>
    <row r="554" spans="1:3" x14ac:dyDescent="0.25">
      <c r="A554" s="9" t="s">
        <v>409</v>
      </c>
      <c r="B554" s="12">
        <v>5435.9219882245534</v>
      </c>
      <c r="C554">
        <f>SAFADModel_final_000002__2[[#This Row],[Whole Building:Facility Total Electric Demand Power '[W'](Hourly) ]]/1000</f>
        <v>5.4359219882245533</v>
      </c>
    </row>
    <row r="555" spans="1:3" x14ac:dyDescent="0.25">
      <c r="A555" s="9" t="s">
        <v>410</v>
      </c>
      <c r="B555" s="12">
        <v>5404.3563192448883</v>
      </c>
      <c r="C555">
        <f>SAFADModel_final_000002__2[[#This Row],[Whole Building:Facility Total Electric Demand Power '[W'](Hourly) ]]/1000</f>
        <v>5.4043563192448882</v>
      </c>
    </row>
    <row r="556" spans="1:3" x14ac:dyDescent="0.25">
      <c r="A556" s="9" t="s">
        <v>411</v>
      </c>
      <c r="B556" s="12">
        <v>5368.8342614980684</v>
      </c>
      <c r="C556">
        <f>SAFADModel_final_000002__2[[#This Row],[Whole Building:Facility Total Electric Demand Power '[W'](Hourly) ]]/1000</f>
        <v>5.3688342614980682</v>
      </c>
    </row>
    <row r="557" spans="1:3" x14ac:dyDescent="0.25">
      <c r="A557" s="9" t="s">
        <v>412</v>
      </c>
      <c r="B557" s="12">
        <v>5332.2133197983312</v>
      </c>
      <c r="C557">
        <f>SAFADModel_final_000002__2[[#This Row],[Whole Building:Facility Total Electric Demand Power '[W'](Hourly) ]]/1000</f>
        <v>5.3322133197983312</v>
      </c>
    </row>
    <row r="558" spans="1:3" x14ac:dyDescent="0.25">
      <c r="A558" s="9" t="s">
        <v>413</v>
      </c>
      <c r="B558" s="12">
        <v>5292.3962843085528</v>
      </c>
      <c r="C558">
        <f>SAFADModel_final_000002__2[[#This Row],[Whole Building:Facility Total Electric Demand Power '[W'](Hourly) ]]/1000</f>
        <v>5.2923962843085528</v>
      </c>
    </row>
    <row r="559" spans="1:3" x14ac:dyDescent="0.25">
      <c r="A559" s="9" t="s">
        <v>414</v>
      </c>
      <c r="B559" s="12">
        <v>5296.2659280836351</v>
      </c>
      <c r="C559">
        <f>SAFADModel_final_000002__2[[#This Row],[Whole Building:Facility Total Electric Demand Power '[W'](Hourly) ]]/1000</f>
        <v>5.2962659280836348</v>
      </c>
    </row>
    <row r="560" spans="1:3" x14ac:dyDescent="0.25">
      <c r="A560" s="9" t="s">
        <v>415</v>
      </c>
      <c r="B560" s="12">
        <v>5363.8967121158275</v>
      </c>
      <c r="C560">
        <f>SAFADModel_final_000002__2[[#This Row],[Whole Building:Facility Total Electric Demand Power '[W'](Hourly) ]]/1000</f>
        <v>5.3638967121158272</v>
      </c>
    </row>
    <row r="561" spans="1:3" x14ac:dyDescent="0.25">
      <c r="A561" s="9" t="s">
        <v>416</v>
      </c>
      <c r="B561" s="12">
        <v>19742.685423902632</v>
      </c>
      <c r="C561">
        <f>SAFADModel_final_000002__2[[#This Row],[Whole Building:Facility Total Electric Demand Power '[W'](Hourly) ]]/1000</f>
        <v>19.742685423902632</v>
      </c>
    </row>
    <row r="562" spans="1:3" x14ac:dyDescent="0.25">
      <c r="A562" s="9" t="s">
        <v>417</v>
      </c>
      <c r="B562" s="12">
        <v>98230.767631481693</v>
      </c>
      <c r="C562">
        <f>SAFADModel_final_000002__2[[#This Row],[Whole Building:Facility Total Electric Demand Power '[W'](Hourly) ]]/1000</f>
        <v>98.230767631481697</v>
      </c>
    </row>
    <row r="563" spans="1:3" x14ac:dyDescent="0.25">
      <c r="A563" s="9" t="s">
        <v>418</v>
      </c>
      <c r="B563" s="12">
        <v>111877.79751597799</v>
      </c>
      <c r="C563">
        <f>SAFADModel_final_000002__2[[#This Row],[Whole Building:Facility Total Electric Demand Power '[W'](Hourly) ]]/1000</f>
        <v>111.87779751597799</v>
      </c>
    </row>
    <row r="564" spans="1:3" x14ac:dyDescent="0.25">
      <c r="A564" s="9" t="s">
        <v>419</v>
      </c>
      <c r="B564" s="12">
        <v>120576.55519849603</v>
      </c>
      <c r="C564">
        <f>SAFADModel_final_000002__2[[#This Row],[Whole Building:Facility Total Electric Demand Power '[W'](Hourly) ]]/1000</f>
        <v>120.57655519849604</v>
      </c>
    </row>
    <row r="565" spans="1:3" x14ac:dyDescent="0.25">
      <c r="A565" s="9" t="s">
        <v>420</v>
      </c>
      <c r="B565" s="12">
        <v>136090.93824278086</v>
      </c>
      <c r="C565">
        <f>SAFADModel_final_000002__2[[#This Row],[Whole Building:Facility Total Electric Demand Power '[W'](Hourly) ]]/1000</f>
        <v>136.09093824278085</v>
      </c>
    </row>
    <row r="566" spans="1:3" x14ac:dyDescent="0.25">
      <c r="A566" s="9" t="s">
        <v>421</v>
      </c>
      <c r="B566" s="12">
        <v>132392.77999157427</v>
      </c>
      <c r="C566">
        <f>SAFADModel_final_000002__2[[#This Row],[Whole Building:Facility Total Electric Demand Power '[W'](Hourly) ]]/1000</f>
        <v>132.39277999157426</v>
      </c>
    </row>
    <row r="567" spans="1:3" x14ac:dyDescent="0.25">
      <c r="A567" s="9" t="s">
        <v>422</v>
      </c>
      <c r="B567" s="12">
        <v>129913.51397896372</v>
      </c>
      <c r="C567">
        <f>SAFADModel_final_000002__2[[#This Row],[Whole Building:Facility Total Electric Demand Power '[W'](Hourly) ]]/1000</f>
        <v>129.91351397896372</v>
      </c>
    </row>
    <row r="568" spans="1:3" x14ac:dyDescent="0.25">
      <c r="A568" s="9" t="s">
        <v>423</v>
      </c>
      <c r="B568" s="12">
        <v>136096.22245883287</v>
      </c>
      <c r="C568">
        <f>SAFADModel_final_000002__2[[#This Row],[Whole Building:Facility Total Electric Demand Power '[W'](Hourly) ]]/1000</f>
        <v>136.09622245883287</v>
      </c>
    </row>
    <row r="569" spans="1:3" x14ac:dyDescent="0.25">
      <c r="A569" s="9" t="s">
        <v>424</v>
      </c>
      <c r="B569" s="12">
        <v>114392.8125557045</v>
      </c>
      <c r="C569">
        <f>SAFADModel_final_000002__2[[#This Row],[Whole Building:Facility Total Electric Demand Power '[W'](Hourly) ]]/1000</f>
        <v>114.3928125557045</v>
      </c>
    </row>
    <row r="570" spans="1:3" x14ac:dyDescent="0.25">
      <c r="A570" s="9" t="s">
        <v>425</v>
      </c>
      <c r="B570" s="12">
        <v>75734.925514523624</v>
      </c>
      <c r="C570">
        <f>SAFADModel_final_000002__2[[#This Row],[Whole Building:Facility Total Electric Demand Power '[W'](Hourly) ]]/1000</f>
        <v>75.734925514523624</v>
      </c>
    </row>
    <row r="571" spans="1:3" x14ac:dyDescent="0.25">
      <c r="A571" s="9" t="s">
        <v>426</v>
      </c>
      <c r="B571" s="12">
        <v>40740.527187980137</v>
      </c>
      <c r="C571">
        <f>SAFADModel_final_000002__2[[#This Row],[Whole Building:Facility Total Electric Demand Power '[W'](Hourly) ]]/1000</f>
        <v>40.740527187980135</v>
      </c>
    </row>
    <row r="572" spans="1:3" x14ac:dyDescent="0.25">
      <c r="A572" s="9" t="s">
        <v>427</v>
      </c>
      <c r="B572" s="12">
        <v>17930.605429425759</v>
      </c>
      <c r="C572">
        <f>SAFADModel_final_000002__2[[#This Row],[Whole Building:Facility Total Electric Demand Power '[W'](Hourly) ]]/1000</f>
        <v>17.930605429425761</v>
      </c>
    </row>
    <row r="573" spans="1:3" x14ac:dyDescent="0.25">
      <c r="A573" s="9" t="s">
        <v>428</v>
      </c>
      <c r="B573" s="12">
        <v>7274.901972185512</v>
      </c>
      <c r="C573">
        <f>SAFADModel_final_000002__2[[#This Row],[Whole Building:Facility Total Electric Demand Power '[W'](Hourly) ]]/1000</f>
        <v>7.2749019721855124</v>
      </c>
    </row>
    <row r="574" spans="1:3" x14ac:dyDescent="0.25">
      <c r="A574" s="9" t="s">
        <v>429</v>
      </c>
      <c r="B574" s="12">
        <v>6821.4105604714778</v>
      </c>
      <c r="C574">
        <f>SAFADModel_final_000002__2[[#This Row],[Whole Building:Facility Total Electric Demand Power '[W'](Hourly) ]]/1000</f>
        <v>6.8214105604714774</v>
      </c>
    </row>
    <row r="575" spans="1:3" x14ac:dyDescent="0.25">
      <c r="A575" s="9" t="s">
        <v>430</v>
      </c>
      <c r="B575" s="12">
        <v>6387.1472773742271</v>
      </c>
      <c r="C575">
        <f>SAFADModel_final_000002__2[[#This Row],[Whole Building:Facility Total Electric Demand Power '[W'](Hourly) ]]/1000</f>
        <v>6.3871472773742273</v>
      </c>
    </row>
    <row r="576" spans="1:3" x14ac:dyDescent="0.25">
      <c r="A576" s="9" t="s">
        <v>431</v>
      </c>
      <c r="B576" s="12">
        <v>6375.0251382305914</v>
      </c>
      <c r="C576">
        <f>SAFADModel_final_000002__2[[#This Row],[Whole Building:Facility Total Electric Demand Power '[W'](Hourly) ]]/1000</f>
        <v>6.3750251382305914</v>
      </c>
    </row>
    <row r="577" spans="1:3" x14ac:dyDescent="0.25">
      <c r="A577" s="9" t="s">
        <v>432</v>
      </c>
      <c r="B577" s="12">
        <v>6363.7028136281651</v>
      </c>
      <c r="C577">
        <f>SAFADModel_final_000002__2[[#This Row],[Whole Building:Facility Total Electric Demand Power '[W'](Hourly) ]]/1000</f>
        <v>6.3637028136281648</v>
      </c>
    </row>
    <row r="578" spans="1:3" x14ac:dyDescent="0.25">
      <c r="A578" s="9" t="s">
        <v>433</v>
      </c>
      <c r="B578" s="12">
        <v>5931.8278540433566</v>
      </c>
      <c r="C578">
        <f>SAFADModel_final_000002__2[[#This Row],[Whole Building:Facility Total Electric Demand Power '[W'](Hourly) ]]/1000</f>
        <v>5.9318278540433562</v>
      </c>
    </row>
    <row r="579" spans="1:3" x14ac:dyDescent="0.25">
      <c r="A579" s="9" t="s">
        <v>434</v>
      </c>
      <c r="B579" s="12">
        <v>5970.4300098628255</v>
      </c>
      <c r="C579">
        <f>SAFADModel_final_000002__2[[#This Row],[Whole Building:Facility Total Electric Demand Power '[W'](Hourly) ]]/1000</f>
        <v>5.9704300098628256</v>
      </c>
    </row>
    <row r="580" spans="1:3" x14ac:dyDescent="0.25">
      <c r="A580" s="9" t="s">
        <v>435</v>
      </c>
      <c r="B580" s="12">
        <v>5914.7773215335255</v>
      </c>
      <c r="C580">
        <f>SAFADModel_final_000002__2[[#This Row],[Whole Building:Facility Total Electric Demand Power '[W'](Hourly) ]]/1000</f>
        <v>5.914777321533526</v>
      </c>
    </row>
    <row r="581" spans="1:3" x14ac:dyDescent="0.25">
      <c r="A581" s="9" t="s">
        <v>436</v>
      </c>
      <c r="B581" s="12">
        <v>5831.9688511716258</v>
      </c>
      <c r="C581">
        <f>SAFADModel_final_000002__2[[#This Row],[Whole Building:Facility Total Electric Demand Power '[W'](Hourly) ]]/1000</f>
        <v>5.8319688511716254</v>
      </c>
    </row>
    <row r="582" spans="1:3" x14ac:dyDescent="0.25">
      <c r="A582" s="9" t="s">
        <v>437</v>
      </c>
      <c r="B582" s="12">
        <v>5747.4996343825578</v>
      </c>
      <c r="C582">
        <f>SAFADModel_final_000002__2[[#This Row],[Whole Building:Facility Total Electric Demand Power '[W'](Hourly) ]]/1000</f>
        <v>5.7474996343825575</v>
      </c>
    </row>
    <row r="583" spans="1:3" x14ac:dyDescent="0.25">
      <c r="A583" s="9" t="s">
        <v>438</v>
      </c>
      <c r="B583" s="12">
        <v>5740.1833247264221</v>
      </c>
      <c r="C583">
        <f>SAFADModel_final_000002__2[[#This Row],[Whole Building:Facility Total Electric Demand Power '[W'](Hourly) ]]/1000</f>
        <v>5.7401833247264218</v>
      </c>
    </row>
    <row r="584" spans="1:3" x14ac:dyDescent="0.25">
      <c r="A584" s="9" t="s">
        <v>439</v>
      </c>
      <c r="B584" s="12">
        <v>5835.979495804997</v>
      </c>
      <c r="C584">
        <f>SAFADModel_final_000002__2[[#This Row],[Whole Building:Facility Total Electric Demand Power '[W'](Hourly) ]]/1000</f>
        <v>5.8359794958049971</v>
      </c>
    </row>
    <row r="585" spans="1:3" x14ac:dyDescent="0.25">
      <c r="A585" s="9" t="s">
        <v>440</v>
      </c>
      <c r="B585" s="12">
        <v>18325.981421911547</v>
      </c>
      <c r="C585">
        <f>SAFADModel_final_000002__2[[#This Row],[Whole Building:Facility Total Electric Demand Power '[W'](Hourly) ]]/1000</f>
        <v>18.325981421911546</v>
      </c>
    </row>
    <row r="586" spans="1:3" x14ac:dyDescent="0.25">
      <c r="A586" s="9" t="s">
        <v>441</v>
      </c>
      <c r="B586" s="12">
        <v>90943.928354401796</v>
      </c>
      <c r="C586">
        <f>SAFADModel_final_000002__2[[#This Row],[Whole Building:Facility Total Electric Demand Power '[W'](Hourly) ]]/1000</f>
        <v>90.943928354401791</v>
      </c>
    </row>
    <row r="587" spans="1:3" x14ac:dyDescent="0.25">
      <c r="A587" s="9" t="s">
        <v>442</v>
      </c>
      <c r="B587" s="12">
        <v>116159.30520110355</v>
      </c>
      <c r="C587">
        <f>SAFADModel_final_000002__2[[#This Row],[Whole Building:Facility Total Electric Demand Power '[W'](Hourly) ]]/1000</f>
        <v>116.15930520110355</v>
      </c>
    </row>
    <row r="588" spans="1:3" x14ac:dyDescent="0.25">
      <c r="A588" s="9" t="s">
        <v>443</v>
      </c>
      <c r="B588" s="12">
        <v>124257.08767137113</v>
      </c>
      <c r="C588">
        <f>SAFADModel_final_000002__2[[#This Row],[Whole Building:Facility Total Electric Demand Power '[W'](Hourly) ]]/1000</f>
        <v>124.25708767137114</v>
      </c>
    </row>
    <row r="589" spans="1:3" x14ac:dyDescent="0.25">
      <c r="A589" s="9" t="s">
        <v>444</v>
      </c>
      <c r="B589" s="12">
        <v>124911.77232849311</v>
      </c>
      <c r="C589">
        <f>SAFADModel_final_000002__2[[#This Row],[Whole Building:Facility Total Electric Demand Power '[W'](Hourly) ]]/1000</f>
        <v>124.91177232849311</v>
      </c>
    </row>
    <row r="590" spans="1:3" x14ac:dyDescent="0.25">
      <c r="A590" s="9" t="s">
        <v>445</v>
      </c>
      <c r="B590" s="12">
        <v>126734.16507824619</v>
      </c>
      <c r="C590">
        <f>SAFADModel_final_000002__2[[#This Row],[Whole Building:Facility Total Electric Demand Power '[W'](Hourly) ]]/1000</f>
        <v>126.73416507824619</v>
      </c>
    </row>
    <row r="591" spans="1:3" x14ac:dyDescent="0.25">
      <c r="A591" s="9" t="s">
        <v>446</v>
      </c>
      <c r="B591" s="12">
        <v>137224.27045223716</v>
      </c>
      <c r="C591">
        <f>SAFADModel_final_000002__2[[#This Row],[Whole Building:Facility Total Electric Demand Power '[W'](Hourly) ]]/1000</f>
        <v>137.22427045223716</v>
      </c>
    </row>
    <row r="592" spans="1:3" x14ac:dyDescent="0.25">
      <c r="A592" s="9" t="s">
        <v>447</v>
      </c>
      <c r="B592" s="12">
        <v>132751.34992857886</v>
      </c>
      <c r="C592">
        <f>SAFADModel_final_000002__2[[#This Row],[Whole Building:Facility Total Electric Demand Power '[W'](Hourly) ]]/1000</f>
        <v>132.75134992857886</v>
      </c>
    </row>
    <row r="593" spans="1:3" x14ac:dyDescent="0.25">
      <c r="A593" s="9" t="s">
        <v>448</v>
      </c>
      <c r="B593" s="12">
        <v>139156.36644112747</v>
      </c>
      <c r="C593">
        <f>SAFADModel_final_000002__2[[#This Row],[Whole Building:Facility Total Electric Demand Power '[W'](Hourly) ]]/1000</f>
        <v>139.15636644112746</v>
      </c>
    </row>
    <row r="594" spans="1:3" x14ac:dyDescent="0.25">
      <c r="A594" s="9" t="s">
        <v>449</v>
      </c>
      <c r="B594" s="12">
        <v>129043.43074492773</v>
      </c>
      <c r="C594">
        <f>SAFADModel_final_000002__2[[#This Row],[Whole Building:Facility Total Electric Demand Power '[W'](Hourly) ]]/1000</f>
        <v>129.04343074492772</v>
      </c>
    </row>
    <row r="595" spans="1:3" x14ac:dyDescent="0.25">
      <c r="A595" s="9" t="s">
        <v>450</v>
      </c>
      <c r="B595" s="12">
        <v>71272.597093428019</v>
      </c>
      <c r="C595">
        <f>SAFADModel_final_000002__2[[#This Row],[Whole Building:Facility Total Electric Demand Power '[W'](Hourly) ]]/1000</f>
        <v>71.272597093428018</v>
      </c>
    </row>
    <row r="596" spans="1:3" x14ac:dyDescent="0.25">
      <c r="A596" s="9" t="s">
        <v>451</v>
      </c>
      <c r="B596" s="12">
        <v>51081.327045468002</v>
      </c>
      <c r="C596">
        <f>SAFADModel_final_000002__2[[#This Row],[Whole Building:Facility Total Electric Demand Power '[W'](Hourly) ]]/1000</f>
        <v>51.081327045468001</v>
      </c>
    </row>
    <row r="597" spans="1:3" x14ac:dyDescent="0.25">
      <c r="A597" s="9" t="s">
        <v>452</v>
      </c>
      <c r="B597" s="12">
        <v>36577.355031136212</v>
      </c>
      <c r="C597">
        <f>SAFADModel_final_000002__2[[#This Row],[Whole Building:Facility Total Electric Demand Power '[W'](Hourly) ]]/1000</f>
        <v>36.577355031136214</v>
      </c>
    </row>
    <row r="598" spans="1:3" x14ac:dyDescent="0.25">
      <c r="A598" s="9" t="s">
        <v>453</v>
      </c>
      <c r="B598" s="12">
        <v>6405.375731445235</v>
      </c>
      <c r="C598">
        <f>SAFADModel_final_000002__2[[#This Row],[Whole Building:Facility Total Electric Demand Power '[W'](Hourly) ]]/1000</f>
        <v>6.4053757314452353</v>
      </c>
    </row>
    <row r="599" spans="1:3" x14ac:dyDescent="0.25">
      <c r="A599" s="9" t="s">
        <v>454</v>
      </c>
      <c r="B599" s="12">
        <v>6106.981431759421</v>
      </c>
      <c r="C599">
        <f>SAFADModel_final_000002__2[[#This Row],[Whole Building:Facility Total Electric Demand Power '[W'](Hourly) ]]/1000</f>
        <v>6.1069814317594213</v>
      </c>
    </row>
    <row r="600" spans="1:3" x14ac:dyDescent="0.25">
      <c r="A600" s="9" t="s">
        <v>455</v>
      </c>
      <c r="B600" s="12">
        <v>6106.5614085834468</v>
      </c>
      <c r="C600">
        <f>SAFADModel_final_000002__2[[#This Row],[Whole Building:Facility Total Electric Demand Power '[W'](Hourly) ]]/1000</f>
        <v>6.1065614085834472</v>
      </c>
    </row>
    <row r="601" spans="1:3" x14ac:dyDescent="0.25">
      <c r="A601" s="9" t="s">
        <v>456</v>
      </c>
      <c r="B601" s="12">
        <v>6065.8674239359598</v>
      </c>
      <c r="C601">
        <f>SAFADModel_final_000002__2[[#This Row],[Whole Building:Facility Total Electric Demand Power '[W'](Hourly) ]]/1000</f>
        <v>6.06586742393596</v>
      </c>
    </row>
    <row r="602" spans="1:3" x14ac:dyDescent="0.25">
      <c r="A602" s="9" t="s">
        <v>457</v>
      </c>
      <c r="B602" s="12">
        <v>6365.9576130821979</v>
      </c>
      <c r="C602">
        <f>SAFADModel_final_000002__2[[#This Row],[Whole Building:Facility Total Electric Demand Power '[W'](Hourly) ]]/1000</f>
        <v>6.3659576130821982</v>
      </c>
    </row>
    <row r="603" spans="1:3" x14ac:dyDescent="0.25">
      <c r="A603" s="9" t="s">
        <v>458</v>
      </c>
      <c r="B603" s="12">
        <v>6354.2209794098517</v>
      </c>
      <c r="C603">
        <f>SAFADModel_final_000002__2[[#This Row],[Whole Building:Facility Total Electric Demand Power '[W'](Hourly) ]]/1000</f>
        <v>6.3542209794098516</v>
      </c>
    </row>
    <row r="604" spans="1:3" x14ac:dyDescent="0.25">
      <c r="A604" s="9" t="s">
        <v>459</v>
      </c>
      <c r="B604" s="12">
        <v>6290.7704207052766</v>
      </c>
      <c r="C604">
        <f>SAFADModel_final_000002__2[[#This Row],[Whole Building:Facility Total Electric Demand Power '[W'](Hourly) ]]/1000</f>
        <v>6.290770420705277</v>
      </c>
    </row>
    <row r="605" spans="1:3" x14ac:dyDescent="0.25">
      <c r="A605" s="9" t="s">
        <v>460</v>
      </c>
      <c r="B605" s="12">
        <v>6224.1252882419458</v>
      </c>
      <c r="C605">
        <f>SAFADModel_final_000002__2[[#This Row],[Whole Building:Facility Total Electric Demand Power '[W'](Hourly) ]]/1000</f>
        <v>6.2241252882419458</v>
      </c>
    </row>
    <row r="606" spans="1:3" x14ac:dyDescent="0.25">
      <c r="A606" s="9" t="s">
        <v>461</v>
      </c>
      <c r="B606" s="12">
        <v>6171.5053836088009</v>
      </c>
      <c r="C606">
        <f>SAFADModel_final_000002__2[[#This Row],[Whole Building:Facility Total Electric Demand Power '[W'](Hourly) ]]/1000</f>
        <v>6.1715053836088005</v>
      </c>
    </row>
    <row r="607" spans="1:3" x14ac:dyDescent="0.25">
      <c r="A607" s="9" t="s">
        <v>462</v>
      </c>
      <c r="B607" s="12">
        <v>6162.3749892415917</v>
      </c>
      <c r="C607">
        <f>SAFADModel_final_000002__2[[#This Row],[Whole Building:Facility Total Electric Demand Power '[W'](Hourly) ]]/1000</f>
        <v>6.1623749892415915</v>
      </c>
    </row>
    <row r="608" spans="1:3" x14ac:dyDescent="0.25">
      <c r="A608" s="9" t="s">
        <v>463</v>
      </c>
      <c r="B608" s="12">
        <v>6204.8704323765887</v>
      </c>
      <c r="C608">
        <f>SAFADModel_final_000002__2[[#This Row],[Whole Building:Facility Total Electric Demand Power '[W'](Hourly) ]]/1000</f>
        <v>6.2048704323765884</v>
      </c>
    </row>
    <row r="609" spans="1:3" x14ac:dyDescent="0.25">
      <c r="A609" s="9" t="s">
        <v>464</v>
      </c>
      <c r="B609" s="12">
        <v>22767.093157050698</v>
      </c>
      <c r="C609">
        <f>SAFADModel_final_000002__2[[#This Row],[Whole Building:Facility Total Electric Demand Power '[W'](Hourly) ]]/1000</f>
        <v>22.767093157050699</v>
      </c>
    </row>
    <row r="610" spans="1:3" x14ac:dyDescent="0.25">
      <c r="A610" s="9" t="s">
        <v>465</v>
      </c>
      <c r="B610" s="12">
        <v>78317.857662642273</v>
      </c>
      <c r="C610">
        <f>SAFADModel_final_000002__2[[#This Row],[Whole Building:Facility Total Electric Demand Power '[W'](Hourly) ]]/1000</f>
        <v>78.317857662642268</v>
      </c>
    </row>
    <row r="611" spans="1:3" x14ac:dyDescent="0.25">
      <c r="A611" s="9" t="s">
        <v>466</v>
      </c>
      <c r="B611" s="12">
        <v>113587.61853290454</v>
      </c>
      <c r="C611">
        <f>SAFADModel_final_000002__2[[#This Row],[Whole Building:Facility Total Electric Demand Power '[W'](Hourly) ]]/1000</f>
        <v>113.58761853290454</v>
      </c>
    </row>
    <row r="612" spans="1:3" x14ac:dyDescent="0.25">
      <c r="A612" s="9" t="s">
        <v>467</v>
      </c>
      <c r="B612" s="12">
        <v>111175.48878786188</v>
      </c>
      <c r="C612">
        <f>SAFADModel_final_000002__2[[#This Row],[Whole Building:Facility Total Electric Demand Power '[W'](Hourly) ]]/1000</f>
        <v>111.17548878786188</v>
      </c>
    </row>
    <row r="613" spans="1:3" x14ac:dyDescent="0.25">
      <c r="A613" s="9" t="s">
        <v>468</v>
      </c>
      <c r="B613" s="12">
        <v>112007.12439620552</v>
      </c>
      <c r="C613">
        <f>SAFADModel_final_000002__2[[#This Row],[Whole Building:Facility Total Electric Demand Power '[W'](Hourly) ]]/1000</f>
        <v>112.00712439620551</v>
      </c>
    </row>
    <row r="614" spans="1:3" x14ac:dyDescent="0.25">
      <c r="A614" s="9" t="s">
        <v>469</v>
      </c>
      <c r="B614" s="12">
        <v>119383.75964276301</v>
      </c>
      <c r="C614">
        <f>SAFADModel_final_000002__2[[#This Row],[Whole Building:Facility Total Electric Demand Power '[W'](Hourly) ]]/1000</f>
        <v>119.38375964276301</v>
      </c>
    </row>
    <row r="615" spans="1:3" x14ac:dyDescent="0.25">
      <c r="A615" s="9" t="s">
        <v>470</v>
      </c>
      <c r="B615" s="12">
        <v>126175.18971491337</v>
      </c>
      <c r="C615">
        <f>SAFADModel_final_000002__2[[#This Row],[Whole Building:Facility Total Electric Demand Power '[W'](Hourly) ]]/1000</f>
        <v>126.17518971491337</v>
      </c>
    </row>
    <row r="616" spans="1:3" x14ac:dyDescent="0.25">
      <c r="A616" s="9" t="s">
        <v>471</v>
      </c>
      <c r="B616" s="12">
        <v>112759.88488394767</v>
      </c>
      <c r="C616">
        <f>SAFADModel_final_000002__2[[#This Row],[Whole Building:Facility Total Electric Demand Power '[W'](Hourly) ]]/1000</f>
        <v>112.75988488394768</v>
      </c>
    </row>
    <row r="617" spans="1:3" x14ac:dyDescent="0.25">
      <c r="A617" s="9" t="s">
        <v>472</v>
      </c>
      <c r="B617" s="12">
        <v>103316.77762633764</v>
      </c>
      <c r="C617">
        <f>SAFADModel_final_000002__2[[#This Row],[Whole Building:Facility Total Electric Demand Power '[W'](Hourly) ]]/1000</f>
        <v>103.31677762633764</v>
      </c>
    </row>
    <row r="618" spans="1:3" x14ac:dyDescent="0.25">
      <c r="A618" s="9" t="s">
        <v>473</v>
      </c>
      <c r="B618" s="12">
        <v>91757.796845726218</v>
      </c>
      <c r="C618">
        <f>SAFADModel_final_000002__2[[#This Row],[Whole Building:Facility Total Electric Demand Power '[W'](Hourly) ]]/1000</f>
        <v>91.757796845726219</v>
      </c>
    </row>
    <row r="619" spans="1:3" x14ac:dyDescent="0.25">
      <c r="A619" s="9" t="s">
        <v>474</v>
      </c>
      <c r="B619" s="12">
        <v>44821.146246925615</v>
      </c>
      <c r="C619">
        <f>SAFADModel_final_000002__2[[#This Row],[Whole Building:Facility Total Electric Demand Power '[W'](Hourly) ]]/1000</f>
        <v>44.821146246925615</v>
      </c>
    </row>
    <row r="620" spans="1:3" x14ac:dyDescent="0.25">
      <c r="A620" s="9" t="s">
        <v>475</v>
      </c>
      <c r="B620" s="12">
        <v>24358.132317451091</v>
      </c>
      <c r="C620">
        <f>SAFADModel_final_000002__2[[#This Row],[Whole Building:Facility Total Electric Demand Power '[W'](Hourly) ]]/1000</f>
        <v>24.358132317451091</v>
      </c>
    </row>
    <row r="621" spans="1:3" x14ac:dyDescent="0.25">
      <c r="A621" s="9" t="s">
        <v>476</v>
      </c>
      <c r="B621" s="12">
        <v>15645.463629334945</v>
      </c>
      <c r="C621">
        <f>SAFADModel_final_000002__2[[#This Row],[Whole Building:Facility Total Electric Demand Power '[W'](Hourly) ]]/1000</f>
        <v>15.645463629334944</v>
      </c>
    </row>
    <row r="622" spans="1:3" x14ac:dyDescent="0.25">
      <c r="A622" s="9" t="s">
        <v>477</v>
      </c>
      <c r="B622" s="12">
        <v>10985.649735585854</v>
      </c>
      <c r="C622">
        <f>SAFADModel_final_000002__2[[#This Row],[Whole Building:Facility Total Electric Demand Power '[W'](Hourly) ]]/1000</f>
        <v>10.985649735585854</v>
      </c>
    </row>
    <row r="623" spans="1:3" x14ac:dyDescent="0.25">
      <c r="A623" s="9" t="s">
        <v>478</v>
      </c>
      <c r="B623" s="12">
        <v>6363.6896057639424</v>
      </c>
      <c r="C623">
        <f>SAFADModel_final_000002__2[[#This Row],[Whole Building:Facility Total Electric Demand Power '[W'](Hourly) ]]/1000</f>
        <v>6.363689605763942</v>
      </c>
    </row>
    <row r="624" spans="1:3" x14ac:dyDescent="0.25">
      <c r="A624" s="9" t="s">
        <v>479</v>
      </c>
      <c r="B624" s="12">
        <v>6362.8081892756209</v>
      </c>
      <c r="C624">
        <f>SAFADModel_final_000002__2[[#This Row],[Whole Building:Facility Total Electric Demand Power '[W'](Hourly) ]]/1000</f>
        <v>6.3628081892756212</v>
      </c>
    </row>
    <row r="625" spans="1:3" x14ac:dyDescent="0.25">
      <c r="A625" s="9" t="s">
        <v>480</v>
      </c>
      <c r="B625" s="12">
        <v>6357.4949118133018</v>
      </c>
      <c r="C625">
        <f>SAFADModel_final_000002__2[[#This Row],[Whole Building:Facility Total Electric Demand Power '[W'](Hourly) ]]/1000</f>
        <v>6.3574949118133022</v>
      </c>
    </row>
    <row r="626" spans="1:3" x14ac:dyDescent="0.25">
      <c r="A626" s="9" t="s">
        <v>677</v>
      </c>
      <c r="B626" s="12">
        <v>6320.511796960669</v>
      </c>
      <c r="C626">
        <f>SAFADModel_final_000002__2[[#This Row],[Whole Building:Facility Total Electric Demand Power '[W'](Hourly) ]]/1000</f>
        <v>6.3205117969606688</v>
      </c>
    </row>
    <row r="627" spans="1:3" x14ac:dyDescent="0.25">
      <c r="A627" s="9" t="s">
        <v>678</v>
      </c>
      <c r="B627" s="12">
        <v>6277.0762169702948</v>
      </c>
      <c r="C627">
        <f>SAFADModel_final_000002__2[[#This Row],[Whole Building:Facility Total Electric Demand Power '[W'](Hourly) ]]/1000</f>
        <v>6.2770762169702952</v>
      </c>
    </row>
    <row r="628" spans="1:3" x14ac:dyDescent="0.25">
      <c r="A628" s="9" t="s">
        <v>679</v>
      </c>
      <c r="B628" s="12">
        <v>6234.5752334289718</v>
      </c>
      <c r="C628">
        <f>SAFADModel_final_000002__2[[#This Row],[Whole Building:Facility Total Electric Demand Power '[W'](Hourly) ]]/1000</f>
        <v>6.2345752334289717</v>
      </c>
    </row>
    <row r="629" spans="1:3" x14ac:dyDescent="0.25">
      <c r="A629" s="9" t="s">
        <v>680</v>
      </c>
      <c r="B629" s="12">
        <v>6188.9804552158303</v>
      </c>
      <c r="C629">
        <f>SAFADModel_final_000002__2[[#This Row],[Whole Building:Facility Total Electric Demand Power '[W'](Hourly) ]]/1000</f>
        <v>6.1889804552158303</v>
      </c>
    </row>
    <row r="630" spans="1:3" x14ac:dyDescent="0.25">
      <c r="A630" s="9" t="s">
        <v>681</v>
      </c>
      <c r="B630" s="12">
        <v>6141.054706947466</v>
      </c>
      <c r="C630">
        <f>SAFADModel_final_000002__2[[#This Row],[Whole Building:Facility Total Electric Demand Power '[W'](Hourly) ]]/1000</f>
        <v>6.1410547069474664</v>
      </c>
    </row>
    <row r="631" spans="1:3" x14ac:dyDescent="0.25">
      <c r="A631" s="9" t="s">
        <v>682</v>
      </c>
      <c r="B631" s="12">
        <v>6123.1603719243258</v>
      </c>
      <c r="C631">
        <f>SAFADModel_final_000002__2[[#This Row],[Whole Building:Facility Total Electric Demand Power '[W'](Hourly) ]]/1000</f>
        <v>6.1231603719243255</v>
      </c>
    </row>
    <row r="632" spans="1:3" x14ac:dyDescent="0.25">
      <c r="A632" s="9" t="s">
        <v>683</v>
      </c>
      <c r="B632" s="12">
        <v>6151.9697014482163</v>
      </c>
      <c r="C632">
        <f>SAFADModel_final_000002__2[[#This Row],[Whole Building:Facility Total Electric Demand Power '[W'](Hourly) ]]/1000</f>
        <v>6.1519697014482162</v>
      </c>
    </row>
    <row r="633" spans="1:3" x14ac:dyDescent="0.25">
      <c r="A633" s="9" t="s">
        <v>684</v>
      </c>
      <c r="B633" s="12">
        <v>6204.6296808990273</v>
      </c>
      <c r="C633">
        <f>SAFADModel_final_000002__2[[#This Row],[Whole Building:Facility Total Electric Demand Power '[W'](Hourly) ]]/1000</f>
        <v>6.2046296808990276</v>
      </c>
    </row>
    <row r="634" spans="1:3" x14ac:dyDescent="0.25">
      <c r="A634" s="9" t="s">
        <v>685</v>
      </c>
      <c r="B634" s="12">
        <v>61997.338569911757</v>
      </c>
      <c r="C634">
        <f>SAFADModel_final_000002__2[[#This Row],[Whole Building:Facility Total Electric Demand Power '[W'](Hourly) ]]/1000</f>
        <v>61.997338569911754</v>
      </c>
    </row>
    <row r="635" spans="1:3" x14ac:dyDescent="0.25">
      <c r="A635" s="9" t="s">
        <v>686</v>
      </c>
      <c r="B635" s="12">
        <v>80089.516357388478</v>
      </c>
      <c r="C635">
        <f>SAFADModel_final_000002__2[[#This Row],[Whole Building:Facility Total Electric Demand Power '[W'](Hourly) ]]/1000</f>
        <v>80.089516357388476</v>
      </c>
    </row>
    <row r="636" spans="1:3" x14ac:dyDescent="0.25">
      <c r="A636" s="9" t="s">
        <v>687</v>
      </c>
      <c r="B636" s="12">
        <v>86827.554997657498</v>
      </c>
      <c r="C636">
        <f>SAFADModel_final_000002__2[[#This Row],[Whole Building:Facility Total Electric Demand Power '[W'](Hourly) ]]/1000</f>
        <v>86.827554997657501</v>
      </c>
    </row>
    <row r="637" spans="1:3" x14ac:dyDescent="0.25">
      <c r="A637" s="9" t="s">
        <v>688</v>
      </c>
      <c r="B637" s="12">
        <v>77197.189914668983</v>
      </c>
      <c r="C637">
        <f>SAFADModel_final_000002__2[[#This Row],[Whole Building:Facility Total Electric Demand Power '[W'](Hourly) ]]/1000</f>
        <v>77.197189914668982</v>
      </c>
    </row>
    <row r="638" spans="1:3" x14ac:dyDescent="0.25">
      <c r="A638" s="9" t="s">
        <v>689</v>
      </c>
      <c r="B638" s="12">
        <v>50042.999033672466</v>
      </c>
      <c r="C638">
        <f>SAFADModel_final_000002__2[[#This Row],[Whole Building:Facility Total Electric Demand Power '[W'](Hourly) ]]/1000</f>
        <v>50.042999033672466</v>
      </c>
    </row>
    <row r="639" spans="1:3" x14ac:dyDescent="0.25">
      <c r="A639" s="9" t="s">
        <v>690</v>
      </c>
      <c r="B639" s="12">
        <v>45243.147490950389</v>
      </c>
      <c r="C639">
        <f>SAFADModel_final_000002__2[[#This Row],[Whole Building:Facility Total Electric Demand Power '[W'](Hourly) ]]/1000</f>
        <v>45.243147490950392</v>
      </c>
    </row>
    <row r="640" spans="1:3" x14ac:dyDescent="0.25">
      <c r="A640" s="9" t="s">
        <v>691</v>
      </c>
      <c r="B640" s="12">
        <v>45557.497419421969</v>
      </c>
      <c r="C640">
        <f>SAFADModel_final_000002__2[[#This Row],[Whole Building:Facility Total Electric Demand Power '[W'](Hourly) ]]/1000</f>
        <v>45.557497419421971</v>
      </c>
    </row>
    <row r="641" spans="1:3" x14ac:dyDescent="0.25">
      <c r="A641" s="9" t="s">
        <v>692</v>
      </c>
      <c r="B641" s="12">
        <v>41007.497823587844</v>
      </c>
      <c r="C641">
        <f>SAFADModel_final_000002__2[[#This Row],[Whole Building:Facility Total Electric Demand Power '[W'](Hourly) ]]/1000</f>
        <v>41.007497823587848</v>
      </c>
    </row>
    <row r="642" spans="1:3" x14ac:dyDescent="0.25">
      <c r="A642" s="9" t="s">
        <v>693</v>
      </c>
      <c r="B642" s="12">
        <v>33483.613084583711</v>
      </c>
      <c r="C642">
        <f>SAFADModel_final_000002__2[[#This Row],[Whole Building:Facility Total Electric Demand Power '[W'](Hourly) ]]/1000</f>
        <v>33.483613084583709</v>
      </c>
    </row>
    <row r="643" spans="1:3" x14ac:dyDescent="0.25">
      <c r="A643" s="9" t="s">
        <v>694</v>
      </c>
      <c r="B643" s="12">
        <v>25971.952530523533</v>
      </c>
      <c r="C643">
        <f>SAFADModel_final_000002__2[[#This Row],[Whole Building:Facility Total Electric Demand Power '[W'](Hourly) ]]/1000</f>
        <v>25.971952530523534</v>
      </c>
    </row>
    <row r="644" spans="1:3" x14ac:dyDescent="0.25">
      <c r="A644" s="9" t="s">
        <v>695</v>
      </c>
      <c r="B644" s="12">
        <v>20880.612132019265</v>
      </c>
      <c r="C644">
        <f>SAFADModel_final_000002__2[[#This Row],[Whole Building:Facility Total Electric Demand Power '[W'](Hourly) ]]/1000</f>
        <v>20.880612132019266</v>
      </c>
    </row>
    <row r="645" spans="1:3" x14ac:dyDescent="0.25">
      <c r="A645" s="9" t="s">
        <v>696</v>
      </c>
      <c r="B645" s="12">
        <v>9186.700528372261</v>
      </c>
      <c r="C645">
        <f>SAFADModel_final_000002__2[[#This Row],[Whole Building:Facility Total Electric Demand Power '[W'](Hourly) ]]/1000</f>
        <v>9.1867005283722616</v>
      </c>
    </row>
    <row r="646" spans="1:3" x14ac:dyDescent="0.25">
      <c r="A646" s="9" t="s">
        <v>697</v>
      </c>
      <c r="B646" s="12">
        <v>8633.02716388316</v>
      </c>
      <c r="C646">
        <f>SAFADModel_final_000002__2[[#This Row],[Whole Building:Facility Total Electric Demand Power '[W'](Hourly) ]]/1000</f>
        <v>8.6330271638831597</v>
      </c>
    </row>
    <row r="647" spans="1:3" x14ac:dyDescent="0.25">
      <c r="A647" s="9" t="s">
        <v>698</v>
      </c>
      <c r="B647" s="12">
        <v>6872.314754345588</v>
      </c>
      <c r="C647">
        <f>SAFADModel_final_000002__2[[#This Row],[Whole Building:Facility Total Electric Demand Power '[W'](Hourly) ]]/1000</f>
        <v>6.872314754345588</v>
      </c>
    </row>
    <row r="648" spans="1:3" x14ac:dyDescent="0.25">
      <c r="A648" s="9" t="s">
        <v>699</v>
      </c>
      <c r="B648" s="12">
        <v>6543.1502509793254</v>
      </c>
      <c r="C648">
        <f>SAFADModel_final_000002__2[[#This Row],[Whole Building:Facility Total Electric Demand Power '[W'](Hourly) ]]/1000</f>
        <v>6.5431502509793251</v>
      </c>
    </row>
    <row r="649" spans="1:3" x14ac:dyDescent="0.25">
      <c r="A649" s="9" t="s">
        <v>700</v>
      </c>
      <c r="B649" s="12">
        <v>6431.9153375896212</v>
      </c>
      <c r="C649">
        <f>SAFADModel_final_000002__2[[#This Row],[Whole Building:Facility Total Electric Demand Power '[W'](Hourly) ]]/1000</f>
        <v>6.4319153375896212</v>
      </c>
    </row>
    <row r="650" spans="1:3" x14ac:dyDescent="0.25">
      <c r="A650" s="9" t="s">
        <v>701</v>
      </c>
      <c r="B650" s="12">
        <v>6395.3209559860943</v>
      </c>
      <c r="C650">
        <f>SAFADModel_final_000002__2[[#This Row],[Whole Building:Facility Total Electric Demand Power '[W'](Hourly) ]]/1000</f>
        <v>6.3953209559860946</v>
      </c>
    </row>
    <row r="651" spans="1:3" x14ac:dyDescent="0.25">
      <c r="A651" s="9" t="s">
        <v>702</v>
      </c>
      <c r="B651" s="12">
        <v>6374.110865710024</v>
      </c>
      <c r="C651">
        <f>SAFADModel_final_000002__2[[#This Row],[Whole Building:Facility Total Electric Demand Power '[W'](Hourly) ]]/1000</f>
        <v>6.3741108657100236</v>
      </c>
    </row>
    <row r="652" spans="1:3" x14ac:dyDescent="0.25">
      <c r="A652" s="9" t="s">
        <v>703</v>
      </c>
      <c r="B652" s="12">
        <v>6360.1086265080585</v>
      </c>
      <c r="C652">
        <f>SAFADModel_final_000002__2[[#This Row],[Whole Building:Facility Total Electric Demand Power '[W'](Hourly) ]]/1000</f>
        <v>6.3601086265080582</v>
      </c>
    </row>
    <row r="653" spans="1:3" x14ac:dyDescent="0.25">
      <c r="A653" s="9" t="s">
        <v>704</v>
      </c>
      <c r="B653" s="12">
        <v>6343.7490512450577</v>
      </c>
      <c r="C653">
        <f>SAFADModel_final_000002__2[[#This Row],[Whole Building:Facility Total Electric Demand Power '[W'](Hourly) ]]/1000</f>
        <v>6.3437490512450578</v>
      </c>
    </row>
    <row r="654" spans="1:3" x14ac:dyDescent="0.25">
      <c r="A654" s="9" t="s">
        <v>705</v>
      </c>
      <c r="B654" s="12">
        <v>6295.2867314420973</v>
      </c>
      <c r="C654">
        <f>SAFADModel_final_000002__2[[#This Row],[Whole Building:Facility Total Electric Demand Power '[W'](Hourly) ]]/1000</f>
        <v>6.2952867314420971</v>
      </c>
    </row>
    <row r="655" spans="1:3" x14ac:dyDescent="0.25">
      <c r="A655" s="9" t="s">
        <v>706</v>
      </c>
      <c r="B655" s="12">
        <v>6293.0506057404446</v>
      </c>
      <c r="C655">
        <f>SAFADModel_final_000002__2[[#This Row],[Whole Building:Facility Total Electric Demand Power '[W'](Hourly) ]]/1000</f>
        <v>6.2930506057404445</v>
      </c>
    </row>
    <row r="656" spans="1:3" x14ac:dyDescent="0.25">
      <c r="A656" s="9" t="s">
        <v>707</v>
      </c>
      <c r="B656" s="12">
        <v>6346.5484495683695</v>
      </c>
      <c r="C656">
        <f>SAFADModel_final_000002__2[[#This Row],[Whole Building:Facility Total Electric Demand Power '[W'](Hourly) ]]/1000</f>
        <v>6.3465484495683695</v>
      </c>
    </row>
    <row r="657" spans="1:3" x14ac:dyDescent="0.25">
      <c r="A657" s="9" t="s">
        <v>708</v>
      </c>
      <c r="B657" s="12">
        <v>6411.8269430650325</v>
      </c>
      <c r="C657">
        <f>SAFADModel_final_000002__2[[#This Row],[Whole Building:Facility Total Electric Demand Power '[W'](Hourly) ]]/1000</f>
        <v>6.4118269430650328</v>
      </c>
    </row>
    <row r="658" spans="1:3" x14ac:dyDescent="0.25">
      <c r="A658" s="9" t="s">
        <v>709</v>
      </c>
      <c r="B658" s="12">
        <v>6461.9078314197604</v>
      </c>
      <c r="C658">
        <f>SAFADModel_final_000002__2[[#This Row],[Whole Building:Facility Total Electric Demand Power '[W'](Hourly) ]]/1000</f>
        <v>6.4619078314197607</v>
      </c>
    </row>
    <row r="659" spans="1:3" x14ac:dyDescent="0.25">
      <c r="A659" s="9" t="s">
        <v>710</v>
      </c>
      <c r="B659" s="12">
        <v>6489.077677662659</v>
      </c>
      <c r="C659">
        <f>SAFADModel_final_000002__2[[#This Row],[Whole Building:Facility Total Electric Demand Power '[W'](Hourly) ]]/1000</f>
        <v>6.4890776776626593</v>
      </c>
    </row>
    <row r="660" spans="1:3" x14ac:dyDescent="0.25">
      <c r="A660" s="9" t="s">
        <v>711</v>
      </c>
      <c r="B660" s="12">
        <v>6510.314213669837</v>
      </c>
      <c r="C660">
        <f>SAFADModel_final_000002__2[[#This Row],[Whole Building:Facility Total Electric Demand Power '[W'](Hourly) ]]/1000</f>
        <v>6.5103142136698366</v>
      </c>
    </row>
    <row r="661" spans="1:3" x14ac:dyDescent="0.25">
      <c r="A661" s="9" t="s">
        <v>712</v>
      </c>
      <c r="B661" s="12">
        <v>6530.0639721762082</v>
      </c>
      <c r="C661">
        <f>SAFADModel_final_000002__2[[#This Row],[Whole Building:Facility Total Electric Demand Power '[W'](Hourly) ]]/1000</f>
        <v>6.5300639721762082</v>
      </c>
    </row>
    <row r="662" spans="1:3" x14ac:dyDescent="0.25">
      <c r="A662" s="9" t="s">
        <v>713</v>
      </c>
      <c r="B662" s="12">
        <v>6546.5840162040031</v>
      </c>
      <c r="C662">
        <f>SAFADModel_final_000002__2[[#This Row],[Whole Building:Facility Total Electric Demand Power '[W'](Hourly) ]]/1000</f>
        <v>6.5465840162040028</v>
      </c>
    </row>
    <row r="663" spans="1:3" x14ac:dyDescent="0.25">
      <c r="A663" s="9" t="s">
        <v>714</v>
      </c>
      <c r="B663" s="12">
        <v>6556.0017118424048</v>
      </c>
      <c r="C663">
        <f>SAFADModel_final_000002__2[[#This Row],[Whole Building:Facility Total Electric Demand Power '[W'](Hourly) ]]/1000</f>
        <v>6.5560017118424048</v>
      </c>
    </row>
    <row r="664" spans="1:3" x14ac:dyDescent="0.25">
      <c r="A664" s="9" t="s">
        <v>715</v>
      </c>
      <c r="B664" s="12">
        <v>6550.5573794937018</v>
      </c>
      <c r="C664">
        <f>SAFADModel_final_000002__2[[#This Row],[Whole Building:Facility Total Electric Demand Power '[W'](Hourly) ]]/1000</f>
        <v>6.5505573794937018</v>
      </c>
    </row>
    <row r="665" spans="1:3" x14ac:dyDescent="0.25">
      <c r="A665" s="9" t="s">
        <v>716</v>
      </c>
      <c r="B665" s="12">
        <v>6534.6198350432924</v>
      </c>
      <c r="C665">
        <f>SAFADModel_final_000002__2[[#This Row],[Whole Building:Facility Total Electric Demand Power '[W'](Hourly) ]]/1000</f>
        <v>6.5346198350432925</v>
      </c>
    </row>
    <row r="666" spans="1:3" x14ac:dyDescent="0.25">
      <c r="A666" s="9" t="s">
        <v>717</v>
      </c>
      <c r="B666" s="12">
        <v>6512.8450227251842</v>
      </c>
      <c r="C666">
        <f>SAFADModel_final_000002__2[[#This Row],[Whole Building:Facility Total Electric Demand Power '[W'](Hourly) ]]/1000</f>
        <v>6.512845022725184</v>
      </c>
    </row>
    <row r="667" spans="1:3" x14ac:dyDescent="0.25">
      <c r="A667" s="9" t="s">
        <v>718</v>
      </c>
      <c r="B667" s="12">
        <v>6475.9267883070543</v>
      </c>
      <c r="C667">
        <f>SAFADModel_final_000002__2[[#This Row],[Whole Building:Facility Total Electric Demand Power '[W'](Hourly) ]]/1000</f>
        <v>6.4759267883070546</v>
      </c>
    </row>
    <row r="668" spans="1:3" x14ac:dyDescent="0.25">
      <c r="A668" s="9" t="s">
        <v>719</v>
      </c>
      <c r="B668" s="12">
        <v>6417.3771831751828</v>
      </c>
      <c r="C668">
        <f>SAFADModel_final_000002__2[[#This Row],[Whole Building:Facility Total Electric Demand Power '[W'](Hourly) ]]/1000</f>
        <v>6.4173771831751827</v>
      </c>
    </row>
    <row r="669" spans="1:3" x14ac:dyDescent="0.25">
      <c r="A669" s="9" t="s">
        <v>720</v>
      </c>
      <c r="B669" s="12">
        <v>6359.2963120607701</v>
      </c>
      <c r="C669">
        <f>SAFADModel_final_000002__2[[#This Row],[Whole Building:Facility Total Electric Demand Power '[W'](Hourly) ]]/1000</f>
        <v>6.3592963120607697</v>
      </c>
    </row>
    <row r="670" spans="1:3" x14ac:dyDescent="0.25">
      <c r="A670" s="9" t="s">
        <v>721</v>
      </c>
      <c r="B670" s="12">
        <v>6315.6902478246957</v>
      </c>
      <c r="C670">
        <f>SAFADModel_final_000002__2[[#This Row],[Whole Building:Facility Total Electric Demand Power '[W'](Hourly) ]]/1000</f>
        <v>6.3156902478246959</v>
      </c>
    </row>
    <row r="671" spans="1:3" x14ac:dyDescent="0.25">
      <c r="A671" s="9" t="s">
        <v>722</v>
      </c>
      <c r="B671" s="12">
        <v>6279.9845655585132</v>
      </c>
      <c r="C671">
        <f>SAFADModel_final_000002__2[[#This Row],[Whole Building:Facility Total Electric Demand Power '[W'](Hourly) ]]/1000</f>
        <v>6.2799845655585136</v>
      </c>
    </row>
    <row r="672" spans="1:3" x14ac:dyDescent="0.25">
      <c r="A672" s="9" t="s">
        <v>723</v>
      </c>
      <c r="B672" s="12">
        <v>6243.3647737918982</v>
      </c>
      <c r="C672">
        <f>SAFADModel_final_000002__2[[#This Row],[Whole Building:Facility Total Electric Demand Power '[W'](Hourly) ]]/1000</f>
        <v>6.2433647737918978</v>
      </c>
    </row>
    <row r="673" spans="1:3" x14ac:dyDescent="0.25">
      <c r="A673" s="9" t="s">
        <v>724</v>
      </c>
      <c r="B673" s="12">
        <v>6200.4767700892507</v>
      </c>
      <c r="C673">
        <f>SAFADModel_final_000002__2[[#This Row],[Whole Building:Facility Total Electric Demand Power '[W'](Hourly) ]]/1000</f>
        <v>6.2004767700892511</v>
      </c>
    </row>
    <row r="674" spans="1:3" x14ac:dyDescent="0.25">
      <c r="A674" s="9" t="s">
        <v>481</v>
      </c>
      <c r="B674" s="12">
        <v>4673.9494540746591</v>
      </c>
      <c r="C674">
        <f>SAFADModel_final_000002__2[[#This Row],[Whole Building:Facility Total Electric Demand Power '[W'](Hourly) ]]/1000</f>
        <v>4.6739494540746591</v>
      </c>
    </row>
    <row r="675" spans="1:3" x14ac:dyDescent="0.25">
      <c r="A675" s="9" t="s">
        <v>482</v>
      </c>
      <c r="B675" s="12">
        <v>5056.3018946722732</v>
      </c>
      <c r="C675">
        <f>SAFADModel_final_000002__2[[#This Row],[Whole Building:Facility Total Electric Demand Power '[W'](Hourly) ]]/1000</f>
        <v>5.0563018946722735</v>
      </c>
    </row>
    <row r="676" spans="1:3" x14ac:dyDescent="0.25">
      <c r="A676" s="9" t="s">
        <v>483</v>
      </c>
      <c r="B676" s="12">
        <v>5094.0838973180162</v>
      </c>
      <c r="C676">
        <f>SAFADModel_final_000002__2[[#This Row],[Whole Building:Facility Total Electric Demand Power '[W'](Hourly) ]]/1000</f>
        <v>5.0940838973180158</v>
      </c>
    </row>
    <row r="677" spans="1:3" x14ac:dyDescent="0.25">
      <c r="A677" s="9" t="s">
        <v>484</v>
      </c>
      <c r="B677" s="12">
        <v>5073.0274414264886</v>
      </c>
      <c r="C677">
        <f>SAFADModel_final_000002__2[[#This Row],[Whole Building:Facility Total Electric Demand Power '[W'](Hourly) ]]/1000</f>
        <v>5.0730274414264889</v>
      </c>
    </row>
    <row r="678" spans="1:3" x14ac:dyDescent="0.25">
      <c r="A678" s="9" t="s">
        <v>485</v>
      </c>
      <c r="B678" s="12">
        <v>5017.1136641195253</v>
      </c>
      <c r="C678">
        <f>SAFADModel_final_000002__2[[#This Row],[Whole Building:Facility Total Electric Demand Power '[W'](Hourly) ]]/1000</f>
        <v>5.0171136641195258</v>
      </c>
    </row>
    <row r="679" spans="1:3" x14ac:dyDescent="0.25">
      <c r="A679" s="9" t="s">
        <v>486</v>
      </c>
      <c r="B679" s="12">
        <v>5041.5373054172478</v>
      </c>
      <c r="C679">
        <f>SAFADModel_final_000002__2[[#This Row],[Whole Building:Facility Total Electric Demand Power '[W'](Hourly) ]]/1000</f>
        <v>5.0415373054172479</v>
      </c>
    </row>
    <row r="680" spans="1:3" x14ac:dyDescent="0.25">
      <c r="A680" s="9" t="s">
        <v>487</v>
      </c>
      <c r="B680" s="12">
        <v>5182.5818869143632</v>
      </c>
      <c r="C680">
        <f>SAFADModel_final_000002__2[[#This Row],[Whole Building:Facility Total Electric Demand Power '[W'](Hourly) ]]/1000</f>
        <v>5.1825818869143632</v>
      </c>
    </row>
    <row r="681" spans="1:3" x14ac:dyDescent="0.25">
      <c r="A681" s="9" t="s">
        <v>488</v>
      </c>
      <c r="B681" s="12">
        <v>24602.634883083843</v>
      </c>
      <c r="C681">
        <f>SAFADModel_final_000002__2[[#This Row],[Whole Building:Facility Total Electric Demand Power '[W'](Hourly) ]]/1000</f>
        <v>24.602634883083844</v>
      </c>
    </row>
    <row r="682" spans="1:3" x14ac:dyDescent="0.25">
      <c r="A682" s="9" t="s">
        <v>489</v>
      </c>
      <c r="B682" s="12">
        <v>93506.851180836966</v>
      </c>
      <c r="C682">
        <f>SAFADModel_final_000002__2[[#This Row],[Whole Building:Facility Total Electric Demand Power '[W'](Hourly) ]]/1000</f>
        <v>93.506851180836961</v>
      </c>
    </row>
    <row r="683" spans="1:3" x14ac:dyDescent="0.25">
      <c r="A683" s="9" t="s">
        <v>490</v>
      </c>
      <c r="B683" s="12">
        <v>118880.13729398973</v>
      </c>
      <c r="C683">
        <f>SAFADModel_final_000002__2[[#This Row],[Whole Building:Facility Total Electric Demand Power '[W'](Hourly) ]]/1000</f>
        <v>118.88013729398973</v>
      </c>
    </row>
    <row r="684" spans="1:3" x14ac:dyDescent="0.25">
      <c r="A684" s="9" t="s">
        <v>491</v>
      </c>
      <c r="B684" s="12">
        <v>114104.17925959862</v>
      </c>
      <c r="C684">
        <f>SAFADModel_final_000002__2[[#This Row],[Whole Building:Facility Total Electric Demand Power '[W'](Hourly) ]]/1000</f>
        <v>114.10417925959862</v>
      </c>
    </row>
    <row r="685" spans="1:3" x14ac:dyDescent="0.25">
      <c r="A685" s="9" t="s">
        <v>492</v>
      </c>
      <c r="B685" s="12">
        <v>134909.34304616012</v>
      </c>
      <c r="C685">
        <f>SAFADModel_final_000002__2[[#This Row],[Whole Building:Facility Total Electric Demand Power '[W'](Hourly) ]]/1000</f>
        <v>134.90934304616013</v>
      </c>
    </row>
    <row r="686" spans="1:3" x14ac:dyDescent="0.25">
      <c r="A686" s="9" t="s">
        <v>493</v>
      </c>
      <c r="B686" s="12">
        <v>129639.38663111626</v>
      </c>
      <c r="C686">
        <f>SAFADModel_final_000002__2[[#This Row],[Whole Building:Facility Total Electric Demand Power '[W'](Hourly) ]]/1000</f>
        <v>129.63938663111625</v>
      </c>
    </row>
    <row r="687" spans="1:3" x14ac:dyDescent="0.25">
      <c r="A687" s="9" t="s">
        <v>494</v>
      </c>
      <c r="B687" s="12">
        <v>136015.33248411995</v>
      </c>
      <c r="C687">
        <f>SAFADModel_final_000002__2[[#This Row],[Whole Building:Facility Total Electric Demand Power '[W'](Hourly) ]]/1000</f>
        <v>136.01533248411994</v>
      </c>
    </row>
    <row r="688" spans="1:3" x14ac:dyDescent="0.25">
      <c r="A688" s="9" t="s">
        <v>495</v>
      </c>
      <c r="B688" s="12">
        <v>144269.41827716911</v>
      </c>
      <c r="C688">
        <f>SAFADModel_final_000002__2[[#This Row],[Whole Building:Facility Total Electric Demand Power '[W'](Hourly) ]]/1000</f>
        <v>144.26941827716911</v>
      </c>
    </row>
    <row r="689" spans="1:3" x14ac:dyDescent="0.25">
      <c r="A689" s="9" t="s">
        <v>496</v>
      </c>
      <c r="B689" s="12">
        <v>132567.9492978749</v>
      </c>
      <c r="C689">
        <f>SAFADModel_final_000002__2[[#This Row],[Whole Building:Facility Total Electric Demand Power '[W'](Hourly) ]]/1000</f>
        <v>132.56794929787492</v>
      </c>
    </row>
    <row r="690" spans="1:3" x14ac:dyDescent="0.25">
      <c r="A690" s="9" t="s">
        <v>497</v>
      </c>
      <c r="B690" s="12">
        <v>116465.89840146482</v>
      </c>
      <c r="C690">
        <f>SAFADModel_final_000002__2[[#This Row],[Whole Building:Facility Total Electric Demand Power '[W'](Hourly) ]]/1000</f>
        <v>116.46589840146481</v>
      </c>
    </row>
    <row r="691" spans="1:3" x14ac:dyDescent="0.25">
      <c r="A691" s="9" t="s">
        <v>498</v>
      </c>
      <c r="B691" s="12">
        <v>43217.186517071845</v>
      </c>
      <c r="C691">
        <f>SAFADModel_final_000002__2[[#This Row],[Whole Building:Facility Total Electric Demand Power '[W'](Hourly) ]]/1000</f>
        <v>43.217186517071845</v>
      </c>
    </row>
    <row r="692" spans="1:3" x14ac:dyDescent="0.25">
      <c r="A692" s="9" t="s">
        <v>499</v>
      </c>
      <c r="B692" s="12">
        <v>21208.924553897519</v>
      </c>
      <c r="C692">
        <f>SAFADModel_final_000002__2[[#This Row],[Whole Building:Facility Total Electric Demand Power '[W'](Hourly) ]]/1000</f>
        <v>21.208924553897518</v>
      </c>
    </row>
    <row r="693" spans="1:3" x14ac:dyDescent="0.25">
      <c r="A693" s="9" t="s">
        <v>500</v>
      </c>
      <c r="B693" s="12">
        <v>8900.5257543582793</v>
      </c>
      <c r="C693">
        <f>SAFADModel_final_000002__2[[#This Row],[Whole Building:Facility Total Electric Demand Power '[W'](Hourly) ]]/1000</f>
        <v>8.900525754358279</v>
      </c>
    </row>
    <row r="694" spans="1:3" x14ac:dyDescent="0.25">
      <c r="A694" s="9" t="s">
        <v>501</v>
      </c>
      <c r="B694" s="12">
        <v>6821.6708285982168</v>
      </c>
      <c r="C694">
        <f>SAFADModel_final_000002__2[[#This Row],[Whole Building:Facility Total Electric Demand Power '[W'](Hourly) ]]/1000</f>
        <v>6.8216708285982168</v>
      </c>
    </row>
    <row r="695" spans="1:3" x14ac:dyDescent="0.25">
      <c r="A695" s="9" t="s">
        <v>502</v>
      </c>
      <c r="B695" s="12">
        <v>6378.0844036647168</v>
      </c>
      <c r="C695">
        <f>SAFADModel_final_000002__2[[#This Row],[Whole Building:Facility Total Electric Demand Power '[W'](Hourly) ]]/1000</f>
        <v>6.3780844036647171</v>
      </c>
    </row>
    <row r="696" spans="1:3" x14ac:dyDescent="0.25">
      <c r="A696" s="9" t="s">
        <v>503</v>
      </c>
      <c r="B696" s="12">
        <v>6345.495521155819</v>
      </c>
      <c r="C696">
        <f>SAFADModel_final_000002__2[[#This Row],[Whole Building:Facility Total Electric Demand Power '[W'](Hourly) ]]/1000</f>
        <v>6.3454955211558186</v>
      </c>
    </row>
    <row r="697" spans="1:3" x14ac:dyDescent="0.25">
      <c r="A697" s="9" t="s">
        <v>504</v>
      </c>
      <c r="B697" s="12">
        <v>6280.7733197833613</v>
      </c>
      <c r="C697">
        <f>SAFADModel_final_000002__2[[#This Row],[Whole Building:Facility Total Electric Demand Power '[W'](Hourly) ]]/1000</f>
        <v>6.2807733197833615</v>
      </c>
    </row>
    <row r="698" spans="1:3" x14ac:dyDescent="0.25">
      <c r="A698" s="9" t="s">
        <v>505</v>
      </c>
      <c r="B698" s="12">
        <v>4858.3654938271611</v>
      </c>
      <c r="C698">
        <f>SAFADModel_final_000002__2[[#This Row],[Whole Building:Facility Total Electric Demand Power '[W'](Hourly) ]]/1000</f>
        <v>4.8583654938271614</v>
      </c>
    </row>
    <row r="699" spans="1:3" x14ac:dyDescent="0.25">
      <c r="A699" s="9" t="s">
        <v>506</v>
      </c>
      <c r="B699" s="12">
        <v>5225.2193178542793</v>
      </c>
      <c r="C699">
        <f>SAFADModel_final_000002__2[[#This Row],[Whole Building:Facility Total Electric Demand Power '[W'](Hourly) ]]/1000</f>
        <v>5.225219317854279</v>
      </c>
    </row>
    <row r="700" spans="1:3" x14ac:dyDescent="0.25">
      <c r="A700" s="9" t="s">
        <v>507</v>
      </c>
      <c r="B700" s="12">
        <v>5259.4842807481282</v>
      </c>
      <c r="C700">
        <f>SAFADModel_final_000002__2[[#This Row],[Whole Building:Facility Total Electric Demand Power '[W'](Hourly) ]]/1000</f>
        <v>5.2594842807481283</v>
      </c>
    </row>
    <row r="701" spans="1:3" x14ac:dyDescent="0.25">
      <c r="A701" s="9" t="s">
        <v>508</v>
      </c>
      <c r="B701" s="12">
        <v>5242.4003869279968</v>
      </c>
      <c r="C701">
        <f>SAFADModel_final_000002__2[[#This Row],[Whole Building:Facility Total Electric Demand Power '[W'](Hourly) ]]/1000</f>
        <v>5.2424003869279971</v>
      </c>
    </row>
    <row r="702" spans="1:3" x14ac:dyDescent="0.25">
      <c r="A702" s="9" t="s">
        <v>509</v>
      </c>
      <c r="B702" s="12">
        <v>5211.0816079096976</v>
      </c>
      <c r="C702">
        <f>SAFADModel_final_000002__2[[#This Row],[Whole Building:Facility Total Electric Demand Power '[W'](Hourly) ]]/1000</f>
        <v>5.2110816079096978</v>
      </c>
    </row>
    <row r="703" spans="1:3" x14ac:dyDescent="0.25">
      <c r="A703" s="9" t="s">
        <v>510</v>
      </c>
      <c r="B703" s="12">
        <v>5240.2928834038084</v>
      </c>
      <c r="C703">
        <f>SAFADModel_final_000002__2[[#This Row],[Whole Building:Facility Total Electric Demand Power '[W'](Hourly) ]]/1000</f>
        <v>5.2402928834038081</v>
      </c>
    </row>
    <row r="704" spans="1:3" x14ac:dyDescent="0.25">
      <c r="A704" s="9" t="s">
        <v>511</v>
      </c>
      <c r="B704" s="12">
        <v>5345.2113582273369</v>
      </c>
      <c r="C704">
        <f>SAFADModel_final_000002__2[[#This Row],[Whole Building:Facility Total Electric Demand Power '[W'](Hourly) ]]/1000</f>
        <v>5.3452113582273366</v>
      </c>
    </row>
    <row r="705" spans="1:3" x14ac:dyDescent="0.25">
      <c r="A705" s="9" t="s">
        <v>512</v>
      </c>
      <c r="B705" s="12">
        <v>16567.765252415793</v>
      </c>
      <c r="C705">
        <f>SAFADModel_final_000002__2[[#This Row],[Whole Building:Facility Total Electric Demand Power '[W'](Hourly) ]]/1000</f>
        <v>16.567765252415793</v>
      </c>
    </row>
    <row r="706" spans="1:3" x14ac:dyDescent="0.25">
      <c r="A706" s="9" t="s">
        <v>513</v>
      </c>
      <c r="B706" s="12">
        <v>87055.693325699642</v>
      </c>
      <c r="C706">
        <f>SAFADModel_final_000002__2[[#This Row],[Whole Building:Facility Total Electric Demand Power '[W'](Hourly) ]]/1000</f>
        <v>87.055693325699636</v>
      </c>
    </row>
    <row r="707" spans="1:3" x14ac:dyDescent="0.25">
      <c r="A707" s="9" t="s">
        <v>514</v>
      </c>
      <c r="B707" s="12">
        <v>111117.66450653026</v>
      </c>
      <c r="C707">
        <f>SAFADModel_final_000002__2[[#This Row],[Whole Building:Facility Total Electric Demand Power '[W'](Hourly) ]]/1000</f>
        <v>111.11766450653026</v>
      </c>
    </row>
    <row r="708" spans="1:3" x14ac:dyDescent="0.25">
      <c r="A708" s="9" t="s">
        <v>515</v>
      </c>
      <c r="B708" s="12">
        <v>115789.54871048394</v>
      </c>
      <c r="C708">
        <f>SAFADModel_final_000002__2[[#This Row],[Whole Building:Facility Total Electric Demand Power '[W'](Hourly) ]]/1000</f>
        <v>115.78954871048394</v>
      </c>
    </row>
    <row r="709" spans="1:3" x14ac:dyDescent="0.25">
      <c r="A709" s="9" t="s">
        <v>516</v>
      </c>
      <c r="B709" s="12">
        <v>125924.84108800658</v>
      </c>
      <c r="C709">
        <f>SAFADModel_final_000002__2[[#This Row],[Whole Building:Facility Total Electric Demand Power '[W'](Hourly) ]]/1000</f>
        <v>125.92484108800657</v>
      </c>
    </row>
    <row r="710" spans="1:3" x14ac:dyDescent="0.25">
      <c r="A710" s="9" t="s">
        <v>517</v>
      </c>
      <c r="B710" s="12">
        <v>118377.52429889534</v>
      </c>
      <c r="C710">
        <f>SAFADModel_final_000002__2[[#This Row],[Whole Building:Facility Total Electric Demand Power '[W'](Hourly) ]]/1000</f>
        <v>118.37752429889534</v>
      </c>
    </row>
    <row r="711" spans="1:3" x14ac:dyDescent="0.25">
      <c r="A711" s="9" t="s">
        <v>518</v>
      </c>
      <c r="B711" s="12">
        <v>136121.28969874364</v>
      </c>
      <c r="C711">
        <f>SAFADModel_final_000002__2[[#This Row],[Whole Building:Facility Total Electric Demand Power '[W'](Hourly) ]]/1000</f>
        <v>136.12128969874365</v>
      </c>
    </row>
    <row r="712" spans="1:3" x14ac:dyDescent="0.25">
      <c r="A712" s="9" t="s">
        <v>519</v>
      </c>
      <c r="B712" s="12">
        <v>135886.70057411873</v>
      </c>
      <c r="C712">
        <f>SAFADModel_final_000002__2[[#This Row],[Whole Building:Facility Total Electric Demand Power '[W'](Hourly) ]]/1000</f>
        <v>135.88670057411872</v>
      </c>
    </row>
    <row r="713" spans="1:3" x14ac:dyDescent="0.25">
      <c r="A713" s="9" t="s">
        <v>520</v>
      </c>
      <c r="B713" s="12">
        <v>135792.24069044922</v>
      </c>
      <c r="C713">
        <f>SAFADModel_final_000002__2[[#This Row],[Whole Building:Facility Total Electric Demand Power '[W'](Hourly) ]]/1000</f>
        <v>135.79224069044923</v>
      </c>
    </row>
    <row r="714" spans="1:3" x14ac:dyDescent="0.25">
      <c r="A714" s="9" t="s">
        <v>521</v>
      </c>
      <c r="B714" s="12">
        <v>122586.12157460123</v>
      </c>
      <c r="C714">
        <f>SAFADModel_final_000002__2[[#This Row],[Whole Building:Facility Total Electric Demand Power '[W'](Hourly) ]]/1000</f>
        <v>122.58612157460124</v>
      </c>
    </row>
    <row r="715" spans="1:3" x14ac:dyDescent="0.25">
      <c r="A715" s="9" t="s">
        <v>522</v>
      </c>
      <c r="B715" s="12">
        <v>88770.583326922613</v>
      </c>
      <c r="C715">
        <f>SAFADModel_final_000002__2[[#This Row],[Whole Building:Facility Total Electric Demand Power '[W'](Hourly) ]]/1000</f>
        <v>88.770583326922619</v>
      </c>
    </row>
    <row r="716" spans="1:3" x14ac:dyDescent="0.25">
      <c r="A716" s="9" t="s">
        <v>523</v>
      </c>
      <c r="B716" s="12">
        <v>53414.310479906977</v>
      </c>
      <c r="C716">
        <f>SAFADModel_final_000002__2[[#This Row],[Whole Building:Facility Total Electric Demand Power '[W'](Hourly) ]]/1000</f>
        <v>53.41431047990698</v>
      </c>
    </row>
    <row r="717" spans="1:3" x14ac:dyDescent="0.25">
      <c r="A717" s="9" t="s">
        <v>524</v>
      </c>
      <c r="B717" s="12">
        <v>30731.042313159964</v>
      </c>
      <c r="C717">
        <f>SAFADModel_final_000002__2[[#This Row],[Whole Building:Facility Total Electric Demand Power '[W'](Hourly) ]]/1000</f>
        <v>30.731042313159964</v>
      </c>
    </row>
    <row r="718" spans="1:3" x14ac:dyDescent="0.25">
      <c r="A718" s="9" t="s">
        <v>525</v>
      </c>
      <c r="B718" s="12">
        <v>6757.3308992639286</v>
      </c>
      <c r="C718">
        <f>SAFADModel_final_000002__2[[#This Row],[Whole Building:Facility Total Electric Demand Power '[W'](Hourly) ]]/1000</f>
        <v>6.7573308992639287</v>
      </c>
    </row>
    <row r="719" spans="1:3" x14ac:dyDescent="0.25">
      <c r="A719" s="9" t="s">
        <v>526</v>
      </c>
      <c r="B719" s="12">
        <v>6084.7881893555241</v>
      </c>
      <c r="C719">
        <f>SAFADModel_final_000002__2[[#This Row],[Whole Building:Facility Total Electric Demand Power '[W'](Hourly) ]]/1000</f>
        <v>6.0847881893555238</v>
      </c>
    </row>
    <row r="720" spans="1:3" x14ac:dyDescent="0.25">
      <c r="A720" s="9" t="s">
        <v>527</v>
      </c>
      <c r="B720" s="12">
        <v>5913.3319402787574</v>
      </c>
      <c r="C720">
        <f>SAFADModel_final_000002__2[[#This Row],[Whole Building:Facility Total Electric Demand Power '[W'](Hourly) ]]/1000</f>
        <v>5.9133319402787574</v>
      </c>
    </row>
    <row r="721" spans="1:3" x14ac:dyDescent="0.25">
      <c r="A721" s="9" t="s">
        <v>528</v>
      </c>
      <c r="B721" s="12">
        <v>5836.9231647166016</v>
      </c>
      <c r="C721">
        <f>SAFADModel_final_000002__2[[#This Row],[Whole Building:Facility Total Electric Demand Power '[W'](Hourly) ]]/1000</f>
        <v>5.8369231647166018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4537-EDF8-495B-A6BB-05987669DE7E}">
  <dimension ref="A1:F721"/>
  <sheetViews>
    <sheetView topLeftCell="D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6604.1867376565169</v>
      </c>
      <c r="C2">
        <f>SAFADModel_final_000003__2[[#This Row],[Whole Building:Facility Total Electric Demand Power '[W'](Hourly) ]]/1000</f>
        <v>6.6041867376565166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6500.0949085302082</v>
      </c>
      <c r="C3">
        <f>SAFADModel_final_000003__2[[#This Row],[Whole Building:Facility Total Electric Demand Power '[W'](Hourly) ]]/1000</f>
        <v>6.5000949085302082</v>
      </c>
      <c r="D3">
        <v>20.829304890717975</v>
      </c>
      <c r="E3">
        <v>37.123717241239312</v>
      </c>
      <c r="F3">
        <v>22.98458148821048</v>
      </c>
    </row>
    <row r="4" spans="1:6" x14ac:dyDescent="0.25">
      <c r="A4" s="9" t="s">
        <v>3</v>
      </c>
      <c r="B4" s="12">
        <v>6460.2837004796129</v>
      </c>
      <c r="C4">
        <f>SAFADModel_final_000003__2[[#This Row],[Whole Building:Facility Total Electric Demand Power '[W'](Hourly) ]]/1000</f>
        <v>6.4602837004796125</v>
      </c>
    </row>
    <row r="5" spans="1:6" x14ac:dyDescent="0.25">
      <c r="A5" s="9" t="s">
        <v>4</v>
      </c>
      <c r="B5" s="12">
        <v>6418.8106820513322</v>
      </c>
      <c r="C5">
        <f>SAFADModel_final_000003__2[[#This Row],[Whole Building:Facility Total Electric Demand Power '[W'](Hourly) ]]/1000</f>
        <v>6.4188106820513324</v>
      </c>
    </row>
    <row r="6" spans="1:6" x14ac:dyDescent="0.25">
      <c r="A6" s="9" t="s">
        <v>5</v>
      </c>
      <c r="B6" s="12">
        <v>6375.2753085807826</v>
      </c>
      <c r="C6">
        <f>SAFADModel_final_000003__2[[#This Row],[Whole Building:Facility Total Electric Demand Power '[W'](Hourly) ]]/1000</f>
        <v>6.3752753085807825</v>
      </c>
    </row>
    <row r="7" spans="1:6" x14ac:dyDescent="0.25">
      <c r="A7" s="9" t="s">
        <v>6</v>
      </c>
      <c r="B7" s="12">
        <v>6359.8774441008791</v>
      </c>
      <c r="C7">
        <f>SAFADModel_final_000003__2[[#This Row],[Whole Building:Facility Total Electric Demand Power '[W'](Hourly) ]]/1000</f>
        <v>6.3598774441008787</v>
      </c>
    </row>
    <row r="8" spans="1:6" x14ac:dyDescent="0.25">
      <c r="A8" s="9" t="s">
        <v>7</v>
      </c>
      <c r="B8" s="12">
        <v>6413.2115715923455</v>
      </c>
      <c r="C8">
        <f>SAFADModel_final_000003__2[[#This Row],[Whole Building:Facility Total Electric Demand Power '[W'](Hourly) ]]/1000</f>
        <v>6.4132115715923455</v>
      </c>
    </row>
    <row r="9" spans="1:6" x14ac:dyDescent="0.25">
      <c r="A9" s="9" t="s">
        <v>8</v>
      </c>
      <c r="B9" s="12">
        <v>23026.531050105066</v>
      </c>
      <c r="C9">
        <f>SAFADModel_final_000003__2[[#This Row],[Whole Building:Facility Total Electric Demand Power '[W'](Hourly) ]]/1000</f>
        <v>23.026531050105067</v>
      </c>
    </row>
    <row r="10" spans="1:6" x14ac:dyDescent="0.25">
      <c r="A10" s="9" t="s">
        <v>9</v>
      </c>
      <c r="B10" s="12">
        <v>61581.911504522264</v>
      </c>
      <c r="C10">
        <f>SAFADModel_final_000003__2[[#This Row],[Whole Building:Facility Total Electric Demand Power '[W'](Hourly) ]]/1000</f>
        <v>61.581911504522267</v>
      </c>
    </row>
    <row r="11" spans="1:6" x14ac:dyDescent="0.25">
      <c r="A11" s="9" t="s">
        <v>10</v>
      </c>
      <c r="B11" s="12">
        <v>85441.302878424292</v>
      </c>
      <c r="C11">
        <f>SAFADModel_final_000003__2[[#This Row],[Whole Building:Facility Total Electric Demand Power '[W'](Hourly) ]]/1000</f>
        <v>85.441302878424295</v>
      </c>
    </row>
    <row r="12" spans="1:6" x14ac:dyDescent="0.25">
      <c r="A12" s="9" t="s">
        <v>11</v>
      </c>
      <c r="B12" s="12">
        <v>90951.793501209351</v>
      </c>
      <c r="C12">
        <f>SAFADModel_final_000003__2[[#This Row],[Whole Building:Facility Total Electric Demand Power '[W'](Hourly) ]]/1000</f>
        <v>90.951793501209352</v>
      </c>
    </row>
    <row r="13" spans="1:6" x14ac:dyDescent="0.25">
      <c r="A13" s="9" t="s">
        <v>12</v>
      </c>
      <c r="B13" s="12">
        <v>129690.20065705862</v>
      </c>
      <c r="C13">
        <f>SAFADModel_final_000003__2[[#This Row],[Whole Building:Facility Total Electric Demand Power '[W'](Hourly) ]]/1000</f>
        <v>129.69020065705863</v>
      </c>
    </row>
    <row r="14" spans="1:6" x14ac:dyDescent="0.25">
      <c r="A14" s="9" t="s">
        <v>13</v>
      </c>
      <c r="B14" s="12">
        <v>128956.65085792477</v>
      </c>
      <c r="C14">
        <f>SAFADModel_final_000003__2[[#This Row],[Whole Building:Facility Total Electric Demand Power '[W'](Hourly) ]]/1000</f>
        <v>128.95665085792479</v>
      </c>
    </row>
    <row r="15" spans="1:6" x14ac:dyDescent="0.25">
      <c r="A15" s="9" t="s">
        <v>14</v>
      </c>
      <c r="B15" s="12">
        <v>134588.41274919751</v>
      </c>
      <c r="C15">
        <f>SAFADModel_final_000003__2[[#This Row],[Whole Building:Facility Total Electric Demand Power '[W'](Hourly) ]]/1000</f>
        <v>134.58841274919752</v>
      </c>
    </row>
    <row r="16" spans="1:6" x14ac:dyDescent="0.25">
      <c r="A16" s="9" t="s">
        <v>15</v>
      </c>
      <c r="B16" s="12">
        <v>140526.2574857513</v>
      </c>
      <c r="C16">
        <f>SAFADModel_final_000003__2[[#This Row],[Whole Building:Facility Total Electric Demand Power '[W'](Hourly) ]]/1000</f>
        <v>140.5262574857513</v>
      </c>
    </row>
    <row r="17" spans="1:3" x14ac:dyDescent="0.25">
      <c r="A17" s="9" t="s">
        <v>16</v>
      </c>
      <c r="B17" s="12">
        <v>133160.31011717845</v>
      </c>
      <c r="C17">
        <f>SAFADModel_final_000003__2[[#This Row],[Whole Building:Facility Total Electric Demand Power '[W'](Hourly) ]]/1000</f>
        <v>133.16031011717845</v>
      </c>
    </row>
    <row r="18" spans="1:3" x14ac:dyDescent="0.25">
      <c r="A18" s="9" t="s">
        <v>17</v>
      </c>
      <c r="B18" s="12">
        <v>119911.61961780123</v>
      </c>
      <c r="C18">
        <f>SAFADModel_final_000003__2[[#This Row],[Whole Building:Facility Total Electric Demand Power '[W'](Hourly) ]]/1000</f>
        <v>119.91161961780124</v>
      </c>
    </row>
    <row r="19" spans="1:3" x14ac:dyDescent="0.25">
      <c r="A19" s="9" t="s">
        <v>18</v>
      </c>
      <c r="B19" s="12">
        <v>42046.162482481537</v>
      </c>
      <c r="C19">
        <f>SAFADModel_final_000003__2[[#This Row],[Whole Building:Facility Total Electric Demand Power '[W'](Hourly) ]]/1000</f>
        <v>42.046162482481535</v>
      </c>
    </row>
    <row r="20" spans="1:3" x14ac:dyDescent="0.25">
      <c r="A20" s="9" t="s">
        <v>19</v>
      </c>
      <c r="B20" s="12">
        <v>20795.437002869425</v>
      </c>
      <c r="C20">
        <f>SAFADModel_final_000003__2[[#This Row],[Whole Building:Facility Total Electric Demand Power '[W'](Hourly) ]]/1000</f>
        <v>20.795437002869424</v>
      </c>
    </row>
    <row r="21" spans="1:3" x14ac:dyDescent="0.25">
      <c r="A21" s="9" t="s">
        <v>20</v>
      </c>
      <c r="B21" s="12">
        <v>9116.6086472595616</v>
      </c>
      <c r="C21">
        <f>SAFADModel_final_000003__2[[#This Row],[Whole Building:Facility Total Electric Demand Power '[W'](Hourly) ]]/1000</f>
        <v>9.1166086472595609</v>
      </c>
    </row>
    <row r="22" spans="1:3" x14ac:dyDescent="0.25">
      <c r="A22" s="9" t="s">
        <v>21</v>
      </c>
      <c r="B22" s="12">
        <v>7074.9693715171134</v>
      </c>
      <c r="C22">
        <f>SAFADModel_final_000003__2[[#This Row],[Whole Building:Facility Total Electric Demand Power '[W'](Hourly) ]]/1000</f>
        <v>7.0749693715171134</v>
      </c>
    </row>
    <row r="23" spans="1:3" x14ac:dyDescent="0.25">
      <c r="A23" s="9" t="s">
        <v>22</v>
      </c>
      <c r="B23" s="12">
        <v>6654.011392728572</v>
      </c>
      <c r="C23">
        <f>SAFADModel_final_000003__2[[#This Row],[Whole Building:Facility Total Electric Demand Power '[W'](Hourly) ]]/1000</f>
        <v>6.654011392728572</v>
      </c>
    </row>
    <row r="24" spans="1:3" x14ac:dyDescent="0.25">
      <c r="A24" s="9" t="s">
        <v>23</v>
      </c>
      <c r="B24" s="12">
        <v>6657.376812583756</v>
      </c>
      <c r="C24">
        <f>SAFADModel_final_000003__2[[#This Row],[Whole Building:Facility Total Electric Demand Power '[W'](Hourly) ]]/1000</f>
        <v>6.657376812583756</v>
      </c>
    </row>
    <row r="25" spans="1:3" x14ac:dyDescent="0.25">
      <c r="A25" s="9" t="s">
        <v>24</v>
      </c>
      <c r="B25" s="12">
        <v>6651.4579679687185</v>
      </c>
      <c r="C25">
        <f>SAFADModel_final_000003__2[[#This Row],[Whole Building:Facility Total Electric Demand Power '[W'](Hourly) ]]/1000</f>
        <v>6.6514579679687182</v>
      </c>
    </row>
    <row r="26" spans="1:3" x14ac:dyDescent="0.25">
      <c r="A26" s="9" t="s">
        <v>25</v>
      </c>
      <c r="B26" s="12">
        <v>6643.5601796013298</v>
      </c>
      <c r="C26">
        <f>SAFADModel_final_000003__2[[#This Row],[Whole Building:Facility Total Electric Demand Power '[W'](Hourly) ]]/1000</f>
        <v>6.6435601796013302</v>
      </c>
    </row>
    <row r="27" spans="1:3" x14ac:dyDescent="0.25">
      <c r="A27" s="9" t="s">
        <v>26</v>
      </c>
      <c r="B27" s="12">
        <v>6631.9581036838454</v>
      </c>
      <c r="C27">
        <f>SAFADModel_final_000003__2[[#This Row],[Whole Building:Facility Total Electric Demand Power '[W'](Hourly) ]]/1000</f>
        <v>6.6319581036838455</v>
      </c>
    </row>
    <row r="28" spans="1:3" x14ac:dyDescent="0.25">
      <c r="A28" s="9" t="s">
        <v>27</v>
      </c>
      <c r="B28" s="12">
        <v>6619.9917565295691</v>
      </c>
      <c r="C28">
        <f>SAFADModel_final_000003__2[[#This Row],[Whole Building:Facility Total Electric Demand Power '[W'](Hourly) ]]/1000</f>
        <v>6.6199917565295694</v>
      </c>
    </row>
    <row r="29" spans="1:3" x14ac:dyDescent="0.25">
      <c r="A29" s="9" t="s">
        <v>28</v>
      </c>
      <c r="B29" s="12">
        <v>6618.8370043079958</v>
      </c>
      <c r="C29">
        <f>SAFADModel_final_000003__2[[#This Row],[Whole Building:Facility Total Electric Demand Power '[W'](Hourly) ]]/1000</f>
        <v>6.6188370043079958</v>
      </c>
    </row>
    <row r="30" spans="1:3" x14ac:dyDescent="0.25">
      <c r="A30" s="9" t="s">
        <v>29</v>
      </c>
      <c r="B30" s="12">
        <v>6617.4375299332423</v>
      </c>
      <c r="C30">
        <f>SAFADModel_final_000003__2[[#This Row],[Whole Building:Facility Total Electric Demand Power '[W'](Hourly) ]]/1000</f>
        <v>6.617437529933242</v>
      </c>
    </row>
    <row r="31" spans="1:3" x14ac:dyDescent="0.25">
      <c r="A31" s="9" t="s">
        <v>30</v>
      </c>
      <c r="B31" s="12">
        <v>6616.4520914323157</v>
      </c>
      <c r="C31">
        <f>SAFADModel_final_000003__2[[#This Row],[Whole Building:Facility Total Electric Demand Power '[W'](Hourly) ]]/1000</f>
        <v>6.6164520914323157</v>
      </c>
    </row>
    <row r="32" spans="1:3" x14ac:dyDescent="0.25">
      <c r="A32" s="9" t="s">
        <v>31</v>
      </c>
      <c r="B32" s="12">
        <v>6617.6058026652236</v>
      </c>
      <c r="C32">
        <f>SAFADModel_final_000003__2[[#This Row],[Whole Building:Facility Total Electric Demand Power '[W'](Hourly) ]]/1000</f>
        <v>6.6176058026652234</v>
      </c>
    </row>
    <row r="33" spans="1:3" x14ac:dyDescent="0.25">
      <c r="A33" s="9" t="s">
        <v>32</v>
      </c>
      <c r="B33" s="12">
        <v>15818.95588534986</v>
      </c>
      <c r="C33">
        <f>SAFADModel_final_000003__2[[#This Row],[Whole Building:Facility Total Electric Demand Power '[W'](Hourly) ]]/1000</f>
        <v>15.81895588534986</v>
      </c>
    </row>
    <row r="34" spans="1:3" x14ac:dyDescent="0.25">
      <c r="A34" s="9" t="s">
        <v>33</v>
      </c>
      <c r="B34" s="12">
        <v>73053.406833919405</v>
      </c>
      <c r="C34">
        <f>SAFADModel_final_000003__2[[#This Row],[Whole Building:Facility Total Electric Demand Power '[W'](Hourly) ]]/1000</f>
        <v>73.053406833919411</v>
      </c>
    </row>
    <row r="35" spans="1:3" x14ac:dyDescent="0.25">
      <c r="A35" s="9" t="s">
        <v>34</v>
      </c>
      <c r="B35" s="12">
        <v>103680.32202358438</v>
      </c>
      <c r="C35">
        <f>SAFADModel_final_000003__2[[#This Row],[Whole Building:Facility Total Electric Demand Power '[W'](Hourly) ]]/1000</f>
        <v>103.68032202358438</v>
      </c>
    </row>
    <row r="36" spans="1:3" x14ac:dyDescent="0.25">
      <c r="A36" s="9" t="s">
        <v>35</v>
      </c>
      <c r="B36" s="12">
        <v>115406.75442751673</v>
      </c>
      <c r="C36">
        <f>SAFADModel_final_000003__2[[#This Row],[Whole Building:Facility Total Electric Demand Power '[W'](Hourly) ]]/1000</f>
        <v>115.40675442751673</v>
      </c>
    </row>
    <row r="37" spans="1:3" x14ac:dyDescent="0.25">
      <c r="A37" s="9" t="s">
        <v>36</v>
      </c>
      <c r="B37" s="12">
        <v>131512.27421899844</v>
      </c>
      <c r="C37">
        <f>SAFADModel_final_000003__2[[#This Row],[Whole Building:Facility Total Electric Demand Power '[W'](Hourly) ]]/1000</f>
        <v>131.51227421899844</v>
      </c>
    </row>
    <row r="38" spans="1:3" x14ac:dyDescent="0.25">
      <c r="A38" s="9" t="s">
        <v>37</v>
      </c>
      <c r="B38" s="12">
        <v>125445.82500222285</v>
      </c>
      <c r="C38">
        <f>SAFADModel_final_000003__2[[#This Row],[Whole Building:Facility Total Electric Demand Power '[W'](Hourly) ]]/1000</f>
        <v>125.44582500222285</v>
      </c>
    </row>
    <row r="39" spans="1:3" x14ac:dyDescent="0.25">
      <c r="A39" s="9" t="s">
        <v>38</v>
      </c>
      <c r="B39" s="12">
        <v>141407.81139624957</v>
      </c>
      <c r="C39">
        <f>SAFADModel_final_000003__2[[#This Row],[Whole Building:Facility Total Electric Demand Power '[W'](Hourly) ]]/1000</f>
        <v>141.40781139624957</v>
      </c>
    </row>
    <row r="40" spans="1:3" x14ac:dyDescent="0.25">
      <c r="A40" s="9" t="s">
        <v>39</v>
      </c>
      <c r="B40" s="12">
        <v>130514.85088009981</v>
      </c>
      <c r="C40">
        <f>SAFADModel_final_000003__2[[#This Row],[Whole Building:Facility Total Electric Demand Power '[W'](Hourly) ]]/1000</f>
        <v>130.5148508800998</v>
      </c>
    </row>
    <row r="41" spans="1:3" x14ac:dyDescent="0.25">
      <c r="A41" s="9" t="s">
        <v>40</v>
      </c>
      <c r="B41" s="12">
        <v>132628.21457032431</v>
      </c>
      <c r="C41">
        <f>SAFADModel_final_000003__2[[#This Row],[Whole Building:Facility Total Electric Demand Power '[W'](Hourly) ]]/1000</f>
        <v>132.6282145703243</v>
      </c>
    </row>
    <row r="42" spans="1:3" x14ac:dyDescent="0.25">
      <c r="A42" s="9" t="s">
        <v>41</v>
      </c>
      <c r="B42" s="12">
        <v>109939.42909106215</v>
      </c>
      <c r="C42">
        <f>SAFADModel_final_000003__2[[#This Row],[Whole Building:Facility Total Electric Demand Power '[W'](Hourly) ]]/1000</f>
        <v>109.93942909106215</v>
      </c>
    </row>
    <row r="43" spans="1:3" x14ac:dyDescent="0.25">
      <c r="A43" s="9" t="s">
        <v>42</v>
      </c>
      <c r="B43" s="12">
        <v>86067.011221896231</v>
      </c>
      <c r="C43">
        <f>SAFADModel_final_000003__2[[#This Row],[Whole Building:Facility Total Electric Demand Power '[W'](Hourly) ]]/1000</f>
        <v>86.067011221896237</v>
      </c>
    </row>
    <row r="44" spans="1:3" x14ac:dyDescent="0.25">
      <c r="A44" s="9" t="s">
        <v>43</v>
      </c>
      <c r="B44" s="12">
        <v>59152.103337961453</v>
      </c>
      <c r="C44">
        <f>SAFADModel_final_000003__2[[#This Row],[Whole Building:Facility Total Electric Demand Power '[W'](Hourly) ]]/1000</f>
        <v>59.152103337961449</v>
      </c>
    </row>
    <row r="45" spans="1:3" x14ac:dyDescent="0.25">
      <c r="A45" s="9" t="s">
        <v>44</v>
      </c>
      <c r="B45" s="12">
        <v>36712.735161440556</v>
      </c>
      <c r="C45">
        <f>SAFADModel_final_000003__2[[#This Row],[Whole Building:Facility Total Electric Demand Power '[W'](Hourly) ]]/1000</f>
        <v>36.712735161440555</v>
      </c>
    </row>
    <row r="46" spans="1:3" x14ac:dyDescent="0.25">
      <c r="A46" s="9" t="s">
        <v>45</v>
      </c>
      <c r="B46" s="12">
        <v>6725.0418299357143</v>
      </c>
      <c r="C46">
        <f>SAFADModel_final_000003__2[[#This Row],[Whole Building:Facility Total Electric Demand Power '[W'](Hourly) ]]/1000</f>
        <v>6.725041829935714</v>
      </c>
    </row>
    <row r="47" spans="1:3" x14ac:dyDescent="0.25">
      <c r="A47" s="9" t="s">
        <v>46</v>
      </c>
      <c r="B47" s="12">
        <v>6683.9951205152638</v>
      </c>
      <c r="C47">
        <f>SAFADModel_final_000003__2[[#This Row],[Whole Building:Facility Total Electric Demand Power '[W'](Hourly) ]]/1000</f>
        <v>6.6839951205152639</v>
      </c>
    </row>
    <row r="48" spans="1:3" x14ac:dyDescent="0.25">
      <c r="A48" s="9" t="s">
        <v>47</v>
      </c>
      <c r="B48" s="12">
        <v>6648.6091926174968</v>
      </c>
      <c r="C48">
        <f>SAFADModel_final_000003__2[[#This Row],[Whole Building:Facility Total Electric Demand Power '[W'](Hourly) ]]/1000</f>
        <v>6.6486091926174966</v>
      </c>
    </row>
    <row r="49" spans="1:3" x14ac:dyDescent="0.25">
      <c r="A49" s="9" t="s">
        <v>48</v>
      </c>
      <c r="B49" s="12">
        <v>6613.8030757763599</v>
      </c>
      <c r="C49">
        <f>SAFADModel_final_000003__2[[#This Row],[Whole Building:Facility Total Electric Demand Power '[W'](Hourly) ]]/1000</f>
        <v>6.6138030757763602</v>
      </c>
    </row>
    <row r="50" spans="1:3" x14ac:dyDescent="0.25">
      <c r="A50" s="9" t="s">
        <v>49</v>
      </c>
      <c r="B50" s="12">
        <v>6580.2551924407744</v>
      </c>
      <c r="C50">
        <f>SAFADModel_final_000003__2[[#This Row],[Whole Building:Facility Total Electric Demand Power '[W'](Hourly) ]]/1000</f>
        <v>6.5802551924407746</v>
      </c>
    </row>
    <row r="51" spans="1:3" x14ac:dyDescent="0.25">
      <c r="A51" s="9" t="s">
        <v>50</v>
      </c>
      <c r="B51" s="12">
        <v>6551.9869035192614</v>
      </c>
      <c r="C51">
        <f>SAFADModel_final_000003__2[[#This Row],[Whole Building:Facility Total Electric Demand Power '[W'](Hourly) ]]/1000</f>
        <v>6.5519869035192615</v>
      </c>
    </row>
    <row r="52" spans="1:3" x14ac:dyDescent="0.25">
      <c r="A52" s="9" t="s">
        <v>51</v>
      </c>
      <c r="B52" s="12">
        <v>6519.2069895866907</v>
      </c>
      <c r="C52">
        <f>SAFADModel_final_000003__2[[#This Row],[Whole Building:Facility Total Electric Demand Power '[W'](Hourly) ]]/1000</f>
        <v>6.5192069895866904</v>
      </c>
    </row>
    <row r="53" spans="1:3" x14ac:dyDescent="0.25">
      <c r="A53" s="9" t="s">
        <v>52</v>
      </c>
      <c r="B53" s="12">
        <v>6491.0840032059241</v>
      </c>
      <c r="C53">
        <f>SAFADModel_final_000003__2[[#This Row],[Whole Building:Facility Total Electric Demand Power '[W'](Hourly) ]]/1000</f>
        <v>6.4910840032059243</v>
      </c>
    </row>
    <row r="54" spans="1:3" x14ac:dyDescent="0.25">
      <c r="A54" s="9" t="s">
        <v>53</v>
      </c>
      <c r="B54" s="12">
        <v>6462.9624180060273</v>
      </c>
      <c r="C54">
        <f>SAFADModel_final_000003__2[[#This Row],[Whole Building:Facility Total Electric Demand Power '[W'](Hourly) ]]/1000</f>
        <v>6.4629624180060272</v>
      </c>
    </row>
    <row r="55" spans="1:3" x14ac:dyDescent="0.25">
      <c r="A55" s="9" t="s">
        <v>54</v>
      </c>
      <c r="B55" s="12">
        <v>6456.2965341121026</v>
      </c>
      <c r="C55">
        <f>SAFADModel_final_000003__2[[#This Row],[Whole Building:Facility Total Electric Demand Power '[W'](Hourly) ]]/1000</f>
        <v>6.4562965341121021</v>
      </c>
    </row>
    <row r="56" spans="1:3" x14ac:dyDescent="0.25">
      <c r="A56" s="9" t="s">
        <v>55</v>
      </c>
      <c r="B56" s="12">
        <v>6507.5842401540622</v>
      </c>
      <c r="C56">
        <f>SAFADModel_final_000003__2[[#This Row],[Whole Building:Facility Total Electric Demand Power '[W'](Hourly) ]]/1000</f>
        <v>6.5075842401540624</v>
      </c>
    </row>
    <row r="57" spans="1:3" x14ac:dyDescent="0.25">
      <c r="A57" s="9" t="s">
        <v>56</v>
      </c>
      <c r="B57" s="12">
        <v>18620.382189328466</v>
      </c>
      <c r="C57">
        <f>SAFADModel_final_000003__2[[#This Row],[Whole Building:Facility Total Electric Demand Power '[W'](Hourly) ]]/1000</f>
        <v>18.620382189328467</v>
      </c>
    </row>
    <row r="58" spans="1:3" x14ac:dyDescent="0.25">
      <c r="A58" s="9" t="s">
        <v>57</v>
      </c>
      <c r="B58" s="12">
        <v>65992.768473003365</v>
      </c>
      <c r="C58">
        <f>SAFADModel_final_000003__2[[#This Row],[Whole Building:Facility Total Electric Demand Power '[W'](Hourly) ]]/1000</f>
        <v>65.992768473003366</v>
      </c>
    </row>
    <row r="59" spans="1:3" x14ac:dyDescent="0.25">
      <c r="A59" s="9" t="s">
        <v>58</v>
      </c>
      <c r="B59" s="12">
        <v>96398.682979612247</v>
      </c>
      <c r="C59">
        <f>SAFADModel_final_000003__2[[#This Row],[Whole Building:Facility Total Electric Demand Power '[W'](Hourly) ]]/1000</f>
        <v>96.398682979612246</v>
      </c>
    </row>
    <row r="60" spans="1:3" x14ac:dyDescent="0.25">
      <c r="A60" s="9" t="s">
        <v>59</v>
      </c>
      <c r="B60" s="12">
        <v>118881.38204908835</v>
      </c>
      <c r="C60">
        <f>SAFADModel_final_000003__2[[#This Row],[Whole Building:Facility Total Electric Demand Power '[W'](Hourly) ]]/1000</f>
        <v>118.88138204908836</v>
      </c>
    </row>
    <row r="61" spans="1:3" x14ac:dyDescent="0.25">
      <c r="A61" s="9" t="s">
        <v>60</v>
      </c>
      <c r="B61" s="12">
        <v>142222.18088633454</v>
      </c>
      <c r="C61">
        <f>SAFADModel_final_000003__2[[#This Row],[Whole Building:Facility Total Electric Demand Power '[W'](Hourly) ]]/1000</f>
        <v>142.22218088633454</v>
      </c>
    </row>
    <row r="62" spans="1:3" x14ac:dyDescent="0.25">
      <c r="A62" s="9" t="s">
        <v>61</v>
      </c>
      <c r="B62" s="12">
        <v>140040.78814926953</v>
      </c>
      <c r="C62">
        <f>SAFADModel_final_000003__2[[#This Row],[Whole Building:Facility Total Electric Demand Power '[W'](Hourly) ]]/1000</f>
        <v>140.04078814926953</v>
      </c>
    </row>
    <row r="63" spans="1:3" x14ac:dyDescent="0.25">
      <c r="A63" s="9" t="s">
        <v>62</v>
      </c>
      <c r="B63" s="12">
        <v>134940.2788403719</v>
      </c>
      <c r="C63">
        <f>SAFADModel_final_000003__2[[#This Row],[Whole Building:Facility Total Electric Demand Power '[W'](Hourly) ]]/1000</f>
        <v>134.94027884037189</v>
      </c>
    </row>
    <row r="64" spans="1:3" x14ac:dyDescent="0.25">
      <c r="A64" s="9" t="s">
        <v>63</v>
      </c>
      <c r="B64" s="12">
        <v>141137.57065386992</v>
      </c>
      <c r="C64">
        <f>SAFADModel_final_000003__2[[#This Row],[Whole Building:Facility Total Electric Demand Power '[W'](Hourly) ]]/1000</f>
        <v>141.13757065386991</v>
      </c>
    </row>
    <row r="65" spans="1:3" x14ac:dyDescent="0.25">
      <c r="A65" s="9" t="s">
        <v>64</v>
      </c>
      <c r="B65" s="12">
        <v>121099.6234536174</v>
      </c>
      <c r="C65">
        <f>SAFADModel_final_000003__2[[#This Row],[Whole Building:Facility Total Electric Demand Power '[W'](Hourly) ]]/1000</f>
        <v>121.0996234536174</v>
      </c>
    </row>
    <row r="66" spans="1:3" x14ac:dyDescent="0.25">
      <c r="A66" s="9" t="s">
        <v>65</v>
      </c>
      <c r="B66" s="12">
        <v>65765.039116103653</v>
      </c>
      <c r="C66">
        <f>SAFADModel_final_000003__2[[#This Row],[Whole Building:Facility Total Electric Demand Power '[W'](Hourly) ]]/1000</f>
        <v>65.765039116103651</v>
      </c>
    </row>
    <row r="67" spans="1:3" x14ac:dyDescent="0.25">
      <c r="A67" s="9" t="s">
        <v>66</v>
      </c>
      <c r="B67" s="12">
        <v>39136.907587425281</v>
      </c>
      <c r="C67">
        <f>SAFADModel_final_000003__2[[#This Row],[Whole Building:Facility Total Electric Demand Power '[W'](Hourly) ]]/1000</f>
        <v>39.136907587425284</v>
      </c>
    </row>
    <row r="68" spans="1:3" x14ac:dyDescent="0.25">
      <c r="A68" s="9" t="s">
        <v>67</v>
      </c>
      <c r="B68" s="12">
        <v>17505.071119463872</v>
      </c>
      <c r="C68">
        <f>SAFADModel_final_000003__2[[#This Row],[Whole Building:Facility Total Electric Demand Power '[W'](Hourly) ]]/1000</f>
        <v>17.505071119463871</v>
      </c>
    </row>
    <row r="69" spans="1:3" x14ac:dyDescent="0.25">
      <c r="A69" s="9" t="s">
        <v>68</v>
      </c>
      <c r="B69" s="12">
        <v>7497.2152686649424</v>
      </c>
      <c r="C69">
        <f>SAFADModel_final_000003__2[[#This Row],[Whole Building:Facility Total Electric Demand Power '[W'](Hourly) ]]/1000</f>
        <v>7.4972152686649425</v>
      </c>
    </row>
    <row r="70" spans="1:3" x14ac:dyDescent="0.25">
      <c r="A70" s="9" t="s">
        <v>69</v>
      </c>
      <c r="B70" s="12">
        <v>7067.3382473568081</v>
      </c>
      <c r="C70">
        <f>SAFADModel_final_000003__2[[#This Row],[Whole Building:Facility Total Electric Demand Power '[W'](Hourly) ]]/1000</f>
        <v>7.0673382473568083</v>
      </c>
    </row>
    <row r="71" spans="1:3" x14ac:dyDescent="0.25">
      <c r="A71" s="9" t="s">
        <v>70</v>
      </c>
      <c r="B71" s="12">
        <v>6636.1197052806265</v>
      </c>
      <c r="C71">
        <f>SAFADModel_final_000003__2[[#This Row],[Whole Building:Facility Total Electric Demand Power '[W'](Hourly) ]]/1000</f>
        <v>6.6361197052806267</v>
      </c>
    </row>
    <row r="72" spans="1:3" x14ac:dyDescent="0.25">
      <c r="A72" s="9" t="s">
        <v>71</v>
      </c>
      <c r="B72" s="12">
        <v>6618.2864808871818</v>
      </c>
      <c r="C72">
        <f>SAFADModel_final_000003__2[[#This Row],[Whole Building:Facility Total Electric Demand Power '[W'](Hourly) ]]/1000</f>
        <v>6.618286480887182</v>
      </c>
    </row>
    <row r="73" spans="1:3" x14ac:dyDescent="0.25">
      <c r="A73" s="9" t="s">
        <v>72</v>
      </c>
      <c r="B73" s="12">
        <v>6600.1979080150732</v>
      </c>
      <c r="C73">
        <f>SAFADModel_final_000003__2[[#This Row],[Whole Building:Facility Total Electric Demand Power '[W'](Hourly) ]]/1000</f>
        <v>6.6001979080150734</v>
      </c>
    </row>
    <row r="74" spans="1:3" x14ac:dyDescent="0.25">
      <c r="A74" s="9" t="s">
        <v>73</v>
      </c>
      <c r="B74" s="12">
        <v>6582.5867964855452</v>
      </c>
      <c r="C74">
        <f>SAFADModel_final_000003__2[[#This Row],[Whole Building:Facility Total Electric Demand Power '[W'](Hourly) ]]/1000</f>
        <v>6.5825867964855451</v>
      </c>
    </row>
    <row r="75" spans="1:3" x14ac:dyDescent="0.25">
      <c r="A75" s="9" t="s">
        <v>74</v>
      </c>
      <c r="B75" s="12">
        <v>6563.6486361704665</v>
      </c>
      <c r="C75">
        <f>SAFADModel_final_000003__2[[#This Row],[Whole Building:Facility Total Electric Demand Power '[W'](Hourly) ]]/1000</f>
        <v>6.5636486361704662</v>
      </c>
    </row>
    <row r="76" spans="1:3" x14ac:dyDescent="0.25">
      <c r="A76" s="9" t="s">
        <v>75</v>
      </c>
      <c r="B76" s="12">
        <v>6542.9125406443018</v>
      </c>
      <c r="C76">
        <f>SAFADModel_final_000003__2[[#This Row],[Whole Building:Facility Total Electric Demand Power '[W'](Hourly) ]]/1000</f>
        <v>6.5429125406443021</v>
      </c>
    </row>
    <row r="77" spans="1:3" x14ac:dyDescent="0.25">
      <c r="A77" s="9" t="s">
        <v>76</v>
      </c>
      <c r="B77" s="12">
        <v>6521.1674256925171</v>
      </c>
      <c r="C77">
        <f>SAFADModel_final_000003__2[[#This Row],[Whole Building:Facility Total Electric Demand Power '[W'](Hourly) ]]/1000</f>
        <v>6.521167425692517</v>
      </c>
    </row>
    <row r="78" spans="1:3" x14ac:dyDescent="0.25">
      <c r="A78" s="9" t="s">
        <v>77</v>
      </c>
      <c r="B78" s="12">
        <v>6504.519807054402</v>
      </c>
      <c r="C78">
        <f>SAFADModel_final_000003__2[[#This Row],[Whole Building:Facility Total Electric Demand Power '[W'](Hourly) ]]/1000</f>
        <v>6.5045198070544021</v>
      </c>
    </row>
    <row r="79" spans="1:3" x14ac:dyDescent="0.25">
      <c r="A79" s="9" t="s">
        <v>78</v>
      </c>
      <c r="B79" s="12">
        <v>6498.5908335242593</v>
      </c>
      <c r="C79">
        <f>SAFADModel_final_000003__2[[#This Row],[Whole Building:Facility Total Electric Demand Power '[W'](Hourly) ]]/1000</f>
        <v>6.4985908335242595</v>
      </c>
    </row>
    <row r="80" spans="1:3" x14ac:dyDescent="0.25">
      <c r="A80" s="9" t="s">
        <v>79</v>
      </c>
      <c r="B80" s="12">
        <v>6546.1767502228804</v>
      </c>
      <c r="C80">
        <f>SAFADModel_final_000003__2[[#This Row],[Whole Building:Facility Total Electric Demand Power '[W'](Hourly) ]]/1000</f>
        <v>6.5461767502228803</v>
      </c>
    </row>
    <row r="81" spans="1:3" x14ac:dyDescent="0.25">
      <c r="A81" s="9" t="s">
        <v>80</v>
      </c>
      <c r="B81" s="12">
        <v>17480.951246026398</v>
      </c>
      <c r="C81">
        <f>SAFADModel_final_000003__2[[#This Row],[Whole Building:Facility Total Electric Demand Power '[W'](Hourly) ]]/1000</f>
        <v>17.480951246026397</v>
      </c>
    </row>
    <row r="82" spans="1:3" x14ac:dyDescent="0.25">
      <c r="A82" s="9" t="s">
        <v>81</v>
      </c>
      <c r="B82" s="12">
        <v>89091.308737914718</v>
      </c>
      <c r="C82">
        <f>SAFADModel_final_000003__2[[#This Row],[Whole Building:Facility Total Electric Demand Power '[W'](Hourly) ]]/1000</f>
        <v>89.091308737914716</v>
      </c>
    </row>
    <row r="83" spans="1:3" x14ac:dyDescent="0.25">
      <c r="A83" s="9" t="s">
        <v>82</v>
      </c>
      <c r="B83" s="12">
        <v>121953.05171525793</v>
      </c>
      <c r="C83">
        <f>SAFADModel_final_000003__2[[#This Row],[Whole Building:Facility Total Electric Demand Power '[W'](Hourly) ]]/1000</f>
        <v>121.95305171525793</v>
      </c>
    </row>
    <row r="84" spans="1:3" x14ac:dyDescent="0.25">
      <c r="A84" s="9" t="s">
        <v>83</v>
      </c>
      <c r="B84" s="12">
        <v>132377.22223498562</v>
      </c>
      <c r="C84">
        <f>SAFADModel_final_000003__2[[#This Row],[Whole Building:Facility Total Electric Demand Power '[W'](Hourly) ]]/1000</f>
        <v>132.37722223498562</v>
      </c>
    </row>
    <row r="85" spans="1:3" x14ac:dyDescent="0.25">
      <c r="A85" s="9" t="s">
        <v>84</v>
      </c>
      <c r="B85" s="12">
        <v>131211.66686776199</v>
      </c>
      <c r="C85">
        <f>SAFADModel_final_000003__2[[#This Row],[Whole Building:Facility Total Electric Demand Power '[W'](Hourly) ]]/1000</f>
        <v>131.21166686776198</v>
      </c>
    </row>
    <row r="86" spans="1:3" x14ac:dyDescent="0.25">
      <c r="A86" s="9" t="s">
        <v>85</v>
      </c>
      <c r="B86" s="12">
        <v>130064.30680921569</v>
      </c>
      <c r="C86">
        <f>SAFADModel_final_000003__2[[#This Row],[Whole Building:Facility Total Electric Demand Power '[W'](Hourly) ]]/1000</f>
        <v>130.06430680921568</v>
      </c>
    </row>
    <row r="87" spans="1:3" x14ac:dyDescent="0.25">
      <c r="A87" s="9" t="s">
        <v>86</v>
      </c>
      <c r="B87" s="12">
        <v>140050.00109878089</v>
      </c>
      <c r="C87">
        <f>SAFADModel_final_000003__2[[#This Row],[Whole Building:Facility Total Electric Demand Power '[W'](Hourly) ]]/1000</f>
        <v>140.05000109878088</v>
      </c>
    </row>
    <row r="88" spans="1:3" x14ac:dyDescent="0.25">
      <c r="A88" s="9" t="s">
        <v>87</v>
      </c>
      <c r="B88" s="12">
        <v>143704.59930082003</v>
      </c>
      <c r="C88">
        <f>SAFADModel_final_000003__2[[#This Row],[Whole Building:Facility Total Electric Demand Power '[W'](Hourly) ]]/1000</f>
        <v>143.70459930082004</v>
      </c>
    </row>
    <row r="89" spans="1:3" x14ac:dyDescent="0.25">
      <c r="A89" s="9" t="s">
        <v>88</v>
      </c>
      <c r="B89" s="12">
        <v>148057.34951009485</v>
      </c>
      <c r="C89">
        <f>SAFADModel_final_000003__2[[#This Row],[Whole Building:Facility Total Electric Demand Power '[W'](Hourly) ]]/1000</f>
        <v>148.05734951009484</v>
      </c>
    </row>
    <row r="90" spans="1:3" x14ac:dyDescent="0.25">
      <c r="A90" s="9" t="s">
        <v>89</v>
      </c>
      <c r="B90" s="12">
        <v>137451.92743990189</v>
      </c>
      <c r="C90">
        <f>SAFADModel_final_000003__2[[#This Row],[Whole Building:Facility Total Electric Demand Power '[W'](Hourly) ]]/1000</f>
        <v>137.45192743990188</v>
      </c>
    </row>
    <row r="91" spans="1:3" x14ac:dyDescent="0.25">
      <c r="A91" s="9" t="s">
        <v>90</v>
      </c>
      <c r="B91" s="12">
        <v>69771.662637524438</v>
      </c>
      <c r="C91">
        <f>SAFADModel_final_000003__2[[#This Row],[Whole Building:Facility Total Electric Demand Power '[W'](Hourly) ]]/1000</f>
        <v>69.771662637524443</v>
      </c>
    </row>
    <row r="92" spans="1:3" x14ac:dyDescent="0.25">
      <c r="A92" s="9" t="s">
        <v>91</v>
      </c>
      <c r="B92" s="12">
        <v>51848.98512380079</v>
      </c>
      <c r="C92">
        <f>SAFADModel_final_000003__2[[#This Row],[Whole Building:Facility Total Electric Demand Power '[W'](Hourly) ]]/1000</f>
        <v>51.848985123800787</v>
      </c>
    </row>
    <row r="93" spans="1:3" x14ac:dyDescent="0.25">
      <c r="A93" s="9" t="s">
        <v>92</v>
      </c>
      <c r="B93" s="12">
        <v>38426.59813740501</v>
      </c>
      <c r="C93">
        <f>SAFADModel_final_000003__2[[#This Row],[Whole Building:Facility Total Electric Demand Power '[W'](Hourly) ]]/1000</f>
        <v>38.426598137405009</v>
      </c>
    </row>
    <row r="94" spans="1:3" x14ac:dyDescent="0.25">
      <c r="A94" s="9" t="s">
        <v>93</v>
      </c>
      <c r="B94" s="12">
        <v>6663.1871923643766</v>
      </c>
      <c r="C94">
        <f>SAFADModel_final_000003__2[[#This Row],[Whole Building:Facility Total Electric Demand Power '[W'](Hourly) ]]/1000</f>
        <v>6.6631871923643766</v>
      </c>
    </row>
    <row r="95" spans="1:3" x14ac:dyDescent="0.25">
      <c r="A95" s="9" t="s">
        <v>94</v>
      </c>
      <c r="B95" s="12">
        <v>6646.9515566750933</v>
      </c>
      <c r="C95">
        <f>SAFADModel_final_000003__2[[#This Row],[Whole Building:Facility Total Electric Demand Power '[W'](Hourly) ]]/1000</f>
        <v>6.6469515566750932</v>
      </c>
    </row>
    <row r="96" spans="1:3" x14ac:dyDescent="0.25">
      <c r="A96" s="9" t="s">
        <v>95</v>
      </c>
      <c r="B96" s="12">
        <v>6627.130632840559</v>
      </c>
      <c r="C96">
        <f>SAFADModel_final_000003__2[[#This Row],[Whole Building:Facility Total Electric Demand Power '[W'](Hourly) ]]/1000</f>
        <v>6.6271306328405588</v>
      </c>
    </row>
    <row r="97" spans="1:3" x14ac:dyDescent="0.25">
      <c r="A97" s="9" t="s">
        <v>96</v>
      </c>
      <c r="B97" s="12">
        <v>6611.6374168618058</v>
      </c>
      <c r="C97">
        <f>SAFADModel_final_000003__2[[#This Row],[Whole Building:Facility Total Electric Demand Power '[W'](Hourly) ]]/1000</f>
        <v>6.6116374168618055</v>
      </c>
    </row>
    <row r="98" spans="1:3" x14ac:dyDescent="0.25">
      <c r="A98" s="9" t="s">
        <v>97</v>
      </c>
      <c r="B98" s="12">
        <v>6609.9331687322237</v>
      </c>
      <c r="C98">
        <f>SAFADModel_final_000003__2[[#This Row],[Whole Building:Facility Total Electric Demand Power '[W'](Hourly) ]]/1000</f>
        <v>6.6099331687322236</v>
      </c>
    </row>
    <row r="99" spans="1:3" x14ac:dyDescent="0.25">
      <c r="A99" s="9" t="s">
        <v>98</v>
      </c>
      <c r="B99" s="12">
        <v>6608.0359733388104</v>
      </c>
      <c r="C99">
        <f>SAFADModel_final_000003__2[[#This Row],[Whole Building:Facility Total Electric Demand Power '[W'](Hourly) ]]/1000</f>
        <v>6.6080359733388105</v>
      </c>
    </row>
    <row r="100" spans="1:3" x14ac:dyDescent="0.25">
      <c r="A100" s="9" t="s">
        <v>99</v>
      </c>
      <c r="B100" s="12">
        <v>6595.0163072422283</v>
      </c>
      <c r="C100">
        <f>SAFADModel_final_000003__2[[#This Row],[Whole Building:Facility Total Electric Demand Power '[W'](Hourly) ]]/1000</f>
        <v>6.5950163072422283</v>
      </c>
    </row>
    <row r="101" spans="1:3" x14ac:dyDescent="0.25">
      <c r="A101" s="9" t="s">
        <v>100</v>
      </c>
      <c r="B101" s="12">
        <v>6563.1921928961865</v>
      </c>
      <c r="C101">
        <f>SAFADModel_final_000003__2[[#This Row],[Whole Building:Facility Total Electric Demand Power '[W'](Hourly) ]]/1000</f>
        <v>6.5631921928961869</v>
      </c>
    </row>
    <row r="102" spans="1:3" x14ac:dyDescent="0.25">
      <c r="A102" s="9" t="s">
        <v>101</v>
      </c>
      <c r="B102" s="12">
        <v>6527.4076218570735</v>
      </c>
      <c r="C102">
        <f>SAFADModel_final_000003__2[[#This Row],[Whole Building:Facility Total Electric Demand Power '[W'](Hourly) ]]/1000</f>
        <v>6.5274076218570736</v>
      </c>
    </row>
    <row r="103" spans="1:3" x14ac:dyDescent="0.25">
      <c r="A103" s="9" t="s">
        <v>102</v>
      </c>
      <c r="B103" s="12">
        <v>6513.7245224066983</v>
      </c>
      <c r="C103">
        <f>SAFADModel_final_000003__2[[#This Row],[Whole Building:Facility Total Electric Demand Power '[W'](Hourly) ]]/1000</f>
        <v>6.5137245224066982</v>
      </c>
    </row>
    <row r="104" spans="1:3" x14ac:dyDescent="0.25">
      <c r="A104" s="9" t="s">
        <v>103</v>
      </c>
      <c r="B104" s="12">
        <v>6541.3502553557737</v>
      </c>
      <c r="C104">
        <f>SAFADModel_final_000003__2[[#This Row],[Whole Building:Facility Total Electric Demand Power '[W'](Hourly) ]]/1000</f>
        <v>6.5413502553557734</v>
      </c>
    </row>
    <row r="105" spans="1:3" x14ac:dyDescent="0.25">
      <c r="A105" s="9" t="s">
        <v>104</v>
      </c>
      <c r="B105" s="12">
        <v>21777.566288123617</v>
      </c>
      <c r="C105">
        <f>SAFADModel_final_000003__2[[#This Row],[Whole Building:Facility Total Electric Demand Power '[W'](Hourly) ]]/1000</f>
        <v>21.777566288123616</v>
      </c>
    </row>
    <row r="106" spans="1:3" x14ac:dyDescent="0.25">
      <c r="A106" s="9" t="s">
        <v>105</v>
      </c>
      <c r="B106" s="12">
        <v>69026.701729318636</v>
      </c>
      <c r="C106">
        <f>SAFADModel_final_000003__2[[#This Row],[Whole Building:Facility Total Electric Demand Power '[W'](Hourly) ]]/1000</f>
        <v>69.026701729318631</v>
      </c>
    </row>
    <row r="107" spans="1:3" x14ac:dyDescent="0.25">
      <c r="A107" s="9" t="s">
        <v>106</v>
      </c>
      <c r="B107" s="12">
        <v>119419.00273330441</v>
      </c>
      <c r="C107">
        <f>SAFADModel_final_000003__2[[#This Row],[Whole Building:Facility Total Electric Demand Power '[W'](Hourly) ]]/1000</f>
        <v>119.41900273330441</v>
      </c>
    </row>
    <row r="108" spans="1:3" x14ac:dyDescent="0.25">
      <c r="A108" s="9" t="s">
        <v>107</v>
      </c>
      <c r="B108" s="12">
        <v>122586.88372274721</v>
      </c>
      <c r="C108">
        <f>SAFADModel_final_000003__2[[#This Row],[Whole Building:Facility Total Electric Demand Power '[W'](Hourly) ]]/1000</f>
        <v>122.58688372274722</v>
      </c>
    </row>
    <row r="109" spans="1:3" x14ac:dyDescent="0.25">
      <c r="A109" s="9" t="s">
        <v>108</v>
      </c>
      <c r="B109" s="12">
        <v>125084.18121196741</v>
      </c>
      <c r="C109">
        <f>SAFADModel_final_000003__2[[#This Row],[Whole Building:Facility Total Electric Demand Power '[W'](Hourly) ]]/1000</f>
        <v>125.08418121196742</v>
      </c>
    </row>
    <row r="110" spans="1:3" x14ac:dyDescent="0.25">
      <c r="A110" s="9" t="s">
        <v>109</v>
      </c>
      <c r="B110" s="12">
        <v>128901.50693915896</v>
      </c>
      <c r="C110">
        <f>SAFADModel_final_000003__2[[#This Row],[Whole Building:Facility Total Electric Demand Power '[W'](Hourly) ]]/1000</f>
        <v>128.90150693915896</v>
      </c>
    </row>
    <row r="111" spans="1:3" x14ac:dyDescent="0.25">
      <c r="A111" s="9" t="s">
        <v>110</v>
      </c>
      <c r="B111" s="12">
        <v>133695.85795943279</v>
      </c>
      <c r="C111">
        <f>SAFADModel_final_000003__2[[#This Row],[Whole Building:Facility Total Electric Demand Power '[W'](Hourly) ]]/1000</f>
        <v>133.6958579594328</v>
      </c>
    </row>
    <row r="112" spans="1:3" x14ac:dyDescent="0.25">
      <c r="A112" s="9" t="s">
        <v>111</v>
      </c>
      <c r="B112" s="12">
        <v>123884.7243083826</v>
      </c>
      <c r="C112">
        <f>SAFADModel_final_000003__2[[#This Row],[Whole Building:Facility Total Electric Demand Power '[W'](Hourly) ]]/1000</f>
        <v>123.8847243083826</v>
      </c>
    </row>
    <row r="113" spans="1:3" x14ac:dyDescent="0.25">
      <c r="A113" s="9" t="s">
        <v>112</v>
      </c>
      <c r="B113" s="12">
        <v>109523.8796867566</v>
      </c>
      <c r="C113">
        <f>SAFADModel_final_000003__2[[#This Row],[Whole Building:Facility Total Electric Demand Power '[W'](Hourly) ]]/1000</f>
        <v>109.5238796867566</v>
      </c>
    </row>
    <row r="114" spans="1:3" x14ac:dyDescent="0.25">
      <c r="A114" s="9" t="s">
        <v>113</v>
      </c>
      <c r="B114" s="12">
        <v>102230.28352690644</v>
      </c>
      <c r="C114">
        <f>SAFADModel_final_000003__2[[#This Row],[Whole Building:Facility Total Electric Demand Power '[W'](Hourly) ]]/1000</f>
        <v>102.23028352690643</v>
      </c>
    </row>
    <row r="115" spans="1:3" x14ac:dyDescent="0.25">
      <c r="A115" s="9" t="s">
        <v>114</v>
      </c>
      <c r="B115" s="12">
        <v>43994.962626521206</v>
      </c>
      <c r="C115">
        <f>SAFADModel_final_000003__2[[#This Row],[Whole Building:Facility Total Electric Demand Power '[W'](Hourly) ]]/1000</f>
        <v>43.994962626521207</v>
      </c>
    </row>
    <row r="116" spans="1:3" x14ac:dyDescent="0.25">
      <c r="A116" s="9" t="s">
        <v>115</v>
      </c>
      <c r="B116" s="12">
        <v>24398.407333062689</v>
      </c>
      <c r="C116">
        <f>SAFADModel_final_000003__2[[#This Row],[Whole Building:Facility Total Electric Demand Power '[W'](Hourly) ]]/1000</f>
        <v>24.398407333062689</v>
      </c>
    </row>
    <row r="117" spans="1:3" x14ac:dyDescent="0.25">
      <c r="A117" s="9" t="s">
        <v>116</v>
      </c>
      <c r="B117" s="12">
        <v>15955.506167526022</v>
      </c>
      <c r="C117">
        <f>SAFADModel_final_000003__2[[#This Row],[Whole Building:Facility Total Electric Demand Power '[W'](Hourly) ]]/1000</f>
        <v>15.955506167526023</v>
      </c>
    </row>
    <row r="118" spans="1:3" x14ac:dyDescent="0.25">
      <c r="A118" s="9" t="s">
        <v>117</v>
      </c>
      <c r="B118" s="12">
        <v>11296.604456223338</v>
      </c>
      <c r="C118">
        <f>SAFADModel_final_000003__2[[#This Row],[Whole Building:Facility Total Electric Demand Power '[W'](Hourly) ]]/1000</f>
        <v>11.296604456223339</v>
      </c>
    </row>
    <row r="119" spans="1:3" x14ac:dyDescent="0.25">
      <c r="A119" s="9" t="s">
        <v>118</v>
      </c>
      <c r="B119" s="12">
        <v>6647.279932407775</v>
      </c>
      <c r="C119">
        <f>SAFADModel_final_000003__2[[#This Row],[Whole Building:Facility Total Electric Demand Power '[W'](Hourly) ]]/1000</f>
        <v>6.6472799324077751</v>
      </c>
    </row>
    <row r="120" spans="1:3" x14ac:dyDescent="0.25">
      <c r="A120" s="9" t="s">
        <v>119</v>
      </c>
      <c r="B120" s="12">
        <v>6629.905180876146</v>
      </c>
      <c r="C120">
        <f>SAFADModel_final_000003__2[[#This Row],[Whole Building:Facility Total Electric Demand Power '[W'](Hourly) ]]/1000</f>
        <v>6.629905180876146</v>
      </c>
    </row>
    <row r="121" spans="1:3" x14ac:dyDescent="0.25">
      <c r="A121" s="9" t="s">
        <v>120</v>
      </c>
      <c r="B121" s="12">
        <v>6616.3792946322037</v>
      </c>
      <c r="C121">
        <f>SAFADModel_final_000003__2[[#This Row],[Whole Building:Facility Total Electric Demand Power '[W'](Hourly) ]]/1000</f>
        <v>6.6163792946322033</v>
      </c>
    </row>
    <row r="122" spans="1:3" x14ac:dyDescent="0.25">
      <c r="A122" s="9" t="s">
        <v>533</v>
      </c>
      <c r="B122" s="12">
        <v>6609.7401143284851</v>
      </c>
      <c r="C122">
        <f>SAFADModel_final_000003__2[[#This Row],[Whole Building:Facility Total Electric Demand Power '[W'](Hourly) ]]/1000</f>
        <v>6.6097401143284849</v>
      </c>
    </row>
    <row r="123" spans="1:3" x14ac:dyDescent="0.25">
      <c r="A123" s="9" t="s">
        <v>534</v>
      </c>
      <c r="B123" s="12">
        <v>6605.4361504676826</v>
      </c>
      <c r="C123">
        <f>SAFADModel_final_000003__2[[#This Row],[Whole Building:Facility Total Electric Demand Power '[W'](Hourly) ]]/1000</f>
        <v>6.6054361504676828</v>
      </c>
    </row>
    <row r="124" spans="1:3" x14ac:dyDescent="0.25">
      <c r="A124" s="9" t="s">
        <v>535</v>
      </c>
      <c r="B124" s="12">
        <v>6588.7855309075503</v>
      </c>
      <c r="C124">
        <f>SAFADModel_final_000003__2[[#This Row],[Whole Building:Facility Total Electric Demand Power '[W'](Hourly) ]]/1000</f>
        <v>6.5887855309075505</v>
      </c>
    </row>
    <row r="125" spans="1:3" x14ac:dyDescent="0.25">
      <c r="A125" s="9" t="s">
        <v>536</v>
      </c>
      <c r="B125" s="12">
        <v>6550.4800967970214</v>
      </c>
      <c r="C125">
        <f>SAFADModel_final_000003__2[[#This Row],[Whole Building:Facility Total Electric Demand Power '[W'](Hourly) ]]/1000</f>
        <v>6.5504800967970214</v>
      </c>
    </row>
    <row r="126" spans="1:3" x14ac:dyDescent="0.25">
      <c r="A126" s="9" t="s">
        <v>537</v>
      </c>
      <c r="B126" s="12">
        <v>6501.1107526807828</v>
      </c>
      <c r="C126">
        <f>SAFADModel_final_000003__2[[#This Row],[Whole Building:Facility Total Electric Demand Power '[W'](Hourly) ]]/1000</f>
        <v>6.5011107526807823</v>
      </c>
    </row>
    <row r="127" spans="1:3" x14ac:dyDescent="0.25">
      <c r="A127" s="9" t="s">
        <v>538</v>
      </c>
      <c r="B127" s="12">
        <v>6473.3130112144754</v>
      </c>
      <c r="C127">
        <f>SAFADModel_final_000003__2[[#This Row],[Whole Building:Facility Total Electric Demand Power '[W'](Hourly) ]]/1000</f>
        <v>6.4733130112144757</v>
      </c>
    </row>
    <row r="128" spans="1:3" x14ac:dyDescent="0.25">
      <c r="A128" s="9" t="s">
        <v>539</v>
      </c>
      <c r="B128" s="12">
        <v>6475.8473919326643</v>
      </c>
      <c r="C128">
        <f>SAFADModel_final_000003__2[[#This Row],[Whole Building:Facility Total Electric Demand Power '[W'](Hourly) ]]/1000</f>
        <v>6.475847391932664</v>
      </c>
    </row>
    <row r="129" spans="1:3" x14ac:dyDescent="0.25">
      <c r="A129" s="9" t="s">
        <v>540</v>
      </c>
      <c r="B129" s="12">
        <v>6496.1121536994688</v>
      </c>
      <c r="C129">
        <f>SAFADModel_final_000003__2[[#This Row],[Whole Building:Facility Total Electric Demand Power '[W'](Hourly) ]]/1000</f>
        <v>6.4961121536994684</v>
      </c>
    </row>
    <row r="130" spans="1:3" x14ac:dyDescent="0.25">
      <c r="A130" s="9" t="s">
        <v>541</v>
      </c>
      <c r="B130" s="12">
        <v>34467.240800279302</v>
      </c>
      <c r="C130">
        <f>SAFADModel_final_000003__2[[#This Row],[Whole Building:Facility Total Electric Demand Power '[W'](Hourly) ]]/1000</f>
        <v>34.467240800279299</v>
      </c>
    </row>
    <row r="131" spans="1:3" x14ac:dyDescent="0.25">
      <c r="A131" s="9" t="s">
        <v>542</v>
      </c>
      <c r="B131" s="12">
        <v>46700.888780089306</v>
      </c>
      <c r="C131">
        <f>SAFADModel_final_000003__2[[#This Row],[Whole Building:Facility Total Electric Demand Power '[W'](Hourly) ]]/1000</f>
        <v>46.700888780089308</v>
      </c>
    </row>
    <row r="132" spans="1:3" x14ac:dyDescent="0.25">
      <c r="A132" s="9" t="s">
        <v>543</v>
      </c>
      <c r="B132" s="12">
        <v>53053.864911255077</v>
      </c>
      <c r="C132">
        <f>SAFADModel_final_000003__2[[#This Row],[Whole Building:Facility Total Electric Demand Power '[W'](Hourly) ]]/1000</f>
        <v>53.053864911255076</v>
      </c>
    </row>
    <row r="133" spans="1:3" x14ac:dyDescent="0.25">
      <c r="A133" s="9" t="s">
        <v>544</v>
      </c>
      <c r="B133" s="12">
        <v>46508.825767706752</v>
      </c>
      <c r="C133">
        <f>SAFADModel_final_000003__2[[#This Row],[Whole Building:Facility Total Electric Demand Power '[W'](Hourly) ]]/1000</f>
        <v>46.508825767706753</v>
      </c>
    </row>
    <row r="134" spans="1:3" x14ac:dyDescent="0.25">
      <c r="A134" s="9" t="s">
        <v>545</v>
      </c>
      <c r="B134" s="12">
        <v>42012.210117139097</v>
      </c>
      <c r="C134">
        <f>SAFADModel_final_000003__2[[#This Row],[Whole Building:Facility Total Electric Demand Power '[W'](Hourly) ]]/1000</f>
        <v>42.012210117139098</v>
      </c>
    </row>
    <row r="135" spans="1:3" x14ac:dyDescent="0.25">
      <c r="A135" s="9" t="s">
        <v>546</v>
      </c>
      <c r="B135" s="12">
        <v>39600.789053673092</v>
      </c>
      <c r="C135">
        <f>SAFADModel_final_000003__2[[#This Row],[Whole Building:Facility Total Electric Demand Power '[W'](Hourly) ]]/1000</f>
        <v>39.60078905367309</v>
      </c>
    </row>
    <row r="136" spans="1:3" x14ac:dyDescent="0.25">
      <c r="A136" s="9" t="s">
        <v>547</v>
      </c>
      <c r="B136" s="12">
        <v>41530.461497168573</v>
      </c>
      <c r="C136">
        <f>SAFADModel_final_000003__2[[#This Row],[Whole Building:Facility Total Electric Demand Power '[W'](Hourly) ]]/1000</f>
        <v>41.530461497168574</v>
      </c>
    </row>
    <row r="137" spans="1:3" x14ac:dyDescent="0.25">
      <c r="A137" s="9" t="s">
        <v>548</v>
      </c>
      <c r="B137" s="12">
        <v>37387.502795792941</v>
      </c>
      <c r="C137">
        <f>SAFADModel_final_000003__2[[#This Row],[Whole Building:Facility Total Electric Demand Power '[W'](Hourly) ]]/1000</f>
        <v>37.38750279579294</v>
      </c>
    </row>
    <row r="138" spans="1:3" x14ac:dyDescent="0.25">
      <c r="A138" s="9" t="s">
        <v>549</v>
      </c>
      <c r="B138" s="12">
        <v>30546.144171818636</v>
      </c>
      <c r="C138">
        <f>SAFADModel_final_000003__2[[#This Row],[Whole Building:Facility Total Electric Demand Power '[W'](Hourly) ]]/1000</f>
        <v>30.546144171818636</v>
      </c>
    </row>
    <row r="139" spans="1:3" x14ac:dyDescent="0.25">
      <c r="A139" s="9" t="s">
        <v>550</v>
      </c>
      <c r="B139" s="12">
        <v>27868.597458079272</v>
      </c>
      <c r="C139">
        <f>SAFADModel_final_000003__2[[#This Row],[Whole Building:Facility Total Electric Demand Power '[W'](Hourly) ]]/1000</f>
        <v>27.868597458079272</v>
      </c>
    </row>
    <row r="140" spans="1:3" x14ac:dyDescent="0.25">
      <c r="A140" s="9" t="s">
        <v>551</v>
      </c>
      <c r="B140" s="12">
        <v>22517.895672372149</v>
      </c>
      <c r="C140">
        <f>SAFADModel_final_000003__2[[#This Row],[Whole Building:Facility Total Electric Demand Power '[W'](Hourly) ]]/1000</f>
        <v>22.517895672372148</v>
      </c>
    </row>
    <row r="141" spans="1:3" x14ac:dyDescent="0.25">
      <c r="A141" s="9" t="s">
        <v>552</v>
      </c>
      <c r="B141" s="12">
        <v>11076.553549687802</v>
      </c>
      <c r="C141">
        <f>SAFADModel_final_000003__2[[#This Row],[Whole Building:Facility Total Electric Demand Power '[W'](Hourly) ]]/1000</f>
        <v>11.076553549687802</v>
      </c>
    </row>
    <row r="142" spans="1:3" x14ac:dyDescent="0.25">
      <c r="A142" s="9" t="s">
        <v>553</v>
      </c>
      <c r="B142" s="12">
        <v>10102.81054484151</v>
      </c>
      <c r="C142">
        <f>SAFADModel_final_000003__2[[#This Row],[Whole Building:Facility Total Electric Demand Power '[W'](Hourly) ]]/1000</f>
        <v>10.10281054484151</v>
      </c>
    </row>
    <row r="143" spans="1:3" x14ac:dyDescent="0.25">
      <c r="A143" s="9" t="s">
        <v>554</v>
      </c>
      <c r="B143" s="12">
        <v>6641.5097192128706</v>
      </c>
      <c r="C143">
        <f>SAFADModel_final_000003__2[[#This Row],[Whole Building:Facility Total Electric Demand Power '[W'](Hourly) ]]/1000</f>
        <v>6.6415097192128707</v>
      </c>
    </row>
    <row r="144" spans="1:3" x14ac:dyDescent="0.25">
      <c r="A144" s="9" t="s">
        <v>555</v>
      </c>
      <c r="B144" s="12">
        <v>6590.8756548370402</v>
      </c>
      <c r="C144">
        <f>SAFADModel_final_000003__2[[#This Row],[Whole Building:Facility Total Electric Demand Power '[W'](Hourly) ]]/1000</f>
        <v>6.5908756548370402</v>
      </c>
    </row>
    <row r="145" spans="1:3" x14ac:dyDescent="0.25">
      <c r="A145" s="9" t="s">
        <v>556</v>
      </c>
      <c r="B145" s="12">
        <v>6572.9673754876976</v>
      </c>
      <c r="C145">
        <f>SAFADModel_final_000003__2[[#This Row],[Whole Building:Facility Total Electric Demand Power '[W'](Hourly) ]]/1000</f>
        <v>6.572967375487698</v>
      </c>
    </row>
    <row r="146" spans="1:3" x14ac:dyDescent="0.25">
      <c r="A146" s="9" t="s">
        <v>557</v>
      </c>
      <c r="B146" s="12">
        <v>6562.7760275217443</v>
      </c>
      <c r="C146">
        <f>SAFADModel_final_000003__2[[#This Row],[Whole Building:Facility Total Electric Demand Power '[W'](Hourly) ]]/1000</f>
        <v>6.5627760275217444</v>
      </c>
    </row>
    <row r="147" spans="1:3" x14ac:dyDescent="0.25">
      <c r="A147" s="9" t="s">
        <v>558</v>
      </c>
      <c r="B147" s="12">
        <v>6553.2083180707787</v>
      </c>
      <c r="C147">
        <f>SAFADModel_final_000003__2[[#This Row],[Whole Building:Facility Total Electric Demand Power '[W'](Hourly) ]]/1000</f>
        <v>6.5532083180707783</v>
      </c>
    </row>
    <row r="148" spans="1:3" x14ac:dyDescent="0.25">
      <c r="A148" s="9" t="s">
        <v>559</v>
      </c>
      <c r="B148" s="12">
        <v>6547.6378439389591</v>
      </c>
      <c r="C148">
        <f>SAFADModel_final_000003__2[[#This Row],[Whole Building:Facility Total Electric Demand Power '[W'](Hourly) ]]/1000</f>
        <v>6.5476378439389595</v>
      </c>
    </row>
    <row r="149" spans="1:3" x14ac:dyDescent="0.25">
      <c r="A149" s="9" t="s">
        <v>560</v>
      </c>
      <c r="B149" s="12">
        <v>6544.3756741718489</v>
      </c>
      <c r="C149">
        <f>SAFADModel_final_000003__2[[#This Row],[Whole Building:Facility Total Electric Demand Power '[W'](Hourly) ]]/1000</f>
        <v>6.5443756741718486</v>
      </c>
    </row>
    <row r="150" spans="1:3" x14ac:dyDescent="0.25">
      <c r="A150" s="9" t="s">
        <v>561</v>
      </c>
      <c r="B150" s="12">
        <v>6537.1224903336433</v>
      </c>
      <c r="C150">
        <f>SAFADModel_final_000003__2[[#This Row],[Whole Building:Facility Total Electric Demand Power '[W'](Hourly) ]]/1000</f>
        <v>6.5371224903336431</v>
      </c>
    </row>
    <row r="151" spans="1:3" x14ac:dyDescent="0.25">
      <c r="A151" s="9" t="s">
        <v>562</v>
      </c>
      <c r="B151" s="12">
        <v>6556.9632949497873</v>
      </c>
      <c r="C151">
        <f>SAFADModel_final_000003__2[[#This Row],[Whole Building:Facility Total Electric Demand Power '[W'](Hourly) ]]/1000</f>
        <v>6.5569632949497869</v>
      </c>
    </row>
    <row r="152" spans="1:3" x14ac:dyDescent="0.25">
      <c r="A152" s="9" t="s">
        <v>563</v>
      </c>
      <c r="B152" s="12">
        <v>6616.6608771784377</v>
      </c>
      <c r="C152">
        <f>SAFADModel_final_000003__2[[#This Row],[Whole Building:Facility Total Electric Demand Power '[W'](Hourly) ]]/1000</f>
        <v>6.6166608771784379</v>
      </c>
    </row>
    <row r="153" spans="1:3" x14ac:dyDescent="0.25">
      <c r="A153" s="9" t="s">
        <v>564</v>
      </c>
      <c r="B153" s="12">
        <v>6683.471929932377</v>
      </c>
      <c r="C153">
        <f>SAFADModel_final_000003__2[[#This Row],[Whole Building:Facility Total Electric Demand Power '[W'](Hourly) ]]/1000</f>
        <v>6.6834719299323773</v>
      </c>
    </row>
    <row r="154" spans="1:3" x14ac:dyDescent="0.25">
      <c r="A154" s="9" t="s">
        <v>565</v>
      </c>
      <c r="B154" s="12">
        <v>6727.8886615218098</v>
      </c>
      <c r="C154">
        <f>SAFADModel_final_000003__2[[#This Row],[Whole Building:Facility Total Electric Demand Power '[W'](Hourly) ]]/1000</f>
        <v>6.7278886615218099</v>
      </c>
    </row>
    <row r="155" spans="1:3" x14ac:dyDescent="0.25">
      <c r="A155" s="9" t="s">
        <v>566</v>
      </c>
      <c r="B155" s="12">
        <v>6747.1678608691518</v>
      </c>
      <c r="C155">
        <f>SAFADModel_final_000003__2[[#This Row],[Whole Building:Facility Total Electric Demand Power '[W'](Hourly) ]]/1000</f>
        <v>6.7471678608691521</v>
      </c>
    </row>
    <row r="156" spans="1:3" x14ac:dyDescent="0.25">
      <c r="A156" s="9" t="s">
        <v>567</v>
      </c>
      <c r="B156" s="12">
        <v>6758.7605102398766</v>
      </c>
      <c r="C156">
        <f>SAFADModel_final_000003__2[[#This Row],[Whole Building:Facility Total Electric Demand Power '[W'](Hourly) ]]/1000</f>
        <v>6.7587605102398767</v>
      </c>
    </row>
    <row r="157" spans="1:3" x14ac:dyDescent="0.25">
      <c r="A157" s="9" t="s">
        <v>568</v>
      </c>
      <c r="B157" s="12">
        <v>6763.8369219692395</v>
      </c>
      <c r="C157">
        <f>SAFADModel_final_000003__2[[#This Row],[Whole Building:Facility Total Electric Demand Power '[W'](Hourly) ]]/1000</f>
        <v>6.7638369219692391</v>
      </c>
    </row>
    <row r="158" spans="1:3" x14ac:dyDescent="0.25">
      <c r="A158" s="9" t="s">
        <v>569</v>
      </c>
      <c r="B158" s="12">
        <v>6769.4352221146582</v>
      </c>
      <c r="C158">
        <f>SAFADModel_final_000003__2[[#This Row],[Whole Building:Facility Total Electric Demand Power '[W'](Hourly) ]]/1000</f>
        <v>6.7694352221146579</v>
      </c>
    </row>
    <row r="159" spans="1:3" x14ac:dyDescent="0.25">
      <c r="A159" s="9" t="s">
        <v>570</v>
      </c>
      <c r="B159" s="12">
        <v>6778.2457009607415</v>
      </c>
      <c r="C159">
        <f>SAFADModel_final_000003__2[[#This Row],[Whole Building:Facility Total Electric Demand Power '[W'](Hourly) ]]/1000</f>
        <v>6.7782457009607411</v>
      </c>
    </row>
    <row r="160" spans="1:3" x14ac:dyDescent="0.25">
      <c r="A160" s="9" t="s">
        <v>571</v>
      </c>
      <c r="B160" s="12">
        <v>6791.5441288221928</v>
      </c>
      <c r="C160">
        <f>SAFADModel_final_000003__2[[#This Row],[Whole Building:Facility Total Electric Demand Power '[W'](Hourly) ]]/1000</f>
        <v>6.7915441288221929</v>
      </c>
    </row>
    <row r="161" spans="1:3" x14ac:dyDescent="0.25">
      <c r="A161" s="9" t="s">
        <v>572</v>
      </c>
      <c r="B161" s="12">
        <v>6802.3183973919831</v>
      </c>
      <c r="C161">
        <f>SAFADModel_final_000003__2[[#This Row],[Whole Building:Facility Total Electric Demand Power '[W'](Hourly) ]]/1000</f>
        <v>6.802318397391983</v>
      </c>
    </row>
    <row r="162" spans="1:3" x14ac:dyDescent="0.25">
      <c r="A162" s="9" t="s">
        <v>573</v>
      </c>
      <c r="B162" s="12">
        <v>6798.1773998369017</v>
      </c>
      <c r="C162">
        <f>SAFADModel_final_000003__2[[#This Row],[Whole Building:Facility Total Electric Demand Power '[W'](Hourly) ]]/1000</f>
        <v>6.7981773998369013</v>
      </c>
    </row>
    <row r="163" spans="1:3" x14ac:dyDescent="0.25">
      <c r="A163" s="9" t="s">
        <v>574</v>
      </c>
      <c r="B163" s="12">
        <v>6784.3052056422248</v>
      </c>
      <c r="C163">
        <f>SAFADModel_final_000003__2[[#This Row],[Whole Building:Facility Total Electric Demand Power '[W'](Hourly) ]]/1000</f>
        <v>6.7843052056422248</v>
      </c>
    </row>
    <row r="164" spans="1:3" x14ac:dyDescent="0.25">
      <c r="A164" s="9" t="s">
        <v>575</v>
      </c>
      <c r="B164" s="12">
        <v>6770.1706252526319</v>
      </c>
      <c r="C164">
        <f>SAFADModel_final_000003__2[[#This Row],[Whole Building:Facility Total Electric Demand Power '[W'](Hourly) ]]/1000</f>
        <v>6.7701706252526321</v>
      </c>
    </row>
    <row r="165" spans="1:3" x14ac:dyDescent="0.25">
      <c r="A165" s="9" t="s">
        <v>576</v>
      </c>
      <c r="B165" s="12">
        <v>6757.9239714858304</v>
      </c>
      <c r="C165">
        <f>SAFADModel_final_000003__2[[#This Row],[Whole Building:Facility Total Electric Demand Power '[W'](Hourly) ]]/1000</f>
        <v>6.7579239714858304</v>
      </c>
    </row>
    <row r="166" spans="1:3" x14ac:dyDescent="0.25">
      <c r="A166" s="9" t="s">
        <v>577</v>
      </c>
      <c r="B166" s="12">
        <v>6747.6970081169638</v>
      </c>
      <c r="C166">
        <f>SAFADModel_final_000003__2[[#This Row],[Whole Building:Facility Total Electric Demand Power '[W'](Hourly) ]]/1000</f>
        <v>6.7476970081169636</v>
      </c>
    </row>
    <row r="167" spans="1:3" x14ac:dyDescent="0.25">
      <c r="A167" s="9" t="s">
        <v>578</v>
      </c>
      <c r="B167" s="12">
        <v>6731.15659700583</v>
      </c>
      <c r="C167">
        <f>SAFADModel_final_000003__2[[#This Row],[Whole Building:Facility Total Electric Demand Power '[W'](Hourly) ]]/1000</f>
        <v>6.73115659700583</v>
      </c>
    </row>
    <row r="168" spans="1:3" x14ac:dyDescent="0.25">
      <c r="A168" s="9" t="s">
        <v>579</v>
      </c>
      <c r="B168" s="12">
        <v>6706.4735051952184</v>
      </c>
      <c r="C168">
        <f>SAFADModel_final_000003__2[[#This Row],[Whole Building:Facility Total Electric Demand Power '[W'](Hourly) ]]/1000</f>
        <v>6.706473505195218</v>
      </c>
    </row>
    <row r="169" spans="1:3" x14ac:dyDescent="0.25">
      <c r="A169" s="9" t="s">
        <v>580</v>
      </c>
      <c r="B169" s="12">
        <v>6686.0750917491523</v>
      </c>
      <c r="C169">
        <f>SAFADModel_final_000003__2[[#This Row],[Whole Building:Facility Total Electric Demand Power '[W'](Hourly) ]]/1000</f>
        <v>6.686075091749152</v>
      </c>
    </row>
    <row r="170" spans="1:3" x14ac:dyDescent="0.25">
      <c r="A170" s="9" t="s">
        <v>121</v>
      </c>
      <c r="B170" s="12">
        <v>6677.7624922363129</v>
      </c>
      <c r="C170">
        <f>SAFADModel_final_000003__2[[#This Row],[Whole Building:Facility Total Electric Demand Power '[W'](Hourly) ]]/1000</f>
        <v>6.6777624922363126</v>
      </c>
    </row>
    <row r="171" spans="1:3" x14ac:dyDescent="0.25">
      <c r="A171" s="9" t="s">
        <v>122</v>
      </c>
      <c r="B171" s="12">
        <v>6666.2585698237826</v>
      </c>
      <c r="C171">
        <f>SAFADModel_final_000003__2[[#This Row],[Whole Building:Facility Total Electric Demand Power '[W'](Hourly) ]]/1000</f>
        <v>6.6662585698237828</v>
      </c>
    </row>
    <row r="172" spans="1:3" x14ac:dyDescent="0.25">
      <c r="A172" s="9" t="s">
        <v>123</v>
      </c>
      <c r="B172" s="12">
        <v>6645.4570050992215</v>
      </c>
      <c r="C172">
        <f>SAFADModel_final_000003__2[[#This Row],[Whole Building:Facility Total Electric Demand Power '[W'](Hourly) ]]/1000</f>
        <v>6.6454570050992219</v>
      </c>
    </row>
    <row r="173" spans="1:3" x14ac:dyDescent="0.25">
      <c r="A173" s="9" t="s">
        <v>124</v>
      </c>
      <c r="B173" s="12">
        <v>6618.260625166422</v>
      </c>
      <c r="C173">
        <f>SAFADModel_final_000003__2[[#This Row],[Whole Building:Facility Total Electric Demand Power '[W'](Hourly) ]]/1000</f>
        <v>6.618260625166422</v>
      </c>
    </row>
    <row r="174" spans="1:3" x14ac:dyDescent="0.25">
      <c r="A174" s="9" t="s">
        <v>125</v>
      </c>
      <c r="B174" s="12">
        <v>6586.8097815507717</v>
      </c>
      <c r="C174">
        <f>SAFADModel_final_000003__2[[#This Row],[Whole Building:Facility Total Electric Demand Power '[W'](Hourly) ]]/1000</f>
        <v>6.5868097815507713</v>
      </c>
    </row>
    <row r="175" spans="1:3" x14ac:dyDescent="0.25">
      <c r="A175" s="9" t="s">
        <v>126</v>
      </c>
      <c r="B175" s="12">
        <v>6579.2890151943711</v>
      </c>
      <c r="C175">
        <f>SAFADModel_final_000003__2[[#This Row],[Whole Building:Facility Total Electric Demand Power '[W'](Hourly) ]]/1000</f>
        <v>6.5792890151943713</v>
      </c>
    </row>
    <row r="176" spans="1:3" x14ac:dyDescent="0.25">
      <c r="A176" s="9" t="s">
        <v>127</v>
      </c>
      <c r="B176" s="12">
        <v>6607.8170091382062</v>
      </c>
      <c r="C176">
        <f>SAFADModel_final_000003__2[[#This Row],[Whole Building:Facility Total Electric Demand Power '[W'](Hourly) ]]/1000</f>
        <v>6.6078170091382065</v>
      </c>
    </row>
    <row r="177" spans="1:3" x14ac:dyDescent="0.25">
      <c r="A177" s="9" t="s">
        <v>128</v>
      </c>
      <c r="B177" s="12">
        <v>23521.313971780346</v>
      </c>
      <c r="C177">
        <f>SAFADModel_final_000003__2[[#This Row],[Whole Building:Facility Total Electric Demand Power '[W'](Hourly) ]]/1000</f>
        <v>23.521313971780344</v>
      </c>
    </row>
    <row r="178" spans="1:3" x14ac:dyDescent="0.25">
      <c r="A178" s="9" t="s">
        <v>129</v>
      </c>
      <c r="B178" s="12">
        <v>64203.611791049458</v>
      </c>
      <c r="C178">
        <f>SAFADModel_final_000003__2[[#This Row],[Whole Building:Facility Total Electric Demand Power '[W'](Hourly) ]]/1000</f>
        <v>64.203611791049454</v>
      </c>
    </row>
    <row r="179" spans="1:3" x14ac:dyDescent="0.25">
      <c r="A179" s="9" t="s">
        <v>130</v>
      </c>
      <c r="B179" s="12">
        <v>100672.20044510697</v>
      </c>
      <c r="C179">
        <f>SAFADModel_final_000003__2[[#This Row],[Whole Building:Facility Total Electric Demand Power '[W'](Hourly) ]]/1000</f>
        <v>100.67220044510697</v>
      </c>
    </row>
    <row r="180" spans="1:3" x14ac:dyDescent="0.25">
      <c r="A180" s="9" t="s">
        <v>131</v>
      </c>
      <c r="B180" s="12">
        <v>102474.42823772087</v>
      </c>
      <c r="C180">
        <f>SAFADModel_final_000003__2[[#This Row],[Whole Building:Facility Total Electric Demand Power '[W'](Hourly) ]]/1000</f>
        <v>102.47442823772087</v>
      </c>
    </row>
    <row r="181" spans="1:3" x14ac:dyDescent="0.25">
      <c r="A181" s="9" t="s">
        <v>132</v>
      </c>
      <c r="B181" s="12">
        <v>138289.48332049241</v>
      </c>
      <c r="C181">
        <f>SAFADModel_final_000003__2[[#This Row],[Whole Building:Facility Total Electric Demand Power '[W'](Hourly) ]]/1000</f>
        <v>138.28948332049239</v>
      </c>
    </row>
    <row r="182" spans="1:3" x14ac:dyDescent="0.25">
      <c r="A182" s="9" t="s">
        <v>133</v>
      </c>
      <c r="B182" s="12">
        <v>134964.00081968037</v>
      </c>
      <c r="C182">
        <f>SAFADModel_final_000003__2[[#This Row],[Whole Building:Facility Total Electric Demand Power '[W'](Hourly) ]]/1000</f>
        <v>134.96400081968036</v>
      </c>
    </row>
    <row r="183" spans="1:3" x14ac:dyDescent="0.25">
      <c r="A183" s="9" t="s">
        <v>134</v>
      </c>
      <c r="B183" s="12">
        <v>136819.845639721</v>
      </c>
      <c r="C183">
        <f>SAFADModel_final_000003__2[[#This Row],[Whole Building:Facility Total Electric Demand Power '[W'](Hourly) ]]/1000</f>
        <v>136.819845639721</v>
      </c>
    </row>
    <row r="184" spans="1:3" x14ac:dyDescent="0.25">
      <c r="A184" s="9" t="s">
        <v>135</v>
      </c>
      <c r="B184" s="12">
        <v>142454.96426907557</v>
      </c>
      <c r="C184">
        <f>SAFADModel_final_000003__2[[#This Row],[Whole Building:Facility Total Electric Demand Power '[W'](Hourly) ]]/1000</f>
        <v>142.45496426907556</v>
      </c>
    </row>
    <row r="185" spans="1:3" x14ac:dyDescent="0.25">
      <c r="A185" s="9" t="s">
        <v>136</v>
      </c>
      <c r="B185" s="12">
        <v>135374.70757156672</v>
      </c>
      <c r="C185">
        <f>SAFADModel_final_000003__2[[#This Row],[Whole Building:Facility Total Electric Demand Power '[W'](Hourly) ]]/1000</f>
        <v>135.37470757156672</v>
      </c>
    </row>
    <row r="186" spans="1:3" x14ac:dyDescent="0.25">
      <c r="A186" s="9" t="s">
        <v>137</v>
      </c>
      <c r="B186" s="12">
        <v>122025.39608297528</v>
      </c>
      <c r="C186">
        <f>SAFADModel_final_000003__2[[#This Row],[Whole Building:Facility Total Electric Demand Power '[W'](Hourly) ]]/1000</f>
        <v>122.02539608297528</v>
      </c>
    </row>
    <row r="187" spans="1:3" x14ac:dyDescent="0.25">
      <c r="A187" s="9" t="s">
        <v>138</v>
      </c>
      <c r="B187" s="12">
        <v>42354.1410208011</v>
      </c>
      <c r="C187">
        <f>SAFADModel_final_000003__2[[#This Row],[Whole Building:Facility Total Electric Demand Power '[W'](Hourly) ]]/1000</f>
        <v>42.354141020801102</v>
      </c>
    </row>
    <row r="188" spans="1:3" x14ac:dyDescent="0.25">
      <c r="A188" s="9" t="s">
        <v>139</v>
      </c>
      <c r="B188" s="12">
        <v>20908.905827729646</v>
      </c>
      <c r="C188">
        <f>SAFADModel_final_000003__2[[#This Row],[Whole Building:Facility Total Electric Demand Power '[W'](Hourly) ]]/1000</f>
        <v>20.908905827729647</v>
      </c>
    </row>
    <row r="189" spans="1:3" x14ac:dyDescent="0.25">
      <c r="A189" s="9" t="s">
        <v>140</v>
      </c>
      <c r="B189" s="12">
        <v>9141.7064089216201</v>
      </c>
      <c r="C189">
        <f>SAFADModel_final_000003__2[[#This Row],[Whole Building:Facility Total Electric Demand Power '[W'](Hourly) ]]/1000</f>
        <v>9.1417064089216193</v>
      </c>
    </row>
    <row r="190" spans="1:3" x14ac:dyDescent="0.25">
      <c r="A190" s="9" t="s">
        <v>141</v>
      </c>
      <c r="B190" s="12">
        <v>7087.9983415298484</v>
      </c>
      <c r="C190">
        <f>SAFADModel_final_000003__2[[#This Row],[Whole Building:Facility Total Electric Demand Power '[W'](Hourly) ]]/1000</f>
        <v>7.0879983415298486</v>
      </c>
    </row>
    <row r="191" spans="1:3" x14ac:dyDescent="0.25">
      <c r="A191" s="9" t="s">
        <v>142</v>
      </c>
      <c r="B191" s="12">
        <v>6677.1322126904352</v>
      </c>
      <c r="C191">
        <f>SAFADModel_final_000003__2[[#This Row],[Whole Building:Facility Total Electric Demand Power '[W'](Hourly) ]]/1000</f>
        <v>6.6771322126904353</v>
      </c>
    </row>
    <row r="192" spans="1:3" x14ac:dyDescent="0.25">
      <c r="A192" s="9" t="s">
        <v>143</v>
      </c>
      <c r="B192" s="12">
        <v>6683.3545392114638</v>
      </c>
      <c r="C192">
        <f>SAFADModel_final_000003__2[[#This Row],[Whole Building:Facility Total Electric Demand Power '[W'](Hourly) ]]/1000</f>
        <v>6.6833545392114635</v>
      </c>
    </row>
    <row r="193" spans="1:3" x14ac:dyDescent="0.25">
      <c r="A193" s="9" t="s">
        <v>144</v>
      </c>
      <c r="B193" s="12">
        <v>6677.7501569033566</v>
      </c>
      <c r="C193">
        <f>SAFADModel_final_000003__2[[#This Row],[Whole Building:Facility Total Electric Demand Power '[W'](Hourly) ]]/1000</f>
        <v>6.6777501569033566</v>
      </c>
    </row>
    <row r="194" spans="1:3" x14ac:dyDescent="0.25">
      <c r="A194" s="9" t="s">
        <v>145</v>
      </c>
      <c r="B194" s="12">
        <v>6664.3728325899356</v>
      </c>
      <c r="C194">
        <f>SAFADModel_final_000003__2[[#This Row],[Whole Building:Facility Total Electric Demand Power '[W'](Hourly) ]]/1000</f>
        <v>6.6643728325899358</v>
      </c>
    </row>
    <row r="195" spans="1:3" x14ac:dyDescent="0.25">
      <c r="A195" s="9" t="s">
        <v>146</v>
      </c>
      <c r="B195" s="12">
        <v>6652.227857764824</v>
      </c>
      <c r="C195">
        <f>SAFADModel_final_000003__2[[#This Row],[Whole Building:Facility Total Electric Demand Power '[W'](Hourly) ]]/1000</f>
        <v>6.6522278577648244</v>
      </c>
    </row>
    <row r="196" spans="1:3" x14ac:dyDescent="0.25">
      <c r="A196" s="9" t="s">
        <v>147</v>
      </c>
      <c r="B196" s="12">
        <v>6639.3418512979479</v>
      </c>
      <c r="C196">
        <f>SAFADModel_final_000003__2[[#This Row],[Whole Building:Facility Total Electric Demand Power '[W'](Hourly) ]]/1000</f>
        <v>6.6393418512979476</v>
      </c>
    </row>
    <row r="197" spans="1:3" x14ac:dyDescent="0.25">
      <c r="A197" s="9" t="s">
        <v>148</v>
      </c>
      <c r="B197" s="12">
        <v>6626.9849417855521</v>
      </c>
      <c r="C197">
        <f>SAFADModel_final_000003__2[[#This Row],[Whole Building:Facility Total Electric Demand Power '[W'](Hourly) ]]/1000</f>
        <v>6.626984941785552</v>
      </c>
    </row>
    <row r="198" spans="1:3" x14ac:dyDescent="0.25">
      <c r="A198" s="9" t="s">
        <v>149</v>
      </c>
      <c r="B198" s="12">
        <v>6612.740172799965</v>
      </c>
      <c r="C198">
        <f>SAFADModel_final_000003__2[[#This Row],[Whole Building:Facility Total Electric Demand Power '[W'](Hourly) ]]/1000</f>
        <v>6.6127401727999651</v>
      </c>
    </row>
    <row r="199" spans="1:3" x14ac:dyDescent="0.25">
      <c r="A199" s="9" t="s">
        <v>150</v>
      </c>
      <c r="B199" s="12">
        <v>6615.8525051609868</v>
      </c>
      <c r="C199">
        <f>SAFADModel_final_000003__2[[#This Row],[Whole Building:Facility Total Electric Demand Power '[W'](Hourly) ]]/1000</f>
        <v>6.6158525051609871</v>
      </c>
    </row>
    <row r="200" spans="1:3" x14ac:dyDescent="0.25">
      <c r="A200" s="9" t="s">
        <v>151</v>
      </c>
      <c r="B200" s="12">
        <v>6636.3225996910487</v>
      </c>
      <c r="C200">
        <f>SAFADModel_final_000003__2[[#This Row],[Whole Building:Facility Total Electric Demand Power '[W'](Hourly) ]]/1000</f>
        <v>6.6363225996910487</v>
      </c>
    </row>
    <row r="201" spans="1:3" x14ac:dyDescent="0.25">
      <c r="A201" s="9" t="s">
        <v>152</v>
      </c>
      <c r="B201" s="12">
        <v>6668.3863579093777</v>
      </c>
      <c r="C201">
        <f>SAFADModel_final_000003__2[[#This Row],[Whole Building:Facility Total Electric Demand Power '[W'](Hourly) ]]/1000</f>
        <v>6.6683863579093776</v>
      </c>
    </row>
    <row r="202" spans="1:3" x14ac:dyDescent="0.25">
      <c r="A202" s="9" t="s">
        <v>153</v>
      </c>
      <c r="B202" s="12">
        <v>6693.0264604831164</v>
      </c>
      <c r="C202">
        <f>SAFADModel_final_000003__2[[#This Row],[Whole Building:Facility Total Electric Demand Power '[W'](Hourly) ]]/1000</f>
        <v>6.6930264604831162</v>
      </c>
    </row>
    <row r="203" spans="1:3" x14ac:dyDescent="0.25">
      <c r="A203" s="9" t="s">
        <v>154</v>
      </c>
      <c r="B203" s="12">
        <v>6742.0909915676066</v>
      </c>
      <c r="C203">
        <f>SAFADModel_final_000003__2[[#This Row],[Whole Building:Facility Total Electric Demand Power '[W'](Hourly) ]]/1000</f>
        <v>6.7420909915676068</v>
      </c>
    </row>
    <row r="204" spans="1:3" x14ac:dyDescent="0.25">
      <c r="A204" s="9" t="s">
        <v>155</v>
      </c>
      <c r="B204" s="12">
        <v>6786.4406528822255</v>
      </c>
      <c r="C204">
        <f>SAFADModel_final_000003__2[[#This Row],[Whole Building:Facility Total Electric Demand Power '[W'](Hourly) ]]/1000</f>
        <v>6.7864406528822254</v>
      </c>
    </row>
    <row r="205" spans="1:3" x14ac:dyDescent="0.25">
      <c r="A205" s="9" t="s">
        <v>156</v>
      </c>
      <c r="B205" s="12">
        <v>6801.0349762202313</v>
      </c>
      <c r="C205">
        <f>SAFADModel_final_000003__2[[#This Row],[Whole Building:Facility Total Electric Demand Power '[W'](Hourly) ]]/1000</f>
        <v>6.8010349762202313</v>
      </c>
    </row>
    <row r="206" spans="1:3" x14ac:dyDescent="0.25">
      <c r="A206" s="9" t="s">
        <v>157</v>
      </c>
      <c r="B206" s="12">
        <v>6802.9908362015858</v>
      </c>
      <c r="C206">
        <f>SAFADModel_final_000003__2[[#This Row],[Whole Building:Facility Total Electric Demand Power '[W'](Hourly) ]]/1000</f>
        <v>6.8029908362015856</v>
      </c>
    </row>
    <row r="207" spans="1:3" x14ac:dyDescent="0.25">
      <c r="A207" s="9" t="s">
        <v>158</v>
      </c>
      <c r="B207" s="12">
        <v>6795.6222395956765</v>
      </c>
      <c r="C207">
        <f>SAFADModel_final_000003__2[[#This Row],[Whole Building:Facility Total Electric Demand Power '[W'](Hourly) ]]/1000</f>
        <v>6.7956222395956765</v>
      </c>
    </row>
    <row r="208" spans="1:3" x14ac:dyDescent="0.25">
      <c r="A208" s="9" t="s">
        <v>159</v>
      </c>
      <c r="B208" s="12">
        <v>6787.2657734143286</v>
      </c>
      <c r="C208">
        <f>SAFADModel_final_000003__2[[#This Row],[Whole Building:Facility Total Electric Demand Power '[W'](Hourly) ]]/1000</f>
        <v>6.7872657734143287</v>
      </c>
    </row>
    <row r="209" spans="1:3" x14ac:dyDescent="0.25">
      <c r="A209" s="9" t="s">
        <v>160</v>
      </c>
      <c r="B209" s="12">
        <v>6776.6539322257313</v>
      </c>
      <c r="C209">
        <f>SAFADModel_final_000003__2[[#This Row],[Whole Building:Facility Total Electric Demand Power '[W'](Hourly) ]]/1000</f>
        <v>6.7766539322257309</v>
      </c>
    </row>
    <row r="210" spans="1:3" x14ac:dyDescent="0.25">
      <c r="A210" s="9" t="s">
        <v>161</v>
      </c>
      <c r="B210" s="12">
        <v>6762.2917149165032</v>
      </c>
      <c r="C210">
        <f>SAFADModel_final_000003__2[[#This Row],[Whole Building:Facility Total Electric Demand Power '[W'](Hourly) ]]/1000</f>
        <v>6.7622917149165032</v>
      </c>
    </row>
    <row r="211" spans="1:3" x14ac:dyDescent="0.25">
      <c r="A211" s="9" t="s">
        <v>162</v>
      </c>
      <c r="B211" s="12">
        <v>6747.5420864221296</v>
      </c>
      <c r="C211">
        <f>SAFADModel_final_000003__2[[#This Row],[Whole Building:Facility Total Electric Demand Power '[W'](Hourly) ]]/1000</f>
        <v>6.74754208642213</v>
      </c>
    </row>
    <row r="212" spans="1:3" x14ac:dyDescent="0.25">
      <c r="A212" s="9" t="s">
        <v>163</v>
      </c>
      <c r="B212" s="12">
        <v>6730.4346417671868</v>
      </c>
      <c r="C212">
        <f>SAFADModel_final_000003__2[[#This Row],[Whole Building:Facility Total Electric Demand Power '[W'](Hourly) ]]/1000</f>
        <v>6.7304346417671868</v>
      </c>
    </row>
    <row r="213" spans="1:3" x14ac:dyDescent="0.25">
      <c r="A213" s="9" t="s">
        <v>164</v>
      </c>
      <c r="B213" s="12">
        <v>6712.0846434418381</v>
      </c>
      <c r="C213">
        <f>SAFADModel_final_000003__2[[#This Row],[Whole Building:Facility Total Electric Demand Power '[W'](Hourly) ]]/1000</f>
        <v>6.7120846434418384</v>
      </c>
    </row>
    <row r="214" spans="1:3" x14ac:dyDescent="0.25">
      <c r="A214" s="9" t="s">
        <v>165</v>
      </c>
      <c r="B214" s="12">
        <v>6695.3835009728982</v>
      </c>
      <c r="C214">
        <f>SAFADModel_final_000003__2[[#This Row],[Whole Building:Facility Total Electric Demand Power '[W'](Hourly) ]]/1000</f>
        <v>6.6953835009728984</v>
      </c>
    </row>
    <row r="215" spans="1:3" x14ac:dyDescent="0.25">
      <c r="A215" s="9" t="s">
        <v>166</v>
      </c>
      <c r="B215" s="12">
        <v>6677.5002793234898</v>
      </c>
      <c r="C215">
        <f>SAFADModel_final_000003__2[[#This Row],[Whole Building:Facility Total Electric Demand Power '[W'](Hourly) ]]/1000</f>
        <v>6.6775002793234899</v>
      </c>
    </row>
    <row r="216" spans="1:3" x14ac:dyDescent="0.25">
      <c r="A216" s="9" t="s">
        <v>167</v>
      </c>
      <c r="B216" s="12">
        <v>6661.8463001941554</v>
      </c>
      <c r="C216">
        <f>SAFADModel_final_000003__2[[#This Row],[Whole Building:Facility Total Electric Demand Power '[W'](Hourly) ]]/1000</f>
        <v>6.6618463001941555</v>
      </c>
    </row>
    <row r="217" spans="1:3" x14ac:dyDescent="0.25">
      <c r="A217" s="9" t="s">
        <v>168</v>
      </c>
      <c r="B217" s="12">
        <v>6647.6618810554755</v>
      </c>
      <c r="C217">
        <f>SAFADModel_final_000003__2[[#This Row],[Whole Building:Facility Total Electric Demand Power '[W'](Hourly) ]]/1000</f>
        <v>6.647661881055476</v>
      </c>
    </row>
    <row r="218" spans="1:3" x14ac:dyDescent="0.25">
      <c r="A218" s="9" t="s">
        <v>169</v>
      </c>
      <c r="B218" s="12">
        <v>6637.5265483922385</v>
      </c>
      <c r="C218">
        <f>SAFADModel_final_000003__2[[#This Row],[Whole Building:Facility Total Electric Demand Power '[W'](Hourly) ]]/1000</f>
        <v>6.6375265483922385</v>
      </c>
    </row>
    <row r="219" spans="1:3" x14ac:dyDescent="0.25">
      <c r="A219" s="9" t="s">
        <v>170</v>
      </c>
      <c r="B219" s="12">
        <v>6629.2513747496041</v>
      </c>
      <c r="C219">
        <f>SAFADModel_final_000003__2[[#This Row],[Whole Building:Facility Total Electric Demand Power '[W'](Hourly) ]]/1000</f>
        <v>6.6292513747496038</v>
      </c>
    </row>
    <row r="220" spans="1:3" x14ac:dyDescent="0.25">
      <c r="A220" s="9" t="s">
        <v>171</v>
      </c>
      <c r="B220" s="12">
        <v>6621.4677096800515</v>
      </c>
      <c r="C220">
        <f>SAFADModel_final_000003__2[[#This Row],[Whole Building:Facility Total Electric Demand Power '[W'](Hourly) ]]/1000</f>
        <v>6.6214677096800516</v>
      </c>
    </row>
    <row r="221" spans="1:3" x14ac:dyDescent="0.25">
      <c r="A221" s="9" t="s">
        <v>172</v>
      </c>
      <c r="B221" s="12">
        <v>6615.3692530229309</v>
      </c>
      <c r="C221">
        <f>SAFADModel_final_000003__2[[#This Row],[Whole Building:Facility Total Electric Demand Power '[W'](Hourly) ]]/1000</f>
        <v>6.6153692530229309</v>
      </c>
    </row>
    <row r="222" spans="1:3" x14ac:dyDescent="0.25">
      <c r="A222" s="9" t="s">
        <v>173</v>
      </c>
      <c r="B222" s="12">
        <v>6610.9313392157092</v>
      </c>
      <c r="C222">
        <f>SAFADModel_final_000003__2[[#This Row],[Whole Building:Facility Total Electric Demand Power '[W'](Hourly) ]]/1000</f>
        <v>6.6109313392157087</v>
      </c>
    </row>
    <row r="223" spans="1:3" x14ac:dyDescent="0.25">
      <c r="A223" s="9" t="s">
        <v>174</v>
      </c>
      <c r="B223" s="12">
        <v>6616.9914284091137</v>
      </c>
      <c r="C223">
        <f>SAFADModel_final_000003__2[[#This Row],[Whole Building:Facility Total Electric Demand Power '[W'](Hourly) ]]/1000</f>
        <v>6.616991428409114</v>
      </c>
    </row>
    <row r="224" spans="1:3" x14ac:dyDescent="0.25">
      <c r="A224" s="9" t="s">
        <v>175</v>
      </c>
      <c r="B224" s="12">
        <v>6651.8647324328203</v>
      </c>
      <c r="C224">
        <f>SAFADModel_final_000003__2[[#This Row],[Whole Building:Facility Total Electric Demand Power '[W'](Hourly) ]]/1000</f>
        <v>6.6518647324328199</v>
      </c>
    </row>
    <row r="225" spans="1:3" x14ac:dyDescent="0.25">
      <c r="A225" s="9" t="s">
        <v>176</v>
      </c>
      <c r="B225" s="12">
        <v>18932.628336737722</v>
      </c>
      <c r="C225">
        <f>SAFADModel_final_000003__2[[#This Row],[Whole Building:Facility Total Electric Demand Power '[W'](Hourly) ]]/1000</f>
        <v>18.932628336737721</v>
      </c>
    </row>
    <row r="226" spans="1:3" x14ac:dyDescent="0.25">
      <c r="A226" s="9" t="s">
        <v>177</v>
      </c>
      <c r="B226" s="12">
        <v>78814.269263154696</v>
      </c>
      <c r="C226">
        <f>SAFADModel_final_000003__2[[#This Row],[Whole Building:Facility Total Electric Demand Power '[W'](Hourly) ]]/1000</f>
        <v>78.814269263154699</v>
      </c>
    </row>
    <row r="227" spans="1:3" x14ac:dyDescent="0.25">
      <c r="A227" s="9" t="s">
        <v>178</v>
      </c>
      <c r="B227" s="12">
        <v>107313.11742006322</v>
      </c>
      <c r="C227">
        <f>SAFADModel_final_000003__2[[#This Row],[Whole Building:Facility Total Electric Demand Power '[W'](Hourly) ]]/1000</f>
        <v>107.31311742006322</v>
      </c>
    </row>
    <row r="228" spans="1:3" x14ac:dyDescent="0.25">
      <c r="A228" s="9" t="s">
        <v>179</v>
      </c>
      <c r="B228" s="12">
        <v>126123.57495403453</v>
      </c>
      <c r="C228">
        <f>SAFADModel_final_000003__2[[#This Row],[Whole Building:Facility Total Electric Demand Power '[W'](Hourly) ]]/1000</f>
        <v>126.12357495403452</v>
      </c>
    </row>
    <row r="229" spans="1:3" x14ac:dyDescent="0.25">
      <c r="A229" s="9" t="s">
        <v>180</v>
      </c>
      <c r="B229" s="12">
        <v>145185.52638873269</v>
      </c>
      <c r="C229">
        <f>SAFADModel_final_000003__2[[#This Row],[Whole Building:Facility Total Electric Demand Power '[W'](Hourly) ]]/1000</f>
        <v>145.18552638873268</v>
      </c>
    </row>
    <row r="230" spans="1:3" x14ac:dyDescent="0.25">
      <c r="A230" s="9" t="s">
        <v>181</v>
      </c>
      <c r="B230" s="12">
        <v>142147.93457423185</v>
      </c>
      <c r="C230">
        <f>SAFADModel_final_000003__2[[#This Row],[Whole Building:Facility Total Electric Demand Power '[W'](Hourly) ]]/1000</f>
        <v>142.14793457423187</v>
      </c>
    </row>
    <row r="231" spans="1:3" x14ac:dyDescent="0.25">
      <c r="A231" s="9" t="s">
        <v>182</v>
      </c>
      <c r="B231" s="12">
        <v>136344.37370635159</v>
      </c>
      <c r="C231">
        <f>SAFADModel_final_000003__2[[#This Row],[Whole Building:Facility Total Electric Demand Power '[W'](Hourly) ]]/1000</f>
        <v>136.34437370635158</v>
      </c>
    </row>
    <row r="232" spans="1:3" x14ac:dyDescent="0.25">
      <c r="A232" s="9" t="s">
        <v>183</v>
      </c>
      <c r="B232" s="12">
        <v>142309.82315825659</v>
      </c>
      <c r="C232">
        <f>SAFADModel_final_000003__2[[#This Row],[Whole Building:Facility Total Electric Demand Power '[W'](Hourly) ]]/1000</f>
        <v>142.30982315825659</v>
      </c>
    </row>
    <row r="233" spans="1:3" x14ac:dyDescent="0.25">
      <c r="A233" s="9" t="s">
        <v>184</v>
      </c>
      <c r="B233" s="12">
        <v>124229.41734879072</v>
      </c>
      <c r="C233">
        <f>SAFADModel_final_000003__2[[#This Row],[Whole Building:Facility Total Electric Demand Power '[W'](Hourly) ]]/1000</f>
        <v>124.22941734879072</v>
      </c>
    </row>
    <row r="234" spans="1:3" x14ac:dyDescent="0.25">
      <c r="A234" s="9" t="s">
        <v>185</v>
      </c>
      <c r="B234" s="12">
        <v>69150.89455833532</v>
      </c>
      <c r="C234">
        <f>SAFADModel_final_000003__2[[#This Row],[Whole Building:Facility Total Electric Demand Power '[W'](Hourly) ]]/1000</f>
        <v>69.150894558335324</v>
      </c>
    </row>
    <row r="235" spans="1:3" x14ac:dyDescent="0.25">
      <c r="A235" s="9" t="s">
        <v>186</v>
      </c>
      <c r="B235" s="12">
        <v>39140.173885373297</v>
      </c>
      <c r="C235">
        <f>SAFADModel_final_000003__2[[#This Row],[Whole Building:Facility Total Electric Demand Power '[W'](Hourly) ]]/1000</f>
        <v>39.140173885373294</v>
      </c>
    </row>
    <row r="236" spans="1:3" x14ac:dyDescent="0.25">
      <c r="A236" s="9" t="s">
        <v>187</v>
      </c>
      <c r="B236" s="12">
        <v>17505.638759881283</v>
      </c>
      <c r="C236">
        <f>SAFADModel_final_000003__2[[#This Row],[Whole Building:Facility Total Electric Demand Power '[W'](Hourly) ]]/1000</f>
        <v>17.505638759881283</v>
      </c>
    </row>
    <row r="237" spans="1:3" x14ac:dyDescent="0.25">
      <c r="A237" s="9" t="s">
        <v>188</v>
      </c>
      <c r="B237" s="12">
        <v>7488.6972291282582</v>
      </c>
      <c r="C237">
        <f>SAFADModel_final_000003__2[[#This Row],[Whole Building:Facility Total Electric Demand Power '[W'](Hourly) ]]/1000</f>
        <v>7.4886972291282579</v>
      </c>
    </row>
    <row r="238" spans="1:3" x14ac:dyDescent="0.25">
      <c r="A238" s="9" t="s">
        <v>189</v>
      </c>
      <c r="B238" s="12">
        <v>7061.3131962147081</v>
      </c>
      <c r="C238">
        <f>SAFADModel_final_000003__2[[#This Row],[Whole Building:Facility Total Electric Demand Power '[W'](Hourly) ]]/1000</f>
        <v>7.0613131962147078</v>
      </c>
    </row>
    <row r="239" spans="1:3" x14ac:dyDescent="0.25">
      <c r="A239" s="9" t="s">
        <v>190</v>
      </c>
      <c r="B239" s="12">
        <v>6643.7493935170905</v>
      </c>
      <c r="C239">
        <f>SAFADModel_final_000003__2[[#This Row],[Whole Building:Facility Total Electric Demand Power '[W'](Hourly) ]]/1000</f>
        <v>6.6437493935170906</v>
      </c>
    </row>
    <row r="240" spans="1:3" x14ac:dyDescent="0.25">
      <c r="A240" s="9" t="s">
        <v>191</v>
      </c>
      <c r="B240" s="12">
        <v>6642.7831359527436</v>
      </c>
      <c r="C240">
        <f>SAFADModel_final_000003__2[[#This Row],[Whole Building:Facility Total Electric Demand Power '[W'](Hourly) ]]/1000</f>
        <v>6.6427831359527438</v>
      </c>
    </row>
    <row r="241" spans="1:3" x14ac:dyDescent="0.25">
      <c r="A241" s="9" t="s">
        <v>192</v>
      </c>
      <c r="B241" s="12">
        <v>6638.934849391404</v>
      </c>
      <c r="C241">
        <f>SAFADModel_final_000003__2[[#This Row],[Whole Building:Facility Total Electric Demand Power '[W'](Hourly) ]]/1000</f>
        <v>6.6389348493914042</v>
      </c>
    </row>
    <row r="242" spans="1:3" x14ac:dyDescent="0.25">
      <c r="A242" s="9" t="s">
        <v>193</v>
      </c>
      <c r="B242" s="12">
        <v>6633.1048290122189</v>
      </c>
      <c r="C242">
        <f>SAFADModel_final_000003__2[[#This Row],[Whole Building:Facility Total Electric Demand Power '[W'](Hourly) ]]/1000</f>
        <v>6.6331048290122192</v>
      </c>
    </row>
    <row r="243" spans="1:3" x14ac:dyDescent="0.25">
      <c r="A243" s="9" t="s">
        <v>194</v>
      </c>
      <c r="B243" s="12">
        <v>6631.6350681495142</v>
      </c>
      <c r="C243">
        <f>SAFADModel_final_000003__2[[#This Row],[Whole Building:Facility Total Electric Demand Power '[W'](Hourly) ]]/1000</f>
        <v>6.6316350681495138</v>
      </c>
    </row>
    <row r="244" spans="1:3" x14ac:dyDescent="0.25">
      <c r="A244" s="9" t="s">
        <v>195</v>
      </c>
      <c r="B244" s="12">
        <v>6618.1848868553243</v>
      </c>
      <c r="C244">
        <f>SAFADModel_final_000003__2[[#This Row],[Whole Building:Facility Total Electric Demand Power '[W'](Hourly) ]]/1000</f>
        <v>6.6181848868553246</v>
      </c>
    </row>
    <row r="245" spans="1:3" x14ac:dyDescent="0.25">
      <c r="A245" s="9" t="s">
        <v>196</v>
      </c>
      <c r="B245" s="12">
        <v>6587.0418877989241</v>
      </c>
      <c r="C245">
        <f>SAFADModel_final_000003__2[[#This Row],[Whole Building:Facility Total Electric Demand Power '[W'](Hourly) ]]/1000</f>
        <v>6.5870418877989243</v>
      </c>
    </row>
    <row r="246" spans="1:3" x14ac:dyDescent="0.25">
      <c r="A246" s="9" t="s">
        <v>197</v>
      </c>
      <c r="B246" s="12">
        <v>6551.5929685491783</v>
      </c>
      <c r="C246">
        <f>SAFADModel_final_000003__2[[#This Row],[Whole Building:Facility Total Electric Demand Power '[W'](Hourly) ]]/1000</f>
        <v>6.5515929685491781</v>
      </c>
    </row>
    <row r="247" spans="1:3" x14ac:dyDescent="0.25">
      <c r="A247" s="9" t="s">
        <v>198</v>
      </c>
      <c r="B247" s="12">
        <v>6542.3758845226075</v>
      </c>
      <c r="C247">
        <f>SAFADModel_final_000003__2[[#This Row],[Whole Building:Facility Total Electric Demand Power '[W'](Hourly) ]]/1000</f>
        <v>6.5423758845226079</v>
      </c>
    </row>
    <row r="248" spans="1:3" x14ac:dyDescent="0.25">
      <c r="A248" s="9" t="s">
        <v>199</v>
      </c>
      <c r="B248" s="12">
        <v>6583.0912842084972</v>
      </c>
      <c r="C248">
        <f>SAFADModel_final_000003__2[[#This Row],[Whole Building:Facility Total Electric Demand Power '[W'](Hourly) ]]/1000</f>
        <v>6.5830912842084972</v>
      </c>
    </row>
    <row r="249" spans="1:3" x14ac:dyDescent="0.25">
      <c r="A249" s="9" t="s">
        <v>200</v>
      </c>
      <c r="B249" s="12">
        <v>17535.128089409398</v>
      </c>
      <c r="C249">
        <f>SAFADModel_final_000003__2[[#This Row],[Whole Building:Facility Total Electric Demand Power '[W'](Hourly) ]]/1000</f>
        <v>17.535128089409397</v>
      </c>
    </row>
    <row r="250" spans="1:3" x14ac:dyDescent="0.25">
      <c r="A250" s="9" t="s">
        <v>201</v>
      </c>
      <c r="B250" s="12">
        <v>90472.430753327266</v>
      </c>
      <c r="C250">
        <f>SAFADModel_final_000003__2[[#This Row],[Whole Building:Facility Total Electric Demand Power '[W'](Hourly) ]]/1000</f>
        <v>90.472430753327259</v>
      </c>
    </row>
    <row r="251" spans="1:3" x14ac:dyDescent="0.25">
      <c r="A251" s="9" t="s">
        <v>202</v>
      </c>
      <c r="B251" s="12">
        <v>121144.47111784069</v>
      </c>
      <c r="C251">
        <f>SAFADModel_final_000003__2[[#This Row],[Whole Building:Facility Total Electric Demand Power '[W'](Hourly) ]]/1000</f>
        <v>121.14447111784068</v>
      </c>
    </row>
    <row r="252" spans="1:3" x14ac:dyDescent="0.25">
      <c r="A252" s="9" t="s">
        <v>203</v>
      </c>
      <c r="B252" s="12">
        <v>131239.24890386104</v>
      </c>
      <c r="C252">
        <f>SAFADModel_final_000003__2[[#This Row],[Whole Building:Facility Total Electric Demand Power '[W'](Hourly) ]]/1000</f>
        <v>131.23924890386104</v>
      </c>
    </row>
    <row r="253" spans="1:3" x14ac:dyDescent="0.25">
      <c r="A253" s="9" t="s">
        <v>204</v>
      </c>
      <c r="B253" s="12">
        <v>130803.69523721596</v>
      </c>
      <c r="C253">
        <f>SAFADModel_final_000003__2[[#This Row],[Whole Building:Facility Total Electric Demand Power '[W'](Hourly) ]]/1000</f>
        <v>130.80369523721595</v>
      </c>
    </row>
    <row r="254" spans="1:3" x14ac:dyDescent="0.25">
      <c r="A254" s="9" t="s">
        <v>205</v>
      </c>
      <c r="B254" s="12">
        <v>130222.46037987497</v>
      </c>
      <c r="C254">
        <f>SAFADModel_final_000003__2[[#This Row],[Whole Building:Facility Total Electric Demand Power '[W'](Hourly) ]]/1000</f>
        <v>130.22246037987497</v>
      </c>
    </row>
    <row r="255" spans="1:3" x14ac:dyDescent="0.25">
      <c r="A255" s="9" t="s">
        <v>206</v>
      </c>
      <c r="B255" s="12">
        <v>140882.44434386693</v>
      </c>
      <c r="C255">
        <f>SAFADModel_final_000003__2[[#This Row],[Whole Building:Facility Total Electric Demand Power '[W'](Hourly) ]]/1000</f>
        <v>140.88244434386692</v>
      </c>
    </row>
    <row r="256" spans="1:3" x14ac:dyDescent="0.25">
      <c r="A256" s="9" t="s">
        <v>207</v>
      </c>
      <c r="B256" s="12">
        <v>146363.1555426805</v>
      </c>
      <c r="C256">
        <f>SAFADModel_final_000003__2[[#This Row],[Whole Building:Facility Total Electric Demand Power '[W'](Hourly) ]]/1000</f>
        <v>146.36315554268049</v>
      </c>
    </row>
    <row r="257" spans="1:3" x14ac:dyDescent="0.25">
      <c r="A257" s="9" t="s">
        <v>208</v>
      </c>
      <c r="B257" s="12">
        <v>150245.51274984246</v>
      </c>
      <c r="C257">
        <f>SAFADModel_final_000003__2[[#This Row],[Whole Building:Facility Total Electric Demand Power '[W'](Hourly) ]]/1000</f>
        <v>150.24551274984245</v>
      </c>
    </row>
    <row r="258" spans="1:3" x14ac:dyDescent="0.25">
      <c r="A258" s="9" t="s">
        <v>209</v>
      </c>
      <c r="B258" s="12">
        <v>139221.63499370145</v>
      </c>
      <c r="C258">
        <f>SAFADModel_final_000003__2[[#This Row],[Whole Building:Facility Total Electric Demand Power '[W'](Hourly) ]]/1000</f>
        <v>139.22163499370146</v>
      </c>
    </row>
    <row r="259" spans="1:3" x14ac:dyDescent="0.25">
      <c r="A259" s="9" t="s">
        <v>210</v>
      </c>
      <c r="B259" s="12">
        <v>70064.738609585926</v>
      </c>
      <c r="C259">
        <f>SAFADModel_final_000003__2[[#This Row],[Whole Building:Facility Total Electric Demand Power '[W'](Hourly) ]]/1000</f>
        <v>70.06473860958593</v>
      </c>
    </row>
    <row r="260" spans="1:3" x14ac:dyDescent="0.25">
      <c r="A260" s="9" t="s">
        <v>211</v>
      </c>
      <c r="B260" s="12">
        <v>52104.389743218584</v>
      </c>
      <c r="C260">
        <f>SAFADModel_final_000003__2[[#This Row],[Whole Building:Facility Total Electric Demand Power '[W'](Hourly) ]]/1000</f>
        <v>52.104389743218583</v>
      </c>
    </row>
    <row r="261" spans="1:3" x14ac:dyDescent="0.25">
      <c r="A261" s="9" t="s">
        <v>212</v>
      </c>
      <c r="B261" s="12">
        <v>38623.81905984004</v>
      </c>
      <c r="C261">
        <f>SAFADModel_final_000003__2[[#This Row],[Whole Building:Facility Total Electric Demand Power '[W'](Hourly) ]]/1000</f>
        <v>38.623819059840038</v>
      </c>
    </row>
    <row r="262" spans="1:3" x14ac:dyDescent="0.25">
      <c r="A262" s="9" t="s">
        <v>213</v>
      </c>
      <c r="B262" s="12">
        <v>6695.3906581247065</v>
      </c>
      <c r="C262">
        <f>SAFADModel_final_000003__2[[#This Row],[Whole Building:Facility Total Electric Demand Power '[W'](Hourly) ]]/1000</f>
        <v>6.6953906581247065</v>
      </c>
    </row>
    <row r="263" spans="1:3" x14ac:dyDescent="0.25">
      <c r="A263" s="9" t="s">
        <v>214</v>
      </c>
      <c r="B263" s="12">
        <v>6670.6750339091705</v>
      </c>
      <c r="C263">
        <f>SAFADModel_final_000003__2[[#This Row],[Whole Building:Facility Total Electric Demand Power '[W'](Hourly) ]]/1000</f>
        <v>6.6706750339091707</v>
      </c>
    </row>
    <row r="264" spans="1:3" x14ac:dyDescent="0.25">
      <c r="A264" s="9" t="s">
        <v>215</v>
      </c>
      <c r="B264" s="12">
        <v>6638.0093389173862</v>
      </c>
      <c r="C264">
        <f>SAFADModel_final_000003__2[[#This Row],[Whole Building:Facility Total Electric Demand Power '[W'](Hourly) ]]/1000</f>
        <v>6.638009338917386</v>
      </c>
    </row>
    <row r="265" spans="1:3" x14ac:dyDescent="0.25">
      <c r="A265" s="9" t="s">
        <v>216</v>
      </c>
      <c r="B265" s="12">
        <v>6607.0298317170955</v>
      </c>
      <c r="C265">
        <f>SAFADModel_final_000003__2[[#This Row],[Whole Building:Facility Total Electric Demand Power '[W'](Hourly) ]]/1000</f>
        <v>6.6070298317170959</v>
      </c>
    </row>
    <row r="266" spans="1:3" x14ac:dyDescent="0.25">
      <c r="A266" s="9" t="s">
        <v>217</v>
      </c>
      <c r="B266" s="12">
        <v>6578.2372264327387</v>
      </c>
      <c r="C266">
        <f>SAFADModel_final_000003__2[[#This Row],[Whole Building:Facility Total Electric Demand Power '[W'](Hourly) ]]/1000</f>
        <v>6.5782372264327389</v>
      </c>
    </row>
    <row r="267" spans="1:3" x14ac:dyDescent="0.25">
      <c r="A267" s="9" t="s">
        <v>218</v>
      </c>
      <c r="B267" s="12">
        <v>6544.2279925268003</v>
      </c>
      <c r="C267">
        <f>SAFADModel_final_000003__2[[#This Row],[Whole Building:Facility Total Electric Demand Power '[W'](Hourly) ]]/1000</f>
        <v>6.5442279925268005</v>
      </c>
    </row>
    <row r="268" spans="1:3" x14ac:dyDescent="0.25">
      <c r="A268" s="9" t="s">
        <v>219</v>
      </c>
      <c r="B268" s="12">
        <v>6517.1245112955366</v>
      </c>
      <c r="C268">
        <f>SAFADModel_final_000003__2[[#This Row],[Whole Building:Facility Total Electric Demand Power '[W'](Hourly) ]]/1000</f>
        <v>6.5171245112955365</v>
      </c>
    </row>
    <row r="269" spans="1:3" x14ac:dyDescent="0.25">
      <c r="A269" s="9" t="s">
        <v>220</v>
      </c>
      <c r="B269" s="12">
        <v>6508.215599973003</v>
      </c>
      <c r="C269">
        <f>SAFADModel_final_000003__2[[#This Row],[Whole Building:Facility Total Electric Demand Power '[W'](Hourly) ]]/1000</f>
        <v>6.5082155999730027</v>
      </c>
    </row>
    <row r="270" spans="1:3" x14ac:dyDescent="0.25">
      <c r="A270" s="9" t="s">
        <v>221</v>
      </c>
      <c r="B270" s="12">
        <v>6503.2378672626874</v>
      </c>
      <c r="C270">
        <f>SAFADModel_final_000003__2[[#This Row],[Whole Building:Facility Total Electric Demand Power '[W'](Hourly) ]]/1000</f>
        <v>6.5032378672626869</v>
      </c>
    </row>
    <row r="271" spans="1:3" x14ac:dyDescent="0.25">
      <c r="A271" s="9" t="s">
        <v>222</v>
      </c>
      <c r="B271" s="12">
        <v>6530.3212090963889</v>
      </c>
      <c r="C271">
        <f>SAFADModel_final_000003__2[[#This Row],[Whole Building:Facility Total Electric Demand Power '[W'](Hourly) ]]/1000</f>
        <v>6.5303212090963889</v>
      </c>
    </row>
    <row r="272" spans="1:3" x14ac:dyDescent="0.25">
      <c r="A272" s="9" t="s">
        <v>223</v>
      </c>
      <c r="B272" s="12">
        <v>6618.0972135768416</v>
      </c>
      <c r="C272">
        <f>SAFADModel_final_000003__2[[#This Row],[Whole Building:Facility Total Electric Demand Power '[W'](Hourly) ]]/1000</f>
        <v>6.6180972135768412</v>
      </c>
    </row>
    <row r="273" spans="1:3" x14ac:dyDescent="0.25">
      <c r="A273" s="9" t="s">
        <v>224</v>
      </c>
      <c r="B273" s="12">
        <v>22205.551959215158</v>
      </c>
      <c r="C273">
        <f>SAFADModel_final_000003__2[[#This Row],[Whole Building:Facility Total Electric Demand Power '[W'](Hourly) ]]/1000</f>
        <v>22.205551959215157</v>
      </c>
    </row>
    <row r="274" spans="1:3" x14ac:dyDescent="0.25">
      <c r="A274" s="9" t="s">
        <v>225</v>
      </c>
      <c r="B274" s="12">
        <v>83700.537425529721</v>
      </c>
      <c r="C274">
        <f>SAFADModel_final_000003__2[[#This Row],[Whole Building:Facility Total Electric Demand Power '[W'](Hourly) ]]/1000</f>
        <v>83.700537425529717</v>
      </c>
    </row>
    <row r="275" spans="1:3" x14ac:dyDescent="0.25">
      <c r="A275" s="9" t="s">
        <v>226</v>
      </c>
      <c r="B275" s="12">
        <v>123295.78972008284</v>
      </c>
      <c r="C275">
        <f>SAFADModel_final_000003__2[[#This Row],[Whole Building:Facility Total Electric Demand Power '[W'](Hourly) ]]/1000</f>
        <v>123.29578972008285</v>
      </c>
    </row>
    <row r="276" spans="1:3" x14ac:dyDescent="0.25">
      <c r="A276" s="9" t="s">
        <v>227</v>
      </c>
      <c r="B276" s="12">
        <v>125783.15981507301</v>
      </c>
      <c r="C276">
        <f>SAFADModel_final_000003__2[[#This Row],[Whole Building:Facility Total Electric Demand Power '[W'](Hourly) ]]/1000</f>
        <v>125.78315981507302</v>
      </c>
    </row>
    <row r="277" spans="1:3" x14ac:dyDescent="0.25">
      <c r="A277" s="9" t="s">
        <v>228</v>
      </c>
      <c r="B277" s="12">
        <v>127848.63326659276</v>
      </c>
      <c r="C277">
        <f>SAFADModel_final_000003__2[[#This Row],[Whole Building:Facility Total Electric Demand Power '[W'](Hourly) ]]/1000</f>
        <v>127.84863326659276</v>
      </c>
    </row>
    <row r="278" spans="1:3" x14ac:dyDescent="0.25">
      <c r="A278" s="9" t="s">
        <v>229</v>
      </c>
      <c r="B278" s="12">
        <v>132078.77397864781</v>
      </c>
      <c r="C278">
        <f>SAFADModel_final_000003__2[[#This Row],[Whole Building:Facility Total Electric Demand Power '[W'](Hourly) ]]/1000</f>
        <v>132.0787739786478</v>
      </c>
    </row>
    <row r="279" spans="1:3" x14ac:dyDescent="0.25">
      <c r="A279" s="9" t="s">
        <v>230</v>
      </c>
      <c r="B279" s="12">
        <v>136999.56644989367</v>
      </c>
      <c r="C279">
        <f>SAFADModel_final_000003__2[[#This Row],[Whole Building:Facility Total Electric Demand Power '[W'](Hourly) ]]/1000</f>
        <v>136.99956644989368</v>
      </c>
    </row>
    <row r="280" spans="1:3" x14ac:dyDescent="0.25">
      <c r="A280" s="9" t="s">
        <v>231</v>
      </c>
      <c r="B280" s="12">
        <v>132609.13237597776</v>
      </c>
      <c r="C280">
        <f>SAFADModel_final_000003__2[[#This Row],[Whole Building:Facility Total Electric Demand Power '[W'](Hourly) ]]/1000</f>
        <v>132.60913237597777</v>
      </c>
    </row>
    <row r="281" spans="1:3" x14ac:dyDescent="0.25">
      <c r="A281" s="9" t="s">
        <v>232</v>
      </c>
      <c r="B281" s="12">
        <v>119873.12875782291</v>
      </c>
      <c r="C281">
        <f>SAFADModel_final_000003__2[[#This Row],[Whole Building:Facility Total Electric Demand Power '[W'](Hourly) ]]/1000</f>
        <v>119.87312875782291</v>
      </c>
    </row>
    <row r="282" spans="1:3" x14ac:dyDescent="0.25">
      <c r="A282" s="9" t="s">
        <v>233</v>
      </c>
      <c r="B282" s="12">
        <v>107042.88244697613</v>
      </c>
      <c r="C282">
        <f>SAFADModel_final_000003__2[[#This Row],[Whole Building:Facility Total Electric Demand Power '[W'](Hourly) ]]/1000</f>
        <v>107.04288244697614</v>
      </c>
    </row>
    <row r="283" spans="1:3" x14ac:dyDescent="0.25">
      <c r="A283" s="9" t="s">
        <v>234</v>
      </c>
      <c r="B283" s="12">
        <v>44215.914936461988</v>
      </c>
      <c r="C283">
        <f>SAFADModel_final_000003__2[[#This Row],[Whole Building:Facility Total Electric Demand Power '[W'](Hourly) ]]/1000</f>
        <v>44.215914936461985</v>
      </c>
    </row>
    <row r="284" spans="1:3" x14ac:dyDescent="0.25">
      <c r="A284" s="9" t="s">
        <v>235</v>
      </c>
      <c r="B284" s="12">
        <v>24471.374308293714</v>
      </c>
      <c r="C284">
        <f>SAFADModel_final_000003__2[[#This Row],[Whole Building:Facility Total Electric Demand Power '[W'](Hourly) ]]/1000</f>
        <v>24.471374308293715</v>
      </c>
    </row>
    <row r="285" spans="1:3" x14ac:dyDescent="0.25">
      <c r="A285" s="9" t="s">
        <v>236</v>
      </c>
      <c r="B285" s="12">
        <v>15972.989856003676</v>
      </c>
      <c r="C285">
        <f>SAFADModel_final_000003__2[[#This Row],[Whole Building:Facility Total Electric Demand Power '[W'](Hourly) ]]/1000</f>
        <v>15.972989856003677</v>
      </c>
    </row>
    <row r="286" spans="1:3" x14ac:dyDescent="0.25">
      <c r="A286" s="9" t="s">
        <v>237</v>
      </c>
      <c r="B286" s="12">
        <v>11302.659750828903</v>
      </c>
      <c r="C286">
        <f>SAFADModel_final_000003__2[[#This Row],[Whole Building:Facility Total Electric Demand Power '[W'](Hourly) ]]/1000</f>
        <v>11.302659750828903</v>
      </c>
    </row>
    <row r="287" spans="1:3" x14ac:dyDescent="0.25">
      <c r="A287" s="9" t="s">
        <v>238</v>
      </c>
      <c r="B287" s="12">
        <v>6665.0006442386557</v>
      </c>
      <c r="C287">
        <f>SAFADModel_final_000003__2[[#This Row],[Whole Building:Facility Total Electric Demand Power '[W'](Hourly) ]]/1000</f>
        <v>6.6650006442386553</v>
      </c>
    </row>
    <row r="288" spans="1:3" x14ac:dyDescent="0.25">
      <c r="A288" s="9" t="s">
        <v>239</v>
      </c>
      <c r="B288" s="12">
        <v>6664.5503661834955</v>
      </c>
      <c r="C288">
        <f>SAFADModel_final_000003__2[[#This Row],[Whole Building:Facility Total Electric Demand Power '[W'](Hourly) ]]/1000</f>
        <v>6.6645503661834953</v>
      </c>
    </row>
    <row r="289" spans="1:3" x14ac:dyDescent="0.25">
      <c r="A289" s="9" t="s">
        <v>240</v>
      </c>
      <c r="B289" s="12">
        <v>6646.4401458609236</v>
      </c>
      <c r="C289">
        <f>SAFADModel_final_000003__2[[#This Row],[Whole Building:Facility Total Electric Demand Power '[W'](Hourly) ]]/1000</f>
        <v>6.6464401458609235</v>
      </c>
    </row>
    <row r="290" spans="1:3" x14ac:dyDescent="0.25">
      <c r="A290" s="9" t="s">
        <v>581</v>
      </c>
      <c r="B290" s="12">
        <v>6593.8358270073668</v>
      </c>
      <c r="C290">
        <f>SAFADModel_final_000003__2[[#This Row],[Whole Building:Facility Total Electric Demand Power '[W'](Hourly) ]]/1000</f>
        <v>6.5938358270073669</v>
      </c>
    </row>
    <row r="291" spans="1:3" x14ac:dyDescent="0.25">
      <c r="A291" s="9" t="s">
        <v>582</v>
      </c>
      <c r="B291" s="12">
        <v>6531.8021925572639</v>
      </c>
      <c r="C291">
        <f>SAFADModel_final_000003__2[[#This Row],[Whole Building:Facility Total Electric Demand Power '[W'](Hourly) ]]/1000</f>
        <v>6.5318021925572642</v>
      </c>
    </row>
    <row r="292" spans="1:3" x14ac:dyDescent="0.25">
      <c r="A292" s="9" t="s">
        <v>583</v>
      </c>
      <c r="B292" s="12">
        <v>6490.3566478683133</v>
      </c>
      <c r="C292">
        <f>SAFADModel_final_000003__2[[#This Row],[Whole Building:Facility Total Electric Demand Power '[W'](Hourly) ]]/1000</f>
        <v>6.490356647868313</v>
      </c>
    </row>
    <row r="293" spans="1:3" x14ac:dyDescent="0.25">
      <c r="A293" s="9" t="s">
        <v>584</v>
      </c>
      <c r="B293" s="12">
        <v>6471.4186706352593</v>
      </c>
      <c r="C293">
        <f>SAFADModel_final_000003__2[[#This Row],[Whole Building:Facility Total Electric Demand Power '[W'](Hourly) ]]/1000</f>
        <v>6.4714186706352592</v>
      </c>
    </row>
    <row r="294" spans="1:3" x14ac:dyDescent="0.25">
      <c r="A294" s="9" t="s">
        <v>585</v>
      </c>
      <c r="B294" s="12">
        <v>6460.6806666026559</v>
      </c>
      <c r="C294">
        <f>SAFADModel_final_000003__2[[#This Row],[Whole Building:Facility Total Electric Demand Power '[W'](Hourly) ]]/1000</f>
        <v>6.4606806666026557</v>
      </c>
    </row>
    <row r="295" spans="1:3" x14ac:dyDescent="0.25">
      <c r="A295" s="9" t="s">
        <v>586</v>
      </c>
      <c r="B295" s="12">
        <v>6479.7407417736358</v>
      </c>
      <c r="C295">
        <f>SAFADModel_final_000003__2[[#This Row],[Whole Building:Facility Total Electric Demand Power '[W'](Hourly) ]]/1000</f>
        <v>6.4797407417736359</v>
      </c>
    </row>
    <row r="296" spans="1:3" x14ac:dyDescent="0.25">
      <c r="A296" s="9" t="s">
        <v>587</v>
      </c>
      <c r="B296" s="12">
        <v>6550.4570618471089</v>
      </c>
      <c r="C296">
        <f>SAFADModel_final_000003__2[[#This Row],[Whole Building:Facility Total Electric Demand Power '[W'](Hourly) ]]/1000</f>
        <v>6.5504570618471085</v>
      </c>
    </row>
    <row r="297" spans="1:3" x14ac:dyDescent="0.25">
      <c r="A297" s="9" t="s">
        <v>588</v>
      </c>
      <c r="B297" s="12">
        <v>6635.681070469217</v>
      </c>
      <c r="C297">
        <f>SAFADModel_final_000003__2[[#This Row],[Whole Building:Facility Total Electric Demand Power '[W'](Hourly) ]]/1000</f>
        <v>6.6356810704692171</v>
      </c>
    </row>
    <row r="298" spans="1:3" x14ac:dyDescent="0.25">
      <c r="A298" s="9" t="s">
        <v>589</v>
      </c>
      <c r="B298" s="12">
        <v>43444.516234022412</v>
      </c>
      <c r="C298">
        <f>SAFADModel_final_000003__2[[#This Row],[Whole Building:Facility Total Electric Demand Power '[W'](Hourly) ]]/1000</f>
        <v>43.444516234022416</v>
      </c>
    </row>
    <row r="299" spans="1:3" x14ac:dyDescent="0.25">
      <c r="A299" s="9" t="s">
        <v>590</v>
      </c>
      <c r="B299" s="12">
        <v>62621.213869774634</v>
      </c>
      <c r="C299">
        <f>SAFADModel_final_000003__2[[#This Row],[Whole Building:Facility Total Electric Demand Power '[W'](Hourly) ]]/1000</f>
        <v>62.621213869774635</v>
      </c>
    </row>
    <row r="300" spans="1:3" x14ac:dyDescent="0.25">
      <c r="A300" s="9" t="s">
        <v>591</v>
      </c>
      <c r="B300" s="12">
        <v>71591.745893319079</v>
      </c>
      <c r="C300">
        <f>SAFADModel_final_000003__2[[#This Row],[Whole Building:Facility Total Electric Demand Power '[W'](Hourly) ]]/1000</f>
        <v>71.591745893319086</v>
      </c>
    </row>
    <row r="301" spans="1:3" x14ac:dyDescent="0.25">
      <c r="A301" s="9" t="s">
        <v>592</v>
      </c>
      <c r="B301" s="12">
        <v>63876.974231805383</v>
      </c>
      <c r="C301">
        <f>SAFADModel_final_000003__2[[#This Row],[Whole Building:Facility Total Electric Demand Power '[W'](Hourly) ]]/1000</f>
        <v>63.876974231805384</v>
      </c>
    </row>
    <row r="302" spans="1:3" x14ac:dyDescent="0.25">
      <c r="A302" s="9" t="s">
        <v>593</v>
      </c>
      <c r="B302" s="12">
        <v>50740.49912572046</v>
      </c>
      <c r="C302">
        <f>SAFADModel_final_000003__2[[#This Row],[Whole Building:Facility Total Electric Demand Power '[W'](Hourly) ]]/1000</f>
        <v>50.740499125720461</v>
      </c>
    </row>
    <row r="303" spans="1:3" x14ac:dyDescent="0.25">
      <c r="A303" s="9" t="s">
        <v>594</v>
      </c>
      <c r="B303" s="12">
        <v>46671.591844289309</v>
      </c>
      <c r="C303">
        <f>SAFADModel_final_000003__2[[#This Row],[Whole Building:Facility Total Electric Demand Power '[W'](Hourly) ]]/1000</f>
        <v>46.67159184428931</v>
      </c>
    </row>
    <row r="304" spans="1:3" x14ac:dyDescent="0.25">
      <c r="A304" s="9" t="s">
        <v>595</v>
      </c>
      <c r="B304" s="12">
        <v>46866.911426976963</v>
      </c>
      <c r="C304">
        <f>SAFADModel_final_000003__2[[#This Row],[Whole Building:Facility Total Electric Demand Power '[W'](Hourly) ]]/1000</f>
        <v>46.866911426976962</v>
      </c>
    </row>
    <row r="305" spans="1:3" x14ac:dyDescent="0.25">
      <c r="A305" s="9" t="s">
        <v>596</v>
      </c>
      <c r="B305" s="12">
        <v>41757.843161598423</v>
      </c>
      <c r="C305">
        <f>SAFADModel_final_000003__2[[#This Row],[Whole Building:Facility Total Electric Demand Power '[W'](Hourly) ]]/1000</f>
        <v>41.757843161598423</v>
      </c>
    </row>
    <row r="306" spans="1:3" x14ac:dyDescent="0.25">
      <c r="A306" s="9" t="s">
        <v>597</v>
      </c>
      <c r="B306" s="12">
        <v>34267.547653442241</v>
      </c>
      <c r="C306">
        <f>SAFADModel_final_000003__2[[#This Row],[Whole Building:Facility Total Electric Demand Power '[W'](Hourly) ]]/1000</f>
        <v>34.267547653442243</v>
      </c>
    </row>
    <row r="307" spans="1:3" x14ac:dyDescent="0.25">
      <c r="A307" s="9" t="s">
        <v>598</v>
      </c>
      <c r="B307" s="12">
        <v>28993.154977258742</v>
      </c>
      <c r="C307">
        <f>SAFADModel_final_000003__2[[#This Row],[Whole Building:Facility Total Electric Demand Power '[W'](Hourly) ]]/1000</f>
        <v>28.993154977258744</v>
      </c>
    </row>
    <row r="308" spans="1:3" x14ac:dyDescent="0.25">
      <c r="A308" s="9" t="s">
        <v>599</v>
      </c>
      <c r="B308" s="12">
        <v>22934.514814949784</v>
      </c>
      <c r="C308">
        <f>SAFADModel_final_000003__2[[#This Row],[Whole Building:Facility Total Electric Demand Power '[W'](Hourly) ]]/1000</f>
        <v>22.934514814949782</v>
      </c>
    </row>
    <row r="309" spans="1:3" x14ac:dyDescent="0.25">
      <c r="A309" s="9" t="s">
        <v>600</v>
      </c>
      <c r="B309" s="12">
        <v>12452.156483674591</v>
      </c>
      <c r="C309">
        <f>SAFADModel_final_000003__2[[#This Row],[Whole Building:Facility Total Electric Demand Power '[W'](Hourly) ]]/1000</f>
        <v>12.452156483674591</v>
      </c>
    </row>
    <row r="310" spans="1:3" x14ac:dyDescent="0.25">
      <c r="A310" s="9" t="s">
        <v>601</v>
      </c>
      <c r="B310" s="12">
        <v>11409.046265383397</v>
      </c>
      <c r="C310">
        <f>SAFADModel_final_000003__2[[#This Row],[Whole Building:Facility Total Electric Demand Power '[W'](Hourly) ]]/1000</f>
        <v>11.409046265383397</v>
      </c>
    </row>
    <row r="311" spans="1:3" x14ac:dyDescent="0.25">
      <c r="A311" s="9" t="s">
        <v>602</v>
      </c>
      <c r="B311" s="12">
        <v>6688.5368690972318</v>
      </c>
      <c r="C311">
        <f>SAFADModel_final_000003__2[[#This Row],[Whole Building:Facility Total Electric Demand Power '[W'](Hourly) ]]/1000</f>
        <v>6.6885368690972316</v>
      </c>
    </row>
    <row r="312" spans="1:3" x14ac:dyDescent="0.25">
      <c r="A312" s="9" t="s">
        <v>603</v>
      </c>
      <c r="B312" s="12">
        <v>6662.7515073296236</v>
      </c>
      <c r="C312">
        <f>SAFADModel_final_000003__2[[#This Row],[Whole Building:Facility Total Electric Demand Power '[W'](Hourly) ]]/1000</f>
        <v>6.6627515073296237</v>
      </c>
    </row>
    <row r="313" spans="1:3" x14ac:dyDescent="0.25">
      <c r="A313" s="9" t="s">
        <v>604</v>
      </c>
      <c r="B313" s="12">
        <v>6656.6576260606716</v>
      </c>
      <c r="C313">
        <f>SAFADModel_final_000003__2[[#This Row],[Whole Building:Facility Total Electric Demand Power '[W'](Hourly) ]]/1000</f>
        <v>6.6566576260606718</v>
      </c>
    </row>
    <row r="314" spans="1:3" x14ac:dyDescent="0.25">
      <c r="A314" s="9" t="s">
        <v>605</v>
      </c>
      <c r="B314" s="12">
        <v>6646.7154101981987</v>
      </c>
      <c r="C314">
        <f>SAFADModel_final_000003__2[[#This Row],[Whole Building:Facility Total Electric Demand Power '[W'](Hourly) ]]/1000</f>
        <v>6.6467154101981984</v>
      </c>
    </row>
    <row r="315" spans="1:3" x14ac:dyDescent="0.25">
      <c r="A315" s="9" t="s">
        <v>606</v>
      </c>
      <c r="B315" s="12">
        <v>6638.577615543084</v>
      </c>
      <c r="C315">
        <f>SAFADModel_final_000003__2[[#This Row],[Whole Building:Facility Total Electric Demand Power '[W'](Hourly) ]]/1000</f>
        <v>6.6385776155430838</v>
      </c>
    </row>
    <row r="316" spans="1:3" x14ac:dyDescent="0.25">
      <c r="A316" s="9" t="s">
        <v>607</v>
      </c>
      <c r="B316" s="12">
        <v>6627.823350818574</v>
      </c>
      <c r="C316">
        <f>SAFADModel_final_000003__2[[#This Row],[Whole Building:Facility Total Electric Demand Power '[W'](Hourly) ]]/1000</f>
        <v>6.6278233508185744</v>
      </c>
    </row>
    <row r="317" spans="1:3" x14ac:dyDescent="0.25">
      <c r="A317" s="9" t="s">
        <v>608</v>
      </c>
      <c r="B317" s="12">
        <v>6606.1892078476585</v>
      </c>
      <c r="C317">
        <f>SAFADModel_final_000003__2[[#This Row],[Whole Building:Facility Total Electric Demand Power '[W'](Hourly) ]]/1000</f>
        <v>6.6061892078476587</v>
      </c>
    </row>
    <row r="318" spans="1:3" x14ac:dyDescent="0.25">
      <c r="A318" s="9" t="s">
        <v>609</v>
      </c>
      <c r="B318" s="12">
        <v>6577.3546556262299</v>
      </c>
      <c r="C318">
        <f>SAFADModel_final_000003__2[[#This Row],[Whole Building:Facility Total Electric Demand Power '[W'](Hourly) ]]/1000</f>
        <v>6.5773546556262303</v>
      </c>
    </row>
    <row r="319" spans="1:3" x14ac:dyDescent="0.25">
      <c r="A319" s="9" t="s">
        <v>610</v>
      </c>
      <c r="B319" s="12">
        <v>6576.2237327097782</v>
      </c>
      <c r="C319">
        <f>SAFADModel_final_000003__2[[#This Row],[Whole Building:Facility Total Electric Demand Power '[W'](Hourly) ]]/1000</f>
        <v>6.5762237327097779</v>
      </c>
    </row>
    <row r="320" spans="1:3" x14ac:dyDescent="0.25">
      <c r="A320" s="9" t="s">
        <v>611</v>
      </c>
      <c r="B320" s="12">
        <v>6603.7086003264112</v>
      </c>
      <c r="C320">
        <f>SAFADModel_final_000003__2[[#This Row],[Whole Building:Facility Total Electric Demand Power '[W'](Hourly) ]]/1000</f>
        <v>6.6037086003264109</v>
      </c>
    </row>
    <row r="321" spans="1:3" x14ac:dyDescent="0.25">
      <c r="A321" s="9" t="s">
        <v>612</v>
      </c>
      <c r="B321" s="12">
        <v>6645.3495160627499</v>
      </c>
      <c r="C321">
        <f>SAFADModel_final_000003__2[[#This Row],[Whole Building:Facility Total Electric Demand Power '[W'](Hourly) ]]/1000</f>
        <v>6.6453495160627503</v>
      </c>
    </row>
    <row r="322" spans="1:3" x14ac:dyDescent="0.25">
      <c r="A322" s="9" t="s">
        <v>613</v>
      </c>
      <c r="B322" s="12">
        <v>6685.2433428299482</v>
      </c>
      <c r="C322">
        <f>SAFADModel_final_000003__2[[#This Row],[Whole Building:Facility Total Electric Demand Power '[W'](Hourly) ]]/1000</f>
        <v>6.6852433428299483</v>
      </c>
    </row>
    <row r="323" spans="1:3" x14ac:dyDescent="0.25">
      <c r="A323" s="9" t="s">
        <v>614</v>
      </c>
      <c r="B323" s="12">
        <v>6728.2682987744001</v>
      </c>
      <c r="C323">
        <f>SAFADModel_final_000003__2[[#This Row],[Whole Building:Facility Total Electric Demand Power '[W'](Hourly) ]]/1000</f>
        <v>6.7282682987743998</v>
      </c>
    </row>
    <row r="324" spans="1:3" x14ac:dyDescent="0.25">
      <c r="A324" s="9" t="s">
        <v>615</v>
      </c>
      <c r="B324" s="12">
        <v>6763.5799739701279</v>
      </c>
      <c r="C324">
        <f>SAFADModel_final_000003__2[[#This Row],[Whole Building:Facility Total Electric Demand Power '[W'](Hourly) ]]/1000</f>
        <v>6.7635799739701277</v>
      </c>
    </row>
    <row r="325" spans="1:3" x14ac:dyDescent="0.25">
      <c r="A325" s="9" t="s">
        <v>616</v>
      </c>
      <c r="B325" s="12">
        <v>6796.4061150861771</v>
      </c>
      <c r="C325">
        <f>SAFADModel_final_000003__2[[#This Row],[Whole Building:Facility Total Electric Demand Power '[W'](Hourly) ]]/1000</f>
        <v>6.7964061150861772</v>
      </c>
    </row>
    <row r="326" spans="1:3" x14ac:dyDescent="0.25">
      <c r="A326" s="9" t="s">
        <v>617</v>
      </c>
      <c r="B326" s="12">
        <v>6822.732276962447</v>
      </c>
      <c r="C326">
        <f>SAFADModel_final_000003__2[[#This Row],[Whole Building:Facility Total Electric Demand Power '[W'](Hourly) ]]/1000</f>
        <v>6.822732276962447</v>
      </c>
    </row>
    <row r="327" spans="1:3" x14ac:dyDescent="0.25">
      <c r="A327" s="9" t="s">
        <v>618</v>
      </c>
      <c r="B327" s="12">
        <v>6838.0924618641438</v>
      </c>
      <c r="C327">
        <f>SAFADModel_final_000003__2[[#This Row],[Whole Building:Facility Total Electric Demand Power '[W'](Hourly) ]]/1000</f>
        <v>6.8380924618641439</v>
      </c>
    </row>
    <row r="328" spans="1:3" x14ac:dyDescent="0.25">
      <c r="A328" s="9" t="s">
        <v>619</v>
      </c>
      <c r="B328" s="12">
        <v>6829.3713997709247</v>
      </c>
      <c r="C328">
        <f>SAFADModel_final_000003__2[[#This Row],[Whole Building:Facility Total Electric Demand Power '[W'](Hourly) ]]/1000</f>
        <v>6.8293713997709249</v>
      </c>
    </row>
    <row r="329" spans="1:3" x14ac:dyDescent="0.25">
      <c r="A329" s="9" t="s">
        <v>620</v>
      </c>
      <c r="B329" s="12">
        <v>6800.4171206823621</v>
      </c>
      <c r="C329">
        <f>SAFADModel_final_000003__2[[#This Row],[Whole Building:Facility Total Electric Demand Power '[W'](Hourly) ]]/1000</f>
        <v>6.8004171206823623</v>
      </c>
    </row>
    <row r="330" spans="1:3" x14ac:dyDescent="0.25">
      <c r="A330" s="9" t="s">
        <v>621</v>
      </c>
      <c r="B330" s="12">
        <v>6769.6639647656239</v>
      </c>
      <c r="C330">
        <f>SAFADModel_final_000003__2[[#This Row],[Whole Building:Facility Total Electric Demand Power '[W'](Hourly) ]]/1000</f>
        <v>6.7696639647656243</v>
      </c>
    </row>
    <row r="331" spans="1:3" x14ac:dyDescent="0.25">
      <c r="A331" s="9" t="s">
        <v>622</v>
      </c>
      <c r="B331" s="12">
        <v>6729.1925231930645</v>
      </c>
      <c r="C331">
        <f>SAFADModel_final_000003__2[[#This Row],[Whole Building:Facility Total Electric Demand Power '[W'](Hourly) ]]/1000</f>
        <v>6.7291925231930643</v>
      </c>
    </row>
    <row r="332" spans="1:3" x14ac:dyDescent="0.25">
      <c r="A332" s="9" t="s">
        <v>623</v>
      </c>
      <c r="B332" s="12">
        <v>6698.7632360173129</v>
      </c>
      <c r="C332">
        <f>SAFADModel_final_000003__2[[#This Row],[Whole Building:Facility Total Electric Demand Power '[W'](Hourly) ]]/1000</f>
        <v>6.6987632360173128</v>
      </c>
    </row>
    <row r="333" spans="1:3" x14ac:dyDescent="0.25">
      <c r="A333" s="9" t="s">
        <v>624</v>
      </c>
      <c r="B333" s="12">
        <v>6672.4802260188817</v>
      </c>
      <c r="C333">
        <f>SAFADModel_final_000003__2[[#This Row],[Whole Building:Facility Total Electric Demand Power '[W'](Hourly) ]]/1000</f>
        <v>6.672480226018882</v>
      </c>
    </row>
    <row r="334" spans="1:3" x14ac:dyDescent="0.25">
      <c r="A334" s="9" t="s">
        <v>625</v>
      </c>
      <c r="B334" s="12">
        <v>6654.1729648039864</v>
      </c>
      <c r="C334">
        <f>SAFADModel_final_000003__2[[#This Row],[Whole Building:Facility Total Electric Demand Power '[W'](Hourly) ]]/1000</f>
        <v>6.654172964803986</v>
      </c>
    </row>
    <row r="335" spans="1:3" x14ac:dyDescent="0.25">
      <c r="A335" s="9" t="s">
        <v>626</v>
      </c>
      <c r="B335" s="12">
        <v>6651.1662717164445</v>
      </c>
      <c r="C335">
        <f>SAFADModel_final_000003__2[[#This Row],[Whole Building:Facility Total Electric Demand Power '[W'](Hourly) ]]/1000</f>
        <v>6.6511662717164448</v>
      </c>
    </row>
    <row r="336" spans="1:3" x14ac:dyDescent="0.25">
      <c r="A336" s="9" t="s">
        <v>627</v>
      </c>
      <c r="B336" s="12">
        <v>6651.345242622574</v>
      </c>
      <c r="C336">
        <f>SAFADModel_final_000003__2[[#This Row],[Whole Building:Facility Total Electric Demand Power '[W'](Hourly) ]]/1000</f>
        <v>6.6513452426225737</v>
      </c>
    </row>
    <row r="337" spans="1:3" x14ac:dyDescent="0.25">
      <c r="A337" s="9" t="s">
        <v>628</v>
      </c>
      <c r="B337" s="12">
        <v>6645.4034109874665</v>
      </c>
      <c r="C337">
        <f>SAFADModel_final_000003__2[[#This Row],[Whole Building:Facility Total Electric Demand Power '[W'](Hourly) ]]/1000</f>
        <v>6.6454034109874662</v>
      </c>
    </row>
    <row r="338" spans="1:3" x14ac:dyDescent="0.25">
      <c r="A338" s="9" t="s">
        <v>241</v>
      </c>
      <c r="B338" s="12">
        <v>6634.0454429187475</v>
      </c>
      <c r="C338">
        <f>SAFADModel_final_000003__2[[#This Row],[Whole Building:Facility Total Electric Demand Power '[W'](Hourly) ]]/1000</f>
        <v>6.6340454429187474</v>
      </c>
    </row>
    <row r="339" spans="1:3" x14ac:dyDescent="0.25">
      <c r="A339" s="9" t="s">
        <v>242</v>
      </c>
      <c r="B339" s="12">
        <v>6626.5664281699792</v>
      </c>
      <c r="C339">
        <f>SAFADModel_final_000003__2[[#This Row],[Whole Building:Facility Total Electric Demand Power '[W'](Hourly) ]]/1000</f>
        <v>6.626566428169979</v>
      </c>
    </row>
    <row r="340" spans="1:3" x14ac:dyDescent="0.25">
      <c r="A340" s="9" t="s">
        <v>243</v>
      </c>
      <c r="B340" s="12">
        <v>6608.4029391630529</v>
      </c>
      <c r="C340">
        <f>SAFADModel_final_000003__2[[#This Row],[Whole Building:Facility Total Electric Demand Power '[W'](Hourly) ]]/1000</f>
        <v>6.608402939163053</v>
      </c>
    </row>
    <row r="341" spans="1:3" x14ac:dyDescent="0.25">
      <c r="A341" s="9" t="s">
        <v>244</v>
      </c>
      <c r="B341" s="12">
        <v>6587.63765590805</v>
      </c>
      <c r="C341">
        <f>SAFADModel_final_000003__2[[#This Row],[Whole Building:Facility Total Electric Demand Power '[W'](Hourly) ]]/1000</f>
        <v>6.5876376559080496</v>
      </c>
    </row>
    <row r="342" spans="1:3" x14ac:dyDescent="0.25">
      <c r="A342" s="9" t="s">
        <v>245</v>
      </c>
      <c r="B342" s="12">
        <v>6567.2404092399383</v>
      </c>
      <c r="C342">
        <f>SAFADModel_final_000003__2[[#This Row],[Whole Building:Facility Total Electric Demand Power '[W'](Hourly) ]]/1000</f>
        <v>6.5672404092399379</v>
      </c>
    </row>
    <row r="343" spans="1:3" x14ac:dyDescent="0.25">
      <c r="A343" s="9" t="s">
        <v>246</v>
      </c>
      <c r="B343" s="12">
        <v>6565.7627167280443</v>
      </c>
      <c r="C343">
        <f>SAFADModel_final_000003__2[[#This Row],[Whole Building:Facility Total Electric Demand Power '[W'](Hourly) ]]/1000</f>
        <v>6.5657627167280443</v>
      </c>
    </row>
    <row r="344" spans="1:3" x14ac:dyDescent="0.25">
      <c r="A344" s="9" t="s">
        <v>247</v>
      </c>
      <c r="B344" s="12">
        <v>6578.155055577653</v>
      </c>
      <c r="C344">
        <f>SAFADModel_final_000003__2[[#This Row],[Whole Building:Facility Total Electric Demand Power '[W'](Hourly) ]]/1000</f>
        <v>6.5781550555776533</v>
      </c>
    </row>
    <row r="345" spans="1:3" x14ac:dyDescent="0.25">
      <c r="A345" s="9" t="s">
        <v>248</v>
      </c>
      <c r="B345" s="12">
        <v>23369.824667585839</v>
      </c>
      <c r="C345">
        <f>SAFADModel_final_000003__2[[#This Row],[Whole Building:Facility Total Electric Demand Power '[W'](Hourly) ]]/1000</f>
        <v>23.369824667585839</v>
      </c>
    </row>
    <row r="346" spans="1:3" x14ac:dyDescent="0.25">
      <c r="A346" s="9" t="s">
        <v>249</v>
      </c>
      <c r="B346" s="12">
        <v>63098.285502696301</v>
      </c>
      <c r="C346">
        <f>SAFADModel_final_000003__2[[#This Row],[Whole Building:Facility Total Electric Demand Power '[W'](Hourly) ]]/1000</f>
        <v>63.098285502696299</v>
      </c>
    </row>
    <row r="347" spans="1:3" x14ac:dyDescent="0.25">
      <c r="A347" s="9" t="s">
        <v>250</v>
      </c>
      <c r="B347" s="12">
        <v>94465.040126875319</v>
      </c>
      <c r="C347">
        <f>SAFADModel_final_000003__2[[#This Row],[Whole Building:Facility Total Electric Demand Power '[W'](Hourly) ]]/1000</f>
        <v>94.465040126875323</v>
      </c>
    </row>
    <row r="348" spans="1:3" x14ac:dyDescent="0.25">
      <c r="A348" s="9" t="s">
        <v>251</v>
      </c>
      <c r="B348" s="12">
        <v>97840.003947566904</v>
      </c>
      <c r="C348">
        <f>SAFADModel_final_000003__2[[#This Row],[Whole Building:Facility Total Electric Demand Power '[W'](Hourly) ]]/1000</f>
        <v>97.840003947566899</v>
      </c>
    </row>
    <row r="349" spans="1:3" x14ac:dyDescent="0.25">
      <c r="A349" s="9" t="s">
        <v>252</v>
      </c>
      <c r="B349" s="12">
        <v>135153.57555403499</v>
      </c>
      <c r="C349">
        <f>SAFADModel_final_000003__2[[#This Row],[Whole Building:Facility Total Electric Demand Power '[W'](Hourly) ]]/1000</f>
        <v>135.153575554035</v>
      </c>
    </row>
    <row r="350" spans="1:3" x14ac:dyDescent="0.25">
      <c r="A350" s="9" t="s">
        <v>253</v>
      </c>
      <c r="B350" s="12">
        <v>131936.46874872886</v>
      </c>
      <c r="C350">
        <f>SAFADModel_final_000003__2[[#This Row],[Whole Building:Facility Total Electric Demand Power '[W'](Hourly) ]]/1000</f>
        <v>131.93646874872886</v>
      </c>
    </row>
    <row r="351" spans="1:3" x14ac:dyDescent="0.25">
      <c r="A351" s="9" t="s">
        <v>254</v>
      </c>
      <c r="B351" s="12">
        <v>135368.45986645893</v>
      </c>
      <c r="C351">
        <f>SAFADModel_final_000003__2[[#This Row],[Whole Building:Facility Total Electric Demand Power '[W'](Hourly) ]]/1000</f>
        <v>135.36845986645892</v>
      </c>
    </row>
    <row r="352" spans="1:3" x14ac:dyDescent="0.25">
      <c r="A352" s="9" t="s">
        <v>255</v>
      </c>
      <c r="B352" s="12">
        <v>141148.15561683767</v>
      </c>
      <c r="C352">
        <f>SAFADModel_final_000003__2[[#This Row],[Whole Building:Facility Total Electric Demand Power '[W'](Hourly) ]]/1000</f>
        <v>141.14815561683767</v>
      </c>
    </row>
    <row r="353" spans="1:3" x14ac:dyDescent="0.25">
      <c r="A353" s="9" t="s">
        <v>256</v>
      </c>
      <c r="B353" s="12">
        <v>134071.09994068497</v>
      </c>
      <c r="C353">
        <f>SAFADModel_final_000003__2[[#This Row],[Whole Building:Facility Total Electric Demand Power '[W'](Hourly) ]]/1000</f>
        <v>134.07109994068497</v>
      </c>
    </row>
    <row r="354" spans="1:3" x14ac:dyDescent="0.25">
      <c r="A354" s="9" t="s">
        <v>257</v>
      </c>
      <c r="B354" s="12">
        <v>120863.01446213917</v>
      </c>
      <c r="C354">
        <f>SAFADModel_final_000003__2[[#This Row],[Whole Building:Facility Total Electric Demand Power '[W'](Hourly) ]]/1000</f>
        <v>120.86301446213916</v>
      </c>
    </row>
    <row r="355" spans="1:3" x14ac:dyDescent="0.25">
      <c r="A355" s="9" t="s">
        <v>258</v>
      </c>
      <c r="B355" s="12">
        <v>42124.344254720279</v>
      </c>
      <c r="C355">
        <f>SAFADModel_final_000003__2[[#This Row],[Whole Building:Facility Total Electric Demand Power '[W'](Hourly) ]]/1000</f>
        <v>42.124344254720278</v>
      </c>
    </row>
    <row r="356" spans="1:3" x14ac:dyDescent="0.25">
      <c r="A356" s="9" t="s">
        <v>259</v>
      </c>
      <c r="B356" s="12">
        <v>20817.786461895528</v>
      </c>
      <c r="C356">
        <f>SAFADModel_final_000003__2[[#This Row],[Whole Building:Facility Total Electric Demand Power '[W'](Hourly) ]]/1000</f>
        <v>20.81778646189553</v>
      </c>
    </row>
    <row r="357" spans="1:3" x14ac:dyDescent="0.25">
      <c r="A357" s="9" t="s">
        <v>260</v>
      </c>
      <c r="B357" s="12">
        <v>9119.2690793053771</v>
      </c>
      <c r="C357">
        <f>SAFADModel_final_000003__2[[#This Row],[Whole Building:Facility Total Electric Demand Power '[W'](Hourly) ]]/1000</f>
        <v>9.1192690793053774</v>
      </c>
    </row>
    <row r="358" spans="1:3" x14ac:dyDescent="0.25">
      <c r="A358" s="9" t="s">
        <v>261</v>
      </c>
      <c r="B358" s="12">
        <v>7076.2322939266815</v>
      </c>
      <c r="C358">
        <f>SAFADModel_final_000003__2[[#This Row],[Whole Building:Facility Total Electric Demand Power '[W'](Hourly) ]]/1000</f>
        <v>7.0762322939266813</v>
      </c>
    </row>
    <row r="359" spans="1:3" x14ac:dyDescent="0.25">
      <c r="A359" s="9" t="s">
        <v>262</v>
      </c>
      <c r="B359" s="12">
        <v>6667.0122954225271</v>
      </c>
      <c r="C359">
        <f>SAFADModel_final_000003__2[[#This Row],[Whole Building:Facility Total Electric Demand Power '[W'](Hourly) ]]/1000</f>
        <v>6.667012295422527</v>
      </c>
    </row>
    <row r="360" spans="1:3" x14ac:dyDescent="0.25">
      <c r="A360" s="9" t="s">
        <v>263</v>
      </c>
      <c r="B360" s="12">
        <v>6673.9052384640245</v>
      </c>
      <c r="C360">
        <f>SAFADModel_final_000003__2[[#This Row],[Whole Building:Facility Total Electric Demand Power '[W'](Hourly) ]]/1000</f>
        <v>6.6739052384640241</v>
      </c>
    </row>
    <row r="361" spans="1:3" x14ac:dyDescent="0.25">
      <c r="A361" s="9" t="s">
        <v>264</v>
      </c>
      <c r="B361" s="12">
        <v>6663.6907154278088</v>
      </c>
      <c r="C361">
        <f>SAFADModel_final_000003__2[[#This Row],[Whole Building:Facility Total Electric Demand Power '[W'](Hourly) ]]/1000</f>
        <v>6.6636907154278084</v>
      </c>
    </row>
    <row r="362" spans="1:3" x14ac:dyDescent="0.25">
      <c r="A362" s="9" t="s">
        <v>265</v>
      </c>
      <c r="B362" s="12">
        <v>6621.3370170602057</v>
      </c>
      <c r="C362">
        <f>SAFADModel_final_000003__2[[#This Row],[Whole Building:Facility Total Electric Demand Power '[W'](Hourly) ]]/1000</f>
        <v>6.6213370170602053</v>
      </c>
    </row>
    <row r="363" spans="1:3" x14ac:dyDescent="0.25">
      <c r="A363" s="9" t="s">
        <v>266</v>
      </c>
      <c r="B363" s="12">
        <v>6575.717250036043</v>
      </c>
      <c r="C363">
        <f>SAFADModel_final_000003__2[[#This Row],[Whole Building:Facility Total Electric Demand Power '[W'](Hourly) ]]/1000</f>
        <v>6.5757172500360426</v>
      </c>
    </row>
    <row r="364" spans="1:3" x14ac:dyDescent="0.25">
      <c r="A364" s="9" t="s">
        <v>267</v>
      </c>
      <c r="B364" s="12">
        <v>6540.7674868887962</v>
      </c>
      <c r="C364">
        <f>SAFADModel_final_000003__2[[#This Row],[Whole Building:Facility Total Electric Demand Power '[W'](Hourly) ]]/1000</f>
        <v>6.5407674868887957</v>
      </c>
    </row>
    <row r="365" spans="1:3" x14ac:dyDescent="0.25">
      <c r="A365" s="9" t="s">
        <v>268</v>
      </c>
      <c r="B365" s="12">
        <v>6536.5196681074094</v>
      </c>
      <c r="C365">
        <f>SAFADModel_final_000003__2[[#This Row],[Whole Building:Facility Total Electric Demand Power '[W'](Hourly) ]]/1000</f>
        <v>6.5365196681074096</v>
      </c>
    </row>
    <row r="366" spans="1:3" x14ac:dyDescent="0.25">
      <c r="A366" s="9" t="s">
        <v>269</v>
      </c>
      <c r="B366" s="12">
        <v>6532.3335621725646</v>
      </c>
      <c r="C366">
        <f>SAFADModel_final_000003__2[[#This Row],[Whole Building:Facility Total Electric Demand Power '[W'](Hourly) ]]/1000</f>
        <v>6.5323335621725649</v>
      </c>
    </row>
    <row r="367" spans="1:3" x14ac:dyDescent="0.25">
      <c r="A367" s="9" t="s">
        <v>270</v>
      </c>
      <c r="B367" s="12">
        <v>6542.8606240290001</v>
      </c>
      <c r="C367">
        <f>SAFADModel_final_000003__2[[#This Row],[Whole Building:Facility Total Electric Demand Power '[W'](Hourly) ]]/1000</f>
        <v>6.5428606240290001</v>
      </c>
    </row>
    <row r="368" spans="1:3" x14ac:dyDescent="0.25">
      <c r="A368" s="9" t="s">
        <v>271</v>
      </c>
      <c r="B368" s="12">
        <v>6586.1850617630553</v>
      </c>
      <c r="C368">
        <f>SAFADModel_final_000003__2[[#This Row],[Whole Building:Facility Total Electric Demand Power '[W'](Hourly) ]]/1000</f>
        <v>6.5861850617630555</v>
      </c>
    </row>
    <row r="369" spans="1:3" x14ac:dyDescent="0.25">
      <c r="A369" s="9" t="s">
        <v>272</v>
      </c>
      <c r="B369" s="12">
        <v>15843.744838278917</v>
      </c>
      <c r="C369">
        <f>SAFADModel_final_000003__2[[#This Row],[Whole Building:Facility Total Electric Demand Power '[W'](Hourly) ]]/1000</f>
        <v>15.843744838278917</v>
      </c>
    </row>
    <row r="370" spans="1:3" x14ac:dyDescent="0.25">
      <c r="A370" s="9" t="s">
        <v>273</v>
      </c>
      <c r="B370" s="12">
        <v>77623.708456444889</v>
      </c>
      <c r="C370">
        <f>SAFADModel_final_000003__2[[#This Row],[Whole Building:Facility Total Electric Demand Power '[W'](Hourly) ]]/1000</f>
        <v>77.623708456444888</v>
      </c>
    </row>
    <row r="371" spans="1:3" x14ac:dyDescent="0.25">
      <c r="A371" s="9" t="s">
        <v>274</v>
      </c>
      <c r="B371" s="12">
        <v>106301.70332327469</v>
      </c>
      <c r="C371">
        <f>SAFADModel_final_000003__2[[#This Row],[Whole Building:Facility Total Electric Demand Power '[W'](Hourly) ]]/1000</f>
        <v>106.30170332327469</v>
      </c>
    </row>
    <row r="372" spans="1:3" x14ac:dyDescent="0.25">
      <c r="A372" s="9" t="s">
        <v>275</v>
      </c>
      <c r="B372" s="12">
        <v>115824.90466782101</v>
      </c>
      <c r="C372">
        <f>SAFADModel_final_000003__2[[#This Row],[Whole Building:Facility Total Electric Demand Power '[W'](Hourly) ]]/1000</f>
        <v>115.82490466782102</v>
      </c>
    </row>
    <row r="373" spans="1:3" x14ac:dyDescent="0.25">
      <c r="A373" s="9" t="s">
        <v>276</v>
      </c>
      <c r="B373" s="12">
        <v>131639.66527178438</v>
      </c>
      <c r="C373">
        <f>SAFADModel_final_000003__2[[#This Row],[Whole Building:Facility Total Electric Demand Power '[W'](Hourly) ]]/1000</f>
        <v>131.63966527178439</v>
      </c>
    </row>
    <row r="374" spans="1:3" x14ac:dyDescent="0.25">
      <c r="A374" s="9" t="s">
        <v>277</v>
      </c>
      <c r="B374" s="12">
        <v>126456.64456767014</v>
      </c>
      <c r="C374">
        <f>SAFADModel_final_000003__2[[#This Row],[Whole Building:Facility Total Electric Demand Power '[W'](Hourly) ]]/1000</f>
        <v>126.45664456767014</v>
      </c>
    </row>
    <row r="375" spans="1:3" x14ac:dyDescent="0.25">
      <c r="A375" s="9" t="s">
        <v>278</v>
      </c>
      <c r="B375" s="12">
        <v>143800.59894272083</v>
      </c>
      <c r="C375">
        <f>SAFADModel_final_000003__2[[#This Row],[Whole Building:Facility Total Electric Demand Power '[W'](Hourly) ]]/1000</f>
        <v>143.80059894272082</v>
      </c>
    </row>
    <row r="376" spans="1:3" x14ac:dyDescent="0.25">
      <c r="A376" s="9" t="s">
        <v>279</v>
      </c>
      <c r="B376" s="12">
        <v>137278.99003704358</v>
      </c>
      <c r="C376">
        <f>SAFADModel_final_000003__2[[#This Row],[Whole Building:Facility Total Electric Demand Power '[W'](Hourly) ]]/1000</f>
        <v>137.27899003704357</v>
      </c>
    </row>
    <row r="377" spans="1:3" x14ac:dyDescent="0.25">
      <c r="A377" s="9" t="s">
        <v>280</v>
      </c>
      <c r="B377" s="12">
        <v>138033.03647040101</v>
      </c>
      <c r="C377">
        <f>SAFADModel_final_000003__2[[#This Row],[Whole Building:Facility Total Electric Demand Power '[W'](Hourly) ]]/1000</f>
        <v>138.03303647040102</v>
      </c>
    </row>
    <row r="378" spans="1:3" x14ac:dyDescent="0.25">
      <c r="A378" s="9" t="s">
        <v>281</v>
      </c>
      <c r="B378" s="12">
        <v>113905.24662685471</v>
      </c>
      <c r="C378">
        <f>SAFADModel_final_000003__2[[#This Row],[Whole Building:Facility Total Electric Demand Power '[W'](Hourly) ]]/1000</f>
        <v>113.90524662685472</v>
      </c>
    </row>
    <row r="379" spans="1:3" x14ac:dyDescent="0.25">
      <c r="A379" s="9" t="s">
        <v>282</v>
      </c>
      <c r="B379" s="12">
        <v>86089.024030760833</v>
      </c>
      <c r="C379">
        <f>SAFADModel_final_000003__2[[#This Row],[Whole Building:Facility Total Electric Demand Power '[W'](Hourly) ]]/1000</f>
        <v>86.089024030760839</v>
      </c>
    </row>
    <row r="380" spans="1:3" x14ac:dyDescent="0.25">
      <c r="A380" s="9" t="s">
        <v>283</v>
      </c>
      <c r="B380" s="12">
        <v>58731.151608591928</v>
      </c>
      <c r="C380">
        <f>SAFADModel_final_000003__2[[#This Row],[Whole Building:Facility Total Electric Demand Power '[W'](Hourly) ]]/1000</f>
        <v>58.731151608591929</v>
      </c>
    </row>
    <row r="381" spans="1:3" x14ac:dyDescent="0.25">
      <c r="A381" s="9" t="s">
        <v>284</v>
      </c>
      <c r="B381" s="12">
        <v>35808.011992871376</v>
      </c>
      <c r="C381">
        <f>SAFADModel_final_000003__2[[#This Row],[Whole Building:Facility Total Electric Demand Power '[W'](Hourly) ]]/1000</f>
        <v>35.808011992871378</v>
      </c>
    </row>
    <row r="382" spans="1:3" x14ac:dyDescent="0.25">
      <c r="A382" s="9" t="s">
        <v>285</v>
      </c>
      <c r="B382" s="12">
        <v>6678.1342160102913</v>
      </c>
      <c r="C382">
        <f>SAFADModel_final_000003__2[[#This Row],[Whole Building:Facility Total Electric Demand Power '[W'](Hourly) ]]/1000</f>
        <v>6.6781342160102914</v>
      </c>
    </row>
    <row r="383" spans="1:3" x14ac:dyDescent="0.25">
      <c r="A383" s="9" t="s">
        <v>286</v>
      </c>
      <c r="B383" s="12">
        <v>6641.4221920254931</v>
      </c>
      <c r="C383">
        <f>SAFADModel_final_000003__2[[#This Row],[Whole Building:Facility Total Electric Demand Power '[W'](Hourly) ]]/1000</f>
        <v>6.6414221920254928</v>
      </c>
    </row>
    <row r="384" spans="1:3" x14ac:dyDescent="0.25">
      <c r="A384" s="9" t="s">
        <v>287</v>
      </c>
      <c r="B384" s="12">
        <v>6619.8441231176266</v>
      </c>
      <c r="C384">
        <f>SAFADModel_final_000003__2[[#This Row],[Whole Building:Facility Total Electric Demand Power '[W'](Hourly) ]]/1000</f>
        <v>6.6198441231176268</v>
      </c>
    </row>
    <row r="385" spans="1:3" x14ac:dyDescent="0.25">
      <c r="A385" s="9" t="s">
        <v>288</v>
      </c>
      <c r="B385" s="12">
        <v>6613.7445168385357</v>
      </c>
      <c r="C385">
        <f>SAFADModel_final_000003__2[[#This Row],[Whole Building:Facility Total Electric Demand Power '[W'](Hourly) ]]/1000</f>
        <v>6.613744516838536</v>
      </c>
    </row>
    <row r="386" spans="1:3" x14ac:dyDescent="0.25">
      <c r="A386" s="9" t="s">
        <v>289</v>
      </c>
      <c r="B386" s="12">
        <v>6623.0109441190316</v>
      </c>
      <c r="C386">
        <f>SAFADModel_final_000003__2[[#This Row],[Whole Building:Facility Total Electric Demand Power '[W'](Hourly) ]]/1000</f>
        <v>6.6230109441190317</v>
      </c>
    </row>
    <row r="387" spans="1:3" x14ac:dyDescent="0.25">
      <c r="A387" s="9" t="s">
        <v>290</v>
      </c>
      <c r="B387" s="12">
        <v>6636.8106310488592</v>
      </c>
      <c r="C387">
        <f>SAFADModel_final_000003__2[[#This Row],[Whole Building:Facility Total Electric Demand Power '[W'](Hourly) ]]/1000</f>
        <v>6.636810631048859</v>
      </c>
    </row>
    <row r="388" spans="1:3" x14ac:dyDescent="0.25">
      <c r="A388" s="9" t="s">
        <v>291</v>
      </c>
      <c r="B388" s="12">
        <v>6635.0410905268827</v>
      </c>
      <c r="C388">
        <f>SAFADModel_final_000003__2[[#This Row],[Whole Building:Facility Total Electric Demand Power '[W'](Hourly) ]]/1000</f>
        <v>6.6350410905268831</v>
      </c>
    </row>
    <row r="389" spans="1:3" x14ac:dyDescent="0.25">
      <c r="A389" s="9" t="s">
        <v>292</v>
      </c>
      <c r="B389" s="12">
        <v>6609.4431945705192</v>
      </c>
      <c r="C389">
        <f>SAFADModel_final_000003__2[[#This Row],[Whole Building:Facility Total Electric Demand Power '[W'](Hourly) ]]/1000</f>
        <v>6.6094431945705194</v>
      </c>
    </row>
    <row r="390" spans="1:3" x14ac:dyDescent="0.25">
      <c r="A390" s="9" t="s">
        <v>293</v>
      </c>
      <c r="B390" s="12">
        <v>6587.7469522829897</v>
      </c>
      <c r="C390">
        <f>SAFADModel_final_000003__2[[#This Row],[Whole Building:Facility Total Electric Demand Power '[W'](Hourly) ]]/1000</f>
        <v>6.5877469522829895</v>
      </c>
    </row>
    <row r="391" spans="1:3" x14ac:dyDescent="0.25">
      <c r="A391" s="9" t="s">
        <v>294</v>
      </c>
      <c r="B391" s="12">
        <v>6588.0887600626238</v>
      </c>
      <c r="C391">
        <f>SAFADModel_final_000003__2[[#This Row],[Whole Building:Facility Total Electric Demand Power '[W'](Hourly) ]]/1000</f>
        <v>6.5880887600626235</v>
      </c>
    </row>
    <row r="392" spans="1:3" x14ac:dyDescent="0.25">
      <c r="A392" s="9" t="s">
        <v>295</v>
      </c>
      <c r="B392" s="12">
        <v>6631.8167059997095</v>
      </c>
      <c r="C392">
        <f>SAFADModel_final_000003__2[[#This Row],[Whole Building:Facility Total Electric Demand Power '[W'](Hourly) ]]/1000</f>
        <v>6.6318167059997091</v>
      </c>
    </row>
    <row r="393" spans="1:3" x14ac:dyDescent="0.25">
      <c r="A393" s="9" t="s">
        <v>296</v>
      </c>
      <c r="B393" s="12">
        <v>6686.6510500272207</v>
      </c>
      <c r="C393">
        <f>SAFADModel_final_000003__2[[#This Row],[Whole Building:Facility Total Electric Demand Power '[W'](Hourly) ]]/1000</f>
        <v>6.6866510500272209</v>
      </c>
    </row>
    <row r="394" spans="1:3" x14ac:dyDescent="0.25">
      <c r="A394" s="9" t="s">
        <v>297</v>
      </c>
      <c r="B394" s="12">
        <v>6718.5843732005114</v>
      </c>
      <c r="C394">
        <f>SAFADModel_final_000003__2[[#This Row],[Whole Building:Facility Total Electric Demand Power '[W'](Hourly) ]]/1000</f>
        <v>6.7185843732005113</v>
      </c>
    </row>
    <row r="395" spans="1:3" x14ac:dyDescent="0.25">
      <c r="A395" s="9" t="s">
        <v>298</v>
      </c>
      <c r="B395" s="12">
        <v>6733.7103680066602</v>
      </c>
      <c r="C395">
        <f>SAFADModel_final_000003__2[[#This Row],[Whole Building:Facility Total Electric Demand Power '[W'](Hourly) ]]/1000</f>
        <v>6.7337103680066601</v>
      </c>
    </row>
    <row r="396" spans="1:3" x14ac:dyDescent="0.25">
      <c r="A396" s="9" t="s">
        <v>299</v>
      </c>
      <c r="B396" s="12">
        <v>6748.7728600502487</v>
      </c>
      <c r="C396">
        <f>SAFADModel_final_000003__2[[#This Row],[Whole Building:Facility Total Electric Demand Power '[W'](Hourly) ]]/1000</f>
        <v>6.7487728600502486</v>
      </c>
    </row>
    <row r="397" spans="1:3" x14ac:dyDescent="0.25">
      <c r="A397" s="9" t="s">
        <v>300</v>
      </c>
      <c r="B397" s="12">
        <v>6759.5866883688941</v>
      </c>
      <c r="C397">
        <f>SAFADModel_final_000003__2[[#This Row],[Whole Building:Facility Total Electric Demand Power '[W'](Hourly) ]]/1000</f>
        <v>6.759586688368894</v>
      </c>
    </row>
    <row r="398" spans="1:3" x14ac:dyDescent="0.25">
      <c r="A398" s="9" t="s">
        <v>301</v>
      </c>
      <c r="B398" s="12">
        <v>6762.7280518906164</v>
      </c>
      <c r="C398">
        <f>SAFADModel_final_000003__2[[#This Row],[Whole Building:Facility Total Electric Demand Power '[W'](Hourly) ]]/1000</f>
        <v>6.7627280518906163</v>
      </c>
    </row>
    <row r="399" spans="1:3" x14ac:dyDescent="0.25">
      <c r="A399" s="9" t="s">
        <v>302</v>
      </c>
      <c r="B399" s="12">
        <v>6764.7009049896342</v>
      </c>
      <c r="C399">
        <f>SAFADModel_final_000003__2[[#This Row],[Whole Building:Facility Total Electric Demand Power '[W'](Hourly) ]]/1000</f>
        <v>6.7647009049896338</v>
      </c>
    </row>
    <row r="400" spans="1:3" x14ac:dyDescent="0.25">
      <c r="A400" s="9" t="s">
        <v>303</v>
      </c>
      <c r="B400" s="12">
        <v>6769.1064828549752</v>
      </c>
      <c r="C400">
        <f>SAFADModel_final_000003__2[[#This Row],[Whole Building:Facility Total Electric Demand Power '[W'](Hourly) ]]/1000</f>
        <v>6.7691064828549754</v>
      </c>
    </row>
    <row r="401" spans="1:3" x14ac:dyDescent="0.25">
      <c r="A401" s="9" t="s">
        <v>304</v>
      </c>
      <c r="B401" s="12">
        <v>6769.7467216393525</v>
      </c>
      <c r="C401">
        <f>SAFADModel_final_000003__2[[#This Row],[Whole Building:Facility Total Electric Demand Power '[W'](Hourly) ]]/1000</f>
        <v>6.7697467216393523</v>
      </c>
    </row>
    <row r="402" spans="1:3" x14ac:dyDescent="0.25">
      <c r="A402" s="9" t="s">
        <v>305</v>
      </c>
      <c r="B402" s="12">
        <v>6761.8468372460602</v>
      </c>
      <c r="C402">
        <f>SAFADModel_final_000003__2[[#This Row],[Whole Building:Facility Total Electric Demand Power '[W'](Hourly) ]]/1000</f>
        <v>6.7618468372460603</v>
      </c>
    </row>
    <row r="403" spans="1:3" x14ac:dyDescent="0.25">
      <c r="A403" s="9" t="s">
        <v>306</v>
      </c>
      <c r="B403" s="12">
        <v>6745.037627206596</v>
      </c>
      <c r="C403">
        <f>SAFADModel_final_000003__2[[#This Row],[Whole Building:Facility Total Electric Demand Power '[W'](Hourly) ]]/1000</f>
        <v>6.7450376272065959</v>
      </c>
    </row>
    <row r="404" spans="1:3" x14ac:dyDescent="0.25">
      <c r="A404" s="9" t="s">
        <v>307</v>
      </c>
      <c r="B404" s="12">
        <v>6719.0223736284834</v>
      </c>
      <c r="C404">
        <f>SAFADModel_final_000003__2[[#This Row],[Whole Building:Facility Total Electric Demand Power '[W'](Hourly) ]]/1000</f>
        <v>6.7190223736284835</v>
      </c>
    </row>
    <row r="405" spans="1:3" x14ac:dyDescent="0.25">
      <c r="A405" s="9" t="s">
        <v>308</v>
      </c>
      <c r="B405" s="12">
        <v>6688.0350448657737</v>
      </c>
      <c r="C405">
        <f>SAFADModel_final_000003__2[[#This Row],[Whole Building:Facility Total Electric Demand Power '[W'](Hourly) ]]/1000</f>
        <v>6.6880350448657735</v>
      </c>
    </row>
    <row r="406" spans="1:3" x14ac:dyDescent="0.25">
      <c r="A406" s="9" t="s">
        <v>309</v>
      </c>
      <c r="B406" s="12">
        <v>6671.1592050777626</v>
      </c>
      <c r="C406">
        <f>SAFADModel_final_000003__2[[#This Row],[Whole Building:Facility Total Electric Demand Power '[W'](Hourly) ]]/1000</f>
        <v>6.6711592050777631</v>
      </c>
    </row>
    <row r="407" spans="1:3" x14ac:dyDescent="0.25">
      <c r="A407" s="9" t="s">
        <v>310</v>
      </c>
      <c r="B407" s="12">
        <v>6640.331005799525</v>
      </c>
      <c r="C407">
        <f>SAFADModel_final_000003__2[[#This Row],[Whole Building:Facility Total Electric Demand Power '[W'](Hourly) ]]/1000</f>
        <v>6.6403310057995251</v>
      </c>
    </row>
    <row r="408" spans="1:3" x14ac:dyDescent="0.25">
      <c r="A408" s="9" t="s">
        <v>311</v>
      </c>
      <c r="B408" s="12">
        <v>6612.3337674755458</v>
      </c>
      <c r="C408">
        <f>SAFADModel_final_000003__2[[#This Row],[Whole Building:Facility Total Electric Demand Power '[W'](Hourly) ]]/1000</f>
        <v>6.6123337674755458</v>
      </c>
    </row>
    <row r="409" spans="1:3" x14ac:dyDescent="0.25">
      <c r="A409" s="9" t="s">
        <v>312</v>
      </c>
      <c r="B409" s="12">
        <v>6583.8121641979342</v>
      </c>
      <c r="C409">
        <f>SAFADModel_final_000003__2[[#This Row],[Whole Building:Facility Total Electric Demand Power '[W'](Hourly) ]]/1000</f>
        <v>6.5838121641979344</v>
      </c>
    </row>
    <row r="410" spans="1:3" x14ac:dyDescent="0.25">
      <c r="A410" s="9" t="s">
        <v>313</v>
      </c>
      <c r="B410" s="12">
        <v>6570.2254267579256</v>
      </c>
      <c r="C410">
        <f>SAFADModel_final_000003__2[[#This Row],[Whole Building:Facility Total Electric Demand Power '[W'](Hourly) ]]/1000</f>
        <v>6.5702254267579256</v>
      </c>
    </row>
    <row r="411" spans="1:3" x14ac:dyDescent="0.25">
      <c r="A411" s="9" t="s">
        <v>314</v>
      </c>
      <c r="B411" s="12">
        <v>6557.0338945711628</v>
      </c>
      <c r="C411">
        <f>SAFADModel_final_000003__2[[#This Row],[Whole Building:Facility Total Electric Demand Power '[W'](Hourly) ]]/1000</f>
        <v>6.5570338945711626</v>
      </c>
    </row>
    <row r="412" spans="1:3" x14ac:dyDescent="0.25">
      <c r="A412" s="9" t="s">
        <v>315</v>
      </c>
      <c r="B412" s="12">
        <v>6546.5889608815005</v>
      </c>
      <c r="C412">
        <f>SAFADModel_final_000003__2[[#This Row],[Whole Building:Facility Total Electric Demand Power '[W'](Hourly) ]]/1000</f>
        <v>6.5465889608815004</v>
      </c>
    </row>
    <row r="413" spans="1:3" x14ac:dyDescent="0.25">
      <c r="A413" s="9" t="s">
        <v>316</v>
      </c>
      <c r="B413" s="12">
        <v>6531.5749244108183</v>
      </c>
      <c r="C413">
        <f>SAFADModel_final_000003__2[[#This Row],[Whole Building:Facility Total Electric Demand Power '[W'](Hourly) ]]/1000</f>
        <v>6.5315749244108181</v>
      </c>
    </row>
    <row r="414" spans="1:3" x14ac:dyDescent="0.25">
      <c r="A414" s="9" t="s">
        <v>317</v>
      </c>
      <c r="B414" s="12">
        <v>6519.251853446287</v>
      </c>
      <c r="C414">
        <f>SAFADModel_final_000003__2[[#This Row],[Whole Building:Facility Total Electric Demand Power '[W'](Hourly) ]]/1000</f>
        <v>6.5192518534462867</v>
      </c>
    </row>
    <row r="415" spans="1:3" x14ac:dyDescent="0.25">
      <c r="A415" s="9" t="s">
        <v>318</v>
      </c>
      <c r="B415" s="12">
        <v>6526.5142348172476</v>
      </c>
      <c r="C415">
        <f>SAFADModel_final_000003__2[[#This Row],[Whole Building:Facility Total Electric Demand Power '[W'](Hourly) ]]/1000</f>
        <v>6.526514234817248</v>
      </c>
    </row>
    <row r="416" spans="1:3" x14ac:dyDescent="0.25">
      <c r="A416" s="9" t="s">
        <v>319</v>
      </c>
      <c r="B416" s="12">
        <v>6576.2654848513585</v>
      </c>
      <c r="C416">
        <f>SAFADModel_final_000003__2[[#This Row],[Whole Building:Facility Total Electric Demand Power '[W'](Hourly) ]]/1000</f>
        <v>6.5762654848513584</v>
      </c>
    </row>
    <row r="417" spans="1:3" x14ac:dyDescent="0.25">
      <c r="A417" s="9" t="s">
        <v>320</v>
      </c>
      <c r="B417" s="12">
        <v>6636.7060841925531</v>
      </c>
      <c r="C417">
        <f>SAFADModel_final_000003__2[[#This Row],[Whole Building:Facility Total Electric Demand Power '[W'](Hourly) ]]/1000</f>
        <v>6.6367060841925527</v>
      </c>
    </row>
    <row r="418" spans="1:3" x14ac:dyDescent="0.25">
      <c r="A418" s="9" t="s">
        <v>321</v>
      </c>
      <c r="B418" s="12">
        <v>6686.4858861832108</v>
      </c>
      <c r="C418">
        <f>SAFADModel_final_000003__2[[#This Row],[Whole Building:Facility Total Electric Demand Power '[W'](Hourly) ]]/1000</f>
        <v>6.6864858861832106</v>
      </c>
    </row>
    <row r="419" spans="1:3" x14ac:dyDescent="0.25">
      <c r="A419" s="9" t="s">
        <v>322</v>
      </c>
      <c r="B419" s="12">
        <v>6716.589503755732</v>
      </c>
      <c r="C419">
        <f>SAFADModel_final_000003__2[[#This Row],[Whole Building:Facility Total Electric Demand Power '[W'](Hourly) ]]/1000</f>
        <v>6.7165895037557322</v>
      </c>
    </row>
    <row r="420" spans="1:3" x14ac:dyDescent="0.25">
      <c r="A420" s="9" t="s">
        <v>323</v>
      </c>
      <c r="B420" s="12">
        <v>6744.0996736108509</v>
      </c>
      <c r="C420">
        <f>SAFADModel_final_000003__2[[#This Row],[Whole Building:Facility Total Electric Demand Power '[W'](Hourly) ]]/1000</f>
        <v>6.7440996736108509</v>
      </c>
    </row>
    <row r="421" spans="1:3" x14ac:dyDescent="0.25">
      <c r="A421" s="9" t="s">
        <v>324</v>
      </c>
      <c r="B421" s="12">
        <v>6765.2538875458959</v>
      </c>
      <c r="C421">
        <f>SAFADModel_final_000003__2[[#This Row],[Whole Building:Facility Total Electric Demand Power '[W'](Hourly) ]]/1000</f>
        <v>6.7652538875458959</v>
      </c>
    </row>
    <row r="422" spans="1:3" x14ac:dyDescent="0.25">
      <c r="A422" s="9" t="s">
        <v>325</v>
      </c>
      <c r="B422" s="12">
        <v>6778.5773189682322</v>
      </c>
      <c r="C422">
        <f>SAFADModel_final_000003__2[[#This Row],[Whole Building:Facility Total Electric Demand Power '[W'](Hourly) ]]/1000</f>
        <v>6.7785773189682326</v>
      </c>
    </row>
    <row r="423" spans="1:3" x14ac:dyDescent="0.25">
      <c r="A423" s="9" t="s">
        <v>326</v>
      </c>
      <c r="B423" s="12">
        <v>6778.4442170860175</v>
      </c>
      <c r="C423">
        <f>SAFADModel_final_000003__2[[#This Row],[Whole Building:Facility Total Electric Demand Power '[W'](Hourly) ]]/1000</f>
        <v>6.7784442170860171</v>
      </c>
    </row>
    <row r="424" spans="1:3" x14ac:dyDescent="0.25">
      <c r="A424" s="9" t="s">
        <v>327</v>
      </c>
      <c r="B424" s="12">
        <v>6760.5221172656748</v>
      </c>
      <c r="C424">
        <f>SAFADModel_final_000003__2[[#This Row],[Whole Building:Facility Total Electric Demand Power '[W'](Hourly) ]]/1000</f>
        <v>6.7605221172656744</v>
      </c>
    </row>
    <row r="425" spans="1:3" x14ac:dyDescent="0.25">
      <c r="A425" s="9" t="s">
        <v>328</v>
      </c>
      <c r="B425" s="12">
        <v>6721.6522739809561</v>
      </c>
      <c r="C425">
        <f>SAFADModel_final_000003__2[[#This Row],[Whole Building:Facility Total Electric Demand Power '[W'](Hourly) ]]/1000</f>
        <v>6.7216522739809559</v>
      </c>
    </row>
    <row r="426" spans="1:3" x14ac:dyDescent="0.25">
      <c r="A426" s="9" t="s">
        <v>329</v>
      </c>
      <c r="B426" s="12">
        <v>6680.7411199295493</v>
      </c>
      <c r="C426">
        <f>SAFADModel_final_000003__2[[#This Row],[Whole Building:Facility Total Electric Demand Power '[W'](Hourly) ]]/1000</f>
        <v>6.6807411199295492</v>
      </c>
    </row>
    <row r="427" spans="1:3" x14ac:dyDescent="0.25">
      <c r="A427" s="9" t="s">
        <v>330</v>
      </c>
      <c r="B427" s="12">
        <v>6649.3223289081989</v>
      </c>
      <c r="C427">
        <f>SAFADModel_final_000003__2[[#This Row],[Whole Building:Facility Total Electric Demand Power '[W'](Hourly) ]]/1000</f>
        <v>6.6493223289081991</v>
      </c>
    </row>
    <row r="428" spans="1:3" x14ac:dyDescent="0.25">
      <c r="A428" s="9" t="s">
        <v>331</v>
      </c>
      <c r="B428" s="12">
        <v>6632.8597552510355</v>
      </c>
      <c r="C428">
        <f>SAFADModel_final_000003__2[[#This Row],[Whole Building:Facility Total Electric Demand Power '[W'](Hourly) ]]/1000</f>
        <v>6.6328597552510358</v>
      </c>
    </row>
    <row r="429" spans="1:3" x14ac:dyDescent="0.25">
      <c r="A429" s="9" t="s">
        <v>332</v>
      </c>
      <c r="B429" s="12">
        <v>6621.711160591326</v>
      </c>
      <c r="C429">
        <f>SAFADModel_final_000003__2[[#This Row],[Whole Building:Facility Total Electric Demand Power '[W'](Hourly) ]]/1000</f>
        <v>6.6217111605913264</v>
      </c>
    </row>
    <row r="430" spans="1:3" x14ac:dyDescent="0.25">
      <c r="A430" s="9" t="s">
        <v>333</v>
      </c>
      <c r="B430" s="12">
        <v>6610.119136921362</v>
      </c>
      <c r="C430">
        <f>SAFADModel_final_000003__2[[#This Row],[Whole Building:Facility Total Electric Demand Power '[W'](Hourly) ]]/1000</f>
        <v>6.6101191369213623</v>
      </c>
    </row>
    <row r="431" spans="1:3" x14ac:dyDescent="0.25">
      <c r="A431" s="9" t="s">
        <v>334</v>
      </c>
      <c r="B431" s="12">
        <v>6595.0612174473163</v>
      </c>
      <c r="C431">
        <f>SAFADModel_final_000003__2[[#This Row],[Whole Building:Facility Total Electric Demand Power '[W'](Hourly) ]]/1000</f>
        <v>6.5950612174473164</v>
      </c>
    </row>
    <row r="432" spans="1:3" x14ac:dyDescent="0.25">
      <c r="A432" s="9" t="s">
        <v>335</v>
      </c>
      <c r="B432" s="12">
        <v>6585.452264538686</v>
      </c>
      <c r="C432">
        <f>SAFADModel_final_000003__2[[#This Row],[Whole Building:Facility Total Electric Demand Power '[W'](Hourly) ]]/1000</f>
        <v>6.5854522645386862</v>
      </c>
    </row>
    <row r="433" spans="1:3" x14ac:dyDescent="0.25">
      <c r="A433" s="9" t="s">
        <v>336</v>
      </c>
      <c r="B433" s="12">
        <v>6576.0793037235462</v>
      </c>
      <c r="C433">
        <f>SAFADModel_final_000003__2[[#This Row],[Whole Building:Facility Total Electric Demand Power '[W'](Hourly) ]]/1000</f>
        <v>6.5760793037235459</v>
      </c>
    </row>
    <row r="434" spans="1:3" x14ac:dyDescent="0.25">
      <c r="A434" s="9" t="s">
        <v>337</v>
      </c>
      <c r="B434" s="12">
        <v>6573.3279262532333</v>
      </c>
      <c r="C434">
        <f>SAFADModel_final_000003__2[[#This Row],[Whole Building:Facility Total Electric Demand Power '[W'](Hourly) ]]/1000</f>
        <v>6.5733279262532331</v>
      </c>
    </row>
    <row r="435" spans="1:3" x14ac:dyDescent="0.25">
      <c r="A435" s="9" t="s">
        <v>338</v>
      </c>
      <c r="B435" s="12">
        <v>6573.6501620898234</v>
      </c>
      <c r="C435">
        <f>SAFADModel_final_000003__2[[#This Row],[Whole Building:Facility Total Electric Demand Power '[W'](Hourly) ]]/1000</f>
        <v>6.5736501620898231</v>
      </c>
    </row>
    <row r="436" spans="1:3" x14ac:dyDescent="0.25">
      <c r="A436" s="9" t="s">
        <v>339</v>
      </c>
      <c r="B436" s="12">
        <v>6560.4954869818621</v>
      </c>
      <c r="C436">
        <f>SAFADModel_final_000003__2[[#This Row],[Whole Building:Facility Total Electric Demand Power '[W'](Hourly) ]]/1000</f>
        <v>6.5604954869818624</v>
      </c>
    </row>
    <row r="437" spans="1:3" x14ac:dyDescent="0.25">
      <c r="A437" s="9" t="s">
        <v>340</v>
      </c>
      <c r="B437" s="12">
        <v>6526.7948647195053</v>
      </c>
      <c r="C437">
        <f>SAFADModel_final_000003__2[[#This Row],[Whole Building:Facility Total Electric Demand Power '[W'](Hourly) ]]/1000</f>
        <v>6.5267948647195055</v>
      </c>
    </row>
    <row r="438" spans="1:3" x14ac:dyDescent="0.25">
      <c r="A438" s="9" t="s">
        <v>341</v>
      </c>
      <c r="B438" s="12">
        <v>6493.247376312077</v>
      </c>
      <c r="C438">
        <f>SAFADModel_final_000003__2[[#This Row],[Whole Building:Facility Total Electric Demand Power '[W'](Hourly) ]]/1000</f>
        <v>6.4932473763120768</v>
      </c>
    </row>
    <row r="439" spans="1:3" x14ac:dyDescent="0.25">
      <c r="A439" s="9" t="s">
        <v>342</v>
      </c>
      <c r="B439" s="12">
        <v>6497.746974919839</v>
      </c>
      <c r="C439">
        <f>SAFADModel_final_000003__2[[#This Row],[Whole Building:Facility Total Electric Demand Power '[W'](Hourly) ]]/1000</f>
        <v>6.4977469749198393</v>
      </c>
    </row>
    <row r="440" spans="1:3" x14ac:dyDescent="0.25">
      <c r="A440" s="9" t="s">
        <v>343</v>
      </c>
      <c r="B440" s="12">
        <v>6574.6709159403717</v>
      </c>
      <c r="C440">
        <f>SAFADModel_final_000003__2[[#This Row],[Whole Building:Facility Total Electric Demand Power '[W'](Hourly) ]]/1000</f>
        <v>6.5746709159403718</v>
      </c>
    </row>
    <row r="441" spans="1:3" x14ac:dyDescent="0.25">
      <c r="A441" s="9" t="s">
        <v>344</v>
      </c>
      <c r="B441" s="12">
        <v>6665.2660576461885</v>
      </c>
      <c r="C441">
        <f>SAFADModel_final_000003__2[[#This Row],[Whole Building:Facility Total Electric Demand Power '[W'](Hourly) ]]/1000</f>
        <v>6.6652660576461882</v>
      </c>
    </row>
    <row r="442" spans="1:3" x14ac:dyDescent="0.25">
      <c r="A442" s="9" t="s">
        <v>345</v>
      </c>
      <c r="B442" s="12">
        <v>6724.5701109008705</v>
      </c>
      <c r="C442">
        <f>SAFADModel_final_000003__2[[#This Row],[Whole Building:Facility Total Electric Demand Power '[W'](Hourly) ]]/1000</f>
        <v>6.7245701109008706</v>
      </c>
    </row>
    <row r="443" spans="1:3" x14ac:dyDescent="0.25">
      <c r="A443" s="9" t="s">
        <v>346</v>
      </c>
      <c r="B443" s="12">
        <v>6749.8953621427418</v>
      </c>
      <c r="C443">
        <f>SAFADModel_final_000003__2[[#This Row],[Whole Building:Facility Total Electric Demand Power '[W'](Hourly) ]]/1000</f>
        <v>6.749895362142742</v>
      </c>
    </row>
    <row r="444" spans="1:3" x14ac:dyDescent="0.25">
      <c r="A444" s="9" t="s">
        <v>347</v>
      </c>
      <c r="B444" s="12">
        <v>6770.496346631563</v>
      </c>
      <c r="C444">
        <f>SAFADModel_final_000003__2[[#This Row],[Whole Building:Facility Total Electric Demand Power '[W'](Hourly) ]]/1000</f>
        <v>6.7704963466315631</v>
      </c>
    </row>
    <row r="445" spans="1:3" x14ac:dyDescent="0.25">
      <c r="A445" s="9" t="s">
        <v>348</v>
      </c>
      <c r="B445" s="12">
        <v>6784.3975320539857</v>
      </c>
      <c r="C445">
        <f>SAFADModel_final_000003__2[[#This Row],[Whole Building:Facility Total Electric Demand Power '[W'](Hourly) ]]/1000</f>
        <v>6.784397532053986</v>
      </c>
    </row>
    <row r="446" spans="1:3" x14ac:dyDescent="0.25">
      <c r="A446" s="9" t="s">
        <v>349</v>
      </c>
      <c r="B446" s="12">
        <v>6792.6590736307335</v>
      </c>
      <c r="C446">
        <f>SAFADModel_final_000003__2[[#This Row],[Whole Building:Facility Total Electric Demand Power '[W'](Hourly) ]]/1000</f>
        <v>6.7926590736307331</v>
      </c>
    </row>
    <row r="447" spans="1:3" x14ac:dyDescent="0.25">
      <c r="A447" s="9" t="s">
        <v>350</v>
      </c>
      <c r="B447" s="12">
        <v>6793.8699127202117</v>
      </c>
      <c r="C447">
        <f>SAFADModel_final_000003__2[[#This Row],[Whole Building:Facility Total Electric Demand Power '[W'](Hourly) ]]/1000</f>
        <v>6.7938699127202113</v>
      </c>
    </row>
    <row r="448" spans="1:3" x14ac:dyDescent="0.25">
      <c r="A448" s="9" t="s">
        <v>351</v>
      </c>
      <c r="B448" s="12">
        <v>6784.6096168544464</v>
      </c>
      <c r="C448">
        <f>SAFADModel_final_000003__2[[#This Row],[Whole Building:Facility Total Electric Demand Power '[W'](Hourly) ]]/1000</f>
        <v>6.7846096168544463</v>
      </c>
    </row>
    <row r="449" spans="1:3" x14ac:dyDescent="0.25">
      <c r="A449" s="9" t="s">
        <v>352</v>
      </c>
      <c r="B449" s="12">
        <v>6771.3648239039676</v>
      </c>
      <c r="C449">
        <f>SAFADModel_final_000003__2[[#This Row],[Whole Building:Facility Total Electric Demand Power '[W'](Hourly) ]]/1000</f>
        <v>6.7713648239039674</v>
      </c>
    </row>
    <row r="450" spans="1:3" x14ac:dyDescent="0.25">
      <c r="A450" s="9" t="s">
        <v>353</v>
      </c>
      <c r="B450" s="12">
        <v>6756.6488000306899</v>
      </c>
      <c r="C450">
        <f>SAFADModel_final_000003__2[[#This Row],[Whole Building:Facility Total Electric Demand Power '[W'](Hourly) ]]/1000</f>
        <v>6.7566488000306899</v>
      </c>
    </row>
    <row r="451" spans="1:3" x14ac:dyDescent="0.25">
      <c r="A451" s="9" t="s">
        <v>354</v>
      </c>
      <c r="B451" s="12">
        <v>6738.8330941319809</v>
      </c>
      <c r="C451">
        <f>SAFADModel_final_000003__2[[#This Row],[Whole Building:Facility Total Electric Demand Power '[W'](Hourly) ]]/1000</f>
        <v>6.7388330941319809</v>
      </c>
    </row>
    <row r="452" spans="1:3" x14ac:dyDescent="0.25">
      <c r="A452" s="9" t="s">
        <v>355</v>
      </c>
      <c r="B452" s="12">
        <v>6713.0834787261047</v>
      </c>
      <c r="C452">
        <f>SAFADModel_final_000003__2[[#This Row],[Whole Building:Facility Total Electric Demand Power '[W'](Hourly) ]]/1000</f>
        <v>6.7130834787261042</v>
      </c>
    </row>
    <row r="453" spans="1:3" x14ac:dyDescent="0.25">
      <c r="A453" s="9" t="s">
        <v>356</v>
      </c>
      <c r="B453" s="12">
        <v>6674.3037785195047</v>
      </c>
      <c r="C453">
        <f>SAFADModel_final_000003__2[[#This Row],[Whole Building:Facility Total Electric Demand Power '[W'](Hourly) ]]/1000</f>
        <v>6.674303778519505</v>
      </c>
    </row>
    <row r="454" spans="1:3" x14ac:dyDescent="0.25">
      <c r="A454" s="9" t="s">
        <v>357</v>
      </c>
      <c r="B454" s="12">
        <v>6642.7772781743924</v>
      </c>
      <c r="C454">
        <f>SAFADModel_final_000003__2[[#This Row],[Whole Building:Facility Total Electric Demand Power '[W'](Hourly) ]]/1000</f>
        <v>6.6427772781743926</v>
      </c>
    </row>
    <row r="455" spans="1:3" x14ac:dyDescent="0.25">
      <c r="A455" s="9" t="s">
        <v>358</v>
      </c>
      <c r="B455" s="12">
        <v>6600.1636643458196</v>
      </c>
      <c r="C455">
        <f>SAFADModel_final_000003__2[[#This Row],[Whole Building:Facility Total Electric Demand Power '[W'](Hourly) ]]/1000</f>
        <v>6.6001636643458195</v>
      </c>
    </row>
    <row r="456" spans="1:3" x14ac:dyDescent="0.25">
      <c r="A456" s="9" t="s">
        <v>359</v>
      </c>
      <c r="B456" s="12">
        <v>6552.2371821275019</v>
      </c>
      <c r="C456">
        <f>SAFADModel_final_000003__2[[#This Row],[Whole Building:Facility Total Electric Demand Power '[W'](Hourly) ]]/1000</f>
        <v>6.5522371821275023</v>
      </c>
    </row>
    <row r="457" spans="1:3" x14ac:dyDescent="0.25">
      <c r="A457" s="9" t="s">
        <v>360</v>
      </c>
      <c r="B457" s="12">
        <v>6523.1750005108879</v>
      </c>
      <c r="C457">
        <f>SAFADModel_final_000003__2[[#This Row],[Whole Building:Facility Total Electric Demand Power '[W'](Hourly) ]]/1000</f>
        <v>6.5231750005108875</v>
      </c>
    </row>
    <row r="458" spans="1:3" x14ac:dyDescent="0.25">
      <c r="A458" s="9" t="s">
        <v>629</v>
      </c>
      <c r="B458" s="12">
        <v>6550.64763921134</v>
      </c>
      <c r="C458">
        <f>SAFADModel_final_000003__2[[#This Row],[Whole Building:Facility Total Electric Demand Power '[W'](Hourly) ]]/1000</f>
        <v>6.5506476392113404</v>
      </c>
    </row>
    <row r="459" spans="1:3" x14ac:dyDescent="0.25">
      <c r="A459" s="9" t="s">
        <v>630</v>
      </c>
      <c r="B459" s="12">
        <v>6584.7438894239313</v>
      </c>
      <c r="C459">
        <f>SAFADModel_final_000003__2[[#This Row],[Whole Building:Facility Total Electric Demand Power '[W'](Hourly) ]]/1000</f>
        <v>6.5847438894239314</v>
      </c>
    </row>
    <row r="460" spans="1:3" x14ac:dyDescent="0.25">
      <c r="A460" s="9" t="s">
        <v>631</v>
      </c>
      <c r="B460" s="12">
        <v>6593.7992303398169</v>
      </c>
      <c r="C460">
        <f>SAFADModel_final_000003__2[[#This Row],[Whole Building:Facility Total Electric Demand Power '[W'](Hourly) ]]/1000</f>
        <v>6.5937992303398172</v>
      </c>
    </row>
    <row r="461" spans="1:3" x14ac:dyDescent="0.25">
      <c r="A461" s="9" t="s">
        <v>632</v>
      </c>
      <c r="B461" s="12">
        <v>6557.2187914659708</v>
      </c>
      <c r="C461">
        <f>SAFADModel_final_000003__2[[#This Row],[Whole Building:Facility Total Electric Demand Power '[W'](Hourly) ]]/1000</f>
        <v>6.5572187914659708</v>
      </c>
    </row>
    <row r="462" spans="1:3" x14ac:dyDescent="0.25">
      <c r="A462" s="9" t="s">
        <v>633</v>
      </c>
      <c r="B462" s="12">
        <v>6511.3750006793407</v>
      </c>
      <c r="C462">
        <f>SAFADModel_final_000003__2[[#This Row],[Whole Building:Facility Total Electric Demand Power '[W'](Hourly) ]]/1000</f>
        <v>6.5113750006793403</v>
      </c>
    </row>
    <row r="463" spans="1:3" x14ac:dyDescent="0.25">
      <c r="A463" s="9" t="s">
        <v>634</v>
      </c>
      <c r="B463" s="12">
        <v>6502.2110976179838</v>
      </c>
      <c r="C463">
        <f>SAFADModel_final_000003__2[[#This Row],[Whole Building:Facility Total Electric Demand Power '[W'](Hourly) ]]/1000</f>
        <v>6.5022110976179839</v>
      </c>
    </row>
    <row r="464" spans="1:3" x14ac:dyDescent="0.25">
      <c r="A464" s="9" t="s">
        <v>635</v>
      </c>
      <c r="B464" s="12">
        <v>6568.3954739812225</v>
      </c>
      <c r="C464">
        <f>SAFADModel_final_000003__2[[#This Row],[Whole Building:Facility Total Electric Demand Power '[W'](Hourly) ]]/1000</f>
        <v>6.5683954739812229</v>
      </c>
    </row>
    <row r="465" spans="1:3" x14ac:dyDescent="0.25">
      <c r="A465" s="9" t="s">
        <v>636</v>
      </c>
      <c r="B465" s="12">
        <v>6649.9837463152262</v>
      </c>
      <c r="C465">
        <f>SAFADModel_final_000003__2[[#This Row],[Whole Building:Facility Total Electric Demand Power '[W'](Hourly) ]]/1000</f>
        <v>6.6499837463152263</v>
      </c>
    </row>
    <row r="466" spans="1:3" x14ac:dyDescent="0.25">
      <c r="A466" s="9" t="s">
        <v>637</v>
      </c>
      <c r="B466" s="12">
        <v>6709.494458209625</v>
      </c>
      <c r="C466">
        <f>SAFADModel_final_000003__2[[#This Row],[Whole Building:Facility Total Electric Demand Power '[W'](Hourly) ]]/1000</f>
        <v>6.7094944582096252</v>
      </c>
    </row>
    <row r="467" spans="1:3" x14ac:dyDescent="0.25">
      <c r="A467" s="9" t="s">
        <v>638</v>
      </c>
      <c r="B467" s="12">
        <v>6743.2620643665468</v>
      </c>
      <c r="C467">
        <f>SAFADModel_final_000003__2[[#This Row],[Whole Building:Facility Total Electric Demand Power '[W'](Hourly) ]]/1000</f>
        <v>6.7432620643665464</v>
      </c>
    </row>
    <row r="468" spans="1:3" x14ac:dyDescent="0.25">
      <c r="A468" s="9" t="s">
        <v>639</v>
      </c>
      <c r="B468" s="12">
        <v>6762.2090887092609</v>
      </c>
      <c r="C468">
        <f>SAFADModel_final_000003__2[[#This Row],[Whole Building:Facility Total Electric Demand Power '[W'](Hourly) ]]/1000</f>
        <v>6.7622090887092607</v>
      </c>
    </row>
    <row r="469" spans="1:3" x14ac:dyDescent="0.25">
      <c r="A469" s="9" t="s">
        <v>640</v>
      </c>
      <c r="B469" s="12">
        <v>6781.6314375296979</v>
      </c>
      <c r="C469">
        <f>SAFADModel_final_000003__2[[#This Row],[Whole Building:Facility Total Electric Demand Power '[W'](Hourly) ]]/1000</f>
        <v>6.7816314375296978</v>
      </c>
    </row>
    <row r="470" spans="1:3" x14ac:dyDescent="0.25">
      <c r="A470" s="9" t="s">
        <v>641</v>
      </c>
      <c r="B470" s="12">
        <v>6797.8483097513808</v>
      </c>
      <c r="C470">
        <f>SAFADModel_final_000003__2[[#This Row],[Whole Building:Facility Total Electric Demand Power '[W'](Hourly) ]]/1000</f>
        <v>6.7978483097513811</v>
      </c>
    </row>
    <row r="471" spans="1:3" x14ac:dyDescent="0.25">
      <c r="A471" s="9" t="s">
        <v>642</v>
      </c>
      <c r="B471" s="12">
        <v>6803.6359741134829</v>
      </c>
      <c r="C471">
        <f>SAFADModel_final_000003__2[[#This Row],[Whole Building:Facility Total Electric Demand Power '[W'](Hourly) ]]/1000</f>
        <v>6.8036359741134831</v>
      </c>
    </row>
    <row r="472" spans="1:3" x14ac:dyDescent="0.25">
      <c r="A472" s="9" t="s">
        <v>643</v>
      </c>
      <c r="B472" s="12">
        <v>6796.4712499024599</v>
      </c>
      <c r="C472">
        <f>SAFADModel_final_000003__2[[#This Row],[Whole Building:Facility Total Electric Demand Power '[W'](Hourly) ]]/1000</f>
        <v>6.79647124990246</v>
      </c>
    </row>
    <row r="473" spans="1:3" x14ac:dyDescent="0.25">
      <c r="A473" s="9" t="s">
        <v>644</v>
      </c>
      <c r="B473" s="12">
        <v>6775.6694998102221</v>
      </c>
      <c r="C473">
        <f>SAFADModel_final_000003__2[[#This Row],[Whole Building:Facility Total Electric Demand Power '[W'](Hourly) ]]/1000</f>
        <v>6.7756694998102223</v>
      </c>
    </row>
    <row r="474" spans="1:3" x14ac:dyDescent="0.25">
      <c r="A474" s="9" t="s">
        <v>645</v>
      </c>
      <c r="B474" s="12">
        <v>6754.0255278846498</v>
      </c>
      <c r="C474">
        <f>SAFADModel_final_000003__2[[#This Row],[Whole Building:Facility Total Electric Demand Power '[W'](Hourly) ]]/1000</f>
        <v>6.7540255278846502</v>
      </c>
    </row>
    <row r="475" spans="1:3" x14ac:dyDescent="0.25">
      <c r="A475" s="9" t="s">
        <v>646</v>
      </c>
      <c r="B475" s="12">
        <v>6736.8473264319355</v>
      </c>
      <c r="C475">
        <f>SAFADModel_final_000003__2[[#This Row],[Whole Building:Facility Total Electric Demand Power '[W'](Hourly) ]]/1000</f>
        <v>6.7368473264319357</v>
      </c>
    </row>
    <row r="476" spans="1:3" x14ac:dyDescent="0.25">
      <c r="A476" s="9" t="s">
        <v>647</v>
      </c>
      <c r="B476" s="12">
        <v>6724.3435512295619</v>
      </c>
      <c r="C476">
        <f>SAFADModel_final_000003__2[[#This Row],[Whole Building:Facility Total Electric Demand Power '[W'](Hourly) ]]/1000</f>
        <v>6.7243435512295617</v>
      </c>
    </row>
    <row r="477" spans="1:3" x14ac:dyDescent="0.25">
      <c r="A477" s="9" t="s">
        <v>648</v>
      </c>
      <c r="B477" s="12">
        <v>6716.3537727948451</v>
      </c>
      <c r="C477">
        <f>SAFADModel_final_000003__2[[#This Row],[Whole Building:Facility Total Electric Demand Power '[W'](Hourly) ]]/1000</f>
        <v>6.7163537727948448</v>
      </c>
    </row>
    <row r="478" spans="1:3" x14ac:dyDescent="0.25">
      <c r="A478" s="9" t="s">
        <v>649</v>
      </c>
      <c r="B478" s="12">
        <v>6707.5937225676635</v>
      </c>
      <c r="C478">
        <f>SAFADModel_final_000003__2[[#This Row],[Whole Building:Facility Total Electric Demand Power '[W'](Hourly) ]]/1000</f>
        <v>6.7075937225676636</v>
      </c>
    </row>
    <row r="479" spans="1:3" x14ac:dyDescent="0.25">
      <c r="A479" s="9" t="s">
        <v>650</v>
      </c>
      <c r="B479" s="12">
        <v>6700.3501889869867</v>
      </c>
      <c r="C479">
        <f>SAFADModel_final_000003__2[[#This Row],[Whole Building:Facility Total Electric Demand Power '[W'](Hourly) ]]/1000</f>
        <v>6.7003501889869863</v>
      </c>
    </row>
    <row r="480" spans="1:3" x14ac:dyDescent="0.25">
      <c r="A480" s="9" t="s">
        <v>651</v>
      </c>
      <c r="B480" s="12">
        <v>6690.7056038791097</v>
      </c>
      <c r="C480">
        <f>SAFADModel_final_000003__2[[#This Row],[Whole Building:Facility Total Electric Demand Power '[W'](Hourly) ]]/1000</f>
        <v>6.6907056038791097</v>
      </c>
    </row>
    <row r="481" spans="1:3" x14ac:dyDescent="0.25">
      <c r="A481" s="9" t="s">
        <v>652</v>
      </c>
      <c r="B481" s="12">
        <v>6668.7080610539451</v>
      </c>
      <c r="C481">
        <f>SAFADModel_final_000003__2[[#This Row],[Whole Building:Facility Total Electric Demand Power '[W'](Hourly) ]]/1000</f>
        <v>6.6687080610539455</v>
      </c>
    </row>
    <row r="482" spans="1:3" x14ac:dyDescent="0.25">
      <c r="A482" s="9" t="s">
        <v>653</v>
      </c>
      <c r="B482" s="12">
        <v>6639.0796511594781</v>
      </c>
      <c r="C482">
        <f>SAFADModel_final_000003__2[[#This Row],[Whole Building:Facility Total Electric Demand Power '[W'](Hourly) ]]/1000</f>
        <v>6.6390796511594781</v>
      </c>
    </row>
    <row r="483" spans="1:3" x14ac:dyDescent="0.25">
      <c r="A483" s="9" t="s">
        <v>654</v>
      </c>
      <c r="B483" s="12">
        <v>6609.8173674126056</v>
      </c>
      <c r="C483">
        <f>SAFADModel_final_000003__2[[#This Row],[Whole Building:Facility Total Electric Demand Power '[W'](Hourly) ]]/1000</f>
        <v>6.6098173674126057</v>
      </c>
    </row>
    <row r="484" spans="1:3" x14ac:dyDescent="0.25">
      <c r="A484" s="9" t="s">
        <v>655</v>
      </c>
      <c r="B484" s="12">
        <v>6588.4599465337697</v>
      </c>
      <c r="C484">
        <f>SAFADModel_final_000003__2[[#This Row],[Whole Building:Facility Total Electric Demand Power '[W'](Hourly) ]]/1000</f>
        <v>6.5884599465337699</v>
      </c>
    </row>
    <row r="485" spans="1:3" x14ac:dyDescent="0.25">
      <c r="A485" s="9" t="s">
        <v>656</v>
      </c>
      <c r="B485" s="12">
        <v>6584.6716676485194</v>
      </c>
      <c r="C485">
        <f>SAFADModel_final_000003__2[[#This Row],[Whole Building:Facility Total Electric Demand Power '[W'](Hourly) ]]/1000</f>
        <v>6.5846716676485197</v>
      </c>
    </row>
    <row r="486" spans="1:3" x14ac:dyDescent="0.25">
      <c r="A486" s="9" t="s">
        <v>657</v>
      </c>
      <c r="B486" s="12">
        <v>6584.0247922362178</v>
      </c>
      <c r="C486">
        <f>SAFADModel_final_000003__2[[#This Row],[Whole Building:Facility Total Electric Demand Power '[W'](Hourly) ]]/1000</f>
        <v>6.5840247922362174</v>
      </c>
    </row>
    <row r="487" spans="1:3" x14ac:dyDescent="0.25">
      <c r="A487" s="9" t="s">
        <v>658</v>
      </c>
      <c r="B487" s="12">
        <v>6592.6418033570408</v>
      </c>
      <c r="C487">
        <f>SAFADModel_final_000003__2[[#This Row],[Whole Building:Facility Total Electric Demand Power '[W'](Hourly) ]]/1000</f>
        <v>6.5926418033570409</v>
      </c>
    </row>
    <row r="488" spans="1:3" x14ac:dyDescent="0.25">
      <c r="A488" s="9" t="s">
        <v>659</v>
      </c>
      <c r="B488" s="12">
        <v>6615.6988775996797</v>
      </c>
      <c r="C488">
        <f>SAFADModel_final_000003__2[[#This Row],[Whole Building:Facility Total Electric Demand Power '[W'](Hourly) ]]/1000</f>
        <v>6.6156988775996801</v>
      </c>
    </row>
    <row r="489" spans="1:3" x14ac:dyDescent="0.25">
      <c r="A489" s="9" t="s">
        <v>660</v>
      </c>
      <c r="B489" s="12">
        <v>6650.5422828600686</v>
      </c>
      <c r="C489">
        <f>SAFADModel_final_000003__2[[#This Row],[Whole Building:Facility Total Electric Demand Power '[W'](Hourly) ]]/1000</f>
        <v>6.6505422828600684</v>
      </c>
    </row>
    <row r="490" spans="1:3" x14ac:dyDescent="0.25">
      <c r="A490" s="9" t="s">
        <v>661</v>
      </c>
      <c r="B490" s="12">
        <v>6691.5411012389231</v>
      </c>
      <c r="C490">
        <f>SAFADModel_final_000003__2[[#This Row],[Whole Building:Facility Total Electric Demand Power '[W'](Hourly) ]]/1000</f>
        <v>6.691541101238923</v>
      </c>
    </row>
    <row r="491" spans="1:3" x14ac:dyDescent="0.25">
      <c r="A491" s="9" t="s">
        <v>662</v>
      </c>
      <c r="B491" s="12">
        <v>6732.3538626473883</v>
      </c>
      <c r="C491">
        <f>SAFADModel_final_000003__2[[#This Row],[Whole Building:Facility Total Electric Demand Power '[W'](Hourly) ]]/1000</f>
        <v>6.732353862647388</v>
      </c>
    </row>
    <row r="492" spans="1:3" x14ac:dyDescent="0.25">
      <c r="A492" s="9" t="s">
        <v>663</v>
      </c>
      <c r="B492" s="12">
        <v>6761.812833107314</v>
      </c>
      <c r="C492">
        <f>SAFADModel_final_000003__2[[#This Row],[Whole Building:Facility Total Electric Demand Power '[W'](Hourly) ]]/1000</f>
        <v>6.7618128331073137</v>
      </c>
    </row>
    <row r="493" spans="1:3" x14ac:dyDescent="0.25">
      <c r="A493" s="9" t="s">
        <v>664</v>
      </c>
      <c r="B493" s="12">
        <v>6784.5629258908129</v>
      </c>
      <c r="C493">
        <f>SAFADModel_final_000003__2[[#This Row],[Whole Building:Facility Total Electric Demand Power '[W'](Hourly) ]]/1000</f>
        <v>6.7845629258908131</v>
      </c>
    </row>
    <row r="494" spans="1:3" x14ac:dyDescent="0.25">
      <c r="A494" s="9" t="s">
        <v>665</v>
      </c>
      <c r="B494" s="12">
        <v>6802.8939585085382</v>
      </c>
      <c r="C494">
        <f>SAFADModel_final_000003__2[[#This Row],[Whole Building:Facility Total Electric Demand Power '[W'](Hourly) ]]/1000</f>
        <v>6.8028939585085384</v>
      </c>
    </row>
    <row r="495" spans="1:3" x14ac:dyDescent="0.25">
      <c r="A495" s="9" t="s">
        <v>666</v>
      </c>
      <c r="B495" s="12">
        <v>6808.8856243102136</v>
      </c>
      <c r="C495">
        <f>SAFADModel_final_000003__2[[#This Row],[Whole Building:Facility Total Electric Demand Power '[W'](Hourly) ]]/1000</f>
        <v>6.8088856243102134</v>
      </c>
    </row>
    <row r="496" spans="1:3" x14ac:dyDescent="0.25">
      <c r="A496" s="9" t="s">
        <v>667</v>
      </c>
      <c r="B496" s="12">
        <v>6803.8855512827276</v>
      </c>
      <c r="C496">
        <f>SAFADModel_final_000003__2[[#This Row],[Whole Building:Facility Total Electric Demand Power '[W'](Hourly) ]]/1000</f>
        <v>6.8038855512827272</v>
      </c>
    </row>
    <row r="497" spans="1:3" x14ac:dyDescent="0.25">
      <c r="A497" s="9" t="s">
        <v>668</v>
      </c>
      <c r="B497" s="12">
        <v>6791.5049379480797</v>
      </c>
      <c r="C497">
        <f>SAFADModel_final_000003__2[[#This Row],[Whole Building:Facility Total Electric Demand Power '[W'](Hourly) ]]/1000</f>
        <v>6.7915049379480799</v>
      </c>
    </row>
    <row r="498" spans="1:3" x14ac:dyDescent="0.25">
      <c r="A498" s="9" t="s">
        <v>669</v>
      </c>
      <c r="B498" s="12">
        <v>6774.7009813491777</v>
      </c>
      <c r="C498">
        <f>SAFADModel_final_000003__2[[#This Row],[Whole Building:Facility Total Electric Demand Power '[W'](Hourly) ]]/1000</f>
        <v>6.7747009813491781</v>
      </c>
    </row>
    <row r="499" spans="1:3" x14ac:dyDescent="0.25">
      <c r="A499" s="9" t="s">
        <v>670</v>
      </c>
      <c r="B499" s="12">
        <v>6754.4572191981497</v>
      </c>
      <c r="C499">
        <f>SAFADModel_final_000003__2[[#This Row],[Whole Building:Facility Total Electric Demand Power '[W'](Hourly) ]]/1000</f>
        <v>6.7544572191981498</v>
      </c>
    </row>
    <row r="500" spans="1:3" x14ac:dyDescent="0.25">
      <c r="A500" s="9" t="s">
        <v>671</v>
      </c>
      <c r="B500" s="12">
        <v>6731.2596795708587</v>
      </c>
      <c r="C500">
        <f>SAFADModel_final_000003__2[[#This Row],[Whole Building:Facility Total Electric Demand Power '[W'](Hourly) ]]/1000</f>
        <v>6.7312596795708588</v>
      </c>
    </row>
    <row r="501" spans="1:3" x14ac:dyDescent="0.25">
      <c r="A501" s="9" t="s">
        <v>672</v>
      </c>
      <c r="B501" s="12">
        <v>6708.6830815151379</v>
      </c>
      <c r="C501">
        <f>SAFADModel_final_000003__2[[#This Row],[Whole Building:Facility Total Electric Demand Power '[W'](Hourly) ]]/1000</f>
        <v>6.7086830815151384</v>
      </c>
    </row>
    <row r="502" spans="1:3" x14ac:dyDescent="0.25">
      <c r="A502" s="9" t="s">
        <v>673</v>
      </c>
      <c r="B502" s="12">
        <v>6689.5286490641056</v>
      </c>
      <c r="C502">
        <f>SAFADModel_final_000003__2[[#This Row],[Whole Building:Facility Total Electric Demand Power '[W'](Hourly) ]]/1000</f>
        <v>6.6895286490641057</v>
      </c>
    </row>
    <row r="503" spans="1:3" x14ac:dyDescent="0.25">
      <c r="A503" s="9" t="s">
        <v>674</v>
      </c>
      <c r="B503" s="12">
        <v>6667.6302471805802</v>
      </c>
      <c r="C503">
        <f>SAFADModel_final_000003__2[[#This Row],[Whole Building:Facility Total Electric Demand Power '[W'](Hourly) ]]/1000</f>
        <v>6.6676302471805799</v>
      </c>
    </row>
    <row r="504" spans="1:3" x14ac:dyDescent="0.25">
      <c r="A504" s="9" t="s">
        <v>675</v>
      </c>
      <c r="B504" s="12">
        <v>6640.5510381175991</v>
      </c>
      <c r="C504">
        <f>SAFADModel_final_000003__2[[#This Row],[Whole Building:Facility Total Electric Demand Power '[W'](Hourly) ]]/1000</f>
        <v>6.6405510381175992</v>
      </c>
    </row>
    <row r="505" spans="1:3" x14ac:dyDescent="0.25">
      <c r="A505" s="9" t="s">
        <v>676</v>
      </c>
      <c r="B505" s="12">
        <v>6611.2716742287485</v>
      </c>
      <c r="C505">
        <f>SAFADModel_final_000003__2[[#This Row],[Whole Building:Facility Total Electric Demand Power '[W'](Hourly) ]]/1000</f>
        <v>6.6112716742287487</v>
      </c>
    </row>
    <row r="506" spans="1:3" x14ac:dyDescent="0.25">
      <c r="A506" s="9" t="s">
        <v>361</v>
      </c>
      <c r="B506" s="12">
        <v>6589.7434847308978</v>
      </c>
      <c r="C506">
        <f>SAFADModel_final_000003__2[[#This Row],[Whole Building:Facility Total Electric Demand Power '[W'](Hourly) ]]/1000</f>
        <v>6.5897434847308975</v>
      </c>
    </row>
    <row r="507" spans="1:3" x14ac:dyDescent="0.25">
      <c r="A507" s="9" t="s">
        <v>362</v>
      </c>
      <c r="B507" s="12">
        <v>6565.5574210090299</v>
      </c>
      <c r="C507">
        <f>SAFADModel_final_000003__2[[#This Row],[Whole Building:Facility Total Electric Demand Power '[W'](Hourly) ]]/1000</f>
        <v>6.5655574210090295</v>
      </c>
    </row>
    <row r="508" spans="1:3" x14ac:dyDescent="0.25">
      <c r="A508" s="9" t="s">
        <v>363</v>
      </c>
      <c r="B508" s="12">
        <v>6549.1149136135346</v>
      </c>
      <c r="C508">
        <f>SAFADModel_final_000003__2[[#This Row],[Whole Building:Facility Total Electric Demand Power '[W'](Hourly) ]]/1000</f>
        <v>6.5491149136135345</v>
      </c>
    </row>
    <row r="509" spans="1:3" x14ac:dyDescent="0.25">
      <c r="A509" s="9" t="s">
        <v>364</v>
      </c>
      <c r="B509" s="12">
        <v>6543.2265374608387</v>
      </c>
      <c r="C509">
        <f>SAFADModel_final_000003__2[[#This Row],[Whole Building:Facility Total Electric Demand Power '[W'](Hourly) ]]/1000</f>
        <v>6.5432265374608383</v>
      </c>
    </row>
    <row r="510" spans="1:3" x14ac:dyDescent="0.25">
      <c r="A510" s="9" t="s">
        <v>365</v>
      </c>
      <c r="B510" s="12">
        <v>6534.0565828747231</v>
      </c>
      <c r="C510">
        <f>SAFADModel_final_000003__2[[#This Row],[Whole Building:Facility Total Electric Demand Power '[W'](Hourly) ]]/1000</f>
        <v>6.5340565828747232</v>
      </c>
    </row>
    <row r="511" spans="1:3" x14ac:dyDescent="0.25">
      <c r="A511" s="9" t="s">
        <v>366</v>
      </c>
      <c r="B511" s="12">
        <v>6548.8331292231424</v>
      </c>
      <c r="C511">
        <f>SAFADModel_final_000003__2[[#This Row],[Whole Building:Facility Total Electric Demand Power '[W'](Hourly) ]]/1000</f>
        <v>6.5488331292231425</v>
      </c>
    </row>
    <row r="512" spans="1:3" x14ac:dyDescent="0.25">
      <c r="A512" s="9" t="s">
        <v>367</v>
      </c>
      <c r="B512" s="12">
        <v>6606.2105476071483</v>
      </c>
      <c r="C512">
        <f>SAFADModel_final_000003__2[[#This Row],[Whole Building:Facility Total Electric Demand Power '[W'](Hourly) ]]/1000</f>
        <v>6.606210547607148</v>
      </c>
    </row>
    <row r="513" spans="1:3" x14ac:dyDescent="0.25">
      <c r="A513" s="9" t="s">
        <v>368</v>
      </c>
      <c r="B513" s="12">
        <v>23486.875102936076</v>
      </c>
      <c r="C513">
        <f>SAFADModel_final_000003__2[[#This Row],[Whole Building:Facility Total Electric Demand Power '[W'](Hourly) ]]/1000</f>
        <v>23.486875102936075</v>
      </c>
    </row>
    <row r="514" spans="1:3" x14ac:dyDescent="0.25">
      <c r="A514" s="9" t="s">
        <v>369</v>
      </c>
      <c r="B514" s="12">
        <v>68059.46196844097</v>
      </c>
      <c r="C514">
        <f>SAFADModel_final_000003__2[[#This Row],[Whole Building:Facility Total Electric Demand Power '[W'](Hourly) ]]/1000</f>
        <v>68.059461968440971</v>
      </c>
    </row>
    <row r="515" spans="1:3" x14ac:dyDescent="0.25">
      <c r="A515" s="9" t="s">
        <v>370</v>
      </c>
      <c r="B515" s="12">
        <v>104081.44259248047</v>
      </c>
      <c r="C515">
        <f>SAFADModel_final_000003__2[[#This Row],[Whole Building:Facility Total Electric Demand Power '[W'](Hourly) ]]/1000</f>
        <v>104.08144259248047</v>
      </c>
    </row>
    <row r="516" spans="1:3" x14ac:dyDescent="0.25">
      <c r="A516" s="9" t="s">
        <v>371</v>
      </c>
      <c r="B516" s="12">
        <v>100889.29390950325</v>
      </c>
      <c r="C516">
        <f>SAFADModel_final_000003__2[[#This Row],[Whole Building:Facility Total Electric Demand Power '[W'](Hourly) ]]/1000</f>
        <v>100.88929390950325</v>
      </c>
    </row>
    <row r="517" spans="1:3" x14ac:dyDescent="0.25">
      <c r="A517" s="9" t="s">
        <v>372</v>
      </c>
      <c r="B517" s="12">
        <v>135172.11234221471</v>
      </c>
      <c r="C517">
        <f>SAFADModel_final_000003__2[[#This Row],[Whole Building:Facility Total Electric Demand Power '[W'](Hourly) ]]/1000</f>
        <v>135.17211234221472</v>
      </c>
    </row>
    <row r="518" spans="1:3" x14ac:dyDescent="0.25">
      <c r="A518" s="9" t="s">
        <v>373</v>
      </c>
      <c r="B518" s="12">
        <v>132511.1193831909</v>
      </c>
      <c r="C518">
        <f>SAFADModel_final_000003__2[[#This Row],[Whole Building:Facility Total Electric Demand Power '[W'](Hourly) ]]/1000</f>
        <v>132.5111193831909</v>
      </c>
    </row>
    <row r="519" spans="1:3" x14ac:dyDescent="0.25">
      <c r="A519" s="9" t="s">
        <v>374</v>
      </c>
      <c r="B519" s="12">
        <v>135520.43511159453</v>
      </c>
      <c r="C519">
        <f>SAFADModel_final_000003__2[[#This Row],[Whole Building:Facility Total Electric Demand Power '[W'](Hourly) ]]/1000</f>
        <v>135.52043511159454</v>
      </c>
    </row>
    <row r="520" spans="1:3" x14ac:dyDescent="0.25">
      <c r="A520" s="9" t="s">
        <v>375</v>
      </c>
      <c r="B520" s="12">
        <v>141409.84754147727</v>
      </c>
      <c r="C520">
        <f>SAFADModel_final_000003__2[[#This Row],[Whole Building:Facility Total Electric Demand Power '[W'](Hourly) ]]/1000</f>
        <v>141.40984754147726</v>
      </c>
    </row>
    <row r="521" spans="1:3" x14ac:dyDescent="0.25">
      <c r="A521" s="9" t="s">
        <v>376</v>
      </c>
      <c r="B521" s="12">
        <v>134344.28870011776</v>
      </c>
      <c r="C521">
        <f>SAFADModel_final_000003__2[[#This Row],[Whole Building:Facility Total Electric Demand Power '[W'](Hourly) ]]/1000</f>
        <v>134.34428870011777</v>
      </c>
    </row>
    <row r="522" spans="1:3" x14ac:dyDescent="0.25">
      <c r="A522" s="9" t="s">
        <v>377</v>
      </c>
      <c r="B522" s="12">
        <v>120973.92462969251</v>
      </c>
      <c r="C522">
        <f>SAFADModel_final_000003__2[[#This Row],[Whole Building:Facility Total Electric Demand Power '[W'](Hourly) ]]/1000</f>
        <v>120.97392462969252</v>
      </c>
    </row>
    <row r="523" spans="1:3" x14ac:dyDescent="0.25">
      <c r="A523" s="9" t="s">
        <v>378</v>
      </c>
      <c r="B523" s="12">
        <v>42035.557871962948</v>
      </c>
      <c r="C523">
        <f>SAFADModel_final_000003__2[[#This Row],[Whole Building:Facility Total Electric Demand Power '[W'](Hourly) ]]/1000</f>
        <v>42.035557871962951</v>
      </c>
    </row>
    <row r="524" spans="1:3" x14ac:dyDescent="0.25">
      <c r="A524" s="9" t="s">
        <v>379</v>
      </c>
      <c r="B524" s="12">
        <v>20735.03791471383</v>
      </c>
      <c r="C524">
        <f>SAFADModel_final_000003__2[[#This Row],[Whole Building:Facility Total Electric Demand Power '[W'](Hourly) ]]/1000</f>
        <v>20.735037914713828</v>
      </c>
    </row>
    <row r="525" spans="1:3" x14ac:dyDescent="0.25">
      <c r="A525" s="9" t="s">
        <v>380</v>
      </c>
      <c r="B525" s="12">
        <v>9060.3068022614189</v>
      </c>
      <c r="C525">
        <f>SAFADModel_final_000003__2[[#This Row],[Whole Building:Facility Total Electric Demand Power '[W'](Hourly) ]]/1000</f>
        <v>9.0603068022614188</v>
      </c>
    </row>
    <row r="526" spans="1:3" x14ac:dyDescent="0.25">
      <c r="A526" s="9" t="s">
        <v>381</v>
      </c>
      <c r="B526" s="12">
        <v>7015.0116613374421</v>
      </c>
      <c r="C526">
        <f>SAFADModel_final_000003__2[[#This Row],[Whole Building:Facility Total Electric Demand Power '[W'](Hourly) ]]/1000</f>
        <v>7.015011661337442</v>
      </c>
    </row>
    <row r="527" spans="1:3" x14ac:dyDescent="0.25">
      <c r="A527" s="9" t="s">
        <v>382</v>
      </c>
      <c r="B527" s="12">
        <v>6580.4882426610648</v>
      </c>
      <c r="C527">
        <f>SAFADModel_final_000003__2[[#This Row],[Whole Building:Facility Total Electric Demand Power '[W'](Hourly) ]]/1000</f>
        <v>6.5804882426610645</v>
      </c>
    </row>
    <row r="528" spans="1:3" x14ac:dyDescent="0.25">
      <c r="A528" s="9" t="s">
        <v>383</v>
      </c>
      <c r="B528" s="12">
        <v>6565.2995557004551</v>
      </c>
      <c r="C528">
        <f>SAFADModel_final_000003__2[[#This Row],[Whole Building:Facility Total Electric Demand Power '[W'](Hourly) ]]/1000</f>
        <v>6.565299555700455</v>
      </c>
    </row>
    <row r="529" spans="1:3" x14ac:dyDescent="0.25">
      <c r="A529" s="9" t="s">
        <v>384</v>
      </c>
      <c r="B529" s="12">
        <v>6556.8074131003232</v>
      </c>
      <c r="C529">
        <f>SAFADModel_final_000003__2[[#This Row],[Whole Building:Facility Total Electric Demand Power '[W'](Hourly) ]]/1000</f>
        <v>6.5568074131003229</v>
      </c>
    </row>
    <row r="530" spans="1:3" x14ac:dyDescent="0.25">
      <c r="A530" s="9" t="s">
        <v>385</v>
      </c>
      <c r="B530" s="12">
        <v>6554.2328855907081</v>
      </c>
      <c r="C530">
        <f>SAFADModel_final_000003__2[[#This Row],[Whole Building:Facility Total Electric Demand Power '[W'](Hourly) ]]/1000</f>
        <v>6.5542328855907082</v>
      </c>
    </row>
    <row r="531" spans="1:3" x14ac:dyDescent="0.25">
      <c r="A531" s="9" t="s">
        <v>386</v>
      </c>
      <c r="B531" s="12">
        <v>6552.2427705260443</v>
      </c>
      <c r="C531">
        <f>SAFADModel_final_000003__2[[#This Row],[Whole Building:Facility Total Electric Demand Power '[W'](Hourly) ]]/1000</f>
        <v>6.5522427705260444</v>
      </c>
    </row>
    <row r="532" spans="1:3" x14ac:dyDescent="0.25">
      <c r="A532" s="9" t="s">
        <v>387</v>
      </c>
      <c r="B532" s="12">
        <v>6524.6336780395477</v>
      </c>
      <c r="C532">
        <f>SAFADModel_final_000003__2[[#This Row],[Whole Building:Facility Total Electric Demand Power '[W'](Hourly) ]]/1000</f>
        <v>6.5246336780395477</v>
      </c>
    </row>
    <row r="533" spans="1:3" x14ac:dyDescent="0.25">
      <c r="A533" s="9" t="s">
        <v>388</v>
      </c>
      <c r="B533" s="12">
        <v>6463.0593830611624</v>
      </c>
      <c r="C533">
        <f>SAFADModel_final_000003__2[[#This Row],[Whole Building:Facility Total Electric Demand Power '[W'](Hourly) ]]/1000</f>
        <v>6.4630593830611627</v>
      </c>
    </row>
    <row r="534" spans="1:3" x14ac:dyDescent="0.25">
      <c r="A534" s="9" t="s">
        <v>389</v>
      </c>
      <c r="B534" s="12">
        <v>6399.8505921148944</v>
      </c>
      <c r="C534">
        <f>SAFADModel_final_000003__2[[#This Row],[Whole Building:Facility Total Electric Demand Power '[W'](Hourly) ]]/1000</f>
        <v>6.3998505921148947</v>
      </c>
    </row>
    <row r="535" spans="1:3" x14ac:dyDescent="0.25">
      <c r="A535" s="9" t="s">
        <v>390</v>
      </c>
      <c r="B535" s="12">
        <v>6385.6689848073192</v>
      </c>
      <c r="C535">
        <f>SAFADModel_final_000003__2[[#This Row],[Whole Building:Facility Total Electric Demand Power '[W'](Hourly) ]]/1000</f>
        <v>6.3856689848073191</v>
      </c>
    </row>
    <row r="536" spans="1:3" x14ac:dyDescent="0.25">
      <c r="A536" s="9" t="s">
        <v>391</v>
      </c>
      <c r="B536" s="12">
        <v>6475.3366676345222</v>
      </c>
      <c r="C536">
        <f>SAFADModel_final_000003__2[[#This Row],[Whole Building:Facility Total Electric Demand Power '[W'](Hourly) ]]/1000</f>
        <v>6.4753366676345223</v>
      </c>
    </row>
    <row r="537" spans="1:3" x14ac:dyDescent="0.25">
      <c r="A537" s="9" t="s">
        <v>392</v>
      </c>
      <c r="B537" s="12">
        <v>15754.407112651892</v>
      </c>
      <c r="C537">
        <f>SAFADModel_final_000003__2[[#This Row],[Whole Building:Facility Total Electric Demand Power '[W'](Hourly) ]]/1000</f>
        <v>15.754407112651892</v>
      </c>
    </row>
    <row r="538" spans="1:3" x14ac:dyDescent="0.25">
      <c r="A538" s="9" t="s">
        <v>393</v>
      </c>
      <c r="B538" s="12">
        <v>77699.886621670375</v>
      </c>
      <c r="C538">
        <f>SAFADModel_final_000003__2[[#This Row],[Whole Building:Facility Total Electric Demand Power '[W'](Hourly) ]]/1000</f>
        <v>77.699886621670373</v>
      </c>
    </row>
    <row r="539" spans="1:3" x14ac:dyDescent="0.25">
      <c r="A539" s="9" t="s">
        <v>394</v>
      </c>
      <c r="B539" s="12">
        <v>106669.20648626062</v>
      </c>
      <c r="C539">
        <f>SAFADModel_final_000003__2[[#This Row],[Whole Building:Facility Total Electric Demand Power '[W'](Hourly) ]]/1000</f>
        <v>106.66920648626062</v>
      </c>
    </row>
    <row r="540" spans="1:3" x14ac:dyDescent="0.25">
      <c r="A540" s="9" t="s">
        <v>395</v>
      </c>
      <c r="B540" s="12">
        <v>115886.41466130006</v>
      </c>
      <c r="C540">
        <f>SAFADModel_final_000003__2[[#This Row],[Whole Building:Facility Total Electric Demand Power '[W'](Hourly) ]]/1000</f>
        <v>115.88641466130007</v>
      </c>
    </row>
    <row r="541" spans="1:3" x14ac:dyDescent="0.25">
      <c r="A541" s="9" t="s">
        <v>396</v>
      </c>
      <c r="B541" s="12">
        <v>131663.33925073338</v>
      </c>
      <c r="C541">
        <f>SAFADModel_final_000003__2[[#This Row],[Whole Building:Facility Total Electric Demand Power '[W'](Hourly) ]]/1000</f>
        <v>131.66333925073337</v>
      </c>
    </row>
    <row r="542" spans="1:3" x14ac:dyDescent="0.25">
      <c r="A542" s="9" t="s">
        <v>397</v>
      </c>
      <c r="B542" s="12">
        <v>127143.90690510406</v>
      </c>
      <c r="C542">
        <f>SAFADModel_final_000003__2[[#This Row],[Whole Building:Facility Total Electric Demand Power '[W'](Hourly) ]]/1000</f>
        <v>127.14390690510406</v>
      </c>
    </row>
    <row r="543" spans="1:3" x14ac:dyDescent="0.25">
      <c r="A543" s="9" t="s">
        <v>398</v>
      </c>
      <c r="B543" s="12">
        <v>144764.43254649083</v>
      </c>
      <c r="C543">
        <f>SAFADModel_final_000003__2[[#This Row],[Whole Building:Facility Total Electric Demand Power '[W'](Hourly) ]]/1000</f>
        <v>144.76443254649084</v>
      </c>
    </row>
    <row r="544" spans="1:3" x14ac:dyDescent="0.25">
      <c r="A544" s="9" t="s">
        <v>399</v>
      </c>
      <c r="B544" s="12">
        <v>139600.25999644308</v>
      </c>
      <c r="C544">
        <f>SAFADModel_final_000003__2[[#This Row],[Whole Building:Facility Total Electric Demand Power '[W'](Hourly) ]]/1000</f>
        <v>139.60025999644307</v>
      </c>
    </row>
    <row r="545" spans="1:3" x14ac:dyDescent="0.25">
      <c r="A545" s="9" t="s">
        <v>400</v>
      </c>
      <c r="B545" s="12">
        <v>139757.41483262627</v>
      </c>
      <c r="C545">
        <f>SAFADModel_final_000003__2[[#This Row],[Whole Building:Facility Total Electric Demand Power '[W'](Hourly) ]]/1000</f>
        <v>139.75741483262627</v>
      </c>
    </row>
    <row r="546" spans="1:3" x14ac:dyDescent="0.25">
      <c r="A546" s="9" t="s">
        <v>401</v>
      </c>
      <c r="B546" s="12">
        <v>115560.28449042793</v>
      </c>
      <c r="C546">
        <f>SAFADModel_final_000003__2[[#This Row],[Whole Building:Facility Total Electric Demand Power '[W'](Hourly) ]]/1000</f>
        <v>115.56028449042793</v>
      </c>
    </row>
    <row r="547" spans="1:3" x14ac:dyDescent="0.25">
      <c r="A547" s="9" t="s">
        <v>402</v>
      </c>
      <c r="B547" s="12">
        <v>85946.031631811624</v>
      </c>
      <c r="C547">
        <f>SAFADModel_final_000003__2[[#This Row],[Whole Building:Facility Total Electric Demand Power '[W'](Hourly) ]]/1000</f>
        <v>85.946031631811621</v>
      </c>
    </row>
    <row r="548" spans="1:3" x14ac:dyDescent="0.25">
      <c r="A548" s="9" t="s">
        <v>403</v>
      </c>
      <c r="B548" s="12">
        <v>58491.509215196835</v>
      </c>
      <c r="C548">
        <f>SAFADModel_final_000003__2[[#This Row],[Whole Building:Facility Total Electric Demand Power '[W'](Hourly) ]]/1000</f>
        <v>58.491509215196835</v>
      </c>
    </row>
    <row r="549" spans="1:3" x14ac:dyDescent="0.25">
      <c r="A549" s="9" t="s">
        <v>404</v>
      </c>
      <c r="B549" s="12">
        <v>35913.55467693066</v>
      </c>
      <c r="C549">
        <f>SAFADModel_final_000003__2[[#This Row],[Whole Building:Facility Total Electric Demand Power '[W'](Hourly) ]]/1000</f>
        <v>35.913554676930659</v>
      </c>
    </row>
    <row r="550" spans="1:3" x14ac:dyDescent="0.25">
      <c r="A550" s="9" t="s">
        <v>405</v>
      </c>
      <c r="B550" s="12">
        <v>6687.396828168844</v>
      </c>
      <c r="C550">
        <f>SAFADModel_final_000003__2[[#This Row],[Whole Building:Facility Total Electric Demand Power '[W'](Hourly) ]]/1000</f>
        <v>6.6873968281688443</v>
      </c>
    </row>
    <row r="551" spans="1:3" x14ac:dyDescent="0.25">
      <c r="A551" s="9" t="s">
        <v>406</v>
      </c>
      <c r="B551" s="12">
        <v>6664.609781481292</v>
      </c>
      <c r="C551">
        <f>SAFADModel_final_000003__2[[#This Row],[Whole Building:Facility Total Electric Demand Power '[W'](Hourly) ]]/1000</f>
        <v>6.6646097814812917</v>
      </c>
    </row>
    <row r="552" spans="1:3" x14ac:dyDescent="0.25">
      <c r="A552" s="9" t="s">
        <v>407</v>
      </c>
      <c r="B552" s="12">
        <v>6654.2569594498782</v>
      </c>
      <c r="C552">
        <f>SAFADModel_final_000003__2[[#This Row],[Whole Building:Facility Total Electric Demand Power '[W'](Hourly) ]]/1000</f>
        <v>6.6542569594498779</v>
      </c>
    </row>
    <row r="553" spans="1:3" x14ac:dyDescent="0.25">
      <c r="A553" s="9" t="s">
        <v>408</v>
      </c>
      <c r="B553" s="12">
        <v>6645.7412992250001</v>
      </c>
      <c r="C553">
        <f>SAFADModel_final_000003__2[[#This Row],[Whole Building:Facility Total Electric Demand Power '[W'](Hourly) ]]/1000</f>
        <v>6.6457412992250005</v>
      </c>
    </row>
    <row r="554" spans="1:3" x14ac:dyDescent="0.25">
      <c r="A554" s="9" t="s">
        <v>409</v>
      </c>
      <c r="B554" s="12">
        <v>6636.9314776195342</v>
      </c>
      <c r="C554">
        <f>SAFADModel_final_000003__2[[#This Row],[Whole Building:Facility Total Electric Demand Power '[W'](Hourly) ]]/1000</f>
        <v>6.6369314776195338</v>
      </c>
    </row>
    <row r="555" spans="1:3" x14ac:dyDescent="0.25">
      <c r="A555" s="9" t="s">
        <v>410</v>
      </c>
      <c r="B555" s="12">
        <v>6627.7106159466557</v>
      </c>
      <c r="C555">
        <f>SAFADModel_final_000003__2[[#This Row],[Whole Building:Facility Total Electric Demand Power '[W'](Hourly) ]]/1000</f>
        <v>6.6277106159466559</v>
      </c>
    </row>
    <row r="556" spans="1:3" x14ac:dyDescent="0.25">
      <c r="A556" s="9" t="s">
        <v>411</v>
      </c>
      <c r="B556" s="12">
        <v>6615.354070227485</v>
      </c>
      <c r="C556">
        <f>SAFADModel_final_000003__2[[#This Row],[Whole Building:Facility Total Electric Demand Power '[W'](Hourly) ]]/1000</f>
        <v>6.6153540702274851</v>
      </c>
    </row>
    <row r="557" spans="1:3" x14ac:dyDescent="0.25">
      <c r="A557" s="9" t="s">
        <v>412</v>
      </c>
      <c r="B557" s="12">
        <v>6598.6759526293436</v>
      </c>
      <c r="C557">
        <f>SAFADModel_final_000003__2[[#This Row],[Whole Building:Facility Total Electric Demand Power '[W'](Hourly) ]]/1000</f>
        <v>6.5986759526293435</v>
      </c>
    </row>
    <row r="558" spans="1:3" x14ac:dyDescent="0.25">
      <c r="A558" s="9" t="s">
        <v>413</v>
      </c>
      <c r="B558" s="12">
        <v>6579.3658078239614</v>
      </c>
      <c r="C558">
        <f>SAFADModel_final_000003__2[[#This Row],[Whole Building:Facility Total Electric Demand Power '[W'](Hourly) ]]/1000</f>
        <v>6.5793658078239616</v>
      </c>
    </row>
    <row r="559" spans="1:3" x14ac:dyDescent="0.25">
      <c r="A559" s="9" t="s">
        <v>414</v>
      </c>
      <c r="B559" s="12">
        <v>6586.0612419865065</v>
      </c>
      <c r="C559">
        <f>SAFADModel_final_000003__2[[#This Row],[Whole Building:Facility Total Electric Demand Power '[W'](Hourly) ]]/1000</f>
        <v>6.5860612419865063</v>
      </c>
    </row>
    <row r="560" spans="1:3" x14ac:dyDescent="0.25">
      <c r="A560" s="9" t="s">
        <v>415</v>
      </c>
      <c r="B560" s="12">
        <v>6634.410918638373</v>
      </c>
      <c r="C560">
        <f>SAFADModel_final_000003__2[[#This Row],[Whole Building:Facility Total Electric Demand Power '[W'](Hourly) ]]/1000</f>
        <v>6.6344109186383733</v>
      </c>
    </row>
    <row r="561" spans="1:3" x14ac:dyDescent="0.25">
      <c r="A561" s="9" t="s">
        <v>416</v>
      </c>
      <c r="B561" s="12">
        <v>18946.971699177491</v>
      </c>
      <c r="C561">
        <f>SAFADModel_final_000003__2[[#This Row],[Whole Building:Facility Total Electric Demand Power '[W'](Hourly) ]]/1000</f>
        <v>18.946971699177492</v>
      </c>
    </row>
    <row r="562" spans="1:3" x14ac:dyDescent="0.25">
      <c r="A562" s="9" t="s">
        <v>417</v>
      </c>
      <c r="B562" s="12">
        <v>81469.771956041761</v>
      </c>
      <c r="C562">
        <f>SAFADModel_final_000003__2[[#This Row],[Whole Building:Facility Total Electric Demand Power '[W'](Hourly) ]]/1000</f>
        <v>81.469771956041754</v>
      </c>
    </row>
    <row r="563" spans="1:3" x14ac:dyDescent="0.25">
      <c r="A563" s="9" t="s">
        <v>418</v>
      </c>
      <c r="B563" s="12">
        <v>107042.57152675779</v>
      </c>
      <c r="C563">
        <f>SAFADModel_final_000003__2[[#This Row],[Whole Building:Facility Total Electric Demand Power '[W'](Hourly) ]]/1000</f>
        <v>107.0425715267578</v>
      </c>
    </row>
    <row r="564" spans="1:3" x14ac:dyDescent="0.25">
      <c r="A564" s="9" t="s">
        <v>419</v>
      </c>
      <c r="B564" s="12">
        <v>124678.37199987925</v>
      </c>
      <c r="C564">
        <f>SAFADModel_final_000003__2[[#This Row],[Whole Building:Facility Total Electric Demand Power '[W'](Hourly) ]]/1000</f>
        <v>124.67837199987925</v>
      </c>
    </row>
    <row r="565" spans="1:3" x14ac:dyDescent="0.25">
      <c r="A565" s="9" t="s">
        <v>420</v>
      </c>
      <c r="B565" s="12">
        <v>144378.24546460842</v>
      </c>
      <c r="C565">
        <f>SAFADModel_final_000003__2[[#This Row],[Whole Building:Facility Total Electric Demand Power '[W'](Hourly) ]]/1000</f>
        <v>144.37824546460843</v>
      </c>
    </row>
    <row r="566" spans="1:3" x14ac:dyDescent="0.25">
      <c r="A566" s="9" t="s">
        <v>421</v>
      </c>
      <c r="B566" s="12">
        <v>141820.16052830024</v>
      </c>
      <c r="C566">
        <f>SAFADModel_final_000003__2[[#This Row],[Whole Building:Facility Total Electric Demand Power '[W'](Hourly) ]]/1000</f>
        <v>141.82016052830025</v>
      </c>
    </row>
    <row r="567" spans="1:3" x14ac:dyDescent="0.25">
      <c r="A567" s="9" t="s">
        <v>422</v>
      </c>
      <c r="B567" s="12">
        <v>135966.89807618421</v>
      </c>
      <c r="C567">
        <f>SAFADModel_final_000003__2[[#This Row],[Whole Building:Facility Total Electric Demand Power '[W'](Hourly) ]]/1000</f>
        <v>135.96689807618421</v>
      </c>
    </row>
    <row r="568" spans="1:3" x14ac:dyDescent="0.25">
      <c r="A568" s="9" t="s">
        <v>423</v>
      </c>
      <c r="B568" s="12">
        <v>142616.91441790087</v>
      </c>
      <c r="C568">
        <f>SAFADModel_final_000003__2[[#This Row],[Whole Building:Facility Total Electric Demand Power '[W'](Hourly) ]]/1000</f>
        <v>142.61691441790089</v>
      </c>
    </row>
    <row r="569" spans="1:3" x14ac:dyDescent="0.25">
      <c r="A569" s="9" t="s">
        <v>424</v>
      </c>
      <c r="B569" s="12">
        <v>126656.88631863277</v>
      </c>
      <c r="C569">
        <f>SAFADModel_final_000003__2[[#This Row],[Whole Building:Facility Total Electric Demand Power '[W'](Hourly) ]]/1000</f>
        <v>126.65688631863277</v>
      </c>
    </row>
    <row r="570" spans="1:3" x14ac:dyDescent="0.25">
      <c r="A570" s="9" t="s">
        <v>425</v>
      </c>
      <c r="B570" s="12">
        <v>76105.982928325495</v>
      </c>
      <c r="C570">
        <f>SAFADModel_final_000003__2[[#This Row],[Whole Building:Facility Total Electric Demand Power '[W'](Hourly) ]]/1000</f>
        <v>76.105982928325489</v>
      </c>
    </row>
    <row r="571" spans="1:3" x14ac:dyDescent="0.25">
      <c r="A571" s="9" t="s">
        <v>426</v>
      </c>
      <c r="B571" s="12">
        <v>39450.779569818282</v>
      </c>
      <c r="C571">
        <f>SAFADModel_final_000003__2[[#This Row],[Whole Building:Facility Total Electric Demand Power '[W'](Hourly) ]]/1000</f>
        <v>39.45077956981828</v>
      </c>
    </row>
    <row r="572" spans="1:3" x14ac:dyDescent="0.25">
      <c r="A572" s="9" t="s">
        <v>427</v>
      </c>
      <c r="B572" s="12">
        <v>17664.799556103939</v>
      </c>
      <c r="C572">
        <f>SAFADModel_final_000003__2[[#This Row],[Whole Building:Facility Total Electric Demand Power '[W'](Hourly) ]]/1000</f>
        <v>17.66479955610394</v>
      </c>
    </row>
    <row r="573" spans="1:3" x14ac:dyDescent="0.25">
      <c r="A573" s="9" t="s">
        <v>428</v>
      </c>
      <c r="B573" s="12">
        <v>7534.7726772273099</v>
      </c>
      <c r="C573">
        <f>SAFADModel_final_000003__2[[#This Row],[Whole Building:Facility Total Electric Demand Power '[W'](Hourly) ]]/1000</f>
        <v>7.53477267722731</v>
      </c>
    </row>
    <row r="574" spans="1:3" x14ac:dyDescent="0.25">
      <c r="A574" s="9" t="s">
        <v>429</v>
      </c>
      <c r="B574" s="12">
        <v>7107.5931677566887</v>
      </c>
      <c r="C574">
        <f>SAFADModel_final_000003__2[[#This Row],[Whole Building:Facility Total Electric Demand Power '[W'](Hourly) ]]/1000</f>
        <v>7.107593167756689</v>
      </c>
    </row>
    <row r="575" spans="1:3" x14ac:dyDescent="0.25">
      <c r="A575" s="9" t="s">
        <v>430</v>
      </c>
      <c r="B575" s="12">
        <v>6680.4481765715418</v>
      </c>
      <c r="C575">
        <f>SAFADModel_final_000003__2[[#This Row],[Whole Building:Facility Total Electric Demand Power '[W'](Hourly) ]]/1000</f>
        <v>6.6804481765715416</v>
      </c>
    </row>
    <row r="576" spans="1:3" x14ac:dyDescent="0.25">
      <c r="A576" s="9" t="s">
        <v>431</v>
      </c>
      <c r="B576" s="12">
        <v>6666.5775005302348</v>
      </c>
      <c r="C576">
        <f>SAFADModel_final_000003__2[[#This Row],[Whole Building:Facility Total Electric Demand Power '[W'](Hourly) ]]/1000</f>
        <v>6.6665775005302352</v>
      </c>
    </row>
    <row r="577" spans="1:3" x14ac:dyDescent="0.25">
      <c r="A577" s="9" t="s">
        <v>432</v>
      </c>
      <c r="B577" s="12">
        <v>6653.604763126219</v>
      </c>
      <c r="C577">
        <f>SAFADModel_final_000003__2[[#This Row],[Whole Building:Facility Total Electric Demand Power '[W'](Hourly) ]]/1000</f>
        <v>6.6536047631262187</v>
      </c>
    </row>
    <row r="578" spans="1:3" x14ac:dyDescent="0.25">
      <c r="A578" s="9" t="s">
        <v>433</v>
      </c>
      <c r="B578" s="12">
        <v>6640.8520242825871</v>
      </c>
      <c r="C578">
        <f>SAFADModel_final_000003__2[[#This Row],[Whole Building:Facility Total Electric Demand Power '[W'](Hourly) ]]/1000</f>
        <v>6.6408520242825873</v>
      </c>
    </row>
    <row r="579" spans="1:3" x14ac:dyDescent="0.25">
      <c r="A579" s="9" t="s">
        <v>434</v>
      </c>
      <c r="B579" s="12">
        <v>6634.6970267859351</v>
      </c>
      <c r="C579">
        <f>SAFADModel_final_000003__2[[#This Row],[Whole Building:Facility Total Electric Demand Power '[W'](Hourly) ]]/1000</f>
        <v>6.6346970267859353</v>
      </c>
    </row>
    <row r="580" spans="1:3" x14ac:dyDescent="0.25">
      <c r="A580" s="9" t="s">
        <v>435</v>
      </c>
      <c r="B580" s="12">
        <v>6612.0794490974395</v>
      </c>
      <c r="C580">
        <f>SAFADModel_final_000003__2[[#This Row],[Whole Building:Facility Total Electric Demand Power '[W'](Hourly) ]]/1000</f>
        <v>6.6120794490974397</v>
      </c>
    </row>
    <row r="581" spans="1:3" x14ac:dyDescent="0.25">
      <c r="A581" s="9" t="s">
        <v>436</v>
      </c>
      <c r="B581" s="12">
        <v>6578.8244255066484</v>
      </c>
      <c r="C581">
        <f>SAFADModel_final_000003__2[[#This Row],[Whole Building:Facility Total Electric Demand Power '[W'](Hourly) ]]/1000</f>
        <v>6.5788244255066486</v>
      </c>
    </row>
    <row r="582" spans="1:3" x14ac:dyDescent="0.25">
      <c r="A582" s="9" t="s">
        <v>437</v>
      </c>
      <c r="B582" s="12">
        <v>6544.7265247123469</v>
      </c>
      <c r="C582">
        <f>SAFADModel_final_000003__2[[#This Row],[Whole Building:Facility Total Electric Demand Power '[W'](Hourly) ]]/1000</f>
        <v>6.5447265247123472</v>
      </c>
    </row>
    <row r="583" spans="1:3" x14ac:dyDescent="0.25">
      <c r="A583" s="9" t="s">
        <v>438</v>
      </c>
      <c r="B583" s="12">
        <v>6548.6987738172465</v>
      </c>
      <c r="C583">
        <f>SAFADModel_final_000003__2[[#This Row],[Whole Building:Facility Total Electric Demand Power '[W'](Hourly) ]]/1000</f>
        <v>6.5486987738172466</v>
      </c>
    </row>
    <row r="584" spans="1:3" x14ac:dyDescent="0.25">
      <c r="A584" s="9" t="s">
        <v>439</v>
      </c>
      <c r="B584" s="12">
        <v>6621.4965978802547</v>
      </c>
      <c r="C584">
        <f>SAFADModel_final_000003__2[[#This Row],[Whole Building:Facility Total Electric Demand Power '[W'](Hourly) ]]/1000</f>
        <v>6.6214965978802551</v>
      </c>
    </row>
    <row r="585" spans="1:3" x14ac:dyDescent="0.25">
      <c r="A585" s="9" t="s">
        <v>440</v>
      </c>
      <c r="B585" s="12">
        <v>17733.04833582764</v>
      </c>
      <c r="C585">
        <f>SAFADModel_final_000003__2[[#This Row],[Whole Building:Facility Total Electric Demand Power '[W'](Hourly) ]]/1000</f>
        <v>17.73304833582764</v>
      </c>
    </row>
    <row r="586" spans="1:3" x14ac:dyDescent="0.25">
      <c r="A586" s="9" t="s">
        <v>441</v>
      </c>
      <c r="B586" s="12">
        <v>95157.927723594199</v>
      </c>
      <c r="C586">
        <f>SAFADModel_final_000003__2[[#This Row],[Whole Building:Facility Total Electric Demand Power '[W'](Hourly) ]]/1000</f>
        <v>95.157927723594199</v>
      </c>
    </row>
    <row r="587" spans="1:3" x14ac:dyDescent="0.25">
      <c r="A587" s="9" t="s">
        <v>442</v>
      </c>
      <c r="B587" s="12">
        <v>125469.79456278258</v>
      </c>
      <c r="C587">
        <f>SAFADModel_final_000003__2[[#This Row],[Whole Building:Facility Total Electric Demand Power '[W'](Hourly) ]]/1000</f>
        <v>125.46979456278258</v>
      </c>
    </row>
    <row r="588" spans="1:3" x14ac:dyDescent="0.25">
      <c r="A588" s="9" t="s">
        <v>443</v>
      </c>
      <c r="B588" s="12">
        <v>132082.74417548624</v>
      </c>
      <c r="C588">
        <f>SAFADModel_final_000003__2[[#This Row],[Whole Building:Facility Total Electric Demand Power '[W'](Hourly) ]]/1000</f>
        <v>132.08274417548623</v>
      </c>
    </row>
    <row r="589" spans="1:3" x14ac:dyDescent="0.25">
      <c r="A589" s="9" t="s">
        <v>444</v>
      </c>
      <c r="B589" s="12">
        <v>130802.75484781516</v>
      </c>
      <c r="C589">
        <f>SAFADModel_final_000003__2[[#This Row],[Whole Building:Facility Total Electric Demand Power '[W'](Hourly) ]]/1000</f>
        <v>130.80275484781515</v>
      </c>
    </row>
    <row r="590" spans="1:3" x14ac:dyDescent="0.25">
      <c r="A590" s="9" t="s">
        <v>445</v>
      </c>
      <c r="B590" s="12">
        <v>130440.05192803197</v>
      </c>
      <c r="C590">
        <f>SAFADModel_final_000003__2[[#This Row],[Whole Building:Facility Total Electric Demand Power '[W'](Hourly) ]]/1000</f>
        <v>130.44005192803198</v>
      </c>
    </row>
    <row r="591" spans="1:3" x14ac:dyDescent="0.25">
      <c r="A591" s="9" t="s">
        <v>446</v>
      </c>
      <c r="B591" s="12">
        <v>141406.95726518345</v>
      </c>
      <c r="C591">
        <f>SAFADModel_final_000003__2[[#This Row],[Whole Building:Facility Total Electric Demand Power '[W'](Hourly) ]]/1000</f>
        <v>141.40695726518345</v>
      </c>
    </row>
    <row r="592" spans="1:3" x14ac:dyDescent="0.25">
      <c r="A592" s="9" t="s">
        <v>447</v>
      </c>
      <c r="B592" s="12">
        <v>147822.35724308185</v>
      </c>
      <c r="C592">
        <f>SAFADModel_final_000003__2[[#This Row],[Whole Building:Facility Total Electric Demand Power '[W'](Hourly) ]]/1000</f>
        <v>147.82235724308185</v>
      </c>
    </row>
    <row r="593" spans="1:3" x14ac:dyDescent="0.25">
      <c r="A593" s="9" t="s">
        <v>448</v>
      </c>
      <c r="B593" s="12">
        <v>151650.0784124741</v>
      </c>
      <c r="C593">
        <f>SAFADModel_final_000003__2[[#This Row],[Whole Building:Facility Total Electric Demand Power '[W'](Hourly) ]]/1000</f>
        <v>151.6500784124741</v>
      </c>
    </row>
    <row r="594" spans="1:3" x14ac:dyDescent="0.25">
      <c r="A594" s="9" t="s">
        <v>449</v>
      </c>
      <c r="B594" s="12">
        <v>140247.53894229597</v>
      </c>
      <c r="C594">
        <f>SAFADModel_final_000003__2[[#This Row],[Whole Building:Facility Total Electric Demand Power '[W'](Hourly) ]]/1000</f>
        <v>140.24753894229596</v>
      </c>
    </row>
    <row r="595" spans="1:3" x14ac:dyDescent="0.25">
      <c r="A595" s="9" t="s">
        <v>450</v>
      </c>
      <c r="B595" s="12">
        <v>70162.585434840701</v>
      </c>
      <c r="C595">
        <f>SAFADModel_final_000003__2[[#This Row],[Whole Building:Facility Total Electric Demand Power '[W'](Hourly) ]]/1000</f>
        <v>70.162585434840707</v>
      </c>
    </row>
    <row r="596" spans="1:3" x14ac:dyDescent="0.25">
      <c r="A596" s="9" t="s">
        <v>451</v>
      </c>
      <c r="B596" s="12">
        <v>52128.069354514002</v>
      </c>
      <c r="C596">
        <f>SAFADModel_final_000003__2[[#This Row],[Whole Building:Facility Total Electric Demand Power '[W'](Hourly) ]]/1000</f>
        <v>52.128069354514004</v>
      </c>
    </row>
    <row r="597" spans="1:3" x14ac:dyDescent="0.25">
      <c r="A597" s="9" t="s">
        <v>452</v>
      </c>
      <c r="B597" s="12">
        <v>38629.806155665101</v>
      </c>
      <c r="C597">
        <f>SAFADModel_final_000003__2[[#This Row],[Whole Building:Facility Total Electric Demand Power '[W'](Hourly) ]]/1000</f>
        <v>38.629806155665101</v>
      </c>
    </row>
    <row r="598" spans="1:3" x14ac:dyDescent="0.25">
      <c r="A598" s="9" t="s">
        <v>453</v>
      </c>
      <c r="B598" s="12">
        <v>6699.4036527385733</v>
      </c>
      <c r="C598">
        <f>SAFADModel_final_000003__2[[#This Row],[Whole Building:Facility Total Electric Demand Power '[W'](Hourly) ]]/1000</f>
        <v>6.6994036527385736</v>
      </c>
    </row>
    <row r="599" spans="1:3" x14ac:dyDescent="0.25">
      <c r="A599" s="9" t="s">
        <v>454</v>
      </c>
      <c r="B599" s="12">
        <v>6689.025585942597</v>
      </c>
      <c r="C599">
        <f>SAFADModel_final_000003__2[[#This Row],[Whole Building:Facility Total Electric Demand Power '[W'](Hourly) ]]/1000</f>
        <v>6.6890255859425967</v>
      </c>
    </row>
    <row r="600" spans="1:3" x14ac:dyDescent="0.25">
      <c r="A600" s="9" t="s">
        <v>455</v>
      </c>
      <c r="B600" s="12">
        <v>6681.1121337945988</v>
      </c>
      <c r="C600">
        <f>SAFADModel_final_000003__2[[#This Row],[Whole Building:Facility Total Electric Demand Power '[W'](Hourly) ]]/1000</f>
        <v>6.6811121337945991</v>
      </c>
    </row>
    <row r="601" spans="1:3" x14ac:dyDescent="0.25">
      <c r="A601" s="9" t="s">
        <v>456</v>
      </c>
      <c r="B601" s="12">
        <v>6671.5430639205397</v>
      </c>
      <c r="C601">
        <f>SAFADModel_final_000003__2[[#This Row],[Whole Building:Facility Total Electric Demand Power '[W'](Hourly) ]]/1000</f>
        <v>6.6715430639205398</v>
      </c>
    </row>
    <row r="602" spans="1:3" x14ac:dyDescent="0.25">
      <c r="A602" s="9" t="s">
        <v>457</v>
      </c>
      <c r="B602" s="12">
        <v>6663.2133516443673</v>
      </c>
      <c r="C602">
        <f>SAFADModel_final_000003__2[[#This Row],[Whole Building:Facility Total Electric Demand Power '[W'](Hourly) ]]/1000</f>
        <v>6.6632133516443677</v>
      </c>
    </row>
    <row r="603" spans="1:3" x14ac:dyDescent="0.25">
      <c r="A603" s="9" t="s">
        <v>458</v>
      </c>
      <c r="B603" s="12">
        <v>6651.1734496808022</v>
      </c>
      <c r="C603">
        <f>SAFADModel_final_000003__2[[#This Row],[Whole Building:Facility Total Electric Demand Power '[W'](Hourly) ]]/1000</f>
        <v>6.6511734496808019</v>
      </c>
    </row>
    <row r="604" spans="1:3" x14ac:dyDescent="0.25">
      <c r="A604" s="9" t="s">
        <v>459</v>
      </c>
      <c r="B604" s="12">
        <v>6630.3764095367833</v>
      </c>
      <c r="C604">
        <f>SAFADModel_final_000003__2[[#This Row],[Whole Building:Facility Total Electric Demand Power '[W'](Hourly) ]]/1000</f>
        <v>6.6303764095367832</v>
      </c>
    </row>
    <row r="605" spans="1:3" x14ac:dyDescent="0.25">
      <c r="A605" s="9" t="s">
        <v>460</v>
      </c>
      <c r="B605" s="12">
        <v>6606.4718507958851</v>
      </c>
      <c r="C605">
        <f>SAFADModel_final_000003__2[[#This Row],[Whole Building:Facility Total Electric Demand Power '[W'](Hourly) ]]/1000</f>
        <v>6.6064718507958853</v>
      </c>
    </row>
    <row r="606" spans="1:3" x14ac:dyDescent="0.25">
      <c r="A606" s="9" t="s">
        <v>461</v>
      </c>
      <c r="B606" s="12">
        <v>6587.8468016337329</v>
      </c>
      <c r="C606">
        <f>SAFADModel_final_000003__2[[#This Row],[Whole Building:Facility Total Electric Demand Power '[W'](Hourly) ]]/1000</f>
        <v>6.5878468016337326</v>
      </c>
    </row>
    <row r="607" spans="1:3" x14ac:dyDescent="0.25">
      <c r="A607" s="9" t="s">
        <v>462</v>
      </c>
      <c r="B607" s="12">
        <v>6586.5697554611606</v>
      </c>
      <c r="C607">
        <f>SAFADModel_final_000003__2[[#This Row],[Whole Building:Facility Total Electric Demand Power '[W'](Hourly) ]]/1000</f>
        <v>6.5865697554611611</v>
      </c>
    </row>
    <row r="608" spans="1:3" x14ac:dyDescent="0.25">
      <c r="A608" s="9" t="s">
        <v>463</v>
      </c>
      <c r="B608" s="12">
        <v>6620.5026881712538</v>
      </c>
      <c r="C608">
        <f>SAFADModel_final_000003__2[[#This Row],[Whole Building:Facility Total Electric Demand Power '[W'](Hourly) ]]/1000</f>
        <v>6.6205026881712534</v>
      </c>
    </row>
    <row r="609" spans="1:3" x14ac:dyDescent="0.25">
      <c r="A609" s="9" t="s">
        <v>464</v>
      </c>
      <c r="B609" s="12">
        <v>22015.575397092038</v>
      </c>
      <c r="C609">
        <f>SAFADModel_final_000003__2[[#This Row],[Whole Building:Facility Total Electric Demand Power '[W'](Hourly) ]]/1000</f>
        <v>22.015575397092039</v>
      </c>
    </row>
    <row r="610" spans="1:3" x14ac:dyDescent="0.25">
      <c r="A610" s="9" t="s">
        <v>465</v>
      </c>
      <c r="B610" s="12">
        <v>79787.980043793737</v>
      </c>
      <c r="C610">
        <f>SAFADModel_final_000003__2[[#This Row],[Whole Building:Facility Total Electric Demand Power '[W'](Hourly) ]]/1000</f>
        <v>79.787980043793738</v>
      </c>
    </row>
    <row r="611" spans="1:3" x14ac:dyDescent="0.25">
      <c r="A611" s="9" t="s">
        <v>466</v>
      </c>
      <c r="B611" s="12">
        <v>121397.77927686468</v>
      </c>
      <c r="C611">
        <f>SAFADModel_final_000003__2[[#This Row],[Whole Building:Facility Total Electric Demand Power '[W'](Hourly) ]]/1000</f>
        <v>121.39777927686468</v>
      </c>
    </row>
    <row r="612" spans="1:3" x14ac:dyDescent="0.25">
      <c r="A612" s="9" t="s">
        <v>467</v>
      </c>
      <c r="B612" s="12">
        <v>124576.83430323191</v>
      </c>
      <c r="C612">
        <f>SAFADModel_final_000003__2[[#This Row],[Whole Building:Facility Total Electric Demand Power '[W'](Hourly) ]]/1000</f>
        <v>124.57683430323191</v>
      </c>
    </row>
    <row r="613" spans="1:3" x14ac:dyDescent="0.25">
      <c r="A613" s="9" t="s">
        <v>468</v>
      </c>
      <c r="B613" s="12">
        <v>127693.70766518822</v>
      </c>
      <c r="C613">
        <f>SAFADModel_final_000003__2[[#This Row],[Whole Building:Facility Total Electric Demand Power '[W'](Hourly) ]]/1000</f>
        <v>127.69370766518823</v>
      </c>
    </row>
    <row r="614" spans="1:3" x14ac:dyDescent="0.25">
      <c r="A614" s="9" t="s">
        <v>469</v>
      </c>
      <c r="B614" s="12">
        <v>132407.81688291227</v>
      </c>
      <c r="C614">
        <f>SAFADModel_final_000003__2[[#This Row],[Whole Building:Facility Total Electric Demand Power '[W'](Hourly) ]]/1000</f>
        <v>132.40781688291227</v>
      </c>
    </row>
    <row r="615" spans="1:3" x14ac:dyDescent="0.25">
      <c r="A615" s="9" t="s">
        <v>470</v>
      </c>
      <c r="B615" s="12">
        <v>137390.55057859435</v>
      </c>
      <c r="C615">
        <f>SAFADModel_final_000003__2[[#This Row],[Whole Building:Facility Total Electric Demand Power '[W'](Hourly) ]]/1000</f>
        <v>137.39055057859434</v>
      </c>
    </row>
    <row r="616" spans="1:3" x14ac:dyDescent="0.25">
      <c r="A616" s="9" t="s">
        <v>471</v>
      </c>
      <c r="B616" s="12">
        <v>133074.3631547252</v>
      </c>
      <c r="C616">
        <f>SAFADModel_final_000003__2[[#This Row],[Whole Building:Facility Total Electric Demand Power '[W'](Hourly) ]]/1000</f>
        <v>133.07436315472521</v>
      </c>
    </row>
    <row r="617" spans="1:3" x14ac:dyDescent="0.25">
      <c r="A617" s="9" t="s">
        <v>472</v>
      </c>
      <c r="B617" s="12">
        <v>119088.166667069</v>
      </c>
      <c r="C617">
        <f>SAFADModel_final_000003__2[[#This Row],[Whole Building:Facility Total Electric Demand Power '[W'](Hourly) ]]/1000</f>
        <v>119.088166667069</v>
      </c>
    </row>
    <row r="618" spans="1:3" x14ac:dyDescent="0.25">
      <c r="A618" s="9" t="s">
        <v>473</v>
      </c>
      <c r="B618" s="12">
        <v>105281.54491039955</v>
      </c>
      <c r="C618">
        <f>SAFADModel_final_000003__2[[#This Row],[Whole Building:Facility Total Electric Demand Power '[W'](Hourly) ]]/1000</f>
        <v>105.28154491039955</v>
      </c>
    </row>
    <row r="619" spans="1:3" x14ac:dyDescent="0.25">
      <c r="A619" s="9" t="s">
        <v>474</v>
      </c>
      <c r="B619" s="12">
        <v>43906.294040434259</v>
      </c>
      <c r="C619">
        <f>SAFADModel_final_000003__2[[#This Row],[Whole Building:Facility Total Electric Demand Power '[W'](Hourly) ]]/1000</f>
        <v>43.906294040434261</v>
      </c>
    </row>
    <row r="620" spans="1:3" x14ac:dyDescent="0.25">
      <c r="A620" s="9" t="s">
        <v>475</v>
      </c>
      <c r="B620" s="12">
        <v>24333.037573177597</v>
      </c>
      <c r="C620">
        <f>SAFADModel_final_000003__2[[#This Row],[Whole Building:Facility Total Electric Demand Power '[W'](Hourly) ]]/1000</f>
        <v>24.333037573177595</v>
      </c>
    </row>
    <row r="621" spans="1:3" x14ac:dyDescent="0.25">
      <c r="A621" s="9" t="s">
        <v>476</v>
      </c>
      <c r="B621" s="12">
        <v>15910.906766082257</v>
      </c>
      <c r="C621">
        <f>SAFADModel_final_000003__2[[#This Row],[Whole Building:Facility Total Electric Demand Power '[W'](Hourly) ]]/1000</f>
        <v>15.910906766082256</v>
      </c>
    </row>
    <row r="622" spans="1:3" x14ac:dyDescent="0.25">
      <c r="A622" s="9" t="s">
        <v>477</v>
      </c>
      <c r="B622" s="12">
        <v>11270.303592740429</v>
      </c>
      <c r="C622">
        <f>SAFADModel_final_000003__2[[#This Row],[Whole Building:Facility Total Electric Demand Power '[W'](Hourly) ]]/1000</f>
        <v>11.270303592740429</v>
      </c>
    </row>
    <row r="623" spans="1:3" x14ac:dyDescent="0.25">
      <c r="A623" s="9" t="s">
        <v>478</v>
      </c>
      <c r="B623" s="12">
        <v>6672.2587536457077</v>
      </c>
      <c r="C623">
        <f>SAFADModel_final_000003__2[[#This Row],[Whole Building:Facility Total Electric Demand Power '[W'](Hourly) ]]/1000</f>
        <v>6.6722587536457079</v>
      </c>
    </row>
    <row r="624" spans="1:3" x14ac:dyDescent="0.25">
      <c r="A624" s="9" t="s">
        <v>479</v>
      </c>
      <c r="B624" s="12">
        <v>6692.4768081881239</v>
      </c>
      <c r="C624">
        <f>SAFADModel_final_000003__2[[#This Row],[Whole Building:Facility Total Electric Demand Power '[W'](Hourly) ]]/1000</f>
        <v>6.6924768081881236</v>
      </c>
    </row>
    <row r="625" spans="1:3" x14ac:dyDescent="0.25">
      <c r="A625" s="9" t="s">
        <v>480</v>
      </c>
      <c r="B625" s="12">
        <v>6699.9073400829802</v>
      </c>
      <c r="C625">
        <f>SAFADModel_final_000003__2[[#This Row],[Whole Building:Facility Total Electric Demand Power '[W'](Hourly) ]]/1000</f>
        <v>6.6999073400829801</v>
      </c>
    </row>
    <row r="626" spans="1:3" x14ac:dyDescent="0.25">
      <c r="A626" s="9" t="s">
        <v>677</v>
      </c>
      <c r="B626" s="12">
        <v>6690.3601038770112</v>
      </c>
      <c r="C626">
        <f>SAFADModel_final_000003__2[[#This Row],[Whole Building:Facility Total Electric Demand Power '[W'](Hourly) ]]/1000</f>
        <v>6.6903601038770111</v>
      </c>
    </row>
    <row r="627" spans="1:3" x14ac:dyDescent="0.25">
      <c r="A627" s="9" t="s">
        <v>678</v>
      </c>
      <c r="B627" s="12">
        <v>6677.3500600756988</v>
      </c>
      <c r="C627">
        <f>SAFADModel_final_000003__2[[#This Row],[Whole Building:Facility Total Electric Demand Power '[W'](Hourly) ]]/1000</f>
        <v>6.6773500600756988</v>
      </c>
    </row>
    <row r="628" spans="1:3" x14ac:dyDescent="0.25">
      <c r="A628" s="9" t="s">
        <v>679</v>
      </c>
      <c r="B628" s="12">
        <v>6658.3068405643926</v>
      </c>
      <c r="C628">
        <f>SAFADModel_final_000003__2[[#This Row],[Whole Building:Facility Total Electric Demand Power '[W'](Hourly) ]]/1000</f>
        <v>6.6583068405643928</v>
      </c>
    </row>
    <row r="629" spans="1:3" x14ac:dyDescent="0.25">
      <c r="A629" s="9" t="s">
        <v>680</v>
      </c>
      <c r="B629" s="12">
        <v>6625.5077246884321</v>
      </c>
      <c r="C629">
        <f>SAFADModel_final_000003__2[[#This Row],[Whole Building:Facility Total Electric Demand Power '[W'](Hourly) ]]/1000</f>
        <v>6.6255077246884317</v>
      </c>
    </row>
    <row r="630" spans="1:3" x14ac:dyDescent="0.25">
      <c r="A630" s="9" t="s">
        <v>681</v>
      </c>
      <c r="B630" s="12">
        <v>6587.8771258547449</v>
      </c>
      <c r="C630">
        <f>SAFADModel_final_000003__2[[#This Row],[Whole Building:Facility Total Electric Demand Power '[W'](Hourly) ]]/1000</f>
        <v>6.5878771258547451</v>
      </c>
    </row>
    <row r="631" spans="1:3" x14ac:dyDescent="0.25">
      <c r="A631" s="9" t="s">
        <v>682</v>
      </c>
      <c r="B631" s="12">
        <v>6566.8863327209792</v>
      </c>
      <c r="C631">
        <f>SAFADModel_final_000003__2[[#This Row],[Whole Building:Facility Total Electric Demand Power '[W'](Hourly) ]]/1000</f>
        <v>6.566886332720979</v>
      </c>
    </row>
    <row r="632" spans="1:3" x14ac:dyDescent="0.25">
      <c r="A632" s="9" t="s">
        <v>683</v>
      </c>
      <c r="B632" s="12">
        <v>6591.5392360663745</v>
      </c>
      <c r="C632">
        <f>SAFADModel_final_000003__2[[#This Row],[Whole Building:Facility Total Electric Demand Power '[W'](Hourly) ]]/1000</f>
        <v>6.5915392360663745</v>
      </c>
    </row>
    <row r="633" spans="1:3" x14ac:dyDescent="0.25">
      <c r="A633" s="9" t="s">
        <v>684</v>
      </c>
      <c r="B633" s="12">
        <v>6639.708246021587</v>
      </c>
      <c r="C633">
        <f>SAFADModel_final_000003__2[[#This Row],[Whole Building:Facility Total Electric Demand Power '[W'](Hourly) ]]/1000</f>
        <v>6.6397082460215868</v>
      </c>
    </row>
    <row r="634" spans="1:3" x14ac:dyDescent="0.25">
      <c r="A634" s="9" t="s">
        <v>685</v>
      </c>
      <c r="B634" s="12">
        <v>43928.358991250221</v>
      </c>
      <c r="C634">
        <f>SAFADModel_final_000003__2[[#This Row],[Whole Building:Facility Total Electric Demand Power '[W'](Hourly) ]]/1000</f>
        <v>43.928358991250221</v>
      </c>
    </row>
    <row r="635" spans="1:3" x14ac:dyDescent="0.25">
      <c r="A635" s="9" t="s">
        <v>686</v>
      </c>
      <c r="B635" s="12">
        <v>65372.799806247851</v>
      </c>
      <c r="C635">
        <f>SAFADModel_final_000003__2[[#This Row],[Whole Building:Facility Total Electric Demand Power '[W'](Hourly) ]]/1000</f>
        <v>65.372799806247855</v>
      </c>
    </row>
    <row r="636" spans="1:3" x14ac:dyDescent="0.25">
      <c r="A636" s="9" t="s">
        <v>687</v>
      </c>
      <c r="B636" s="12">
        <v>79302.672124313089</v>
      </c>
      <c r="C636">
        <f>SAFADModel_final_000003__2[[#This Row],[Whole Building:Facility Total Electric Demand Power '[W'](Hourly) ]]/1000</f>
        <v>79.302672124313091</v>
      </c>
    </row>
    <row r="637" spans="1:3" x14ac:dyDescent="0.25">
      <c r="A637" s="9" t="s">
        <v>688</v>
      </c>
      <c r="B637" s="12">
        <v>76278.813747739958</v>
      </c>
      <c r="C637">
        <f>SAFADModel_final_000003__2[[#This Row],[Whole Building:Facility Total Electric Demand Power '[W'](Hourly) ]]/1000</f>
        <v>76.27881374773996</v>
      </c>
    </row>
    <row r="638" spans="1:3" x14ac:dyDescent="0.25">
      <c r="A638" s="9" t="s">
        <v>689</v>
      </c>
      <c r="B638" s="12">
        <v>56253.683823184147</v>
      </c>
      <c r="C638">
        <f>SAFADModel_final_000003__2[[#This Row],[Whole Building:Facility Total Electric Demand Power '[W'](Hourly) ]]/1000</f>
        <v>56.253683823184147</v>
      </c>
    </row>
    <row r="639" spans="1:3" x14ac:dyDescent="0.25">
      <c r="A639" s="9" t="s">
        <v>690</v>
      </c>
      <c r="B639" s="12">
        <v>50800.055586426759</v>
      </c>
      <c r="C639">
        <f>SAFADModel_final_000003__2[[#This Row],[Whole Building:Facility Total Electric Demand Power '[W'](Hourly) ]]/1000</f>
        <v>50.800055586426758</v>
      </c>
    </row>
    <row r="640" spans="1:3" x14ac:dyDescent="0.25">
      <c r="A640" s="9" t="s">
        <v>691</v>
      </c>
      <c r="B640" s="12">
        <v>49723.647887349944</v>
      </c>
      <c r="C640">
        <f>SAFADModel_final_000003__2[[#This Row],[Whole Building:Facility Total Electric Demand Power '[W'](Hourly) ]]/1000</f>
        <v>49.723647887349941</v>
      </c>
    </row>
    <row r="641" spans="1:3" x14ac:dyDescent="0.25">
      <c r="A641" s="9" t="s">
        <v>692</v>
      </c>
      <c r="B641" s="12">
        <v>43910.201640415478</v>
      </c>
      <c r="C641">
        <f>SAFADModel_final_000003__2[[#This Row],[Whole Building:Facility Total Electric Demand Power '[W'](Hourly) ]]/1000</f>
        <v>43.91020164041548</v>
      </c>
    </row>
    <row r="642" spans="1:3" x14ac:dyDescent="0.25">
      <c r="A642" s="9" t="s">
        <v>693</v>
      </c>
      <c r="B642" s="12">
        <v>36409.641505181491</v>
      </c>
      <c r="C642">
        <f>SAFADModel_final_000003__2[[#This Row],[Whole Building:Facility Total Electric Demand Power '[W'](Hourly) ]]/1000</f>
        <v>36.40964150518149</v>
      </c>
    </row>
    <row r="643" spans="1:3" x14ac:dyDescent="0.25">
      <c r="A643" s="9" t="s">
        <v>694</v>
      </c>
      <c r="B643" s="12">
        <v>29951.621482195169</v>
      </c>
      <c r="C643">
        <f>SAFADModel_final_000003__2[[#This Row],[Whole Building:Facility Total Electric Demand Power '[W'](Hourly) ]]/1000</f>
        <v>29.951621482195169</v>
      </c>
    </row>
    <row r="644" spans="1:3" x14ac:dyDescent="0.25">
      <c r="A644" s="9" t="s">
        <v>695</v>
      </c>
      <c r="B644" s="12">
        <v>23379.829170039531</v>
      </c>
      <c r="C644">
        <f>SAFADModel_final_000003__2[[#This Row],[Whole Building:Facility Total Electric Demand Power '[W'](Hourly) ]]/1000</f>
        <v>23.379829170039532</v>
      </c>
    </row>
    <row r="645" spans="1:3" x14ac:dyDescent="0.25">
      <c r="A645" s="9" t="s">
        <v>696</v>
      </c>
      <c r="B645" s="12">
        <v>13780.877822273718</v>
      </c>
      <c r="C645">
        <f>SAFADModel_final_000003__2[[#This Row],[Whole Building:Facility Total Electric Demand Power '[W'](Hourly) ]]/1000</f>
        <v>13.780877822273718</v>
      </c>
    </row>
    <row r="646" spans="1:3" x14ac:dyDescent="0.25">
      <c r="A646" s="9" t="s">
        <v>697</v>
      </c>
      <c r="B646" s="12">
        <v>12564.358201330464</v>
      </c>
      <c r="C646">
        <f>SAFADModel_final_000003__2[[#This Row],[Whole Building:Facility Total Electric Demand Power '[W'](Hourly) ]]/1000</f>
        <v>12.564358201330464</v>
      </c>
    </row>
    <row r="647" spans="1:3" x14ac:dyDescent="0.25">
      <c r="A647" s="9" t="s">
        <v>698</v>
      </c>
      <c r="B647" s="12">
        <v>6736.0012528344669</v>
      </c>
      <c r="C647">
        <f>SAFADModel_final_000003__2[[#This Row],[Whole Building:Facility Total Electric Demand Power '[W'](Hourly) ]]/1000</f>
        <v>6.736001252834467</v>
      </c>
    </row>
    <row r="648" spans="1:3" x14ac:dyDescent="0.25">
      <c r="A648" s="9" t="s">
        <v>699</v>
      </c>
      <c r="B648" s="12">
        <v>6729.4423193478351</v>
      </c>
      <c r="C648">
        <f>SAFADModel_final_000003__2[[#This Row],[Whole Building:Facility Total Electric Demand Power '[W'](Hourly) ]]/1000</f>
        <v>6.729442319347835</v>
      </c>
    </row>
    <row r="649" spans="1:3" x14ac:dyDescent="0.25">
      <c r="A649" s="9" t="s">
        <v>700</v>
      </c>
      <c r="B649" s="12">
        <v>6722.1756676840259</v>
      </c>
      <c r="C649">
        <f>SAFADModel_final_000003__2[[#This Row],[Whole Building:Facility Total Electric Demand Power '[W'](Hourly) ]]/1000</f>
        <v>6.7221756676840263</v>
      </c>
    </row>
    <row r="650" spans="1:3" x14ac:dyDescent="0.25">
      <c r="A650" s="9" t="s">
        <v>701</v>
      </c>
      <c r="B650" s="12">
        <v>6708.3371009644179</v>
      </c>
      <c r="C650">
        <f>SAFADModel_final_000003__2[[#This Row],[Whole Building:Facility Total Electric Demand Power '[W'](Hourly) ]]/1000</f>
        <v>6.7083371009644175</v>
      </c>
    </row>
    <row r="651" spans="1:3" x14ac:dyDescent="0.25">
      <c r="A651" s="9" t="s">
        <v>702</v>
      </c>
      <c r="B651" s="12">
        <v>6695.4293908629252</v>
      </c>
      <c r="C651">
        <f>SAFADModel_final_000003__2[[#This Row],[Whole Building:Facility Total Electric Demand Power '[W'](Hourly) ]]/1000</f>
        <v>6.695429390862925</v>
      </c>
    </row>
    <row r="652" spans="1:3" x14ac:dyDescent="0.25">
      <c r="A652" s="9" t="s">
        <v>703</v>
      </c>
      <c r="B652" s="12">
        <v>6687.6172423994749</v>
      </c>
      <c r="C652">
        <f>SAFADModel_final_000003__2[[#This Row],[Whole Building:Facility Total Electric Demand Power '[W'](Hourly) ]]/1000</f>
        <v>6.6876172423994751</v>
      </c>
    </row>
    <row r="653" spans="1:3" x14ac:dyDescent="0.25">
      <c r="A653" s="9" t="s">
        <v>704</v>
      </c>
      <c r="B653" s="12">
        <v>6677.8082658654312</v>
      </c>
      <c r="C653">
        <f>SAFADModel_final_000003__2[[#This Row],[Whole Building:Facility Total Electric Demand Power '[W'](Hourly) ]]/1000</f>
        <v>6.6778082658654307</v>
      </c>
    </row>
    <row r="654" spans="1:3" x14ac:dyDescent="0.25">
      <c r="A654" s="9" t="s">
        <v>705</v>
      </c>
      <c r="B654" s="12">
        <v>6664.4664908191107</v>
      </c>
      <c r="C654">
        <f>SAFADModel_final_000003__2[[#This Row],[Whole Building:Facility Total Electric Demand Power '[W'](Hourly) ]]/1000</f>
        <v>6.6644664908191107</v>
      </c>
    </row>
    <row r="655" spans="1:3" x14ac:dyDescent="0.25">
      <c r="A655" s="9" t="s">
        <v>706</v>
      </c>
      <c r="B655" s="12">
        <v>6671.2257625873362</v>
      </c>
      <c r="C655">
        <f>SAFADModel_final_000003__2[[#This Row],[Whole Building:Facility Total Electric Demand Power '[W'](Hourly) ]]/1000</f>
        <v>6.6712257625873361</v>
      </c>
    </row>
    <row r="656" spans="1:3" x14ac:dyDescent="0.25">
      <c r="A656" s="9" t="s">
        <v>707</v>
      </c>
      <c r="B656" s="12">
        <v>6708.9477261610518</v>
      </c>
      <c r="C656">
        <f>SAFADModel_final_000003__2[[#This Row],[Whole Building:Facility Total Electric Demand Power '[W'](Hourly) ]]/1000</f>
        <v>6.7089477261610515</v>
      </c>
    </row>
    <row r="657" spans="1:3" x14ac:dyDescent="0.25">
      <c r="A657" s="9" t="s">
        <v>708</v>
      </c>
      <c r="B657" s="12">
        <v>6746.3171446177657</v>
      </c>
      <c r="C657">
        <f>SAFADModel_final_000003__2[[#This Row],[Whole Building:Facility Total Electric Demand Power '[W'](Hourly) ]]/1000</f>
        <v>6.7463171446177661</v>
      </c>
    </row>
    <row r="658" spans="1:3" x14ac:dyDescent="0.25">
      <c r="A658" s="9" t="s">
        <v>709</v>
      </c>
      <c r="B658" s="12">
        <v>6776.4337867243421</v>
      </c>
      <c r="C658">
        <f>SAFADModel_final_000003__2[[#This Row],[Whole Building:Facility Total Electric Demand Power '[W'](Hourly) ]]/1000</f>
        <v>6.7764337867243425</v>
      </c>
    </row>
    <row r="659" spans="1:3" x14ac:dyDescent="0.25">
      <c r="A659" s="9" t="s">
        <v>710</v>
      </c>
      <c r="B659" s="12">
        <v>6797.2263313285339</v>
      </c>
      <c r="C659">
        <f>SAFADModel_final_000003__2[[#This Row],[Whole Building:Facility Total Electric Demand Power '[W'](Hourly) ]]/1000</f>
        <v>6.7972263313285337</v>
      </c>
    </row>
    <row r="660" spans="1:3" x14ac:dyDescent="0.25">
      <c r="A660" s="9" t="s">
        <v>711</v>
      </c>
      <c r="B660" s="12">
        <v>6811.3634430253778</v>
      </c>
      <c r="C660">
        <f>SAFADModel_final_000003__2[[#This Row],[Whole Building:Facility Total Electric Demand Power '[W'](Hourly) ]]/1000</f>
        <v>6.8113634430253782</v>
      </c>
    </row>
    <row r="661" spans="1:3" x14ac:dyDescent="0.25">
      <c r="A661" s="9" t="s">
        <v>712</v>
      </c>
      <c r="B661" s="12">
        <v>6821.4569205746811</v>
      </c>
      <c r="C661">
        <f>SAFADModel_final_000003__2[[#This Row],[Whole Building:Facility Total Electric Demand Power '[W'](Hourly) ]]/1000</f>
        <v>6.8214569205746809</v>
      </c>
    </row>
    <row r="662" spans="1:3" x14ac:dyDescent="0.25">
      <c r="A662" s="9" t="s">
        <v>713</v>
      </c>
      <c r="B662" s="12">
        <v>6824.6472575274101</v>
      </c>
      <c r="C662">
        <f>SAFADModel_final_000003__2[[#This Row],[Whole Building:Facility Total Electric Demand Power '[W'](Hourly) ]]/1000</f>
        <v>6.8246472575274097</v>
      </c>
    </row>
    <row r="663" spans="1:3" x14ac:dyDescent="0.25">
      <c r="A663" s="9" t="s">
        <v>714</v>
      </c>
      <c r="B663" s="12">
        <v>6822.5561394328479</v>
      </c>
      <c r="C663">
        <f>SAFADModel_final_000003__2[[#This Row],[Whole Building:Facility Total Electric Demand Power '[W'](Hourly) ]]/1000</f>
        <v>6.822556139432848</v>
      </c>
    </row>
    <row r="664" spans="1:3" x14ac:dyDescent="0.25">
      <c r="A664" s="9" t="s">
        <v>715</v>
      </c>
      <c r="B664" s="12">
        <v>6808.5271338370248</v>
      </c>
      <c r="C664">
        <f>SAFADModel_final_000003__2[[#This Row],[Whole Building:Facility Total Electric Demand Power '[W'](Hourly) ]]/1000</f>
        <v>6.8085271338370248</v>
      </c>
    </row>
    <row r="665" spans="1:3" x14ac:dyDescent="0.25">
      <c r="A665" s="9" t="s">
        <v>716</v>
      </c>
      <c r="B665" s="12">
        <v>6791.4822257043897</v>
      </c>
      <c r="C665">
        <f>SAFADModel_final_000003__2[[#This Row],[Whole Building:Facility Total Electric Demand Power '[W'](Hourly) ]]/1000</f>
        <v>6.7914822257043896</v>
      </c>
    </row>
    <row r="666" spans="1:3" x14ac:dyDescent="0.25">
      <c r="A666" s="9" t="s">
        <v>717</v>
      </c>
      <c r="B666" s="12">
        <v>6774.3194786996282</v>
      </c>
      <c r="C666">
        <f>SAFADModel_final_000003__2[[#This Row],[Whole Building:Facility Total Electric Demand Power '[W'](Hourly) ]]/1000</f>
        <v>6.7743194786996286</v>
      </c>
    </row>
    <row r="667" spans="1:3" x14ac:dyDescent="0.25">
      <c r="A667" s="9" t="s">
        <v>718</v>
      </c>
      <c r="B667" s="12">
        <v>6757.3083057391786</v>
      </c>
      <c r="C667">
        <f>SAFADModel_final_000003__2[[#This Row],[Whole Building:Facility Total Electric Demand Power '[W'](Hourly) ]]/1000</f>
        <v>6.757308305739179</v>
      </c>
    </row>
    <row r="668" spans="1:3" x14ac:dyDescent="0.25">
      <c r="A668" s="9" t="s">
        <v>719</v>
      </c>
      <c r="B668" s="12">
        <v>6738.1480416424301</v>
      </c>
      <c r="C668">
        <f>SAFADModel_final_000003__2[[#This Row],[Whole Building:Facility Total Electric Demand Power '[W'](Hourly) ]]/1000</f>
        <v>6.7381480416424298</v>
      </c>
    </row>
    <row r="669" spans="1:3" x14ac:dyDescent="0.25">
      <c r="A669" s="9" t="s">
        <v>720</v>
      </c>
      <c r="B669" s="12">
        <v>6710.576124138056</v>
      </c>
      <c r="C669">
        <f>SAFADModel_final_000003__2[[#This Row],[Whole Building:Facility Total Electric Demand Power '[W'](Hourly) ]]/1000</f>
        <v>6.7105761241380559</v>
      </c>
    </row>
    <row r="670" spans="1:3" x14ac:dyDescent="0.25">
      <c r="A670" s="9" t="s">
        <v>721</v>
      </c>
      <c r="B670" s="12">
        <v>6690.9673995310941</v>
      </c>
      <c r="C670">
        <f>SAFADModel_final_000003__2[[#This Row],[Whole Building:Facility Total Electric Demand Power '[W'](Hourly) ]]/1000</f>
        <v>6.6909673995310941</v>
      </c>
    </row>
    <row r="671" spans="1:3" x14ac:dyDescent="0.25">
      <c r="A671" s="9" t="s">
        <v>722</v>
      </c>
      <c r="B671" s="12">
        <v>6674.1804581842398</v>
      </c>
      <c r="C671">
        <f>SAFADModel_final_000003__2[[#This Row],[Whole Building:Facility Total Electric Demand Power '[W'](Hourly) ]]/1000</f>
        <v>6.6741804581842397</v>
      </c>
    </row>
    <row r="672" spans="1:3" x14ac:dyDescent="0.25">
      <c r="A672" s="9" t="s">
        <v>723</v>
      </c>
      <c r="B672" s="12">
        <v>6657.1422701996353</v>
      </c>
      <c r="C672">
        <f>SAFADModel_final_000003__2[[#This Row],[Whole Building:Facility Total Electric Demand Power '[W'](Hourly) ]]/1000</f>
        <v>6.6571422701996354</v>
      </c>
    </row>
    <row r="673" spans="1:3" x14ac:dyDescent="0.25">
      <c r="A673" s="9" t="s">
        <v>724</v>
      </c>
      <c r="B673" s="12">
        <v>6637.0541053351726</v>
      </c>
      <c r="C673">
        <f>SAFADModel_final_000003__2[[#This Row],[Whole Building:Facility Total Electric Demand Power '[W'](Hourly) ]]/1000</f>
        <v>6.6370541053351726</v>
      </c>
    </row>
    <row r="674" spans="1:3" x14ac:dyDescent="0.25">
      <c r="A674" s="9" t="s">
        <v>481</v>
      </c>
      <c r="B674" s="12">
        <v>6611.1844732479949</v>
      </c>
      <c r="C674">
        <f>SAFADModel_final_000003__2[[#This Row],[Whole Building:Facility Total Electric Demand Power '[W'](Hourly) ]]/1000</f>
        <v>6.6111844732479952</v>
      </c>
    </row>
    <row r="675" spans="1:3" x14ac:dyDescent="0.25">
      <c r="A675" s="9" t="s">
        <v>482</v>
      </c>
      <c r="B675" s="12">
        <v>6588.3037635382652</v>
      </c>
      <c r="C675">
        <f>SAFADModel_final_000003__2[[#This Row],[Whole Building:Facility Total Electric Demand Power '[W'](Hourly) ]]/1000</f>
        <v>6.5883037635382653</v>
      </c>
    </row>
    <row r="676" spans="1:3" x14ac:dyDescent="0.25">
      <c r="A676" s="9" t="s">
        <v>483</v>
      </c>
      <c r="B676" s="12">
        <v>6568.7272667189345</v>
      </c>
      <c r="C676">
        <f>SAFADModel_final_000003__2[[#This Row],[Whole Building:Facility Total Electric Demand Power '[W'](Hourly) ]]/1000</f>
        <v>6.5687272667189349</v>
      </c>
    </row>
    <row r="677" spans="1:3" x14ac:dyDescent="0.25">
      <c r="A677" s="9" t="s">
        <v>484</v>
      </c>
      <c r="B677" s="12">
        <v>6541.3505301435298</v>
      </c>
      <c r="C677">
        <f>SAFADModel_final_000003__2[[#This Row],[Whole Building:Facility Total Electric Demand Power '[W'](Hourly) ]]/1000</f>
        <v>6.5413505301435295</v>
      </c>
    </row>
    <row r="678" spans="1:3" x14ac:dyDescent="0.25">
      <c r="A678" s="9" t="s">
        <v>485</v>
      </c>
      <c r="B678" s="12">
        <v>6508.9882344999542</v>
      </c>
      <c r="C678">
        <f>SAFADModel_final_000003__2[[#This Row],[Whole Building:Facility Total Electric Demand Power '[W'](Hourly) ]]/1000</f>
        <v>6.5089882344999541</v>
      </c>
    </row>
    <row r="679" spans="1:3" x14ac:dyDescent="0.25">
      <c r="A679" s="9" t="s">
        <v>486</v>
      </c>
      <c r="B679" s="12">
        <v>6523.8000002692925</v>
      </c>
      <c r="C679">
        <f>SAFADModel_final_000003__2[[#This Row],[Whole Building:Facility Total Electric Demand Power '[W'](Hourly) ]]/1000</f>
        <v>6.5238000002692926</v>
      </c>
    </row>
    <row r="680" spans="1:3" x14ac:dyDescent="0.25">
      <c r="A680" s="9" t="s">
        <v>487</v>
      </c>
      <c r="B680" s="12">
        <v>6608.7360873304051</v>
      </c>
      <c r="C680">
        <f>SAFADModel_final_000003__2[[#This Row],[Whole Building:Facility Total Electric Demand Power '[W'](Hourly) ]]/1000</f>
        <v>6.6087360873304055</v>
      </c>
    </row>
    <row r="681" spans="1:3" x14ac:dyDescent="0.25">
      <c r="A681" s="9" t="s">
        <v>488</v>
      </c>
      <c r="B681" s="12">
        <v>23702.519132121906</v>
      </c>
      <c r="C681">
        <f>SAFADModel_final_000003__2[[#This Row],[Whole Building:Facility Total Electric Demand Power '[W'](Hourly) ]]/1000</f>
        <v>23.702519132121907</v>
      </c>
    </row>
    <row r="682" spans="1:3" x14ac:dyDescent="0.25">
      <c r="A682" s="9" t="s">
        <v>489</v>
      </c>
      <c r="B682" s="12">
        <v>70635.889145258479</v>
      </c>
      <c r="C682">
        <f>SAFADModel_final_000003__2[[#This Row],[Whole Building:Facility Total Electric Demand Power '[W'](Hourly) ]]/1000</f>
        <v>70.635889145258474</v>
      </c>
    </row>
    <row r="683" spans="1:3" x14ac:dyDescent="0.25">
      <c r="A683" s="9" t="s">
        <v>490</v>
      </c>
      <c r="B683" s="12">
        <v>111740.66186042067</v>
      </c>
      <c r="C683">
        <f>SAFADModel_final_000003__2[[#This Row],[Whole Building:Facility Total Electric Demand Power '[W'](Hourly) ]]/1000</f>
        <v>111.74066186042067</v>
      </c>
    </row>
    <row r="684" spans="1:3" x14ac:dyDescent="0.25">
      <c r="A684" s="9" t="s">
        <v>491</v>
      </c>
      <c r="B684" s="12">
        <v>109518.3274968918</v>
      </c>
      <c r="C684">
        <f>SAFADModel_final_000003__2[[#This Row],[Whole Building:Facility Total Electric Demand Power '[W'](Hourly) ]]/1000</f>
        <v>109.5183274968918</v>
      </c>
    </row>
    <row r="685" spans="1:3" x14ac:dyDescent="0.25">
      <c r="A685" s="9" t="s">
        <v>492</v>
      </c>
      <c r="B685" s="12">
        <v>142425.56631153278</v>
      </c>
      <c r="C685">
        <f>SAFADModel_final_000003__2[[#This Row],[Whole Building:Facility Total Electric Demand Power '[W'](Hourly) ]]/1000</f>
        <v>142.42556631153278</v>
      </c>
    </row>
    <row r="686" spans="1:3" x14ac:dyDescent="0.25">
      <c r="A686" s="9" t="s">
        <v>493</v>
      </c>
      <c r="B686" s="12">
        <v>139179.51380193362</v>
      </c>
      <c r="C686">
        <f>SAFADModel_final_000003__2[[#This Row],[Whole Building:Facility Total Electric Demand Power '[W'](Hourly) ]]/1000</f>
        <v>139.17951380193361</v>
      </c>
    </row>
    <row r="687" spans="1:3" x14ac:dyDescent="0.25">
      <c r="A687" s="9" t="s">
        <v>494</v>
      </c>
      <c r="B687" s="12">
        <v>138399.20466638485</v>
      </c>
      <c r="C687">
        <f>SAFADModel_final_000003__2[[#This Row],[Whole Building:Facility Total Electric Demand Power '[W'](Hourly) ]]/1000</f>
        <v>138.39920466638483</v>
      </c>
    </row>
    <row r="688" spans="1:3" x14ac:dyDescent="0.25">
      <c r="A688" s="9" t="s">
        <v>495</v>
      </c>
      <c r="B688" s="12">
        <v>143679.46809705885</v>
      </c>
      <c r="C688">
        <f>SAFADModel_final_000003__2[[#This Row],[Whole Building:Facility Total Electric Demand Power '[W'](Hourly) ]]/1000</f>
        <v>143.67946809705884</v>
      </c>
    </row>
    <row r="689" spans="1:3" x14ac:dyDescent="0.25">
      <c r="A689" s="9" t="s">
        <v>496</v>
      </c>
      <c r="B689" s="12">
        <v>136405.49120019455</v>
      </c>
      <c r="C689">
        <f>SAFADModel_final_000003__2[[#This Row],[Whole Building:Facility Total Electric Demand Power '[W'](Hourly) ]]/1000</f>
        <v>136.40549120019455</v>
      </c>
    </row>
    <row r="690" spans="1:3" x14ac:dyDescent="0.25">
      <c r="A690" s="9" t="s">
        <v>497</v>
      </c>
      <c r="B690" s="12">
        <v>122828.92332132037</v>
      </c>
      <c r="C690">
        <f>SAFADModel_final_000003__2[[#This Row],[Whole Building:Facility Total Electric Demand Power '[W'](Hourly) ]]/1000</f>
        <v>122.82892332132037</v>
      </c>
    </row>
    <row r="691" spans="1:3" x14ac:dyDescent="0.25">
      <c r="A691" s="9" t="s">
        <v>498</v>
      </c>
      <c r="B691" s="12">
        <v>42540.580361473782</v>
      </c>
      <c r="C691">
        <f>SAFADModel_final_000003__2[[#This Row],[Whole Building:Facility Total Electric Demand Power '[W'](Hourly) ]]/1000</f>
        <v>42.540580361473779</v>
      </c>
    </row>
    <row r="692" spans="1:3" x14ac:dyDescent="0.25">
      <c r="A692" s="9" t="s">
        <v>499</v>
      </c>
      <c r="B692" s="12">
        <v>21053.541742865458</v>
      </c>
      <c r="C692">
        <f>SAFADModel_final_000003__2[[#This Row],[Whole Building:Facility Total Electric Demand Power '[W'](Hourly) ]]/1000</f>
        <v>21.053541742865459</v>
      </c>
    </row>
    <row r="693" spans="1:3" x14ac:dyDescent="0.25">
      <c r="A693" s="9" t="s">
        <v>500</v>
      </c>
      <c r="B693" s="12">
        <v>9193.8892545019553</v>
      </c>
      <c r="C693">
        <f>SAFADModel_final_000003__2[[#This Row],[Whole Building:Facility Total Electric Demand Power '[W'](Hourly) ]]/1000</f>
        <v>9.1938892545019559</v>
      </c>
    </row>
    <row r="694" spans="1:3" x14ac:dyDescent="0.25">
      <c r="A694" s="9" t="s">
        <v>501</v>
      </c>
      <c r="B694" s="12">
        <v>7120.7306340252753</v>
      </c>
      <c r="C694">
        <f>SAFADModel_final_000003__2[[#This Row],[Whole Building:Facility Total Electric Demand Power '[W'](Hourly) ]]/1000</f>
        <v>7.120730634025275</v>
      </c>
    </row>
    <row r="695" spans="1:3" x14ac:dyDescent="0.25">
      <c r="A695" s="9" t="s">
        <v>502</v>
      </c>
      <c r="B695" s="12">
        <v>6686.6605259477874</v>
      </c>
      <c r="C695">
        <f>SAFADModel_final_000003__2[[#This Row],[Whole Building:Facility Total Electric Demand Power '[W'](Hourly) ]]/1000</f>
        <v>6.6866605259477874</v>
      </c>
    </row>
    <row r="696" spans="1:3" x14ac:dyDescent="0.25">
      <c r="A696" s="9" t="s">
        <v>503</v>
      </c>
      <c r="B696" s="12">
        <v>6664.5085185135104</v>
      </c>
      <c r="C696">
        <f>SAFADModel_final_000003__2[[#This Row],[Whole Building:Facility Total Electric Demand Power '[W'](Hourly) ]]/1000</f>
        <v>6.66450851851351</v>
      </c>
    </row>
    <row r="697" spans="1:3" x14ac:dyDescent="0.25">
      <c r="A697" s="9" t="s">
        <v>504</v>
      </c>
      <c r="B697" s="12">
        <v>6641.7832172271219</v>
      </c>
      <c r="C697">
        <f>SAFADModel_final_000003__2[[#This Row],[Whole Building:Facility Total Electric Demand Power '[W'](Hourly) ]]/1000</f>
        <v>6.6417832172271218</v>
      </c>
    </row>
    <row r="698" spans="1:3" x14ac:dyDescent="0.25">
      <c r="A698" s="9" t="s">
        <v>505</v>
      </c>
      <c r="B698" s="12">
        <v>6619.7393954457948</v>
      </c>
      <c r="C698">
        <f>SAFADModel_final_000003__2[[#This Row],[Whole Building:Facility Total Electric Demand Power '[W'](Hourly) ]]/1000</f>
        <v>6.6197393954457944</v>
      </c>
    </row>
    <row r="699" spans="1:3" x14ac:dyDescent="0.25">
      <c r="A699" s="9" t="s">
        <v>506</v>
      </c>
      <c r="B699" s="12">
        <v>6598.6750438682584</v>
      </c>
      <c r="C699">
        <f>SAFADModel_final_000003__2[[#This Row],[Whole Building:Facility Total Electric Demand Power '[W'](Hourly) ]]/1000</f>
        <v>6.5986750438682584</v>
      </c>
    </row>
    <row r="700" spans="1:3" x14ac:dyDescent="0.25">
      <c r="A700" s="9" t="s">
        <v>507</v>
      </c>
      <c r="B700" s="12">
        <v>6578.5214266619405</v>
      </c>
      <c r="C700">
        <f>SAFADModel_final_000003__2[[#This Row],[Whole Building:Facility Total Electric Demand Power '[W'](Hourly) ]]/1000</f>
        <v>6.5785214266619407</v>
      </c>
    </row>
    <row r="701" spans="1:3" x14ac:dyDescent="0.25">
      <c r="A701" s="9" t="s">
        <v>508</v>
      </c>
      <c r="B701" s="12">
        <v>6564.7176384203667</v>
      </c>
      <c r="C701">
        <f>SAFADModel_final_000003__2[[#This Row],[Whole Building:Facility Total Electric Demand Power '[W'](Hourly) ]]/1000</f>
        <v>6.5647176384203672</v>
      </c>
    </row>
    <row r="702" spans="1:3" x14ac:dyDescent="0.25">
      <c r="A702" s="9" t="s">
        <v>509</v>
      </c>
      <c r="B702" s="12">
        <v>6549.7623050046723</v>
      </c>
      <c r="C702">
        <f>SAFADModel_final_000003__2[[#This Row],[Whole Building:Facility Total Electric Demand Power '[W'](Hourly) ]]/1000</f>
        <v>6.5497623050046725</v>
      </c>
    </row>
    <row r="703" spans="1:3" x14ac:dyDescent="0.25">
      <c r="A703" s="9" t="s">
        <v>510</v>
      </c>
      <c r="B703" s="12">
        <v>6565.6530481949476</v>
      </c>
      <c r="C703">
        <f>SAFADModel_final_000003__2[[#This Row],[Whole Building:Facility Total Electric Demand Power '[W'](Hourly) ]]/1000</f>
        <v>6.5656530481949478</v>
      </c>
    </row>
    <row r="704" spans="1:3" x14ac:dyDescent="0.25">
      <c r="A704" s="9" t="s">
        <v>511</v>
      </c>
      <c r="B704" s="12">
        <v>6621.8405351224274</v>
      </c>
      <c r="C704">
        <f>SAFADModel_final_000003__2[[#This Row],[Whole Building:Facility Total Electric Demand Power '[W'](Hourly) ]]/1000</f>
        <v>6.621840535122427</v>
      </c>
    </row>
    <row r="705" spans="1:3" x14ac:dyDescent="0.25">
      <c r="A705" s="9" t="s">
        <v>512</v>
      </c>
      <c r="B705" s="12">
        <v>15970.219427676557</v>
      </c>
      <c r="C705">
        <f>SAFADModel_final_000003__2[[#This Row],[Whole Building:Facility Total Electric Demand Power '[W'](Hourly) ]]/1000</f>
        <v>15.970219427676557</v>
      </c>
    </row>
    <row r="706" spans="1:3" x14ac:dyDescent="0.25">
      <c r="A706" s="9" t="s">
        <v>513</v>
      </c>
      <c r="B706" s="12">
        <v>84921.899417804991</v>
      </c>
      <c r="C706">
        <f>SAFADModel_final_000003__2[[#This Row],[Whole Building:Facility Total Electric Demand Power '[W'](Hourly) ]]/1000</f>
        <v>84.921899417804994</v>
      </c>
    </row>
    <row r="707" spans="1:3" x14ac:dyDescent="0.25">
      <c r="A707" s="9" t="s">
        <v>514</v>
      </c>
      <c r="B707" s="12">
        <v>112498.6605915313</v>
      </c>
      <c r="C707">
        <f>SAFADModel_final_000003__2[[#This Row],[Whole Building:Facility Total Electric Demand Power '[W'](Hourly) ]]/1000</f>
        <v>112.49866059153129</v>
      </c>
    </row>
    <row r="708" spans="1:3" x14ac:dyDescent="0.25">
      <c r="A708" s="9" t="s">
        <v>515</v>
      </c>
      <c r="B708" s="12">
        <v>120505.28363421366</v>
      </c>
      <c r="C708">
        <f>SAFADModel_final_000003__2[[#This Row],[Whole Building:Facility Total Electric Demand Power '[W'](Hourly) ]]/1000</f>
        <v>120.50528363421365</v>
      </c>
    </row>
    <row r="709" spans="1:3" x14ac:dyDescent="0.25">
      <c r="A709" s="9" t="s">
        <v>516</v>
      </c>
      <c r="B709" s="12">
        <v>133421.27816516938</v>
      </c>
      <c r="C709">
        <f>SAFADModel_final_000003__2[[#This Row],[Whole Building:Facility Total Electric Demand Power '[W'](Hourly) ]]/1000</f>
        <v>133.42127816516938</v>
      </c>
    </row>
    <row r="710" spans="1:3" x14ac:dyDescent="0.25">
      <c r="A710" s="9" t="s">
        <v>517</v>
      </c>
      <c r="B710" s="12">
        <v>128592.40057899484</v>
      </c>
      <c r="C710">
        <f>SAFADModel_final_000003__2[[#This Row],[Whole Building:Facility Total Electric Demand Power '[W'](Hourly) ]]/1000</f>
        <v>128.59240057899484</v>
      </c>
    </row>
    <row r="711" spans="1:3" x14ac:dyDescent="0.25">
      <c r="A711" s="9" t="s">
        <v>518</v>
      </c>
      <c r="B711" s="12">
        <v>145991.47936728876</v>
      </c>
      <c r="C711">
        <f>SAFADModel_final_000003__2[[#This Row],[Whole Building:Facility Total Electric Demand Power '[W'](Hourly) ]]/1000</f>
        <v>145.99147936728875</v>
      </c>
    </row>
    <row r="712" spans="1:3" x14ac:dyDescent="0.25">
      <c r="A712" s="9" t="s">
        <v>519</v>
      </c>
      <c r="B712" s="12">
        <v>142216.48109137593</v>
      </c>
      <c r="C712">
        <f>SAFADModel_final_000003__2[[#This Row],[Whole Building:Facility Total Electric Demand Power '[W'](Hourly) ]]/1000</f>
        <v>142.21648109137593</v>
      </c>
    </row>
    <row r="713" spans="1:3" x14ac:dyDescent="0.25">
      <c r="A713" s="9" t="s">
        <v>520</v>
      </c>
      <c r="B713" s="12">
        <v>142328.0951456005</v>
      </c>
      <c r="C713">
        <f>SAFADModel_final_000003__2[[#This Row],[Whole Building:Facility Total Electric Demand Power '[W'](Hourly) ]]/1000</f>
        <v>142.32809514560049</v>
      </c>
    </row>
    <row r="714" spans="1:3" x14ac:dyDescent="0.25">
      <c r="A714" s="9" t="s">
        <v>521</v>
      </c>
      <c r="B714" s="12">
        <v>120238.65437797261</v>
      </c>
      <c r="C714">
        <f>SAFADModel_final_000003__2[[#This Row],[Whole Building:Facility Total Electric Demand Power '[W'](Hourly) ]]/1000</f>
        <v>120.23865437797261</v>
      </c>
    </row>
    <row r="715" spans="1:3" x14ac:dyDescent="0.25">
      <c r="A715" s="9" t="s">
        <v>522</v>
      </c>
      <c r="B715" s="12">
        <v>86322.004395395517</v>
      </c>
      <c r="C715">
        <f>SAFADModel_final_000003__2[[#This Row],[Whole Building:Facility Total Electric Demand Power '[W'](Hourly) ]]/1000</f>
        <v>86.322004395395524</v>
      </c>
    </row>
    <row r="716" spans="1:3" x14ac:dyDescent="0.25">
      <c r="A716" s="9" t="s">
        <v>523</v>
      </c>
      <c r="B716" s="12">
        <v>59762.624636443332</v>
      </c>
      <c r="C716">
        <f>SAFADModel_final_000003__2[[#This Row],[Whole Building:Facility Total Electric Demand Power '[W'](Hourly) ]]/1000</f>
        <v>59.762624636443334</v>
      </c>
    </row>
    <row r="717" spans="1:3" x14ac:dyDescent="0.25">
      <c r="A717" s="9" t="s">
        <v>524</v>
      </c>
      <c r="B717" s="12">
        <v>37661.038442894474</v>
      </c>
      <c r="C717">
        <f>SAFADModel_final_000003__2[[#This Row],[Whole Building:Facility Total Electric Demand Power '[W'](Hourly) ]]/1000</f>
        <v>37.661038442894473</v>
      </c>
    </row>
    <row r="718" spans="1:3" x14ac:dyDescent="0.25">
      <c r="A718" s="9" t="s">
        <v>525</v>
      </c>
      <c r="B718" s="12">
        <v>6737.8978358808736</v>
      </c>
      <c r="C718">
        <f>SAFADModel_final_000003__2[[#This Row],[Whole Building:Facility Total Electric Demand Power '[W'](Hourly) ]]/1000</f>
        <v>6.7378978358808732</v>
      </c>
    </row>
    <row r="719" spans="1:3" x14ac:dyDescent="0.25">
      <c r="A719" s="9" t="s">
        <v>526</v>
      </c>
      <c r="B719" s="12">
        <v>6714.9628750515512</v>
      </c>
      <c r="C719">
        <f>SAFADModel_final_000003__2[[#This Row],[Whole Building:Facility Total Electric Demand Power '[W'](Hourly) ]]/1000</f>
        <v>6.7149628750515511</v>
      </c>
    </row>
    <row r="720" spans="1:3" x14ac:dyDescent="0.25">
      <c r="A720" s="9" t="s">
        <v>527</v>
      </c>
      <c r="B720" s="12">
        <v>6694.7099611542772</v>
      </c>
      <c r="C720">
        <f>SAFADModel_final_000003__2[[#This Row],[Whole Building:Facility Total Electric Demand Power '[W'](Hourly) ]]/1000</f>
        <v>6.6947099611542775</v>
      </c>
    </row>
    <row r="721" spans="1:3" x14ac:dyDescent="0.25">
      <c r="A721" s="9" t="s">
        <v>528</v>
      </c>
      <c r="B721" s="12">
        <v>6676.5456119830387</v>
      </c>
      <c r="C721">
        <f>SAFADModel_final_000003__2[[#This Row],[Whole Building:Facility Total Electric Demand Power '[W'](Hourly) ]]/1000</f>
        <v>6.6765456119830384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56575-8410-46E2-916D-891B292FA1C0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15202.334191905056</v>
      </c>
      <c r="C2">
        <f>SAFADModel_final_000004__2[[#This Row],[Whole Building:Facility Total Electric Demand Power '[W'](Hourly) ]]/1000</f>
        <v>15.202334191905056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14871.679611352518</v>
      </c>
      <c r="C3">
        <f>SAFADModel_final_000004__2[[#This Row],[Whole Building:Facility Total Electric Demand Power '[W'](Hourly) ]]/1000</f>
        <v>14.871679611352517</v>
      </c>
      <c r="D3">
        <v>-60.16600819167185</v>
      </c>
      <c r="E3">
        <v>118.86137148788112</v>
      </c>
      <c r="F3">
        <v>68.342931241982143</v>
      </c>
    </row>
    <row r="4" spans="1:6" x14ac:dyDescent="0.25">
      <c r="A4" s="9" t="s">
        <v>3</v>
      </c>
      <c r="B4" s="12">
        <v>14606.149168117356</v>
      </c>
      <c r="C4">
        <f>SAFADModel_final_000004__2[[#This Row],[Whole Building:Facility Total Electric Demand Power '[W'](Hourly) ]]/1000</f>
        <v>14.606149168117355</v>
      </c>
    </row>
    <row r="5" spans="1:6" x14ac:dyDescent="0.25">
      <c r="A5" s="9" t="s">
        <v>4</v>
      </c>
      <c r="B5" s="12">
        <v>14203.895921011734</v>
      </c>
      <c r="C5">
        <f>SAFADModel_final_000004__2[[#This Row],[Whole Building:Facility Total Electric Demand Power '[W'](Hourly) ]]/1000</f>
        <v>14.203895921011734</v>
      </c>
    </row>
    <row r="6" spans="1:6" x14ac:dyDescent="0.25">
      <c r="A6" s="9" t="s">
        <v>5</v>
      </c>
      <c r="B6" s="12">
        <v>13669.210475269398</v>
      </c>
      <c r="C6">
        <f>SAFADModel_final_000004__2[[#This Row],[Whole Building:Facility Total Electric Demand Power '[W'](Hourly) ]]/1000</f>
        <v>13.669210475269397</v>
      </c>
    </row>
    <row r="7" spans="1:6" x14ac:dyDescent="0.25">
      <c r="A7" s="9" t="s">
        <v>6</v>
      </c>
      <c r="B7" s="12">
        <v>13610.747055164133</v>
      </c>
      <c r="C7">
        <f>SAFADModel_final_000004__2[[#This Row],[Whole Building:Facility Total Electric Demand Power '[W'](Hourly) ]]/1000</f>
        <v>13.610747055164133</v>
      </c>
    </row>
    <row r="8" spans="1:6" x14ac:dyDescent="0.25">
      <c r="A8" s="9" t="s">
        <v>7</v>
      </c>
      <c r="B8" s="12">
        <v>14141.513167531406</v>
      </c>
      <c r="C8">
        <f>SAFADModel_final_000004__2[[#This Row],[Whole Building:Facility Total Electric Demand Power '[W'](Hourly) ]]/1000</f>
        <v>14.141513167531405</v>
      </c>
    </row>
    <row r="9" spans="1:6" x14ac:dyDescent="0.25">
      <c r="A9" s="9" t="s">
        <v>8</v>
      </c>
      <c r="B9" s="12">
        <v>54992.946078689747</v>
      </c>
      <c r="C9">
        <f>SAFADModel_final_000004__2[[#This Row],[Whole Building:Facility Total Electric Demand Power '[W'](Hourly) ]]/1000</f>
        <v>54.992946078689748</v>
      </c>
    </row>
    <row r="10" spans="1:6" x14ac:dyDescent="0.25">
      <c r="A10" s="9" t="s">
        <v>9</v>
      </c>
      <c r="B10" s="12">
        <v>70714.870558717696</v>
      </c>
      <c r="C10">
        <f>SAFADModel_final_000004__2[[#This Row],[Whole Building:Facility Total Electric Demand Power '[W'](Hourly) ]]/1000</f>
        <v>70.714870558717692</v>
      </c>
    </row>
    <row r="11" spans="1:6" x14ac:dyDescent="0.25">
      <c r="A11" s="9" t="s">
        <v>10</v>
      </c>
      <c r="B11" s="12">
        <v>126199.49442368523</v>
      </c>
      <c r="C11">
        <f>SAFADModel_final_000004__2[[#This Row],[Whole Building:Facility Total Electric Demand Power '[W'](Hourly) ]]/1000</f>
        <v>126.19949442368524</v>
      </c>
    </row>
    <row r="12" spans="1:6" x14ac:dyDescent="0.25">
      <c r="A12" s="9" t="s">
        <v>11</v>
      </c>
      <c r="B12" s="12">
        <v>131015.2985209766</v>
      </c>
      <c r="C12">
        <f>SAFADModel_final_000004__2[[#This Row],[Whole Building:Facility Total Electric Demand Power '[W'](Hourly) ]]/1000</f>
        <v>131.01529852097661</v>
      </c>
    </row>
    <row r="13" spans="1:6" x14ac:dyDescent="0.25">
      <c r="A13" s="9" t="s">
        <v>12</v>
      </c>
      <c r="B13" s="12">
        <v>223591.61108057739</v>
      </c>
      <c r="C13">
        <f>SAFADModel_final_000004__2[[#This Row],[Whole Building:Facility Total Electric Demand Power '[W'](Hourly) ]]/1000</f>
        <v>223.59161108057739</v>
      </c>
    </row>
    <row r="14" spans="1:6" x14ac:dyDescent="0.25">
      <c r="A14" s="9" t="s">
        <v>13</v>
      </c>
      <c r="B14" s="12">
        <v>237951.413931569</v>
      </c>
      <c r="C14">
        <f>SAFADModel_final_000004__2[[#This Row],[Whole Building:Facility Total Electric Demand Power '[W'](Hourly) ]]/1000</f>
        <v>237.95141393156899</v>
      </c>
    </row>
    <row r="15" spans="1:6" x14ac:dyDescent="0.25">
      <c r="A15" s="9" t="s">
        <v>14</v>
      </c>
      <c r="B15" s="12">
        <v>315765.25009552995</v>
      </c>
      <c r="C15">
        <f>SAFADModel_final_000004__2[[#This Row],[Whole Building:Facility Total Electric Demand Power '[W'](Hourly) ]]/1000</f>
        <v>315.76525009552995</v>
      </c>
    </row>
    <row r="16" spans="1:6" x14ac:dyDescent="0.25">
      <c r="A16" s="9" t="s">
        <v>15</v>
      </c>
      <c r="B16" s="12">
        <v>336262.94883035758</v>
      </c>
      <c r="C16">
        <f>SAFADModel_final_000004__2[[#This Row],[Whole Building:Facility Total Electric Demand Power '[W'](Hourly) ]]/1000</f>
        <v>336.26294883035757</v>
      </c>
    </row>
    <row r="17" spans="1:3" x14ac:dyDescent="0.25">
      <c r="A17" s="9" t="s">
        <v>16</v>
      </c>
      <c r="B17" s="12">
        <v>300758.24588319228</v>
      </c>
      <c r="C17">
        <f>SAFADModel_final_000004__2[[#This Row],[Whole Building:Facility Total Electric Demand Power '[W'](Hourly) ]]/1000</f>
        <v>300.75824588319227</v>
      </c>
    </row>
    <row r="18" spans="1:3" x14ac:dyDescent="0.25">
      <c r="A18" s="9" t="s">
        <v>17</v>
      </c>
      <c r="B18" s="12">
        <v>266598.28614203184</v>
      </c>
      <c r="C18">
        <f>SAFADModel_final_000004__2[[#This Row],[Whole Building:Facility Total Electric Demand Power '[W'](Hourly) ]]/1000</f>
        <v>266.59828614203184</v>
      </c>
    </row>
    <row r="19" spans="1:3" x14ac:dyDescent="0.25">
      <c r="A19" s="9" t="s">
        <v>18</v>
      </c>
      <c r="B19" s="12">
        <v>104661.67819050822</v>
      </c>
      <c r="C19">
        <f>SAFADModel_final_000004__2[[#This Row],[Whole Building:Facility Total Electric Demand Power '[W'](Hourly) ]]/1000</f>
        <v>104.66167819050821</v>
      </c>
    </row>
    <row r="20" spans="1:3" x14ac:dyDescent="0.25">
      <c r="A20" s="9" t="s">
        <v>19</v>
      </c>
      <c r="B20" s="12">
        <v>51355.666241257051</v>
      </c>
      <c r="C20">
        <f>SAFADModel_final_000004__2[[#This Row],[Whole Building:Facility Total Electric Demand Power '[W'](Hourly) ]]/1000</f>
        <v>51.355666241257055</v>
      </c>
    </row>
    <row r="21" spans="1:3" x14ac:dyDescent="0.25">
      <c r="A21" s="9" t="s">
        <v>20</v>
      </c>
      <c r="B21" s="12">
        <v>20404.124752902393</v>
      </c>
      <c r="C21">
        <f>SAFADModel_final_000004__2[[#This Row],[Whole Building:Facility Total Electric Demand Power '[W'](Hourly) ]]/1000</f>
        <v>20.404124752902394</v>
      </c>
    </row>
    <row r="22" spans="1:3" x14ac:dyDescent="0.25">
      <c r="A22" s="9" t="s">
        <v>21</v>
      </c>
      <c r="B22" s="12">
        <v>15813.65308306431</v>
      </c>
      <c r="C22">
        <f>SAFADModel_final_000004__2[[#This Row],[Whole Building:Facility Total Electric Demand Power '[W'](Hourly) ]]/1000</f>
        <v>15.81365308306431</v>
      </c>
    </row>
    <row r="23" spans="1:3" x14ac:dyDescent="0.25">
      <c r="A23" s="9" t="s">
        <v>22</v>
      </c>
      <c r="B23" s="12">
        <v>15364.042624416061</v>
      </c>
      <c r="C23">
        <f>SAFADModel_final_000004__2[[#This Row],[Whole Building:Facility Total Electric Demand Power '[W'](Hourly) ]]/1000</f>
        <v>15.364042624416061</v>
      </c>
    </row>
    <row r="24" spans="1:3" x14ac:dyDescent="0.25">
      <c r="A24" s="9" t="s">
        <v>23</v>
      </c>
      <c r="B24" s="12">
        <v>15366.139056456823</v>
      </c>
      <c r="C24">
        <f>SAFADModel_final_000004__2[[#This Row],[Whole Building:Facility Total Electric Demand Power '[W'](Hourly) ]]/1000</f>
        <v>15.366139056456824</v>
      </c>
    </row>
    <row r="25" spans="1:3" x14ac:dyDescent="0.25">
      <c r="A25" s="9" t="s">
        <v>24</v>
      </c>
      <c r="B25" s="12">
        <v>15344.961219673163</v>
      </c>
      <c r="C25">
        <f>SAFADModel_final_000004__2[[#This Row],[Whole Building:Facility Total Electric Demand Power '[W'](Hourly) ]]/1000</f>
        <v>15.344961219673163</v>
      </c>
    </row>
    <row r="26" spans="1:3" x14ac:dyDescent="0.25">
      <c r="A26" s="9" t="s">
        <v>25</v>
      </c>
      <c r="B26" s="12">
        <v>15314.869299817299</v>
      </c>
      <c r="C26">
        <f>SAFADModel_final_000004__2[[#This Row],[Whole Building:Facility Total Electric Demand Power '[W'](Hourly) ]]/1000</f>
        <v>15.3148692998173</v>
      </c>
    </row>
    <row r="27" spans="1:3" x14ac:dyDescent="0.25">
      <c r="A27" s="9" t="s">
        <v>26</v>
      </c>
      <c r="B27" s="12">
        <v>15271.827370479799</v>
      </c>
      <c r="C27">
        <f>SAFADModel_final_000004__2[[#This Row],[Whole Building:Facility Total Electric Demand Power '[W'](Hourly) ]]/1000</f>
        <v>15.2718273704798</v>
      </c>
    </row>
    <row r="28" spans="1:3" x14ac:dyDescent="0.25">
      <c r="A28" s="9" t="s">
        <v>27</v>
      </c>
      <c r="B28" s="12">
        <v>15224.943606364572</v>
      </c>
      <c r="C28">
        <f>SAFADModel_final_000004__2[[#This Row],[Whole Building:Facility Total Electric Demand Power '[W'](Hourly) ]]/1000</f>
        <v>15.224943606364572</v>
      </c>
    </row>
    <row r="29" spans="1:3" x14ac:dyDescent="0.25">
      <c r="A29" s="9" t="s">
        <v>28</v>
      </c>
      <c r="B29" s="12">
        <v>15212.862970588778</v>
      </c>
      <c r="C29">
        <f>SAFADModel_final_000004__2[[#This Row],[Whole Building:Facility Total Electric Demand Power '[W'](Hourly) ]]/1000</f>
        <v>15.212862970588779</v>
      </c>
    </row>
    <row r="30" spans="1:3" x14ac:dyDescent="0.25">
      <c r="A30" s="9" t="s">
        <v>29</v>
      </c>
      <c r="B30" s="12">
        <v>15203.324662960782</v>
      </c>
      <c r="C30">
        <f>SAFADModel_final_000004__2[[#This Row],[Whole Building:Facility Total Electric Demand Power '[W'](Hourly) ]]/1000</f>
        <v>15.203324662960782</v>
      </c>
    </row>
    <row r="31" spans="1:3" x14ac:dyDescent="0.25">
      <c r="A31" s="9" t="s">
        <v>30</v>
      </c>
      <c r="B31" s="12">
        <v>15198.735597497225</v>
      </c>
      <c r="C31">
        <f>SAFADModel_final_000004__2[[#This Row],[Whole Building:Facility Total Electric Demand Power '[W'](Hourly) ]]/1000</f>
        <v>15.198735597497226</v>
      </c>
    </row>
    <row r="32" spans="1:3" x14ac:dyDescent="0.25">
      <c r="A32" s="9" t="s">
        <v>31</v>
      </c>
      <c r="B32" s="12">
        <v>15206.816619846571</v>
      </c>
      <c r="C32">
        <f>SAFADModel_final_000004__2[[#This Row],[Whole Building:Facility Total Electric Demand Power '[W'](Hourly) ]]/1000</f>
        <v>15.206816619846572</v>
      </c>
    </row>
    <row r="33" spans="1:3" x14ac:dyDescent="0.25">
      <c r="A33" s="9" t="s">
        <v>32</v>
      </c>
      <c r="B33" s="12">
        <v>40256.213147869683</v>
      </c>
      <c r="C33">
        <f>SAFADModel_final_000004__2[[#This Row],[Whole Building:Facility Total Electric Demand Power '[W'](Hourly) ]]/1000</f>
        <v>40.25621314786968</v>
      </c>
    </row>
    <row r="34" spans="1:3" x14ac:dyDescent="0.25">
      <c r="A34" s="9" t="s">
        <v>33</v>
      </c>
      <c r="B34" s="12">
        <v>120863.92437305569</v>
      </c>
      <c r="C34">
        <f>SAFADModel_final_000004__2[[#This Row],[Whole Building:Facility Total Electric Demand Power '[W'](Hourly) ]]/1000</f>
        <v>120.8639243730557</v>
      </c>
    </row>
    <row r="35" spans="1:3" x14ac:dyDescent="0.25">
      <c r="A35" s="9" t="s">
        <v>34</v>
      </c>
      <c r="B35" s="12">
        <v>174995.90379827053</v>
      </c>
      <c r="C35">
        <f>SAFADModel_final_000004__2[[#This Row],[Whole Building:Facility Total Electric Demand Power '[W'](Hourly) ]]/1000</f>
        <v>174.99590379827055</v>
      </c>
    </row>
    <row r="36" spans="1:3" x14ac:dyDescent="0.25">
      <c r="A36" s="9" t="s">
        <v>35</v>
      </c>
      <c r="B36" s="12">
        <v>192070.68335877405</v>
      </c>
      <c r="C36">
        <f>SAFADModel_final_000004__2[[#This Row],[Whole Building:Facility Total Electric Demand Power '[W'](Hourly) ]]/1000</f>
        <v>192.07068335877406</v>
      </c>
    </row>
    <row r="37" spans="1:3" x14ac:dyDescent="0.25">
      <c r="A37" s="9" t="s">
        <v>36</v>
      </c>
      <c r="B37" s="12">
        <v>277354.84210181615</v>
      </c>
      <c r="C37">
        <f>SAFADModel_final_000004__2[[#This Row],[Whole Building:Facility Total Electric Demand Power '[W'](Hourly) ]]/1000</f>
        <v>277.35484210181613</v>
      </c>
    </row>
    <row r="38" spans="1:3" x14ac:dyDescent="0.25">
      <c r="A38" s="9" t="s">
        <v>37</v>
      </c>
      <c r="B38" s="12">
        <v>252708.63537034052</v>
      </c>
      <c r="C38">
        <f>SAFADModel_final_000004__2[[#This Row],[Whole Building:Facility Total Electric Demand Power '[W'](Hourly) ]]/1000</f>
        <v>252.70863537034052</v>
      </c>
    </row>
    <row r="39" spans="1:3" x14ac:dyDescent="0.25">
      <c r="A39" s="9" t="s">
        <v>38</v>
      </c>
      <c r="B39" s="12">
        <v>280441.86238179932</v>
      </c>
      <c r="C39">
        <f>SAFADModel_final_000004__2[[#This Row],[Whole Building:Facility Total Electric Demand Power '[W'](Hourly) ]]/1000</f>
        <v>280.4418623817993</v>
      </c>
    </row>
    <row r="40" spans="1:3" x14ac:dyDescent="0.25">
      <c r="A40" s="9" t="s">
        <v>39</v>
      </c>
      <c r="B40" s="12">
        <v>203270.64700781027</v>
      </c>
      <c r="C40">
        <f>SAFADModel_final_000004__2[[#This Row],[Whole Building:Facility Total Electric Demand Power '[W'](Hourly) ]]/1000</f>
        <v>203.27064700781028</v>
      </c>
    </row>
    <row r="41" spans="1:3" x14ac:dyDescent="0.25">
      <c r="A41" s="9" t="s">
        <v>40</v>
      </c>
      <c r="B41" s="12">
        <v>218267.16386236585</v>
      </c>
      <c r="C41">
        <f>SAFADModel_final_000004__2[[#This Row],[Whole Building:Facility Total Electric Demand Power '[W'](Hourly) ]]/1000</f>
        <v>218.26716386236586</v>
      </c>
    </row>
    <row r="42" spans="1:3" x14ac:dyDescent="0.25">
      <c r="A42" s="9" t="s">
        <v>41</v>
      </c>
      <c r="B42" s="12">
        <v>166324.10154652959</v>
      </c>
      <c r="C42">
        <f>SAFADModel_final_000004__2[[#This Row],[Whole Building:Facility Total Electric Demand Power '[W'](Hourly) ]]/1000</f>
        <v>166.32410154652959</v>
      </c>
    </row>
    <row r="43" spans="1:3" x14ac:dyDescent="0.25">
      <c r="A43" s="9" t="s">
        <v>42</v>
      </c>
      <c r="B43" s="12">
        <v>205826.45164846155</v>
      </c>
      <c r="C43">
        <f>SAFADModel_final_000004__2[[#This Row],[Whole Building:Facility Total Electric Demand Power '[W'](Hourly) ]]/1000</f>
        <v>205.82645164846156</v>
      </c>
    </row>
    <row r="44" spans="1:3" x14ac:dyDescent="0.25">
      <c r="A44" s="9" t="s">
        <v>43</v>
      </c>
      <c r="B44" s="12">
        <v>115570.75455492594</v>
      </c>
      <c r="C44">
        <f>SAFADModel_final_000004__2[[#This Row],[Whole Building:Facility Total Electric Demand Power '[W'](Hourly) ]]/1000</f>
        <v>115.57075455492594</v>
      </c>
    </row>
    <row r="45" spans="1:3" x14ac:dyDescent="0.25">
      <c r="A45" s="9" t="s">
        <v>44</v>
      </c>
      <c r="B45" s="12">
        <v>52423.02168995799</v>
      </c>
      <c r="C45">
        <f>SAFADModel_final_000004__2[[#This Row],[Whole Building:Facility Total Electric Demand Power '[W'](Hourly) ]]/1000</f>
        <v>52.423021689957991</v>
      </c>
    </row>
    <row r="46" spans="1:3" x14ac:dyDescent="0.25">
      <c r="A46" s="9" t="s">
        <v>45</v>
      </c>
      <c r="B46" s="12">
        <v>16159.116343585149</v>
      </c>
      <c r="C46">
        <f>SAFADModel_final_000004__2[[#This Row],[Whole Building:Facility Total Electric Demand Power '[W'](Hourly) ]]/1000</f>
        <v>16.159116343585147</v>
      </c>
    </row>
    <row r="47" spans="1:3" x14ac:dyDescent="0.25">
      <c r="A47" s="9" t="s">
        <v>46</v>
      </c>
      <c r="B47" s="12">
        <v>15623.162832624834</v>
      </c>
      <c r="C47">
        <f>SAFADModel_final_000004__2[[#This Row],[Whole Building:Facility Total Electric Demand Power '[W'](Hourly) ]]/1000</f>
        <v>15.623162832624834</v>
      </c>
    </row>
    <row r="48" spans="1:3" x14ac:dyDescent="0.25">
      <c r="A48" s="9" t="s">
        <v>47</v>
      </c>
      <c r="B48" s="12">
        <v>15411.771557838847</v>
      </c>
      <c r="C48">
        <f>SAFADModel_final_000004__2[[#This Row],[Whole Building:Facility Total Electric Demand Power '[W'](Hourly) ]]/1000</f>
        <v>15.411771557838847</v>
      </c>
    </row>
    <row r="49" spans="1:3" x14ac:dyDescent="0.25">
      <c r="A49" s="9" t="s">
        <v>48</v>
      </c>
      <c r="B49" s="12">
        <v>15272.332325231118</v>
      </c>
      <c r="C49">
        <f>SAFADModel_final_000004__2[[#This Row],[Whole Building:Facility Total Electric Demand Power '[W'](Hourly) ]]/1000</f>
        <v>15.272332325231119</v>
      </c>
    </row>
    <row r="50" spans="1:3" x14ac:dyDescent="0.25">
      <c r="A50" s="9" t="s">
        <v>49</v>
      </c>
      <c r="B50" s="12">
        <v>15145.613912150331</v>
      </c>
      <c r="C50">
        <f>SAFADModel_final_000004__2[[#This Row],[Whole Building:Facility Total Electric Demand Power '[W'](Hourly) ]]/1000</f>
        <v>15.145613912150331</v>
      </c>
    </row>
    <row r="51" spans="1:3" x14ac:dyDescent="0.25">
      <c r="A51" s="9" t="s">
        <v>50</v>
      </c>
      <c r="B51" s="12">
        <v>15040.476807388863</v>
      </c>
      <c r="C51">
        <f>SAFADModel_final_000004__2[[#This Row],[Whole Building:Facility Total Electric Demand Power '[W'](Hourly) ]]/1000</f>
        <v>15.040476807388863</v>
      </c>
    </row>
    <row r="52" spans="1:3" x14ac:dyDescent="0.25">
      <c r="A52" s="9" t="s">
        <v>51</v>
      </c>
      <c r="B52" s="12">
        <v>14927.841413509663</v>
      </c>
      <c r="C52">
        <f>SAFADModel_final_000004__2[[#This Row],[Whole Building:Facility Total Electric Demand Power '[W'](Hourly) ]]/1000</f>
        <v>14.927841413509663</v>
      </c>
    </row>
    <row r="53" spans="1:3" x14ac:dyDescent="0.25">
      <c r="A53" s="9" t="s">
        <v>52</v>
      </c>
      <c r="B53" s="12">
        <v>14822.819578209621</v>
      </c>
      <c r="C53">
        <f>SAFADModel_final_000004__2[[#This Row],[Whole Building:Facility Total Electric Demand Power '[W'](Hourly) ]]/1000</f>
        <v>14.822819578209621</v>
      </c>
    </row>
    <row r="54" spans="1:3" x14ac:dyDescent="0.25">
      <c r="A54" s="9" t="s">
        <v>53</v>
      </c>
      <c r="B54" s="12">
        <v>14700.088536473615</v>
      </c>
      <c r="C54">
        <f>SAFADModel_final_000004__2[[#This Row],[Whole Building:Facility Total Electric Demand Power '[W'](Hourly) ]]/1000</f>
        <v>14.700088536473615</v>
      </c>
    </row>
    <row r="55" spans="1:3" x14ac:dyDescent="0.25">
      <c r="A55" s="9" t="s">
        <v>54</v>
      </c>
      <c r="B55" s="12">
        <v>14637.755467912846</v>
      </c>
      <c r="C55">
        <f>SAFADModel_final_000004__2[[#This Row],[Whole Building:Facility Total Electric Demand Power '[W'](Hourly) ]]/1000</f>
        <v>14.637755467912847</v>
      </c>
    </row>
    <row r="56" spans="1:3" x14ac:dyDescent="0.25">
      <c r="A56" s="9" t="s">
        <v>55</v>
      </c>
      <c r="B56" s="12">
        <v>14835.508984799657</v>
      </c>
      <c r="C56">
        <f>SAFADModel_final_000004__2[[#This Row],[Whole Building:Facility Total Electric Demand Power '[W'](Hourly) ]]/1000</f>
        <v>14.835508984799658</v>
      </c>
    </row>
    <row r="57" spans="1:3" x14ac:dyDescent="0.25">
      <c r="A57" s="9" t="s">
        <v>56</v>
      </c>
      <c r="B57" s="12">
        <v>48809.861718015629</v>
      </c>
      <c r="C57">
        <f>SAFADModel_final_000004__2[[#This Row],[Whole Building:Facility Total Electric Demand Power '[W'](Hourly) ]]/1000</f>
        <v>48.809861718015625</v>
      </c>
    </row>
    <row r="58" spans="1:3" x14ac:dyDescent="0.25">
      <c r="A58" s="9" t="s">
        <v>57</v>
      </c>
      <c r="B58" s="12">
        <v>93750.374733842691</v>
      </c>
      <c r="C58">
        <f>SAFADModel_final_000004__2[[#This Row],[Whole Building:Facility Total Electric Demand Power '[W'](Hourly) ]]/1000</f>
        <v>93.75037473384269</v>
      </c>
    </row>
    <row r="59" spans="1:3" x14ac:dyDescent="0.25">
      <c r="A59" s="9" t="s">
        <v>58</v>
      </c>
      <c r="B59" s="12">
        <v>156248.04152969562</v>
      </c>
      <c r="C59">
        <f>SAFADModel_final_000004__2[[#This Row],[Whole Building:Facility Total Electric Demand Power '[W'](Hourly) ]]/1000</f>
        <v>156.24804152969563</v>
      </c>
    </row>
    <row r="60" spans="1:3" x14ac:dyDescent="0.25">
      <c r="A60" s="9" t="s">
        <v>59</v>
      </c>
      <c r="B60" s="12">
        <v>199718.75478560684</v>
      </c>
      <c r="C60">
        <f>SAFADModel_final_000004__2[[#This Row],[Whole Building:Facility Total Electric Demand Power '[W'](Hourly) ]]/1000</f>
        <v>199.71875478560685</v>
      </c>
    </row>
    <row r="61" spans="1:3" x14ac:dyDescent="0.25">
      <c r="A61" s="9" t="s">
        <v>60</v>
      </c>
      <c r="B61" s="12">
        <v>289210.33694003662</v>
      </c>
      <c r="C61">
        <f>SAFADModel_final_000004__2[[#This Row],[Whole Building:Facility Total Electric Demand Power '[W'](Hourly) ]]/1000</f>
        <v>289.2103369400366</v>
      </c>
    </row>
    <row r="62" spans="1:3" x14ac:dyDescent="0.25">
      <c r="A62" s="9" t="s">
        <v>61</v>
      </c>
      <c r="B62" s="12">
        <v>298240.22828972508</v>
      </c>
      <c r="C62">
        <f>SAFADModel_final_000004__2[[#This Row],[Whole Building:Facility Total Electric Demand Power '[W'](Hourly) ]]/1000</f>
        <v>298.24022828972511</v>
      </c>
    </row>
    <row r="63" spans="1:3" x14ac:dyDescent="0.25">
      <c r="A63" s="9" t="s">
        <v>62</v>
      </c>
      <c r="B63" s="12">
        <v>305056.6739556489</v>
      </c>
      <c r="C63">
        <f>SAFADModel_final_000004__2[[#This Row],[Whole Building:Facility Total Electric Demand Power '[W'](Hourly) ]]/1000</f>
        <v>305.05667395564893</v>
      </c>
    </row>
    <row r="64" spans="1:3" x14ac:dyDescent="0.25">
      <c r="A64" s="9" t="s">
        <v>63</v>
      </c>
      <c r="B64" s="12">
        <v>306704.03794057865</v>
      </c>
      <c r="C64">
        <f>SAFADModel_final_000004__2[[#This Row],[Whole Building:Facility Total Electric Demand Power '[W'](Hourly) ]]/1000</f>
        <v>306.70403794057864</v>
      </c>
    </row>
    <row r="65" spans="1:3" x14ac:dyDescent="0.25">
      <c r="A65" s="9" t="s">
        <v>64</v>
      </c>
      <c r="B65" s="12">
        <v>209114.88293558185</v>
      </c>
      <c r="C65">
        <f>SAFADModel_final_000004__2[[#This Row],[Whole Building:Facility Total Electric Demand Power '[W'](Hourly) ]]/1000</f>
        <v>209.11488293558185</v>
      </c>
    </row>
    <row r="66" spans="1:3" x14ac:dyDescent="0.25">
      <c r="A66" s="9" t="s">
        <v>65</v>
      </c>
      <c r="B66" s="12">
        <v>84094.445501054041</v>
      </c>
      <c r="C66">
        <f>SAFADModel_final_000004__2[[#This Row],[Whole Building:Facility Total Electric Demand Power '[W'](Hourly) ]]/1000</f>
        <v>84.094445501054039</v>
      </c>
    </row>
    <row r="67" spans="1:3" x14ac:dyDescent="0.25">
      <c r="A67" s="9" t="s">
        <v>66</v>
      </c>
      <c r="B67" s="12">
        <v>100160.99445672554</v>
      </c>
      <c r="C67">
        <f>SAFADModel_final_000004__2[[#This Row],[Whole Building:Facility Total Electric Demand Power '[W'](Hourly) ]]/1000</f>
        <v>100.16099445672555</v>
      </c>
    </row>
    <row r="68" spans="1:3" x14ac:dyDescent="0.25">
      <c r="A68" s="9" t="s">
        <v>67</v>
      </c>
      <c r="B68" s="12">
        <v>43201.992851216637</v>
      </c>
      <c r="C68">
        <f>SAFADModel_final_000004__2[[#This Row],[Whole Building:Facility Total Electric Demand Power '[W'](Hourly) ]]/1000</f>
        <v>43.201992851216637</v>
      </c>
    </row>
    <row r="69" spans="1:3" x14ac:dyDescent="0.25">
      <c r="A69" s="9" t="s">
        <v>68</v>
      </c>
      <c r="B69" s="12">
        <v>16292.853091584358</v>
      </c>
      <c r="C69">
        <f>SAFADModel_final_000004__2[[#This Row],[Whole Building:Facility Total Electric Demand Power '[W'](Hourly) ]]/1000</f>
        <v>16.292853091584359</v>
      </c>
    </row>
    <row r="70" spans="1:3" x14ac:dyDescent="0.25">
      <c r="A70" s="9" t="s">
        <v>69</v>
      </c>
      <c r="B70" s="12">
        <v>15803.543345579646</v>
      </c>
      <c r="C70">
        <f>SAFADModel_final_000004__2[[#This Row],[Whole Building:Facility Total Electric Demand Power '[W'](Hourly) ]]/1000</f>
        <v>15.803543345579646</v>
      </c>
    </row>
    <row r="71" spans="1:3" x14ac:dyDescent="0.25">
      <c r="A71" s="9" t="s">
        <v>70</v>
      </c>
      <c r="B71" s="12">
        <v>15327.247754694754</v>
      </c>
      <c r="C71">
        <f>SAFADModel_final_000004__2[[#This Row],[Whole Building:Facility Total Electric Demand Power '[W'](Hourly) ]]/1000</f>
        <v>15.327247754694755</v>
      </c>
    </row>
    <row r="72" spans="1:3" x14ac:dyDescent="0.25">
      <c r="A72" s="9" t="s">
        <v>71</v>
      </c>
      <c r="B72" s="12">
        <v>15261.221167162012</v>
      </c>
      <c r="C72">
        <f>SAFADModel_final_000004__2[[#This Row],[Whole Building:Facility Total Electric Demand Power '[W'](Hourly) ]]/1000</f>
        <v>15.261221167162011</v>
      </c>
    </row>
    <row r="73" spans="1:3" x14ac:dyDescent="0.25">
      <c r="A73" s="9" t="s">
        <v>72</v>
      </c>
      <c r="B73" s="12">
        <v>15192.812913834881</v>
      </c>
      <c r="C73">
        <f>SAFADModel_final_000004__2[[#This Row],[Whole Building:Facility Total Electric Demand Power '[W'](Hourly) ]]/1000</f>
        <v>15.192812913834882</v>
      </c>
    </row>
    <row r="74" spans="1:3" x14ac:dyDescent="0.25">
      <c r="A74" s="9" t="s">
        <v>73</v>
      </c>
      <c r="B74" s="12">
        <v>15126.920716649691</v>
      </c>
      <c r="C74">
        <f>SAFADModel_final_000004__2[[#This Row],[Whole Building:Facility Total Electric Demand Power '[W'](Hourly) ]]/1000</f>
        <v>15.126920716649691</v>
      </c>
    </row>
    <row r="75" spans="1:3" x14ac:dyDescent="0.25">
      <c r="A75" s="9" t="s">
        <v>74</v>
      </c>
      <c r="B75" s="12">
        <v>15057.00588393517</v>
      </c>
      <c r="C75">
        <f>SAFADModel_final_000004__2[[#This Row],[Whole Building:Facility Total Electric Demand Power '[W'](Hourly) ]]/1000</f>
        <v>15.057005883935169</v>
      </c>
    </row>
    <row r="76" spans="1:3" x14ac:dyDescent="0.25">
      <c r="A76" s="9" t="s">
        <v>75</v>
      </c>
      <c r="B76" s="12">
        <v>14981.931586618419</v>
      </c>
      <c r="C76">
        <f>SAFADModel_final_000004__2[[#This Row],[Whole Building:Facility Total Electric Demand Power '[W'](Hourly) ]]/1000</f>
        <v>14.981931586618419</v>
      </c>
    </row>
    <row r="77" spans="1:3" x14ac:dyDescent="0.25">
      <c r="A77" s="9" t="s">
        <v>76</v>
      </c>
      <c r="B77" s="12">
        <v>14903.674568831235</v>
      </c>
      <c r="C77">
        <f>SAFADModel_final_000004__2[[#This Row],[Whole Building:Facility Total Electric Demand Power '[W'](Hourly) ]]/1000</f>
        <v>14.903674568831235</v>
      </c>
    </row>
    <row r="78" spans="1:3" x14ac:dyDescent="0.25">
      <c r="A78" s="9" t="s">
        <v>77</v>
      </c>
      <c r="B78" s="12">
        <v>14840.698444844462</v>
      </c>
      <c r="C78">
        <f>SAFADModel_final_000004__2[[#This Row],[Whole Building:Facility Total Electric Demand Power '[W'](Hourly) ]]/1000</f>
        <v>14.840698444844461</v>
      </c>
    </row>
    <row r="79" spans="1:3" x14ac:dyDescent="0.25">
      <c r="A79" s="9" t="s">
        <v>78</v>
      </c>
      <c r="B79" s="12">
        <v>14808.753913391707</v>
      </c>
      <c r="C79">
        <f>SAFADModel_final_000004__2[[#This Row],[Whole Building:Facility Total Electric Demand Power '[W'](Hourly) ]]/1000</f>
        <v>14.808753913391707</v>
      </c>
    </row>
    <row r="80" spans="1:3" x14ac:dyDescent="0.25">
      <c r="A80" s="9" t="s">
        <v>79</v>
      </c>
      <c r="B80" s="12">
        <v>14941.68258204562</v>
      </c>
      <c r="C80">
        <f>SAFADModel_final_000004__2[[#This Row],[Whole Building:Facility Total Electric Demand Power '[W'](Hourly) ]]/1000</f>
        <v>14.941682582045619</v>
      </c>
    </row>
    <row r="81" spans="1:3" x14ac:dyDescent="0.25">
      <c r="A81" s="9" t="s">
        <v>80</v>
      </c>
      <c r="B81" s="12">
        <v>44795.14443439286</v>
      </c>
      <c r="C81">
        <f>SAFADModel_final_000004__2[[#This Row],[Whole Building:Facility Total Electric Demand Power '[W'](Hourly) ]]/1000</f>
        <v>44.79514443439286</v>
      </c>
    </row>
    <row r="82" spans="1:3" x14ac:dyDescent="0.25">
      <c r="A82" s="9" t="s">
        <v>81</v>
      </c>
      <c r="B82" s="12">
        <v>171900.47434677754</v>
      </c>
      <c r="C82">
        <f>SAFADModel_final_000004__2[[#This Row],[Whole Building:Facility Total Electric Demand Power '[W'](Hourly) ]]/1000</f>
        <v>171.90047434677754</v>
      </c>
    </row>
    <row r="83" spans="1:3" x14ac:dyDescent="0.25">
      <c r="A83" s="9" t="s">
        <v>82</v>
      </c>
      <c r="B83" s="12">
        <v>224909.90496150299</v>
      </c>
      <c r="C83">
        <f>SAFADModel_final_000004__2[[#This Row],[Whole Building:Facility Total Electric Demand Power '[W'](Hourly) ]]/1000</f>
        <v>224.909904961503</v>
      </c>
    </row>
    <row r="84" spans="1:3" x14ac:dyDescent="0.25">
      <c r="A84" s="9" t="s">
        <v>83</v>
      </c>
      <c r="B84" s="12">
        <v>292582.36356329458</v>
      </c>
      <c r="C84">
        <f>SAFADModel_final_000004__2[[#This Row],[Whole Building:Facility Total Electric Demand Power '[W'](Hourly) ]]/1000</f>
        <v>292.58236356329456</v>
      </c>
    </row>
    <row r="85" spans="1:3" x14ac:dyDescent="0.25">
      <c r="A85" s="9" t="s">
        <v>84</v>
      </c>
      <c r="B85" s="12">
        <v>308970.18987625721</v>
      </c>
      <c r="C85">
        <f>SAFADModel_final_000004__2[[#This Row],[Whole Building:Facility Total Electric Demand Power '[W'](Hourly) ]]/1000</f>
        <v>308.97018987625722</v>
      </c>
    </row>
    <row r="86" spans="1:3" x14ac:dyDescent="0.25">
      <c r="A86" s="9" t="s">
        <v>85</v>
      </c>
      <c r="B86" s="12">
        <v>322203.70056656515</v>
      </c>
      <c r="C86">
        <f>SAFADModel_final_000004__2[[#This Row],[Whole Building:Facility Total Electric Demand Power '[W'](Hourly) ]]/1000</f>
        <v>322.20370056656515</v>
      </c>
    </row>
    <row r="87" spans="1:3" x14ac:dyDescent="0.25">
      <c r="A87" s="9" t="s">
        <v>86</v>
      </c>
      <c r="B87" s="12">
        <v>340003.18007547711</v>
      </c>
      <c r="C87">
        <f>SAFADModel_final_000004__2[[#This Row],[Whole Building:Facility Total Electric Demand Power '[W'](Hourly) ]]/1000</f>
        <v>340.00318007547713</v>
      </c>
    </row>
    <row r="88" spans="1:3" x14ac:dyDescent="0.25">
      <c r="A88" s="9" t="s">
        <v>87</v>
      </c>
      <c r="B88" s="12">
        <v>299495.81693721295</v>
      </c>
      <c r="C88">
        <f>SAFADModel_final_000004__2[[#This Row],[Whole Building:Facility Total Electric Demand Power '[W'](Hourly) ]]/1000</f>
        <v>299.49581693721296</v>
      </c>
    </row>
    <row r="89" spans="1:3" x14ac:dyDescent="0.25">
      <c r="A89" s="9" t="s">
        <v>88</v>
      </c>
      <c r="B89" s="12">
        <v>304129.96944752918</v>
      </c>
      <c r="C89">
        <f>SAFADModel_final_000004__2[[#This Row],[Whole Building:Facility Total Electric Demand Power '[W'](Hourly) ]]/1000</f>
        <v>304.12996944752916</v>
      </c>
    </row>
    <row r="90" spans="1:3" x14ac:dyDescent="0.25">
      <c r="A90" s="9" t="s">
        <v>89</v>
      </c>
      <c r="B90" s="12">
        <v>280432.4602452828</v>
      </c>
      <c r="C90">
        <f>SAFADModel_final_000004__2[[#This Row],[Whole Building:Facility Total Electric Demand Power '[W'](Hourly) ]]/1000</f>
        <v>280.43246024528281</v>
      </c>
    </row>
    <row r="91" spans="1:3" x14ac:dyDescent="0.25">
      <c r="A91" s="9" t="s">
        <v>90</v>
      </c>
      <c r="B91" s="12">
        <v>156626.287227377</v>
      </c>
      <c r="C91">
        <f>SAFADModel_final_000004__2[[#This Row],[Whole Building:Facility Total Electric Demand Power '[W'](Hourly) ]]/1000</f>
        <v>156.62628722737699</v>
      </c>
    </row>
    <row r="92" spans="1:3" x14ac:dyDescent="0.25">
      <c r="A92" s="9" t="s">
        <v>91</v>
      </c>
      <c r="B92" s="12">
        <v>108338.06472959007</v>
      </c>
      <c r="C92">
        <f>SAFADModel_final_000004__2[[#This Row],[Whole Building:Facility Total Electric Demand Power '[W'](Hourly) ]]/1000</f>
        <v>108.33806472959007</v>
      </c>
    </row>
    <row r="93" spans="1:3" x14ac:dyDescent="0.25">
      <c r="A93" s="9" t="s">
        <v>92</v>
      </c>
      <c r="B93" s="12">
        <v>75299.116575090869</v>
      </c>
      <c r="C93">
        <f>SAFADModel_final_000004__2[[#This Row],[Whole Building:Facility Total Electric Demand Power '[W'](Hourly) ]]/1000</f>
        <v>75.299116575090864</v>
      </c>
    </row>
    <row r="94" spans="1:3" x14ac:dyDescent="0.25">
      <c r="A94" s="9" t="s">
        <v>93</v>
      </c>
      <c r="B94" s="12">
        <v>15402.588972079166</v>
      </c>
      <c r="C94">
        <f>SAFADModel_final_000004__2[[#This Row],[Whole Building:Facility Total Electric Demand Power '[W'](Hourly) ]]/1000</f>
        <v>15.402588972079165</v>
      </c>
    </row>
    <row r="95" spans="1:3" x14ac:dyDescent="0.25">
      <c r="A95" s="9" t="s">
        <v>94</v>
      </c>
      <c r="B95" s="12">
        <v>15340.722939542024</v>
      </c>
      <c r="C95">
        <f>SAFADModel_final_000004__2[[#This Row],[Whole Building:Facility Total Electric Demand Power '[W'](Hourly) ]]/1000</f>
        <v>15.340722939542024</v>
      </c>
    </row>
    <row r="96" spans="1:3" x14ac:dyDescent="0.25">
      <c r="A96" s="9" t="s">
        <v>95</v>
      </c>
      <c r="B96" s="12">
        <v>15266.689343633398</v>
      </c>
      <c r="C96">
        <f>SAFADModel_final_000004__2[[#This Row],[Whole Building:Facility Total Electric Demand Power '[W'](Hourly) ]]/1000</f>
        <v>15.266689343633397</v>
      </c>
    </row>
    <row r="97" spans="1:3" x14ac:dyDescent="0.25">
      <c r="A97" s="9" t="s">
        <v>96</v>
      </c>
      <c r="B97" s="12">
        <v>15207.328512360044</v>
      </c>
      <c r="C97">
        <f>SAFADModel_final_000004__2[[#This Row],[Whole Building:Facility Total Electric Demand Power '[W'](Hourly) ]]/1000</f>
        <v>15.207328512360043</v>
      </c>
    </row>
    <row r="98" spans="1:3" x14ac:dyDescent="0.25">
      <c r="A98" s="9" t="s">
        <v>97</v>
      </c>
      <c r="B98" s="12">
        <v>15194.521124579427</v>
      </c>
      <c r="C98">
        <f>SAFADModel_final_000004__2[[#This Row],[Whole Building:Facility Total Electric Demand Power '[W'](Hourly) ]]/1000</f>
        <v>15.194521124579428</v>
      </c>
    </row>
    <row r="99" spans="1:3" x14ac:dyDescent="0.25">
      <c r="A99" s="9" t="s">
        <v>98</v>
      </c>
      <c r="B99" s="12">
        <v>15184.358669042156</v>
      </c>
      <c r="C99">
        <f>SAFADModel_final_000004__2[[#This Row],[Whole Building:Facility Total Electric Demand Power '[W'](Hourly) ]]/1000</f>
        <v>15.184358669042156</v>
      </c>
    </row>
    <row r="100" spans="1:3" x14ac:dyDescent="0.25">
      <c r="A100" s="9" t="s">
        <v>99</v>
      </c>
      <c r="B100" s="12">
        <v>15137.250994946566</v>
      </c>
      <c r="C100">
        <f>SAFADModel_final_000004__2[[#This Row],[Whole Building:Facility Total Electric Demand Power '[W'](Hourly) ]]/1000</f>
        <v>15.137250994946566</v>
      </c>
    </row>
    <row r="101" spans="1:3" x14ac:dyDescent="0.25">
      <c r="A101" s="9" t="s">
        <v>100</v>
      </c>
      <c r="B101" s="12">
        <v>15028.281746545066</v>
      </c>
      <c r="C101">
        <f>SAFADModel_final_000004__2[[#This Row],[Whole Building:Facility Total Electric Demand Power '[W'](Hourly) ]]/1000</f>
        <v>15.028281746545066</v>
      </c>
    </row>
    <row r="102" spans="1:3" x14ac:dyDescent="0.25">
      <c r="A102" s="9" t="s">
        <v>101</v>
      </c>
      <c r="B102" s="12">
        <v>14900.18894814478</v>
      </c>
      <c r="C102">
        <f>SAFADModel_final_000004__2[[#This Row],[Whole Building:Facility Total Electric Demand Power '[W'](Hourly) ]]/1000</f>
        <v>14.90018894814478</v>
      </c>
    </row>
    <row r="103" spans="1:3" x14ac:dyDescent="0.25">
      <c r="A103" s="9" t="s">
        <v>102</v>
      </c>
      <c r="B103" s="12">
        <v>14842.452320301114</v>
      </c>
      <c r="C103">
        <f>SAFADModel_final_000004__2[[#This Row],[Whole Building:Facility Total Electric Demand Power '[W'](Hourly) ]]/1000</f>
        <v>14.842452320301113</v>
      </c>
    </row>
    <row r="104" spans="1:3" x14ac:dyDescent="0.25">
      <c r="A104" s="9" t="s">
        <v>103</v>
      </c>
      <c r="B104" s="12">
        <v>14924.879127294778</v>
      </c>
      <c r="C104">
        <f>SAFADModel_final_000004__2[[#This Row],[Whole Building:Facility Total Electric Demand Power '[W'](Hourly) ]]/1000</f>
        <v>14.924879127294778</v>
      </c>
    </row>
    <row r="105" spans="1:3" x14ac:dyDescent="0.25">
      <c r="A105" s="9" t="s">
        <v>104</v>
      </c>
      <c r="B105" s="12">
        <v>55058.195976046009</v>
      </c>
      <c r="C105">
        <f>SAFADModel_final_000004__2[[#This Row],[Whole Building:Facility Total Electric Demand Power '[W'](Hourly) ]]/1000</f>
        <v>55.058195976046008</v>
      </c>
    </row>
    <row r="106" spans="1:3" x14ac:dyDescent="0.25">
      <c r="A106" s="9" t="s">
        <v>105</v>
      </c>
      <c r="B106" s="12">
        <v>113937.3623850156</v>
      </c>
      <c r="C106">
        <f>SAFADModel_final_000004__2[[#This Row],[Whole Building:Facility Total Electric Demand Power '[W'](Hourly) ]]/1000</f>
        <v>113.9373623850156</v>
      </c>
    </row>
    <row r="107" spans="1:3" x14ac:dyDescent="0.25">
      <c r="A107" s="9" t="s">
        <v>106</v>
      </c>
      <c r="B107" s="12">
        <v>261278.1741075957</v>
      </c>
      <c r="C107">
        <f>SAFADModel_final_000004__2[[#This Row],[Whole Building:Facility Total Electric Demand Power '[W'](Hourly) ]]/1000</f>
        <v>261.2781741075957</v>
      </c>
    </row>
    <row r="108" spans="1:3" x14ac:dyDescent="0.25">
      <c r="A108" s="9" t="s">
        <v>107</v>
      </c>
      <c r="B108" s="12">
        <v>250062.00802741619</v>
      </c>
      <c r="C108">
        <f>SAFADModel_final_000004__2[[#This Row],[Whole Building:Facility Total Electric Demand Power '[W'](Hourly) ]]/1000</f>
        <v>250.0620080274162</v>
      </c>
    </row>
    <row r="109" spans="1:3" x14ac:dyDescent="0.25">
      <c r="A109" s="9" t="s">
        <v>108</v>
      </c>
      <c r="B109" s="12">
        <v>255443.29668410143</v>
      </c>
      <c r="C109">
        <f>SAFADModel_final_000004__2[[#This Row],[Whole Building:Facility Total Electric Demand Power '[W'](Hourly) ]]/1000</f>
        <v>255.44329668410143</v>
      </c>
    </row>
    <row r="110" spans="1:3" x14ac:dyDescent="0.25">
      <c r="A110" s="9" t="s">
        <v>109</v>
      </c>
      <c r="B110" s="12">
        <v>278909.41325677681</v>
      </c>
      <c r="C110">
        <f>SAFADModel_final_000004__2[[#This Row],[Whole Building:Facility Total Electric Demand Power '[W'](Hourly) ]]/1000</f>
        <v>278.90941325677682</v>
      </c>
    </row>
    <row r="111" spans="1:3" x14ac:dyDescent="0.25">
      <c r="A111" s="9" t="s">
        <v>110</v>
      </c>
      <c r="B111" s="12">
        <v>286182.79837128107</v>
      </c>
      <c r="C111">
        <f>SAFADModel_final_000004__2[[#This Row],[Whole Building:Facility Total Electric Demand Power '[W'](Hourly) ]]/1000</f>
        <v>286.18279837128108</v>
      </c>
    </row>
    <row r="112" spans="1:3" x14ac:dyDescent="0.25">
      <c r="A112" s="9" t="s">
        <v>111</v>
      </c>
      <c r="B112" s="12">
        <v>206937.6715221006</v>
      </c>
      <c r="C112">
        <f>SAFADModel_final_000004__2[[#This Row],[Whole Building:Facility Total Electric Demand Power '[W'](Hourly) ]]/1000</f>
        <v>206.9376715221006</v>
      </c>
    </row>
    <row r="113" spans="1:3" x14ac:dyDescent="0.25">
      <c r="A113" s="9" t="s">
        <v>112</v>
      </c>
      <c r="B113" s="12">
        <v>177675.24042825622</v>
      </c>
      <c r="C113">
        <f>SAFADModel_final_000004__2[[#This Row],[Whole Building:Facility Total Electric Demand Power '[W'](Hourly) ]]/1000</f>
        <v>177.67524042825622</v>
      </c>
    </row>
    <row r="114" spans="1:3" x14ac:dyDescent="0.25">
      <c r="A114" s="9" t="s">
        <v>113</v>
      </c>
      <c r="B114" s="12">
        <v>183073.73052191015</v>
      </c>
      <c r="C114">
        <f>SAFADModel_final_000004__2[[#This Row],[Whole Building:Facility Total Electric Demand Power '[W'](Hourly) ]]/1000</f>
        <v>183.07373052191016</v>
      </c>
    </row>
    <row r="115" spans="1:3" x14ac:dyDescent="0.25">
      <c r="A115" s="9" t="s">
        <v>114</v>
      </c>
      <c r="B115" s="12">
        <v>100724.15872282349</v>
      </c>
      <c r="C115">
        <f>SAFADModel_final_000004__2[[#This Row],[Whole Building:Facility Total Electric Demand Power '[W'](Hourly) ]]/1000</f>
        <v>100.72415872282349</v>
      </c>
    </row>
    <row r="116" spans="1:3" x14ac:dyDescent="0.25">
      <c r="A116" s="9" t="s">
        <v>115</v>
      </c>
      <c r="B116" s="12">
        <v>50243.318579035367</v>
      </c>
      <c r="C116">
        <f>SAFADModel_final_000004__2[[#This Row],[Whole Building:Facility Total Electric Demand Power '[W'](Hourly) ]]/1000</f>
        <v>50.243318579035368</v>
      </c>
    </row>
    <row r="117" spans="1:3" x14ac:dyDescent="0.25">
      <c r="A117" s="9" t="s">
        <v>116</v>
      </c>
      <c r="B117" s="12">
        <v>30287.300429031155</v>
      </c>
      <c r="C117">
        <f>SAFADModel_final_000004__2[[#This Row],[Whole Building:Facility Total Electric Demand Power '[W'](Hourly) ]]/1000</f>
        <v>30.287300429031156</v>
      </c>
    </row>
    <row r="118" spans="1:3" x14ac:dyDescent="0.25">
      <c r="A118" s="9" t="s">
        <v>117</v>
      </c>
      <c r="B118" s="12">
        <v>22791.179123446273</v>
      </c>
      <c r="C118">
        <f>SAFADModel_final_000004__2[[#This Row],[Whole Building:Facility Total Electric Demand Power '[W'](Hourly) ]]/1000</f>
        <v>22.791179123446273</v>
      </c>
    </row>
    <row r="119" spans="1:3" x14ac:dyDescent="0.25">
      <c r="A119" s="9" t="s">
        <v>118</v>
      </c>
      <c r="B119" s="12">
        <v>15342.178896671299</v>
      </c>
      <c r="C119">
        <f>SAFADModel_final_000004__2[[#This Row],[Whole Building:Facility Total Electric Demand Power '[W'](Hourly) ]]/1000</f>
        <v>15.3421788966713</v>
      </c>
    </row>
    <row r="120" spans="1:3" x14ac:dyDescent="0.25">
      <c r="A120" s="9" t="s">
        <v>119</v>
      </c>
      <c r="B120" s="12">
        <v>15274.165548053477</v>
      </c>
      <c r="C120">
        <f>SAFADModel_final_000004__2[[#This Row],[Whole Building:Facility Total Electric Demand Power '[W'](Hourly) ]]/1000</f>
        <v>15.274165548053478</v>
      </c>
    </row>
    <row r="121" spans="1:3" x14ac:dyDescent="0.25">
      <c r="A121" s="9" t="s">
        <v>120</v>
      </c>
      <c r="B121" s="12">
        <v>15220.405933454451</v>
      </c>
      <c r="C121">
        <f>SAFADModel_final_000004__2[[#This Row],[Whole Building:Facility Total Electric Demand Power '[W'](Hourly) ]]/1000</f>
        <v>15.220405933454451</v>
      </c>
    </row>
    <row r="122" spans="1:3" x14ac:dyDescent="0.25">
      <c r="A122" s="9" t="s">
        <v>533</v>
      </c>
      <c r="B122" s="12">
        <v>15190.670088534673</v>
      </c>
      <c r="C122">
        <f>SAFADModel_final_000004__2[[#This Row],[Whole Building:Facility Total Electric Demand Power '[W'](Hourly) ]]/1000</f>
        <v>15.190670088534672</v>
      </c>
    </row>
    <row r="123" spans="1:3" x14ac:dyDescent="0.25">
      <c r="A123" s="9" t="s">
        <v>534</v>
      </c>
      <c r="B123" s="12">
        <v>15172.333950777525</v>
      </c>
      <c r="C123">
        <f>SAFADModel_final_000004__2[[#This Row],[Whole Building:Facility Total Electric Demand Power '[W'](Hourly) ]]/1000</f>
        <v>15.172333950777526</v>
      </c>
    </row>
    <row r="124" spans="1:3" x14ac:dyDescent="0.25">
      <c r="A124" s="9" t="s">
        <v>535</v>
      </c>
      <c r="B124" s="12">
        <v>15122.017147160581</v>
      </c>
      <c r="C124">
        <f>SAFADModel_final_000004__2[[#This Row],[Whole Building:Facility Total Electric Demand Power '[W'](Hourly) ]]/1000</f>
        <v>15.12201714716058</v>
      </c>
    </row>
    <row r="125" spans="1:3" x14ac:dyDescent="0.25">
      <c r="A125" s="9" t="s">
        <v>536</v>
      </c>
      <c r="B125" s="12">
        <v>14999.454950094741</v>
      </c>
      <c r="C125">
        <f>SAFADModel_final_000004__2[[#This Row],[Whole Building:Facility Total Electric Demand Power '[W'](Hourly) ]]/1000</f>
        <v>14.999454950094741</v>
      </c>
    </row>
    <row r="126" spans="1:3" x14ac:dyDescent="0.25">
      <c r="A126" s="9" t="s">
        <v>537</v>
      </c>
      <c r="B126" s="12">
        <v>14834.41099598984</v>
      </c>
      <c r="C126">
        <f>SAFADModel_final_000004__2[[#This Row],[Whole Building:Facility Total Electric Demand Power '[W'](Hourly) ]]/1000</f>
        <v>14.83441099598984</v>
      </c>
    </row>
    <row r="127" spans="1:3" x14ac:dyDescent="0.25">
      <c r="A127" s="9" t="s">
        <v>538</v>
      </c>
      <c r="B127" s="12">
        <v>14724.392855948849</v>
      </c>
      <c r="C127">
        <f>SAFADModel_final_000004__2[[#This Row],[Whole Building:Facility Total Electric Demand Power '[W'](Hourly) ]]/1000</f>
        <v>14.724392855948848</v>
      </c>
    </row>
    <row r="128" spans="1:3" x14ac:dyDescent="0.25">
      <c r="A128" s="9" t="s">
        <v>539</v>
      </c>
      <c r="B128" s="12">
        <v>14715.272978182964</v>
      </c>
      <c r="C128">
        <f>SAFADModel_final_000004__2[[#This Row],[Whole Building:Facility Total Electric Demand Power '[W'](Hourly) ]]/1000</f>
        <v>14.715272978182965</v>
      </c>
    </row>
    <row r="129" spans="1:3" x14ac:dyDescent="0.25">
      <c r="A129" s="9" t="s">
        <v>540</v>
      </c>
      <c r="B129" s="12">
        <v>14774.520786059882</v>
      </c>
      <c r="C129">
        <f>SAFADModel_final_000004__2[[#This Row],[Whole Building:Facility Total Electric Demand Power '[W'](Hourly) ]]/1000</f>
        <v>14.774520786059883</v>
      </c>
    </row>
    <row r="130" spans="1:3" x14ac:dyDescent="0.25">
      <c r="A130" s="9" t="s">
        <v>541</v>
      </c>
      <c r="B130" s="12">
        <v>36377.719044419959</v>
      </c>
      <c r="C130">
        <f>SAFADModel_final_000004__2[[#This Row],[Whole Building:Facility Total Electric Demand Power '[W'](Hourly) ]]/1000</f>
        <v>36.377719044419962</v>
      </c>
    </row>
    <row r="131" spans="1:3" x14ac:dyDescent="0.25">
      <c r="A131" s="9" t="s">
        <v>542</v>
      </c>
      <c r="B131" s="12">
        <v>53617.698195692436</v>
      </c>
      <c r="C131">
        <f>SAFADModel_final_000004__2[[#This Row],[Whole Building:Facility Total Electric Demand Power '[W'](Hourly) ]]/1000</f>
        <v>53.617698195692434</v>
      </c>
    </row>
    <row r="132" spans="1:3" x14ac:dyDescent="0.25">
      <c r="A132" s="9" t="s">
        <v>543</v>
      </c>
      <c r="B132" s="12">
        <v>65885.465909784776</v>
      </c>
      <c r="C132">
        <f>SAFADModel_final_000004__2[[#This Row],[Whole Building:Facility Total Electric Demand Power '[W'](Hourly) ]]/1000</f>
        <v>65.88546590978477</v>
      </c>
    </row>
    <row r="133" spans="1:3" x14ac:dyDescent="0.25">
      <c r="A133" s="9" t="s">
        <v>544</v>
      </c>
      <c r="B133" s="12">
        <v>59314.466399955571</v>
      </c>
      <c r="C133">
        <f>SAFADModel_final_000004__2[[#This Row],[Whole Building:Facility Total Electric Demand Power '[W'](Hourly) ]]/1000</f>
        <v>59.31446639995557</v>
      </c>
    </row>
    <row r="134" spans="1:3" x14ac:dyDescent="0.25">
      <c r="A134" s="9" t="s">
        <v>545</v>
      </c>
      <c r="B134" s="12">
        <v>74524.980598524344</v>
      </c>
      <c r="C134">
        <f>SAFADModel_final_000004__2[[#This Row],[Whole Building:Facility Total Electric Demand Power '[W'](Hourly) ]]/1000</f>
        <v>74.524980598524337</v>
      </c>
    </row>
    <row r="135" spans="1:3" x14ac:dyDescent="0.25">
      <c r="A135" s="9" t="s">
        <v>546</v>
      </c>
      <c r="B135" s="12">
        <v>62851.684051318727</v>
      </c>
      <c r="C135">
        <f>SAFADModel_final_000004__2[[#This Row],[Whole Building:Facility Total Electric Demand Power '[W'](Hourly) ]]/1000</f>
        <v>62.851684051318728</v>
      </c>
    </row>
    <row r="136" spans="1:3" x14ac:dyDescent="0.25">
      <c r="A136" s="9" t="s">
        <v>547</v>
      </c>
      <c r="B136" s="12">
        <v>65514.541974937725</v>
      </c>
      <c r="C136">
        <f>SAFADModel_final_000004__2[[#This Row],[Whole Building:Facility Total Electric Demand Power '[W'](Hourly) ]]/1000</f>
        <v>65.514541974937728</v>
      </c>
    </row>
    <row r="137" spans="1:3" x14ac:dyDescent="0.25">
      <c r="A137" s="9" t="s">
        <v>548</v>
      </c>
      <c r="B137" s="12">
        <v>59679.236956834793</v>
      </c>
      <c r="C137">
        <f>SAFADModel_final_000004__2[[#This Row],[Whole Building:Facility Total Electric Demand Power '[W'](Hourly) ]]/1000</f>
        <v>59.679236956834792</v>
      </c>
    </row>
    <row r="138" spans="1:3" x14ac:dyDescent="0.25">
      <c r="A138" s="9" t="s">
        <v>549</v>
      </c>
      <c r="B138" s="12">
        <v>48565.275950060372</v>
      </c>
      <c r="C138">
        <f>SAFADModel_final_000004__2[[#This Row],[Whole Building:Facility Total Electric Demand Power '[W'](Hourly) ]]/1000</f>
        <v>48.565275950060375</v>
      </c>
    </row>
    <row r="139" spans="1:3" x14ac:dyDescent="0.25">
      <c r="A139" s="9" t="s">
        <v>550</v>
      </c>
      <c r="B139" s="12">
        <v>56605.616221235694</v>
      </c>
      <c r="C139">
        <f>SAFADModel_final_000004__2[[#This Row],[Whole Building:Facility Total Electric Demand Power '[W'](Hourly) ]]/1000</f>
        <v>56.605616221235692</v>
      </c>
    </row>
    <row r="140" spans="1:3" x14ac:dyDescent="0.25">
      <c r="A140" s="9" t="s">
        <v>551</v>
      </c>
      <c r="B140" s="12">
        <v>50835.686485417398</v>
      </c>
      <c r="C140">
        <f>SAFADModel_final_000004__2[[#This Row],[Whole Building:Facility Total Electric Demand Power '[W'](Hourly) ]]/1000</f>
        <v>50.835686485417398</v>
      </c>
    </row>
    <row r="141" spans="1:3" x14ac:dyDescent="0.25">
      <c r="A141" s="9" t="s">
        <v>552</v>
      </c>
      <c r="B141" s="12">
        <v>13319.838727031163</v>
      </c>
      <c r="C141">
        <f>SAFADModel_final_000004__2[[#This Row],[Whole Building:Facility Total Electric Demand Power '[W'](Hourly) ]]/1000</f>
        <v>13.319838727031163</v>
      </c>
    </row>
    <row r="142" spans="1:3" x14ac:dyDescent="0.25">
      <c r="A142" s="9" t="s">
        <v>553</v>
      </c>
      <c r="B142" s="12">
        <v>14045.946252881025</v>
      </c>
      <c r="C142">
        <f>SAFADModel_final_000004__2[[#This Row],[Whole Building:Facility Total Electric Demand Power '[W'](Hourly) ]]/1000</f>
        <v>14.045946252881025</v>
      </c>
    </row>
    <row r="143" spans="1:3" x14ac:dyDescent="0.25">
      <c r="A143" s="9" t="s">
        <v>554</v>
      </c>
      <c r="B143" s="12">
        <v>15905.808798590866</v>
      </c>
      <c r="C143">
        <f>SAFADModel_final_000004__2[[#This Row],[Whole Building:Facility Total Electric Demand Power '[W'](Hourly) ]]/1000</f>
        <v>15.905808798590867</v>
      </c>
    </row>
    <row r="144" spans="1:3" x14ac:dyDescent="0.25">
      <c r="A144" s="9" t="s">
        <v>555</v>
      </c>
      <c r="B144" s="12">
        <v>15288.885200379504</v>
      </c>
      <c r="C144">
        <f>SAFADModel_final_000004__2[[#This Row],[Whole Building:Facility Total Electric Demand Power '[W'](Hourly) ]]/1000</f>
        <v>15.288885200379504</v>
      </c>
    </row>
    <row r="145" spans="1:3" x14ac:dyDescent="0.25">
      <c r="A145" s="9" t="s">
        <v>556</v>
      </c>
      <c r="B145" s="12">
        <v>15120.122456305406</v>
      </c>
      <c r="C145">
        <f>SAFADModel_final_000004__2[[#This Row],[Whole Building:Facility Total Electric Demand Power '[W'](Hourly) ]]/1000</f>
        <v>15.120122456305406</v>
      </c>
    </row>
    <row r="146" spans="1:3" x14ac:dyDescent="0.25">
      <c r="A146" s="9" t="s">
        <v>557</v>
      </c>
      <c r="B146" s="12">
        <v>15058.95580328096</v>
      </c>
      <c r="C146">
        <f>SAFADModel_final_000004__2[[#This Row],[Whole Building:Facility Total Electric Demand Power '[W'](Hourly) ]]/1000</f>
        <v>15.058955803280959</v>
      </c>
    </row>
    <row r="147" spans="1:3" x14ac:dyDescent="0.25">
      <c r="A147" s="9" t="s">
        <v>558</v>
      </c>
      <c r="B147" s="12">
        <v>15014.673348682494</v>
      </c>
      <c r="C147">
        <f>SAFADModel_final_000004__2[[#This Row],[Whole Building:Facility Total Electric Demand Power '[W'](Hourly) ]]/1000</f>
        <v>15.014673348682495</v>
      </c>
    </row>
    <row r="148" spans="1:3" x14ac:dyDescent="0.25">
      <c r="A148" s="9" t="s">
        <v>559</v>
      </c>
      <c r="B148" s="12">
        <v>14987.231548932317</v>
      </c>
      <c r="C148">
        <f>SAFADModel_final_000004__2[[#This Row],[Whole Building:Facility Total Electric Demand Power '[W'](Hourly) ]]/1000</f>
        <v>14.987231548932318</v>
      </c>
    </row>
    <row r="149" spans="1:3" x14ac:dyDescent="0.25">
      <c r="A149" s="9" t="s">
        <v>560</v>
      </c>
      <c r="B149" s="12">
        <v>14971.675516826412</v>
      </c>
      <c r="C149">
        <f>SAFADModel_final_000004__2[[#This Row],[Whole Building:Facility Total Electric Demand Power '[W'](Hourly) ]]/1000</f>
        <v>14.971675516826412</v>
      </c>
    </row>
    <row r="150" spans="1:3" x14ac:dyDescent="0.25">
      <c r="A150" s="9" t="s">
        <v>561</v>
      </c>
      <c r="B150" s="12">
        <v>14943.881107622881</v>
      </c>
      <c r="C150">
        <f>SAFADModel_final_000004__2[[#This Row],[Whole Building:Facility Total Electric Demand Power '[W'](Hourly) ]]/1000</f>
        <v>14.943881107622881</v>
      </c>
    </row>
    <row r="151" spans="1:3" x14ac:dyDescent="0.25">
      <c r="A151" s="9" t="s">
        <v>562</v>
      </c>
      <c r="B151" s="12">
        <v>15000.96379539356</v>
      </c>
      <c r="C151">
        <f>SAFADModel_final_000004__2[[#This Row],[Whole Building:Facility Total Electric Demand Power '[W'](Hourly) ]]/1000</f>
        <v>15.00096379539356</v>
      </c>
    </row>
    <row r="152" spans="1:3" x14ac:dyDescent="0.25">
      <c r="A152" s="9" t="s">
        <v>563</v>
      </c>
      <c r="B152" s="12">
        <v>15197.536908602813</v>
      </c>
      <c r="C152">
        <f>SAFADModel_final_000004__2[[#This Row],[Whole Building:Facility Total Electric Demand Power '[W'](Hourly) ]]/1000</f>
        <v>15.197536908602814</v>
      </c>
    </row>
    <row r="153" spans="1:3" x14ac:dyDescent="0.25">
      <c r="A153" s="9" t="s">
        <v>564</v>
      </c>
      <c r="B153" s="12">
        <v>15432.684010951538</v>
      </c>
      <c r="C153">
        <f>SAFADModel_final_000004__2[[#This Row],[Whole Building:Facility Total Electric Demand Power '[W'](Hourly) ]]/1000</f>
        <v>15.432684010951538</v>
      </c>
    </row>
    <row r="154" spans="1:3" x14ac:dyDescent="0.25">
      <c r="A154" s="9" t="s">
        <v>565</v>
      </c>
      <c r="B154" s="12">
        <v>15628.090292523257</v>
      </c>
      <c r="C154">
        <f>SAFADModel_final_000004__2[[#This Row],[Whole Building:Facility Total Electric Demand Power '[W'](Hourly) ]]/1000</f>
        <v>15.628090292523257</v>
      </c>
    </row>
    <row r="155" spans="1:3" x14ac:dyDescent="0.25">
      <c r="A155" s="9" t="s">
        <v>566</v>
      </c>
      <c r="B155" s="12">
        <v>15724.032078370699</v>
      </c>
      <c r="C155">
        <f>SAFADModel_final_000004__2[[#This Row],[Whole Building:Facility Total Electric Demand Power '[W'](Hourly) ]]/1000</f>
        <v>15.724032078370699</v>
      </c>
    </row>
    <row r="156" spans="1:3" x14ac:dyDescent="0.25">
      <c r="A156" s="9" t="s">
        <v>567</v>
      </c>
      <c r="B156" s="12">
        <v>15777.641729146191</v>
      </c>
      <c r="C156">
        <f>SAFADModel_final_000004__2[[#This Row],[Whole Building:Facility Total Electric Demand Power '[W'](Hourly) ]]/1000</f>
        <v>15.777641729146191</v>
      </c>
    </row>
    <row r="157" spans="1:3" x14ac:dyDescent="0.25">
      <c r="A157" s="9" t="s">
        <v>568</v>
      </c>
      <c r="B157" s="12">
        <v>15796.478225096102</v>
      </c>
      <c r="C157">
        <f>SAFADModel_final_000004__2[[#This Row],[Whole Building:Facility Total Electric Demand Power '[W'](Hourly) ]]/1000</f>
        <v>15.796478225096102</v>
      </c>
    </row>
    <row r="158" spans="1:3" x14ac:dyDescent="0.25">
      <c r="A158" s="9" t="s">
        <v>569</v>
      </c>
      <c r="B158" s="12">
        <v>15815.06499975615</v>
      </c>
      <c r="C158">
        <f>SAFADModel_final_000004__2[[#This Row],[Whole Building:Facility Total Electric Demand Power '[W'](Hourly) ]]/1000</f>
        <v>15.815064999756151</v>
      </c>
    </row>
    <row r="159" spans="1:3" x14ac:dyDescent="0.25">
      <c r="A159" s="9" t="s">
        <v>570</v>
      </c>
      <c r="B159" s="12">
        <v>15852.354370197179</v>
      </c>
      <c r="C159">
        <f>SAFADModel_final_000004__2[[#This Row],[Whole Building:Facility Total Electric Demand Power '[W'](Hourly) ]]/1000</f>
        <v>15.85235437019718</v>
      </c>
    </row>
    <row r="160" spans="1:3" x14ac:dyDescent="0.25">
      <c r="A160" s="9" t="s">
        <v>571</v>
      </c>
      <c r="B160" s="12">
        <v>15914.568105720378</v>
      </c>
      <c r="C160">
        <f>SAFADModel_final_000004__2[[#This Row],[Whole Building:Facility Total Electric Demand Power '[W'](Hourly) ]]/1000</f>
        <v>15.914568105720379</v>
      </c>
    </row>
    <row r="161" spans="1:3" x14ac:dyDescent="0.25">
      <c r="A161" s="9" t="s">
        <v>572</v>
      </c>
      <c r="B161" s="12">
        <v>15982.310248589065</v>
      </c>
      <c r="C161">
        <f>SAFADModel_final_000004__2[[#This Row],[Whole Building:Facility Total Electric Demand Power '[W'](Hourly) ]]/1000</f>
        <v>15.982310248589066</v>
      </c>
    </row>
    <row r="162" spans="1:3" x14ac:dyDescent="0.25">
      <c r="A162" s="9" t="s">
        <v>573</v>
      </c>
      <c r="B162" s="12">
        <v>16025.745619889778</v>
      </c>
      <c r="C162">
        <f>SAFADModel_final_000004__2[[#This Row],[Whole Building:Facility Total Electric Demand Power '[W'](Hourly) ]]/1000</f>
        <v>16.025745619889779</v>
      </c>
    </row>
    <row r="163" spans="1:3" x14ac:dyDescent="0.25">
      <c r="A163" s="9" t="s">
        <v>574</v>
      </c>
      <c r="B163" s="12">
        <v>16008.772872972133</v>
      </c>
      <c r="C163">
        <f>SAFADModel_final_000004__2[[#This Row],[Whole Building:Facility Total Electric Demand Power '[W'](Hourly) ]]/1000</f>
        <v>16.008772872972134</v>
      </c>
    </row>
    <row r="164" spans="1:3" x14ac:dyDescent="0.25">
      <c r="A164" s="9" t="s">
        <v>575</v>
      </c>
      <c r="B164" s="12">
        <v>15944.540884192143</v>
      </c>
      <c r="C164">
        <f>SAFADModel_final_000004__2[[#This Row],[Whole Building:Facility Total Electric Demand Power '[W'](Hourly) ]]/1000</f>
        <v>15.944540884192143</v>
      </c>
    </row>
    <row r="165" spans="1:3" x14ac:dyDescent="0.25">
      <c r="A165" s="9" t="s">
        <v>576</v>
      </c>
      <c r="B165" s="12">
        <v>15866.721737607695</v>
      </c>
      <c r="C165">
        <f>SAFADModel_final_000004__2[[#This Row],[Whole Building:Facility Total Electric Demand Power '[W'](Hourly) ]]/1000</f>
        <v>15.866721737607696</v>
      </c>
    </row>
    <row r="166" spans="1:3" x14ac:dyDescent="0.25">
      <c r="A166" s="9" t="s">
        <v>577</v>
      </c>
      <c r="B166" s="12">
        <v>15810.065018885665</v>
      </c>
      <c r="C166">
        <f>SAFADModel_final_000004__2[[#This Row],[Whole Building:Facility Total Electric Demand Power '[W'](Hourly) ]]/1000</f>
        <v>15.810065018885664</v>
      </c>
    </row>
    <row r="167" spans="1:3" x14ac:dyDescent="0.25">
      <c r="A167" s="9" t="s">
        <v>578</v>
      </c>
      <c r="B167" s="12">
        <v>15706.195563181305</v>
      </c>
      <c r="C167">
        <f>SAFADModel_final_000004__2[[#This Row],[Whole Building:Facility Total Electric Demand Power '[W'](Hourly) ]]/1000</f>
        <v>15.706195563181305</v>
      </c>
    </row>
    <row r="168" spans="1:3" x14ac:dyDescent="0.25">
      <c r="A168" s="9" t="s">
        <v>579</v>
      </c>
      <c r="B168" s="12">
        <v>15586.537862153591</v>
      </c>
      <c r="C168">
        <f>SAFADModel_final_000004__2[[#This Row],[Whole Building:Facility Total Electric Demand Power '[W'](Hourly) ]]/1000</f>
        <v>15.586537862153591</v>
      </c>
    </row>
    <row r="169" spans="1:3" x14ac:dyDescent="0.25">
      <c r="A169" s="9" t="s">
        <v>580</v>
      </c>
      <c r="B169" s="12">
        <v>15481.735766134225</v>
      </c>
      <c r="C169">
        <f>SAFADModel_final_000004__2[[#This Row],[Whole Building:Facility Total Electric Demand Power '[W'](Hourly) ]]/1000</f>
        <v>15.481735766134225</v>
      </c>
    </row>
    <row r="170" spans="1:3" x14ac:dyDescent="0.25">
      <c r="A170" s="9" t="s">
        <v>121</v>
      </c>
      <c r="B170" s="12">
        <v>15434.210519850632</v>
      </c>
      <c r="C170">
        <f>SAFADModel_final_000004__2[[#This Row],[Whole Building:Facility Total Electric Demand Power '[W'](Hourly) ]]/1000</f>
        <v>15.434210519850632</v>
      </c>
    </row>
    <row r="171" spans="1:3" x14ac:dyDescent="0.25">
      <c r="A171" s="9" t="s">
        <v>122</v>
      </c>
      <c r="B171" s="12">
        <v>15389.542445217592</v>
      </c>
      <c r="C171">
        <f>SAFADModel_final_000004__2[[#This Row],[Whole Building:Facility Total Electric Demand Power '[W'](Hourly) ]]/1000</f>
        <v>15.389542445217591</v>
      </c>
    </row>
    <row r="172" spans="1:3" x14ac:dyDescent="0.25">
      <c r="A172" s="9" t="s">
        <v>123</v>
      </c>
      <c r="B172" s="12">
        <v>15312.792703025836</v>
      </c>
      <c r="C172">
        <f>SAFADModel_final_000004__2[[#This Row],[Whole Building:Facility Total Electric Demand Power '[W'](Hourly) ]]/1000</f>
        <v>15.312792703025837</v>
      </c>
    </row>
    <row r="173" spans="1:3" x14ac:dyDescent="0.25">
      <c r="A173" s="9" t="s">
        <v>124</v>
      </c>
      <c r="B173" s="12">
        <v>15213.451809713457</v>
      </c>
      <c r="C173">
        <f>SAFADModel_final_000004__2[[#This Row],[Whole Building:Facility Total Electric Demand Power '[W'](Hourly) ]]/1000</f>
        <v>15.213451809713456</v>
      </c>
    </row>
    <row r="174" spans="1:3" x14ac:dyDescent="0.25">
      <c r="A174" s="9" t="s">
        <v>125</v>
      </c>
      <c r="B174" s="12">
        <v>15098.965095259342</v>
      </c>
      <c r="C174">
        <f>SAFADModel_final_000004__2[[#This Row],[Whole Building:Facility Total Electric Demand Power '[W'](Hourly) ]]/1000</f>
        <v>15.098965095259341</v>
      </c>
    </row>
    <row r="175" spans="1:3" x14ac:dyDescent="0.25">
      <c r="A175" s="9" t="s">
        <v>126</v>
      </c>
      <c r="B175" s="12">
        <v>15062.589687458967</v>
      </c>
      <c r="C175">
        <f>SAFADModel_final_000004__2[[#This Row],[Whole Building:Facility Total Electric Demand Power '[W'](Hourly) ]]/1000</f>
        <v>15.062589687458967</v>
      </c>
    </row>
    <row r="176" spans="1:3" x14ac:dyDescent="0.25">
      <c r="A176" s="9" t="s">
        <v>127</v>
      </c>
      <c r="B176" s="12">
        <v>15154.876375882115</v>
      </c>
      <c r="C176">
        <f>SAFADModel_final_000004__2[[#This Row],[Whole Building:Facility Total Electric Demand Power '[W'](Hourly) ]]/1000</f>
        <v>15.154876375882115</v>
      </c>
    </row>
    <row r="177" spans="1:3" x14ac:dyDescent="0.25">
      <c r="A177" s="9" t="s">
        <v>128</v>
      </c>
      <c r="B177" s="12">
        <v>57407.066793536251</v>
      </c>
      <c r="C177">
        <f>SAFADModel_final_000004__2[[#This Row],[Whole Building:Facility Total Electric Demand Power '[W'](Hourly) ]]/1000</f>
        <v>57.407066793536252</v>
      </c>
    </row>
    <row r="178" spans="1:3" x14ac:dyDescent="0.25">
      <c r="A178" s="9" t="s">
        <v>129</v>
      </c>
      <c r="B178" s="12">
        <v>78199.455023031842</v>
      </c>
      <c r="C178">
        <f>SAFADModel_final_000004__2[[#This Row],[Whole Building:Facility Total Electric Demand Power '[W'](Hourly) ]]/1000</f>
        <v>78.199455023031845</v>
      </c>
    </row>
    <row r="179" spans="1:3" x14ac:dyDescent="0.25">
      <c r="A179" s="9" t="s">
        <v>130</v>
      </c>
      <c r="B179" s="12">
        <v>160938.65283726039</v>
      </c>
      <c r="C179">
        <f>SAFADModel_final_000004__2[[#This Row],[Whole Building:Facility Total Electric Demand Power '[W'](Hourly) ]]/1000</f>
        <v>160.93865283726041</v>
      </c>
    </row>
    <row r="180" spans="1:3" x14ac:dyDescent="0.25">
      <c r="A180" s="9" t="s">
        <v>131</v>
      </c>
      <c r="B180" s="12">
        <v>155894.79181048379</v>
      </c>
      <c r="C180">
        <f>SAFADModel_final_000004__2[[#This Row],[Whole Building:Facility Total Electric Demand Power '[W'](Hourly) ]]/1000</f>
        <v>155.89479181048378</v>
      </c>
    </row>
    <row r="181" spans="1:3" x14ac:dyDescent="0.25">
      <c r="A181" s="9" t="s">
        <v>132</v>
      </c>
      <c r="B181" s="12">
        <v>249469.03870092565</v>
      </c>
      <c r="C181">
        <f>SAFADModel_final_000004__2[[#This Row],[Whole Building:Facility Total Electric Demand Power '[W'](Hourly) ]]/1000</f>
        <v>249.46903870092567</v>
      </c>
    </row>
    <row r="182" spans="1:3" x14ac:dyDescent="0.25">
      <c r="A182" s="9" t="s">
        <v>133</v>
      </c>
      <c r="B182" s="12">
        <v>264418.4716430023</v>
      </c>
      <c r="C182">
        <f>SAFADModel_final_000004__2[[#This Row],[Whole Building:Facility Total Electric Demand Power '[W'](Hourly) ]]/1000</f>
        <v>264.41847164300231</v>
      </c>
    </row>
    <row r="183" spans="1:3" x14ac:dyDescent="0.25">
      <c r="A183" s="9" t="s">
        <v>134</v>
      </c>
      <c r="B183" s="12">
        <v>329118.01602220832</v>
      </c>
      <c r="C183">
        <f>SAFADModel_final_000004__2[[#This Row],[Whole Building:Facility Total Electric Demand Power '[W'](Hourly) ]]/1000</f>
        <v>329.11801602220834</v>
      </c>
    </row>
    <row r="184" spans="1:3" x14ac:dyDescent="0.25">
      <c r="A184" s="9" t="s">
        <v>135</v>
      </c>
      <c r="B184" s="12">
        <v>345710.14873005985</v>
      </c>
      <c r="C184">
        <f>SAFADModel_final_000004__2[[#This Row],[Whole Building:Facility Total Electric Demand Power '[W'](Hourly) ]]/1000</f>
        <v>345.71014873005987</v>
      </c>
    </row>
    <row r="185" spans="1:3" x14ac:dyDescent="0.25">
      <c r="A185" s="9" t="s">
        <v>136</v>
      </c>
      <c r="B185" s="12">
        <v>312571.61532690813</v>
      </c>
      <c r="C185">
        <f>SAFADModel_final_000004__2[[#This Row],[Whole Building:Facility Total Electric Demand Power '[W'](Hourly) ]]/1000</f>
        <v>312.5716153269081</v>
      </c>
    </row>
    <row r="186" spans="1:3" x14ac:dyDescent="0.25">
      <c r="A186" s="9" t="s">
        <v>137</v>
      </c>
      <c r="B186" s="12">
        <v>277375.30091610574</v>
      </c>
      <c r="C186">
        <f>SAFADModel_final_000004__2[[#This Row],[Whole Building:Facility Total Electric Demand Power '[W'](Hourly) ]]/1000</f>
        <v>277.37530091610574</v>
      </c>
    </row>
    <row r="187" spans="1:3" x14ac:dyDescent="0.25">
      <c r="A187" s="9" t="s">
        <v>138</v>
      </c>
      <c r="B187" s="12">
        <v>105761.16902466118</v>
      </c>
      <c r="C187">
        <f>SAFADModel_final_000004__2[[#This Row],[Whole Building:Facility Total Electric Demand Power '[W'](Hourly) ]]/1000</f>
        <v>105.76116902466119</v>
      </c>
    </row>
    <row r="188" spans="1:3" x14ac:dyDescent="0.25">
      <c r="A188" s="9" t="s">
        <v>139</v>
      </c>
      <c r="B188" s="12">
        <v>51876.79373086078</v>
      </c>
      <c r="C188">
        <f>SAFADModel_final_000004__2[[#This Row],[Whole Building:Facility Total Electric Demand Power '[W'](Hourly) ]]/1000</f>
        <v>51.876793730860783</v>
      </c>
    </row>
    <row r="189" spans="1:3" x14ac:dyDescent="0.25">
      <c r="A189" s="9" t="s">
        <v>140</v>
      </c>
      <c r="B189" s="12">
        <v>20518.783500347748</v>
      </c>
      <c r="C189">
        <f>SAFADModel_final_000004__2[[#This Row],[Whole Building:Facility Total Electric Demand Power '[W'](Hourly) ]]/1000</f>
        <v>20.518783500347748</v>
      </c>
    </row>
    <row r="190" spans="1:3" x14ac:dyDescent="0.25">
      <c r="A190" s="9" t="s">
        <v>141</v>
      </c>
      <c r="B190" s="12">
        <v>15870.214665808257</v>
      </c>
      <c r="C190">
        <f>SAFADModel_final_000004__2[[#This Row],[Whole Building:Facility Total Electric Demand Power '[W'](Hourly) ]]/1000</f>
        <v>15.870214665808257</v>
      </c>
    </row>
    <row r="191" spans="1:3" x14ac:dyDescent="0.25">
      <c r="A191" s="9" t="s">
        <v>142</v>
      </c>
      <c r="B191" s="12">
        <v>15454.040552521217</v>
      </c>
      <c r="C191">
        <f>SAFADModel_final_000004__2[[#This Row],[Whole Building:Facility Total Electric Demand Power '[W'](Hourly) ]]/1000</f>
        <v>15.454040552521217</v>
      </c>
    </row>
    <row r="192" spans="1:3" x14ac:dyDescent="0.25">
      <c r="A192" s="9" t="s">
        <v>143</v>
      </c>
      <c r="B192" s="12">
        <v>15470.580356142025</v>
      </c>
      <c r="C192">
        <f>SAFADModel_final_000004__2[[#This Row],[Whole Building:Facility Total Electric Demand Power '[W'](Hourly) ]]/1000</f>
        <v>15.470580356142026</v>
      </c>
    </row>
    <row r="193" spans="1:3" x14ac:dyDescent="0.25">
      <c r="A193" s="9" t="s">
        <v>144</v>
      </c>
      <c r="B193" s="12">
        <v>15451.352031324794</v>
      </c>
      <c r="C193">
        <f>SAFADModel_final_000004__2[[#This Row],[Whole Building:Facility Total Electric Demand Power '[W'](Hourly) ]]/1000</f>
        <v>15.451352031324793</v>
      </c>
    </row>
    <row r="194" spans="1:3" x14ac:dyDescent="0.25">
      <c r="A194" s="9" t="s">
        <v>145</v>
      </c>
      <c r="B194" s="12">
        <v>15401.907715955442</v>
      </c>
      <c r="C194">
        <f>SAFADModel_final_000004__2[[#This Row],[Whole Building:Facility Total Electric Demand Power '[W'](Hourly) ]]/1000</f>
        <v>15.401907715955442</v>
      </c>
    </row>
    <row r="195" spans="1:3" x14ac:dyDescent="0.25">
      <c r="A195" s="9" t="s">
        <v>146</v>
      </c>
      <c r="B195" s="12">
        <v>15353.542346386603</v>
      </c>
      <c r="C195">
        <f>SAFADModel_final_000004__2[[#This Row],[Whole Building:Facility Total Electric Demand Power '[W'](Hourly) ]]/1000</f>
        <v>15.353542346386602</v>
      </c>
    </row>
    <row r="196" spans="1:3" x14ac:dyDescent="0.25">
      <c r="A196" s="9" t="s">
        <v>147</v>
      </c>
      <c r="B196" s="12">
        <v>15304.590158899251</v>
      </c>
      <c r="C196">
        <f>SAFADModel_final_000004__2[[#This Row],[Whole Building:Facility Total Electric Demand Power '[W'](Hourly) ]]/1000</f>
        <v>15.30459015889925</v>
      </c>
    </row>
    <row r="197" spans="1:3" x14ac:dyDescent="0.25">
      <c r="A197" s="9" t="s">
        <v>148</v>
      </c>
      <c r="B197" s="12">
        <v>15257.686170987332</v>
      </c>
      <c r="C197">
        <f>SAFADModel_final_000004__2[[#This Row],[Whole Building:Facility Total Electric Demand Power '[W'](Hourly) ]]/1000</f>
        <v>15.257686170987332</v>
      </c>
    </row>
    <row r="198" spans="1:3" x14ac:dyDescent="0.25">
      <c r="A198" s="9" t="s">
        <v>149</v>
      </c>
      <c r="B198" s="12">
        <v>15204.59223249121</v>
      </c>
      <c r="C198">
        <f>SAFADModel_final_000004__2[[#This Row],[Whole Building:Facility Total Electric Demand Power '[W'](Hourly) ]]/1000</f>
        <v>15.20459223249121</v>
      </c>
    </row>
    <row r="199" spans="1:3" x14ac:dyDescent="0.25">
      <c r="A199" s="9" t="s">
        <v>150</v>
      </c>
      <c r="B199" s="12">
        <v>15213.651863358815</v>
      </c>
      <c r="C199">
        <f>SAFADModel_final_000004__2[[#This Row],[Whole Building:Facility Total Electric Demand Power '[W'](Hourly) ]]/1000</f>
        <v>15.213651863358814</v>
      </c>
    </row>
    <row r="200" spans="1:3" x14ac:dyDescent="0.25">
      <c r="A200" s="9" t="s">
        <v>151</v>
      </c>
      <c r="B200" s="12">
        <v>15289.938318408225</v>
      </c>
      <c r="C200">
        <f>SAFADModel_final_000004__2[[#This Row],[Whole Building:Facility Total Electric Demand Power '[W'](Hourly) ]]/1000</f>
        <v>15.289938318408225</v>
      </c>
    </row>
    <row r="201" spans="1:3" x14ac:dyDescent="0.25">
      <c r="A201" s="9" t="s">
        <v>152</v>
      </c>
      <c r="B201" s="12">
        <v>15407.666645551733</v>
      </c>
      <c r="C201">
        <f>SAFADModel_final_000004__2[[#This Row],[Whole Building:Facility Total Electric Demand Power '[W'](Hourly) ]]/1000</f>
        <v>15.407666645551734</v>
      </c>
    </row>
    <row r="202" spans="1:3" x14ac:dyDescent="0.25">
      <c r="A202" s="9" t="s">
        <v>153</v>
      </c>
      <c r="B202" s="12">
        <v>15490.824690657872</v>
      </c>
      <c r="C202">
        <f>SAFADModel_final_000004__2[[#This Row],[Whole Building:Facility Total Electric Demand Power '[W'](Hourly) ]]/1000</f>
        <v>15.490824690657872</v>
      </c>
    </row>
    <row r="203" spans="1:3" x14ac:dyDescent="0.25">
      <c r="A203" s="9" t="s">
        <v>154</v>
      </c>
      <c r="B203" s="12">
        <v>15698.70380685766</v>
      </c>
      <c r="C203">
        <f>SAFADModel_final_000004__2[[#This Row],[Whole Building:Facility Total Electric Demand Power '[W'](Hourly) ]]/1000</f>
        <v>15.69870380685766</v>
      </c>
    </row>
    <row r="204" spans="1:3" x14ac:dyDescent="0.25">
      <c r="A204" s="9" t="s">
        <v>155</v>
      </c>
      <c r="B204" s="12">
        <v>15901.001990404287</v>
      </c>
      <c r="C204">
        <f>SAFADModel_final_000004__2[[#This Row],[Whole Building:Facility Total Electric Demand Power '[W'](Hourly) ]]/1000</f>
        <v>15.901001990404287</v>
      </c>
    </row>
    <row r="205" spans="1:3" x14ac:dyDescent="0.25">
      <c r="A205" s="9" t="s">
        <v>156</v>
      </c>
      <c r="B205" s="12">
        <v>15965.480606302923</v>
      </c>
      <c r="C205">
        <f>SAFADModel_final_000004__2[[#This Row],[Whole Building:Facility Total Electric Demand Power '[W'](Hourly) ]]/1000</f>
        <v>15.965480606302922</v>
      </c>
    </row>
    <row r="206" spans="1:3" x14ac:dyDescent="0.25">
      <c r="A206" s="9" t="s">
        <v>157</v>
      </c>
      <c r="B206" s="12">
        <v>15978.161619190234</v>
      </c>
      <c r="C206">
        <f>SAFADModel_final_000004__2[[#This Row],[Whole Building:Facility Total Electric Demand Power '[W'](Hourly) ]]/1000</f>
        <v>15.978161619190233</v>
      </c>
    </row>
    <row r="207" spans="1:3" x14ac:dyDescent="0.25">
      <c r="A207" s="9" t="s">
        <v>158</v>
      </c>
      <c r="B207" s="12">
        <v>15953.460385628083</v>
      </c>
      <c r="C207">
        <f>SAFADModel_final_000004__2[[#This Row],[Whole Building:Facility Total Electric Demand Power '[W'](Hourly) ]]/1000</f>
        <v>15.953460385628082</v>
      </c>
    </row>
    <row r="208" spans="1:3" x14ac:dyDescent="0.25">
      <c r="A208" s="9" t="s">
        <v>159</v>
      </c>
      <c r="B208" s="12">
        <v>15922.194634664891</v>
      </c>
      <c r="C208">
        <f>SAFADModel_final_000004__2[[#This Row],[Whole Building:Facility Total Electric Demand Power '[W'](Hourly) ]]/1000</f>
        <v>15.922194634664891</v>
      </c>
    </row>
    <row r="209" spans="1:3" x14ac:dyDescent="0.25">
      <c r="A209" s="9" t="s">
        <v>160</v>
      </c>
      <c r="B209" s="12">
        <v>15882.407739986229</v>
      </c>
      <c r="C209">
        <f>SAFADModel_final_000004__2[[#This Row],[Whole Building:Facility Total Electric Demand Power '[W'](Hourly) ]]/1000</f>
        <v>15.882407739986229</v>
      </c>
    </row>
    <row r="210" spans="1:3" x14ac:dyDescent="0.25">
      <c r="A210" s="9" t="s">
        <v>161</v>
      </c>
      <c r="B210" s="12">
        <v>15821.013168387028</v>
      </c>
      <c r="C210">
        <f>SAFADModel_final_000004__2[[#This Row],[Whole Building:Facility Total Electric Demand Power '[W'](Hourly) ]]/1000</f>
        <v>15.821013168387028</v>
      </c>
    </row>
    <row r="211" spans="1:3" x14ac:dyDescent="0.25">
      <c r="A211" s="9" t="s">
        <v>162</v>
      </c>
      <c r="B211" s="12">
        <v>15748.340376323396</v>
      </c>
      <c r="C211">
        <f>SAFADModel_final_000004__2[[#This Row],[Whole Building:Facility Total Electric Demand Power '[W'](Hourly) ]]/1000</f>
        <v>15.748340376323396</v>
      </c>
    </row>
    <row r="212" spans="1:3" x14ac:dyDescent="0.25">
      <c r="A212" s="9" t="s">
        <v>163</v>
      </c>
      <c r="B212" s="12">
        <v>15662.069471386241</v>
      </c>
      <c r="C212">
        <f>SAFADModel_final_000004__2[[#This Row],[Whole Building:Facility Total Electric Demand Power '[W'](Hourly) ]]/1000</f>
        <v>15.662069471386241</v>
      </c>
    </row>
    <row r="213" spans="1:3" x14ac:dyDescent="0.25">
      <c r="A213" s="9" t="s">
        <v>164</v>
      </c>
      <c r="B213" s="12">
        <v>15576.59663283515</v>
      </c>
      <c r="C213">
        <f>SAFADModel_final_000004__2[[#This Row],[Whole Building:Facility Total Electric Demand Power '[W'](Hourly) ]]/1000</f>
        <v>15.57659663283515</v>
      </c>
    </row>
    <row r="214" spans="1:3" x14ac:dyDescent="0.25">
      <c r="A214" s="9" t="s">
        <v>165</v>
      </c>
      <c r="B214" s="12">
        <v>15510.433363908165</v>
      </c>
      <c r="C214">
        <f>SAFADModel_final_000004__2[[#This Row],[Whole Building:Facility Total Electric Demand Power '[W'](Hourly) ]]/1000</f>
        <v>15.510433363908165</v>
      </c>
    </row>
    <row r="215" spans="1:3" x14ac:dyDescent="0.25">
      <c r="A215" s="9" t="s">
        <v>166</v>
      </c>
      <c r="B215" s="12">
        <v>15442.892452112961</v>
      </c>
      <c r="C215">
        <f>SAFADModel_final_000004__2[[#This Row],[Whole Building:Facility Total Electric Demand Power '[W'](Hourly) ]]/1000</f>
        <v>15.442892452112961</v>
      </c>
    </row>
    <row r="216" spans="1:3" x14ac:dyDescent="0.25">
      <c r="A216" s="9" t="s">
        <v>167</v>
      </c>
      <c r="B216" s="12">
        <v>15383.224228415611</v>
      </c>
      <c r="C216">
        <f>SAFADModel_final_000004__2[[#This Row],[Whole Building:Facility Total Electric Demand Power '[W'](Hourly) ]]/1000</f>
        <v>15.38322422841561</v>
      </c>
    </row>
    <row r="217" spans="1:3" x14ac:dyDescent="0.25">
      <c r="A217" s="9" t="s">
        <v>168</v>
      </c>
      <c r="B217" s="12">
        <v>15329.21759622832</v>
      </c>
      <c r="C217">
        <f>SAFADModel_final_000004__2[[#This Row],[Whole Building:Facility Total Electric Demand Power '[W'](Hourly) ]]/1000</f>
        <v>15.32921759622832</v>
      </c>
    </row>
    <row r="218" spans="1:3" x14ac:dyDescent="0.25">
      <c r="A218" s="9" t="s">
        <v>169</v>
      </c>
      <c r="B218" s="12">
        <v>15285.762619283958</v>
      </c>
      <c r="C218">
        <f>SAFADModel_final_000004__2[[#This Row],[Whole Building:Facility Total Electric Demand Power '[W'](Hourly) ]]/1000</f>
        <v>15.285762619283958</v>
      </c>
    </row>
    <row r="219" spans="1:3" x14ac:dyDescent="0.25">
      <c r="A219" s="9" t="s">
        <v>170</v>
      </c>
      <c r="B219" s="12">
        <v>15249.801111755563</v>
      </c>
      <c r="C219">
        <f>SAFADModel_final_000004__2[[#This Row],[Whole Building:Facility Total Electric Demand Power '[W'](Hourly) ]]/1000</f>
        <v>15.249801111755563</v>
      </c>
    </row>
    <row r="220" spans="1:3" x14ac:dyDescent="0.25">
      <c r="A220" s="9" t="s">
        <v>171</v>
      </c>
      <c r="B220" s="12">
        <v>15218.583337421085</v>
      </c>
      <c r="C220">
        <f>SAFADModel_final_000004__2[[#This Row],[Whole Building:Facility Total Electric Demand Power '[W'](Hourly) ]]/1000</f>
        <v>15.218583337421085</v>
      </c>
    </row>
    <row r="221" spans="1:3" x14ac:dyDescent="0.25">
      <c r="A221" s="9" t="s">
        <v>172</v>
      </c>
      <c r="B221" s="12">
        <v>15194.281307747027</v>
      </c>
      <c r="C221">
        <f>SAFADModel_final_000004__2[[#This Row],[Whole Building:Facility Total Electric Demand Power '[W'](Hourly) ]]/1000</f>
        <v>15.194281307747028</v>
      </c>
    </row>
    <row r="222" spans="1:3" x14ac:dyDescent="0.25">
      <c r="A222" s="9" t="s">
        <v>173</v>
      </c>
      <c r="B222" s="12">
        <v>15175.183328638095</v>
      </c>
      <c r="C222">
        <f>SAFADModel_final_000004__2[[#This Row],[Whole Building:Facility Total Electric Demand Power '[W'](Hourly) ]]/1000</f>
        <v>15.175183328638095</v>
      </c>
    </row>
    <row r="223" spans="1:3" x14ac:dyDescent="0.25">
      <c r="A223" s="9" t="s">
        <v>174</v>
      </c>
      <c r="B223" s="12">
        <v>15190.804865989294</v>
      </c>
      <c r="C223">
        <f>SAFADModel_final_000004__2[[#This Row],[Whole Building:Facility Total Electric Demand Power '[W'](Hourly) ]]/1000</f>
        <v>15.190804865989294</v>
      </c>
    </row>
    <row r="224" spans="1:3" x14ac:dyDescent="0.25">
      <c r="A224" s="9" t="s">
        <v>175</v>
      </c>
      <c r="B224" s="12">
        <v>15306.765630632837</v>
      </c>
      <c r="C224">
        <f>SAFADModel_final_000004__2[[#This Row],[Whole Building:Facility Total Electric Demand Power '[W'](Hourly) ]]/1000</f>
        <v>15.306765630632837</v>
      </c>
    </row>
    <row r="225" spans="1:3" x14ac:dyDescent="0.25">
      <c r="A225" s="9" t="s">
        <v>176</v>
      </c>
      <c r="B225" s="12">
        <v>49940.724951189921</v>
      </c>
      <c r="C225">
        <f>SAFADModel_final_000004__2[[#This Row],[Whole Building:Facility Total Electric Demand Power '[W'](Hourly) ]]/1000</f>
        <v>49.940724951189921</v>
      </c>
    </row>
    <row r="226" spans="1:3" x14ac:dyDescent="0.25">
      <c r="A226" s="9" t="s">
        <v>177</v>
      </c>
      <c r="B226" s="12">
        <v>123170.02989912737</v>
      </c>
      <c r="C226">
        <f>SAFADModel_final_000004__2[[#This Row],[Whole Building:Facility Total Electric Demand Power '[W'](Hourly) ]]/1000</f>
        <v>123.17002989912737</v>
      </c>
    </row>
    <row r="227" spans="1:3" x14ac:dyDescent="0.25">
      <c r="A227" s="9" t="s">
        <v>178</v>
      </c>
      <c r="B227" s="12">
        <v>180304.60348774368</v>
      </c>
      <c r="C227">
        <f>SAFADModel_final_000004__2[[#This Row],[Whole Building:Facility Total Electric Demand Power '[W'](Hourly) ]]/1000</f>
        <v>180.30460348774366</v>
      </c>
    </row>
    <row r="228" spans="1:3" x14ac:dyDescent="0.25">
      <c r="A228" s="9" t="s">
        <v>179</v>
      </c>
      <c r="B228" s="12">
        <v>222845.0227900774</v>
      </c>
      <c r="C228">
        <f>SAFADModel_final_000004__2[[#This Row],[Whole Building:Facility Total Electric Demand Power '[W'](Hourly) ]]/1000</f>
        <v>222.84502279007739</v>
      </c>
    </row>
    <row r="229" spans="1:3" x14ac:dyDescent="0.25">
      <c r="A229" s="9" t="s">
        <v>180</v>
      </c>
      <c r="B229" s="12">
        <v>306124.63644173159</v>
      </c>
      <c r="C229">
        <f>SAFADModel_final_000004__2[[#This Row],[Whole Building:Facility Total Electric Demand Power '[W'](Hourly) ]]/1000</f>
        <v>306.12463644173158</v>
      </c>
    </row>
    <row r="230" spans="1:3" x14ac:dyDescent="0.25">
      <c r="A230" s="9" t="s">
        <v>181</v>
      </c>
      <c r="B230" s="12">
        <v>310942.73808442469</v>
      </c>
      <c r="C230">
        <f>SAFADModel_final_000004__2[[#This Row],[Whole Building:Facility Total Electric Demand Power '[W'](Hourly) ]]/1000</f>
        <v>310.94273808442472</v>
      </c>
    </row>
    <row r="231" spans="1:3" x14ac:dyDescent="0.25">
      <c r="A231" s="9" t="s">
        <v>182</v>
      </c>
      <c r="B231" s="12">
        <v>313724.29167653114</v>
      </c>
      <c r="C231">
        <f>SAFADModel_final_000004__2[[#This Row],[Whole Building:Facility Total Electric Demand Power '[W'](Hourly) ]]/1000</f>
        <v>313.72429167653115</v>
      </c>
    </row>
    <row r="232" spans="1:3" x14ac:dyDescent="0.25">
      <c r="A232" s="9" t="s">
        <v>183</v>
      </c>
      <c r="B232" s="12">
        <v>314863.71866304165</v>
      </c>
      <c r="C232">
        <f>SAFADModel_final_000004__2[[#This Row],[Whole Building:Facility Total Electric Demand Power '[W'](Hourly) ]]/1000</f>
        <v>314.86371866304165</v>
      </c>
    </row>
    <row r="233" spans="1:3" x14ac:dyDescent="0.25">
      <c r="A233" s="9" t="s">
        <v>184</v>
      </c>
      <c r="B233" s="12">
        <v>223566.44226125444</v>
      </c>
      <c r="C233">
        <f>SAFADModel_final_000004__2[[#This Row],[Whole Building:Facility Total Electric Demand Power '[W'](Hourly) ]]/1000</f>
        <v>223.56644226125445</v>
      </c>
    </row>
    <row r="234" spans="1:3" x14ac:dyDescent="0.25">
      <c r="A234" s="9" t="s">
        <v>185</v>
      </c>
      <c r="B234" s="12">
        <v>91563.696356968911</v>
      </c>
      <c r="C234">
        <f>SAFADModel_final_000004__2[[#This Row],[Whole Building:Facility Total Electric Demand Power '[W'](Hourly) ]]/1000</f>
        <v>91.563696356968904</v>
      </c>
    </row>
    <row r="235" spans="1:3" x14ac:dyDescent="0.25">
      <c r="A235" s="9" t="s">
        <v>186</v>
      </c>
      <c r="B235" s="12">
        <v>100114.0198906969</v>
      </c>
      <c r="C235">
        <f>SAFADModel_final_000004__2[[#This Row],[Whole Building:Facility Total Electric Demand Power '[W'](Hourly) ]]/1000</f>
        <v>100.11401989069689</v>
      </c>
    </row>
    <row r="236" spans="1:3" x14ac:dyDescent="0.25">
      <c r="A236" s="9" t="s">
        <v>187</v>
      </c>
      <c r="B236" s="12">
        <v>43218.739856265856</v>
      </c>
      <c r="C236">
        <f>SAFADModel_final_000004__2[[#This Row],[Whole Building:Facility Total Electric Demand Power '[W'](Hourly) ]]/1000</f>
        <v>43.218739856265856</v>
      </c>
    </row>
    <row r="237" spans="1:3" x14ac:dyDescent="0.25">
      <c r="A237" s="9" t="s">
        <v>188</v>
      </c>
      <c r="B237" s="12">
        <v>16251.77367983031</v>
      </c>
      <c r="C237">
        <f>SAFADModel_final_000004__2[[#This Row],[Whole Building:Facility Total Electric Demand Power '[W'](Hourly) ]]/1000</f>
        <v>16.251773679830311</v>
      </c>
    </row>
    <row r="238" spans="1:3" x14ac:dyDescent="0.25">
      <c r="A238" s="9" t="s">
        <v>189</v>
      </c>
      <c r="B238" s="12">
        <v>15769.087994267333</v>
      </c>
      <c r="C238">
        <f>SAFADModel_final_000004__2[[#This Row],[Whole Building:Facility Total Electric Demand Power '[W'](Hourly) ]]/1000</f>
        <v>15.769087994267332</v>
      </c>
    </row>
    <row r="239" spans="1:3" x14ac:dyDescent="0.25">
      <c r="A239" s="9" t="s">
        <v>190</v>
      </c>
      <c r="B239" s="12">
        <v>15335.279536930539</v>
      </c>
      <c r="C239">
        <f>SAFADModel_final_000004__2[[#This Row],[Whole Building:Facility Total Electric Demand Power '[W'](Hourly) ]]/1000</f>
        <v>15.335279536930539</v>
      </c>
    </row>
    <row r="240" spans="1:3" x14ac:dyDescent="0.25">
      <c r="A240" s="9" t="s">
        <v>191</v>
      </c>
      <c r="B240" s="12">
        <v>15326.454589792744</v>
      </c>
      <c r="C240">
        <f>SAFADModel_final_000004__2[[#This Row],[Whole Building:Facility Total Electric Demand Power '[W'](Hourly) ]]/1000</f>
        <v>15.326454589792744</v>
      </c>
    </row>
    <row r="241" spans="1:3" x14ac:dyDescent="0.25">
      <c r="A241" s="9" t="s">
        <v>192</v>
      </c>
      <c r="B241" s="12">
        <v>15309.697356446302</v>
      </c>
      <c r="C241">
        <f>SAFADModel_final_000004__2[[#This Row],[Whole Building:Facility Total Electric Demand Power '[W'](Hourly) ]]/1000</f>
        <v>15.309697356446302</v>
      </c>
    </row>
    <row r="242" spans="1:3" x14ac:dyDescent="0.25">
      <c r="A242" s="9" t="s">
        <v>193</v>
      </c>
      <c r="B242" s="12">
        <v>15285.974216804854</v>
      </c>
      <c r="C242">
        <f>SAFADModel_final_000004__2[[#This Row],[Whole Building:Facility Total Electric Demand Power '[W'](Hourly) ]]/1000</f>
        <v>15.285974216804854</v>
      </c>
    </row>
    <row r="243" spans="1:3" x14ac:dyDescent="0.25">
      <c r="A243" s="9" t="s">
        <v>194</v>
      </c>
      <c r="B243" s="12">
        <v>15275.436261872055</v>
      </c>
      <c r="C243">
        <f>SAFADModel_final_000004__2[[#This Row],[Whole Building:Facility Total Electric Demand Power '[W'](Hourly) ]]/1000</f>
        <v>15.275436261872056</v>
      </c>
    </row>
    <row r="244" spans="1:3" x14ac:dyDescent="0.25">
      <c r="A244" s="9" t="s">
        <v>195</v>
      </c>
      <c r="B244" s="12">
        <v>15226.668924647669</v>
      </c>
      <c r="C244">
        <f>SAFADModel_final_000004__2[[#This Row],[Whole Building:Facility Total Electric Demand Power '[W'](Hourly) ]]/1000</f>
        <v>15.226668924647669</v>
      </c>
    </row>
    <row r="245" spans="1:3" x14ac:dyDescent="0.25">
      <c r="A245" s="9" t="s">
        <v>196</v>
      </c>
      <c r="B245" s="12">
        <v>15119.861687699513</v>
      </c>
      <c r="C245">
        <f>SAFADModel_final_000004__2[[#This Row],[Whole Building:Facility Total Electric Demand Power '[W'](Hourly) ]]/1000</f>
        <v>15.119861687699514</v>
      </c>
    </row>
    <row r="246" spans="1:3" x14ac:dyDescent="0.25">
      <c r="A246" s="9" t="s">
        <v>197</v>
      </c>
      <c r="B246" s="12">
        <v>14994.043636819484</v>
      </c>
      <c r="C246">
        <f>SAFADModel_final_000004__2[[#This Row],[Whole Building:Facility Total Electric Demand Power '[W'](Hourly) ]]/1000</f>
        <v>14.994043636819484</v>
      </c>
    </row>
    <row r="247" spans="1:3" x14ac:dyDescent="0.25">
      <c r="A247" s="9" t="s">
        <v>198</v>
      </c>
      <c r="B247" s="12">
        <v>14947.828851842709</v>
      </c>
      <c r="C247">
        <f>SAFADModel_final_000004__2[[#This Row],[Whole Building:Facility Total Electric Demand Power '[W'](Hourly) ]]/1000</f>
        <v>14.94782885184271</v>
      </c>
    </row>
    <row r="248" spans="1:3" x14ac:dyDescent="0.25">
      <c r="A248" s="9" t="s">
        <v>199</v>
      </c>
      <c r="B248" s="12">
        <v>15068.529256546411</v>
      </c>
      <c r="C248">
        <f>SAFADModel_final_000004__2[[#This Row],[Whole Building:Facility Total Electric Demand Power '[W'](Hourly) ]]/1000</f>
        <v>15.068529256546411</v>
      </c>
    </row>
    <row r="249" spans="1:3" x14ac:dyDescent="0.25">
      <c r="A249" s="9" t="s">
        <v>200</v>
      </c>
      <c r="B249" s="12">
        <v>44470.365230779666</v>
      </c>
      <c r="C249">
        <f>SAFADModel_final_000004__2[[#This Row],[Whole Building:Facility Total Electric Demand Power '[W'](Hourly) ]]/1000</f>
        <v>44.470365230779663</v>
      </c>
    </row>
    <row r="250" spans="1:3" x14ac:dyDescent="0.25">
      <c r="A250" s="9" t="s">
        <v>201</v>
      </c>
      <c r="B250" s="12">
        <v>178641.02147080353</v>
      </c>
      <c r="C250">
        <f>SAFADModel_final_000004__2[[#This Row],[Whole Building:Facility Total Electric Demand Power '[W'](Hourly) ]]/1000</f>
        <v>178.64102147080354</v>
      </c>
    </row>
    <row r="251" spans="1:3" x14ac:dyDescent="0.25">
      <c r="A251" s="9" t="s">
        <v>202</v>
      </c>
      <c r="B251" s="12">
        <v>226806.07163327443</v>
      </c>
      <c r="C251">
        <f>SAFADModel_final_000004__2[[#This Row],[Whole Building:Facility Total Electric Demand Power '[W'](Hourly) ]]/1000</f>
        <v>226.80607163327443</v>
      </c>
    </row>
    <row r="252" spans="1:3" x14ac:dyDescent="0.25">
      <c r="A252" s="9" t="s">
        <v>203</v>
      </c>
      <c r="B252" s="12">
        <v>290156.99549671856</v>
      </c>
      <c r="C252">
        <f>SAFADModel_final_000004__2[[#This Row],[Whole Building:Facility Total Electric Demand Power '[W'](Hourly) ]]/1000</f>
        <v>290.15699549671854</v>
      </c>
    </row>
    <row r="253" spans="1:3" x14ac:dyDescent="0.25">
      <c r="A253" s="9" t="s">
        <v>204</v>
      </c>
      <c r="B253" s="12">
        <v>308425.09955318179</v>
      </c>
      <c r="C253">
        <f>SAFADModel_final_000004__2[[#This Row],[Whole Building:Facility Total Electric Demand Power '[W'](Hourly) ]]/1000</f>
        <v>308.42509955318178</v>
      </c>
    </row>
    <row r="254" spans="1:3" x14ac:dyDescent="0.25">
      <c r="A254" s="9" t="s">
        <v>205</v>
      </c>
      <c r="B254" s="12">
        <v>324175.48111911287</v>
      </c>
      <c r="C254">
        <f>SAFADModel_final_000004__2[[#This Row],[Whole Building:Facility Total Electric Demand Power '[W'](Hourly) ]]/1000</f>
        <v>324.17548111911287</v>
      </c>
    </row>
    <row r="255" spans="1:3" x14ac:dyDescent="0.25">
      <c r="A255" s="9" t="s">
        <v>206</v>
      </c>
      <c r="B255" s="12">
        <v>345237.25008211442</v>
      </c>
      <c r="C255">
        <f>SAFADModel_final_000004__2[[#This Row],[Whole Building:Facility Total Electric Demand Power '[W'](Hourly) ]]/1000</f>
        <v>345.23725008211443</v>
      </c>
    </row>
    <row r="256" spans="1:3" x14ac:dyDescent="0.25">
      <c r="A256" s="9" t="s">
        <v>207</v>
      </c>
      <c r="B256" s="12">
        <v>313263.54069118458</v>
      </c>
      <c r="C256">
        <f>SAFADModel_final_000004__2[[#This Row],[Whole Building:Facility Total Electric Demand Power '[W'](Hourly) ]]/1000</f>
        <v>313.26354069118457</v>
      </c>
    </row>
    <row r="257" spans="1:3" x14ac:dyDescent="0.25">
      <c r="A257" s="9" t="s">
        <v>208</v>
      </c>
      <c r="B257" s="12">
        <v>314310.02633148985</v>
      </c>
      <c r="C257">
        <f>SAFADModel_final_000004__2[[#This Row],[Whole Building:Facility Total Electric Demand Power '[W'](Hourly) ]]/1000</f>
        <v>314.31002633148984</v>
      </c>
    </row>
    <row r="258" spans="1:3" x14ac:dyDescent="0.25">
      <c r="A258" s="9" t="s">
        <v>209</v>
      </c>
      <c r="B258" s="12">
        <v>289886.6295711844</v>
      </c>
      <c r="C258">
        <f>SAFADModel_final_000004__2[[#This Row],[Whole Building:Facility Total Electric Demand Power '[W'](Hourly) ]]/1000</f>
        <v>289.88662957118441</v>
      </c>
    </row>
    <row r="259" spans="1:3" x14ac:dyDescent="0.25">
      <c r="A259" s="9" t="s">
        <v>210</v>
      </c>
      <c r="B259" s="12">
        <v>157851.96930996166</v>
      </c>
      <c r="C259">
        <f>SAFADModel_final_000004__2[[#This Row],[Whole Building:Facility Total Electric Demand Power '[W'](Hourly) ]]/1000</f>
        <v>157.85196930996165</v>
      </c>
    </row>
    <row r="260" spans="1:3" x14ac:dyDescent="0.25">
      <c r="A260" s="9" t="s">
        <v>211</v>
      </c>
      <c r="B260" s="12">
        <v>109367.19750943877</v>
      </c>
      <c r="C260">
        <f>SAFADModel_final_000004__2[[#This Row],[Whole Building:Facility Total Electric Demand Power '[W'](Hourly) ]]/1000</f>
        <v>109.36719750943877</v>
      </c>
    </row>
    <row r="261" spans="1:3" x14ac:dyDescent="0.25">
      <c r="A261" s="9" t="s">
        <v>212</v>
      </c>
      <c r="B261" s="12">
        <v>76143.702608473672</v>
      </c>
      <c r="C261">
        <f>SAFADModel_final_000004__2[[#This Row],[Whole Building:Facility Total Electric Demand Power '[W'](Hourly) ]]/1000</f>
        <v>76.143702608473674</v>
      </c>
    </row>
    <row r="262" spans="1:3" x14ac:dyDescent="0.25">
      <c r="A262" s="9" t="s">
        <v>213</v>
      </c>
      <c r="B262" s="12">
        <v>15526.920149604653</v>
      </c>
      <c r="C262">
        <f>SAFADModel_final_000004__2[[#This Row],[Whole Building:Facility Total Electric Demand Power '[W'](Hourly) ]]/1000</f>
        <v>15.526920149604653</v>
      </c>
    </row>
    <row r="263" spans="1:3" x14ac:dyDescent="0.25">
      <c r="A263" s="9" t="s">
        <v>214</v>
      </c>
      <c r="B263" s="12">
        <v>15427.347908098314</v>
      </c>
      <c r="C263">
        <f>SAFADModel_final_000004__2[[#This Row],[Whole Building:Facility Total Electric Demand Power '[W'](Hourly) ]]/1000</f>
        <v>15.427347908098314</v>
      </c>
    </row>
    <row r="264" spans="1:3" x14ac:dyDescent="0.25">
      <c r="A264" s="9" t="s">
        <v>215</v>
      </c>
      <c r="B264" s="12">
        <v>15307.987869232784</v>
      </c>
      <c r="C264">
        <f>SAFADModel_final_000004__2[[#This Row],[Whole Building:Facility Total Electric Demand Power '[W'](Hourly) ]]/1000</f>
        <v>15.307987869232784</v>
      </c>
    </row>
    <row r="265" spans="1:3" x14ac:dyDescent="0.25">
      <c r="A265" s="9" t="s">
        <v>216</v>
      </c>
      <c r="B265" s="12">
        <v>15192.089009892057</v>
      </c>
      <c r="C265">
        <f>SAFADModel_final_000004__2[[#This Row],[Whole Building:Facility Total Electric Demand Power '[W'](Hourly) ]]/1000</f>
        <v>15.192089009892058</v>
      </c>
    </row>
    <row r="266" spans="1:3" x14ac:dyDescent="0.25">
      <c r="A266" s="9" t="s">
        <v>217</v>
      </c>
      <c r="B266" s="12">
        <v>15085.325776110121</v>
      </c>
      <c r="C266">
        <f>SAFADModel_final_000004__2[[#This Row],[Whole Building:Facility Total Electric Demand Power '[W'](Hourly) ]]/1000</f>
        <v>15.085325776110121</v>
      </c>
    </row>
    <row r="267" spans="1:3" x14ac:dyDescent="0.25">
      <c r="A267" s="9" t="s">
        <v>218</v>
      </c>
      <c r="B267" s="12">
        <v>14964.74905092679</v>
      </c>
      <c r="C267">
        <f>SAFADModel_final_000004__2[[#This Row],[Whole Building:Facility Total Electric Demand Power '[W'](Hourly) ]]/1000</f>
        <v>14.964749050926789</v>
      </c>
    </row>
    <row r="268" spans="1:3" x14ac:dyDescent="0.25">
      <c r="A268" s="9" t="s">
        <v>219</v>
      </c>
      <c r="B268" s="12">
        <v>14864.966756251621</v>
      </c>
      <c r="C268">
        <f>SAFADModel_final_000004__2[[#This Row],[Whole Building:Facility Total Electric Demand Power '[W'](Hourly) ]]/1000</f>
        <v>14.86496675625162</v>
      </c>
    </row>
    <row r="269" spans="1:3" x14ac:dyDescent="0.25">
      <c r="A269" s="9" t="s">
        <v>220</v>
      </c>
      <c r="B269" s="12">
        <v>14822.974798274618</v>
      </c>
      <c r="C269">
        <f>SAFADModel_final_000004__2[[#This Row],[Whole Building:Facility Total Electric Demand Power '[W'](Hourly) ]]/1000</f>
        <v>14.822974798274618</v>
      </c>
    </row>
    <row r="270" spans="1:3" x14ac:dyDescent="0.25">
      <c r="A270" s="9" t="s">
        <v>221</v>
      </c>
      <c r="B270" s="12">
        <v>14798.899441752927</v>
      </c>
      <c r="C270">
        <f>SAFADModel_final_000004__2[[#This Row],[Whole Building:Facility Total Electric Demand Power '[W'](Hourly) ]]/1000</f>
        <v>14.798899441752926</v>
      </c>
    </row>
    <row r="271" spans="1:3" x14ac:dyDescent="0.25">
      <c r="A271" s="9" t="s">
        <v>222</v>
      </c>
      <c r="B271" s="12">
        <v>14880.998757188892</v>
      </c>
      <c r="C271">
        <f>SAFADModel_final_000004__2[[#This Row],[Whole Building:Facility Total Electric Demand Power '[W'](Hourly) ]]/1000</f>
        <v>14.880998757188893</v>
      </c>
    </row>
    <row r="272" spans="1:3" x14ac:dyDescent="0.25">
      <c r="A272" s="9" t="s">
        <v>223</v>
      </c>
      <c r="B272" s="12">
        <v>15171.698191576957</v>
      </c>
      <c r="C272">
        <f>SAFADModel_final_000004__2[[#This Row],[Whole Building:Facility Total Electric Demand Power '[W'](Hourly) ]]/1000</f>
        <v>15.171698191576958</v>
      </c>
    </row>
    <row r="273" spans="1:3" x14ac:dyDescent="0.25">
      <c r="A273" s="9" t="s">
        <v>224</v>
      </c>
      <c r="B273" s="12">
        <v>56560.623989931752</v>
      </c>
      <c r="C273">
        <f>SAFADModel_final_000004__2[[#This Row],[Whole Building:Facility Total Electric Demand Power '[W'](Hourly) ]]/1000</f>
        <v>56.560623989931749</v>
      </c>
    </row>
    <row r="274" spans="1:3" x14ac:dyDescent="0.25">
      <c r="A274" s="9" t="s">
        <v>225</v>
      </c>
      <c r="B274" s="12">
        <v>143715.39109760351</v>
      </c>
      <c r="C274">
        <f>SAFADModel_final_000004__2[[#This Row],[Whole Building:Facility Total Electric Demand Power '[W'](Hourly) ]]/1000</f>
        <v>143.71539109760351</v>
      </c>
    </row>
    <row r="275" spans="1:3" x14ac:dyDescent="0.25">
      <c r="A275" s="9" t="s">
        <v>226</v>
      </c>
      <c r="B275" s="12">
        <v>276942.21333093726</v>
      </c>
      <c r="C275">
        <f>SAFADModel_final_000004__2[[#This Row],[Whole Building:Facility Total Electric Demand Power '[W'](Hourly) ]]/1000</f>
        <v>276.94221333093725</v>
      </c>
    </row>
    <row r="276" spans="1:3" x14ac:dyDescent="0.25">
      <c r="A276" s="9" t="s">
        <v>227</v>
      </c>
      <c r="B276" s="12">
        <v>262975.02067241364</v>
      </c>
      <c r="C276">
        <f>SAFADModel_final_000004__2[[#This Row],[Whole Building:Facility Total Electric Demand Power '[W'](Hourly) ]]/1000</f>
        <v>262.97502067241362</v>
      </c>
    </row>
    <row r="277" spans="1:3" x14ac:dyDescent="0.25">
      <c r="A277" s="9" t="s">
        <v>228</v>
      </c>
      <c r="B277" s="12">
        <v>267279.57290504576</v>
      </c>
      <c r="C277">
        <f>SAFADModel_final_000004__2[[#This Row],[Whole Building:Facility Total Electric Demand Power '[W'](Hourly) ]]/1000</f>
        <v>267.27957290504577</v>
      </c>
    </row>
    <row r="278" spans="1:3" x14ac:dyDescent="0.25">
      <c r="A278" s="9" t="s">
        <v>229</v>
      </c>
      <c r="B278" s="12">
        <v>291779.22091281525</v>
      </c>
      <c r="C278">
        <f>SAFADModel_final_000004__2[[#This Row],[Whole Building:Facility Total Electric Demand Power '[W'](Hourly) ]]/1000</f>
        <v>291.77922091281522</v>
      </c>
    </row>
    <row r="279" spans="1:3" x14ac:dyDescent="0.25">
      <c r="A279" s="9" t="s">
        <v>230</v>
      </c>
      <c r="B279" s="12">
        <v>301986.54734765465</v>
      </c>
      <c r="C279">
        <f>SAFADModel_final_000004__2[[#This Row],[Whole Building:Facility Total Electric Demand Power '[W'](Hourly) ]]/1000</f>
        <v>301.98654734765466</v>
      </c>
    </row>
    <row r="280" spans="1:3" x14ac:dyDescent="0.25">
      <c r="A280" s="9" t="s">
        <v>231</v>
      </c>
      <c r="B280" s="12">
        <v>236868.09102051207</v>
      </c>
      <c r="C280">
        <f>SAFADModel_final_000004__2[[#This Row],[Whole Building:Facility Total Electric Demand Power '[W'](Hourly) ]]/1000</f>
        <v>236.86809102051208</v>
      </c>
    </row>
    <row r="281" spans="1:3" x14ac:dyDescent="0.25">
      <c r="A281" s="9" t="s">
        <v>232</v>
      </c>
      <c r="B281" s="12">
        <v>201880.95136052833</v>
      </c>
      <c r="C281">
        <f>SAFADModel_final_000004__2[[#This Row],[Whole Building:Facility Total Electric Demand Power '[W'](Hourly) ]]/1000</f>
        <v>201.88095136052831</v>
      </c>
    </row>
    <row r="282" spans="1:3" x14ac:dyDescent="0.25">
      <c r="A282" s="9" t="s">
        <v>233</v>
      </c>
      <c r="B282" s="12">
        <v>200127.36312508353</v>
      </c>
      <c r="C282">
        <f>SAFADModel_final_000004__2[[#This Row],[Whole Building:Facility Total Electric Demand Power '[W'](Hourly) ]]/1000</f>
        <v>200.12736312508352</v>
      </c>
    </row>
    <row r="283" spans="1:3" x14ac:dyDescent="0.25">
      <c r="A283" s="9" t="s">
        <v>234</v>
      </c>
      <c r="B283" s="12">
        <v>101463.13679933816</v>
      </c>
      <c r="C283">
        <f>SAFADModel_final_000004__2[[#This Row],[Whole Building:Facility Total Electric Demand Power '[W'](Hourly) ]]/1000</f>
        <v>101.46313679933816</v>
      </c>
    </row>
    <row r="284" spans="1:3" x14ac:dyDescent="0.25">
      <c r="A284" s="9" t="s">
        <v>235</v>
      </c>
      <c r="B284" s="12">
        <v>50555.915527669124</v>
      </c>
      <c r="C284">
        <f>SAFADModel_final_000004__2[[#This Row],[Whole Building:Facility Total Electric Demand Power '[W'](Hourly) ]]/1000</f>
        <v>50.555915527669121</v>
      </c>
    </row>
    <row r="285" spans="1:3" x14ac:dyDescent="0.25">
      <c r="A285" s="9" t="s">
        <v>236</v>
      </c>
      <c r="B285" s="12">
        <v>30380.978516873878</v>
      </c>
      <c r="C285">
        <f>SAFADModel_final_000004__2[[#This Row],[Whole Building:Facility Total Electric Demand Power '[W'](Hourly) ]]/1000</f>
        <v>30.380978516873878</v>
      </c>
    </row>
    <row r="286" spans="1:3" x14ac:dyDescent="0.25">
      <c r="A286" s="9" t="s">
        <v>237</v>
      </c>
      <c r="B286" s="12">
        <v>22837.238736078347</v>
      </c>
      <c r="C286">
        <f>SAFADModel_final_000004__2[[#This Row],[Whole Building:Facility Total Electric Demand Power '[W'](Hourly) ]]/1000</f>
        <v>22.837238736078348</v>
      </c>
    </row>
    <row r="287" spans="1:3" x14ac:dyDescent="0.25">
      <c r="A287" s="9" t="s">
        <v>238</v>
      </c>
      <c r="B287" s="12">
        <v>15413.670260103572</v>
      </c>
      <c r="C287">
        <f>SAFADModel_final_000004__2[[#This Row],[Whole Building:Facility Total Electric Demand Power '[W'](Hourly) ]]/1000</f>
        <v>15.413670260103572</v>
      </c>
    </row>
    <row r="288" spans="1:3" x14ac:dyDescent="0.25">
      <c r="A288" s="9" t="s">
        <v>239</v>
      </c>
      <c r="B288" s="12">
        <v>15405.168604931654</v>
      </c>
      <c r="C288">
        <f>SAFADModel_final_000004__2[[#This Row],[Whole Building:Facility Total Electric Demand Power '[W'](Hourly) ]]/1000</f>
        <v>15.405168604931655</v>
      </c>
    </row>
    <row r="289" spans="1:3" x14ac:dyDescent="0.25">
      <c r="A289" s="9" t="s">
        <v>240</v>
      </c>
      <c r="B289" s="12">
        <v>15341.600206027664</v>
      </c>
      <c r="C289">
        <f>SAFADModel_final_000004__2[[#This Row],[Whole Building:Facility Total Electric Demand Power '[W'](Hourly) ]]/1000</f>
        <v>15.341600206027664</v>
      </c>
    </row>
    <row r="290" spans="1:3" x14ac:dyDescent="0.25">
      <c r="A290" s="9" t="s">
        <v>581</v>
      </c>
      <c r="B290" s="12">
        <v>15165.497201025217</v>
      </c>
      <c r="C290">
        <f>SAFADModel_final_000004__2[[#This Row],[Whole Building:Facility Total Electric Demand Power '[W'](Hourly) ]]/1000</f>
        <v>15.165497201025216</v>
      </c>
    </row>
    <row r="291" spans="1:3" x14ac:dyDescent="0.25">
      <c r="A291" s="9" t="s">
        <v>582</v>
      </c>
      <c r="B291" s="12">
        <v>14950.943227491372</v>
      </c>
      <c r="C291">
        <f>SAFADModel_final_000004__2[[#This Row],[Whole Building:Facility Total Electric Demand Power '[W'](Hourly) ]]/1000</f>
        <v>14.950943227491372</v>
      </c>
    </row>
    <row r="292" spans="1:3" x14ac:dyDescent="0.25">
      <c r="A292" s="9" t="s">
        <v>583</v>
      </c>
      <c r="B292" s="12">
        <v>14798.569145502935</v>
      </c>
      <c r="C292">
        <f>SAFADModel_final_000004__2[[#This Row],[Whole Building:Facility Total Electric Demand Power '[W'](Hourly) ]]/1000</f>
        <v>14.798569145502935</v>
      </c>
    </row>
    <row r="293" spans="1:3" x14ac:dyDescent="0.25">
      <c r="A293" s="9" t="s">
        <v>584</v>
      </c>
      <c r="B293" s="12">
        <v>14720.027042924363</v>
      </c>
      <c r="C293">
        <f>SAFADModel_final_000004__2[[#This Row],[Whole Building:Facility Total Electric Demand Power '[W'](Hourly) ]]/1000</f>
        <v>14.720027042924363</v>
      </c>
    </row>
    <row r="294" spans="1:3" x14ac:dyDescent="0.25">
      <c r="A294" s="9" t="s">
        <v>585</v>
      </c>
      <c r="B294" s="12">
        <v>14671.439864951346</v>
      </c>
      <c r="C294">
        <f>SAFADModel_final_000004__2[[#This Row],[Whole Building:Facility Total Electric Demand Power '[W'](Hourly) ]]/1000</f>
        <v>14.671439864951346</v>
      </c>
    </row>
    <row r="295" spans="1:3" x14ac:dyDescent="0.25">
      <c r="A295" s="9" t="s">
        <v>586</v>
      </c>
      <c r="B295" s="12">
        <v>14726.637972725141</v>
      </c>
      <c r="C295">
        <f>SAFADModel_final_000004__2[[#This Row],[Whole Building:Facility Total Electric Demand Power '[W'](Hourly) ]]/1000</f>
        <v>14.72663797272514</v>
      </c>
    </row>
    <row r="296" spans="1:3" x14ac:dyDescent="0.25">
      <c r="A296" s="9" t="s">
        <v>587</v>
      </c>
      <c r="B296" s="12">
        <v>14958.921081271803</v>
      </c>
      <c r="C296">
        <f>SAFADModel_final_000004__2[[#This Row],[Whole Building:Facility Total Electric Demand Power '[W'](Hourly) ]]/1000</f>
        <v>14.958921081271804</v>
      </c>
    </row>
    <row r="297" spans="1:3" x14ac:dyDescent="0.25">
      <c r="A297" s="9" t="s">
        <v>588</v>
      </c>
      <c r="B297" s="12">
        <v>15257.916647313565</v>
      </c>
      <c r="C297">
        <f>SAFADModel_final_000004__2[[#This Row],[Whole Building:Facility Total Electric Demand Power '[W'](Hourly) ]]/1000</f>
        <v>15.257916647313564</v>
      </c>
    </row>
    <row r="298" spans="1:3" x14ac:dyDescent="0.25">
      <c r="A298" s="9" t="s">
        <v>589</v>
      </c>
      <c r="B298" s="12">
        <v>53756.252273995335</v>
      </c>
      <c r="C298">
        <f>SAFADModel_final_000004__2[[#This Row],[Whole Building:Facility Total Electric Demand Power '[W'](Hourly) ]]/1000</f>
        <v>53.756252273995337</v>
      </c>
    </row>
    <row r="299" spans="1:3" x14ac:dyDescent="0.25">
      <c r="A299" s="9" t="s">
        <v>590</v>
      </c>
      <c r="B299" s="12">
        <v>87638.217981401904</v>
      </c>
      <c r="C299">
        <f>SAFADModel_final_000004__2[[#This Row],[Whole Building:Facility Total Electric Demand Power '[W'](Hourly) ]]/1000</f>
        <v>87.638217981401908</v>
      </c>
    </row>
    <row r="300" spans="1:3" x14ac:dyDescent="0.25">
      <c r="A300" s="9" t="s">
        <v>591</v>
      </c>
      <c r="B300" s="12">
        <v>103152.03679422289</v>
      </c>
      <c r="C300">
        <f>SAFADModel_final_000004__2[[#This Row],[Whole Building:Facility Total Electric Demand Power '[W'](Hourly) ]]/1000</f>
        <v>103.15203679422289</v>
      </c>
    </row>
    <row r="301" spans="1:3" x14ac:dyDescent="0.25">
      <c r="A301" s="9" t="s">
        <v>592</v>
      </c>
      <c r="B301" s="12">
        <v>91631.930701980731</v>
      </c>
      <c r="C301">
        <f>SAFADModel_final_000004__2[[#This Row],[Whole Building:Facility Total Electric Demand Power '[W'](Hourly) ]]/1000</f>
        <v>91.631930701980735</v>
      </c>
    </row>
    <row r="302" spans="1:3" x14ac:dyDescent="0.25">
      <c r="A302" s="9" t="s">
        <v>593</v>
      </c>
      <c r="B302" s="12">
        <v>97834.619518441672</v>
      </c>
      <c r="C302">
        <f>SAFADModel_final_000004__2[[#This Row],[Whole Building:Facility Total Electric Demand Power '[W'](Hourly) ]]/1000</f>
        <v>97.83461951844167</v>
      </c>
    </row>
    <row r="303" spans="1:3" x14ac:dyDescent="0.25">
      <c r="A303" s="9" t="s">
        <v>594</v>
      </c>
      <c r="B303" s="12">
        <v>82411.896759281473</v>
      </c>
      <c r="C303">
        <f>SAFADModel_final_000004__2[[#This Row],[Whole Building:Facility Total Electric Demand Power '[W'](Hourly) ]]/1000</f>
        <v>82.411896759281476</v>
      </c>
    </row>
    <row r="304" spans="1:3" x14ac:dyDescent="0.25">
      <c r="A304" s="9" t="s">
        <v>595</v>
      </c>
      <c r="B304" s="12">
        <v>81016.129764945581</v>
      </c>
      <c r="C304">
        <f>SAFADModel_final_000004__2[[#This Row],[Whole Building:Facility Total Electric Demand Power '[W'](Hourly) ]]/1000</f>
        <v>81.016129764945575</v>
      </c>
    </row>
    <row r="305" spans="1:3" x14ac:dyDescent="0.25">
      <c r="A305" s="9" t="s">
        <v>596</v>
      </c>
      <c r="B305" s="12">
        <v>70720.905557627339</v>
      </c>
      <c r="C305">
        <f>SAFADModel_final_000004__2[[#This Row],[Whole Building:Facility Total Electric Demand Power '[W'](Hourly) ]]/1000</f>
        <v>70.720905557627333</v>
      </c>
    </row>
    <row r="306" spans="1:3" x14ac:dyDescent="0.25">
      <c r="A306" s="9" t="s">
        <v>597</v>
      </c>
      <c r="B306" s="12">
        <v>55814.66515887119</v>
      </c>
      <c r="C306">
        <f>SAFADModel_final_000004__2[[#This Row],[Whole Building:Facility Total Electric Demand Power '[W'](Hourly) ]]/1000</f>
        <v>55.814665158871193</v>
      </c>
    </row>
    <row r="307" spans="1:3" x14ac:dyDescent="0.25">
      <c r="A307" s="9" t="s">
        <v>598</v>
      </c>
      <c r="B307" s="12">
        <v>61095.136669389372</v>
      </c>
      <c r="C307">
        <f>SAFADModel_final_000004__2[[#This Row],[Whole Building:Facility Total Electric Demand Power '[W'](Hourly) ]]/1000</f>
        <v>61.095136669389369</v>
      </c>
    </row>
    <row r="308" spans="1:3" x14ac:dyDescent="0.25">
      <c r="A308" s="9" t="s">
        <v>599</v>
      </c>
      <c r="B308" s="12">
        <v>52276.240248642098</v>
      </c>
      <c r="C308">
        <f>SAFADModel_final_000004__2[[#This Row],[Whole Building:Facility Total Electric Demand Power '[W'](Hourly) ]]/1000</f>
        <v>52.276240248642097</v>
      </c>
    </row>
    <row r="309" spans="1:3" x14ac:dyDescent="0.25">
      <c r="A309" s="9" t="s">
        <v>600</v>
      </c>
      <c r="B309" s="12">
        <v>15771.674718927941</v>
      </c>
      <c r="C309">
        <f>SAFADModel_final_000004__2[[#This Row],[Whole Building:Facility Total Electric Demand Power '[W'](Hourly) ]]/1000</f>
        <v>15.771674718927942</v>
      </c>
    </row>
    <row r="310" spans="1:3" x14ac:dyDescent="0.25">
      <c r="A310" s="9" t="s">
        <v>601</v>
      </c>
      <c r="B310" s="12">
        <v>16925.701556120315</v>
      </c>
      <c r="C310">
        <f>SAFADModel_final_000004__2[[#This Row],[Whole Building:Facility Total Electric Demand Power '[W'](Hourly) ]]/1000</f>
        <v>16.925701556120316</v>
      </c>
    </row>
    <row r="311" spans="1:3" x14ac:dyDescent="0.25">
      <c r="A311" s="9" t="s">
        <v>602</v>
      </c>
      <c r="B311" s="12">
        <v>16035.986161901375</v>
      </c>
      <c r="C311">
        <f>SAFADModel_final_000004__2[[#This Row],[Whole Building:Facility Total Electric Demand Power '[W'](Hourly) ]]/1000</f>
        <v>16.035986161901377</v>
      </c>
    </row>
    <row r="312" spans="1:3" x14ac:dyDescent="0.25">
      <c r="A312" s="9" t="s">
        <v>603</v>
      </c>
      <c r="B312" s="12">
        <v>15585.379159336202</v>
      </c>
      <c r="C312">
        <f>SAFADModel_final_000004__2[[#This Row],[Whole Building:Facility Total Electric Demand Power '[W'](Hourly) ]]/1000</f>
        <v>15.585379159336203</v>
      </c>
    </row>
    <row r="313" spans="1:3" x14ac:dyDescent="0.25">
      <c r="A313" s="9" t="s">
        <v>604</v>
      </c>
      <c r="B313" s="12">
        <v>15435.866781612904</v>
      </c>
      <c r="C313">
        <f>SAFADModel_final_000004__2[[#This Row],[Whole Building:Facility Total Electric Demand Power '[W'](Hourly) ]]/1000</f>
        <v>15.435866781612903</v>
      </c>
    </row>
    <row r="314" spans="1:3" x14ac:dyDescent="0.25">
      <c r="A314" s="9" t="s">
        <v>605</v>
      </c>
      <c r="B314" s="12">
        <v>15376.092908756269</v>
      </c>
      <c r="C314">
        <f>SAFADModel_final_000004__2[[#This Row],[Whole Building:Facility Total Electric Demand Power '[W'](Hourly) ]]/1000</f>
        <v>15.376092908756268</v>
      </c>
    </row>
    <row r="315" spans="1:3" x14ac:dyDescent="0.25">
      <c r="A315" s="9" t="s">
        <v>606</v>
      </c>
      <c r="B315" s="12">
        <v>15336.45819209677</v>
      </c>
      <c r="C315">
        <f>SAFADModel_final_000004__2[[#This Row],[Whole Building:Facility Total Electric Demand Power '[W'](Hourly) ]]/1000</f>
        <v>15.336458192096771</v>
      </c>
    </row>
    <row r="316" spans="1:3" x14ac:dyDescent="0.25">
      <c r="A316" s="9" t="s">
        <v>607</v>
      </c>
      <c r="B316" s="12">
        <v>15294.001389759893</v>
      </c>
      <c r="C316">
        <f>SAFADModel_final_000004__2[[#This Row],[Whole Building:Facility Total Electric Demand Power '[W'](Hourly) ]]/1000</f>
        <v>15.294001389759893</v>
      </c>
    </row>
    <row r="317" spans="1:3" x14ac:dyDescent="0.25">
      <c r="A317" s="9" t="s">
        <v>608</v>
      </c>
      <c r="B317" s="12">
        <v>15217.739792540444</v>
      </c>
      <c r="C317">
        <f>SAFADModel_final_000004__2[[#This Row],[Whole Building:Facility Total Electric Demand Power '[W'](Hourly) ]]/1000</f>
        <v>15.217739792540444</v>
      </c>
    </row>
    <row r="318" spans="1:3" x14ac:dyDescent="0.25">
      <c r="A318" s="9" t="s">
        <v>609</v>
      </c>
      <c r="B318" s="12">
        <v>15114.56529924504</v>
      </c>
      <c r="C318">
        <f>SAFADModel_final_000004__2[[#This Row],[Whole Building:Facility Total Electric Demand Power '[W'](Hourly) ]]/1000</f>
        <v>15.11456529924504</v>
      </c>
    </row>
    <row r="319" spans="1:3" x14ac:dyDescent="0.25">
      <c r="A319" s="9" t="s">
        <v>610</v>
      </c>
      <c r="B319" s="12">
        <v>15103.124917467459</v>
      </c>
      <c r="C319">
        <f>SAFADModel_final_000004__2[[#This Row],[Whole Building:Facility Total Electric Demand Power '[W'](Hourly) ]]/1000</f>
        <v>15.10312491746746</v>
      </c>
    </row>
    <row r="320" spans="1:3" x14ac:dyDescent="0.25">
      <c r="A320" s="9" t="s">
        <v>611</v>
      </c>
      <c r="B320" s="12">
        <v>15198.115534821794</v>
      </c>
      <c r="C320">
        <f>SAFADModel_final_000004__2[[#This Row],[Whole Building:Facility Total Electric Demand Power '[W'](Hourly) ]]/1000</f>
        <v>15.198115534821794</v>
      </c>
    </row>
    <row r="321" spans="1:3" x14ac:dyDescent="0.25">
      <c r="A321" s="9" t="s">
        <v>612</v>
      </c>
      <c r="B321" s="12">
        <v>15347.691803240386</v>
      </c>
      <c r="C321">
        <f>SAFADModel_final_000004__2[[#This Row],[Whole Building:Facility Total Electric Demand Power '[W'](Hourly) ]]/1000</f>
        <v>15.347691803240387</v>
      </c>
    </row>
    <row r="322" spans="1:3" x14ac:dyDescent="0.25">
      <c r="A322" s="9" t="s">
        <v>613</v>
      </c>
      <c r="B322" s="12">
        <v>15492.744787053261</v>
      </c>
      <c r="C322">
        <f>SAFADModel_final_000004__2[[#This Row],[Whole Building:Facility Total Electric Demand Power '[W'](Hourly) ]]/1000</f>
        <v>15.492744787053262</v>
      </c>
    </row>
    <row r="323" spans="1:3" x14ac:dyDescent="0.25">
      <c r="A323" s="9" t="s">
        <v>614</v>
      </c>
      <c r="B323" s="12">
        <v>15649.165946407355</v>
      </c>
      <c r="C323">
        <f>SAFADModel_final_000004__2[[#This Row],[Whole Building:Facility Total Electric Demand Power '[W'](Hourly) ]]/1000</f>
        <v>15.649165946407354</v>
      </c>
    </row>
    <row r="324" spans="1:3" x14ac:dyDescent="0.25">
      <c r="A324" s="9" t="s">
        <v>615</v>
      </c>
      <c r="B324" s="12">
        <v>15802.687108327971</v>
      </c>
      <c r="C324">
        <f>SAFADModel_final_000004__2[[#This Row],[Whole Building:Facility Total Electric Demand Power '[W'](Hourly) ]]/1000</f>
        <v>15.802687108327971</v>
      </c>
    </row>
    <row r="325" spans="1:3" x14ac:dyDescent="0.25">
      <c r="A325" s="9" t="s">
        <v>616</v>
      </c>
      <c r="B325" s="12">
        <v>15945.886135286006</v>
      </c>
      <c r="C325">
        <f>SAFADModel_final_000004__2[[#This Row],[Whole Building:Facility Total Electric Demand Power '[W'](Hourly) ]]/1000</f>
        <v>15.945886135286006</v>
      </c>
    </row>
    <row r="326" spans="1:3" x14ac:dyDescent="0.25">
      <c r="A326" s="9" t="s">
        <v>617</v>
      </c>
      <c r="B326" s="12">
        <v>16055.842585955004</v>
      </c>
      <c r="C326">
        <f>SAFADModel_final_000004__2[[#This Row],[Whole Building:Facility Total Electric Demand Power '[W'](Hourly) ]]/1000</f>
        <v>16.055842585955006</v>
      </c>
    </row>
    <row r="327" spans="1:3" x14ac:dyDescent="0.25">
      <c r="A327" s="9" t="s">
        <v>618</v>
      </c>
      <c r="B327" s="12">
        <v>16125.572890543554</v>
      </c>
      <c r="C327">
        <f>SAFADModel_final_000004__2[[#This Row],[Whole Building:Facility Total Electric Demand Power '[W'](Hourly) ]]/1000</f>
        <v>16.125572890543552</v>
      </c>
    </row>
    <row r="328" spans="1:3" x14ac:dyDescent="0.25">
      <c r="A328" s="9" t="s">
        <v>619</v>
      </c>
      <c r="B328" s="12">
        <v>16104.738522422058</v>
      </c>
      <c r="C328">
        <f>SAFADModel_final_000004__2[[#This Row],[Whole Building:Facility Total Electric Demand Power '[W'](Hourly) ]]/1000</f>
        <v>16.104738522422057</v>
      </c>
    </row>
    <row r="329" spans="1:3" x14ac:dyDescent="0.25">
      <c r="A329" s="9" t="s">
        <v>620</v>
      </c>
      <c r="B329" s="12">
        <v>15994.075550632682</v>
      </c>
      <c r="C329">
        <f>SAFADModel_final_000004__2[[#This Row],[Whole Building:Facility Total Electric Demand Power '[W'](Hourly) ]]/1000</f>
        <v>15.994075550632683</v>
      </c>
    </row>
    <row r="330" spans="1:3" x14ac:dyDescent="0.25">
      <c r="A330" s="9" t="s">
        <v>621</v>
      </c>
      <c r="B330" s="12">
        <v>15871.123171669693</v>
      </c>
      <c r="C330">
        <f>SAFADModel_final_000004__2[[#This Row],[Whole Building:Facility Total Electric Demand Power '[W'](Hourly) ]]/1000</f>
        <v>15.871123171669693</v>
      </c>
    </row>
    <row r="331" spans="1:3" x14ac:dyDescent="0.25">
      <c r="A331" s="9" t="s">
        <v>622</v>
      </c>
      <c r="B331" s="12">
        <v>15697.35128195389</v>
      </c>
      <c r="C331">
        <f>SAFADModel_final_000004__2[[#This Row],[Whole Building:Facility Total Electric Demand Power '[W'](Hourly) ]]/1000</f>
        <v>15.697351281953891</v>
      </c>
    </row>
    <row r="332" spans="1:3" x14ac:dyDescent="0.25">
      <c r="A332" s="9" t="s">
        <v>623</v>
      </c>
      <c r="B332" s="12">
        <v>15555.121746900535</v>
      </c>
      <c r="C332">
        <f>SAFADModel_final_000004__2[[#This Row],[Whole Building:Facility Total Electric Demand Power '[W'](Hourly) ]]/1000</f>
        <v>15.555121746900536</v>
      </c>
    </row>
    <row r="333" spans="1:3" x14ac:dyDescent="0.25">
      <c r="A333" s="9" t="s">
        <v>624</v>
      </c>
      <c r="B333" s="12">
        <v>15445.169482880263</v>
      </c>
      <c r="C333">
        <f>SAFADModel_final_000004__2[[#This Row],[Whole Building:Facility Total Electric Demand Power '[W'](Hourly) ]]/1000</f>
        <v>15.445169482880264</v>
      </c>
    </row>
    <row r="334" spans="1:3" x14ac:dyDescent="0.25">
      <c r="A334" s="9" t="s">
        <v>625</v>
      </c>
      <c r="B334" s="12">
        <v>15373.424165828088</v>
      </c>
      <c r="C334">
        <f>SAFADModel_final_000004__2[[#This Row],[Whole Building:Facility Total Electric Demand Power '[W'](Hourly) ]]/1000</f>
        <v>15.373424165828087</v>
      </c>
    </row>
    <row r="335" spans="1:3" x14ac:dyDescent="0.25">
      <c r="A335" s="9" t="s">
        <v>626</v>
      </c>
      <c r="B335" s="12">
        <v>15354.011451001206</v>
      </c>
      <c r="C335">
        <f>SAFADModel_final_000004__2[[#This Row],[Whole Building:Facility Total Electric Demand Power '[W'](Hourly) ]]/1000</f>
        <v>15.354011451001206</v>
      </c>
    </row>
    <row r="336" spans="1:3" x14ac:dyDescent="0.25">
      <c r="A336" s="9" t="s">
        <v>627</v>
      </c>
      <c r="B336" s="12">
        <v>15349.673494634015</v>
      </c>
      <c r="C336">
        <f>SAFADModel_final_000004__2[[#This Row],[Whole Building:Facility Total Electric Demand Power '[W'](Hourly) ]]/1000</f>
        <v>15.349673494634015</v>
      </c>
    </row>
    <row r="337" spans="1:3" x14ac:dyDescent="0.25">
      <c r="A337" s="9" t="s">
        <v>628</v>
      </c>
      <c r="B337" s="12">
        <v>15328.746284547766</v>
      </c>
      <c r="C337">
        <f>SAFADModel_final_000004__2[[#This Row],[Whole Building:Facility Total Electric Demand Power '[W'](Hourly) ]]/1000</f>
        <v>15.328746284547766</v>
      </c>
    </row>
    <row r="338" spans="1:3" x14ac:dyDescent="0.25">
      <c r="A338" s="9" t="s">
        <v>241</v>
      </c>
      <c r="B338" s="12">
        <v>15287.41686882141</v>
      </c>
      <c r="C338">
        <f>SAFADModel_final_000004__2[[#This Row],[Whole Building:Facility Total Electric Demand Power '[W'](Hourly) ]]/1000</f>
        <v>15.28741686882141</v>
      </c>
    </row>
    <row r="339" spans="1:3" x14ac:dyDescent="0.25">
      <c r="A339" s="9" t="s">
        <v>242</v>
      </c>
      <c r="B339" s="12">
        <v>15256.807555349027</v>
      </c>
      <c r="C339">
        <f>SAFADModel_final_000004__2[[#This Row],[Whole Building:Facility Total Electric Demand Power '[W'](Hourly) ]]/1000</f>
        <v>15.256807555349027</v>
      </c>
    </row>
    <row r="340" spans="1:3" x14ac:dyDescent="0.25">
      <c r="A340" s="9" t="s">
        <v>243</v>
      </c>
      <c r="B340" s="12">
        <v>15191.930388215616</v>
      </c>
      <c r="C340">
        <f>SAFADModel_final_000004__2[[#This Row],[Whole Building:Facility Total Electric Demand Power '[W'](Hourly) ]]/1000</f>
        <v>15.191930388215617</v>
      </c>
    </row>
    <row r="341" spans="1:3" x14ac:dyDescent="0.25">
      <c r="A341" s="9" t="s">
        <v>244</v>
      </c>
      <c r="B341" s="12">
        <v>15113.392977926842</v>
      </c>
      <c r="C341">
        <f>SAFADModel_final_000004__2[[#This Row],[Whole Building:Facility Total Electric Demand Power '[W'](Hourly) ]]/1000</f>
        <v>15.113392977926843</v>
      </c>
    </row>
    <row r="342" spans="1:3" x14ac:dyDescent="0.25">
      <c r="A342" s="9" t="s">
        <v>245</v>
      </c>
      <c r="B342" s="12">
        <v>15034.627479412806</v>
      </c>
      <c r="C342">
        <f>SAFADModel_final_000004__2[[#This Row],[Whole Building:Facility Total Electric Demand Power '[W'](Hourly) ]]/1000</f>
        <v>15.034627479412805</v>
      </c>
    </row>
    <row r="343" spans="1:3" x14ac:dyDescent="0.25">
      <c r="A343" s="9" t="s">
        <v>246</v>
      </c>
      <c r="B343" s="12">
        <v>15028.08970532346</v>
      </c>
      <c r="C343">
        <f>SAFADModel_final_000004__2[[#This Row],[Whole Building:Facility Total Electric Demand Power '[W'](Hourly) ]]/1000</f>
        <v>15.02808970532346</v>
      </c>
    </row>
    <row r="344" spans="1:3" x14ac:dyDescent="0.25">
      <c r="A344" s="9" t="s">
        <v>247</v>
      </c>
      <c r="B344" s="12">
        <v>15071.973124792401</v>
      </c>
      <c r="C344">
        <f>SAFADModel_final_000004__2[[#This Row],[Whole Building:Facility Total Electric Demand Power '[W'](Hourly) ]]/1000</f>
        <v>15.0719731247924</v>
      </c>
    </row>
    <row r="345" spans="1:3" x14ac:dyDescent="0.25">
      <c r="A345" s="9" t="s">
        <v>248</v>
      </c>
      <c r="B345" s="12">
        <v>56921.296089269475</v>
      </c>
      <c r="C345">
        <f>SAFADModel_final_000004__2[[#This Row],[Whole Building:Facility Total Electric Demand Power '[W'](Hourly) ]]/1000</f>
        <v>56.921296089269475</v>
      </c>
    </row>
    <row r="346" spans="1:3" x14ac:dyDescent="0.25">
      <c r="A346" s="9" t="s">
        <v>249</v>
      </c>
      <c r="B346" s="12">
        <v>76629.49106291229</v>
      </c>
      <c r="C346">
        <f>SAFADModel_final_000004__2[[#This Row],[Whole Building:Facility Total Electric Demand Power '[W'](Hourly) ]]/1000</f>
        <v>76.629491062912294</v>
      </c>
    </row>
    <row r="347" spans="1:3" x14ac:dyDescent="0.25">
      <c r="A347" s="9" t="s">
        <v>250</v>
      </c>
      <c r="B347" s="12">
        <v>152442.97140387309</v>
      </c>
      <c r="C347">
        <f>SAFADModel_final_000004__2[[#This Row],[Whole Building:Facility Total Electric Demand Power '[W'](Hourly) ]]/1000</f>
        <v>152.44297140387309</v>
      </c>
    </row>
    <row r="348" spans="1:3" x14ac:dyDescent="0.25">
      <c r="A348" s="9" t="s">
        <v>251</v>
      </c>
      <c r="B348" s="12">
        <v>150212.27257451392</v>
      </c>
      <c r="C348">
        <f>SAFADModel_final_000004__2[[#This Row],[Whole Building:Facility Total Electric Demand Power '[W'](Hourly) ]]/1000</f>
        <v>150.21227257451392</v>
      </c>
    </row>
    <row r="349" spans="1:3" x14ac:dyDescent="0.25">
      <c r="A349" s="9" t="s">
        <v>252</v>
      </c>
      <c r="B349" s="12">
        <v>241984.01873970582</v>
      </c>
      <c r="C349">
        <f>SAFADModel_final_000004__2[[#This Row],[Whole Building:Facility Total Electric Demand Power '[W'](Hourly) ]]/1000</f>
        <v>241.98401873970582</v>
      </c>
    </row>
    <row r="350" spans="1:3" x14ac:dyDescent="0.25">
      <c r="A350" s="9" t="s">
        <v>253</v>
      </c>
      <c r="B350" s="12">
        <v>254820.79676067233</v>
      </c>
      <c r="C350">
        <f>SAFADModel_final_000004__2[[#This Row],[Whole Building:Facility Total Electric Demand Power '[W'](Hourly) ]]/1000</f>
        <v>254.82079676067232</v>
      </c>
    </row>
    <row r="351" spans="1:3" x14ac:dyDescent="0.25">
      <c r="A351" s="9" t="s">
        <v>254</v>
      </c>
      <c r="B351" s="12">
        <v>322841.23845441913</v>
      </c>
      <c r="C351">
        <f>SAFADModel_final_000004__2[[#This Row],[Whole Building:Facility Total Electric Demand Power '[W'](Hourly) ]]/1000</f>
        <v>322.84123845441911</v>
      </c>
    </row>
    <row r="352" spans="1:3" x14ac:dyDescent="0.25">
      <c r="A352" s="9" t="s">
        <v>255</v>
      </c>
      <c r="B352" s="12">
        <v>340463.29203242087</v>
      </c>
      <c r="C352">
        <f>SAFADModel_final_000004__2[[#This Row],[Whole Building:Facility Total Electric Demand Power '[W'](Hourly) ]]/1000</f>
        <v>340.4632920324209</v>
      </c>
    </row>
    <row r="353" spans="1:3" x14ac:dyDescent="0.25">
      <c r="A353" s="9" t="s">
        <v>256</v>
      </c>
      <c r="B353" s="12">
        <v>307273.19153988239</v>
      </c>
      <c r="C353">
        <f>SAFADModel_final_000004__2[[#This Row],[Whole Building:Facility Total Electric Demand Power '[W'](Hourly) ]]/1000</f>
        <v>307.27319153988242</v>
      </c>
    </row>
    <row r="354" spans="1:3" x14ac:dyDescent="0.25">
      <c r="A354" s="9" t="s">
        <v>257</v>
      </c>
      <c r="B354" s="12">
        <v>273143.77262472134</v>
      </c>
      <c r="C354">
        <f>SAFADModel_final_000004__2[[#This Row],[Whole Building:Facility Total Electric Demand Power '[W'](Hourly) ]]/1000</f>
        <v>273.14377262472135</v>
      </c>
    </row>
    <row r="355" spans="1:3" x14ac:dyDescent="0.25">
      <c r="A355" s="9" t="s">
        <v>258</v>
      </c>
      <c r="B355" s="12">
        <v>105021.44107190134</v>
      </c>
      <c r="C355">
        <f>SAFADModel_final_000004__2[[#This Row],[Whole Building:Facility Total Electric Demand Power '[W'](Hourly) ]]/1000</f>
        <v>105.02144107190134</v>
      </c>
    </row>
    <row r="356" spans="1:3" x14ac:dyDescent="0.25">
      <c r="A356" s="9" t="s">
        <v>259</v>
      </c>
      <c r="B356" s="12">
        <v>51553.743598704437</v>
      </c>
      <c r="C356">
        <f>SAFADModel_final_000004__2[[#This Row],[Whole Building:Facility Total Electric Demand Power '[W'](Hourly) ]]/1000</f>
        <v>51.553743598704436</v>
      </c>
    </row>
    <row r="357" spans="1:3" x14ac:dyDescent="0.25">
      <c r="A357" s="9" t="s">
        <v>260</v>
      </c>
      <c r="B357" s="12">
        <v>20434.91845552174</v>
      </c>
      <c r="C357">
        <f>SAFADModel_final_000004__2[[#This Row],[Whole Building:Facility Total Electric Demand Power '[W'](Hourly) ]]/1000</f>
        <v>20.434918455521739</v>
      </c>
    </row>
    <row r="358" spans="1:3" x14ac:dyDescent="0.25">
      <c r="A358" s="9" t="s">
        <v>261</v>
      </c>
      <c r="B358" s="12">
        <v>15821.846728968254</v>
      </c>
      <c r="C358">
        <f>SAFADModel_final_000004__2[[#This Row],[Whole Building:Facility Total Electric Demand Power '[W'](Hourly) ]]/1000</f>
        <v>15.821846728968254</v>
      </c>
    </row>
    <row r="359" spans="1:3" x14ac:dyDescent="0.25">
      <c r="A359" s="9" t="s">
        <v>262</v>
      </c>
      <c r="B359" s="12">
        <v>15411.072336790729</v>
      </c>
      <c r="C359">
        <f>SAFADModel_final_000004__2[[#This Row],[Whole Building:Facility Total Electric Demand Power '[W'](Hourly) ]]/1000</f>
        <v>15.411072336790728</v>
      </c>
    </row>
    <row r="360" spans="1:3" x14ac:dyDescent="0.25">
      <c r="A360" s="9" t="s">
        <v>263</v>
      </c>
      <c r="B360" s="12">
        <v>15427.954254759354</v>
      </c>
      <c r="C360">
        <f>SAFADModel_final_000004__2[[#This Row],[Whole Building:Facility Total Electric Demand Power '[W'](Hourly) ]]/1000</f>
        <v>15.427954254759353</v>
      </c>
    </row>
    <row r="361" spans="1:3" x14ac:dyDescent="0.25">
      <c r="A361" s="9" t="s">
        <v>264</v>
      </c>
      <c r="B361" s="12">
        <v>15394.020733671297</v>
      </c>
      <c r="C361">
        <f>SAFADModel_final_000004__2[[#This Row],[Whole Building:Facility Total Electric Demand Power '[W'](Hourly) ]]/1000</f>
        <v>15.394020733671297</v>
      </c>
    </row>
    <row r="362" spans="1:3" x14ac:dyDescent="0.25">
      <c r="A362" s="9" t="s">
        <v>265</v>
      </c>
      <c r="B362" s="12">
        <v>15250.571949851603</v>
      </c>
      <c r="C362">
        <f>SAFADModel_final_000004__2[[#This Row],[Whole Building:Facility Total Electric Demand Power '[W'](Hourly) ]]/1000</f>
        <v>15.250571949851603</v>
      </c>
    </row>
    <row r="363" spans="1:3" x14ac:dyDescent="0.25">
      <c r="A363" s="9" t="s">
        <v>266</v>
      </c>
      <c r="B363" s="12">
        <v>15087.17037876016</v>
      </c>
      <c r="C363">
        <f>SAFADModel_final_000004__2[[#This Row],[Whole Building:Facility Total Electric Demand Power '[W'](Hourly) ]]/1000</f>
        <v>15.08717037876016</v>
      </c>
    </row>
    <row r="364" spans="1:3" x14ac:dyDescent="0.25">
      <c r="A364" s="9" t="s">
        <v>267</v>
      </c>
      <c r="B364" s="12">
        <v>14956.574506421761</v>
      </c>
      <c r="C364">
        <f>SAFADModel_final_000004__2[[#This Row],[Whole Building:Facility Total Electric Demand Power '[W'](Hourly) ]]/1000</f>
        <v>14.956574506421761</v>
      </c>
    </row>
    <row r="365" spans="1:3" x14ac:dyDescent="0.25">
      <c r="A365" s="9" t="s">
        <v>268</v>
      </c>
      <c r="B365" s="12">
        <v>14924.854299490951</v>
      </c>
      <c r="C365">
        <f>SAFADModel_final_000004__2[[#This Row],[Whole Building:Facility Total Electric Demand Power '[W'](Hourly) ]]/1000</f>
        <v>14.924854299490951</v>
      </c>
    </row>
    <row r="366" spans="1:3" x14ac:dyDescent="0.25">
      <c r="A366" s="9" t="s">
        <v>269</v>
      </c>
      <c r="B366" s="12">
        <v>14904.645304557336</v>
      </c>
      <c r="C366">
        <f>SAFADModel_final_000004__2[[#This Row],[Whole Building:Facility Total Electric Demand Power '[W'](Hourly) ]]/1000</f>
        <v>14.904645304557336</v>
      </c>
    </row>
    <row r="367" spans="1:3" x14ac:dyDescent="0.25">
      <c r="A367" s="9" t="s">
        <v>270</v>
      </c>
      <c r="B367" s="12">
        <v>14938.173971680992</v>
      </c>
      <c r="C367">
        <f>SAFADModel_final_000004__2[[#This Row],[Whole Building:Facility Total Electric Demand Power '[W'](Hourly) ]]/1000</f>
        <v>14.938173971680992</v>
      </c>
    </row>
    <row r="368" spans="1:3" x14ac:dyDescent="0.25">
      <c r="A368" s="9" t="s">
        <v>271</v>
      </c>
      <c r="B368" s="12">
        <v>15088.575688000177</v>
      </c>
      <c r="C368">
        <f>SAFADModel_final_000004__2[[#This Row],[Whole Building:Facility Total Electric Demand Power '[W'](Hourly) ]]/1000</f>
        <v>15.088575688000176</v>
      </c>
    </row>
    <row r="369" spans="1:3" x14ac:dyDescent="0.25">
      <c r="A369" s="9" t="s">
        <v>272</v>
      </c>
      <c r="B369" s="12">
        <v>40358.524343634024</v>
      </c>
      <c r="C369">
        <f>SAFADModel_final_000004__2[[#This Row],[Whole Building:Facility Total Electric Demand Power '[W'](Hourly) ]]/1000</f>
        <v>40.358524343634024</v>
      </c>
    </row>
    <row r="370" spans="1:3" x14ac:dyDescent="0.25">
      <c r="A370" s="9" t="s">
        <v>273</v>
      </c>
      <c r="B370" s="12">
        <v>133250.9743279533</v>
      </c>
      <c r="C370">
        <f>SAFADModel_final_000004__2[[#This Row],[Whole Building:Facility Total Electric Demand Power '[W'](Hourly) ]]/1000</f>
        <v>133.25097432795329</v>
      </c>
    </row>
    <row r="371" spans="1:3" x14ac:dyDescent="0.25">
      <c r="A371" s="9" t="s">
        <v>274</v>
      </c>
      <c r="B371" s="12">
        <v>182126.22519883374</v>
      </c>
      <c r="C371">
        <f>SAFADModel_final_000004__2[[#This Row],[Whole Building:Facility Total Electric Demand Power '[W'](Hourly) ]]/1000</f>
        <v>182.12622519883374</v>
      </c>
    </row>
    <row r="372" spans="1:3" x14ac:dyDescent="0.25">
      <c r="A372" s="9" t="s">
        <v>275</v>
      </c>
      <c r="B372" s="12">
        <v>196092.74575094401</v>
      </c>
      <c r="C372">
        <f>SAFADModel_final_000004__2[[#This Row],[Whole Building:Facility Total Electric Demand Power '[W'](Hourly) ]]/1000</f>
        <v>196.092745750944</v>
      </c>
    </row>
    <row r="373" spans="1:3" x14ac:dyDescent="0.25">
      <c r="A373" s="9" t="s">
        <v>276</v>
      </c>
      <c r="B373" s="12">
        <v>281004.65309515799</v>
      </c>
      <c r="C373">
        <f>SAFADModel_final_000004__2[[#This Row],[Whole Building:Facility Total Electric Demand Power '[W'](Hourly) ]]/1000</f>
        <v>281.00465309515801</v>
      </c>
    </row>
    <row r="374" spans="1:3" x14ac:dyDescent="0.25">
      <c r="A374" s="9" t="s">
        <v>277</v>
      </c>
      <c r="B374" s="12">
        <v>260680.64870735313</v>
      </c>
      <c r="C374">
        <f>SAFADModel_final_000004__2[[#This Row],[Whole Building:Facility Total Electric Demand Power '[W'](Hourly) ]]/1000</f>
        <v>260.68064870735316</v>
      </c>
    </row>
    <row r="375" spans="1:3" x14ac:dyDescent="0.25">
      <c r="A375" s="9" t="s">
        <v>278</v>
      </c>
      <c r="B375" s="12">
        <v>293694.71152374125</v>
      </c>
      <c r="C375">
        <f>SAFADModel_final_000004__2[[#This Row],[Whole Building:Facility Total Electric Demand Power '[W'](Hourly) ]]/1000</f>
        <v>293.69471152374126</v>
      </c>
    </row>
    <row r="376" spans="1:3" x14ac:dyDescent="0.25">
      <c r="A376" s="9" t="s">
        <v>279</v>
      </c>
      <c r="B376" s="12">
        <v>222033.2081735355</v>
      </c>
      <c r="C376">
        <f>SAFADModel_final_000004__2[[#This Row],[Whole Building:Facility Total Electric Demand Power '[W'](Hourly) ]]/1000</f>
        <v>222.03320817353551</v>
      </c>
    </row>
    <row r="377" spans="1:3" x14ac:dyDescent="0.25">
      <c r="A377" s="9" t="s">
        <v>280</v>
      </c>
      <c r="B377" s="12">
        <v>233207.56468878858</v>
      </c>
      <c r="C377">
        <f>SAFADModel_final_000004__2[[#This Row],[Whole Building:Facility Total Electric Demand Power '[W'](Hourly) ]]/1000</f>
        <v>233.20756468878858</v>
      </c>
    </row>
    <row r="378" spans="1:3" x14ac:dyDescent="0.25">
      <c r="A378" s="9" t="s">
        <v>281</v>
      </c>
      <c r="B378" s="12">
        <v>175237.27582172526</v>
      </c>
      <c r="C378">
        <f>SAFADModel_final_000004__2[[#This Row],[Whole Building:Facility Total Electric Demand Power '[W'](Hourly) ]]/1000</f>
        <v>175.23727582172526</v>
      </c>
    </row>
    <row r="379" spans="1:3" x14ac:dyDescent="0.25">
      <c r="A379" s="9" t="s">
        <v>282</v>
      </c>
      <c r="B379" s="12">
        <v>205895.29089744997</v>
      </c>
      <c r="C379">
        <f>SAFADModel_final_000004__2[[#This Row],[Whole Building:Facility Total Electric Demand Power '[W'](Hourly) ]]/1000</f>
        <v>205.89529089744997</v>
      </c>
    </row>
    <row r="380" spans="1:3" x14ac:dyDescent="0.25">
      <c r="A380" s="9" t="s">
        <v>283</v>
      </c>
      <c r="B380" s="12">
        <v>114823.58852133695</v>
      </c>
      <c r="C380">
        <f>SAFADModel_final_000004__2[[#This Row],[Whole Building:Facility Total Electric Demand Power '[W'](Hourly) ]]/1000</f>
        <v>114.82358852133694</v>
      </c>
    </row>
    <row r="381" spans="1:3" x14ac:dyDescent="0.25">
      <c r="A381" s="9" t="s">
        <v>284</v>
      </c>
      <c r="B381" s="12">
        <v>50793.560733868631</v>
      </c>
      <c r="C381">
        <f>SAFADModel_final_000004__2[[#This Row],[Whole Building:Facility Total Electric Demand Power '[W'](Hourly) ]]/1000</f>
        <v>50.793560733868631</v>
      </c>
    </row>
    <row r="382" spans="1:3" x14ac:dyDescent="0.25">
      <c r="A382" s="9" t="s">
        <v>285</v>
      </c>
      <c r="B382" s="12">
        <v>16007.832225456172</v>
      </c>
      <c r="C382">
        <f>SAFADModel_final_000004__2[[#This Row],[Whole Building:Facility Total Electric Demand Power '[W'](Hourly) ]]/1000</f>
        <v>16.007832225456173</v>
      </c>
    </row>
    <row r="383" spans="1:3" x14ac:dyDescent="0.25">
      <c r="A383" s="9" t="s">
        <v>286</v>
      </c>
      <c r="B383" s="12">
        <v>15466.669777506075</v>
      </c>
      <c r="C383">
        <f>SAFADModel_final_000004__2[[#This Row],[Whole Building:Facility Total Electric Demand Power '[W'](Hourly) ]]/1000</f>
        <v>15.466669777506075</v>
      </c>
    </row>
    <row r="384" spans="1:3" x14ac:dyDescent="0.25">
      <c r="A384" s="9" t="s">
        <v>287</v>
      </c>
      <c r="B384" s="12">
        <v>15293.201677223578</v>
      </c>
      <c r="C384">
        <f>SAFADModel_final_000004__2[[#This Row],[Whole Building:Facility Total Electric Demand Power '[W'](Hourly) ]]/1000</f>
        <v>15.293201677223578</v>
      </c>
    </row>
    <row r="385" spans="1:3" x14ac:dyDescent="0.25">
      <c r="A385" s="9" t="s">
        <v>288</v>
      </c>
      <c r="B385" s="12">
        <v>15248.813449536909</v>
      </c>
      <c r="C385">
        <f>SAFADModel_final_000004__2[[#This Row],[Whole Building:Facility Total Electric Demand Power '[W'](Hourly) ]]/1000</f>
        <v>15.248813449536909</v>
      </c>
    </row>
    <row r="386" spans="1:3" x14ac:dyDescent="0.25">
      <c r="A386" s="9" t="s">
        <v>289</v>
      </c>
      <c r="B386" s="12">
        <v>15271.462260098931</v>
      </c>
      <c r="C386">
        <f>SAFADModel_final_000004__2[[#This Row],[Whole Building:Facility Total Electric Demand Power '[W'](Hourly) ]]/1000</f>
        <v>15.271462260098932</v>
      </c>
    </row>
    <row r="387" spans="1:3" x14ac:dyDescent="0.25">
      <c r="A387" s="9" t="s">
        <v>290</v>
      </c>
      <c r="B387" s="12">
        <v>15312.708160555316</v>
      </c>
      <c r="C387">
        <f>SAFADModel_final_000004__2[[#This Row],[Whole Building:Facility Total Electric Demand Power '[W'](Hourly) ]]/1000</f>
        <v>15.312708160555315</v>
      </c>
    </row>
    <row r="388" spans="1:3" x14ac:dyDescent="0.25">
      <c r="A388" s="9" t="s">
        <v>291</v>
      </c>
      <c r="B388" s="12">
        <v>15305.764293474285</v>
      </c>
      <c r="C388">
        <f>SAFADModel_final_000004__2[[#This Row],[Whole Building:Facility Total Electric Demand Power '[W'](Hourly) ]]/1000</f>
        <v>15.305764293474285</v>
      </c>
    </row>
    <row r="389" spans="1:3" x14ac:dyDescent="0.25">
      <c r="A389" s="9" t="s">
        <v>292</v>
      </c>
      <c r="B389" s="12">
        <v>15218.523781546202</v>
      </c>
      <c r="C389">
        <f>SAFADModel_final_000004__2[[#This Row],[Whole Building:Facility Total Electric Demand Power '[W'](Hourly) ]]/1000</f>
        <v>15.218523781546203</v>
      </c>
    </row>
    <row r="390" spans="1:3" x14ac:dyDescent="0.25">
      <c r="A390" s="9" t="s">
        <v>293</v>
      </c>
      <c r="B390" s="12">
        <v>15134.538267675771</v>
      </c>
      <c r="C390">
        <f>SAFADModel_final_000004__2[[#This Row],[Whole Building:Facility Total Electric Demand Power '[W'](Hourly) ]]/1000</f>
        <v>15.13453826767577</v>
      </c>
    </row>
    <row r="391" spans="1:3" x14ac:dyDescent="0.25">
      <c r="A391" s="9" t="s">
        <v>294</v>
      </c>
      <c r="B391" s="12">
        <v>15127.302299065239</v>
      </c>
      <c r="C391">
        <f>SAFADModel_final_000004__2[[#This Row],[Whole Building:Facility Total Electric Demand Power '[W'](Hourly) ]]/1000</f>
        <v>15.127302299065239</v>
      </c>
    </row>
    <row r="392" spans="1:3" x14ac:dyDescent="0.25">
      <c r="A392" s="9" t="s">
        <v>295</v>
      </c>
      <c r="B392" s="12">
        <v>15269.948831806063</v>
      </c>
      <c r="C392">
        <f>SAFADModel_final_000004__2[[#This Row],[Whole Building:Facility Total Electric Demand Power '[W'](Hourly) ]]/1000</f>
        <v>15.269948831806063</v>
      </c>
    </row>
    <row r="393" spans="1:3" x14ac:dyDescent="0.25">
      <c r="A393" s="9" t="s">
        <v>296</v>
      </c>
      <c r="B393" s="12">
        <v>15468.54515106611</v>
      </c>
      <c r="C393">
        <f>SAFADModel_final_000004__2[[#This Row],[Whole Building:Facility Total Electric Demand Power '[W'](Hourly) ]]/1000</f>
        <v>15.46854515106611</v>
      </c>
    </row>
    <row r="394" spans="1:3" x14ac:dyDescent="0.25">
      <c r="A394" s="9" t="s">
        <v>297</v>
      </c>
      <c r="B394" s="12">
        <v>15604.740592865279</v>
      </c>
      <c r="C394">
        <f>SAFADModel_final_000004__2[[#This Row],[Whole Building:Facility Total Electric Demand Power '[W'](Hourly) ]]/1000</f>
        <v>15.604740592865278</v>
      </c>
    </row>
    <row r="395" spans="1:3" x14ac:dyDescent="0.25">
      <c r="A395" s="9" t="s">
        <v>298</v>
      </c>
      <c r="B395" s="12">
        <v>15680.156764102636</v>
      </c>
      <c r="C395">
        <f>SAFADModel_final_000004__2[[#This Row],[Whole Building:Facility Total Electric Demand Power '[W'](Hourly) ]]/1000</f>
        <v>15.680156764102636</v>
      </c>
    </row>
    <row r="396" spans="1:3" x14ac:dyDescent="0.25">
      <c r="A396" s="9" t="s">
        <v>299</v>
      </c>
      <c r="B396" s="12">
        <v>15750.875408321197</v>
      </c>
      <c r="C396">
        <f>SAFADModel_final_000004__2[[#This Row],[Whole Building:Facility Total Electric Demand Power '[W'](Hourly) ]]/1000</f>
        <v>15.750875408321196</v>
      </c>
    </row>
    <row r="397" spans="1:3" x14ac:dyDescent="0.25">
      <c r="A397" s="9" t="s">
        <v>300</v>
      </c>
      <c r="B397" s="12">
        <v>15802.612160741128</v>
      </c>
      <c r="C397">
        <f>SAFADModel_final_000004__2[[#This Row],[Whole Building:Facility Total Electric Demand Power '[W'](Hourly) ]]/1000</f>
        <v>15.802612160741127</v>
      </c>
    </row>
    <row r="398" spans="1:3" x14ac:dyDescent="0.25">
      <c r="A398" s="9" t="s">
        <v>301</v>
      </c>
      <c r="B398" s="12">
        <v>15815.882832450648</v>
      </c>
      <c r="C398">
        <f>SAFADModel_final_000004__2[[#This Row],[Whole Building:Facility Total Electric Demand Power '[W'](Hourly) ]]/1000</f>
        <v>15.815882832450649</v>
      </c>
    </row>
    <row r="399" spans="1:3" x14ac:dyDescent="0.25">
      <c r="A399" s="9" t="s">
        <v>302</v>
      </c>
      <c r="B399" s="12">
        <v>15818.929324470746</v>
      </c>
      <c r="C399">
        <f>SAFADModel_final_000004__2[[#This Row],[Whole Building:Facility Total Electric Demand Power '[W'](Hourly) ]]/1000</f>
        <v>15.818929324470746</v>
      </c>
    </row>
    <row r="400" spans="1:3" x14ac:dyDescent="0.25">
      <c r="A400" s="9" t="s">
        <v>303</v>
      </c>
      <c r="B400" s="12">
        <v>15827.779027784129</v>
      </c>
      <c r="C400">
        <f>SAFADModel_final_000004__2[[#This Row],[Whole Building:Facility Total Electric Demand Power '[W'](Hourly) ]]/1000</f>
        <v>15.827779027784128</v>
      </c>
    </row>
    <row r="401" spans="1:3" x14ac:dyDescent="0.25">
      <c r="A401" s="9" t="s">
        <v>304</v>
      </c>
      <c r="B401" s="12">
        <v>15824.075708874056</v>
      </c>
      <c r="C401">
        <f>SAFADModel_final_000004__2[[#This Row],[Whole Building:Facility Total Electric Demand Power '[W'](Hourly) ]]/1000</f>
        <v>15.824075708874055</v>
      </c>
    </row>
    <row r="402" spans="1:3" x14ac:dyDescent="0.25">
      <c r="A402" s="9" t="s">
        <v>305</v>
      </c>
      <c r="B402" s="12">
        <v>15784.176488468343</v>
      </c>
      <c r="C402">
        <f>SAFADModel_final_000004__2[[#This Row],[Whole Building:Facility Total Electric Demand Power '[W'](Hourly) ]]/1000</f>
        <v>15.784176488468344</v>
      </c>
    </row>
    <row r="403" spans="1:3" x14ac:dyDescent="0.25">
      <c r="A403" s="9" t="s">
        <v>306</v>
      </c>
      <c r="B403" s="12">
        <v>15711.88795914515</v>
      </c>
      <c r="C403">
        <f>SAFADModel_final_000004__2[[#This Row],[Whole Building:Facility Total Electric Demand Power '[W'](Hourly) ]]/1000</f>
        <v>15.71188795914515</v>
      </c>
    </row>
    <row r="404" spans="1:3" x14ac:dyDescent="0.25">
      <c r="A404" s="9" t="s">
        <v>307</v>
      </c>
      <c r="B404" s="12">
        <v>15608.700497132888</v>
      </c>
      <c r="C404">
        <f>SAFADModel_final_000004__2[[#This Row],[Whole Building:Facility Total Electric Demand Power '[W'](Hourly) ]]/1000</f>
        <v>15.608700497132888</v>
      </c>
    </row>
    <row r="405" spans="1:3" x14ac:dyDescent="0.25">
      <c r="A405" s="9" t="s">
        <v>308</v>
      </c>
      <c r="B405" s="12">
        <v>15492.120263623394</v>
      </c>
      <c r="C405">
        <f>SAFADModel_final_000004__2[[#This Row],[Whole Building:Facility Total Electric Demand Power '[W'](Hourly) ]]/1000</f>
        <v>15.492120263623393</v>
      </c>
    </row>
    <row r="406" spans="1:3" x14ac:dyDescent="0.25">
      <c r="A406" s="9" t="s">
        <v>309</v>
      </c>
      <c r="B406" s="12">
        <v>15427.72742882871</v>
      </c>
      <c r="C406">
        <f>SAFADModel_final_000004__2[[#This Row],[Whole Building:Facility Total Electric Demand Power '[W'](Hourly) ]]/1000</f>
        <v>15.42772742882871</v>
      </c>
    </row>
    <row r="407" spans="1:3" x14ac:dyDescent="0.25">
      <c r="A407" s="9" t="s">
        <v>310</v>
      </c>
      <c r="B407" s="12">
        <v>15323.928140284783</v>
      </c>
      <c r="C407">
        <f>SAFADModel_final_000004__2[[#This Row],[Whole Building:Facility Total Electric Demand Power '[W'](Hourly) ]]/1000</f>
        <v>15.323928140284783</v>
      </c>
    </row>
    <row r="408" spans="1:3" x14ac:dyDescent="0.25">
      <c r="A408" s="9" t="s">
        <v>311</v>
      </c>
      <c r="B408" s="12">
        <v>15223.495511668143</v>
      </c>
      <c r="C408">
        <f>SAFADModel_final_000004__2[[#This Row],[Whole Building:Facility Total Electric Demand Power '[W'](Hourly) ]]/1000</f>
        <v>15.223495511668142</v>
      </c>
    </row>
    <row r="409" spans="1:3" x14ac:dyDescent="0.25">
      <c r="A409" s="9" t="s">
        <v>312</v>
      </c>
      <c r="B409" s="12">
        <v>15120.115472284217</v>
      </c>
      <c r="C409">
        <f>SAFADModel_final_000004__2[[#This Row],[Whole Building:Facility Total Electric Demand Power '[W'](Hourly) ]]/1000</f>
        <v>15.120115472284217</v>
      </c>
    </row>
    <row r="410" spans="1:3" x14ac:dyDescent="0.25">
      <c r="A410" s="9" t="s">
        <v>313</v>
      </c>
      <c r="B410" s="12">
        <v>15058.926646673988</v>
      </c>
      <c r="C410">
        <f>SAFADModel_final_000004__2[[#This Row],[Whole Building:Facility Total Electric Demand Power '[W'](Hourly) ]]/1000</f>
        <v>15.058926646673989</v>
      </c>
    </row>
    <row r="411" spans="1:3" x14ac:dyDescent="0.25">
      <c r="A411" s="9" t="s">
        <v>314</v>
      </c>
      <c r="B411" s="12">
        <v>15005.457466290472</v>
      </c>
      <c r="C411">
        <f>SAFADModel_final_000004__2[[#This Row],[Whole Building:Facility Total Electric Demand Power '[W'](Hourly) ]]/1000</f>
        <v>15.005457466290473</v>
      </c>
    </row>
    <row r="412" spans="1:3" x14ac:dyDescent="0.25">
      <c r="A412" s="9" t="s">
        <v>315</v>
      </c>
      <c r="B412" s="12">
        <v>14963.658229907807</v>
      </c>
      <c r="C412">
        <f>SAFADModel_final_000004__2[[#This Row],[Whole Building:Facility Total Electric Demand Power '[W'](Hourly) ]]/1000</f>
        <v>14.963658229907807</v>
      </c>
    </row>
    <row r="413" spans="1:3" x14ac:dyDescent="0.25">
      <c r="A413" s="9" t="s">
        <v>316</v>
      </c>
      <c r="B413" s="12">
        <v>14909.10183689623</v>
      </c>
      <c r="C413">
        <f>SAFADModel_final_000004__2[[#This Row],[Whole Building:Facility Total Electric Demand Power '[W'](Hourly) ]]/1000</f>
        <v>14.90910183689623</v>
      </c>
    </row>
    <row r="414" spans="1:3" x14ac:dyDescent="0.25">
      <c r="A414" s="9" t="s">
        <v>317</v>
      </c>
      <c r="B414" s="12">
        <v>14860.899863134086</v>
      </c>
      <c r="C414">
        <f>SAFADModel_final_000004__2[[#This Row],[Whole Building:Facility Total Electric Demand Power '[W'](Hourly) ]]/1000</f>
        <v>14.860899863134085</v>
      </c>
    </row>
    <row r="415" spans="1:3" x14ac:dyDescent="0.25">
      <c r="A415" s="9" t="s">
        <v>318</v>
      </c>
      <c r="B415" s="12">
        <v>14880.089494962327</v>
      </c>
      <c r="C415">
        <f>SAFADModel_final_000004__2[[#This Row],[Whole Building:Facility Total Electric Demand Power '[W'](Hourly) ]]/1000</f>
        <v>14.880089494962327</v>
      </c>
    </row>
    <row r="416" spans="1:3" x14ac:dyDescent="0.25">
      <c r="A416" s="9" t="s">
        <v>319</v>
      </c>
      <c r="B416" s="12">
        <v>15041.253628186329</v>
      </c>
      <c r="C416">
        <f>SAFADModel_final_000004__2[[#This Row],[Whole Building:Facility Total Electric Demand Power '[W'](Hourly) ]]/1000</f>
        <v>15.041253628186329</v>
      </c>
    </row>
    <row r="417" spans="1:3" x14ac:dyDescent="0.25">
      <c r="A417" s="9" t="s">
        <v>320</v>
      </c>
      <c r="B417" s="12">
        <v>15254.601142563295</v>
      </c>
      <c r="C417">
        <f>SAFADModel_final_000004__2[[#This Row],[Whole Building:Facility Total Electric Demand Power '[W'](Hourly) ]]/1000</f>
        <v>15.254601142563295</v>
      </c>
    </row>
    <row r="418" spans="1:3" x14ac:dyDescent="0.25">
      <c r="A418" s="9" t="s">
        <v>321</v>
      </c>
      <c r="B418" s="12">
        <v>15443.114062212737</v>
      </c>
      <c r="C418">
        <f>SAFADModel_final_000004__2[[#This Row],[Whole Building:Facility Total Electric Demand Power '[W'](Hourly) ]]/1000</f>
        <v>15.443114062212738</v>
      </c>
    </row>
    <row r="419" spans="1:3" x14ac:dyDescent="0.25">
      <c r="A419" s="9" t="s">
        <v>322</v>
      </c>
      <c r="B419" s="12">
        <v>15565.706127971405</v>
      </c>
      <c r="C419">
        <f>SAFADModel_final_000004__2[[#This Row],[Whole Building:Facility Total Electric Demand Power '[W'](Hourly) ]]/1000</f>
        <v>15.565706127971405</v>
      </c>
    </row>
    <row r="420" spans="1:3" x14ac:dyDescent="0.25">
      <c r="A420" s="9" t="s">
        <v>323</v>
      </c>
      <c r="B420" s="12">
        <v>15683.353467108485</v>
      </c>
      <c r="C420">
        <f>SAFADModel_final_000004__2[[#This Row],[Whole Building:Facility Total Electric Demand Power '[W'](Hourly) ]]/1000</f>
        <v>15.683353467108486</v>
      </c>
    </row>
    <row r="421" spans="1:3" x14ac:dyDescent="0.25">
      <c r="A421" s="9" t="s">
        <v>324</v>
      </c>
      <c r="B421" s="12">
        <v>15773.949332540062</v>
      </c>
      <c r="C421">
        <f>SAFADModel_final_000004__2[[#This Row],[Whole Building:Facility Total Electric Demand Power '[W'](Hourly) ]]/1000</f>
        <v>15.773949332540061</v>
      </c>
    </row>
    <row r="422" spans="1:3" x14ac:dyDescent="0.25">
      <c r="A422" s="9" t="s">
        <v>325</v>
      </c>
      <c r="B422" s="12">
        <v>15828.408698173846</v>
      </c>
      <c r="C422">
        <f>SAFADModel_final_000004__2[[#This Row],[Whole Building:Facility Total Electric Demand Power '[W'](Hourly) ]]/1000</f>
        <v>15.828408698173845</v>
      </c>
    </row>
    <row r="423" spans="1:3" x14ac:dyDescent="0.25">
      <c r="A423" s="9" t="s">
        <v>326</v>
      </c>
      <c r="B423" s="12">
        <v>15828.704588328759</v>
      </c>
      <c r="C423">
        <f>SAFADModel_final_000004__2[[#This Row],[Whole Building:Facility Total Electric Demand Power '[W'](Hourly) ]]/1000</f>
        <v>15.82870458832876</v>
      </c>
    </row>
    <row r="424" spans="1:3" x14ac:dyDescent="0.25">
      <c r="A424" s="9" t="s">
        <v>327</v>
      </c>
      <c r="B424" s="12">
        <v>15763.522375745293</v>
      </c>
      <c r="C424">
        <f>SAFADModel_final_000004__2[[#This Row],[Whole Building:Facility Total Electric Demand Power '[W'](Hourly) ]]/1000</f>
        <v>15.763522375745293</v>
      </c>
    </row>
    <row r="425" spans="1:3" x14ac:dyDescent="0.25">
      <c r="A425" s="9" t="s">
        <v>328</v>
      </c>
      <c r="B425" s="12">
        <v>15618.974149480206</v>
      </c>
      <c r="C425">
        <f>SAFADModel_final_000004__2[[#This Row],[Whole Building:Facility Total Electric Demand Power '[W'](Hourly) ]]/1000</f>
        <v>15.618974149480206</v>
      </c>
    </row>
    <row r="426" spans="1:3" x14ac:dyDescent="0.25">
      <c r="A426" s="9" t="s">
        <v>329</v>
      </c>
      <c r="B426" s="12">
        <v>15467.573149724389</v>
      </c>
      <c r="C426">
        <f>SAFADModel_final_000004__2[[#This Row],[Whole Building:Facility Total Electric Demand Power '[W'](Hourly) ]]/1000</f>
        <v>15.467573149724389</v>
      </c>
    </row>
    <row r="427" spans="1:3" x14ac:dyDescent="0.25">
      <c r="A427" s="9" t="s">
        <v>330</v>
      </c>
      <c r="B427" s="12">
        <v>15347.366952656746</v>
      </c>
      <c r="C427">
        <f>SAFADModel_final_000004__2[[#This Row],[Whole Building:Facility Total Electric Demand Power '[W'](Hourly) ]]/1000</f>
        <v>15.347366952656746</v>
      </c>
    </row>
    <row r="428" spans="1:3" x14ac:dyDescent="0.25">
      <c r="A428" s="9" t="s">
        <v>331</v>
      </c>
      <c r="B428" s="12">
        <v>15278.672943488875</v>
      </c>
      <c r="C428">
        <f>SAFADModel_final_000004__2[[#This Row],[Whole Building:Facility Total Electric Demand Power '[W'](Hourly) ]]/1000</f>
        <v>15.278672943488875</v>
      </c>
    </row>
    <row r="429" spans="1:3" x14ac:dyDescent="0.25">
      <c r="A429" s="9" t="s">
        <v>332</v>
      </c>
      <c r="B429" s="12">
        <v>15232.145183465778</v>
      </c>
      <c r="C429">
        <f>SAFADModel_final_000004__2[[#This Row],[Whole Building:Facility Total Electric Demand Power '[W'](Hourly) ]]/1000</f>
        <v>15.232145183465779</v>
      </c>
    </row>
    <row r="430" spans="1:3" x14ac:dyDescent="0.25">
      <c r="A430" s="9" t="s">
        <v>333</v>
      </c>
      <c r="B430" s="12">
        <v>15187.585177895846</v>
      </c>
      <c r="C430">
        <f>SAFADModel_final_000004__2[[#This Row],[Whole Building:Facility Total Electric Demand Power '[W'](Hourly) ]]/1000</f>
        <v>15.187585177895846</v>
      </c>
    </row>
    <row r="431" spans="1:3" x14ac:dyDescent="0.25">
      <c r="A431" s="9" t="s">
        <v>334</v>
      </c>
      <c r="B431" s="12">
        <v>15129.899590087109</v>
      </c>
      <c r="C431">
        <f>SAFADModel_final_000004__2[[#This Row],[Whole Building:Facility Total Electric Demand Power '[W'](Hourly) ]]/1000</f>
        <v>15.129899590087108</v>
      </c>
    </row>
    <row r="432" spans="1:3" x14ac:dyDescent="0.25">
      <c r="A432" s="9" t="s">
        <v>335</v>
      </c>
      <c r="B432" s="12">
        <v>15088.705513722312</v>
      </c>
      <c r="C432">
        <f>SAFADModel_final_000004__2[[#This Row],[Whole Building:Facility Total Electric Demand Power '[W'](Hourly) ]]/1000</f>
        <v>15.088705513722312</v>
      </c>
    </row>
    <row r="433" spans="1:3" x14ac:dyDescent="0.25">
      <c r="A433" s="9" t="s">
        <v>336</v>
      </c>
      <c r="B433" s="12">
        <v>15054.275544581074</v>
      </c>
      <c r="C433">
        <f>SAFADModel_final_000004__2[[#This Row],[Whole Building:Facility Total Electric Demand Power '[W'](Hourly) ]]/1000</f>
        <v>15.054275544581074</v>
      </c>
    </row>
    <row r="434" spans="1:3" x14ac:dyDescent="0.25">
      <c r="A434" s="9" t="s">
        <v>337</v>
      </c>
      <c r="B434" s="12">
        <v>15038.85643162903</v>
      </c>
      <c r="C434">
        <f>SAFADModel_final_000004__2[[#This Row],[Whole Building:Facility Total Electric Demand Power '[W'](Hourly) ]]/1000</f>
        <v>15.03885643162903</v>
      </c>
    </row>
    <row r="435" spans="1:3" x14ac:dyDescent="0.25">
      <c r="A435" s="9" t="s">
        <v>338</v>
      </c>
      <c r="B435" s="12">
        <v>15035.435076808448</v>
      </c>
      <c r="C435">
        <f>SAFADModel_final_000004__2[[#This Row],[Whole Building:Facility Total Electric Demand Power '[W'](Hourly) ]]/1000</f>
        <v>15.035435076808447</v>
      </c>
    </row>
    <row r="436" spans="1:3" x14ac:dyDescent="0.25">
      <c r="A436" s="9" t="s">
        <v>339</v>
      </c>
      <c r="B436" s="12">
        <v>14990.829516592969</v>
      </c>
      <c r="C436">
        <f>SAFADModel_final_000004__2[[#This Row],[Whole Building:Facility Total Electric Demand Power '[W'](Hourly) ]]/1000</f>
        <v>14.990829516592969</v>
      </c>
    </row>
    <row r="437" spans="1:3" x14ac:dyDescent="0.25">
      <c r="A437" s="9" t="s">
        <v>340</v>
      </c>
      <c r="B437" s="12">
        <v>14874.451079666063</v>
      </c>
      <c r="C437">
        <f>SAFADModel_final_000004__2[[#This Row],[Whole Building:Facility Total Electric Demand Power '[W'](Hourly) ]]/1000</f>
        <v>14.874451079666063</v>
      </c>
    </row>
    <row r="438" spans="1:3" x14ac:dyDescent="0.25">
      <c r="A438" s="9" t="s">
        <v>341</v>
      </c>
      <c r="B438" s="12">
        <v>14753.10608331961</v>
      </c>
      <c r="C438">
        <f>SAFADModel_final_000004__2[[#This Row],[Whole Building:Facility Total Electric Demand Power '[W'](Hourly) ]]/1000</f>
        <v>14.75310608331961</v>
      </c>
    </row>
    <row r="439" spans="1:3" x14ac:dyDescent="0.25">
      <c r="A439" s="9" t="s">
        <v>342</v>
      </c>
      <c r="B439" s="12">
        <v>14755.626455598162</v>
      </c>
      <c r="C439">
        <f>SAFADModel_final_000004__2[[#This Row],[Whole Building:Facility Total Electric Demand Power '[W'](Hourly) ]]/1000</f>
        <v>14.755626455598161</v>
      </c>
    </row>
    <row r="440" spans="1:3" x14ac:dyDescent="0.25">
      <c r="A440" s="9" t="s">
        <v>343</v>
      </c>
      <c r="B440" s="12">
        <v>14997.678737635832</v>
      </c>
      <c r="C440">
        <f>SAFADModel_final_000004__2[[#This Row],[Whole Building:Facility Total Electric Demand Power '[W'](Hourly) ]]/1000</f>
        <v>14.997678737635832</v>
      </c>
    </row>
    <row r="441" spans="1:3" x14ac:dyDescent="0.25">
      <c r="A441" s="9" t="s">
        <v>344</v>
      </c>
      <c r="B441" s="12">
        <v>15317.428703790889</v>
      </c>
      <c r="C441">
        <f>SAFADModel_final_000004__2[[#This Row],[Whole Building:Facility Total Electric Demand Power '[W'](Hourly) ]]/1000</f>
        <v>15.317428703790888</v>
      </c>
    </row>
    <row r="442" spans="1:3" x14ac:dyDescent="0.25">
      <c r="A442" s="9" t="s">
        <v>345</v>
      </c>
      <c r="B442" s="12">
        <v>15558.911085552014</v>
      </c>
      <c r="C442">
        <f>SAFADModel_final_000004__2[[#This Row],[Whole Building:Facility Total Electric Demand Power '[W'](Hourly) ]]/1000</f>
        <v>15.558911085552014</v>
      </c>
    </row>
    <row r="443" spans="1:3" x14ac:dyDescent="0.25">
      <c r="A443" s="9" t="s">
        <v>346</v>
      </c>
      <c r="B443" s="12">
        <v>15687.253606196055</v>
      </c>
      <c r="C443">
        <f>SAFADModel_final_000004__2[[#This Row],[Whole Building:Facility Total Electric Demand Power '[W'](Hourly) ]]/1000</f>
        <v>15.687253606196055</v>
      </c>
    </row>
    <row r="444" spans="1:3" x14ac:dyDescent="0.25">
      <c r="A444" s="9" t="s">
        <v>347</v>
      </c>
      <c r="B444" s="12">
        <v>15784.740547129237</v>
      </c>
      <c r="C444">
        <f>SAFADModel_final_000004__2[[#This Row],[Whole Building:Facility Total Electric Demand Power '[W'](Hourly) ]]/1000</f>
        <v>15.784740547129237</v>
      </c>
    </row>
    <row r="445" spans="1:3" x14ac:dyDescent="0.25">
      <c r="A445" s="9" t="s">
        <v>348</v>
      </c>
      <c r="B445" s="12">
        <v>15848.847463652615</v>
      </c>
      <c r="C445">
        <f>SAFADModel_final_000004__2[[#This Row],[Whole Building:Facility Total Electric Demand Power '[W'](Hourly) ]]/1000</f>
        <v>15.848847463652616</v>
      </c>
    </row>
    <row r="446" spans="1:3" x14ac:dyDescent="0.25">
      <c r="A446" s="9" t="s">
        <v>349</v>
      </c>
      <c r="B446" s="12">
        <v>15883.975917671154</v>
      </c>
      <c r="C446">
        <f>SAFADModel_final_000004__2[[#This Row],[Whole Building:Facility Total Electric Demand Power '[W'](Hourly) ]]/1000</f>
        <v>15.883975917671155</v>
      </c>
    </row>
    <row r="447" spans="1:3" x14ac:dyDescent="0.25">
      <c r="A447" s="9" t="s">
        <v>350</v>
      </c>
      <c r="B447" s="12">
        <v>15894.434849056624</v>
      </c>
      <c r="C447">
        <f>SAFADModel_final_000004__2[[#This Row],[Whole Building:Facility Total Electric Demand Power '[W'](Hourly) ]]/1000</f>
        <v>15.894434849056625</v>
      </c>
    </row>
    <row r="448" spans="1:3" x14ac:dyDescent="0.25">
      <c r="A448" s="9" t="s">
        <v>351</v>
      </c>
      <c r="B448" s="12">
        <v>15863.445501832481</v>
      </c>
      <c r="C448">
        <f>SAFADModel_final_000004__2[[#This Row],[Whole Building:Facility Total Electric Demand Power '[W'](Hourly) ]]/1000</f>
        <v>15.86344550183248</v>
      </c>
    </row>
    <row r="449" spans="1:3" x14ac:dyDescent="0.25">
      <c r="A449" s="9" t="s">
        <v>352</v>
      </c>
      <c r="B449" s="12">
        <v>15817.572044839244</v>
      </c>
      <c r="C449">
        <f>SAFADModel_final_000004__2[[#This Row],[Whole Building:Facility Total Electric Demand Power '[W'](Hourly) ]]/1000</f>
        <v>15.817572044839244</v>
      </c>
    </row>
    <row r="450" spans="1:3" x14ac:dyDescent="0.25">
      <c r="A450" s="9" t="s">
        <v>353</v>
      </c>
      <c r="B450" s="12">
        <v>15761.825173678653</v>
      </c>
      <c r="C450">
        <f>SAFADModel_final_000004__2[[#This Row],[Whole Building:Facility Total Electric Demand Power '[W'](Hourly) ]]/1000</f>
        <v>15.761825173678654</v>
      </c>
    </row>
    <row r="451" spans="1:3" x14ac:dyDescent="0.25">
      <c r="A451" s="9" t="s">
        <v>354</v>
      </c>
      <c r="B451" s="12">
        <v>15684.062221085973</v>
      </c>
      <c r="C451">
        <f>SAFADModel_final_000004__2[[#This Row],[Whole Building:Facility Total Electric Demand Power '[W'](Hourly) ]]/1000</f>
        <v>15.684062221085973</v>
      </c>
    </row>
    <row r="452" spans="1:3" x14ac:dyDescent="0.25">
      <c r="A452" s="9" t="s">
        <v>355</v>
      </c>
      <c r="B452" s="12">
        <v>15566.569531406565</v>
      </c>
      <c r="C452">
        <f>SAFADModel_final_000004__2[[#This Row],[Whole Building:Facility Total Electric Demand Power '[W'](Hourly) ]]/1000</f>
        <v>15.566569531406564</v>
      </c>
    </row>
    <row r="453" spans="1:3" x14ac:dyDescent="0.25">
      <c r="A453" s="9" t="s">
        <v>356</v>
      </c>
      <c r="B453" s="12">
        <v>15414.6897794255</v>
      </c>
      <c r="C453">
        <f>SAFADModel_final_000004__2[[#This Row],[Whole Building:Facility Total Electric Demand Power '[W'](Hourly) ]]/1000</f>
        <v>15.414689779425499</v>
      </c>
    </row>
    <row r="454" spans="1:3" x14ac:dyDescent="0.25">
      <c r="A454" s="9" t="s">
        <v>357</v>
      </c>
      <c r="B454" s="12">
        <v>15298.341945146696</v>
      </c>
      <c r="C454">
        <f>SAFADModel_final_000004__2[[#This Row],[Whole Building:Facility Total Electric Demand Power '[W'](Hourly) ]]/1000</f>
        <v>15.298341945146696</v>
      </c>
    </row>
    <row r="455" spans="1:3" x14ac:dyDescent="0.25">
      <c r="A455" s="9" t="s">
        <v>358</v>
      </c>
      <c r="B455" s="12">
        <v>15156.985167577901</v>
      </c>
      <c r="C455">
        <f>SAFADModel_final_000004__2[[#This Row],[Whole Building:Facility Total Electric Demand Power '[W'](Hourly) ]]/1000</f>
        <v>15.156985167577901</v>
      </c>
    </row>
    <row r="456" spans="1:3" x14ac:dyDescent="0.25">
      <c r="A456" s="9" t="s">
        <v>359</v>
      </c>
      <c r="B456" s="12">
        <v>14997.486024069074</v>
      </c>
      <c r="C456">
        <f>SAFADModel_final_000004__2[[#This Row],[Whole Building:Facility Total Electric Demand Power '[W'](Hourly) ]]/1000</f>
        <v>14.997486024069074</v>
      </c>
    </row>
    <row r="457" spans="1:3" x14ac:dyDescent="0.25">
      <c r="A457" s="9" t="s">
        <v>360</v>
      </c>
      <c r="B457" s="12">
        <v>14881.255628750578</v>
      </c>
      <c r="C457">
        <f>SAFADModel_final_000004__2[[#This Row],[Whole Building:Facility Total Electric Demand Power '[W'](Hourly) ]]/1000</f>
        <v>14.881255628750578</v>
      </c>
    </row>
    <row r="458" spans="1:3" x14ac:dyDescent="0.25">
      <c r="A458" s="9" t="s">
        <v>629</v>
      </c>
      <c r="B458" s="12">
        <v>14934.775980272147</v>
      </c>
      <c r="C458">
        <f>SAFADModel_final_000004__2[[#This Row],[Whole Building:Facility Total Electric Demand Power '[W'](Hourly) ]]/1000</f>
        <v>14.934775980272146</v>
      </c>
    </row>
    <row r="459" spans="1:3" x14ac:dyDescent="0.25">
      <c r="A459" s="9" t="s">
        <v>630</v>
      </c>
      <c r="B459" s="12">
        <v>15034.094859832303</v>
      </c>
      <c r="C459">
        <f>SAFADModel_final_000004__2[[#This Row],[Whole Building:Facility Total Electric Demand Power '[W'](Hourly) ]]/1000</f>
        <v>15.034094859832303</v>
      </c>
    </row>
    <row r="460" spans="1:3" x14ac:dyDescent="0.25">
      <c r="A460" s="9" t="s">
        <v>631</v>
      </c>
      <c r="B460" s="12">
        <v>15068.787272990834</v>
      </c>
      <c r="C460">
        <f>SAFADModel_final_000004__2[[#This Row],[Whole Building:Facility Total Electric Demand Power '[W'](Hourly) ]]/1000</f>
        <v>15.068787272990834</v>
      </c>
    </row>
    <row r="461" spans="1:3" x14ac:dyDescent="0.25">
      <c r="A461" s="9" t="s">
        <v>632</v>
      </c>
      <c r="B461" s="12">
        <v>14956.317727872221</v>
      </c>
      <c r="C461">
        <f>SAFADModel_final_000004__2[[#This Row],[Whole Building:Facility Total Electric Demand Power '[W'](Hourly) ]]/1000</f>
        <v>14.956317727872221</v>
      </c>
    </row>
    <row r="462" spans="1:3" x14ac:dyDescent="0.25">
      <c r="A462" s="9" t="s">
        <v>633</v>
      </c>
      <c r="B462" s="12">
        <v>14798.897849312727</v>
      </c>
      <c r="C462">
        <f>SAFADModel_final_000004__2[[#This Row],[Whole Building:Facility Total Electric Demand Power '[W'](Hourly) ]]/1000</f>
        <v>14.798897849312727</v>
      </c>
    </row>
    <row r="463" spans="1:3" x14ac:dyDescent="0.25">
      <c r="A463" s="9" t="s">
        <v>634</v>
      </c>
      <c r="B463" s="12">
        <v>14763.990838838967</v>
      </c>
      <c r="C463">
        <f>SAFADModel_final_000004__2[[#This Row],[Whole Building:Facility Total Electric Demand Power '[W'](Hourly) ]]/1000</f>
        <v>14.763990838838966</v>
      </c>
    </row>
    <row r="464" spans="1:3" x14ac:dyDescent="0.25">
      <c r="A464" s="9" t="s">
        <v>635</v>
      </c>
      <c r="B464" s="12">
        <v>14980.629759249927</v>
      </c>
      <c r="C464">
        <f>SAFADModel_final_000004__2[[#This Row],[Whole Building:Facility Total Electric Demand Power '[W'](Hourly) ]]/1000</f>
        <v>14.980629759249927</v>
      </c>
    </row>
    <row r="465" spans="1:3" x14ac:dyDescent="0.25">
      <c r="A465" s="9" t="s">
        <v>636</v>
      </c>
      <c r="B465" s="12">
        <v>15271.136977041866</v>
      </c>
      <c r="C465">
        <f>SAFADModel_final_000004__2[[#This Row],[Whole Building:Facility Total Electric Demand Power '[W'](Hourly) ]]/1000</f>
        <v>15.271136977041866</v>
      </c>
    </row>
    <row r="466" spans="1:3" x14ac:dyDescent="0.25">
      <c r="A466" s="9" t="s">
        <v>637</v>
      </c>
      <c r="B466" s="12">
        <v>15491.43890929541</v>
      </c>
      <c r="C466">
        <f>SAFADModel_final_000004__2[[#This Row],[Whole Building:Facility Total Electric Demand Power '[W'](Hourly) ]]/1000</f>
        <v>15.491438909295409</v>
      </c>
    </row>
    <row r="467" spans="1:3" x14ac:dyDescent="0.25">
      <c r="A467" s="9" t="s">
        <v>638</v>
      </c>
      <c r="B467" s="12">
        <v>15642.168854718106</v>
      </c>
      <c r="C467">
        <f>SAFADModel_final_000004__2[[#This Row],[Whole Building:Facility Total Electric Demand Power '[W'](Hourly) ]]/1000</f>
        <v>15.642168854718106</v>
      </c>
    </row>
    <row r="468" spans="1:3" x14ac:dyDescent="0.25">
      <c r="A468" s="9" t="s">
        <v>639</v>
      </c>
      <c r="B468" s="12">
        <v>15751.306053737591</v>
      </c>
      <c r="C468">
        <f>SAFADModel_final_000004__2[[#This Row],[Whole Building:Facility Total Electric Demand Power '[W'](Hourly) ]]/1000</f>
        <v>15.751306053737592</v>
      </c>
    </row>
    <row r="469" spans="1:3" x14ac:dyDescent="0.25">
      <c r="A469" s="9" t="s">
        <v>640</v>
      </c>
      <c r="B469" s="12">
        <v>15850.738100914552</v>
      </c>
      <c r="C469">
        <f>SAFADModel_final_000004__2[[#This Row],[Whole Building:Facility Total Electric Demand Power '[W'](Hourly) ]]/1000</f>
        <v>15.850738100914551</v>
      </c>
    </row>
    <row r="470" spans="1:3" x14ac:dyDescent="0.25">
      <c r="A470" s="9" t="s">
        <v>641</v>
      </c>
      <c r="B470" s="12">
        <v>15933.781088354104</v>
      </c>
      <c r="C470">
        <f>SAFADModel_final_000004__2[[#This Row],[Whole Building:Facility Total Electric Demand Power '[W'](Hourly) ]]/1000</f>
        <v>15.933781088354104</v>
      </c>
    </row>
    <row r="471" spans="1:3" x14ac:dyDescent="0.25">
      <c r="A471" s="9" t="s">
        <v>642</v>
      </c>
      <c r="B471" s="12">
        <v>15969.808731516541</v>
      </c>
      <c r="C471">
        <f>SAFADModel_final_000004__2[[#This Row],[Whole Building:Facility Total Electric Demand Power '[W'](Hourly) ]]/1000</f>
        <v>15.969808731516542</v>
      </c>
    </row>
    <row r="472" spans="1:3" x14ac:dyDescent="0.25">
      <c r="A472" s="9" t="s">
        <v>643</v>
      </c>
      <c r="B472" s="12">
        <v>15940.682474883672</v>
      </c>
      <c r="C472">
        <f>SAFADModel_final_000004__2[[#This Row],[Whole Building:Facility Total Electric Demand Power '[W'](Hourly) ]]/1000</f>
        <v>15.940682474883671</v>
      </c>
    </row>
    <row r="473" spans="1:3" x14ac:dyDescent="0.25">
      <c r="A473" s="9" t="s">
        <v>644</v>
      </c>
      <c r="B473" s="12">
        <v>15851.578213762585</v>
      </c>
      <c r="C473">
        <f>SAFADModel_final_000004__2[[#This Row],[Whole Building:Facility Total Electric Demand Power '[W'](Hourly) ]]/1000</f>
        <v>15.851578213762584</v>
      </c>
    </row>
    <row r="474" spans="1:3" x14ac:dyDescent="0.25">
      <c r="A474" s="9" t="s">
        <v>645</v>
      </c>
      <c r="B474" s="12">
        <v>15752.2057708254</v>
      </c>
      <c r="C474">
        <f>SAFADModel_final_000004__2[[#This Row],[Whole Building:Facility Total Electric Demand Power '[W'](Hourly) ]]/1000</f>
        <v>15.7522057708254</v>
      </c>
    </row>
    <row r="475" spans="1:3" x14ac:dyDescent="0.25">
      <c r="A475" s="9" t="s">
        <v>646</v>
      </c>
      <c r="B475" s="12">
        <v>15666.06304913926</v>
      </c>
      <c r="C475">
        <f>SAFADModel_final_000004__2[[#This Row],[Whole Building:Facility Total Electric Demand Power '[W'](Hourly) ]]/1000</f>
        <v>15.666063049139261</v>
      </c>
    </row>
    <row r="476" spans="1:3" x14ac:dyDescent="0.25">
      <c r="A476" s="9" t="s">
        <v>647</v>
      </c>
      <c r="B476" s="12">
        <v>15596.194636515278</v>
      </c>
      <c r="C476">
        <f>SAFADModel_final_000004__2[[#This Row],[Whole Building:Facility Total Electric Demand Power '[W'](Hourly) ]]/1000</f>
        <v>15.596194636515278</v>
      </c>
    </row>
    <row r="477" spans="1:3" x14ac:dyDescent="0.25">
      <c r="A477" s="9" t="s">
        <v>648</v>
      </c>
      <c r="B477" s="12">
        <v>15554.55871016562</v>
      </c>
      <c r="C477">
        <f>SAFADModel_final_000004__2[[#This Row],[Whole Building:Facility Total Electric Demand Power '[W'](Hourly) ]]/1000</f>
        <v>15.554558710165621</v>
      </c>
    </row>
    <row r="478" spans="1:3" x14ac:dyDescent="0.25">
      <c r="A478" s="9" t="s">
        <v>649</v>
      </c>
      <c r="B478" s="12">
        <v>15517.169187527439</v>
      </c>
      <c r="C478">
        <f>SAFADModel_final_000004__2[[#This Row],[Whole Building:Facility Total Electric Demand Power '[W'](Hourly) ]]/1000</f>
        <v>15.51716918752744</v>
      </c>
    </row>
    <row r="479" spans="1:3" x14ac:dyDescent="0.25">
      <c r="A479" s="9" t="s">
        <v>650</v>
      </c>
      <c r="B479" s="12">
        <v>15487.560887938309</v>
      </c>
      <c r="C479">
        <f>SAFADModel_final_000004__2[[#This Row],[Whole Building:Facility Total Electric Demand Power '[W'](Hourly) ]]/1000</f>
        <v>15.48756088793831</v>
      </c>
    </row>
    <row r="480" spans="1:3" x14ac:dyDescent="0.25">
      <c r="A480" s="9" t="s">
        <v>651</v>
      </c>
      <c r="B480" s="12">
        <v>15449.322333854994</v>
      </c>
      <c r="C480">
        <f>SAFADModel_final_000004__2[[#This Row],[Whole Building:Facility Total Electric Demand Power '[W'](Hourly) ]]/1000</f>
        <v>15.449322333854994</v>
      </c>
    </row>
    <row r="481" spans="1:3" x14ac:dyDescent="0.25">
      <c r="A481" s="9" t="s">
        <v>652</v>
      </c>
      <c r="B481" s="12">
        <v>15369.769191306537</v>
      </c>
      <c r="C481">
        <f>SAFADModel_final_000004__2[[#This Row],[Whole Building:Facility Total Electric Demand Power '[W'](Hourly) ]]/1000</f>
        <v>15.369769191306537</v>
      </c>
    </row>
    <row r="482" spans="1:3" x14ac:dyDescent="0.25">
      <c r="A482" s="9" t="s">
        <v>653</v>
      </c>
      <c r="B482" s="12">
        <v>15262.390401997816</v>
      </c>
      <c r="C482">
        <f>SAFADModel_final_000004__2[[#This Row],[Whole Building:Facility Total Electric Demand Power '[W'](Hourly) ]]/1000</f>
        <v>15.262390401997816</v>
      </c>
    </row>
    <row r="483" spans="1:3" x14ac:dyDescent="0.25">
      <c r="A483" s="9" t="s">
        <v>654</v>
      </c>
      <c r="B483" s="12">
        <v>15153.339206739065</v>
      </c>
      <c r="C483">
        <f>SAFADModel_final_000004__2[[#This Row],[Whole Building:Facility Total Electric Demand Power '[W'](Hourly) ]]/1000</f>
        <v>15.153339206739066</v>
      </c>
    </row>
    <row r="484" spans="1:3" x14ac:dyDescent="0.25">
      <c r="A484" s="9" t="s">
        <v>655</v>
      </c>
      <c r="B484" s="12">
        <v>15071.243764748795</v>
      </c>
      <c r="C484">
        <f>SAFADModel_final_000004__2[[#This Row],[Whole Building:Facility Total Electric Demand Power '[W'](Hourly) ]]/1000</f>
        <v>15.071243764748795</v>
      </c>
    </row>
    <row r="485" spans="1:3" x14ac:dyDescent="0.25">
      <c r="A485" s="9" t="s">
        <v>656</v>
      </c>
      <c r="B485" s="12">
        <v>15047.415394913694</v>
      </c>
      <c r="C485">
        <f>SAFADModel_final_000004__2[[#This Row],[Whole Building:Facility Total Electric Demand Power '[W'](Hourly) ]]/1000</f>
        <v>15.047415394913694</v>
      </c>
    </row>
    <row r="486" spans="1:3" x14ac:dyDescent="0.25">
      <c r="A486" s="9" t="s">
        <v>657</v>
      </c>
      <c r="B486" s="12">
        <v>15039.030496611371</v>
      </c>
      <c r="C486">
        <f>SAFADModel_final_000004__2[[#This Row],[Whole Building:Facility Total Electric Demand Power '[W'](Hourly) ]]/1000</f>
        <v>15.039030496611371</v>
      </c>
    </row>
    <row r="487" spans="1:3" x14ac:dyDescent="0.25">
      <c r="A487" s="9" t="s">
        <v>658</v>
      </c>
      <c r="B487" s="12">
        <v>15069.769020760068</v>
      </c>
      <c r="C487">
        <f>SAFADModel_final_000004__2[[#This Row],[Whole Building:Facility Total Electric Demand Power '[W'](Hourly) ]]/1000</f>
        <v>15.069769020760068</v>
      </c>
    </row>
    <row r="488" spans="1:3" x14ac:dyDescent="0.25">
      <c r="A488" s="9" t="s">
        <v>659</v>
      </c>
      <c r="B488" s="12">
        <v>15159.351927926235</v>
      </c>
      <c r="C488">
        <f>SAFADModel_final_000004__2[[#This Row],[Whole Building:Facility Total Electric Demand Power '[W'](Hourly) ]]/1000</f>
        <v>15.159351927926235</v>
      </c>
    </row>
    <row r="489" spans="1:3" x14ac:dyDescent="0.25">
      <c r="A489" s="9" t="s">
        <v>660</v>
      </c>
      <c r="B489" s="12">
        <v>15290.748148503</v>
      </c>
      <c r="C489">
        <f>SAFADModel_final_000004__2[[#This Row],[Whole Building:Facility Total Electric Demand Power '[W'](Hourly) ]]/1000</f>
        <v>15.290748148503001</v>
      </c>
    </row>
    <row r="490" spans="1:3" x14ac:dyDescent="0.25">
      <c r="A490" s="9" t="s">
        <v>661</v>
      </c>
      <c r="B490" s="12">
        <v>15440.99283027743</v>
      </c>
      <c r="C490">
        <f>SAFADModel_final_000004__2[[#This Row],[Whole Building:Facility Total Electric Demand Power '[W'](Hourly) ]]/1000</f>
        <v>15.44099283027743</v>
      </c>
    </row>
    <row r="491" spans="1:3" x14ac:dyDescent="0.25">
      <c r="A491" s="9" t="s">
        <v>662</v>
      </c>
      <c r="B491" s="12">
        <v>15594.930649304069</v>
      </c>
      <c r="C491">
        <f>SAFADModel_final_000004__2[[#This Row],[Whole Building:Facility Total Electric Demand Power '[W'](Hourly) ]]/1000</f>
        <v>15.59493064930407</v>
      </c>
    </row>
    <row r="492" spans="1:3" x14ac:dyDescent="0.25">
      <c r="A492" s="9" t="s">
        <v>663</v>
      </c>
      <c r="B492" s="12">
        <v>15722.150886042642</v>
      </c>
      <c r="C492">
        <f>SAFADModel_final_000004__2[[#This Row],[Whole Building:Facility Total Electric Demand Power '[W'](Hourly) ]]/1000</f>
        <v>15.722150886042643</v>
      </c>
    </row>
    <row r="493" spans="1:3" x14ac:dyDescent="0.25">
      <c r="A493" s="9" t="s">
        <v>664</v>
      </c>
      <c r="B493" s="12">
        <v>15822.73678299496</v>
      </c>
      <c r="C493">
        <f>SAFADModel_final_000004__2[[#This Row],[Whole Building:Facility Total Electric Demand Power '[W'](Hourly) ]]/1000</f>
        <v>15.82273678299496</v>
      </c>
    </row>
    <row r="494" spans="1:3" x14ac:dyDescent="0.25">
      <c r="A494" s="9" t="s">
        <v>665</v>
      </c>
      <c r="B494" s="12">
        <v>15904.70473107718</v>
      </c>
      <c r="C494">
        <f>SAFADModel_final_000004__2[[#This Row],[Whole Building:Facility Total Electric Demand Power '[W'](Hourly) ]]/1000</f>
        <v>15.90470473107718</v>
      </c>
    </row>
    <row r="495" spans="1:3" x14ac:dyDescent="0.25">
      <c r="A495" s="9" t="s">
        <v>666</v>
      </c>
      <c r="B495" s="12">
        <v>15936.287358846641</v>
      </c>
      <c r="C495">
        <f>SAFADModel_final_000004__2[[#This Row],[Whole Building:Facility Total Electric Demand Power '[W'](Hourly) ]]/1000</f>
        <v>15.936287358846641</v>
      </c>
    </row>
    <row r="496" spans="1:3" x14ac:dyDescent="0.25">
      <c r="A496" s="9" t="s">
        <v>667</v>
      </c>
      <c r="B496" s="12">
        <v>15919.268154540167</v>
      </c>
      <c r="C496">
        <f>SAFADModel_final_000004__2[[#This Row],[Whole Building:Facility Total Electric Demand Power '[W'](Hourly) ]]/1000</f>
        <v>15.919268154540166</v>
      </c>
    </row>
    <row r="497" spans="1:3" x14ac:dyDescent="0.25">
      <c r="A497" s="9" t="s">
        <v>668</v>
      </c>
      <c r="B497" s="12">
        <v>15873.584734884114</v>
      </c>
      <c r="C497">
        <f>SAFADModel_final_000004__2[[#This Row],[Whole Building:Facility Total Electric Demand Power '[W'](Hourly) ]]/1000</f>
        <v>15.873584734884114</v>
      </c>
    </row>
    <row r="498" spans="1:3" x14ac:dyDescent="0.25">
      <c r="A498" s="9" t="s">
        <v>669</v>
      </c>
      <c r="B498" s="12">
        <v>15808.796470908577</v>
      </c>
      <c r="C498">
        <f>SAFADModel_final_000004__2[[#This Row],[Whole Building:Facility Total Electric Demand Power '[W'](Hourly) ]]/1000</f>
        <v>15.808796470908577</v>
      </c>
    </row>
    <row r="499" spans="1:3" x14ac:dyDescent="0.25">
      <c r="A499" s="9" t="s">
        <v>670</v>
      </c>
      <c r="B499" s="12">
        <v>15726.949998793281</v>
      </c>
      <c r="C499">
        <f>SAFADModel_final_000004__2[[#This Row],[Whole Building:Facility Total Electric Demand Power '[W'](Hourly) ]]/1000</f>
        <v>15.726949998793282</v>
      </c>
    </row>
    <row r="500" spans="1:3" x14ac:dyDescent="0.25">
      <c r="A500" s="9" t="s">
        <v>671</v>
      </c>
      <c r="B500" s="12">
        <v>15629.538021628514</v>
      </c>
      <c r="C500">
        <f>SAFADModel_final_000004__2[[#This Row],[Whole Building:Facility Total Electric Demand Power '[W'](Hourly) ]]/1000</f>
        <v>15.629538021628514</v>
      </c>
    </row>
    <row r="501" spans="1:3" x14ac:dyDescent="0.25">
      <c r="A501" s="9" t="s">
        <v>672</v>
      </c>
      <c r="B501" s="12">
        <v>15538.017108190788</v>
      </c>
      <c r="C501">
        <f>SAFADModel_final_000004__2[[#This Row],[Whole Building:Facility Total Electric Demand Power '[W'](Hourly) ]]/1000</f>
        <v>15.538017108190788</v>
      </c>
    </row>
    <row r="502" spans="1:3" x14ac:dyDescent="0.25">
      <c r="A502" s="9" t="s">
        <v>673</v>
      </c>
      <c r="B502" s="12">
        <v>15458.628207335538</v>
      </c>
      <c r="C502">
        <f>SAFADModel_final_000004__2[[#This Row],[Whole Building:Facility Total Electric Demand Power '[W'](Hourly) ]]/1000</f>
        <v>15.458628207335538</v>
      </c>
    </row>
    <row r="503" spans="1:3" x14ac:dyDescent="0.25">
      <c r="A503" s="9" t="s">
        <v>674</v>
      </c>
      <c r="B503" s="12">
        <v>15370.691583476664</v>
      </c>
      <c r="C503">
        <f>SAFADModel_final_000004__2[[#This Row],[Whole Building:Facility Total Electric Demand Power '[W'](Hourly) ]]/1000</f>
        <v>15.370691583476663</v>
      </c>
    </row>
    <row r="504" spans="1:3" x14ac:dyDescent="0.25">
      <c r="A504" s="9" t="s">
        <v>675</v>
      </c>
      <c r="B504" s="12">
        <v>15272.662205879655</v>
      </c>
      <c r="C504">
        <f>SAFADModel_final_000004__2[[#This Row],[Whole Building:Facility Total Electric Demand Power '[W'](Hourly) ]]/1000</f>
        <v>15.272662205879655</v>
      </c>
    </row>
    <row r="505" spans="1:3" x14ac:dyDescent="0.25">
      <c r="A505" s="9" t="s">
        <v>676</v>
      </c>
      <c r="B505" s="12">
        <v>15164.3268879199</v>
      </c>
      <c r="C505">
        <f>SAFADModel_final_000004__2[[#This Row],[Whole Building:Facility Total Electric Demand Power '[W'](Hourly) ]]/1000</f>
        <v>15.1643268879199</v>
      </c>
    </row>
    <row r="506" spans="1:3" x14ac:dyDescent="0.25">
      <c r="A506" s="9" t="s">
        <v>361</v>
      </c>
      <c r="B506" s="12">
        <v>15057.957350939445</v>
      </c>
      <c r="C506">
        <f>SAFADModel_final_000004__2[[#This Row],[Whole Building:Facility Total Electric Demand Power '[W'](Hourly) ]]/1000</f>
        <v>15.057957350939445</v>
      </c>
    </row>
    <row r="507" spans="1:3" x14ac:dyDescent="0.25">
      <c r="A507" s="9" t="s">
        <v>362</v>
      </c>
      <c r="B507" s="12">
        <v>14845.563368417221</v>
      </c>
      <c r="C507">
        <f>SAFADModel_final_000004__2[[#This Row],[Whole Building:Facility Total Electric Demand Power '[W'](Hourly) ]]/1000</f>
        <v>14.845563368417221</v>
      </c>
    </row>
    <row r="508" spans="1:3" x14ac:dyDescent="0.25">
      <c r="A508" s="9" t="s">
        <v>363</v>
      </c>
      <c r="B508" s="12">
        <v>14735.73556972223</v>
      </c>
      <c r="C508">
        <f>SAFADModel_final_000004__2[[#This Row],[Whole Building:Facility Total Electric Demand Power '[W'](Hourly) ]]/1000</f>
        <v>14.73573556972223</v>
      </c>
    </row>
    <row r="509" spans="1:3" x14ac:dyDescent="0.25">
      <c r="A509" s="9" t="s">
        <v>364</v>
      </c>
      <c r="B509" s="12">
        <v>14683.002843004324</v>
      </c>
      <c r="C509">
        <f>SAFADModel_final_000004__2[[#This Row],[Whole Building:Facility Total Electric Demand Power '[W'](Hourly) ]]/1000</f>
        <v>14.683002843004324</v>
      </c>
    </row>
    <row r="510" spans="1:3" x14ac:dyDescent="0.25">
      <c r="A510" s="9" t="s">
        <v>365</v>
      </c>
      <c r="B510" s="12">
        <v>14618.62006948879</v>
      </c>
      <c r="C510">
        <f>SAFADModel_final_000004__2[[#This Row],[Whole Building:Facility Total Electric Demand Power '[W'](Hourly) ]]/1000</f>
        <v>14.61862006948879</v>
      </c>
    </row>
    <row r="511" spans="1:3" x14ac:dyDescent="0.25">
      <c r="A511" s="9" t="s">
        <v>366</v>
      </c>
      <c r="B511" s="12">
        <v>14785.140881333231</v>
      </c>
      <c r="C511">
        <f>SAFADModel_final_000004__2[[#This Row],[Whole Building:Facility Total Electric Demand Power '[W'](Hourly) ]]/1000</f>
        <v>14.785140881333231</v>
      </c>
    </row>
    <row r="512" spans="1:3" x14ac:dyDescent="0.25">
      <c r="A512" s="9" t="s">
        <v>367</v>
      </c>
      <c r="B512" s="12">
        <v>15125.028441276218</v>
      </c>
      <c r="C512">
        <f>SAFADModel_final_000004__2[[#This Row],[Whole Building:Facility Total Electric Demand Power '[W'](Hourly) ]]/1000</f>
        <v>15.125028441276218</v>
      </c>
    </row>
    <row r="513" spans="1:3" x14ac:dyDescent="0.25">
      <c r="A513" s="9" t="s">
        <v>368</v>
      </c>
      <c r="B513" s="12">
        <v>57078.202453055877</v>
      </c>
      <c r="C513">
        <f>SAFADModel_final_000004__2[[#This Row],[Whole Building:Facility Total Electric Demand Power '[W'](Hourly) ]]/1000</f>
        <v>57.07820245305588</v>
      </c>
    </row>
    <row r="514" spans="1:3" x14ac:dyDescent="0.25">
      <c r="A514" s="9" t="s">
        <v>369</v>
      </c>
      <c r="B514" s="12">
        <v>89240.554973500999</v>
      </c>
      <c r="C514">
        <f>SAFADModel_final_000004__2[[#This Row],[Whole Building:Facility Total Electric Demand Power '[W'](Hourly) ]]/1000</f>
        <v>89.240554973501006</v>
      </c>
    </row>
    <row r="515" spans="1:3" x14ac:dyDescent="0.25">
      <c r="A515" s="9" t="s">
        <v>370</v>
      </c>
      <c r="B515" s="12">
        <v>173004.22927891277</v>
      </c>
      <c r="C515">
        <f>SAFADModel_final_000004__2[[#This Row],[Whole Building:Facility Total Electric Demand Power '[W'](Hourly) ]]/1000</f>
        <v>173.00422927891276</v>
      </c>
    </row>
    <row r="516" spans="1:3" x14ac:dyDescent="0.25">
      <c r="A516" s="9" t="s">
        <v>371</v>
      </c>
      <c r="B516" s="12">
        <v>159274.38911013887</v>
      </c>
      <c r="C516">
        <f>SAFADModel_final_000004__2[[#This Row],[Whole Building:Facility Total Electric Demand Power '[W'](Hourly) ]]/1000</f>
        <v>159.27438911013888</v>
      </c>
    </row>
    <row r="517" spans="1:3" x14ac:dyDescent="0.25">
      <c r="A517" s="9" t="s">
        <v>372</v>
      </c>
      <c r="B517" s="12">
        <v>246538.26573122721</v>
      </c>
      <c r="C517">
        <f>SAFADModel_final_000004__2[[#This Row],[Whole Building:Facility Total Electric Demand Power '[W'](Hourly) ]]/1000</f>
        <v>246.5382657312272</v>
      </c>
    </row>
    <row r="518" spans="1:3" x14ac:dyDescent="0.25">
      <c r="A518" s="9" t="s">
        <v>373</v>
      </c>
      <c r="B518" s="12">
        <v>260973.03188393312</v>
      </c>
      <c r="C518">
        <f>SAFADModel_final_000004__2[[#This Row],[Whole Building:Facility Total Electric Demand Power '[W'](Hourly) ]]/1000</f>
        <v>260.97303188393312</v>
      </c>
    </row>
    <row r="519" spans="1:3" x14ac:dyDescent="0.25">
      <c r="A519" s="9" t="s">
        <v>374</v>
      </c>
      <c r="B519" s="12">
        <v>324193.20096655923</v>
      </c>
      <c r="C519">
        <f>SAFADModel_final_000004__2[[#This Row],[Whole Building:Facility Total Electric Demand Power '[W'](Hourly) ]]/1000</f>
        <v>324.19320096655923</v>
      </c>
    </row>
    <row r="520" spans="1:3" x14ac:dyDescent="0.25">
      <c r="A520" s="9" t="s">
        <v>375</v>
      </c>
      <c r="B520" s="12">
        <v>341571.95584244182</v>
      </c>
      <c r="C520">
        <f>SAFADModel_final_000004__2[[#This Row],[Whole Building:Facility Total Electric Demand Power '[W'](Hourly) ]]/1000</f>
        <v>341.57195584244181</v>
      </c>
    </row>
    <row r="521" spans="1:3" x14ac:dyDescent="0.25">
      <c r="A521" s="9" t="s">
        <v>376</v>
      </c>
      <c r="B521" s="12">
        <v>309517.17364202737</v>
      </c>
      <c r="C521">
        <f>SAFADModel_final_000004__2[[#This Row],[Whole Building:Facility Total Electric Demand Power '[W'](Hourly) ]]/1000</f>
        <v>309.51717364202739</v>
      </c>
    </row>
    <row r="522" spans="1:3" x14ac:dyDescent="0.25">
      <c r="A522" s="9" t="s">
        <v>377</v>
      </c>
      <c r="B522" s="12">
        <v>274857.44939502544</v>
      </c>
      <c r="C522">
        <f>SAFADModel_final_000004__2[[#This Row],[Whole Building:Facility Total Electric Demand Power '[W'](Hourly) ]]/1000</f>
        <v>274.85744939502541</v>
      </c>
    </row>
    <row r="523" spans="1:3" x14ac:dyDescent="0.25">
      <c r="A523" s="9" t="s">
        <v>378</v>
      </c>
      <c r="B523" s="12">
        <v>104803.13960647564</v>
      </c>
      <c r="C523">
        <f>SAFADModel_final_000004__2[[#This Row],[Whole Building:Facility Total Electric Demand Power '[W'](Hourly) ]]/1000</f>
        <v>104.80313960647564</v>
      </c>
    </row>
    <row r="524" spans="1:3" x14ac:dyDescent="0.25">
      <c r="A524" s="9" t="s">
        <v>379</v>
      </c>
      <c r="B524" s="12">
        <v>51366.500952487171</v>
      </c>
      <c r="C524">
        <f>SAFADModel_final_000004__2[[#This Row],[Whole Building:Facility Total Electric Demand Power '[W'](Hourly) ]]/1000</f>
        <v>51.366500952487172</v>
      </c>
    </row>
    <row r="525" spans="1:3" x14ac:dyDescent="0.25">
      <c r="A525" s="9" t="s">
        <v>380</v>
      </c>
      <c r="B525" s="12">
        <v>20231.524583060847</v>
      </c>
      <c r="C525">
        <f>SAFADModel_final_000004__2[[#This Row],[Whole Building:Facility Total Electric Demand Power '[W'](Hourly) ]]/1000</f>
        <v>20.231524583060846</v>
      </c>
    </row>
    <row r="526" spans="1:3" x14ac:dyDescent="0.25">
      <c r="A526" s="9" t="s">
        <v>381</v>
      </c>
      <c r="B526" s="12">
        <v>15586.712490986298</v>
      </c>
      <c r="C526">
        <f>SAFADModel_final_000004__2[[#This Row],[Whole Building:Facility Total Electric Demand Power '[W'](Hourly) ]]/1000</f>
        <v>15.586712490986297</v>
      </c>
    </row>
    <row r="527" spans="1:3" x14ac:dyDescent="0.25">
      <c r="A527" s="9" t="s">
        <v>382</v>
      </c>
      <c r="B527" s="12">
        <v>15092.19863699463</v>
      </c>
      <c r="C527">
        <f>SAFADModel_final_000004__2[[#This Row],[Whole Building:Facility Total Electric Demand Power '[W'](Hourly) ]]/1000</f>
        <v>15.092198636994629</v>
      </c>
    </row>
    <row r="528" spans="1:3" x14ac:dyDescent="0.25">
      <c r="A528" s="9" t="s">
        <v>383</v>
      </c>
      <c r="B528" s="12">
        <v>15030.522149186894</v>
      </c>
      <c r="C528">
        <f>SAFADModel_final_000004__2[[#This Row],[Whole Building:Facility Total Electric Demand Power '[W'](Hourly) ]]/1000</f>
        <v>15.030522149186893</v>
      </c>
    </row>
    <row r="529" spans="1:3" x14ac:dyDescent="0.25">
      <c r="A529" s="9" t="s">
        <v>384</v>
      </c>
      <c r="B529" s="12">
        <v>14996.985931691741</v>
      </c>
      <c r="C529">
        <f>SAFADModel_final_000004__2[[#This Row],[Whole Building:Facility Total Electric Demand Power '[W'](Hourly) ]]/1000</f>
        <v>14.996985931691741</v>
      </c>
    </row>
    <row r="530" spans="1:3" x14ac:dyDescent="0.25">
      <c r="A530" s="9" t="s">
        <v>385</v>
      </c>
      <c r="B530" s="12">
        <v>14985.428823539412</v>
      </c>
      <c r="C530">
        <f>SAFADModel_final_000004__2[[#This Row],[Whole Building:Facility Total Electric Demand Power '[W'](Hourly) ]]/1000</f>
        <v>14.985428823539412</v>
      </c>
    </row>
    <row r="531" spans="1:3" x14ac:dyDescent="0.25">
      <c r="A531" s="9" t="s">
        <v>386</v>
      </c>
      <c r="B531" s="12">
        <v>14976.422353421307</v>
      </c>
      <c r="C531">
        <f>SAFADModel_final_000004__2[[#This Row],[Whole Building:Facility Total Electric Demand Power '[W'](Hourly) ]]/1000</f>
        <v>14.976422353421308</v>
      </c>
    </row>
    <row r="532" spans="1:3" x14ac:dyDescent="0.25">
      <c r="A532" s="9" t="s">
        <v>387</v>
      </c>
      <c r="B532" s="12">
        <v>14813.31162308393</v>
      </c>
      <c r="C532">
        <f>SAFADModel_final_000004__2[[#This Row],[Whole Building:Facility Total Electric Demand Power '[W'](Hourly) ]]/1000</f>
        <v>14.81331162308393</v>
      </c>
    </row>
    <row r="533" spans="1:3" x14ac:dyDescent="0.25">
      <c r="A533" s="9" t="s">
        <v>388</v>
      </c>
      <c r="B533" s="12">
        <v>14360.327872272128</v>
      </c>
      <c r="C533">
        <f>SAFADModel_final_000004__2[[#This Row],[Whole Building:Facility Total Electric Demand Power '[W'](Hourly) ]]/1000</f>
        <v>14.360327872272128</v>
      </c>
    </row>
    <row r="534" spans="1:3" x14ac:dyDescent="0.25">
      <c r="A534" s="9" t="s">
        <v>389</v>
      </c>
      <c r="B534" s="12">
        <v>13738.145112153674</v>
      </c>
      <c r="C534">
        <f>SAFADModel_final_000004__2[[#This Row],[Whole Building:Facility Total Electric Demand Power '[W'](Hourly) ]]/1000</f>
        <v>13.738145112153674</v>
      </c>
    </row>
    <row r="535" spans="1:3" x14ac:dyDescent="0.25">
      <c r="A535" s="9" t="s">
        <v>390</v>
      </c>
      <c r="B535" s="12">
        <v>13750.598349942571</v>
      </c>
      <c r="C535">
        <f>SAFADModel_final_000004__2[[#This Row],[Whole Building:Facility Total Electric Demand Power '[W'](Hourly) ]]/1000</f>
        <v>13.750598349942571</v>
      </c>
    </row>
    <row r="536" spans="1:3" x14ac:dyDescent="0.25">
      <c r="A536" s="9" t="s">
        <v>391</v>
      </c>
      <c r="B536" s="12">
        <v>14517.156368250915</v>
      </c>
      <c r="C536">
        <f>SAFADModel_final_000004__2[[#This Row],[Whole Building:Facility Total Electric Demand Power '[W'](Hourly) ]]/1000</f>
        <v>14.517156368250914</v>
      </c>
    </row>
    <row r="537" spans="1:3" x14ac:dyDescent="0.25">
      <c r="A537" s="9" t="s">
        <v>392</v>
      </c>
      <c r="B537" s="12">
        <v>39486.651936024085</v>
      </c>
      <c r="C537">
        <f>SAFADModel_final_000004__2[[#This Row],[Whole Building:Facility Total Electric Demand Power '[W'](Hourly) ]]/1000</f>
        <v>39.486651936024089</v>
      </c>
    </row>
    <row r="538" spans="1:3" x14ac:dyDescent="0.25">
      <c r="A538" s="9" t="s">
        <v>393</v>
      </c>
      <c r="B538" s="12">
        <v>132463.21034368509</v>
      </c>
      <c r="C538">
        <f>SAFADModel_final_000004__2[[#This Row],[Whole Building:Facility Total Electric Demand Power '[W'](Hourly) ]]/1000</f>
        <v>132.46321034368509</v>
      </c>
    </row>
    <row r="539" spans="1:3" x14ac:dyDescent="0.25">
      <c r="A539" s="9" t="s">
        <v>394</v>
      </c>
      <c r="B539" s="12">
        <v>183609.87509442531</v>
      </c>
      <c r="C539">
        <f>SAFADModel_final_000004__2[[#This Row],[Whole Building:Facility Total Electric Demand Power '[W'](Hourly) ]]/1000</f>
        <v>183.60987509442532</v>
      </c>
    </row>
    <row r="540" spans="1:3" x14ac:dyDescent="0.25">
      <c r="A540" s="9" t="s">
        <v>395</v>
      </c>
      <c r="B540" s="12">
        <v>197548.46987010955</v>
      </c>
      <c r="C540">
        <f>SAFADModel_final_000004__2[[#This Row],[Whole Building:Facility Total Electric Demand Power '[W'](Hourly) ]]/1000</f>
        <v>197.54846987010956</v>
      </c>
    </row>
    <row r="541" spans="1:3" x14ac:dyDescent="0.25">
      <c r="A541" s="9" t="s">
        <v>396</v>
      </c>
      <c r="B541" s="12">
        <v>280709.98094612075</v>
      </c>
      <c r="C541">
        <f>SAFADModel_final_000004__2[[#This Row],[Whole Building:Facility Total Electric Demand Power '[W'](Hourly) ]]/1000</f>
        <v>280.70998094612077</v>
      </c>
    </row>
    <row r="542" spans="1:3" x14ac:dyDescent="0.25">
      <c r="A542" s="9" t="s">
        <v>397</v>
      </c>
      <c r="B542" s="12">
        <v>263510.30801271263</v>
      </c>
      <c r="C542">
        <f>SAFADModel_final_000004__2[[#This Row],[Whole Building:Facility Total Electric Demand Power '[W'](Hourly) ]]/1000</f>
        <v>263.51030801271264</v>
      </c>
    </row>
    <row r="543" spans="1:3" x14ac:dyDescent="0.25">
      <c r="A543" s="9" t="s">
        <v>398</v>
      </c>
      <c r="B543" s="12">
        <v>296147.64591266919</v>
      </c>
      <c r="C543">
        <f>SAFADModel_final_000004__2[[#This Row],[Whole Building:Facility Total Electric Demand Power '[W'](Hourly) ]]/1000</f>
        <v>296.14764591266919</v>
      </c>
    </row>
    <row r="544" spans="1:3" x14ac:dyDescent="0.25">
      <c r="A544" s="9" t="s">
        <v>399</v>
      </c>
      <c r="B544" s="12">
        <v>225264.49484208287</v>
      </c>
      <c r="C544">
        <f>SAFADModel_final_000004__2[[#This Row],[Whole Building:Facility Total Electric Demand Power '[W'](Hourly) ]]/1000</f>
        <v>225.26449484208288</v>
      </c>
    </row>
    <row r="545" spans="1:3" x14ac:dyDescent="0.25">
      <c r="A545" s="9" t="s">
        <v>400</v>
      </c>
      <c r="B545" s="12">
        <v>236484.0301297213</v>
      </c>
      <c r="C545">
        <f>SAFADModel_final_000004__2[[#This Row],[Whole Building:Facility Total Electric Demand Power '[W'](Hourly) ]]/1000</f>
        <v>236.4840301297213</v>
      </c>
    </row>
    <row r="546" spans="1:3" x14ac:dyDescent="0.25">
      <c r="A546" s="9" t="s">
        <v>401</v>
      </c>
      <c r="B546" s="12">
        <v>178277.02479327447</v>
      </c>
      <c r="C546">
        <f>SAFADModel_final_000004__2[[#This Row],[Whole Building:Facility Total Electric Demand Power '[W'](Hourly) ]]/1000</f>
        <v>178.27702479327448</v>
      </c>
    </row>
    <row r="547" spans="1:3" x14ac:dyDescent="0.25">
      <c r="A547" s="9" t="s">
        <v>402</v>
      </c>
      <c r="B547" s="12">
        <v>205279.24207620943</v>
      </c>
      <c r="C547">
        <f>SAFADModel_final_000004__2[[#This Row],[Whole Building:Facility Total Electric Demand Power '[W'](Hourly) ]]/1000</f>
        <v>205.27924207620941</v>
      </c>
    </row>
    <row r="548" spans="1:3" x14ac:dyDescent="0.25">
      <c r="A548" s="9" t="s">
        <v>403</v>
      </c>
      <c r="B548" s="12">
        <v>114198.68516671599</v>
      </c>
      <c r="C548">
        <f>SAFADModel_final_000004__2[[#This Row],[Whole Building:Facility Total Electric Demand Power '[W'](Hourly) ]]/1000</f>
        <v>114.19868516671599</v>
      </c>
    </row>
    <row r="549" spans="1:3" x14ac:dyDescent="0.25">
      <c r="A549" s="9" t="s">
        <v>404</v>
      </c>
      <c r="B549" s="12">
        <v>50656.42763355557</v>
      </c>
      <c r="C549">
        <f>SAFADModel_final_000004__2[[#This Row],[Whole Building:Facility Total Electric Demand Power '[W'](Hourly) ]]/1000</f>
        <v>50.656427633555566</v>
      </c>
    </row>
    <row r="550" spans="1:3" x14ac:dyDescent="0.25">
      <c r="A550" s="9" t="s">
        <v>405</v>
      </c>
      <c r="B550" s="12">
        <v>16012.103077325924</v>
      </c>
      <c r="C550">
        <f>SAFADModel_final_000004__2[[#This Row],[Whole Building:Facility Total Electric Demand Power '[W'](Hourly) ]]/1000</f>
        <v>16.012103077325925</v>
      </c>
    </row>
    <row r="551" spans="1:3" x14ac:dyDescent="0.25">
      <c r="A551" s="9" t="s">
        <v>406</v>
      </c>
      <c r="B551" s="12">
        <v>15532.786409982413</v>
      </c>
      <c r="C551">
        <f>SAFADModel_final_000004__2[[#This Row],[Whole Building:Facility Total Electric Demand Power '[W'](Hourly) ]]/1000</f>
        <v>15.532786409982412</v>
      </c>
    </row>
    <row r="552" spans="1:3" x14ac:dyDescent="0.25">
      <c r="A552" s="9" t="s">
        <v>407</v>
      </c>
      <c r="B552" s="12">
        <v>15406.54678626737</v>
      </c>
      <c r="C552">
        <f>SAFADModel_final_000004__2[[#This Row],[Whole Building:Facility Total Electric Demand Power '[W'](Hourly) ]]/1000</f>
        <v>15.40654678626737</v>
      </c>
    </row>
    <row r="553" spans="1:3" x14ac:dyDescent="0.25">
      <c r="A553" s="9" t="s">
        <v>408</v>
      </c>
      <c r="B553" s="12">
        <v>15357.997853811537</v>
      </c>
      <c r="C553">
        <f>SAFADModel_final_000004__2[[#This Row],[Whole Building:Facility Total Electric Demand Power '[W'](Hourly) ]]/1000</f>
        <v>15.357997853811538</v>
      </c>
    </row>
    <row r="554" spans="1:3" x14ac:dyDescent="0.25">
      <c r="A554" s="9" t="s">
        <v>409</v>
      </c>
      <c r="B554" s="12">
        <v>15321.213251979689</v>
      </c>
      <c r="C554">
        <f>SAFADModel_final_000004__2[[#This Row],[Whole Building:Facility Total Electric Demand Power '[W'](Hourly) ]]/1000</f>
        <v>15.321213251979689</v>
      </c>
    </row>
    <row r="555" spans="1:3" x14ac:dyDescent="0.25">
      <c r="A555" s="9" t="s">
        <v>410</v>
      </c>
      <c r="B555" s="12">
        <v>15284.864972918955</v>
      </c>
      <c r="C555">
        <f>SAFADModel_final_000004__2[[#This Row],[Whole Building:Facility Total Electric Demand Power '[W'](Hourly) ]]/1000</f>
        <v>15.284864972918955</v>
      </c>
    </row>
    <row r="556" spans="1:3" x14ac:dyDescent="0.25">
      <c r="A556" s="9" t="s">
        <v>411</v>
      </c>
      <c r="B556" s="12">
        <v>15238.767929779468</v>
      </c>
      <c r="C556">
        <f>SAFADModel_final_000004__2[[#This Row],[Whole Building:Facility Total Electric Demand Power '[W'](Hourly) ]]/1000</f>
        <v>15.238767929779467</v>
      </c>
    </row>
    <row r="557" spans="1:3" x14ac:dyDescent="0.25">
      <c r="A557" s="9" t="s">
        <v>412</v>
      </c>
      <c r="B557" s="12">
        <v>15179.952297116708</v>
      </c>
      <c r="C557">
        <f>SAFADModel_final_000004__2[[#This Row],[Whole Building:Facility Total Electric Demand Power '[W'](Hourly) ]]/1000</f>
        <v>15.179952297116708</v>
      </c>
    </row>
    <row r="558" spans="1:3" x14ac:dyDescent="0.25">
      <c r="A558" s="9" t="s">
        <v>413</v>
      </c>
      <c r="B558" s="12">
        <v>15111.186750844208</v>
      </c>
      <c r="C558">
        <f>SAFADModel_final_000004__2[[#This Row],[Whole Building:Facility Total Electric Demand Power '[W'](Hourly) ]]/1000</f>
        <v>15.111186750844208</v>
      </c>
    </row>
    <row r="559" spans="1:3" x14ac:dyDescent="0.25">
      <c r="A559" s="9" t="s">
        <v>414</v>
      </c>
      <c r="B559" s="12">
        <v>15123.709305551978</v>
      </c>
      <c r="C559">
        <f>SAFADModel_final_000004__2[[#This Row],[Whole Building:Facility Total Electric Demand Power '[W'](Hourly) ]]/1000</f>
        <v>15.123709305551978</v>
      </c>
    </row>
    <row r="560" spans="1:3" x14ac:dyDescent="0.25">
      <c r="A560" s="9" t="s">
        <v>415</v>
      </c>
      <c r="B560" s="12">
        <v>15279.405847789798</v>
      </c>
      <c r="C560">
        <f>SAFADModel_final_000004__2[[#This Row],[Whole Building:Facility Total Electric Demand Power '[W'](Hourly) ]]/1000</f>
        <v>15.279405847789798</v>
      </c>
    </row>
    <row r="561" spans="1:3" x14ac:dyDescent="0.25">
      <c r="A561" s="9" t="s">
        <v>416</v>
      </c>
      <c r="B561" s="12">
        <v>49446.480276326474</v>
      </c>
      <c r="C561">
        <f>SAFADModel_final_000004__2[[#This Row],[Whole Building:Facility Total Electric Demand Power '[W'](Hourly) ]]/1000</f>
        <v>49.446480276326476</v>
      </c>
    </row>
    <row r="562" spans="1:3" x14ac:dyDescent="0.25">
      <c r="A562" s="9" t="s">
        <v>417</v>
      </c>
      <c r="B562" s="12">
        <v>125658.33487631533</v>
      </c>
      <c r="C562">
        <f>SAFADModel_final_000004__2[[#This Row],[Whole Building:Facility Total Electric Demand Power '[W'](Hourly) ]]/1000</f>
        <v>125.65833487631534</v>
      </c>
    </row>
    <row r="563" spans="1:3" x14ac:dyDescent="0.25">
      <c r="A563" s="9" t="s">
        <v>418</v>
      </c>
      <c r="B563" s="12">
        <v>177377.10795916591</v>
      </c>
      <c r="C563">
        <f>SAFADModel_final_000004__2[[#This Row],[Whole Building:Facility Total Electric Demand Power '[W'](Hourly) ]]/1000</f>
        <v>177.3771079591659</v>
      </c>
    </row>
    <row r="564" spans="1:3" x14ac:dyDescent="0.25">
      <c r="A564" s="9" t="s">
        <v>419</v>
      </c>
      <c r="B564" s="12">
        <v>217491.4437119347</v>
      </c>
      <c r="C564">
        <f>SAFADModel_final_000004__2[[#This Row],[Whole Building:Facility Total Electric Demand Power '[W'](Hourly) ]]/1000</f>
        <v>217.49144371193469</v>
      </c>
    </row>
    <row r="565" spans="1:3" x14ac:dyDescent="0.25">
      <c r="A565" s="9" t="s">
        <v>420</v>
      </c>
      <c r="B565" s="12">
        <v>302872.78500371199</v>
      </c>
      <c r="C565">
        <f>SAFADModel_final_000004__2[[#This Row],[Whole Building:Facility Total Electric Demand Power '[W'](Hourly) ]]/1000</f>
        <v>302.87278500371201</v>
      </c>
    </row>
    <row r="566" spans="1:3" x14ac:dyDescent="0.25">
      <c r="A566" s="9" t="s">
        <v>421</v>
      </c>
      <c r="B566" s="12">
        <v>309221.6477199301</v>
      </c>
      <c r="C566">
        <f>SAFADModel_final_000004__2[[#This Row],[Whole Building:Facility Total Electric Demand Power '[W'](Hourly) ]]/1000</f>
        <v>309.2216477199301</v>
      </c>
    </row>
    <row r="567" spans="1:3" x14ac:dyDescent="0.25">
      <c r="A567" s="9" t="s">
        <v>422</v>
      </c>
      <c r="B567" s="12">
        <v>313224.70121692726</v>
      </c>
      <c r="C567">
        <f>SAFADModel_final_000004__2[[#This Row],[Whole Building:Facility Total Electric Demand Power '[W'](Hourly) ]]/1000</f>
        <v>313.22470121692726</v>
      </c>
    </row>
    <row r="568" spans="1:3" x14ac:dyDescent="0.25">
      <c r="A568" s="9" t="s">
        <v>423</v>
      </c>
      <c r="B568" s="12">
        <v>317332.53119226213</v>
      </c>
      <c r="C568">
        <f>SAFADModel_final_000004__2[[#This Row],[Whole Building:Facility Total Electric Demand Power '[W'](Hourly) ]]/1000</f>
        <v>317.33253119226214</v>
      </c>
    </row>
    <row r="569" spans="1:3" x14ac:dyDescent="0.25">
      <c r="A569" s="9" t="s">
        <v>424</v>
      </c>
      <c r="B569" s="12">
        <v>231950.06767819871</v>
      </c>
      <c r="C569">
        <f>SAFADModel_final_000004__2[[#This Row],[Whole Building:Facility Total Electric Demand Power '[W'](Hourly) ]]/1000</f>
        <v>231.95006767819871</v>
      </c>
    </row>
    <row r="570" spans="1:3" x14ac:dyDescent="0.25">
      <c r="A570" s="9" t="s">
        <v>425</v>
      </c>
      <c r="B570" s="12">
        <v>102284.28449681379</v>
      </c>
      <c r="C570">
        <f>SAFADModel_final_000004__2[[#This Row],[Whole Building:Facility Total Electric Demand Power '[W'](Hourly) ]]/1000</f>
        <v>102.2842844968138</v>
      </c>
    </row>
    <row r="571" spans="1:3" x14ac:dyDescent="0.25">
      <c r="A571" s="9" t="s">
        <v>426</v>
      </c>
      <c r="B571" s="12">
        <v>101208.95079065289</v>
      </c>
      <c r="C571">
        <f>SAFADModel_final_000004__2[[#This Row],[Whole Building:Facility Total Electric Demand Power '[W'](Hourly) ]]/1000</f>
        <v>101.20895079065289</v>
      </c>
    </row>
    <row r="572" spans="1:3" x14ac:dyDescent="0.25">
      <c r="A572" s="9" t="s">
        <v>427</v>
      </c>
      <c r="B572" s="12">
        <v>43833.388624834042</v>
      </c>
      <c r="C572">
        <f>SAFADModel_final_000004__2[[#This Row],[Whole Building:Facility Total Electric Demand Power '[W'](Hourly) ]]/1000</f>
        <v>43.833388624834043</v>
      </c>
    </row>
    <row r="573" spans="1:3" x14ac:dyDescent="0.25">
      <c r="A573" s="9" t="s">
        <v>428</v>
      </c>
      <c r="B573" s="12">
        <v>16439.668015127874</v>
      </c>
      <c r="C573">
        <f>SAFADModel_final_000004__2[[#This Row],[Whole Building:Facility Total Electric Demand Power '[W'](Hourly) ]]/1000</f>
        <v>16.439668015127875</v>
      </c>
    </row>
    <row r="574" spans="1:3" x14ac:dyDescent="0.25">
      <c r="A574" s="9" t="s">
        <v>429</v>
      </c>
      <c r="B574" s="12">
        <v>15959.308975003956</v>
      </c>
      <c r="C574">
        <f>SAFADModel_final_000004__2[[#This Row],[Whole Building:Facility Total Electric Demand Power '[W'](Hourly) ]]/1000</f>
        <v>15.959308975003957</v>
      </c>
    </row>
    <row r="575" spans="1:3" x14ac:dyDescent="0.25">
      <c r="A575" s="9" t="s">
        <v>430</v>
      </c>
      <c r="B575" s="12">
        <v>15496.826784557865</v>
      </c>
      <c r="C575">
        <f>SAFADModel_final_000004__2[[#This Row],[Whole Building:Facility Total Electric Demand Power '[W'](Hourly) ]]/1000</f>
        <v>15.496826784557864</v>
      </c>
    </row>
    <row r="576" spans="1:3" x14ac:dyDescent="0.25">
      <c r="A576" s="9" t="s">
        <v>431</v>
      </c>
      <c r="B576" s="12">
        <v>15444.30703259355</v>
      </c>
      <c r="C576">
        <f>SAFADModel_final_000004__2[[#This Row],[Whole Building:Facility Total Electric Demand Power '[W'](Hourly) ]]/1000</f>
        <v>15.444307032593549</v>
      </c>
    </row>
    <row r="577" spans="1:3" x14ac:dyDescent="0.25">
      <c r="A577" s="9" t="s">
        <v>432</v>
      </c>
      <c r="B577" s="12">
        <v>15393.974977740276</v>
      </c>
      <c r="C577">
        <f>SAFADModel_final_000004__2[[#This Row],[Whole Building:Facility Total Electric Demand Power '[W'](Hourly) ]]/1000</f>
        <v>15.393974977740276</v>
      </c>
    </row>
    <row r="578" spans="1:3" x14ac:dyDescent="0.25">
      <c r="A578" s="9" t="s">
        <v>433</v>
      </c>
      <c r="B578" s="12">
        <v>15342.069207316703</v>
      </c>
      <c r="C578">
        <f>SAFADModel_final_000004__2[[#This Row],[Whole Building:Facility Total Electric Demand Power '[W'](Hourly) ]]/1000</f>
        <v>15.342069207316703</v>
      </c>
    </row>
    <row r="579" spans="1:3" x14ac:dyDescent="0.25">
      <c r="A579" s="9" t="s">
        <v>434</v>
      </c>
      <c r="B579" s="12">
        <v>15312.252854820572</v>
      </c>
      <c r="C579">
        <f>SAFADModel_final_000004__2[[#This Row],[Whole Building:Facility Total Electric Demand Power '[W'](Hourly) ]]/1000</f>
        <v>15.312252854820573</v>
      </c>
    </row>
    <row r="580" spans="1:3" x14ac:dyDescent="0.25">
      <c r="A580" s="9" t="s">
        <v>435</v>
      </c>
      <c r="B580" s="12">
        <v>15233.594962398252</v>
      </c>
      <c r="C580">
        <f>SAFADModel_final_000004__2[[#This Row],[Whole Building:Facility Total Electric Demand Power '[W'](Hourly) ]]/1000</f>
        <v>15.233594962398252</v>
      </c>
    </row>
    <row r="581" spans="1:3" x14ac:dyDescent="0.25">
      <c r="A581" s="9" t="s">
        <v>436</v>
      </c>
      <c r="B581" s="12">
        <v>15115.749131712224</v>
      </c>
      <c r="C581">
        <f>SAFADModel_final_000004__2[[#This Row],[Whole Building:Facility Total Electric Demand Power '[W'](Hourly) ]]/1000</f>
        <v>15.115749131712224</v>
      </c>
    </row>
    <row r="582" spans="1:3" x14ac:dyDescent="0.25">
      <c r="A582" s="9" t="s">
        <v>437</v>
      </c>
      <c r="B582" s="12">
        <v>14992.757696927429</v>
      </c>
      <c r="C582">
        <f>SAFADModel_final_000004__2[[#This Row],[Whole Building:Facility Total Electric Demand Power '[W'](Hourly) ]]/1000</f>
        <v>14.992757696927429</v>
      </c>
    </row>
    <row r="583" spans="1:3" x14ac:dyDescent="0.25">
      <c r="A583" s="9" t="s">
        <v>438</v>
      </c>
      <c r="B583" s="12">
        <v>14991.832926574783</v>
      </c>
      <c r="C583">
        <f>SAFADModel_final_000004__2[[#This Row],[Whole Building:Facility Total Electric Demand Power '[W'](Hourly) ]]/1000</f>
        <v>14.991832926574784</v>
      </c>
    </row>
    <row r="584" spans="1:3" x14ac:dyDescent="0.25">
      <c r="A584" s="9" t="s">
        <v>439</v>
      </c>
      <c r="B584" s="12">
        <v>15221.767861416693</v>
      </c>
      <c r="C584">
        <f>SAFADModel_final_000004__2[[#This Row],[Whole Building:Facility Total Electric Demand Power '[W'](Hourly) ]]/1000</f>
        <v>15.221767861416692</v>
      </c>
    </row>
    <row r="585" spans="1:3" x14ac:dyDescent="0.25">
      <c r="A585" s="9" t="s">
        <v>440</v>
      </c>
      <c r="B585" s="12">
        <v>45250.826082616717</v>
      </c>
      <c r="C585">
        <f>SAFADModel_final_000004__2[[#This Row],[Whole Building:Facility Total Electric Demand Power '[W'](Hourly) ]]/1000</f>
        <v>45.250826082616719</v>
      </c>
    </row>
    <row r="586" spans="1:3" x14ac:dyDescent="0.25">
      <c r="A586" s="9" t="s">
        <v>441</v>
      </c>
      <c r="B586" s="12">
        <v>194406.34203170546</v>
      </c>
      <c r="C586">
        <f>SAFADModel_final_000004__2[[#This Row],[Whole Building:Facility Total Electric Demand Power '[W'](Hourly) ]]/1000</f>
        <v>194.40634203170546</v>
      </c>
    </row>
    <row r="587" spans="1:3" x14ac:dyDescent="0.25">
      <c r="A587" s="9" t="s">
        <v>442</v>
      </c>
      <c r="B587" s="12">
        <v>242886.06523666167</v>
      </c>
      <c r="C587">
        <f>SAFADModel_final_000004__2[[#This Row],[Whole Building:Facility Total Electric Demand Power '[W'](Hourly) ]]/1000</f>
        <v>242.88606523666166</v>
      </c>
    </row>
    <row r="588" spans="1:3" x14ac:dyDescent="0.25">
      <c r="A588" s="9" t="s">
        <v>443</v>
      </c>
      <c r="B588" s="12">
        <v>294897.40582339489</v>
      </c>
      <c r="C588">
        <f>SAFADModel_final_000004__2[[#This Row],[Whole Building:Facility Total Electric Demand Power '[W'](Hourly) ]]/1000</f>
        <v>294.89740582339488</v>
      </c>
    </row>
    <row r="589" spans="1:3" x14ac:dyDescent="0.25">
      <c r="A589" s="9" t="s">
        <v>444</v>
      </c>
      <c r="B589" s="12">
        <v>308900.75538523396</v>
      </c>
      <c r="C589">
        <f>SAFADModel_final_000004__2[[#This Row],[Whole Building:Facility Total Electric Demand Power '[W'](Hourly) ]]/1000</f>
        <v>308.90075538523394</v>
      </c>
    </row>
    <row r="590" spans="1:3" x14ac:dyDescent="0.25">
      <c r="A590" s="9" t="s">
        <v>445</v>
      </c>
      <c r="B590" s="12">
        <v>324932.04173878423</v>
      </c>
      <c r="C590">
        <f>SAFADModel_final_000004__2[[#This Row],[Whole Building:Facility Total Electric Demand Power '[W'](Hourly) ]]/1000</f>
        <v>324.93204173878422</v>
      </c>
    </row>
    <row r="591" spans="1:3" x14ac:dyDescent="0.25">
      <c r="A591" s="9" t="s">
        <v>446</v>
      </c>
      <c r="B591" s="12">
        <v>347538.62187956861</v>
      </c>
      <c r="C591">
        <f>SAFADModel_final_000004__2[[#This Row],[Whole Building:Facility Total Electric Demand Power '[W'](Hourly) ]]/1000</f>
        <v>347.53862187956861</v>
      </c>
    </row>
    <row r="592" spans="1:3" x14ac:dyDescent="0.25">
      <c r="A592" s="9" t="s">
        <v>447</v>
      </c>
      <c r="B592" s="12">
        <v>320919.51003904454</v>
      </c>
      <c r="C592">
        <f>SAFADModel_final_000004__2[[#This Row],[Whole Building:Facility Total Electric Demand Power '[W'](Hourly) ]]/1000</f>
        <v>320.91951003904455</v>
      </c>
    </row>
    <row r="593" spans="1:3" x14ac:dyDescent="0.25">
      <c r="A593" s="9" t="s">
        <v>448</v>
      </c>
      <c r="B593" s="12">
        <v>320957.29088617844</v>
      </c>
      <c r="C593">
        <f>SAFADModel_final_000004__2[[#This Row],[Whole Building:Facility Total Electric Demand Power '[W'](Hourly) ]]/1000</f>
        <v>320.95729088617844</v>
      </c>
    </row>
    <row r="594" spans="1:3" x14ac:dyDescent="0.25">
      <c r="A594" s="9" t="s">
        <v>449</v>
      </c>
      <c r="B594" s="12">
        <v>295144.25855448563</v>
      </c>
      <c r="C594">
        <f>SAFADModel_final_000004__2[[#This Row],[Whole Building:Facility Total Electric Demand Power '[W'](Hourly) ]]/1000</f>
        <v>295.14425855448565</v>
      </c>
    </row>
    <row r="595" spans="1:3" x14ac:dyDescent="0.25">
      <c r="A595" s="9" t="s">
        <v>450</v>
      </c>
      <c r="B595" s="12">
        <v>158194.97625771217</v>
      </c>
      <c r="C595">
        <f>SAFADModel_final_000004__2[[#This Row],[Whole Building:Facility Total Electric Demand Power '[W'](Hourly) ]]/1000</f>
        <v>158.19497625771217</v>
      </c>
    </row>
    <row r="596" spans="1:3" x14ac:dyDescent="0.25">
      <c r="A596" s="9" t="s">
        <v>451</v>
      </c>
      <c r="B596" s="12">
        <v>109529.38630883051</v>
      </c>
      <c r="C596">
        <f>SAFADModel_final_000004__2[[#This Row],[Whole Building:Facility Total Electric Demand Power '[W'](Hourly) ]]/1000</f>
        <v>109.52938630883051</v>
      </c>
    </row>
    <row r="597" spans="1:3" x14ac:dyDescent="0.25">
      <c r="A597" s="9" t="s">
        <v>452</v>
      </c>
      <c r="B597" s="12">
        <v>76376.214969734006</v>
      </c>
      <c r="C597">
        <f>SAFADModel_final_000004__2[[#This Row],[Whole Building:Facility Total Electric Demand Power '[W'](Hourly) ]]/1000</f>
        <v>76.376214969734008</v>
      </c>
    </row>
    <row r="598" spans="1:3" x14ac:dyDescent="0.25">
      <c r="A598" s="9" t="s">
        <v>453</v>
      </c>
      <c r="B598" s="12">
        <v>15558.305423070451</v>
      </c>
      <c r="C598">
        <f>SAFADModel_final_000004__2[[#This Row],[Whole Building:Facility Total Electric Demand Power '[W'](Hourly) ]]/1000</f>
        <v>15.558305423070451</v>
      </c>
    </row>
    <row r="599" spans="1:3" x14ac:dyDescent="0.25">
      <c r="A599" s="9" t="s">
        <v>454</v>
      </c>
      <c r="B599" s="12">
        <v>15514.383476814444</v>
      </c>
      <c r="C599">
        <f>SAFADModel_final_000004__2[[#This Row],[Whole Building:Facility Total Electric Demand Power '[W'](Hourly) ]]/1000</f>
        <v>15.514383476814444</v>
      </c>
    </row>
    <row r="600" spans="1:3" x14ac:dyDescent="0.25">
      <c r="A600" s="9" t="s">
        <v>455</v>
      </c>
      <c r="B600" s="12">
        <v>15481.01257758244</v>
      </c>
      <c r="C600">
        <f>SAFADModel_final_000004__2[[#This Row],[Whole Building:Facility Total Electric Demand Power '[W'](Hourly) ]]/1000</f>
        <v>15.48101257758244</v>
      </c>
    </row>
    <row r="601" spans="1:3" x14ac:dyDescent="0.25">
      <c r="A601" s="9" t="s">
        <v>456</v>
      </c>
      <c r="B601" s="12">
        <v>15443.775497232127</v>
      </c>
      <c r="C601">
        <f>SAFADModel_final_000004__2[[#This Row],[Whole Building:Facility Total Electric Demand Power '[W'](Hourly) ]]/1000</f>
        <v>15.443775497232128</v>
      </c>
    </row>
    <row r="602" spans="1:3" x14ac:dyDescent="0.25">
      <c r="A602" s="9" t="s">
        <v>457</v>
      </c>
      <c r="B602" s="12">
        <v>15410.016769077018</v>
      </c>
      <c r="C602">
        <f>SAFADModel_final_000004__2[[#This Row],[Whole Building:Facility Total Electric Demand Power '[W'](Hourly) ]]/1000</f>
        <v>15.410016769077018</v>
      </c>
    </row>
    <row r="603" spans="1:3" x14ac:dyDescent="0.25">
      <c r="A603" s="9" t="s">
        <v>458</v>
      </c>
      <c r="B603" s="12">
        <v>15365.602415905705</v>
      </c>
      <c r="C603">
        <f>SAFADModel_final_000004__2[[#This Row],[Whole Building:Facility Total Electric Demand Power '[W'](Hourly) ]]/1000</f>
        <v>15.365602415905705</v>
      </c>
    </row>
    <row r="604" spans="1:3" x14ac:dyDescent="0.25">
      <c r="A604" s="9" t="s">
        <v>459</v>
      </c>
      <c r="B604" s="12">
        <v>15290.990815862191</v>
      </c>
      <c r="C604">
        <f>SAFADModel_final_000004__2[[#This Row],[Whole Building:Facility Total Electric Demand Power '[W'](Hourly) ]]/1000</f>
        <v>15.290990815862191</v>
      </c>
    </row>
    <row r="605" spans="1:3" x14ac:dyDescent="0.25">
      <c r="A605" s="9" t="s">
        <v>460</v>
      </c>
      <c r="B605" s="12">
        <v>15200.506453313865</v>
      </c>
      <c r="C605">
        <f>SAFADModel_final_000004__2[[#This Row],[Whole Building:Facility Total Electric Demand Power '[W'](Hourly) ]]/1000</f>
        <v>15.200506453313865</v>
      </c>
    </row>
    <row r="606" spans="1:3" x14ac:dyDescent="0.25">
      <c r="A606" s="9" t="s">
        <v>461</v>
      </c>
      <c r="B606" s="12">
        <v>15126.709124677285</v>
      </c>
      <c r="C606">
        <f>SAFADModel_final_000004__2[[#This Row],[Whole Building:Facility Total Electric Demand Power '[W'](Hourly) ]]/1000</f>
        <v>15.126709124677285</v>
      </c>
    </row>
    <row r="607" spans="1:3" x14ac:dyDescent="0.25">
      <c r="A607" s="9" t="s">
        <v>462</v>
      </c>
      <c r="B607" s="12">
        <v>15118.160621959878</v>
      </c>
      <c r="C607">
        <f>SAFADModel_final_000004__2[[#This Row],[Whole Building:Facility Total Electric Demand Power '[W'](Hourly) ]]/1000</f>
        <v>15.118160621959879</v>
      </c>
    </row>
    <row r="608" spans="1:3" x14ac:dyDescent="0.25">
      <c r="A608" s="9" t="s">
        <v>463</v>
      </c>
      <c r="B608" s="12">
        <v>15231.72659542528</v>
      </c>
      <c r="C608">
        <f>SAFADModel_final_000004__2[[#This Row],[Whole Building:Facility Total Electric Demand Power '[W'](Hourly) ]]/1000</f>
        <v>15.231726595425279</v>
      </c>
    </row>
    <row r="609" spans="1:3" x14ac:dyDescent="0.25">
      <c r="A609" s="9" t="s">
        <v>464</v>
      </c>
      <c r="B609" s="12">
        <v>55325.415035104146</v>
      </c>
      <c r="C609">
        <f>SAFADModel_final_000004__2[[#This Row],[Whole Building:Facility Total Electric Demand Power '[W'](Hourly) ]]/1000</f>
        <v>55.325415035104143</v>
      </c>
    </row>
    <row r="610" spans="1:3" x14ac:dyDescent="0.25">
      <c r="A610" s="9" t="s">
        <v>465</v>
      </c>
      <c r="B610" s="12">
        <v>136370.67176087623</v>
      </c>
      <c r="C610">
        <f>SAFADModel_final_000004__2[[#This Row],[Whole Building:Facility Total Electric Demand Power '[W'](Hourly) ]]/1000</f>
        <v>136.37067176087623</v>
      </c>
    </row>
    <row r="611" spans="1:3" x14ac:dyDescent="0.25">
      <c r="A611" s="9" t="s">
        <v>466</v>
      </c>
      <c r="B611" s="12">
        <v>272106.03062625014</v>
      </c>
      <c r="C611">
        <f>SAFADModel_final_000004__2[[#This Row],[Whole Building:Facility Total Electric Demand Power '[W'](Hourly) ]]/1000</f>
        <v>272.10603062625012</v>
      </c>
    </row>
    <row r="612" spans="1:3" x14ac:dyDescent="0.25">
      <c r="A612" s="9" t="s">
        <v>467</v>
      </c>
      <c r="B612" s="12">
        <v>262394.27729399549</v>
      </c>
      <c r="C612">
        <f>SAFADModel_final_000004__2[[#This Row],[Whole Building:Facility Total Electric Demand Power '[W'](Hourly) ]]/1000</f>
        <v>262.39427729399551</v>
      </c>
    </row>
    <row r="613" spans="1:3" x14ac:dyDescent="0.25">
      <c r="A613" s="9" t="s">
        <v>468</v>
      </c>
      <c r="B613" s="12">
        <v>269523.10863239114</v>
      </c>
      <c r="C613">
        <f>SAFADModel_final_000004__2[[#This Row],[Whole Building:Facility Total Electric Demand Power '[W'](Hourly) ]]/1000</f>
        <v>269.52310863239114</v>
      </c>
    </row>
    <row r="614" spans="1:3" x14ac:dyDescent="0.25">
      <c r="A614" s="9" t="s">
        <v>469</v>
      </c>
      <c r="B614" s="12">
        <v>295968.85058734549</v>
      </c>
      <c r="C614">
        <f>SAFADModel_final_000004__2[[#This Row],[Whole Building:Facility Total Electric Demand Power '[W'](Hourly) ]]/1000</f>
        <v>295.96885058734546</v>
      </c>
    </row>
    <row r="615" spans="1:3" x14ac:dyDescent="0.25">
      <c r="A615" s="9" t="s">
        <v>470</v>
      </c>
      <c r="B615" s="12">
        <v>305646.29010411707</v>
      </c>
      <c r="C615">
        <f>SAFADModel_final_000004__2[[#This Row],[Whole Building:Facility Total Electric Demand Power '[W'](Hourly) ]]/1000</f>
        <v>305.64629010411704</v>
      </c>
    </row>
    <row r="616" spans="1:3" x14ac:dyDescent="0.25">
      <c r="A616" s="9" t="s">
        <v>471</v>
      </c>
      <c r="B616" s="12">
        <v>241740.26488259507</v>
      </c>
      <c r="C616">
        <f>SAFADModel_final_000004__2[[#This Row],[Whole Building:Facility Total Electric Demand Power '[W'](Hourly) ]]/1000</f>
        <v>241.74026488259508</v>
      </c>
    </row>
    <row r="617" spans="1:3" x14ac:dyDescent="0.25">
      <c r="A617" s="9" t="s">
        <v>472</v>
      </c>
      <c r="B617" s="12">
        <v>204894.79137456478</v>
      </c>
      <c r="C617">
        <f>SAFADModel_final_000004__2[[#This Row],[Whole Building:Facility Total Electric Demand Power '[W'](Hourly) ]]/1000</f>
        <v>204.89479137456479</v>
      </c>
    </row>
    <row r="618" spans="1:3" x14ac:dyDescent="0.25">
      <c r="A618" s="9" t="s">
        <v>473</v>
      </c>
      <c r="B618" s="12">
        <v>196470.40064754189</v>
      </c>
      <c r="C618">
        <f>SAFADModel_final_000004__2[[#This Row],[Whole Building:Facility Total Electric Demand Power '[W'](Hourly) ]]/1000</f>
        <v>196.47040064754188</v>
      </c>
    </row>
    <row r="619" spans="1:3" x14ac:dyDescent="0.25">
      <c r="A619" s="9" t="s">
        <v>474</v>
      </c>
      <c r="B619" s="12">
        <v>100380.96788495015</v>
      </c>
      <c r="C619">
        <f>SAFADModel_final_000004__2[[#This Row],[Whole Building:Facility Total Electric Demand Power '[W'](Hourly) ]]/1000</f>
        <v>100.38096788495015</v>
      </c>
    </row>
    <row r="620" spans="1:3" x14ac:dyDescent="0.25">
      <c r="A620" s="9" t="s">
        <v>475</v>
      </c>
      <c r="B620" s="12">
        <v>50124.85182681906</v>
      </c>
      <c r="C620">
        <f>SAFADModel_final_000004__2[[#This Row],[Whole Building:Facility Total Electric Demand Power '[W'](Hourly) ]]/1000</f>
        <v>50.124851826819061</v>
      </c>
    </row>
    <row r="621" spans="1:3" x14ac:dyDescent="0.25">
      <c r="A621" s="9" t="s">
        <v>476</v>
      </c>
      <c r="B621" s="12">
        <v>30206.396639880677</v>
      </c>
      <c r="C621">
        <f>SAFADModel_final_000004__2[[#This Row],[Whole Building:Facility Total Electric Demand Power '[W'](Hourly) ]]/1000</f>
        <v>30.206396639880676</v>
      </c>
    </row>
    <row r="622" spans="1:3" x14ac:dyDescent="0.25">
      <c r="A622" s="9" t="s">
        <v>477</v>
      </c>
      <c r="B622" s="12">
        <v>22743.35130737735</v>
      </c>
      <c r="C622">
        <f>SAFADModel_final_000004__2[[#This Row],[Whole Building:Facility Total Electric Demand Power '[W'](Hourly) ]]/1000</f>
        <v>22.743351307377349</v>
      </c>
    </row>
    <row r="623" spans="1:3" x14ac:dyDescent="0.25">
      <c r="A623" s="9" t="s">
        <v>478</v>
      </c>
      <c r="B623" s="12">
        <v>15423.984759658646</v>
      </c>
      <c r="C623">
        <f>SAFADModel_final_000004__2[[#This Row],[Whole Building:Facility Total Electric Demand Power '[W'](Hourly) ]]/1000</f>
        <v>15.423984759658646</v>
      </c>
    </row>
    <row r="624" spans="1:3" x14ac:dyDescent="0.25">
      <c r="A624" s="9" t="s">
        <v>479</v>
      </c>
      <c r="B624" s="12">
        <v>15513.247954633645</v>
      </c>
      <c r="C624">
        <f>SAFADModel_final_000004__2[[#This Row],[Whole Building:Facility Total Electric Demand Power '[W'](Hourly) ]]/1000</f>
        <v>15.513247954633645</v>
      </c>
    </row>
    <row r="625" spans="1:3" x14ac:dyDescent="0.25">
      <c r="A625" s="9" t="s">
        <v>480</v>
      </c>
      <c r="B625" s="12">
        <v>15563.265389097849</v>
      </c>
      <c r="C625">
        <f>SAFADModel_final_000004__2[[#This Row],[Whole Building:Facility Total Electric Demand Power '[W'](Hourly) ]]/1000</f>
        <v>15.563265389097849</v>
      </c>
    </row>
    <row r="626" spans="1:3" x14ac:dyDescent="0.25">
      <c r="A626" s="9" t="s">
        <v>677</v>
      </c>
      <c r="B626" s="12">
        <v>15527.466881948107</v>
      </c>
      <c r="C626">
        <f>SAFADModel_final_000004__2[[#This Row],[Whole Building:Facility Total Electric Demand Power '[W'](Hourly) ]]/1000</f>
        <v>15.527466881948106</v>
      </c>
    </row>
    <row r="627" spans="1:3" x14ac:dyDescent="0.25">
      <c r="A627" s="9" t="s">
        <v>678</v>
      </c>
      <c r="B627" s="12">
        <v>15464.069982373308</v>
      </c>
      <c r="C627">
        <f>SAFADModel_final_000004__2[[#This Row],[Whole Building:Facility Total Electric Demand Power '[W'](Hourly) ]]/1000</f>
        <v>15.464069982373308</v>
      </c>
    </row>
    <row r="628" spans="1:3" x14ac:dyDescent="0.25">
      <c r="A628" s="9" t="s">
        <v>679</v>
      </c>
      <c r="B628" s="12">
        <v>15386.986558198287</v>
      </c>
      <c r="C628">
        <f>SAFADModel_final_000004__2[[#This Row],[Whole Building:Facility Total Electric Demand Power '[W'](Hourly) ]]/1000</f>
        <v>15.386986558198286</v>
      </c>
    </row>
    <row r="629" spans="1:3" x14ac:dyDescent="0.25">
      <c r="A629" s="9" t="s">
        <v>680</v>
      </c>
      <c r="B629" s="12">
        <v>15273.979998110932</v>
      </c>
      <c r="C629">
        <f>SAFADModel_final_000004__2[[#This Row],[Whole Building:Facility Total Electric Demand Power '[W'](Hourly) ]]/1000</f>
        <v>15.273979998110931</v>
      </c>
    </row>
    <row r="630" spans="1:3" x14ac:dyDescent="0.25">
      <c r="A630" s="9" t="s">
        <v>681</v>
      </c>
      <c r="B630" s="12">
        <v>15144.250500202432</v>
      </c>
      <c r="C630">
        <f>SAFADModel_final_000004__2[[#This Row],[Whole Building:Facility Total Electric Demand Power '[W'](Hourly) ]]/1000</f>
        <v>15.144250500202432</v>
      </c>
    </row>
    <row r="631" spans="1:3" x14ac:dyDescent="0.25">
      <c r="A631" s="9" t="s">
        <v>682</v>
      </c>
      <c r="B631" s="12">
        <v>15068.822611560501</v>
      </c>
      <c r="C631">
        <f>SAFADModel_final_000004__2[[#This Row],[Whole Building:Facility Total Electric Demand Power '[W'](Hourly) ]]/1000</f>
        <v>15.068822611560501</v>
      </c>
    </row>
    <row r="632" spans="1:3" x14ac:dyDescent="0.25">
      <c r="A632" s="9" t="s">
        <v>683</v>
      </c>
      <c r="B632" s="12">
        <v>15141.051303606393</v>
      </c>
      <c r="C632">
        <f>SAFADModel_final_000004__2[[#This Row],[Whole Building:Facility Total Electric Demand Power '[W'](Hourly) ]]/1000</f>
        <v>15.141051303606393</v>
      </c>
    </row>
    <row r="633" spans="1:3" x14ac:dyDescent="0.25">
      <c r="A633" s="9" t="s">
        <v>684</v>
      </c>
      <c r="B633" s="12">
        <v>15299.543349564228</v>
      </c>
      <c r="C633">
        <f>SAFADModel_final_000004__2[[#This Row],[Whole Building:Facility Total Electric Demand Power '[W'](Hourly) ]]/1000</f>
        <v>15.299543349564228</v>
      </c>
    </row>
    <row r="634" spans="1:3" x14ac:dyDescent="0.25">
      <c r="A634" s="9" t="s">
        <v>685</v>
      </c>
      <c r="B634" s="12">
        <v>59261.213911915176</v>
      </c>
      <c r="C634">
        <f>SAFADModel_final_000004__2[[#This Row],[Whole Building:Facility Total Electric Demand Power '[W'](Hourly) ]]/1000</f>
        <v>59.261213911915178</v>
      </c>
    </row>
    <row r="635" spans="1:3" x14ac:dyDescent="0.25">
      <c r="A635" s="9" t="s">
        <v>686</v>
      </c>
      <c r="B635" s="12">
        <v>97108.520679566587</v>
      </c>
      <c r="C635">
        <f>SAFADModel_final_000004__2[[#This Row],[Whole Building:Facility Total Electric Demand Power '[W'](Hourly) ]]/1000</f>
        <v>97.108520679566581</v>
      </c>
    </row>
    <row r="636" spans="1:3" x14ac:dyDescent="0.25">
      <c r="A636" s="9" t="s">
        <v>687</v>
      </c>
      <c r="B636" s="12">
        <v>119329.96001225425</v>
      </c>
      <c r="C636">
        <f>SAFADModel_final_000004__2[[#This Row],[Whole Building:Facility Total Electric Demand Power '[W'](Hourly) ]]/1000</f>
        <v>119.32996001225425</v>
      </c>
    </row>
    <row r="637" spans="1:3" x14ac:dyDescent="0.25">
      <c r="A637" s="9" t="s">
        <v>688</v>
      </c>
      <c r="B637" s="12">
        <v>114246.26585941431</v>
      </c>
      <c r="C637">
        <f>SAFADModel_final_000004__2[[#This Row],[Whole Building:Facility Total Electric Demand Power '[W'](Hourly) ]]/1000</f>
        <v>114.24626585941431</v>
      </c>
    </row>
    <row r="638" spans="1:3" x14ac:dyDescent="0.25">
      <c r="A638" s="9" t="s">
        <v>689</v>
      </c>
      <c r="B638" s="12">
        <v>114929.30767365939</v>
      </c>
      <c r="C638">
        <f>SAFADModel_final_000004__2[[#This Row],[Whole Building:Facility Total Electric Demand Power '[W'](Hourly) ]]/1000</f>
        <v>114.92930767365939</v>
      </c>
    </row>
    <row r="639" spans="1:3" x14ac:dyDescent="0.25">
      <c r="A639" s="9" t="s">
        <v>690</v>
      </c>
      <c r="B639" s="12">
        <v>99334.15414285555</v>
      </c>
      <c r="C639">
        <f>SAFADModel_final_000004__2[[#This Row],[Whole Building:Facility Total Electric Demand Power '[W'](Hourly) ]]/1000</f>
        <v>99.334154142855553</v>
      </c>
    </row>
    <row r="640" spans="1:3" x14ac:dyDescent="0.25">
      <c r="A640" s="9" t="s">
        <v>691</v>
      </c>
      <c r="B640" s="12">
        <v>93942.76395942508</v>
      </c>
      <c r="C640">
        <f>SAFADModel_final_000004__2[[#This Row],[Whole Building:Facility Total Electric Demand Power '[W'](Hourly) ]]/1000</f>
        <v>93.942763959425079</v>
      </c>
    </row>
    <row r="641" spans="1:3" x14ac:dyDescent="0.25">
      <c r="A641" s="9" t="s">
        <v>692</v>
      </c>
      <c r="B641" s="12">
        <v>80234.626671209102</v>
      </c>
      <c r="C641">
        <f>SAFADModel_final_000004__2[[#This Row],[Whole Building:Facility Total Electric Demand Power '[W'](Hourly) ]]/1000</f>
        <v>80.234626671209099</v>
      </c>
    </row>
    <row r="642" spans="1:3" x14ac:dyDescent="0.25">
      <c r="A642" s="9" t="s">
        <v>693</v>
      </c>
      <c r="B642" s="12">
        <v>63492.694732774085</v>
      </c>
      <c r="C642">
        <f>SAFADModel_final_000004__2[[#This Row],[Whole Building:Facility Total Electric Demand Power '[W'](Hourly) ]]/1000</f>
        <v>63.492694732774083</v>
      </c>
    </row>
    <row r="643" spans="1:3" x14ac:dyDescent="0.25">
      <c r="A643" s="9" t="s">
        <v>694</v>
      </c>
      <c r="B643" s="12">
        <v>64291.288547825992</v>
      </c>
      <c r="C643">
        <f>SAFADModel_final_000004__2[[#This Row],[Whole Building:Facility Total Electric Demand Power '[W'](Hourly) ]]/1000</f>
        <v>64.291288547825985</v>
      </c>
    </row>
    <row r="644" spans="1:3" x14ac:dyDescent="0.25">
      <c r="A644" s="9" t="s">
        <v>695</v>
      </c>
      <c r="B644" s="12">
        <v>53983.883782332246</v>
      </c>
      <c r="C644">
        <f>SAFADModel_final_000004__2[[#This Row],[Whole Building:Facility Total Electric Demand Power '[W'](Hourly) ]]/1000</f>
        <v>53.983883782332249</v>
      </c>
    </row>
    <row r="645" spans="1:3" x14ac:dyDescent="0.25">
      <c r="A645" s="9" t="s">
        <v>696</v>
      </c>
      <c r="B645" s="12">
        <v>18782.77279681616</v>
      </c>
      <c r="C645">
        <f>SAFADModel_final_000004__2[[#This Row],[Whole Building:Facility Total Electric Demand Power '[W'](Hourly) ]]/1000</f>
        <v>18.782772796816161</v>
      </c>
    </row>
    <row r="646" spans="1:3" x14ac:dyDescent="0.25">
      <c r="A646" s="9" t="s">
        <v>697</v>
      </c>
      <c r="B646" s="12">
        <v>19734.36414984053</v>
      </c>
      <c r="C646">
        <f>SAFADModel_final_000004__2[[#This Row],[Whole Building:Facility Total Electric Demand Power '[W'](Hourly) ]]/1000</f>
        <v>19.73436414984053</v>
      </c>
    </row>
    <row r="647" spans="1:3" x14ac:dyDescent="0.25">
      <c r="A647" s="9" t="s">
        <v>698</v>
      </c>
      <c r="B647" s="12">
        <v>16209.206901202218</v>
      </c>
      <c r="C647">
        <f>SAFADModel_final_000004__2[[#This Row],[Whole Building:Facility Total Electric Demand Power '[W'](Hourly) ]]/1000</f>
        <v>16.209206901202219</v>
      </c>
    </row>
    <row r="648" spans="1:3" x14ac:dyDescent="0.25">
      <c r="A648" s="9" t="s">
        <v>699</v>
      </c>
      <c r="B648" s="12">
        <v>15836.269626590662</v>
      </c>
      <c r="C648">
        <f>SAFADModel_final_000004__2[[#This Row],[Whole Building:Facility Total Electric Demand Power '[W'](Hourly) ]]/1000</f>
        <v>15.836269626590662</v>
      </c>
    </row>
    <row r="649" spans="1:3" x14ac:dyDescent="0.25">
      <c r="A649" s="9" t="s">
        <v>700</v>
      </c>
      <c r="B649" s="12">
        <v>15720.745687028902</v>
      </c>
      <c r="C649">
        <f>SAFADModel_final_000004__2[[#This Row],[Whole Building:Facility Total Electric Demand Power '[W'](Hourly) ]]/1000</f>
        <v>15.720745687028902</v>
      </c>
    </row>
    <row r="650" spans="1:3" x14ac:dyDescent="0.25">
      <c r="A650" s="9" t="s">
        <v>701</v>
      </c>
      <c r="B650" s="12">
        <v>15645.314142958427</v>
      </c>
      <c r="C650">
        <f>SAFADModel_final_000004__2[[#This Row],[Whole Building:Facility Total Electric Demand Power '[W'](Hourly) ]]/1000</f>
        <v>15.645314142958426</v>
      </c>
    </row>
    <row r="651" spans="1:3" x14ac:dyDescent="0.25">
      <c r="A651" s="9" t="s">
        <v>702</v>
      </c>
      <c r="B651" s="12">
        <v>15580.632976986877</v>
      </c>
      <c r="C651">
        <f>SAFADModel_final_000004__2[[#This Row],[Whole Building:Facility Total Electric Demand Power '[W'](Hourly) ]]/1000</f>
        <v>15.580632976986877</v>
      </c>
    </row>
    <row r="652" spans="1:3" x14ac:dyDescent="0.25">
      <c r="A652" s="9" t="s">
        <v>703</v>
      </c>
      <c r="B652" s="12">
        <v>15540.360105837457</v>
      </c>
      <c r="C652">
        <f>SAFADModel_final_000004__2[[#This Row],[Whole Building:Facility Total Electric Demand Power '[W'](Hourly) ]]/1000</f>
        <v>15.540360105837458</v>
      </c>
    </row>
    <row r="653" spans="1:3" x14ac:dyDescent="0.25">
      <c r="A653" s="9" t="s">
        <v>704</v>
      </c>
      <c r="B653" s="12">
        <v>15494.671104765444</v>
      </c>
      <c r="C653">
        <f>SAFADModel_final_000004__2[[#This Row],[Whole Building:Facility Total Electric Demand Power '[W'](Hourly) ]]/1000</f>
        <v>15.494671104765445</v>
      </c>
    </row>
    <row r="654" spans="1:3" x14ac:dyDescent="0.25">
      <c r="A654" s="9" t="s">
        <v>705</v>
      </c>
      <c r="B654" s="12">
        <v>15435.235725074797</v>
      </c>
      <c r="C654">
        <f>SAFADModel_final_000004__2[[#This Row],[Whole Building:Facility Total Electric Demand Power '[W'](Hourly) ]]/1000</f>
        <v>15.435235725074797</v>
      </c>
    </row>
    <row r="655" spans="1:3" x14ac:dyDescent="0.25">
      <c r="A655" s="9" t="s">
        <v>706</v>
      </c>
      <c r="B655" s="12">
        <v>15452.376433692632</v>
      </c>
      <c r="C655">
        <f>SAFADModel_final_000004__2[[#This Row],[Whole Building:Facility Total Electric Demand Power '[W'](Hourly) ]]/1000</f>
        <v>15.452376433692633</v>
      </c>
    </row>
    <row r="656" spans="1:3" x14ac:dyDescent="0.25">
      <c r="A656" s="9" t="s">
        <v>707</v>
      </c>
      <c r="B656" s="12">
        <v>15593.892947483619</v>
      </c>
      <c r="C656">
        <f>SAFADModel_final_000004__2[[#This Row],[Whole Building:Facility Total Electric Demand Power '[W'](Hourly) ]]/1000</f>
        <v>15.593892947483619</v>
      </c>
    </row>
    <row r="657" spans="1:3" x14ac:dyDescent="0.25">
      <c r="A657" s="9" t="s">
        <v>708</v>
      </c>
      <c r="B657" s="12">
        <v>15753.596152788572</v>
      </c>
      <c r="C657">
        <f>SAFADModel_final_000004__2[[#This Row],[Whole Building:Facility Total Electric Demand Power '[W'](Hourly) ]]/1000</f>
        <v>15.753596152788573</v>
      </c>
    </row>
    <row r="658" spans="1:3" x14ac:dyDescent="0.25">
      <c r="A658" s="9" t="s">
        <v>709</v>
      </c>
      <c r="B658" s="12">
        <v>15885.256318117337</v>
      </c>
      <c r="C658">
        <f>SAFADModel_final_000004__2[[#This Row],[Whole Building:Facility Total Electric Demand Power '[W'](Hourly) ]]/1000</f>
        <v>15.885256318117337</v>
      </c>
    </row>
    <row r="659" spans="1:3" x14ac:dyDescent="0.25">
      <c r="A659" s="9" t="s">
        <v>710</v>
      </c>
      <c r="B659" s="12">
        <v>15981.384444032548</v>
      </c>
      <c r="C659">
        <f>SAFADModel_final_000004__2[[#This Row],[Whole Building:Facility Total Electric Demand Power '[W'](Hourly) ]]/1000</f>
        <v>15.981384444032548</v>
      </c>
    </row>
    <row r="660" spans="1:3" x14ac:dyDescent="0.25">
      <c r="A660" s="9" t="s">
        <v>711</v>
      </c>
      <c r="B660" s="12">
        <v>16046.698782080495</v>
      </c>
      <c r="C660">
        <f>SAFADModel_final_000004__2[[#This Row],[Whole Building:Facility Total Electric Demand Power '[W'](Hourly) ]]/1000</f>
        <v>16.046698782080494</v>
      </c>
    </row>
    <row r="661" spans="1:3" x14ac:dyDescent="0.25">
      <c r="A661" s="9" t="s">
        <v>712</v>
      </c>
      <c r="B661" s="12">
        <v>16087.423551469881</v>
      </c>
      <c r="C661">
        <f>SAFADModel_final_000004__2[[#This Row],[Whole Building:Facility Total Electric Demand Power '[W'](Hourly) ]]/1000</f>
        <v>16.087423551469882</v>
      </c>
    </row>
    <row r="662" spans="1:3" x14ac:dyDescent="0.25">
      <c r="A662" s="9" t="s">
        <v>713</v>
      </c>
      <c r="B662" s="12">
        <v>16089.312072536335</v>
      </c>
      <c r="C662">
        <f>SAFADModel_final_000004__2[[#This Row],[Whole Building:Facility Total Electric Demand Power '[W'](Hourly) ]]/1000</f>
        <v>16.089312072536334</v>
      </c>
    </row>
    <row r="663" spans="1:3" x14ac:dyDescent="0.25">
      <c r="A663" s="9" t="s">
        <v>714</v>
      </c>
      <c r="B663" s="12">
        <v>16070.148559497831</v>
      </c>
      <c r="C663">
        <f>SAFADModel_final_000004__2[[#This Row],[Whole Building:Facility Total Electric Demand Power '[W'](Hourly) ]]/1000</f>
        <v>16.070148559497831</v>
      </c>
    </row>
    <row r="664" spans="1:3" x14ac:dyDescent="0.25">
      <c r="A664" s="9" t="s">
        <v>715</v>
      </c>
      <c r="B664" s="12">
        <v>16005.406932962293</v>
      </c>
      <c r="C664">
        <f>SAFADModel_final_000004__2[[#This Row],[Whole Building:Facility Total Electric Demand Power '[W'](Hourly) ]]/1000</f>
        <v>16.005406932962291</v>
      </c>
    </row>
    <row r="665" spans="1:3" x14ac:dyDescent="0.25">
      <c r="A665" s="9" t="s">
        <v>716</v>
      </c>
      <c r="B665" s="12">
        <v>15932.179766633024</v>
      </c>
      <c r="C665">
        <f>SAFADModel_final_000004__2[[#This Row],[Whole Building:Facility Total Electric Demand Power '[W'](Hourly) ]]/1000</f>
        <v>15.932179766633023</v>
      </c>
    </row>
    <row r="666" spans="1:3" x14ac:dyDescent="0.25">
      <c r="A666" s="9" t="s">
        <v>717</v>
      </c>
      <c r="B666" s="12">
        <v>15859.626376187292</v>
      </c>
      <c r="C666">
        <f>SAFADModel_final_000004__2[[#This Row],[Whole Building:Facility Total Electric Demand Power '[W'](Hourly) ]]/1000</f>
        <v>15.859626376187292</v>
      </c>
    </row>
    <row r="667" spans="1:3" x14ac:dyDescent="0.25">
      <c r="A667" s="9" t="s">
        <v>718</v>
      </c>
      <c r="B667" s="12">
        <v>15788.117475615718</v>
      </c>
      <c r="C667">
        <f>SAFADModel_final_000004__2[[#This Row],[Whole Building:Facility Total Electric Demand Power '[W'](Hourly) ]]/1000</f>
        <v>15.788117475615717</v>
      </c>
    </row>
    <row r="668" spans="1:3" x14ac:dyDescent="0.25">
      <c r="A668" s="9" t="s">
        <v>719</v>
      </c>
      <c r="B668" s="12">
        <v>15711.266526948488</v>
      </c>
      <c r="C668">
        <f>SAFADModel_final_000004__2[[#This Row],[Whole Building:Facility Total Electric Demand Power '[W'](Hourly) ]]/1000</f>
        <v>15.711266526948489</v>
      </c>
    </row>
    <row r="669" spans="1:3" x14ac:dyDescent="0.25">
      <c r="A669" s="9" t="s">
        <v>720</v>
      </c>
      <c r="B669" s="12">
        <v>15605.538632513184</v>
      </c>
      <c r="C669">
        <f>SAFADModel_final_000004__2[[#This Row],[Whole Building:Facility Total Electric Demand Power '[W'](Hourly) ]]/1000</f>
        <v>15.605538632513184</v>
      </c>
    </row>
    <row r="670" spans="1:3" x14ac:dyDescent="0.25">
      <c r="A670" s="9" t="s">
        <v>721</v>
      </c>
      <c r="B670" s="12">
        <v>15529.834394998768</v>
      </c>
      <c r="C670">
        <f>SAFADModel_final_000004__2[[#This Row],[Whole Building:Facility Total Electric Demand Power '[W'](Hourly) ]]/1000</f>
        <v>15.529834394998769</v>
      </c>
    </row>
    <row r="671" spans="1:3" x14ac:dyDescent="0.25">
      <c r="A671" s="9" t="s">
        <v>722</v>
      </c>
      <c r="B671" s="12">
        <v>15467.264722136455</v>
      </c>
      <c r="C671">
        <f>SAFADModel_final_000004__2[[#This Row],[Whole Building:Facility Total Electric Demand Power '[W'](Hourly) ]]/1000</f>
        <v>15.467264722136456</v>
      </c>
    </row>
    <row r="672" spans="1:3" x14ac:dyDescent="0.25">
      <c r="A672" s="9" t="s">
        <v>723</v>
      </c>
      <c r="B672" s="12">
        <v>15403.213106303907</v>
      </c>
      <c r="C672">
        <f>SAFADModel_final_000004__2[[#This Row],[Whole Building:Facility Total Electric Demand Power '[W'](Hourly) ]]/1000</f>
        <v>15.403213106303907</v>
      </c>
    </row>
    <row r="673" spans="1:3" x14ac:dyDescent="0.25">
      <c r="A673" s="9" t="s">
        <v>724</v>
      </c>
      <c r="B673" s="12">
        <v>15329.126432608498</v>
      </c>
      <c r="C673">
        <f>SAFADModel_final_000004__2[[#This Row],[Whole Building:Facility Total Electric Demand Power '[W'](Hourly) ]]/1000</f>
        <v>15.329126432608499</v>
      </c>
    </row>
    <row r="674" spans="1:3" x14ac:dyDescent="0.25">
      <c r="A674" s="9" t="s">
        <v>481</v>
      </c>
      <c r="B674" s="12">
        <v>15233.744593564248</v>
      </c>
      <c r="C674">
        <f>SAFADModel_final_000004__2[[#This Row],[Whole Building:Facility Total Electric Demand Power '[W'](Hourly) ]]/1000</f>
        <v>15.233744593564248</v>
      </c>
    </row>
    <row r="675" spans="1:3" x14ac:dyDescent="0.25">
      <c r="A675" s="9" t="s">
        <v>482</v>
      </c>
      <c r="B675" s="12">
        <v>15144.187694283481</v>
      </c>
      <c r="C675">
        <f>SAFADModel_final_000004__2[[#This Row],[Whole Building:Facility Total Electric Demand Power '[W'](Hourly) ]]/1000</f>
        <v>15.144187694283481</v>
      </c>
    </row>
    <row r="676" spans="1:3" x14ac:dyDescent="0.25">
      <c r="A676" s="9" t="s">
        <v>483</v>
      </c>
      <c r="B676" s="12">
        <v>15067.469452486053</v>
      </c>
      <c r="C676">
        <f>SAFADModel_final_000004__2[[#This Row],[Whole Building:Facility Total Electric Demand Power '[W'](Hourly) ]]/1000</f>
        <v>15.067469452486053</v>
      </c>
    </row>
    <row r="677" spans="1:3" x14ac:dyDescent="0.25">
      <c r="A677" s="9" t="s">
        <v>484</v>
      </c>
      <c r="B677" s="12">
        <v>14971.036320765683</v>
      </c>
      <c r="C677">
        <f>SAFADModel_final_000004__2[[#This Row],[Whole Building:Facility Total Electric Demand Power '[W'](Hourly) ]]/1000</f>
        <v>14.971036320765682</v>
      </c>
    </row>
    <row r="678" spans="1:3" x14ac:dyDescent="0.25">
      <c r="A678" s="9" t="s">
        <v>485</v>
      </c>
      <c r="B678" s="12">
        <v>14856.643897575979</v>
      </c>
      <c r="C678">
        <f>SAFADModel_final_000004__2[[#This Row],[Whole Building:Facility Total Electric Demand Power '[W'](Hourly) ]]/1000</f>
        <v>14.85664389757598</v>
      </c>
    </row>
    <row r="679" spans="1:3" x14ac:dyDescent="0.25">
      <c r="A679" s="9" t="s">
        <v>486</v>
      </c>
      <c r="B679" s="12">
        <v>14891.417500280919</v>
      </c>
      <c r="C679">
        <f>SAFADModel_final_000004__2[[#This Row],[Whole Building:Facility Total Electric Demand Power '[W'](Hourly) ]]/1000</f>
        <v>14.891417500280919</v>
      </c>
    </row>
    <row r="680" spans="1:3" x14ac:dyDescent="0.25">
      <c r="A680" s="9" t="s">
        <v>487</v>
      </c>
      <c r="B680" s="12">
        <v>15167.824987019152</v>
      </c>
      <c r="C680">
        <f>SAFADModel_final_000004__2[[#This Row],[Whole Building:Facility Total Electric Demand Power '[W'](Hourly) ]]/1000</f>
        <v>15.167824987019152</v>
      </c>
    </row>
    <row r="681" spans="1:3" x14ac:dyDescent="0.25">
      <c r="A681" s="9" t="s">
        <v>488</v>
      </c>
      <c r="B681" s="12">
        <v>57422.303371114518</v>
      </c>
      <c r="C681">
        <f>SAFADModel_final_000004__2[[#This Row],[Whole Building:Facility Total Electric Demand Power '[W'](Hourly) ]]/1000</f>
        <v>57.422303371114516</v>
      </c>
    </row>
    <row r="682" spans="1:3" x14ac:dyDescent="0.25">
      <c r="A682" s="9" t="s">
        <v>489</v>
      </c>
      <c r="B682" s="12">
        <v>93586.561368121766</v>
      </c>
      <c r="C682">
        <f>SAFADModel_final_000004__2[[#This Row],[Whole Building:Facility Total Electric Demand Power '[W'](Hourly) ]]/1000</f>
        <v>93.586561368121764</v>
      </c>
    </row>
    <row r="683" spans="1:3" x14ac:dyDescent="0.25">
      <c r="A683" s="9" t="s">
        <v>490</v>
      </c>
      <c r="B683" s="12">
        <v>185947.68875740332</v>
      </c>
      <c r="C683">
        <f>SAFADModel_final_000004__2[[#This Row],[Whole Building:Facility Total Electric Demand Power '[W'](Hourly) ]]/1000</f>
        <v>185.94768875740331</v>
      </c>
    </row>
    <row r="684" spans="1:3" x14ac:dyDescent="0.25">
      <c r="A684" s="9" t="s">
        <v>491</v>
      </c>
      <c r="B684" s="12">
        <v>172652.04643162966</v>
      </c>
      <c r="C684">
        <f>SAFADModel_final_000004__2[[#This Row],[Whole Building:Facility Total Electric Demand Power '[W'](Hourly) ]]/1000</f>
        <v>172.65204643162966</v>
      </c>
    </row>
    <row r="685" spans="1:3" x14ac:dyDescent="0.25">
      <c r="A685" s="9" t="s">
        <v>492</v>
      </c>
      <c r="B685" s="12">
        <v>270847.2444028231</v>
      </c>
      <c r="C685">
        <f>SAFADModel_final_000004__2[[#This Row],[Whole Building:Facility Total Electric Demand Power '[W'](Hourly) ]]/1000</f>
        <v>270.84724440282309</v>
      </c>
    </row>
    <row r="686" spans="1:3" x14ac:dyDescent="0.25">
      <c r="A686" s="9" t="s">
        <v>493</v>
      </c>
      <c r="B686" s="12">
        <v>286645.77423721278</v>
      </c>
      <c r="C686">
        <f>SAFADModel_final_000004__2[[#This Row],[Whole Building:Facility Total Electric Demand Power '[W'](Hourly) ]]/1000</f>
        <v>286.64577423721278</v>
      </c>
    </row>
    <row r="687" spans="1:3" x14ac:dyDescent="0.25">
      <c r="A687" s="9" t="s">
        <v>494</v>
      </c>
      <c r="B687" s="12">
        <v>336626.53037341009</v>
      </c>
      <c r="C687">
        <f>SAFADModel_final_000004__2[[#This Row],[Whole Building:Facility Total Electric Demand Power '[W'](Hourly) ]]/1000</f>
        <v>336.62653037341011</v>
      </c>
    </row>
    <row r="688" spans="1:3" x14ac:dyDescent="0.25">
      <c r="A688" s="9" t="s">
        <v>495</v>
      </c>
      <c r="B688" s="12">
        <v>351258.39022772532</v>
      </c>
      <c r="C688">
        <f>SAFADModel_final_000004__2[[#This Row],[Whole Building:Facility Total Electric Demand Power '[W'](Hourly) ]]/1000</f>
        <v>351.25839022772533</v>
      </c>
    </row>
    <row r="689" spans="1:3" x14ac:dyDescent="0.25">
      <c r="A689" s="9" t="s">
        <v>496</v>
      </c>
      <c r="B689" s="12">
        <v>317980.82519846648</v>
      </c>
      <c r="C689">
        <f>SAFADModel_final_000004__2[[#This Row],[Whole Building:Facility Total Electric Demand Power '[W'](Hourly) ]]/1000</f>
        <v>317.9808251984665</v>
      </c>
    </row>
    <row r="690" spans="1:3" x14ac:dyDescent="0.25">
      <c r="A690" s="9" t="s">
        <v>497</v>
      </c>
      <c r="B690" s="12">
        <v>282305.90489223436</v>
      </c>
      <c r="C690">
        <f>SAFADModel_final_000004__2[[#This Row],[Whole Building:Facility Total Electric Demand Power '[W'](Hourly) ]]/1000</f>
        <v>282.30590489223437</v>
      </c>
    </row>
    <row r="691" spans="1:3" x14ac:dyDescent="0.25">
      <c r="A691" s="9" t="s">
        <v>498</v>
      </c>
      <c r="B691" s="12">
        <v>106457.64458011137</v>
      </c>
      <c r="C691">
        <f>SAFADModel_final_000004__2[[#This Row],[Whole Building:Facility Total Electric Demand Power '[W'](Hourly) ]]/1000</f>
        <v>106.45764458011138</v>
      </c>
    </row>
    <row r="692" spans="1:3" x14ac:dyDescent="0.25">
      <c r="A692" s="9" t="s">
        <v>499</v>
      </c>
      <c r="B692" s="12">
        <v>52429.673095912869</v>
      </c>
      <c r="C692">
        <f>SAFADModel_final_000004__2[[#This Row],[Whole Building:Facility Total Electric Demand Power '[W'](Hourly) ]]/1000</f>
        <v>52.429673095912868</v>
      </c>
    </row>
    <row r="693" spans="1:3" x14ac:dyDescent="0.25">
      <c r="A693" s="9" t="s">
        <v>500</v>
      </c>
      <c r="B693" s="12">
        <v>20738.629984605694</v>
      </c>
      <c r="C693">
        <f>SAFADModel_final_000004__2[[#This Row],[Whole Building:Facility Total Electric Demand Power '[W'](Hourly) ]]/1000</f>
        <v>20.738629984605694</v>
      </c>
    </row>
    <row r="694" spans="1:3" x14ac:dyDescent="0.25">
      <c r="A694" s="9" t="s">
        <v>501</v>
      </c>
      <c r="B694" s="12">
        <v>16009.975152988178</v>
      </c>
      <c r="C694">
        <f>SAFADModel_final_000004__2[[#This Row],[Whole Building:Facility Total Electric Demand Power '[W'](Hourly) ]]/1000</f>
        <v>16.009975152988179</v>
      </c>
    </row>
    <row r="695" spans="1:3" x14ac:dyDescent="0.25">
      <c r="A695" s="9" t="s">
        <v>502</v>
      </c>
      <c r="B695" s="12">
        <v>15512.922147147232</v>
      </c>
      <c r="C695">
        <f>SAFADModel_final_000004__2[[#This Row],[Whole Building:Facility Total Electric Demand Power '[W'](Hourly) ]]/1000</f>
        <v>15.512922147147233</v>
      </c>
    </row>
    <row r="696" spans="1:3" x14ac:dyDescent="0.25">
      <c r="A696" s="9" t="s">
        <v>503</v>
      </c>
      <c r="B696" s="12">
        <v>15423.653539005281</v>
      </c>
      <c r="C696">
        <f>SAFADModel_final_000004__2[[#This Row],[Whole Building:Facility Total Electric Demand Power '[W'](Hourly) ]]/1000</f>
        <v>15.423653539005281</v>
      </c>
    </row>
    <row r="697" spans="1:3" x14ac:dyDescent="0.25">
      <c r="A697" s="9" t="s">
        <v>504</v>
      </c>
      <c r="B697" s="12">
        <v>15337.673029780563</v>
      </c>
      <c r="C697">
        <f>SAFADModel_final_000004__2[[#This Row],[Whole Building:Facility Total Electric Demand Power '[W'](Hourly) ]]/1000</f>
        <v>15.337673029780563</v>
      </c>
    </row>
    <row r="698" spans="1:3" x14ac:dyDescent="0.25">
      <c r="A698" s="9" t="s">
        <v>505</v>
      </c>
      <c r="B698" s="12">
        <v>15255.567599018323</v>
      </c>
      <c r="C698">
        <f>SAFADModel_final_000004__2[[#This Row],[Whole Building:Facility Total Electric Demand Power '[W'](Hourly) ]]/1000</f>
        <v>15.255567599018322</v>
      </c>
    </row>
    <row r="699" spans="1:3" x14ac:dyDescent="0.25">
      <c r="A699" s="9" t="s">
        <v>506</v>
      </c>
      <c r="B699" s="12">
        <v>15176.081934207723</v>
      </c>
      <c r="C699">
        <f>SAFADModel_final_000004__2[[#This Row],[Whole Building:Facility Total Electric Demand Power '[W'](Hourly) ]]/1000</f>
        <v>15.176081934207723</v>
      </c>
    </row>
    <row r="700" spans="1:3" x14ac:dyDescent="0.25">
      <c r="A700" s="9" t="s">
        <v>507</v>
      </c>
      <c r="B700" s="12">
        <v>15100.192987297438</v>
      </c>
      <c r="C700">
        <f>SAFADModel_final_000004__2[[#This Row],[Whole Building:Facility Total Electric Demand Power '[W'](Hourly) ]]/1000</f>
        <v>15.100192987297438</v>
      </c>
    </row>
    <row r="701" spans="1:3" x14ac:dyDescent="0.25">
      <c r="A701" s="9" t="s">
        <v>508</v>
      </c>
      <c r="B701" s="12">
        <v>15044.463369468713</v>
      </c>
      <c r="C701">
        <f>SAFADModel_final_000004__2[[#This Row],[Whole Building:Facility Total Electric Demand Power '[W'](Hourly) ]]/1000</f>
        <v>15.044463369468712</v>
      </c>
    </row>
    <row r="702" spans="1:3" x14ac:dyDescent="0.25">
      <c r="A702" s="9" t="s">
        <v>509</v>
      </c>
      <c r="B702" s="12">
        <v>14987.61807226026</v>
      </c>
      <c r="C702">
        <f>SAFADModel_final_000004__2[[#This Row],[Whole Building:Facility Total Electric Demand Power '[W'](Hourly) ]]/1000</f>
        <v>14.987618072260259</v>
      </c>
    </row>
    <row r="703" spans="1:3" x14ac:dyDescent="0.25">
      <c r="A703" s="9" t="s">
        <v>510</v>
      </c>
      <c r="B703" s="12">
        <v>15035.779010399476</v>
      </c>
      <c r="C703">
        <f>SAFADModel_final_000004__2[[#This Row],[Whole Building:Facility Total Electric Demand Power '[W'](Hourly) ]]/1000</f>
        <v>15.035779010399477</v>
      </c>
    </row>
    <row r="704" spans="1:3" x14ac:dyDescent="0.25">
      <c r="A704" s="9" t="s">
        <v>511</v>
      </c>
      <c r="B704" s="12">
        <v>15230.505693882145</v>
      </c>
      <c r="C704">
        <f>SAFADModel_final_000004__2[[#This Row],[Whole Building:Facility Total Electric Demand Power '[W'](Hourly) ]]/1000</f>
        <v>15.230505693882145</v>
      </c>
    </row>
    <row r="705" spans="1:3" x14ac:dyDescent="0.25">
      <c r="A705" s="9" t="s">
        <v>512</v>
      </c>
      <c r="B705" s="12">
        <v>40805.467161761211</v>
      </c>
      <c r="C705">
        <f>SAFADModel_final_000004__2[[#This Row],[Whole Building:Facility Total Electric Demand Power '[W'](Hourly) ]]/1000</f>
        <v>40.805467161761214</v>
      </c>
    </row>
    <row r="706" spans="1:3" x14ac:dyDescent="0.25">
      <c r="A706" s="9" t="s">
        <v>513</v>
      </c>
      <c r="B706" s="12">
        <v>151652.41217981194</v>
      </c>
      <c r="C706">
        <f>SAFADModel_final_000004__2[[#This Row],[Whole Building:Facility Total Electric Demand Power '[W'](Hourly) ]]/1000</f>
        <v>151.65241217981193</v>
      </c>
    </row>
    <row r="707" spans="1:3" x14ac:dyDescent="0.25">
      <c r="A707" s="9" t="s">
        <v>514</v>
      </c>
      <c r="B707" s="12">
        <v>198876.17155102894</v>
      </c>
      <c r="C707">
        <f>SAFADModel_final_000004__2[[#This Row],[Whole Building:Facility Total Electric Demand Power '[W'](Hourly) ]]/1000</f>
        <v>198.87617155102893</v>
      </c>
    </row>
    <row r="708" spans="1:3" x14ac:dyDescent="0.25">
      <c r="A708" s="9" t="s">
        <v>515</v>
      </c>
      <c r="B708" s="12">
        <v>210956.35548519064</v>
      </c>
      <c r="C708">
        <f>SAFADModel_final_000004__2[[#This Row],[Whole Building:Facility Total Electric Demand Power '[W'](Hourly) ]]/1000</f>
        <v>210.95635548519064</v>
      </c>
    </row>
    <row r="709" spans="1:3" x14ac:dyDescent="0.25">
      <c r="A709" s="9" t="s">
        <v>516</v>
      </c>
      <c r="B709" s="12">
        <v>290472.19282094057</v>
      </c>
      <c r="C709">
        <f>SAFADModel_final_000004__2[[#This Row],[Whole Building:Facility Total Electric Demand Power '[W'](Hourly) ]]/1000</f>
        <v>290.47219282094056</v>
      </c>
    </row>
    <row r="710" spans="1:3" x14ac:dyDescent="0.25">
      <c r="A710" s="9" t="s">
        <v>517</v>
      </c>
      <c r="B710" s="12">
        <v>273182.14784854784</v>
      </c>
      <c r="C710">
        <f>SAFADModel_final_000004__2[[#This Row],[Whole Building:Facility Total Electric Demand Power '[W'](Hourly) ]]/1000</f>
        <v>273.18214784854786</v>
      </c>
    </row>
    <row r="711" spans="1:3" x14ac:dyDescent="0.25">
      <c r="A711" s="9" t="s">
        <v>518</v>
      </c>
      <c r="B711" s="12">
        <v>305324.21266927145</v>
      </c>
      <c r="C711">
        <f>SAFADModel_final_000004__2[[#This Row],[Whole Building:Facility Total Electric Demand Power '[W'](Hourly) ]]/1000</f>
        <v>305.32421266927145</v>
      </c>
    </row>
    <row r="712" spans="1:3" x14ac:dyDescent="0.25">
      <c r="A712" s="9" t="s">
        <v>519</v>
      </c>
      <c r="B712" s="12">
        <v>238881.6150373834</v>
      </c>
      <c r="C712">
        <f>SAFADModel_final_000004__2[[#This Row],[Whole Building:Facility Total Electric Demand Power '[W'](Hourly) ]]/1000</f>
        <v>238.8816150373834</v>
      </c>
    </row>
    <row r="713" spans="1:3" x14ac:dyDescent="0.25">
      <c r="A713" s="9" t="s">
        <v>520</v>
      </c>
      <c r="B713" s="12">
        <v>247458.4508305511</v>
      </c>
      <c r="C713">
        <f>SAFADModel_final_000004__2[[#This Row],[Whole Building:Facility Total Electric Demand Power '[W'](Hourly) ]]/1000</f>
        <v>247.4584508305511</v>
      </c>
    </row>
    <row r="714" spans="1:3" x14ac:dyDescent="0.25">
      <c r="A714" s="9" t="s">
        <v>521</v>
      </c>
      <c r="B714" s="12">
        <v>187828.18225815424</v>
      </c>
      <c r="C714">
        <f>SAFADModel_final_000004__2[[#This Row],[Whole Building:Facility Total Electric Demand Power '[W'](Hourly) ]]/1000</f>
        <v>187.82818225815424</v>
      </c>
    </row>
    <row r="715" spans="1:3" x14ac:dyDescent="0.25">
      <c r="A715" s="9" t="s">
        <v>522</v>
      </c>
      <c r="B715" s="12">
        <v>206718.95890146564</v>
      </c>
      <c r="C715">
        <f>SAFADModel_final_000004__2[[#This Row],[Whole Building:Facility Total Electric Demand Power '[W'](Hourly) ]]/1000</f>
        <v>206.71895890146564</v>
      </c>
    </row>
    <row r="716" spans="1:3" x14ac:dyDescent="0.25">
      <c r="A716" s="9" t="s">
        <v>523</v>
      </c>
      <c r="B716" s="12">
        <v>117391.56699176221</v>
      </c>
      <c r="C716">
        <f>SAFADModel_final_000004__2[[#This Row],[Whole Building:Facility Total Electric Demand Power '[W'](Hourly) ]]/1000</f>
        <v>117.39156699176222</v>
      </c>
    </row>
    <row r="717" spans="1:3" x14ac:dyDescent="0.25">
      <c r="A717" s="9" t="s">
        <v>524</v>
      </c>
      <c r="B717" s="12">
        <v>55942.383029928322</v>
      </c>
      <c r="C717">
        <f>SAFADModel_final_000004__2[[#This Row],[Whole Building:Facility Total Electric Demand Power '[W'](Hourly) ]]/1000</f>
        <v>55.942383029928322</v>
      </c>
    </row>
    <row r="718" spans="1:3" x14ac:dyDescent="0.25">
      <c r="A718" s="9" t="s">
        <v>525</v>
      </c>
      <c r="B718" s="12">
        <v>16196.930019898753</v>
      </c>
      <c r="C718">
        <f>SAFADModel_final_000004__2[[#This Row],[Whole Building:Facility Total Electric Demand Power '[W'](Hourly) ]]/1000</f>
        <v>16.196930019898755</v>
      </c>
    </row>
    <row r="719" spans="1:3" x14ac:dyDescent="0.25">
      <c r="A719" s="9" t="s">
        <v>526</v>
      </c>
      <c r="B719" s="12">
        <v>15743.757417358516</v>
      </c>
      <c r="C719">
        <f>SAFADModel_final_000004__2[[#This Row],[Whole Building:Facility Total Electric Demand Power '[W'](Hourly) ]]/1000</f>
        <v>15.743757417358516</v>
      </c>
    </row>
    <row r="720" spans="1:3" x14ac:dyDescent="0.25">
      <c r="A720" s="9" t="s">
        <v>527</v>
      </c>
      <c r="B720" s="12">
        <v>15588.008424382691</v>
      </c>
      <c r="C720">
        <f>SAFADModel_final_000004__2[[#This Row],[Whole Building:Facility Total Electric Demand Power '[W'](Hourly) ]]/1000</f>
        <v>15.588008424382691</v>
      </c>
    </row>
    <row r="721" spans="1:3" x14ac:dyDescent="0.25">
      <c r="A721" s="9" t="s">
        <v>528</v>
      </c>
      <c r="B721" s="12">
        <v>15505.050367844613</v>
      </c>
      <c r="C721">
        <f>SAFADModel_final_000004__2[[#This Row],[Whole Building:Facility Total Electric Demand Power '[W'](Hourly) ]]/1000</f>
        <v>15.505050367844612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4BFDF-9903-4568-98ED-9D508ECEBA63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11963.210380123322</v>
      </c>
      <c r="C2">
        <f>SAFADModel_final_000005__2[[#This Row],[Whole Building:Facility Total Electric Demand Power '[W'](Hourly) ]]/1000</f>
        <v>11.963210380123323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11743.343414255578</v>
      </c>
      <c r="C3">
        <f>SAFADModel_final_000005__2[[#This Row],[Whole Building:Facility Total Electric Demand Power '[W'](Hourly) ]]/1000</f>
        <v>11.743343414255579</v>
      </c>
      <c r="D3">
        <v>-51.871199376368381</v>
      </c>
      <c r="E3">
        <v>105.45305387823194</v>
      </c>
      <c r="F3">
        <v>59.444039646487624</v>
      </c>
    </row>
    <row r="4" spans="1:6" x14ac:dyDescent="0.25">
      <c r="A4" s="9" t="s">
        <v>3</v>
      </c>
      <c r="B4" s="12">
        <v>11660.584493262775</v>
      </c>
      <c r="C4">
        <f>SAFADModel_final_000005__2[[#This Row],[Whole Building:Facility Total Electric Demand Power '[W'](Hourly) ]]/1000</f>
        <v>11.660584493262775</v>
      </c>
    </row>
    <row r="5" spans="1:6" x14ac:dyDescent="0.25">
      <c r="A5" s="9" t="s">
        <v>4</v>
      </c>
      <c r="B5" s="12">
        <v>11567.607612625097</v>
      </c>
      <c r="C5">
        <f>SAFADModel_final_000005__2[[#This Row],[Whole Building:Facility Total Electric Demand Power '[W'](Hourly) ]]/1000</f>
        <v>11.567607612625098</v>
      </c>
    </row>
    <row r="6" spans="1:6" x14ac:dyDescent="0.25">
      <c r="A6" s="9" t="s">
        <v>5</v>
      </c>
      <c r="B6" s="12">
        <v>11469.344291840962</v>
      </c>
      <c r="C6">
        <f>SAFADModel_final_000005__2[[#This Row],[Whole Building:Facility Total Electric Demand Power '[W'](Hourly) ]]/1000</f>
        <v>11.469344291840962</v>
      </c>
    </row>
    <row r="7" spans="1:6" x14ac:dyDescent="0.25">
      <c r="A7" s="9" t="s">
        <v>6</v>
      </c>
      <c r="B7" s="12">
        <v>11436.469054922694</v>
      </c>
      <c r="C7">
        <f>SAFADModel_final_000005__2[[#This Row],[Whole Building:Facility Total Electric Demand Power '[W'](Hourly) ]]/1000</f>
        <v>11.436469054922695</v>
      </c>
    </row>
    <row r="8" spans="1:6" x14ac:dyDescent="0.25">
      <c r="A8" s="9" t="s">
        <v>7</v>
      </c>
      <c r="B8" s="12">
        <v>11560.504654147679</v>
      </c>
      <c r="C8">
        <f>SAFADModel_final_000005__2[[#This Row],[Whole Building:Facility Total Electric Demand Power '[W'](Hourly) ]]/1000</f>
        <v>11.560504654147678</v>
      </c>
    </row>
    <row r="9" spans="1:6" x14ac:dyDescent="0.25">
      <c r="A9" s="9" t="s">
        <v>8</v>
      </c>
      <c r="B9" s="12">
        <v>42255.356305445217</v>
      </c>
      <c r="C9">
        <f>SAFADModel_final_000005__2[[#This Row],[Whole Building:Facility Total Electric Demand Power '[W'](Hourly) ]]/1000</f>
        <v>42.255356305445218</v>
      </c>
    </row>
    <row r="10" spans="1:6" x14ac:dyDescent="0.25">
      <c r="A10" s="9" t="s">
        <v>9</v>
      </c>
      <c r="B10" s="12">
        <v>64416.100994910666</v>
      </c>
      <c r="C10">
        <f>SAFADModel_final_000005__2[[#This Row],[Whole Building:Facility Total Electric Demand Power '[W'](Hourly) ]]/1000</f>
        <v>64.416100994910664</v>
      </c>
    </row>
    <row r="11" spans="1:6" x14ac:dyDescent="0.25">
      <c r="A11" s="9" t="s">
        <v>10</v>
      </c>
      <c r="B11" s="12">
        <v>145181.54460067768</v>
      </c>
      <c r="C11">
        <f>SAFADModel_final_000005__2[[#This Row],[Whole Building:Facility Total Electric Demand Power '[W'](Hourly) ]]/1000</f>
        <v>145.18154460067768</v>
      </c>
    </row>
    <row r="12" spans="1:6" x14ac:dyDescent="0.25">
      <c r="A12" s="9" t="s">
        <v>11</v>
      </c>
      <c r="B12" s="12">
        <v>163981.32295500766</v>
      </c>
      <c r="C12">
        <f>SAFADModel_final_000005__2[[#This Row],[Whole Building:Facility Total Electric Demand Power '[W'](Hourly) ]]/1000</f>
        <v>163.98132295500767</v>
      </c>
    </row>
    <row r="13" spans="1:6" x14ac:dyDescent="0.25">
      <c r="A13" s="9" t="s">
        <v>12</v>
      </c>
      <c r="B13" s="12">
        <v>252723.07634866747</v>
      </c>
      <c r="C13">
        <f>SAFADModel_final_000005__2[[#This Row],[Whole Building:Facility Total Electric Demand Power '[W'](Hourly) ]]/1000</f>
        <v>252.72307634866746</v>
      </c>
    </row>
    <row r="14" spans="1:6" x14ac:dyDescent="0.25">
      <c r="A14" s="9" t="s">
        <v>13</v>
      </c>
      <c r="B14" s="12">
        <v>260093.48809113962</v>
      </c>
      <c r="C14">
        <f>SAFADModel_final_000005__2[[#This Row],[Whole Building:Facility Total Electric Demand Power '[W'](Hourly) ]]/1000</f>
        <v>260.09348809113959</v>
      </c>
    </row>
    <row r="15" spans="1:6" x14ac:dyDescent="0.25">
      <c r="A15" s="9" t="s">
        <v>14</v>
      </c>
      <c r="B15" s="12">
        <v>262933.49653400527</v>
      </c>
      <c r="C15">
        <f>SAFADModel_final_000005__2[[#This Row],[Whole Building:Facility Total Electric Demand Power '[W'](Hourly) ]]/1000</f>
        <v>262.93349653400526</v>
      </c>
    </row>
    <row r="16" spans="1:6" x14ac:dyDescent="0.25">
      <c r="A16" s="9" t="s">
        <v>15</v>
      </c>
      <c r="B16" s="12">
        <v>269468.82829274592</v>
      </c>
      <c r="C16">
        <f>SAFADModel_final_000005__2[[#This Row],[Whole Building:Facility Total Electric Demand Power '[W'](Hourly) ]]/1000</f>
        <v>269.46882829274591</v>
      </c>
    </row>
    <row r="17" spans="1:3" x14ac:dyDescent="0.25">
      <c r="A17" s="9" t="s">
        <v>16</v>
      </c>
      <c r="B17" s="12">
        <v>254788.10476382752</v>
      </c>
      <c r="C17">
        <f>SAFADModel_final_000005__2[[#This Row],[Whole Building:Facility Total Electric Demand Power '[W'](Hourly) ]]/1000</f>
        <v>254.78810476382753</v>
      </c>
    </row>
    <row r="18" spans="1:3" x14ac:dyDescent="0.25">
      <c r="A18" s="9" t="s">
        <v>17</v>
      </c>
      <c r="B18" s="12">
        <v>231676.10825264818</v>
      </c>
      <c r="C18">
        <f>SAFADModel_final_000005__2[[#This Row],[Whole Building:Facility Total Electric Demand Power '[W'](Hourly) ]]/1000</f>
        <v>231.67610825264816</v>
      </c>
    </row>
    <row r="19" spans="1:3" x14ac:dyDescent="0.25">
      <c r="A19" s="9" t="s">
        <v>18</v>
      </c>
      <c r="B19" s="12">
        <v>81688.034161142001</v>
      </c>
      <c r="C19">
        <f>SAFADModel_final_000005__2[[#This Row],[Whole Building:Facility Total Electric Demand Power '[W'](Hourly) ]]/1000</f>
        <v>81.688034161141999</v>
      </c>
    </row>
    <row r="20" spans="1:3" x14ac:dyDescent="0.25">
      <c r="A20" s="9" t="s">
        <v>19</v>
      </c>
      <c r="B20" s="12">
        <v>40575.569953695805</v>
      </c>
      <c r="C20">
        <f>SAFADModel_final_000005__2[[#This Row],[Whole Building:Facility Total Electric Demand Power '[W'](Hourly) ]]/1000</f>
        <v>40.575569953695805</v>
      </c>
    </row>
    <row r="21" spans="1:3" x14ac:dyDescent="0.25">
      <c r="A21" s="9" t="s">
        <v>20</v>
      </c>
      <c r="B21" s="12">
        <v>16260.397427965103</v>
      </c>
      <c r="C21">
        <f>SAFADModel_final_000005__2[[#This Row],[Whole Building:Facility Total Electric Demand Power '[W'](Hourly) ]]/1000</f>
        <v>16.260397427965103</v>
      </c>
    </row>
    <row r="22" spans="1:3" x14ac:dyDescent="0.25">
      <c r="A22" s="9" t="s">
        <v>21</v>
      </c>
      <c r="B22" s="12">
        <v>12499.271119614137</v>
      </c>
      <c r="C22">
        <f>SAFADModel_final_000005__2[[#This Row],[Whole Building:Facility Total Electric Demand Power '[W'](Hourly) ]]/1000</f>
        <v>12.499271119614138</v>
      </c>
    </row>
    <row r="23" spans="1:3" x14ac:dyDescent="0.25">
      <c r="A23" s="9" t="s">
        <v>22</v>
      </c>
      <c r="B23" s="12">
        <v>12070.285459562301</v>
      </c>
      <c r="C23">
        <f>SAFADModel_final_000005__2[[#This Row],[Whole Building:Facility Total Electric Demand Power '[W'](Hourly) ]]/1000</f>
        <v>12.070285459562301</v>
      </c>
    </row>
    <row r="24" spans="1:3" x14ac:dyDescent="0.25">
      <c r="A24" s="9" t="s">
        <v>23</v>
      </c>
      <c r="B24" s="12">
        <v>12068.748104429164</v>
      </c>
      <c r="C24">
        <f>SAFADModel_final_000005__2[[#This Row],[Whole Building:Facility Total Electric Demand Power '[W'](Hourly) ]]/1000</f>
        <v>12.068748104429163</v>
      </c>
    </row>
    <row r="25" spans="1:3" x14ac:dyDescent="0.25">
      <c r="A25" s="9" t="s">
        <v>24</v>
      </c>
      <c r="B25" s="12">
        <v>12054.213446582273</v>
      </c>
      <c r="C25">
        <f>SAFADModel_final_000005__2[[#This Row],[Whole Building:Facility Total Electric Demand Power '[W'](Hourly) ]]/1000</f>
        <v>12.054213446582272</v>
      </c>
    </row>
    <row r="26" spans="1:3" x14ac:dyDescent="0.25">
      <c r="A26" s="9" t="s">
        <v>25</v>
      </c>
      <c r="B26" s="12">
        <v>12039.458062648779</v>
      </c>
      <c r="C26">
        <f>SAFADModel_final_000005__2[[#This Row],[Whole Building:Facility Total Electric Demand Power '[W'](Hourly) ]]/1000</f>
        <v>12.039458062648778</v>
      </c>
    </row>
    <row r="27" spans="1:3" x14ac:dyDescent="0.25">
      <c r="A27" s="9" t="s">
        <v>26</v>
      </c>
      <c r="B27" s="12">
        <v>12019.040450592542</v>
      </c>
      <c r="C27">
        <f>SAFADModel_final_000005__2[[#This Row],[Whole Building:Facility Total Electric Demand Power '[W'](Hourly) ]]/1000</f>
        <v>12.019040450592541</v>
      </c>
    </row>
    <row r="28" spans="1:3" x14ac:dyDescent="0.25">
      <c r="A28" s="9" t="s">
        <v>27</v>
      </c>
      <c r="B28" s="12">
        <v>11999.00255591337</v>
      </c>
      <c r="C28">
        <f>SAFADModel_final_000005__2[[#This Row],[Whole Building:Facility Total Electric Demand Power '[W'](Hourly) ]]/1000</f>
        <v>11.99900255591337</v>
      </c>
    </row>
    <row r="29" spans="1:3" x14ac:dyDescent="0.25">
      <c r="A29" s="9" t="s">
        <v>28</v>
      </c>
      <c r="B29" s="12">
        <v>11997.051388390801</v>
      </c>
      <c r="C29">
        <f>SAFADModel_final_000005__2[[#This Row],[Whole Building:Facility Total Electric Demand Power '[W'](Hourly) ]]/1000</f>
        <v>11.997051388390801</v>
      </c>
    </row>
    <row r="30" spans="1:3" x14ac:dyDescent="0.25">
      <c r="A30" s="9" t="s">
        <v>29</v>
      </c>
      <c r="B30" s="12">
        <v>11994.136168419273</v>
      </c>
      <c r="C30">
        <f>SAFADModel_final_000005__2[[#This Row],[Whole Building:Facility Total Electric Demand Power '[W'](Hourly) ]]/1000</f>
        <v>11.994136168419272</v>
      </c>
    </row>
    <row r="31" spans="1:3" x14ac:dyDescent="0.25">
      <c r="A31" s="9" t="s">
        <v>30</v>
      </c>
      <c r="B31" s="12">
        <v>11992.692325505073</v>
      </c>
      <c r="C31">
        <f>SAFADModel_final_000005__2[[#This Row],[Whole Building:Facility Total Electric Demand Power '[W'](Hourly) ]]/1000</f>
        <v>11.992692325505073</v>
      </c>
    </row>
    <row r="32" spans="1:3" x14ac:dyDescent="0.25">
      <c r="A32" s="9" t="s">
        <v>31</v>
      </c>
      <c r="B32" s="12">
        <v>11998.633053242958</v>
      </c>
      <c r="C32">
        <f>SAFADModel_final_000005__2[[#This Row],[Whole Building:Facility Total Electric Demand Power '[W'](Hourly) ]]/1000</f>
        <v>11.998633053242958</v>
      </c>
    </row>
    <row r="33" spans="1:3" x14ac:dyDescent="0.25">
      <c r="A33" s="9" t="s">
        <v>32</v>
      </c>
      <c r="B33" s="12">
        <v>30178.244931519264</v>
      </c>
      <c r="C33">
        <f>SAFADModel_final_000005__2[[#This Row],[Whole Building:Facility Total Electric Demand Power '[W'](Hourly) ]]/1000</f>
        <v>30.178244931519263</v>
      </c>
    </row>
    <row r="34" spans="1:3" x14ac:dyDescent="0.25">
      <c r="A34" s="9" t="s">
        <v>33</v>
      </c>
      <c r="B34" s="12">
        <v>147700.66669572052</v>
      </c>
      <c r="C34">
        <f>SAFADModel_final_000005__2[[#This Row],[Whole Building:Facility Total Electric Demand Power '[W'](Hourly) ]]/1000</f>
        <v>147.70066669572051</v>
      </c>
    </row>
    <row r="35" spans="1:3" x14ac:dyDescent="0.25">
      <c r="A35" s="9" t="s">
        <v>34</v>
      </c>
      <c r="B35" s="12">
        <v>211729.04324285619</v>
      </c>
      <c r="C35">
        <f>SAFADModel_final_000005__2[[#This Row],[Whole Building:Facility Total Electric Demand Power '[W'](Hourly) ]]/1000</f>
        <v>211.72904324285619</v>
      </c>
    </row>
    <row r="36" spans="1:3" x14ac:dyDescent="0.25">
      <c r="A36" s="9" t="s">
        <v>35</v>
      </c>
      <c r="B36" s="12">
        <v>235703.90765448395</v>
      </c>
      <c r="C36">
        <f>SAFADModel_final_000005__2[[#This Row],[Whole Building:Facility Total Electric Demand Power '[W'](Hourly) ]]/1000</f>
        <v>235.70390765448394</v>
      </c>
    </row>
    <row r="37" spans="1:3" x14ac:dyDescent="0.25">
      <c r="A37" s="9" t="s">
        <v>36</v>
      </c>
      <c r="B37" s="12">
        <v>262546.94612858148</v>
      </c>
      <c r="C37">
        <f>SAFADModel_final_000005__2[[#This Row],[Whole Building:Facility Total Electric Demand Power '[W'](Hourly) ]]/1000</f>
        <v>262.54694612858145</v>
      </c>
    </row>
    <row r="38" spans="1:3" x14ac:dyDescent="0.25">
      <c r="A38" s="9" t="s">
        <v>37</v>
      </c>
      <c r="B38" s="12">
        <v>260254.61177622317</v>
      </c>
      <c r="C38">
        <f>SAFADModel_final_000005__2[[#This Row],[Whole Building:Facility Total Electric Demand Power '[W'](Hourly) ]]/1000</f>
        <v>260.25461177622316</v>
      </c>
    </row>
    <row r="39" spans="1:3" x14ac:dyDescent="0.25">
      <c r="A39" s="9" t="s">
        <v>38</v>
      </c>
      <c r="B39" s="12">
        <v>286535.794673695</v>
      </c>
      <c r="C39">
        <f>SAFADModel_final_000005__2[[#This Row],[Whole Building:Facility Total Electric Demand Power '[W'](Hourly) ]]/1000</f>
        <v>286.53579467369502</v>
      </c>
    </row>
    <row r="40" spans="1:3" x14ac:dyDescent="0.25">
      <c r="A40" s="9" t="s">
        <v>39</v>
      </c>
      <c r="B40" s="12">
        <v>273664.80357506551</v>
      </c>
      <c r="C40">
        <f>SAFADModel_final_000005__2[[#This Row],[Whole Building:Facility Total Electric Demand Power '[W'](Hourly) ]]/1000</f>
        <v>273.66480357506549</v>
      </c>
    </row>
    <row r="41" spans="1:3" x14ac:dyDescent="0.25">
      <c r="A41" s="9" t="s">
        <v>40</v>
      </c>
      <c r="B41" s="12">
        <v>264872.84075821447</v>
      </c>
      <c r="C41">
        <f>SAFADModel_final_000005__2[[#This Row],[Whole Building:Facility Total Electric Demand Power '[W'](Hourly) ]]/1000</f>
        <v>264.87284075821447</v>
      </c>
    </row>
    <row r="42" spans="1:3" x14ac:dyDescent="0.25">
      <c r="A42" s="9" t="s">
        <v>41</v>
      </c>
      <c r="B42" s="12">
        <v>224621.90710382257</v>
      </c>
      <c r="C42">
        <f>SAFADModel_final_000005__2[[#This Row],[Whole Building:Facility Total Electric Demand Power '[W'](Hourly) ]]/1000</f>
        <v>224.62190710382256</v>
      </c>
    </row>
    <row r="43" spans="1:3" x14ac:dyDescent="0.25">
      <c r="A43" s="9" t="s">
        <v>42</v>
      </c>
      <c r="B43" s="12">
        <v>156361.78494949327</v>
      </c>
      <c r="C43">
        <f>SAFADModel_final_000005__2[[#This Row],[Whole Building:Facility Total Electric Demand Power '[W'](Hourly) ]]/1000</f>
        <v>156.36178494949328</v>
      </c>
    </row>
    <row r="44" spans="1:3" x14ac:dyDescent="0.25">
      <c r="A44" s="9" t="s">
        <v>43</v>
      </c>
      <c r="B44" s="12">
        <v>106433.8491503605</v>
      </c>
      <c r="C44">
        <f>SAFADModel_final_000005__2[[#This Row],[Whole Building:Facility Total Electric Demand Power '[W'](Hourly) ]]/1000</f>
        <v>106.4338491503605</v>
      </c>
    </row>
    <row r="45" spans="1:3" x14ac:dyDescent="0.25">
      <c r="A45" s="9" t="s">
        <v>44</v>
      </c>
      <c r="B45" s="12">
        <v>67521.506455397757</v>
      </c>
      <c r="C45">
        <f>SAFADModel_final_000005__2[[#This Row],[Whole Building:Facility Total Electric Demand Power '[W'](Hourly) ]]/1000</f>
        <v>67.521506455397756</v>
      </c>
    </row>
    <row r="46" spans="1:3" x14ac:dyDescent="0.25">
      <c r="A46" s="9" t="s">
        <v>45</v>
      </c>
      <c r="B46" s="12">
        <v>12149.15492880306</v>
      </c>
      <c r="C46">
        <f>SAFADModel_final_000005__2[[#This Row],[Whole Building:Facility Total Electric Demand Power '[W'](Hourly) ]]/1000</f>
        <v>12.14915492880306</v>
      </c>
    </row>
    <row r="47" spans="1:3" x14ac:dyDescent="0.25">
      <c r="A47" s="9" t="s">
        <v>46</v>
      </c>
      <c r="B47" s="12">
        <v>12111.704045654005</v>
      </c>
      <c r="C47">
        <f>SAFADModel_final_000005__2[[#This Row],[Whole Building:Facility Total Electric Demand Power '[W'](Hourly) ]]/1000</f>
        <v>12.111704045654005</v>
      </c>
    </row>
    <row r="48" spans="1:3" x14ac:dyDescent="0.25">
      <c r="A48" s="9" t="s">
        <v>47</v>
      </c>
      <c r="B48" s="12">
        <v>12053.304867675795</v>
      </c>
      <c r="C48">
        <f>SAFADModel_final_000005__2[[#This Row],[Whole Building:Facility Total Electric Demand Power '[W'](Hourly) ]]/1000</f>
        <v>12.053304867675795</v>
      </c>
    </row>
    <row r="49" spans="1:3" x14ac:dyDescent="0.25">
      <c r="A49" s="9" t="s">
        <v>48</v>
      </c>
      <c r="B49" s="12">
        <v>11992.682848847217</v>
      </c>
      <c r="C49">
        <f>SAFADModel_final_000005__2[[#This Row],[Whole Building:Facility Total Electric Demand Power '[W'](Hourly) ]]/1000</f>
        <v>11.992682848847217</v>
      </c>
    </row>
    <row r="50" spans="1:3" x14ac:dyDescent="0.25">
      <c r="A50" s="9" t="s">
        <v>49</v>
      </c>
      <c r="B50" s="12">
        <v>11923.040338594166</v>
      </c>
      <c r="C50">
        <f>SAFADModel_final_000005__2[[#This Row],[Whole Building:Facility Total Electric Demand Power '[W'](Hourly) ]]/1000</f>
        <v>11.923040338594166</v>
      </c>
    </row>
    <row r="51" spans="1:3" x14ac:dyDescent="0.25">
      <c r="A51" s="9" t="s">
        <v>50</v>
      </c>
      <c r="B51" s="12">
        <v>11860.446078869209</v>
      </c>
      <c r="C51">
        <f>SAFADModel_final_000005__2[[#This Row],[Whole Building:Facility Total Electric Demand Power '[W'](Hourly) ]]/1000</f>
        <v>11.860446078869209</v>
      </c>
    </row>
    <row r="52" spans="1:3" x14ac:dyDescent="0.25">
      <c r="A52" s="9" t="s">
        <v>51</v>
      </c>
      <c r="B52" s="12">
        <v>11787.788806658851</v>
      </c>
      <c r="C52">
        <f>SAFADModel_final_000005__2[[#This Row],[Whole Building:Facility Total Electric Demand Power '[W'](Hourly) ]]/1000</f>
        <v>11.787788806658851</v>
      </c>
    </row>
    <row r="53" spans="1:3" x14ac:dyDescent="0.25">
      <c r="A53" s="9" t="s">
        <v>52</v>
      </c>
      <c r="B53" s="12">
        <v>11725.761735957696</v>
      </c>
      <c r="C53">
        <f>SAFADModel_final_000005__2[[#This Row],[Whole Building:Facility Total Electric Demand Power '[W'](Hourly) ]]/1000</f>
        <v>11.725761735957697</v>
      </c>
    </row>
    <row r="54" spans="1:3" x14ac:dyDescent="0.25">
      <c r="A54" s="9" t="s">
        <v>53</v>
      </c>
      <c r="B54" s="12">
        <v>11661.924427042177</v>
      </c>
      <c r="C54">
        <f>SAFADModel_final_000005__2[[#This Row],[Whole Building:Facility Total Electric Demand Power '[W'](Hourly) ]]/1000</f>
        <v>11.661924427042177</v>
      </c>
    </row>
    <row r="55" spans="1:3" x14ac:dyDescent="0.25">
      <c r="A55" s="9" t="s">
        <v>54</v>
      </c>
      <c r="B55" s="12">
        <v>11647.865024615037</v>
      </c>
      <c r="C55">
        <f>SAFADModel_final_000005__2[[#This Row],[Whole Building:Facility Total Electric Demand Power '[W'](Hourly) ]]/1000</f>
        <v>11.647865024615037</v>
      </c>
    </row>
    <row r="56" spans="1:3" x14ac:dyDescent="0.25">
      <c r="A56" s="9" t="s">
        <v>55</v>
      </c>
      <c r="B56" s="12">
        <v>11766.040613212908</v>
      </c>
      <c r="C56">
        <f>SAFADModel_final_000005__2[[#This Row],[Whole Building:Facility Total Electric Demand Power '[W'](Hourly) ]]/1000</f>
        <v>11.766040613212908</v>
      </c>
    </row>
    <row r="57" spans="1:3" x14ac:dyDescent="0.25">
      <c r="A57" s="9" t="s">
        <v>56</v>
      </c>
      <c r="B57" s="12">
        <v>36244.879666899724</v>
      </c>
      <c r="C57">
        <f>SAFADModel_final_000005__2[[#This Row],[Whole Building:Facility Total Electric Demand Power '[W'](Hourly) ]]/1000</f>
        <v>36.24487966689972</v>
      </c>
    </row>
    <row r="58" spans="1:3" x14ac:dyDescent="0.25">
      <c r="A58" s="9" t="s">
        <v>57</v>
      </c>
      <c r="B58" s="12">
        <v>96004.599882226961</v>
      </c>
      <c r="C58">
        <f>SAFADModel_final_000005__2[[#This Row],[Whole Building:Facility Total Electric Demand Power '[W'](Hourly) ]]/1000</f>
        <v>96.004599882226955</v>
      </c>
    </row>
    <row r="59" spans="1:3" x14ac:dyDescent="0.25">
      <c r="A59" s="9" t="s">
        <v>58</v>
      </c>
      <c r="B59" s="12">
        <v>180951.60772336621</v>
      </c>
      <c r="C59">
        <f>SAFADModel_final_000005__2[[#This Row],[Whole Building:Facility Total Electric Demand Power '[W'](Hourly) ]]/1000</f>
        <v>180.95160772336621</v>
      </c>
    </row>
    <row r="60" spans="1:3" x14ac:dyDescent="0.25">
      <c r="A60" s="9" t="s">
        <v>59</v>
      </c>
      <c r="B60" s="12">
        <v>233433.11125917002</v>
      </c>
      <c r="C60">
        <f>SAFADModel_final_000005__2[[#This Row],[Whole Building:Facility Total Electric Demand Power '[W'](Hourly) ]]/1000</f>
        <v>233.43311125917003</v>
      </c>
    </row>
    <row r="61" spans="1:3" x14ac:dyDescent="0.25">
      <c r="A61" s="9" t="s">
        <v>60</v>
      </c>
      <c r="B61" s="12">
        <v>277430.19102551689</v>
      </c>
      <c r="C61">
        <f>SAFADModel_final_000005__2[[#This Row],[Whole Building:Facility Total Electric Demand Power '[W'](Hourly) ]]/1000</f>
        <v>277.43019102551688</v>
      </c>
    </row>
    <row r="62" spans="1:3" x14ac:dyDescent="0.25">
      <c r="A62" s="9" t="s">
        <v>61</v>
      </c>
      <c r="B62" s="12">
        <v>278015.00646145683</v>
      </c>
      <c r="C62">
        <f>SAFADModel_final_000005__2[[#This Row],[Whole Building:Facility Total Electric Demand Power '[W'](Hourly) ]]/1000</f>
        <v>278.01500646145684</v>
      </c>
    </row>
    <row r="63" spans="1:3" x14ac:dyDescent="0.25">
      <c r="A63" s="9" t="s">
        <v>62</v>
      </c>
      <c r="B63" s="12">
        <v>265751.76241497381</v>
      </c>
      <c r="C63">
        <f>SAFADModel_final_000005__2[[#This Row],[Whole Building:Facility Total Electric Demand Power '[W'](Hourly) ]]/1000</f>
        <v>265.75176241497383</v>
      </c>
    </row>
    <row r="64" spans="1:3" x14ac:dyDescent="0.25">
      <c r="A64" s="9" t="s">
        <v>63</v>
      </c>
      <c r="B64" s="12">
        <v>270960.14559399273</v>
      </c>
      <c r="C64">
        <f>SAFADModel_final_000005__2[[#This Row],[Whole Building:Facility Total Electric Demand Power '[W'](Hourly) ]]/1000</f>
        <v>270.96014559399271</v>
      </c>
    </row>
    <row r="65" spans="1:3" x14ac:dyDescent="0.25">
      <c r="A65" s="9" t="s">
        <v>64</v>
      </c>
      <c r="B65" s="12">
        <v>241870.33277875732</v>
      </c>
      <c r="C65">
        <f>SAFADModel_final_000005__2[[#This Row],[Whole Building:Facility Total Electric Demand Power '[W'](Hourly) ]]/1000</f>
        <v>241.87033277875733</v>
      </c>
    </row>
    <row r="66" spans="1:3" x14ac:dyDescent="0.25">
      <c r="A66" s="9" t="s">
        <v>65</v>
      </c>
      <c r="B66" s="12">
        <v>131317.57872786451</v>
      </c>
      <c r="C66">
        <f>SAFADModel_final_000005__2[[#This Row],[Whole Building:Facility Total Electric Demand Power '[W'](Hourly) ]]/1000</f>
        <v>131.31757872786451</v>
      </c>
    </row>
    <row r="67" spans="1:3" x14ac:dyDescent="0.25">
      <c r="A67" s="9" t="s">
        <v>66</v>
      </c>
      <c r="B67" s="12">
        <v>75033.344345861915</v>
      </c>
      <c r="C67">
        <f>SAFADModel_final_000005__2[[#This Row],[Whole Building:Facility Total Electric Demand Power '[W'](Hourly) ]]/1000</f>
        <v>75.03334434586192</v>
      </c>
    </row>
    <row r="68" spans="1:3" x14ac:dyDescent="0.25">
      <c r="A68" s="9" t="s">
        <v>67</v>
      </c>
      <c r="B68" s="12">
        <v>33729.432290643781</v>
      </c>
      <c r="C68">
        <f>SAFADModel_final_000005__2[[#This Row],[Whole Building:Facility Total Electric Demand Power '[W'](Hourly) ]]/1000</f>
        <v>33.729432290643778</v>
      </c>
    </row>
    <row r="69" spans="1:3" x14ac:dyDescent="0.25">
      <c r="A69" s="9" t="s">
        <v>68</v>
      </c>
      <c r="B69" s="12">
        <v>12905.651526864758</v>
      </c>
      <c r="C69">
        <f>SAFADModel_final_000005__2[[#This Row],[Whole Building:Facility Total Electric Demand Power '[W'](Hourly) ]]/1000</f>
        <v>12.905651526864759</v>
      </c>
    </row>
    <row r="70" spans="1:3" x14ac:dyDescent="0.25">
      <c r="A70" s="9" t="s">
        <v>69</v>
      </c>
      <c r="B70" s="12">
        <v>12462.441947320682</v>
      </c>
      <c r="C70">
        <f>SAFADModel_final_000005__2[[#This Row],[Whole Building:Facility Total Electric Demand Power '[W'](Hourly) ]]/1000</f>
        <v>12.462441947320682</v>
      </c>
    </row>
    <row r="71" spans="1:3" x14ac:dyDescent="0.25">
      <c r="A71" s="9" t="s">
        <v>70</v>
      </c>
      <c r="B71" s="12">
        <v>12020.532380174101</v>
      </c>
      <c r="C71">
        <f>SAFADModel_final_000005__2[[#This Row],[Whole Building:Facility Total Electric Demand Power '[W'](Hourly) ]]/1000</f>
        <v>12.020532380174101</v>
      </c>
    </row>
    <row r="72" spans="1:3" x14ac:dyDescent="0.25">
      <c r="A72" s="9" t="s">
        <v>71</v>
      </c>
      <c r="B72" s="12">
        <v>11991.066482024629</v>
      </c>
      <c r="C72">
        <f>SAFADModel_final_000005__2[[#This Row],[Whole Building:Facility Total Electric Demand Power '[W'](Hourly) ]]/1000</f>
        <v>11.99106648202463</v>
      </c>
    </row>
    <row r="73" spans="1:3" x14ac:dyDescent="0.25">
      <c r="A73" s="9" t="s">
        <v>72</v>
      </c>
      <c r="B73" s="12">
        <v>11960.727761857072</v>
      </c>
      <c r="C73">
        <f>SAFADModel_final_000005__2[[#This Row],[Whole Building:Facility Total Electric Demand Power '[W'](Hourly) ]]/1000</f>
        <v>11.960727761857072</v>
      </c>
    </row>
    <row r="74" spans="1:3" x14ac:dyDescent="0.25">
      <c r="A74" s="9" t="s">
        <v>73</v>
      </c>
      <c r="B74" s="12">
        <v>11927.528348107915</v>
      </c>
      <c r="C74">
        <f>SAFADModel_final_000005__2[[#This Row],[Whole Building:Facility Total Electric Demand Power '[W'](Hourly) ]]/1000</f>
        <v>11.927528348107915</v>
      </c>
    </row>
    <row r="75" spans="1:3" x14ac:dyDescent="0.25">
      <c r="A75" s="9" t="s">
        <v>74</v>
      </c>
      <c r="B75" s="12">
        <v>11885.977156261424</v>
      </c>
      <c r="C75">
        <f>SAFADModel_final_000005__2[[#This Row],[Whole Building:Facility Total Electric Demand Power '[W'](Hourly) ]]/1000</f>
        <v>11.885977156261424</v>
      </c>
    </row>
    <row r="76" spans="1:3" x14ac:dyDescent="0.25">
      <c r="A76" s="9" t="s">
        <v>75</v>
      </c>
      <c r="B76" s="12">
        <v>11840.014257389987</v>
      </c>
      <c r="C76">
        <f>SAFADModel_final_000005__2[[#This Row],[Whole Building:Facility Total Electric Demand Power '[W'](Hourly) ]]/1000</f>
        <v>11.840014257389987</v>
      </c>
    </row>
    <row r="77" spans="1:3" x14ac:dyDescent="0.25">
      <c r="A77" s="9" t="s">
        <v>76</v>
      </c>
      <c r="B77" s="12">
        <v>11792.304415899751</v>
      </c>
      <c r="C77">
        <f>SAFADModel_final_000005__2[[#This Row],[Whole Building:Facility Total Electric Demand Power '[W'](Hourly) ]]/1000</f>
        <v>11.792304415899752</v>
      </c>
    </row>
    <row r="78" spans="1:3" x14ac:dyDescent="0.25">
      <c r="A78" s="9" t="s">
        <v>77</v>
      </c>
      <c r="B78" s="12">
        <v>11755.669652272627</v>
      </c>
      <c r="C78">
        <f>SAFADModel_final_000005__2[[#This Row],[Whole Building:Facility Total Electric Demand Power '[W'](Hourly) ]]/1000</f>
        <v>11.755669652272626</v>
      </c>
    </row>
    <row r="79" spans="1:3" x14ac:dyDescent="0.25">
      <c r="A79" s="9" t="s">
        <v>78</v>
      </c>
      <c r="B79" s="12">
        <v>11745.299690051543</v>
      </c>
      <c r="C79">
        <f>SAFADModel_final_000005__2[[#This Row],[Whole Building:Facility Total Electric Demand Power '[W'](Hourly) ]]/1000</f>
        <v>11.745299690051542</v>
      </c>
    </row>
    <row r="80" spans="1:3" x14ac:dyDescent="0.25">
      <c r="A80" s="9" t="s">
        <v>79</v>
      </c>
      <c r="B80" s="12">
        <v>11855.659558896754</v>
      </c>
      <c r="C80">
        <f>SAFADModel_final_000005__2[[#This Row],[Whole Building:Facility Total Electric Demand Power '[W'](Hourly) ]]/1000</f>
        <v>11.855659558896754</v>
      </c>
    </row>
    <row r="81" spans="1:3" x14ac:dyDescent="0.25">
      <c r="A81" s="9" t="s">
        <v>80</v>
      </c>
      <c r="B81" s="12">
        <v>33558.145079519491</v>
      </c>
      <c r="C81">
        <f>SAFADModel_final_000005__2[[#This Row],[Whole Building:Facility Total Electric Demand Power '[W'](Hourly) ]]/1000</f>
        <v>33.558145079519491</v>
      </c>
    </row>
    <row r="82" spans="1:3" x14ac:dyDescent="0.25">
      <c r="A82" s="9" t="s">
        <v>81</v>
      </c>
      <c r="B82" s="12">
        <v>171678.77288844914</v>
      </c>
      <c r="C82">
        <f>SAFADModel_final_000005__2[[#This Row],[Whole Building:Facility Total Electric Demand Power '[W'](Hourly) ]]/1000</f>
        <v>171.67877288844915</v>
      </c>
    </row>
    <row r="83" spans="1:3" x14ac:dyDescent="0.25">
      <c r="A83" s="9" t="s">
        <v>82</v>
      </c>
      <c r="B83" s="12">
        <v>231930.61837026305</v>
      </c>
      <c r="C83">
        <f>SAFADModel_final_000005__2[[#This Row],[Whole Building:Facility Total Electric Demand Power '[W'](Hourly) ]]/1000</f>
        <v>231.93061837026306</v>
      </c>
    </row>
    <row r="84" spans="1:3" x14ac:dyDescent="0.25">
      <c r="A84" s="9" t="s">
        <v>83</v>
      </c>
      <c r="B84" s="12">
        <v>253688.06062663463</v>
      </c>
      <c r="C84">
        <f>SAFADModel_final_000005__2[[#This Row],[Whole Building:Facility Total Electric Demand Power '[W'](Hourly) ]]/1000</f>
        <v>253.68806062663464</v>
      </c>
    </row>
    <row r="85" spans="1:3" x14ac:dyDescent="0.25">
      <c r="A85" s="9" t="s">
        <v>84</v>
      </c>
      <c r="B85" s="12">
        <v>252446.53039574702</v>
      </c>
      <c r="C85">
        <f>SAFADModel_final_000005__2[[#This Row],[Whole Building:Facility Total Electric Demand Power '[W'](Hourly) ]]/1000</f>
        <v>252.446530395747</v>
      </c>
    </row>
    <row r="86" spans="1:3" x14ac:dyDescent="0.25">
      <c r="A86" s="9" t="s">
        <v>85</v>
      </c>
      <c r="B86" s="12">
        <v>253947.34723405796</v>
      </c>
      <c r="C86">
        <f>SAFADModel_final_000005__2[[#This Row],[Whole Building:Facility Total Electric Demand Power '[W'](Hourly) ]]/1000</f>
        <v>253.94734723405796</v>
      </c>
    </row>
    <row r="87" spans="1:3" x14ac:dyDescent="0.25">
      <c r="A87" s="9" t="s">
        <v>86</v>
      </c>
      <c r="B87" s="12">
        <v>271074.52280285623</v>
      </c>
      <c r="C87">
        <f>SAFADModel_final_000005__2[[#This Row],[Whole Building:Facility Total Electric Demand Power '[W'](Hourly) ]]/1000</f>
        <v>271.07452280285622</v>
      </c>
    </row>
    <row r="88" spans="1:3" x14ac:dyDescent="0.25">
      <c r="A88" s="9" t="s">
        <v>87</v>
      </c>
      <c r="B88" s="12">
        <v>280342.43448650697</v>
      </c>
      <c r="C88">
        <f>SAFADModel_final_000005__2[[#This Row],[Whole Building:Facility Total Electric Demand Power '[W'](Hourly) ]]/1000</f>
        <v>280.34243448650699</v>
      </c>
    </row>
    <row r="89" spans="1:3" x14ac:dyDescent="0.25">
      <c r="A89" s="9" t="s">
        <v>88</v>
      </c>
      <c r="B89" s="12">
        <v>278507.92610105121</v>
      </c>
      <c r="C89">
        <f>SAFADModel_final_000005__2[[#This Row],[Whole Building:Facility Total Electric Demand Power '[W'](Hourly) ]]/1000</f>
        <v>278.50792610105123</v>
      </c>
    </row>
    <row r="90" spans="1:3" x14ac:dyDescent="0.25">
      <c r="A90" s="9" t="s">
        <v>89</v>
      </c>
      <c r="B90" s="12">
        <v>256439.96126107618</v>
      </c>
      <c r="C90">
        <f>SAFADModel_final_000005__2[[#This Row],[Whole Building:Facility Total Electric Demand Power '[W'](Hourly) ]]/1000</f>
        <v>256.43996126107618</v>
      </c>
    </row>
    <row r="91" spans="1:3" x14ac:dyDescent="0.25">
      <c r="A91" s="9" t="s">
        <v>90</v>
      </c>
      <c r="B91" s="12">
        <v>121864.52679676509</v>
      </c>
      <c r="C91">
        <f>SAFADModel_final_000005__2[[#This Row],[Whole Building:Facility Total Electric Demand Power '[W'](Hourly) ]]/1000</f>
        <v>121.86452679676509</v>
      </c>
    </row>
    <row r="92" spans="1:3" x14ac:dyDescent="0.25">
      <c r="A92" s="9" t="s">
        <v>91</v>
      </c>
      <c r="B92" s="12">
        <v>87548.54620888138</v>
      </c>
      <c r="C92">
        <f>SAFADModel_final_000005__2[[#This Row],[Whole Building:Facility Total Electric Demand Power '[W'](Hourly) ]]/1000</f>
        <v>87.548546208881376</v>
      </c>
    </row>
    <row r="93" spans="1:3" x14ac:dyDescent="0.25">
      <c r="A93" s="9" t="s">
        <v>92</v>
      </c>
      <c r="B93" s="12">
        <v>63182.816330970418</v>
      </c>
      <c r="C93">
        <f>SAFADModel_final_000005__2[[#This Row],[Whole Building:Facility Total Electric Demand Power '[W'](Hourly) ]]/1000</f>
        <v>63.182816330970418</v>
      </c>
    </row>
    <row r="94" spans="1:3" x14ac:dyDescent="0.25">
      <c r="A94" s="9" t="s">
        <v>93</v>
      </c>
      <c r="B94" s="12">
        <v>12079.424961903709</v>
      </c>
      <c r="C94">
        <f>SAFADModel_final_000005__2[[#This Row],[Whole Building:Facility Total Electric Demand Power '[W'](Hourly) ]]/1000</f>
        <v>12.07942496190371</v>
      </c>
    </row>
    <row r="95" spans="1:3" x14ac:dyDescent="0.25">
      <c r="A95" s="9" t="s">
        <v>94</v>
      </c>
      <c r="B95" s="12">
        <v>12048.280930883446</v>
      </c>
      <c r="C95">
        <f>SAFADModel_final_000005__2[[#This Row],[Whole Building:Facility Total Electric Demand Power '[W'](Hourly) ]]/1000</f>
        <v>12.048280930883445</v>
      </c>
    </row>
    <row r="96" spans="1:3" x14ac:dyDescent="0.25">
      <c r="A96" s="9" t="s">
        <v>95</v>
      </c>
      <c r="B96" s="12">
        <v>12012.183123375909</v>
      </c>
      <c r="C96">
        <f>SAFADModel_final_000005__2[[#This Row],[Whole Building:Facility Total Electric Demand Power '[W'](Hourly) ]]/1000</f>
        <v>12.012183123375909</v>
      </c>
    </row>
    <row r="97" spans="1:3" x14ac:dyDescent="0.25">
      <c r="A97" s="9" t="s">
        <v>96</v>
      </c>
      <c r="B97" s="12">
        <v>11986.196075480288</v>
      </c>
      <c r="C97">
        <f>SAFADModel_final_000005__2[[#This Row],[Whole Building:Facility Total Electric Demand Power '[W'](Hourly) ]]/1000</f>
        <v>11.986196075480288</v>
      </c>
    </row>
    <row r="98" spans="1:3" x14ac:dyDescent="0.25">
      <c r="A98" s="9" t="s">
        <v>97</v>
      </c>
      <c r="B98" s="12">
        <v>11985.231114137992</v>
      </c>
      <c r="C98">
        <f>SAFADModel_final_000005__2[[#This Row],[Whole Building:Facility Total Electric Demand Power '[W'](Hourly) ]]/1000</f>
        <v>11.985231114137992</v>
      </c>
    </row>
    <row r="99" spans="1:3" x14ac:dyDescent="0.25">
      <c r="A99" s="9" t="s">
        <v>98</v>
      </c>
      <c r="B99" s="12">
        <v>11983.442339092813</v>
      </c>
      <c r="C99">
        <f>SAFADModel_final_000005__2[[#This Row],[Whole Building:Facility Total Electric Demand Power '[W'](Hourly) ]]/1000</f>
        <v>11.983442339092813</v>
      </c>
    </row>
    <row r="100" spans="1:3" x14ac:dyDescent="0.25">
      <c r="A100" s="9" t="s">
        <v>99</v>
      </c>
      <c r="B100" s="12">
        <v>11957.20557162275</v>
      </c>
      <c r="C100">
        <f>SAFADModel_final_000005__2[[#This Row],[Whole Building:Facility Total Electric Demand Power '[W'](Hourly) ]]/1000</f>
        <v>11.957205571622749</v>
      </c>
    </row>
    <row r="101" spans="1:3" x14ac:dyDescent="0.25">
      <c r="A101" s="9" t="s">
        <v>100</v>
      </c>
      <c r="B101" s="12">
        <v>11887.333030361491</v>
      </c>
      <c r="C101">
        <f>SAFADModel_final_000005__2[[#This Row],[Whole Building:Facility Total Electric Demand Power '[W'](Hourly) ]]/1000</f>
        <v>11.887333030361491</v>
      </c>
    </row>
    <row r="102" spans="1:3" x14ac:dyDescent="0.25">
      <c r="A102" s="9" t="s">
        <v>101</v>
      </c>
      <c r="B102" s="12">
        <v>11808.042397872929</v>
      </c>
      <c r="C102">
        <f>SAFADModel_final_000005__2[[#This Row],[Whole Building:Facility Total Electric Demand Power '[W'](Hourly) ]]/1000</f>
        <v>11.808042397872928</v>
      </c>
    </row>
    <row r="103" spans="1:3" x14ac:dyDescent="0.25">
      <c r="A103" s="9" t="s">
        <v>102</v>
      </c>
      <c r="B103" s="12">
        <v>11779.40977832001</v>
      </c>
      <c r="C103">
        <f>SAFADModel_final_000005__2[[#This Row],[Whole Building:Facility Total Electric Demand Power '[W'](Hourly) ]]/1000</f>
        <v>11.77940977832001</v>
      </c>
    </row>
    <row r="104" spans="1:3" x14ac:dyDescent="0.25">
      <c r="A104" s="9" t="s">
        <v>103</v>
      </c>
      <c r="B104" s="12">
        <v>11843.069759537451</v>
      </c>
      <c r="C104">
        <f>SAFADModel_final_000005__2[[#This Row],[Whole Building:Facility Total Electric Demand Power '[W'](Hourly) ]]/1000</f>
        <v>11.843069759537451</v>
      </c>
    </row>
    <row r="105" spans="1:3" x14ac:dyDescent="0.25">
      <c r="A105" s="9" t="s">
        <v>104</v>
      </c>
      <c r="B105" s="12">
        <v>41267.457995586316</v>
      </c>
      <c r="C105">
        <f>SAFADModel_final_000005__2[[#This Row],[Whole Building:Facility Total Electric Demand Power '[W'](Hourly) ]]/1000</f>
        <v>41.267457995586312</v>
      </c>
    </row>
    <row r="106" spans="1:3" x14ac:dyDescent="0.25">
      <c r="A106" s="9" t="s">
        <v>105</v>
      </c>
      <c r="B106" s="12">
        <v>131256.78408234203</v>
      </c>
      <c r="C106">
        <f>SAFADModel_final_000005__2[[#This Row],[Whole Building:Facility Total Electric Demand Power '[W'](Hourly) ]]/1000</f>
        <v>131.25678408234202</v>
      </c>
    </row>
    <row r="107" spans="1:3" x14ac:dyDescent="0.25">
      <c r="A107" s="9" t="s">
        <v>106</v>
      </c>
      <c r="B107" s="12">
        <v>229388.79613914737</v>
      </c>
      <c r="C107">
        <f>SAFADModel_final_000005__2[[#This Row],[Whole Building:Facility Total Electric Demand Power '[W'](Hourly) ]]/1000</f>
        <v>229.38879613914736</v>
      </c>
    </row>
    <row r="108" spans="1:3" x14ac:dyDescent="0.25">
      <c r="A108" s="9" t="s">
        <v>107</v>
      </c>
      <c r="B108" s="12">
        <v>236270.39232738069</v>
      </c>
      <c r="C108">
        <f>SAFADModel_final_000005__2[[#This Row],[Whole Building:Facility Total Electric Demand Power '[W'](Hourly) ]]/1000</f>
        <v>236.27039232738068</v>
      </c>
    </row>
    <row r="109" spans="1:3" x14ac:dyDescent="0.25">
      <c r="A109" s="9" t="s">
        <v>108</v>
      </c>
      <c r="B109" s="12">
        <v>243344.02327283775</v>
      </c>
      <c r="C109">
        <f>SAFADModel_final_000005__2[[#This Row],[Whole Building:Facility Total Electric Demand Power '[W'](Hourly) ]]/1000</f>
        <v>243.34402327283775</v>
      </c>
    </row>
    <row r="110" spans="1:3" x14ac:dyDescent="0.25">
      <c r="A110" s="9" t="s">
        <v>109</v>
      </c>
      <c r="B110" s="12">
        <v>251443.94149599911</v>
      </c>
      <c r="C110">
        <f>SAFADModel_final_000005__2[[#This Row],[Whole Building:Facility Total Electric Demand Power '[W'](Hourly) ]]/1000</f>
        <v>251.4439414959991</v>
      </c>
    </row>
    <row r="111" spans="1:3" x14ac:dyDescent="0.25">
      <c r="A111" s="9" t="s">
        <v>110</v>
      </c>
      <c r="B111" s="12">
        <v>256959.40150015533</v>
      </c>
      <c r="C111">
        <f>SAFADModel_final_000005__2[[#This Row],[Whole Building:Facility Total Electric Demand Power '[W'](Hourly) ]]/1000</f>
        <v>256.95940150015531</v>
      </c>
    </row>
    <row r="112" spans="1:3" x14ac:dyDescent="0.25">
      <c r="A112" s="9" t="s">
        <v>111</v>
      </c>
      <c r="B112" s="12">
        <v>248723.51176870582</v>
      </c>
      <c r="C112">
        <f>SAFADModel_final_000005__2[[#This Row],[Whole Building:Facility Total Electric Demand Power '[W'](Hourly) ]]/1000</f>
        <v>248.72351176870583</v>
      </c>
    </row>
    <row r="113" spans="1:3" x14ac:dyDescent="0.25">
      <c r="A113" s="9" t="s">
        <v>112</v>
      </c>
      <c r="B113" s="12">
        <v>216886.99422168094</v>
      </c>
      <c r="C113">
        <f>SAFADModel_final_000005__2[[#This Row],[Whole Building:Facility Total Electric Demand Power '[W'](Hourly) ]]/1000</f>
        <v>216.88699422168094</v>
      </c>
    </row>
    <row r="114" spans="1:3" x14ac:dyDescent="0.25">
      <c r="A114" s="9" t="s">
        <v>113</v>
      </c>
      <c r="B114" s="12">
        <v>198810.98393601915</v>
      </c>
      <c r="C114">
        <f>SAFADModel_final_000005__2[[#This Row],[Whole Building:Facility Total Electric Demand Power '[W'](Hourly) ]]/1000</f>
        <v>198.81098393601914</v>
      </c>
    </row>
    <row r="115" spans="1:3" x14ac:dyDescent="0.25">
      <c r="A115" s="9" t="s">
        <v>114</v>
      </c>
      <c r="B115" s="12">
        <v>77755.509157068576</v>
      </c>
      <c r="C115">
        <f>SAFADModel_final_000005__2[[#This Row],[Whole Building:Facility Total Electric Demand Power '[W'](Hourly) ]]/1000</f>
        <v>77.755509157068573</v>
      </c>
    </row>
    <row r="116" spans="1:3" x14ac:dyDescent="0.25">
      <c r="A116" s="9" t="s">
        <v>115</v>
      </c>
      <c r="B116" s="12">
        <v>40425.00185255523</v>
      </c>
      <c r="C116">
        <f>SAFADModel_final_000005__2[[#This Row],[Whole Building:Facility Total Electric Demand Power '[W'](Hourly) ]]/1000</f>
        <v>40.425001852555226</v>
      </c>
    </row>
    <row r="117" spans="1:3" x14ac:dyDescent="0.25">
      <c r="A117" s="9" t="s">
        <v>116</v>
      </c>
      <c r="B117" s="12">
        <v>24818.762682583154</v>
      </c>
      <c r="C117">
        <f>SAFADModel_final_000005__2[[#This Row],[Whole Building:Facility Total Electric Demand Power '[W'](Hourly) ]]/1000</f>
        <v>24.818762682583152</v>
      </c>
    </row>
    <row r="118" spans="1:3" x14ac:dyDescent="0.25">
      <c r="A118" s="9" t="s">
        <v>117</v>
      </c>
      <c r="B118" s="12">
        <v>18422.923791001896</v>
      </c>
      <c r="C118">
        <f>SAFADModel_final_000005__2[[#This Row],[Whole Building:Facility Total Electric Demand Power '[W'](Hourly) ]]/1000</f>
        <v>18.422923791001896</v>
      </c>
    </row>
    <row r="119" spans="1:3" x14ac:dyDescent="0.25">
      <c r="A119" s="9" t="s">
        <v>118</v>
      </c>
      <c r="B119" s="12">
        <v>12047.759131868052</v>
      </c>
      <c r="C119">
        <f>SAFADModel_final_000005__2[[#This Row],[Whole Building:Facility Total Electric Demand Power '[W'](Hourly) ]]/1000</f>
        <v>12.047759131868052</v>
      </c>
    </row>
    <row r="120" spans="1:3" x14ac:dyDescent="0.25">
      <c r="A120" s="9" t="s">
        <v>119</v>
      </c>
      <c r="B120" s="12">
        <v>12016.622200423561</v>
      </c>
      <c r="C120">
        <f>SAFADModel_final_000005__2[[#This Row],[Whole Building:Facility Total Electric Demand Power '[W'](Hourly) ]]/1000</f>
        <v>12.01662220042356</v>
      </c>
    </row>
    <row r="121" spans="1:3" x14ac:dyDescent="0.25">
      <c r="A121" s="9" t="s">
        <v>120</v>
      </c>
      <c r="B121" s="12">
        <v>11993.193715574094</v>
      </c>
      <c r="C121">
        <f>SAFADModel_final_000005__2[[#This Row],[Whole Building:Facility Total Electric Demand Power '[W'](Hourly) ]]/1000</f>
        <v>11.993193715574094</v>
      </c>
    </row>
    <row r="122" spans="1:3" x14ac:dyDescent="0.25">
      <c r="A122" s="9" t="s">
        <v>533</v>
      </c>
      <c r="B122" s="12">
        <v>11982.871776955688</v>
      </c>
      <c r="C122">
        <f>SAFADModel_final_000005__2[[#This Row],[Whole Building:Facility Total Electric Demand Power '[W'](Hourly) ]]/1000</f>
        <v>11.982871776955689</v>
      </c>
    </row>
    <row r="123" spans="1:3" x14ac:dyDescent="0.25">
      <c r="A123" s="9" t="s">
        <v>534</v>
      </c>
      <c r="B123" s="12">
        <v>11975.605304159189</v>
      </c>
      <c r="C123">
        <f>SAFADModel_final_000005__2[[#This Row],[Whole Building:Facility Total Electric Demand Power '[W'](Hourly) ]]/1000</f>
        <v>11.97560530415919</v>
      </c>
    </row>
    <row r="124" spans="1:3" x14ac:dyDescent="0.25">
      <c r="A124" s="9" t="s">
        <v>535</v>
      </c>
      <c r="B124" s="12">
        <v>11943.832454822325</v>
      </c>
      <c r="C124">
        <f>SAFADModel_final_000005__2[[#This Row],[Whole Building:Facility Total Electric Demand Power '[W'](Hourly) ]]/1000</f>
        <v>11.943832454822324</v>
      </c>
    </row>
    <row r="125" spans="1:3" x14ac:dyDescent="0.25">
      <c r="A125" s="9" t="s">
        <v>536</v>
      </c>
      <c r="B125" s="12">
        <v>11858.694379602865</v>
      </c>
      <c r="C125">
        <f>SAFADModel_final_000005__2[[#This Row],[Whole Building:Facility Total Electric Demand Power '[W'](Hourly) ]]/1000</f>
        <v>11.858694379602865</v>
      </c>
    </row>
    <row r="126" spans="1:3" x14ac:dyDescent="0.25">
      <c r="A126" s="9" t="s">
        <v>537</v>
      </c>
      <c r="B126" s="12">
        <v>11748.414268904717</v>
      </c>
      <c r="C126">
        <f>SAFADModel_final_000005__2[[#This Row],[Whole Building:Facility Total Electric Demand Power '[W'](Hourly) ]]/1000</f>
        <v>11.748414268904718</v>
      </c>
    </row>
    <row r="127" spans="1:3" x14ac:dyDescent="0.25">
      <c r="A127" s="9" t="s">
        <v>538</v>
      </c>
      <c r="B127" s="12">
        <v>11687.883340003902</v>
      </c>
      <c r="C127">
        <f>SAFADModel_final_000005__2[[#This Row],[Whole Building:Facility Total Electric Demand Power '[W'](Hourly) ]]/1000</f>
        <v>11.687883340003902</v>
      </c>
    </row>
    <row r="128" spans="1:3" x14ac:dyDescent="0.25">
      <c r="A128" s="9" t="s">
        <v>539</v>
      </c>
      <c r="B128" s="12">
        <v>11695.429764580147</v>
      </c>
      <c r="C128">
        <f>SAFADModel_final_000005__2[[#This Row],[Whole Building:Facility Total Electric Demand Power '[W'](Hourly) ]]/1000</f>
        <v>11.695429764580147</v>
      </c>
    </row>
    <row r="129" spans="1:3" x14ac:dyDescent="0.25">
      <c r="A129" s="9" t="s">
        <v>540</v>
      </c>
      <c r="B129" s="12">
        <v>11741.258945510022</v>
      </c>
      <c r="C129">
        <f>SAFADModel_final_000005__2[[#This Row],[Whole Building:Facility Total Electric Demand Power '[W'](Hourly) ]]/1000</f>
        <v>11.741258945510022</v>
      </c>
    </row>
    <row r="130" spans="1:3" x14ac:dyDescent="0.25">
      <c r="A130" s="9" t="s">
        <v>541</v>
      </c>
      <c r="B130" s="12">
        <v>35053.304135313963</v>
      </c>
      <c r="C130">
        <f>SAFADModel_final_000005__2[[#This Row],[Whole Building:Facility Total Electric Demand Power '[W'](Hourly) ]]/1000</f>
        <v>35.053304135313965</v>
      </c>
    </row>
    <row r="131" spans="1:3" x14ac:dyDescent="0.25">
      <c r="A131" s="9" t="s">
        <v>542</v>
      </c>
      <c r="B131" s="12">
        <v>50772.723976657398</v>
      </c>
      <c r="C131">
        <f>SAFADModel_final_000005__2[[#This Row],[Whole Building:Facility Total Electric Demand Power '[W'](Hourly) ]]/1000</f>
        <v>50.772723976657396</v>
      </c>
    </row>
    <row r="132" spans="1:3" x14ac:dyDescent="0.25">
      <c r="A132" s="9" t="s">
        <v>543</v>
      </c>
      <c r="B132" s="12">
        <v>63349.172478133958</v>
      </c>
      <c r="C132">
        <f>SAFADModel_final_000005__2[[#This Row],[Whole Building:Facility Total Electric Demand Power '[W'](Hourly) ]]/1000</f>
        <v>63.349172478133958</v>
      </c>
    </row>
    <row r="133" spans="1:3" x14ac:dyDescent="0.25">
      <c r="A133" s="9" t="s">
        <v>544</v>
      </c>
      <c r="B133" s="12">
        <v>58288.434807194506</v>
      </c>
      <c r="C133">
        <f>SAFADModel_final_000005__2[[#This Row],[Whole Building:Facility Total Electric Demand Power '[W'](Hourly) ]]/1000</f>
        <v>58.288434807194506</v>
      </c>
    </row>
    <row r="134" spans="1:3" x14ac:dyDescent="0.25">
      <c r="A134" s="9" t="s">
        <v>545</v>
      </c>
      <c r="B134" s="12">
        <v>90656.669434986528</v>
      </c>
      <c r="C134">
        <f>SAFADModel_final_000005__2[[#This Row],[Whole Building:Facility Total Electric Demand Power '[W'](Hourly) ]]/1000</f>
        <v>90.656669434986526</v>
      </c>
    </row>
    <row r="135" spans="1:3" x14ac:dyDescent="0.25">
      <c r="A135" s="9" t="s">
        <v>546</v>
      </c>
      <c r="B135" s="12">
        <v>87862.01713263632</v>
      </c>
      <c r="C135">
        <f>SAFADModel_final_000005__2[[#This Row],[Whole Building:Facility Total Electric Demand Power '[W'](Hourly) ]]/1000</f>
        <v>87.862017132636325</v>
      </c>
    </row>
    <row r="136" spans="1:3" x14ac:dyDescent="0.25">
      <c r="A136" s="9" t="s">
        <v>547</v>
      </c>
      <c r="B136" s="12">
        <v>90730.374877281763</v>
      </c>
      <c r="C136">
        <f>SAFADModel_final_000005__2[[#This Row],[Whole Building:Facility Total Electric Demand Power '[W'](Hourly) ]]/1000</f>
        <v>90.730374877281761</v>
      </c>
    </row>
    <row r="137" spans="1:3" x14ac:dyDescent="0.25">
      <c r="A137" s="9" t="s">
        <v>548</v>
      </c>
      <c r="B137" s="12">
        <v>82832.566248056901</v>
      </c>
      <c r="C137">
        <f>SAFADModel_final_000005__2[[#This Row],[Whole Building:Facility Total Electric Demand Power '[W'](Hourly) ]]/1000</f>
        <v>82.832566248056906</v>
      </c>
    </row>
    <row r="138" spans="1:3" x14ac:dyDescent="0.25">
      <c r="A138" s="9" t="s">
        <v>549</v>
      </c>
      <c r="B138" s="12">
        <v>68732.22945656981</v>
      </c>
      <c r="C138">
        <f>SAFADModel_final_000005__2[[#This Row],[Whole Building:Facility Total Electric Demand Power '[W'](Hourly) ]]/1000</f>
        <v>68.732229456569812</v>
      </c>
    </row>
    <row r="139" spans="1:3" x14ac:dyDescent="0.25">
      <c r="A139" s="9" t="s">
        <v>550</v>
      </c>
      <c r="B139" s="12">
        <v>58502.339796777233</v>
      </c>
      <c r="C139">
        <f>SAFADModel_final_000005__2[[#This Row],[Whole Building:Facility Total Electric Demand Power '[W'](Hourly) ]]/1000</f>
        <v>58.502339796777235</v>
      </c>
    </row>
    <row r="140" spans="1:3" x14ac:dyDescent="0.25">
      <c r="A140" s="9" t="s">
        <v>551</v>
      </c>
      <c r="B140" s="12">
        <v>45485.540330817712</v>
      </c>
      <c r="C140">
        <f>SAFADModel_final_000005__2[[#This Row],[Whole Building:Facility Total Electric Demand Power '[W'](Hourly) ]]/1000</f>
        <v>45.485540330817713</v>
      </c>
    </row>
    <row r="141" spans="1:3" x14ac:dyDescent="0.25">
      <c r="A141" s="9" t="s">
        <v>552</v>
      </c>
      <c r="B141" s="12">
        <v>23872.800553744921</v>
      </c>
      <c r="C141">
        <f>SAFADModel_final_000005__2[[#This Row],[Whole Building:Facility Total Electric Demand Power '[W'](Hourly) ]]/1000</f>
        <v>23.87280055374492</v>
      </c>
    </row>
    <row r="142" spans="1:3" x14ac:dyDescent="0.25">
      <c r="A142" s="9" t="s">
        <v>553</v>
      </c>
      <c r="B142" s="12">
        <v>21638.18430396097</v>
      </c>
      <c r="C142">
        <f>SAFADModel_final_000005__2[[#This Row],[Whole Building:Facility Total Electric Demand Power '[W'](Hourly) ]]/1000</f>
        <v>21.638184303960969</v>
      </c>
    </row>
    <row r="143" spans="1:3" x14ac:dyDescent="0.25">
      <c r="A143" s="9" t="s">
        <v>554</v>
      </c>
      <c r="B143" s="12">
        <v>11987.490563599758</v>
      </c>
      <c r="C143">
        <f>SAFADModel_final_000005__2[[#This Row],[Whole Building:Facility Total Electric Demand Power '[W'](Hourly) ]]/1000</f>
        <v>11.987490563599758</v>
      </c>
    </row>
    <row r="144" spans="1:3" x14ac:dyDescent="0.25">
      <c r="A144" s="9" t="s">
        <v>555</v>
      </c>
      <c r="B144" s="12">
        <v>11938.139975189872</v>
      </c>
      <c r="C144">
        <f>SAFADModel_final_000005__2[[#This Row],[Whole Building:Facility Total Electric Demand Power '[W'](Hourly) ]]/1000</f>
        <v>11.938139975189872</v>
      </c>
    </row>
    <row r="145" spans="1:3" x14ac:dyDescent="0.25">
      <c r="A145" s="9" t="s">
        <v>556</v>
      </c>
      <c r="B145" s="12">
        <v>11905.284927305203</v>
      </c>
      <c r="C145">
        <f>SAFADModel_final_000005__2[[#This Row],[Whole Building:Facility Total Electric Demand Power '[W'](Hourly) ]]/1000</f>
        <v>11.905284927305203</v>
      </c>
    </row>
    <row r="146" spans="1:3" x14ac:dyDescent="0.25">
      <c r="A146" s="9" t="s">
        <v>557</v>
      </c>
      <c r="B146" s="12">
        <v>11883.854201335329</v>
      </c>
      <c r="C146">
        <f>SAFADModel_final_000005__2[[#This Row],[Whole Building:Facility Total Electric Demand Power '[W'](Hourly) ]]/1000</f>
        <v>11.883854201335328</v>
      </c>
    </row>
    <row r="147" spans="1:3" x14ac:dyDescent="0.25">
      <c r="A147" s="9" t="s">
        <v>558</v>
      </c>
      <c r="B147" s="12">
        <v>11863.109719109512</v>
      </c>
      <c r="C147">
        <f>SAFADModel_final_000005__2[[#This Row],[Whole Building:Facility Total Electric Demand Power '[W'](Hourly) ]]/1000</f>
        <v>11.863109719109513</v>
      </c>
    </row>
    <row r="148" spans="1:3" x14ac:dyDescent="0.25">
      <c r="A148" s="9" t="s">
        <v>559</v>
      </c>
      <c r="B148" s="12">
        <v>11851.291884900502</v>
      </c>
      <c r="C148">
        <f>SAFADModel_final_000005__2[[#This Row],[Whole Building:Facility Total Electric Demand Power '[W'](Hourly) ]]/1000</f>
        <v>11.851291884900501</v>
      </c>
    </row>
    <row r="149" spans="1:3" x14ac:dyDescent="0.25">
      <c r="A149" s="9" t="s">
        <v>560</v>
      </c>
      <c r="B149" s="12">
        <v>11844.051510679719</v>
      </c>
      <c r="C149">
        <f>SAFADModel_final_000005__2[[#This Row],[Whole Building:Facility Total Electric Demand Power '[W'](Hourly) ]]/1000</f>
        <v>11.844051510679719</v>
      </c>
    </row>
    <row r="150" spans="1:3" x14ac:dyDescent="0.25">
      <c r="A150" s="9" t="s">
        <v>561</v>
      </c>
      <c r="B150" s="12">
        <v>11828.362633542143</v>
      </c>
      <c r="C150">
        <f>SAFADModel_final_000005__2[[#This Row],[Whole Building:Facility Total Electric Demand Power '[W'](Hourly) ]]/1000</f>
        <v>11.828362633542143</v>
      </c>
    </row>
    <row r="151" spans="1:3" x14ac:dyDescent="0.25">
      <c r="A151" s="9" t="s">
        <v>562</v>
      </c>
      <c r="B151" s="12">
        <v>11875.148460965858</v>
      </c>
      <c r="C151">
        <f>SAFADModel_final_000005__2[[#This Row],[Whole Building:Facility Total Electric Demand Power '[W'](Hourly) ]]/1000</f>
        <v>11.875148460965859</v>
      </c>
    </row>
    <row r="152" spans="1:3" x14ac:dyDescent="0.25">
      <c r="A152" s="9" t="s">
        <v>563</v>
      </c>
      <c r="B152" s="12">
        <v>12003.406448271504</v>
      </c>
      <c r="C152">
        <f>SAFADModel_final_000005__2[[#This Row],[Whole Building:Facility Total Electric Demand Power '[W'](Hourly) ]]/1000</f>
        <v>12.003406448271503</v>
      </c>
    </row>
    <row r="153" spans="1:3" x14ac:dyDescent="0.25">
      <c r="A153" s="9" t="s">
        <v>564</v>
      </c>
      <c r="B153" s="12">
        <v>12121.803443275028</v>
      </c>
      <c r="C153">
        <f>SAFADModel_final_000005__2[[#This Row],[Whole Building:Facility Total Electric Demand Power '[W'](Hourly) ]]/1000</f>
        <v>12.121803443275029</v>
      </c>
    </row>
    <row r="154" spans="1:3" x14ac:dyDescent="0.25">
      <c r="A154" s="9" t="s">
        <v>565</v>
      </c>
      <c r="B154" s="12">
        <v>12188.786275871409</v>
      </c>
      <c r="C154">
        <f>SAFADModel_final_000005__2[[#This Row],[Whole Building:Facility Total Electric Demand Power '[W'](Hourly) ]]/1000</f>
        <v>12.18878627587141</v>
      </c>
    </row>
    <row r="155" spans="1:3" x14ac:dyDescent="0.25">
      <c r="A155" s="9" t="s">
        <v>566</v>
      </c>
      <c r="B155" s="12">
        <v>12227.772747610497</v>
      </c>
      <c r="C155">
        <f>SAFADModel_final_000005__2[[#This Row],[Whole Building:Facility Total Electric Demand Power '[W'](Hourly) ]]/1000</f>
        <v>12.227772747610498</v>
      </c>
    </row>
    <row r="156" spans="1:3" x14ac:dyDescent="0.25">
      <c r="A156" s="9" t="s">
        <v>567</v>
      </c>
      <c r="B156" s="12">
        <v>12256.640407304321</v>
      </c>
      <c r="C156">
        <f>SAFADModel_final_000005__2[[#This Row],[Whole Building:Facility Total Electric Demand Power '[W'](Hourly) ]]/1000</f>
        <v>12.256640407304321</v>
      </c>
    </row>
    <row r="157" spans="1:3" x14ac:dyDescent="0.25">
      <c r="A157" s="9" t="s">
        <v>568</v>
      </c>
      <c r="B157" s="12">
        <v>12280.010311946644</v>
      </c>
      <c r="C157">
        <f>SAFADModel_final_000005__2[[#This Row],[Whole Building:Facility Total Electric Demand Power '[W'](Hourly) ]]/1000</f>
        <v>12.280010311946643</v>
      </c>
    </row>
    <row r="158" spans="1:3" x14ac:dyDescent="0.25">
      <c r="A158" s="9" t="s">
        <v>569</v>
      </c>
      <c r="B158" s="12">
        <v>12294.58569007585</v>
      </c>
      <c r="C158">
        <f>SAFADModel_final_000005__2[[#This Row],[Whole Building:Facility Total Electric Demand Power '[W'](Hourly) ]]/1000</f>
        <v>12.29458569007585</v>
      </c>
    </row>
    <row r="159" spans="1:3" x14ac:dyDescent="0.25">
      <c r="A159" s="9" t="s">
        <v>570</v>
      </c>
      <c r="B159" s="12">
        <v>12302.649059961745</v>
      </c>
      <c r="C159">
        <f>SAFADModel_final_000005__2[[#This Row],[Whole Building:Facility Total Electric Demand Power '[W'](Hourly) ]]/1000</f>
        <v>12.302649059961745</v>
      </c>
    </row>
    <row r="160" spans="1:3" x14ac:dyDescent="0.25">
      <c r="A160" s="9" t="s">
        <v>571</v>
      </c>
      <c r="B160" s="12">
        <v>12306.026802212073</v>
      </c>
      <c r="C160">
        <f>SAFADModel_final_000005__2[[#This Row],[Whole Building:Facility Total Electric Demand Power '[W'](Hourly) ]]/1000</f>
        <v>12.306026802212072</v>
      </c>
    </row>
    <row r="161" spans="1:3" x14ac:dyDescent="0.25">
      <c r="A161" s="9" t="s">
        <v>572</v>
      </c>
      <c r="B161" s="12">
        <v>12291.936647396695</v>
      </c>
      <c r="C161">
        <f>SAFADModel_final_000005__2[[#This Row],[Whole Building:Facility Total Electric Demand Power '[W'](Hourly) ]]/1000</f>
        <v>12.291936647396694</v>
      </c>
    </row>
    <row r="162" spans="1:3" x14ac:dyDescent="0.25">
      <c r="A162" s="9" t="s">
        <v>573</v>
      </c>
      <c r="B162" s="12">
        <v>12268.244598469435</v>
      </c>
      <c r="C162">
        <f>SAFADModel_final_000005__2[[#This Row],[Whole Building:Facility Total Electric Demand Power '[W'](Hourly) ]]/1000</f>
        <v>12.268244598469435</v>
      </c>
    </row>
    <row r="163" spans="1:3" x14ac:dyDescent="0.25">
      <c r="A163" s="9" t="s">
        <v>574</v>
      </c>
      <c r="B163" s="12">
        <v>12236.459604920841</v>
      </c>
      <c r="C163">
        <f>SAFADModel_final_000005__2[[#This Row],[Whole Building:Facility Total Electric Demand Power '[W'](Hourly) ]]/1000</f>
        <v>12.236459604920841</v>
      </c>
    </row>
    <row r="164" spans="1:3" x14ac:dyDescent="0.25">
      <c r="A164" s="9" t="s">
        <v>575</v>
      </c>
      <c r="B164" s="12">
        <v>12204.073412787826</v>
      </c>
      <c r="C164">
        <f>SAFADModel_final_000005__2[[#This Row],[Whole Building:Facility Total Electric Demand Power '[W'](Hourly) ]]/1000</f>
        <v>12.204073412787826</v>
      </c>
    </row>
    <row r="165" spans="1:3" x14ac:dyDescent="0.25">
      <c r="A165" s="9" t="s">
        <v>576</v>
      </c>
      <c r="B165" s="12">
        <v>12176.012977249879</v>
      </c>
      <c r="C165">
        <f>SAFADModel_final_000005__2[[#This Row],[Whole Building:Facility Total Electric Demand Power '[W'](Hourly) ]]/1000</f>
        <v>12.176012977249879</v>
      </c>
    </row>
    <row r="166" spans="1:3" x14ac:dyDescent="0.25">
      <c r="A166" s="9" t="s">
        <v>577</v>
      </c>
      <c r="B166" s="12">
        <v>12152.974611386511</v>
      </c>
      <c r="C166">
        <f>SAFADModel_final_000005__2[[#This Row],[Whole Building:Facility Total Electric Demand Power '[W'](Hourly) ]]/1000</f>
        <v>12.152974611386512</v>
      </c>
    </row>
    <row r="167" spans="1:3" x14ac:dyDescent="0.25">
      <c r="A167" s="9" t="s">
        <v>578</v>
      </c>
      <c r="B167" s="12">
        <v>12133.496264525151</v>
      </c>
      <c r="C167">
        <f>SAFADModel_final_000005__2[[#This Row],[Whole Building:Facility Total Electric Demand Power '[W'](Hourly) ]]/1000</f>
        <v>12.133496264525151</v>
      </c>
    </row>
    <row r="168" spans="1:3" x14ac:dyDescent="0.25">
      <c r="A168" s="9" t="s">
        <v>579</v>
      </c>
      <c r="B168" s="12">
        <v>12114.709715440535</v>
      </c>
      <c r="C168">
        <f>SAFADModel_final_000005__2[[#This Row],[Whole Building:Facility Total Electric Demand Power '[W'](Hourly) ]]/1000</f>
        <v>12.114709715440535</v>
      </c>
    </row>
    <row r="169" spans="1:3" x14ac:dyDescent="0.25">
      <c r="A169" s="9" t="s">
        <v>580</v>
      </c>
      <c r="B169" s="12">
        <v>12100.068263608415</v>
      </c>
      <c r="C169">
        <f>SAFADModel_final_000005__2[[#This Row],[Whole Building:Facility Total Electric Demand Power '[W'](Hourly) ]]/1000</f>
        <v>12.100068263608415</v>
      </c>
    </row>
    <row r="170" spans="1:3" x14ac:dyDescent="0.25">
      <c r="A170" s="9" t="s">
        <v>121</v>
      </c>
      <c r="B170" s="12">
        <v>12090.905253992119</v>
      </c>
      <c r="C170">
        <f>SAFADModel_final_000005__2[[#This Row],[Whole Building:Facility Total Electric Demand Power '[W'](Hourly) ]]/1000</f>
        <v>12.090905253992119</v>
      </c>
    </row>
    <row r="171" spans="1:3" x14ac:dyDescent="0.25">
      <c r="A171" s="9" t="s">
        <v>122</v>
      </c>
      <c r="B171" s="12">
        <v>12075.152147410239</v>
      </c>
      <c r="C171">
        <f>SAFADModel_final_000005__2[[#This Row],[Whole Building:Facility Total Electric Demand Power '[W'](Hourly) ]]/1000</f>
        <v>12.07515214741024</v>
      </c>
    </row>
    <row r="172" spans="1:3" x14ac:dyDescent="0.25">
      <c r="A172" s="9" t="s">
        <v>123</v>
      </c>
      <c r="B172" s="12">
        <v>12038.794490281914</v>
      </c>
      <c r="C172">
        <f>SAFADModel_final_000005__2[[#This Row],[Whole Building:Facility Total Electric Demand Power '[W'](Hourly) ]]/1000</f>
        <v>12.038794490281914</v>
      </c>
    </row>
    <row r="173" spans="1:3" x14ac:dyDescent="0.25">
      <c r="A173" s="9" t="s">
        <v>124</v>
      </c>
      <c r="B173" s="12">
        <v>11990.7066539149</v>
      </c>
      <c r="C173">
        <f>SAFADModel_final_000005__2[[#This Row],[Whole Building:Facility Total Electric Demand Power '[W'](Hourly) ]]/1000</f>
        <v>11.9907066539149</v>
      </c>
    </row>
    <row r="174" spans="1:3" x14ac:dyDescent="0.25">
      <c r="A174" s="9" t="s">
        <v>125</v>
      </c>
      <c r="B174" s="12">
        <v>11935.389299757162</v>
      </c>
      <c r="C174">
        <f>SAFADModel_final_000005__2[[#This Row],[Whole Building:Facility Total Electric Demand Power '[W'](Hourly) ]]/1000</f>
        <v>11.935389299757162</v>
      </c>
    </row>
    <row r="175" spans="1:3" x14ac:dyDescent="0.25">
      <c r="A175" s="9" t="s">
        <v>126</v>
      </c>
      <c r="B175" s="12">
        <v>11922.133480221912</v>
      </c>
      <c r="C175">
        <f>SAFADModel_final_000005__2[[#This Row],[Whole Building:Facility Total Electric Demand Power '[W'](Hourly) ]]/1000</f>
        <v>11.922133480221913</v>
      </c>
    </row>
    <row r="176" spans="1:3" x14ac:dyDescent="0.25">
      <c r="A176" s="9" t="s">
        <v>127</v>
      </c>
      <c r="B176" s="12">
        <v>11982.167764153246</v>
      </c>
      <c r="C176">
        <f>SAFADModel_final_000005__2[[#This Row],[Whole Building:Facility Total Electric Demand Power '[W'](Hourly) ]]/1000</f>
        <v>11.982167764153246</v>
      </c>
    </row>
    <row r="177" spans="1:3" x14ac:dyDescent="0.25">
      <c r="A177" s="9" t="s">
        <v>128</v>
      </c>
      <c r="B177" s="12">
        <v>43062.785905633536</v>
      </c>
      <c r="C177">
        <f>SAFADModel_final_000005__2[[#This Row],[Whole Building:Facility Total Electric Demand Power '[W'](Hourly) ]]/1000</f>
        <v>43.06278590563354</v>
      </c>
    </row>
    <row r="178" spans="1:3" x14ac:dyDescent="0.25">
      <c r="A178" s="9" t="s">
        <v>129</v>
      </c>
      <c r="B178" s="12">
        <v>72882.708385838239</v>
      </c>
      <c r="C178">
        <f>SAFADModel_final_000005__2[[#This Row],[Whole Building:Facility Total Electric Demand Power '[W'](Hourly) ]]/1000</f>
        <v>72.882708385838242</v>
      </c>
    </row>
    <row r="179" spans="1:3" x14ac:dyDescent="0.25">
      <c r="A179" s="9" t="s">
        <v>130</v>
      </c>
      <c r="B179" s="12">
        <v>186373.14431361985</v>
      </c>
      <c r="C179">
        <f>SAFADModel_final_000005__2[[#This Row],[Whole Building:Facility Total Electric Demand Power '[W'](Hourly) ]]/1000</f>
        <v>186.37314431361986</v>
      </c>
    </row>
    <row r="180" spans="1:3" x14ac:dyDescent="0.25">
      <c r="A180" s="9" t="s">
        <v>131</v>
      </c>
      <c r="B180" s="12">
        <v>194624.92650035562</v>
      </c>
      <c r="C180">
        <f>SAFADModel_final_000005__2[[#This Row],[Whole Building:Facility Total Electric Demand Power '[W'](Hourly) ]]/1000</f>
        <v>194.62492650035563</v>
      </c>
    </row>
    <row r="181" spans="1:3" x14ac:dyDescent="0.25">
      <c r="A181" s="9" t="s">
        <v>132</v>
      </c>
      <c r="B181" s="12">
        <v>265913.64694443886</v>
      </c>
      <c r="C181">
        <f>SAFADModel_final_000005__2[[#This Row],[Whole Building:Facility Total Electric Demand Power '[W'](Hourly) ]]/1000</f>
        <v>265.91364694443888</v>
      </c>
    </row>
    <row r="182" spans="1:3" x14ac:dyDescent="0.25">
      <c r="A182" s="9" t="s">
        <v>133</v>
      </c>
      <c r="B182" s="12">
        <v>269554.29652902961</v>
      </c>
      <c r="C182">
        <f>SAFADModel_final_000005__2[[#This Row],[Whole Building:Facility Total Electric Demand Power '[W'](Hourly) ]]/1000</f>
        <v>269.55429652902961</v>
      </c>
    </row>
    <row r="183" spans="1:3" x14ac:dyDescent="0.25">
      <c r="A183" s="9" t="s">
        <v>134</v>
      </c>
      <c r="B183" s="12">
        <v>266199.00808013143</v>
      </c>
      <c r="C183">
        <f>SAFADModel_final_000005__2[[#This Row],[Whole Building:Facility Total Electric Demand Power '[W'](Hourly) ]]/1000</f>
        <v>266.19900808013142</v>
      </c>
    </row>
    <row r="184" spans="1:3" x14ac:dyDescent="0.25">
      <c r="A184" s="9" t="s">
        <v>135</v>
      </c>
      <c r="B184" s="12">
        <v>271891.67454721185</v>
      </c>
      <c r="C184">
        <f>SAFADModel_final_000005__2[[#This Row],[Whole Building:Facility Total Electric Demand Power '[W'](Hourly) ]]/1000</f>
        <v>271.89167454721184</v>
      </c>
    </row>
    <row r="185" spans="1:3" x14ac:dyDescent="0.25">
      <c r="A185" s="9" t="s">
        <v>136</v>
      </c>
      <c r="B185" s="12">
        <v>257710.91700443366</v>
      </c>
      <c r="C185">
        <f>SAFADModel_final_000005__2[[#This Row],[Whole Building:Facility Total Electric Demand Power '[W'](Hourly) ]]/1000</f>
        <v>257.71091700443367</v>
      </c>
    </row>
    <row r="186" spans="1:3" x14ac:dyDescent="0.25">
      <c r="A186" s="9" t="s">
        <v>137</v>
      </c>
      <c r="B186" s="12">
        <v>234791.72367569679</v>
      </c>
      <c r="C186">
        <f>SAFADModel_final_000005__2[[#This Row],[Whole Building:Facility Total Electric Demand Power '[W'](Hourly) ]]/1000</f>
        <v>234.7917236756968</v>
      </c>
    </row>
    <row r="187" spans="1:3" x14ac:dyDescent="0.25">
      <c r="A187" s="9" t="s">
        <v>138</v>
      </c>
      <c r="B187" s="12">
        <v>82264.480943700531</v>
      </c>
      <c r="C187">
        <f>SAFADModel_final_000005__2[[#This Row],[Whole Building:Facility Total Electric Demand Power '[W'](Hourly) ]]/1000</f>
        <v>82.264480943700534</v>
      </c>
    </row>
    <row r="188" spans="1:3" x14ac:dyDescent="0.25">
      <c r="A188" s="9" t="s">
        <v>139</v>
      </c>
      <c r="B188" s="12">
        <v>40756.158874789668</v>
      </c>
      <c r="C188">
        <f>SAFADModel_final_000005__2[[#This Row],[Whole Building:Facility Total Electric Demand Power '[W'](Hourly) ]]/1000</f>
        <v>40.756158874789669</v>
      </c>
    </row>
    <row r="189" spans="1:3" x14ac:dyDescent="0.25">
      <c r="A189" s="9" t="s">
        <v>140</v>
      </c>
      <c r="B189" s="12">
        <v>16300.449047665417</v>
      </c>
      <c r="C189">
        <f>SAFADModel_final_000005__2[[#This Row],[Whole Building:Facility Total Electric Demand Power '[W'](Hourly) ]]/1000</f>
        <v>16.300449047665417</v>
      </c>
    </row>
    <row r="190" spans="1:3" x14ac:dyDescent="0.25">
      <c r="A190" s="9" t="s">
        <v>141</v>
      </c>
      <c r="B190" s="12">
        <v>12516.093032256087</v>
      </c>
      <c r="C190">
        <f>SAFADModel_final_000005__2[[#This Row],[Whole Building:Facility Total Electric Demand Power '[W'](Hourly) ]]/1000</f>
        <v>12.516093032256087</v>
      </c>
    </row>
    <row r="191" spans="1:3" x14ac:dyDescent="0.25">
      <c r="A191" s="9" t="s">
        <v>142</v>
      </c>
      <c r="B191" s="12">
        <v>12104.873153127954</v>
      </c>
      <c r="C191">
        <f>SAFADModel_final_000005__2[[#This Row],[Whole Building:Facility Total Electric Demand Power '[W'](Hourly) ]]/1000</f>
        <v>12.104873153127954</v>
      </c>
    </row>
    <row r="192" spans="1:3" x14ac:dyDescent="0.25">
      <c r="A192" s="9" t="s">
        <v>143</v>
      </c>
      <c r="B192" s="12">
        <v>12110.590420219572</v>
      </c>
      <c r="C192">
        <f>SAFADModel_final_000005__2[[#This Row],[Whole Building:Facility Total Electric Demand Power '[W'](Hourly) ]]/1000</f>
        <v>12.110590420219573</v>
      </c>
    </row>
    <row r="193" spans="1:3" x14ac:dyDescent="0.25">
      <c r="A193" s="9" t="s">
        <v>144</v>
      </c>
      <c r="B193" s="12">
        <v>12097.004714529321</v>
      </c>
      <c r="C193">
        <f>SAFADModel_final_000005__2[[#This Row],[Whole Building:Facility Total Electric Demand Power '[W'](Hourly) ]]/1000</f>
        <v>12.097004714529321</v>
      </c>
    </row>
    <row r="194" spans="1:3" x14ac:dyDescent="0.25">
      <c r="A194" s="9" t="s">
        <v>145</v>
      </c>
      <c r="B194" s="12">
        <v>12072.949945270942</v>
      </c>
      <c r="C194">
        <f>SAFADModel_final_000005__2[[#This Row],[Whole Building:Facility Total Electric Demand Power '[W'](Hourly) ]]/1000</f>
        <v>12.072949945270942</v>
      </c>
    </row>
    <row r="195" spans="1:3" x14ac:dyDescent="0.25">
      <c r="A195" s="9" t="s">
        <v>146</v>
      </c>
      <c r="B195" s="12">
        <v>12049.982562962197</v>
      </c>
      <c r="C195">
        <f>SAFADModel_final_000005__2[[#This Row],[Whole Building:Facility Total Electric Demand Power '[W'](Hourly) ]]/1000</f>
        <v>12.049982562962198</v>
      </c>
    </row>
    <row r="196" spans="1:3" x14ac:dyDescent="0.25">
      <c r="A196" s="9" t="s">
        <v>147</v>
      </c>
      <c r="B196" s="12">
        <v>12027.303684451233</v>
      </c>
      <c r="C196">
        <f>SAFADModel_final_000005__2[[#This Row],[Whole Building:Facility Total Electric Demand Power '[W'](Hourly) ]]/1000</f>
        <v>12.027303684451233</v>
      </c>
    </row>
    <row r="197" spans="1:3" x14ac:dyDescent="0.25">
      <c r="A197" s="9" t="s">
        <v>148</v>
      </c>
      <c r="B197" s="12">
        <v>12006.03018276056</v>
      </c>
      <c r="C197">
        <f>SAFADModel_final_000005__2[[#This Row],[Whole Building:Facility Total Electric Demand Power '[W'](Hourly) ]]/1000</f>
        <v>12.00603018276056</v>
      </c>
    </row>
    <row r="198" spans="1:3" x14ac:dyDescent="0.25">
      <c r="A198" s="9" t="s">
        <v>149</v>
      </c>
      <c r="B198" s="12">
        <v>11982.406498383652</v>
      </c>
      <c r="C198">
        <f>SAFADModel_final_000005__2[[#This Row],[Whole Building:Facility Total Electric Demand Power '[W'](Hourly) ]]/1000</f>
        <v>11.982406498383652</v>
      </c>
    </row>
    <row r="199" spans="1:3" x14ac:dyDescent="0.25">
      <c r="A199" s="9" t="s">
        <v>150</v>
      </c>
      <c r="B199" s="12">
        <v>11994.088425119427</v>
      </c>
      <c r="C199">
        <f>SAFADModel_final_000005__2[[#This Row],[Whole Building:Facility Total Electric Demand Power '[W'](Hourly) ]]/1000</f>
        <v>11.994088425119427</v>
      </c>
    </row>
    <row r="200" spans="1:3" x14ac:dyDescent="0.25">
      <c r="A200" s="9" t="s">
        <v>151</v>
      </c>
      <c r="B200" s="12">
        <v>12039.018407938085</v>
      </c>
      <c r="C200">
        <f>SAFADModel_final_000005__2[[#This Row],[Whole Building:Facility Total Electric Demand Power '[W'](Hourly) ]]/1000</f>
        <v>12.039018407938086</v>
      </c>
    </row>
    <row r="201" spans="1:3" x14ac:dyDescent="0.25">
      <c r="A201" s="9" t="s">
        <v>152</v>
      </c>
      <c r="B201" s="12">
        <v>12102.18820175468</v>
      </c>
      <c r="C201">
        <f>SAFADModel_final_000005__2[[#This Row],[Whole Building:Facility Total Electric Demand Power '[W'](Hourly) ]]/1000</f>
        <v>12.102188201754679</v>
      </c>
    </row>
    <row r="202" spans="1:3" x14ac:dyDescent="0.25">
      <c r="A202" s="9" t="s">
        <v>153</v>
      </c>
      <c r="B202" s="12">
        <v>12140.05946847152</v>
      </c>
      <c r="C202">
        <f>SAFADModel_final_000005__2[[#This Row],[Whole Building:Facility Total Electric Demand Power '[W'](Hourly) ]]/1000</f>
        <v>12.14005946847152</v>
      </c>
    </row>
    <row r="203" spans="1:3" x14ac:dyDescent="0.25">
      <c r="A203" s="9" t="s">
        <v>154</v>
      </c>
      <c r="B203" s="12">
        <v>12195.49291545103</v>
      </c>
      <c r="C203">
        <f>SAFADModel_final_000005__2[[#This Row],[Whole Building:Facility Total Electric Demand Power '[W'](Hourly) ]]/1000</f>
        <v>12.19549291545103</v>
      </c>
    </row>
    <row r="204" spans="1:3" x14ac:dyDescent="0.25">
      <c r="A204" s="9" t="s">
        <v>155</v>
      </c>
      <c r="B204" s="12">
        <v>12273.065070483552</v>
      </c>
      <c r="C204">
        <f>SAFADModel_final_000005__2[[#This Row],[Whole Building:Facility Total Electric Demand Power '[W'](Hourly) ]]/1000</f>
        <v>12.273065070483552</v>
      </c>
    </row>
    <row r="205" spans="1:3" x14ac:dyDescent="0.25">
      <c r="A205" s="9" t="s">
        <v>156</v>
      </c>
      <c r="B205" s="12">
        <v>12310.783061847504</v>
      </c>
      <c r="C205">
        <f>SAFADModel_final_000005__2[[#This Row],[Whole Building:Facility Total Electric Demand Power '[W'](Hourly) ]]/1000</f>
        <v>12.310783061847504</v>
      </c>
    </row>
    <row r="206" spans="1:3" x14ac:dyDescent="0.25">
      <c r="A206" s="9" t="s">
        <v>157</v>
      </c>
      <c r="B206" s="12">
        <v>12314.190166221115</v>
      </c>
      <c r="C206">
        <f>SAFADModel_final_000005__2[[#This Row],[Whole Building:Facility Total Electric Demand Power '[W'](Hourly) ]]/1000</f>
        <v>12.314190166221115</v>
      </c>
    </row>
    <row r="207" spans="1:3" x14ac:dyDescent="0.25">
      <c r="A207" s="9" t="s">
        <v>158</v>
      </c>
      <c r="B207" s="12">
        <v>12304.684524746908</v>
      </c>
      <c r="C207">
        <f>SAFADModel_final_000005__2[[#This Row],[Whole Building:Facility Total Electric Demand Power '[W'](Hourly) ]]/1000</f>
        <v>12.304684524746909</v>
      </c>
    </row>
    <row r="208" spans="1:3" x14ac:dyDescent="0.25">
      <c r="A208" s="9" t="s">
        <v>159</v>
      </c>
      <c r="B208" s="12">
        <v>12288.593315744118</v>
      </c>
      <c r="C208">
        <f>SAFADModel_final_000005__2[[#This Row],[Whole Building:Facility Total Electric Demand Power '[W'](Hourly) ]]/1000</f>
        <v>12.288593315744118</v>
      </c>
    </row>
    <row r="209" spans="1:3" x14ac:dyDescent="0.25">
      <c r="A209" s="9" t="s">
        <v>160</v>
      </c>
      <c r="B209" s="12">
        <v>12268.244598469435</v>
      </c>
      <c r="C209">
        <f>SAFADModel_final_000005__2[[#This Row],[Whole Building:Facility Total Electric Demand Power '[W'](Hourly) ]]/1000</f>
        <v>12.268244598469435</v>
      </c>
    </row>
    <row r="210" spans="1:3" x14ac:dyDescent="0.25">
      <c r="A210" s="9" t="s">
        <v>161</v>
      </c>
      <c r="B210" s="12">
        <v>12245.198639053609</v>
      </c>
      <c r="C210">
        <f>SAFADModel_final_000005__2[[#This Row],[Whole Building:Facility Total Electric Demand Power '[W'](Hourly) ]]/1000</f>
        <v>12.24519863905361</v>
      </c>
    </row>
    <row r="211" spans="1:3" x14ac:dyDescent="0.25">
      <c r="A211" s="9" t="s">
        <v>162</v>
      </c>
      <c r="B211" s="12">
        <v>12222.805975019915</v>
      </c>
      <c r="C211">
        <f>SAFADModel_final_000005__2[[#This Row],[Whole Building:Facility Total Electric Demand Power '[W'](Hourly) ]]/1000</f>
        <v>12.222805975019915</v>
      </c>
    </row>
    <row r="212" spans="1:3" x14ac:dyDescent="0.25">
      <c r="A212" s="9" t="s">
        <v>163</v>
      </c>
      <c r="B212" s="12">
        <v>12196.946516087193</v>
      </c>
      <c r="C212">
        <f>SAFADModel_final_000005__2[[#This Row],[Whole Building:Facility Total Electric Demand Power '[W'](Hourly) ]]/1000</f>
        <v>12.196946516087193</v>
      </c>
    </row>
    <row r="213" spans="1:3" x14ac:dyDescent="0.25">
      <c r="A213" s="9" t="s">
        <v>164</v>
      </c>
      <c r="B213" s="12">
        <v>12170.947637165338</v>
      </c>
      <c r="C213">
        <f>SAFADModel_final_000005__2[[#This Row],[Whole Building:Facility Total Electric Demand Power '[W'](Hourly) ]]/1000</f>
        <v>12.170947637165337</v>
      </c>
    </row>
    <row r="214" spans="1:3" x14ac:dyDescent="0.25">
      <c r="A214" s="9" t="s">
        <v>165</v>
      </c>
      <c r="B214" s="12">
        <v>12142.462216312511</v>
      </c>
      <c r="C214">
        <f>SAFADModel_final_000005__2[[#This Row],[Whole Building:Facility Total Electric Demand Power '[W'](Hourly) ]]/1000</f>
        <v>12.142462216312511</v>
      </c>
    </row>
    <row r="215" spans="1:3" x14ac:dyDescent="0.25">
      <c r="A215" s="9" t="s">
        <v>166</v>
      </c>
      <c r="B215" s="12">
        <v>12107.824174859905</v>
      </c>
      <c r="C215">
        <f>SAFADModel_final_000005__2[[#This Row],[Whole Building:Facility Total Electric Demand Power '[W'](Hourly) ]]/1000</f>
        <v>12.107824174859905</v>
      </c>
    </row>
    <row r="216" spans="1:3" x14ac:dyDescent="0.25">
      <c r="A216" s="9" t="s">
        <v>167</v>
      </c>
      <c r="B216" s="12">
        <v>12077.066833776915</v>
      </c>
      <c r="C216">
        <f>SAFADModel_final_000005__2[[#This Row],[Whole Building:Facility Total Electric Demand Power '[W'](Hourly) ]]/1000</f>
        <v>12.077066833776914</v>
      </c>
    </row>
    <row r="217" spans="1:3" x14ac:dyDescent="0.25">
      <c r="A217" s="9" t="s">
        <v>168</v>
      </c>
      <c r="B217" s="12">
        <v>12050.959461403623</v>
      </c>
      <c r="C217">
        <f>SAFADModel_final_000005__2[[#This Row],[Whole Building:Facility Total Electric Demand Power '[W'](Hourly) ]]/1000</f>
        <v>12.050959461403624</v>
      </c>
    </row>
    <row r="218" spans="1:3" x14ac:dyDescent="0.25">
      <c r="A218" s="9" t="s">
        <v>169</v>
      </c>
      <c r="B218" s="12">
        <v>12031.115596219366</v>
      </c>
      <c r="C218">
        <f>SAFADModel_final_000005__2[[#This Row],[Whole Building:Facility Total Electric Demand Power '[W'](Hourly) ]]/1000</f>
        <v>12.031115596219367</v>
      </c>
    </row>
    <row r="219" spans="1:3" x14ac:dyDescent="0.25">
      <c r="A219" s="9" t="s">
        <v>170</v>
      </c>
      <c r="B219" s="12">
        <v>12014.240417063194</v>
      </c>
      <c r="C219">
        <f>SAFADModel_final_000005__2[[#This Row],[Whole Building:Facility Total Electric Demand Power '[W'](Hourly) ]]/1000</f>
        <v>12.014240417063194</v>
      </c>
    </row>
    <row r="220" spans="1:3" x14ac:dyDescent="0.25">
      <c r="A220" s="9" t="s">
        <v>171</v>
      </c>
      <c r="B220" s="12">
        <v>11999.884013106492</v>
      </c>
      <c r="C220">
        <f>SAFADModel_final_000005__2[[#This Row],[Whole Building:Facility Total Electric Demand Power '[W'](Hourly) ]]/1000</f>
        <v>11.999884013106492</v>
      </c>
    </row>
    <row r="221" spans="1:3" x14ac:dyDescent="0.25">
      <c r="A221" s="9" t="s">
        <v>172</v>
      </c>
      <c r="B221" s="12">
        <v>11990.219542018414</v>
      </c>
      <c r="C221">
        <f>SAFADModel_final_000005__2[[#This Row],[Whole Building:Facility Total Electric Demand Power '[W'](Hourly) ]]/1000</f>
        <v>11.990219542018414</v>
      </c>
    </row>
    <row r="222" spans="1:3" x14ac:dyDescent="0.25">
      <c r="A222" s="9" t="s">
        <v>173</v>
      </c>
      <c r="B222" s="12">
        <v>11982.844168891577</v>
      </c>
      <c r="C222">
        <f>SAFADModel_final_000005__2[[#This Row],[Whole Building:Facility Total Electric Demand Power '[W'](Hourly) ]]/1000</f>
        <v>11.982844168891578</v>
      </c>
    </row>
    <row r="223" spans="1:3" x14ac:dyDescent="0.25">
      <c r="A223" s="9" t="s">
        <v>174</v>
      </c>
      <c r="B223" s="12">
        <v>11996.404997382249</v>
      </c>
      <c r="C223">
        <f>SAFADModel_final_000005__2[[#This Row],[Whole Building:Facility Total Electric Demand Power '[W'](Hourly) ]]/1000</f>
        <v>11.99640499738225</v>
      </c>
    </row>
    <row r="224" spans="1:3" x14ac:dyDescent="0.25">
      <c r="A224" s="9" t="s">
        <v>175</v>
      </c>
      <c r="B224" s="12">
        <v>12058.56112539208</v>
      </c>
      <c r="C224">
        <f>SAFADModel_final_000005__2[[#This Row],[Whole Building:Facility Total Electric Demand Power '[W'](Hourly) ]]/1000</f>
        <v>12.05856112539208</v>
      </c>
    </row>
    <row r="225" spans="1:3" x14ac:dyDescent="0.25">
      <c r="A225" s="9" t="s">
        <v>176</v>
      </c>
      <c r="B225" s="12">
        <v>36993.63619578613</v>
      </c>
      <c r="C225">
        <f>SAFADModel_final_000005__2[[#This Row],[Whole Building:Facility Total Electric Demand Power '[W'](Hourly) ]]/1000</f>
        <v>36.993636195786131</v>
      </c>
    </row>
    <row r="226" spans="1:3" x14ac:dyDescent="0.25">
      <c r="A226" s="9" t="s">
        <v>177</v>
      </c>
      <c r="B226" s="12">
        <v>140499.27370792514</v>
      </c>
      <c r="C226">
        <f>SAFADModel_final_000005__2[[#This Row],[Whole Building:Facility Total Electric Demand Power '[W'](Hourly) ]]/1000</f>
        <v>140.49927370792514</v>
      </c>
    </row>
    <row r="227" spans="1:3" x14ac:dyDescent="0.25">
      <c r="A227" s="9" t="s">
        <v>178</v>
      </c>
      <c r="B227" s="12">
        <v>212451.14193975282</v>
      </c>
      <c r="C227">
        <f>SAFADModel_final_000005__2[[#This Row],[Whole Building:Facility Total Electric Demand Power '[W'](Hourly) ]]/1000</f>
        <v>212.45114193975283</v>
      </c>
    </row>
    <row r="228" spans="1:3" x14ac:dyDescent="0.25">
      <c r="A228" s="9" t="s">
        <v>179</v>
      </c>
      <c r="B228" s="12">
        <v>249485.90806909141</v>
      </c>
      <c r="C228">
        <f>SAFADModel_final_000005__2[[#This Row],[Whole Building:Facility Total Electric Demand Power '[W'](Hourly) ]]/1000</f>
        <v>249.48590806909141</v>
      </c>
    </row>
    <row r="229" spans="1:3" x14ac:dyDescent="0.25">
      <c r="A229" s="9" t="s">
        <v>180</v>
      </c>
      <c r="B229" s="12">
        <v>283919.1345123577</v>
      </c>
      <c r="C229">
        <f>SAFADModel_final_000005__2[[#This Row],[Whole Building:Facility Total Electric Demand Power '[W'](Hourly) ]]/1000</f>
        <v>283.91913451235769</v>
      </c>
    </row>
    <row r="230" spans="1:3" x14ac:dyDescent="0.25">
      <c r="A230" s="9" t="s">
        <v>181</v>
      </c>
      <c r="B230" s="12">
        <v>283516.1818422699</v>
      </c>
      <c r="C230">
        <f>SAFADModel_final_000005__2[[#This Row],[Whole Building:Facility Total Electric Demand Power '[W'](Hourly) ]]/1000</f>
        <v>283.51618184226987</v>
      </c>
    </row>
    <row r="231" spans="1:3" x14ac:dyDescent="0.25">
      <c r="A231" s="9" t="s">
        <v>182</v>
      </c>
      <c r="B231" s="12">
        <v>268760.05598655</v>
      </c>
      <c r="C231">
        <f>SAFADModel_final_000005__2[[#This Row],[Whole Building:Facility Total Electric Demand Power '[W'](Hourly) ]]/1000</f>
        <v>268.76005598655001</v>
      </c>
    </row>
    <row r="232" spans="1:3" x14ac:dyDescent="0.25">
      <c r="A232" s="9" t="s">
        <v>183</v>
      </c>
      <c r="B232" s="12">
        <v>273692.39231950906</v>
      </c>
      <c r="C232">
        <f>SAFADModel_final_000005__2[[#This Row],[Whole Building:Facility Total Electric Demand Power '[W'](Hourly) ]]/1000</f>
        <v>273.69239231950905</v>
      </c>
    </row>
    <row r="233" spans="1:3" x14ac:dyDescent="0.25">
      <c r="A233" s="9" t="s">
        <v>184</v>
      </c>
      <c r="B233" s="12">
        <v>247486.89348801514</v>
      </c>
      <c r="C233">
        <f>SAFADModel_final_000005__2[[#This Row],[Whole Building:Facility Total Electric Demand Power '[W'](Hourly) ]]/1000</f>
        <v>247.48689348801514</v>
      </c>
    </row>
    <row r="234" spans="1:3" x14ac:dyDescent="0.25">
      <c r="A234" s="9" t="s">
        <v>185</v>
      </c>
      <c r="B234" s="12">
        <v>149257.15637602287</v>
      </c>
      <c r="C234">
        <f>SAFADModel_final_000005__2[[#This Row],[Whole Building:Facility Total Electric Demand Power '[W'](Hourly) ]]/1000</f>
        <v>149.25715637602286</v>
      </c>
    </row>
    <row r="235" spans="1:3" x14ac:dyDescent="0.25">
      <c r="A235" s="9" t="s">
        <v>186</v>
      </c>
      <c r="B235" s="12">
        <v>75055.538527523851</v>
      </c>
      <c r="C235">
        <f>SAFADModel_final_000005__2[[#This Row],[Whole Building:Facility Total Electric Demand Power '[W'](Hourly) ]]/1000</f>
        <v>75.055538527523851</v>
      </c>
    </row>
    <row r="236" spans="1:3" x14ac:dyDescent="0.25">
      <c r="A236" s="9" t="s">
        <v>187</v>
      </c>
      <c r="B236" s="12">
        <v>33754.199078075937</v>
      </c>
      <c r="C236">
        <f>SAFADModel_final_000005__2[[#This Row],[Whole Building:Facility Total Electric Demand Power '[W'](Hourly) ]]/1000</f>
        <v>33.754199078075935</v>
      </c>
    </row>
    <row r="237" spans="1:3" x14ac:dyDescent="0.25">
      <c r="A237" s="9" t="s">
        <v>188</v>
      </c>
      <c r="B237" s="12">
        <v>12894.474202649666</v>
      </c>
      <c r="C237">
        <f>SAFADModel_final_000005__2[[#This Row],[Whole Building:Facility Total Electric Demand Power '[W'](Hourly) ]]/1000</f>
        <v>12.894474202649667</v>
      </c>
    </row>
    <row r="238" spans="1:3" x14ac:dyDescent="0.25">
      <c r="A238" s="9" t="s">
        <v>189</v>
      </c>
      <c r="B238" s="12">
        <v>12460.080993738802</v>
      </c>
      <c r="C238">
        <f>SAFADModel_final_000005__2[[#This Row],[Whole Building:Facility Total Electric Demand Power '[W'](Hourly) ]]/1000</f>
        <v>12.460080993738803</v>
      </c>
    </row>
    <row r="239" spans="1:3" x14ac:dyDescent="0.25">
      <c r="A239" s="9" t="s">
        <v>190</v>
      </c>
      <c r="B239" s="12">
        <v>12042.264292951657</v>
      </c>
      <c r="C239">
        <f>SAFADModel_final_000005__2[[#This Row],[Whole Building:Facility Total Electric Demand Power '[W'](Hourly) ]]/1000</f>
        <v>12.042264292951657</v>
      </c>
    </row>
    <row r="240" spans="1:3" x14ac:dyDescent="0.25">
      <c r="A240" s="9" t="s">
        <v>191</v>
      </c>
      <c r="B240" s="12">
        <v>12041.056235058279</v>
      </c>
      <c r="C240">
        <f>SAFADModel_final_000005__2[[#This Row],[Whole Building:Facility Total Electric Demand Power '[W'](Hourly) ]]/1000</f>
        <v>12.041056235058278</v>
      </c>
    </row>
    <row r="241" spans="1:3" x14ac:dyDescent="0.25">
      <c r="A241" s="9" t="s">
        <v>192</v>
      </c>
      <c r="B241" s="12">
        <v>12034.311723133227</v>
      </c>
      <c r="C241">
        <f>SAFADModel_final_000005__2[[#This Row],[Whole Building:Facility Total Electric Demand Power '[W'](Hourly) ]]/1000</f>
        <v>12.034311723133227</v>
      </c>
    </row>
    <row r="242" spans="1:3" x14ac:dyDescent="0.25">
      <c r="A242" s="9" t="s">
        <v>193</v>
      </c>
      <c r="B242" s="12">
        <v>12025.15481829961</v>
      </c>
      <c r="C242">
        <f>SAFADModel_final_000005__2[[#This Row],[Whole Building:Facility Total Electric Demand Power '[W'](Hourly) ]]/1000</f>
        <v>12.02515481829961</v>
      </c>
    </row>
    <row r="243" spans="1:3" x14ac:dyDescent="0.25">
      <c r="A243" s="9" t="s">
        <v>194</v>
      </c>
      <c r="B243" s="12">
        <v>12023.543011280957</v>
      </c>
      <c r="C243">
        <f>SAFADModel_final_000005__2[[#This Row],[Whole Building:Facility Total Electric Demand Power '[W'](Hourly) ]]/1000</f>
        <v>12.023543011280957</v>
      </c>
    </row>
    <row r="244" spans="1:3" x14ac:dyDescent="0.25">
      <c r="A244" s="9" t="s">
        <v>195</v>
      </c>
      <c r="B244" s="12">
        <v>11997.805954735843</v>
      </c>
      <c r="C244">
        <f>SAFADModel_final_000005__2[[#This Row],[Whole Building:Facility Total Electric Demand Power '[W'](Hourly) ]]/1000</f>
        <v>11.997805954735842</v>
      </c>
    </row>
    <row r="245" spans="1:3" x14ac:dyDescent="0.25">
      <c r="A245" s="9" t="s">
        <v>196</v>
      </c>
      <c r="B245" s="12">
        <v>11938.605061651915</v>
      </c>
      <c r="C245">
        <f>SAFADModel_final_000005__2[[#This Row],[Whole Building:Facility Total Electric Demand Power '[W'](Hourly) ]]/1000</f>
        <v>11.938605061651915</v>
      </c>
    </row>
    <row r="246" spans="1:3" x14ac:dyDescent="0.25">
      <c r="A246" s="9" t="s">
        <v>197</v>
      </c>
      <c r="B246" s="12">
        <v>11860.979703103754</v>
      </c>
      <c r="C246">
        <f>SAFADModel_final_000005__2[[#This Row],[Whole Building:Facility Total Electric Demand Power '[W'](Hourly) ]]/1000</f>
        <v>11.860979703103753</v>
      </c>
    </row>
    <row r="247" spans="1:3" x14ac:dyDescent="0.25">
      <c r="A247" s="9" t="s">
        <v>198</v>
      </c>
      <c r="B247" s="12">
        <v>11843.653629739381</v>
      </c>
      <c r="C247">
        <f>SAFADModel_final_000005__2[[#This Row],[Whole Building:Facility Total Electric Demand Power '[W'](Hourly) ]]/1000</f>
        <v>11.843653629739382</v>
      </c>
    </row>
    <row r="248" spans="1:3" x14ac:dyDescent="0.25">
      <c r="A248" s="9" t="s">
        <v>199</v>
      </c>
      <c r="B248" s="12">
        <v>11935.03051818687</v>
      </c>
      <c r="C248">
        <f>SAFADModel_final_000005__2[[#This Row],[Whole Building:Facility Total Electric Demand Power '[W'](Hourly) ]]/1000</f>
        <v>11.935030518186871</v>
      </c>
    </row>
    <row r="249" spans="1:3" x14ac:dyDescent="0.25">
      <c r="A249" s="9" t="s">
        <v>200</v>
      </c>
      <c r="B249" s="12">
        <v>33664.772408851335</v>
      </c>
      <c r="C249">
        <f>SAFADModel_final_000005__2[[#This Row],[Whole Building:Facility Total Electric Demand Power '[W'](Hourly) ]]/1000</f>
        <v>33.664772408851334</v>
      </c>
    </row>
    <row r="250" spans="1:3" x14ac:dyDescent="0.25">
      <c r="A250" s="9" t="s">
        <v>201</v>
      </c>
      <c r="B250" s="12">
        <v>174774.67776938807</v>
      </c>
      <c r="C250">
        <f>SAFADModel_final_000005__2[[#This Row],[Whole Building:Facility Total Electric Demand Power '[W'](Hourly) ]]/1000</f>
        <v>174.77467776938806</v>
      </c>
    </row>
    <row r="251" spans="1:3" x14ac:dyDescent="0.25">
      <c r="A251" s="9" t="s">
        <v>202</v>
      </c>
      <c r="B251" s="12">
        <v>231406.9342659562</v>
      </c>
      <c r="C251">
        <f>SAFADModel_final_000005__2[[#This Row],[Whole Building:Facility Total Electric Demand Power '[W'](Hourly) ]]/1000</f>
        <v>231.40693426595618</v>
      </c>
    </row>
    <row r="252" spans="1:3" x14ac:dyDescent="0.25">
      <c r="A252" s="9" t="s">
        <v>203</v>
      </c>
      <c r="B252" s="12">
        <v>251884.41248872594</v>
      </c>
      <c r="C252">
        <f>SAFADModel_final_000005__2[[#This Row],[Whole Building:Facility Total Electric Demand Power '[W'](Hourly) ]]/1000</f>
        <v>251.88441248872593</v>
      </c>
    </row>
    <row r="253" spans="1:3" x14ac:dyDescent="0.25">
      <c r="A253" s="9" t="s">
        <v>204</v>
      </c>
      <c r="B253" s="12">
        <v>251658.21438714908</v>
      </c>
      <c r="C253">
        <f>SAFADModel_final_000005__2[[#This Row],[Whole Building:Facility Total Electric Demand Power '[W'](Hourly) ]]/1000</f>
        <v>251.65821438714909</v>
      </c>
    </row>
    <row r="254" spans="1:3" x14ac:dyDescent="0.25">
      <c r="A254" s="9" t="s">
        <v>205</v>
      </c>
      <c r="B254" s="12">
        <v>254260.23664236406</v>
      </c>
      <c r="C254">
        <f>SAFADModel_final_000005__2[[#This Row],[Whole Building:Facility Total Electric Demand Power '[W'](Hourly) ]]/1000</f>
        <v>254.26023664236408</v>
      </c>
    </row>
    <row r="255" spans="1:3" x14ac:dyDescent="0.25">
      <c r="A255" s="9" t="s">
        <v>206</v>
      </c>
      <c r="B255" s="12">
        <v>272672.25296191918</v>
      </c>
      <c r="C255">
        <f>SAFADModel_final_000005__2[[#This Row],[Whole Building:Facility Total Electric Demand Power '[W'](Hourly) ]]/1000</f>
        <v>272.67225296191918</v>
      </c>
    </row>
    <row r="256" spans="1:3" x14ac:dyDescent="0.25">
      <c r="A256" s="9" t="s">
        <v>207</v>
      </c>
      <c r="B256" s="12">
        <v>285290.99932563928</v>
      </c>
      <c r="C256">
        <f>SAFADModel_final_000005__2[[#This Row],[Whole Building:Facility Total Electric Demand Power '[W'](Hourly) ]]/1000</f>
        <v>285.29099932563929</v>
      </c>
    </row>
    <row r="257" spans="1:3" x14ac:dyDescent="0.25">
      <c r="A257" s="9" t="s">
        <v>208</v>
      </c>
      <c r="B257" s="12">
        <v>282803.24783762236</v>
      </c>
      <c r="C257">
        <f>SAFADModel_final_000005__2[[#This Row],[Whole Building:Facility Total Electric Demand Power '[W'](Hourly) ]]/1000</f>
        <v>282.80324783762234</v>
      </c>
    </row>
    <row r="258" spans="1:3" x14ac:dyDescent="0.25">
      <c r="A258" s="9" t="s">
        <v>209</v>
      </c>
      <c r="B258" s="12">
        <v>260023.28901513162</v>
      </c>
      <c r="C258">
        <f>SAFADModel_final_000005__2[[#This Row],[Whole Building:Facility Total Electric Demand Power '[W'](Hourly) ]]/1000</f>
        <v>260.02328901513164</v>
      </c>
    </row>
    <row r="259" spans="1:3" x14ac:dyDescent="0.25">
      <c r="A259" s="9" t="s">
        <v>210</v>
      </c>
      <c r="B259" s="12">
        <v>122482.56588543889</v>
      </c>
      <c r="C259">
        <f>SAFADModel_final_000005__2[[#This Row],[Whole Building:Facility Total Electric Demand Power '[W'](Hourly) ]]/1000</f>
        <v>122.48256588543889</v>
      </c>
    </row>
    <row r="260" spans="1:3" x14ac:dyDescent="0.25">
      <c r="A260" s="9" t="s">
        <v>211</v>
      </c>
      <c r="B260" s="12">
        <v>88040.454773143108</v>
      </c>
      <c r="C260">
        <f>SAFADModel_final_000005__2[[#This Row],[Whole Building:Facility Total Electric Demand Power '[W'](Hourly) ]]/1000</f>
        <v>88.040454773143111</v>
      </c>
    </row>
    <row r="261" spans="1:3" x14ac:dyDescent="0.25">
      <c r="A261" s="9" t="s">
        <v>212</v>
      </c>
      <c r="B261" s="12">
        <v>63601.507017180214</v>
      </c>
      <c r="C261">
        <f>SAFADModel_final_000005__2[[#This Row],[Whole Building:Facility Total Electric Demand Power '[W'](Hourly) ]]/1000</f>
        <v>63.601507017180218</v>
      </c>
    </row>
    <row r="262" spans="1:3" x14ac:dyDescent="0.25">
      <c r="A262" s="9" t="s">
        <v>213</v>
      </c>
      <c r="B262" s="12">
        <v>12126.044554654271</v>
      </c>
      <c r="C262">
        <f>SAFADModel_final_000005__2[[#This Row],[Whole Building:Facility Total Electric Demand Power '[W'](Hourly) ]]/1000</f>
        <v>12.126044554654271</v>
      </c>
    </row>
    <row r="263" spans="1:3" x14ac:dyDescent="0.25">
      <c r="A263" s="9" t="s">
        <v>214</v>
      </c>
      <c r="B263" s="12">
        <v>12085.49488812289</v>
      </c>
      <c r="C263">
        <f>SAFADModel_final_000005__2[[#This Row],[Whole Building:Facility Total Electric Demand Power '[W'](Hourly) ]]/1000</f>
        <v>12.08549488812289</v>
      </c>
    </row>
    <row r="264" spans="1:3" x14ac:dyDescent="0.25">
      <c r="A264" s="9" t="s">
        <v>215</v>
      </c>
      <c r="B264" s="12">
        <v>12028.619764205871</v>
      </c>
      <c r="C264">
        <f>SAFADModel_final_000005__2[[#This Row],[Whole Building:Facility Total Electric Demand Power '[W'](Hourly) ]]/1000</f>
        <v>12.028619764205871</v>
      </c>
    </row>
    <row r="265" spans="1:3" x14ac:dyDescent="0.25">
      <c r="A265" s="9" t="s">
        <v>216</v>
      </c>
      <c r="B265" s="12">
        <v>11974.424743086629</v>
      </c>
      <c r="C265">
        <f>SAFADModel_final_000005__2[[#This Row],[Whole Building:Facility Total Electric Demand Power '[W'](Hourly) ]]/1000</f>
        <v>11.97442474308663</v>
      </c>
    </row>
    <row r="266" spans="1:3" x14ac:dyDescent="0.25">
      <c r="A266" s="9" t="s">
        <v>217</v>
      </c>
      <c r="B266" s="12">
        <v>11919.989665068839</v>
      </c>
      <c r="C266">
        <f>SAFADModel_final_000005__2[[#This Row],[Whole Building:Facility Total Electric Demand Power '[W'](Hourly) ]]/1000</f>
        <v>11.919989665068838</v>
      </c>
    </row>
    <row r="267" spans="1:3" x14ac:dyDescent="0.25">
      <c r="A267" s="9" t="s">
        <v>218</v>
      </c>
      <c r="B267" s="12">
        <v>11844.829439096886</v>
      </c>
      <c r="C267">
        <f>SAFADModel_final_000005__2[[#This Row],[Whole Building:Facility Total Electric Demand Power '[W'](Hourly) ]]/1000</f>
        <v>11.844829439096886</v>
      </c>
    </row>
    <row r="268" spans="1:3" x14ac:dyDescent="0.25">
      <c r="A268" s="9" t="s">
        <v>219</v>
      </c>
      <c r="B268" s="12">
        <v>11785.756006871487</v>
      </c>
      <c r="C268">
        <f>SAFADModel_final_000005__2[[#This Row],[Whole Building:Facility Total Electric Demand Power '[W'](Hourly) ]]/1000</f>
        <v>11.785756006871486</v>
      </c>
    </row>
    <row r="269" spans="1:3" x14ac:dyDescent="0.25">
      <c r="A269" s="9" t="s">
        <v>220</v>
      </c>
      <c r="B269" s="12">
        <v>11767.670163351797</v>
      </c>
      <c r="C269">
        <f>SAFADModel_final_000005__2[[#This Row],[Whole Building:Facility Total Electric Demand Power '[W'](Hourly) ]]/1000</f>
        <v>11.767670163351797</v>
      </c>
    </row>
    <row r="270" spans="1:3" x14ac:dyDescent="0.25">
      <c r="A270" s="9" t="s">
        <v>221</v>
      </c>
      <c r="B270" s="12">
        <v>11757.185054451387</v>
      </c>
      <c r="C270">
        <f>SAFADModel_final_000005__2[[#This Row],[Whole Building:Facility Total Electric Demand Power '[W'](Hourly) ]]/1000</f>
        <v>11.757185054451387</v>
      </c>
    </row>
    <row r="271" spans="1:3" x14ac:dyDescent="0.25">
      <c r="A271" s="9" t="s">
        <v>222</v>
      </c>
      <c r="B271" s="12">
        <v>11820.679460906955</v>
      </c>
      <c r="C271">
        <f>SAFADModel_final_000005__2[[#This Row],[Whole Building:Facility Total Electric Demand Power '[W'](Hourly) ]]/1000</f>
        <v>11.820679460906955</v>
      </c>
    </row>
    <row r="272" spans="1:3" x14ac:dyDescent="0.25">
      <c r="A272" s="9" t="s">
        <v>223</v>
      </c>
      <c r="B272" s="12">
        <v>12012.510547675884</v>
      </c>
      <c r="C272">
        <f>SAFADModel_final_000005__2[[#This Row],[Whole Building:Facility Total Electric Demand Power '[W'](Hourly) ]]/1000</f>
        <v>12.012510547675884</v>
      </c>
    </row>
    <row r="273" spans="1:3" x14ac:dyDescent="0.25">
      <c r="A273" s="9" t="s">
        <v>224</v>
      </c>
      <c r="B273" s="12">
        <v>42150.228555538939</v>
      </c>
      <c r="C273">
        <f>SAFADModel_final_000005__2[[#This Row],[Whole Building:Facility Total Electric Demand Power '[W'](Hourly) ]]/1000</f>
        <v>42.150228555538938</v>
      </c>
    </row>
    <row r="274" spans="1:3" x14ac:dyDescent="0.25">
      <c r="A274" s="9" t="s">
        <v>225</v>
      </c>
      <c r="B274" s="12">
        <v>170381.50086358169</v>
      </c>
      <c r="C274">
        <f>SAFADModel_final_000005__2[[#This Row],[Whole Building:Facility Total Electric Demand Power '[W'](Hourly) ]]/1000</f>
        <v>170.38150086358169</v>
      </c>
    </row>
    <row r="275" spans="1:3" x14ac:dyDescent="0.25">
      <c r="A275" s="9" t="s">
        <v>226</v>
      </c>
      <c r="B275" s="12">
        <v>236016.3831962905</v>
      </c>
      <c r="C275">
        <f>SAFADModel_final_000005__2[[#This Row],[Whole Building:Facility Total Electric Demand Power '[W'](Hourly) ]]/1000</f>
        <v>236.01638319629049</v>
      </c>
    </row>
    <row r="276" spans="1:3" x14ac:dyDescent="0.25">
      <c r="A276" s="9" t="s">
        <v>227</v>
      </c>
      <c r="B276" s="12">
        <v>241969.22988670776</v>
      </c>
      <c r="C276">
        <f>SAFADModel_final_000005__2[[#This Row],[Whole Building:Facility Total Electric Demand Power '[W'](Hourly) ]]/1000</f>
        <v>241.96922988670775</v>
      </c>
    </row>
    <row r="277" spans="1:3" x14ac:dyDescent="0.25">
      <c r="A277" s="9" t="s">
        <v>228</v>
      </c>
      <c r="B277" s="12">
        <v>247855.40275737955</v>
      </c>
      <c r="C277">
        <f>SAFADModel_final_000005__2[[#This Row],[Whole Building:Facility Total Electric Demand Power '[W'](Hourly) ]]/1000</f>
        <v>247.85540275737955</v>
      </c>
    </row>
    <row r="278" spans="1:3" x14ac:dyDescent="0.25">
      <c r="A278" s="9" t="s">
        <v>229</v>
      </c>
      <c r="B278" s="12">
        <v>256514.33579197343</v>
      </c>
      <c r="C278">
        <f>SAFADModel_final_000005__2[[#This Row],[Whole Building:Facility Total Electric Demand Power '[W'](Hourly) ]]/1000</f>
        <v>256.51433579197345</v>
      </c>
    </row>
    <row r="279" spans="1:3" x14ac:dyDescent="0.25">
      <c r="A279" s="9" t="s">
        <v>230</v>
      </c>
      <c r="B279" s="12">
        <v>263007.91288863344</v>
      </c>
      <c r="C279">
        <f>SAFADModel_final_000005__2[[#This Row],[Whole Building:Facility Total Electric Demand Power '[W'](Hourly) ]]/1000</f>
        <v>263.00791288863343</v>
      </c>
    </row>
    <row r="280" spans="1:3" x14ac:dyDescent="0.25">
      <c r="A280" s="9" t="s">
        <v>231</v>
      </c>
      <c r="B280" s="12">
        <v>262940.25471028447</v>
      </c>
      <c r="C280">
        <f>SAFADModel_final_000005__2[[#This Row],[Whole Building:Facility Total Electric Demand Power '[W'](Hourly) ]]/1000</f>
        <v>262.94025471028448</v>
      </c>
    </row>
    <row r="281" spans="1:3" x14ac:dyDescent="0.25">
      <c r="A281" s="9" t="s">
        <v>232</v>
      </c>
      <c r="B281" s="12">
        <v>235596.98997536252</v>
      </c>
      <c r="C281">
        <f>SAFADModel_final_000005__2[[#This Row],[Whole Building:Facility Total Electric Demand Power '[W'](Hourly) ]]/1000</f>
        <v>235.59698997536253</v>
      </c>
    </row>
    <row r="282" spans="1:3" x14ac:dyDescent="0.25">
      <c r="A282" s="9" t="s">
        <v>233</v>
      </c>
      <c r="B282" s="12">
        <v>208228.98819666627</v>
      </c>
      <c r="C282">
        <f>SAFADModel_final_000005__2[[#This Row],[Whole Building:Facility Total Electric Demand Power '[W'](Hourly) ]]/1000</f>
        <v>208.22898819666628</v>
      </c>
    </row>
    <row r="283" spans="1:3" x14ac:dyDescent="0.25">
      <c r="A283" s="9" t="s">
        <v>234</v>
      </c>
      <c r="B283" s="12">
        <v>78332.565889543432</v>
      </c>
      <c r="C283">
        <f>SAFADModel_final_000005__2[[#This Row],[Whole Building:Facility Total Electric Demand Power '[W'](Hourly) ]]/1000</f>
        <v>78.332565889543432</v>
      </c>
    </row>
    <row r="284" spans="1:3" x14ac:dyDescent="0.25">
      <c r="A284" s="9" t="s">
        <v>235</v>
      </c>
      <c r="B284" s="12">
        <v>40582.469740620589</v>
      </c>
      <c r="C284">
        <f>SAFADModel_final_000005__2[[#This Row],[Whole Building:Facility Total Electric Demand Power '[W'](Hourly) ]]/1000</f>
        <v>40.582469740620589</v>
      </c>
    </row>
    <row r="285" spans="1:3" x14ac:dyDescent="0.25">
      <c r="A285" s="9" t="s">
        <v>236</v>
      </c>
      <c r="B285" s="12">
        <v>24848.535753148029</v>
      </c>
      <c r="C285">
        <f>SAFADModel_final_000005__2[[#This Row],[Whole Building:Facility Total Electric Demand Power '[W'](Hourly) ]]/1000</f>
        <v>24.848535753148031</v>
      </c>
    </row>
    <row r="286" spans="1:3" x14ac:dyDescent="0.25">
      <c r="A286" s="9" t="s">
        <v>237</v>
      </c>
      <c r="B286" s="12">
        <v>18435.220174000311</v>
      </c>
      <c r="C286">
        <f>SAFADModel_final_000005__2[[#This Row],[Whole Building:Facility Total Electric Demand Power '[W'](Hourly) ]]/1000</f>
        <v>18.43522017400031</v>
      </c>
    </row>
    <row r="287" spans="1:3" x14ac:dyDescent="0.25">
      <c r="A287" s="9" t="s">
        <v>238</v>
      </c>
      <c r="B287" s="12">
        <v>12086.150163059074</v>
      </c>
      <c r="C287">
        <f>SAFADModel_final_000005__2[[#This Row],[Whole Building:Facility Total Electric Demand Power '[W'](Hourly) ]]/1000</f>
        <v>12.086150163059074</v>
      </c>
    </row>
    <row r="288" spans="1:3" x14ac:dyDescent="0.25">
      <c r="A288" s="9" t="s">
        <v>239</v>
      </c>
      <c r="B288" s="12">
        <v>12083.213229236493</v>
      </c>
      <c r="C288">
        <f>SAFADModel_final_000005__2[[#This Row],[Whole Building:Facility Total Electric Demand Power '[W'](Hourly) ]]/1000</f>
        <v>12.083213229236494</v>
      </c>
    </row>
    <row r="289" spans="1:3" x14ac:dyDescent="0.25">
      <c r="A289" s="9" t="s">
        <v>240</v>
      </c>
      <c r="B289" s="12">
        <v>12046.107595754278</v>
      </c>
      <c r="C289">
        <f>SAFADModel_final_000005__2[[#This Row],[Whole Building:Facility Total Electric Demand Power '[W'](Hourly) ]]/1000</f>
        <v>12.046107595754277</v>
      </c>
    </row>
    <row r="290" spans="1:3" x14ac:dyDescent="0.25">
      <c r="A290" s="9" t="s">
        <v>581</v>
      </c>
      <c r="B290" s="12">
        <v>11947.770858017006</v>
      </c>
      <c r="C290">
        <f>SAFADModel_final_000005__2[[#This Row],[Whole Building:Facility Total Electric Demand Power '[W'](Hourly) ]]/1000</f>
        <v>11.947770858017005</v>
      </c>
    </row>
    <row r="291" spans="1:3" x14ac:dyDescent="0.25">
      <c r="A291" s="9" t="s">
        <v>582</v>
      </c>
      <c r="B291" s="12">
        <v>11813.703782839895</v>
      </c>
      <c r="C291">
        <f>SAFADModel_final_000005__2[[#This Row],[Whole Building:Facility Total Electric Demand Power '[W'](Hourly) ]]/1000</f>
        <v>11.813703782839895</v>
      </c>
    </row>
    <row r="292" spans="1:3" x14ac:dyDescent="0.25">
      <c r="A292" s="9" t="s">
        <v>583</v>
      </c>
      <c r="B292" s="12">
        <v>11722.946456976439</v>
      </c>
      <c r="C292">
        <f>SAFADModel_final_000005__2[[#This Row],[Whole Building:Facility Total Electric Demand Power '[W'](Hourly) ]]/1000</f>
        <v>11.722946456976439</v>
      </c>
    </row>
    <row r="293" spans="1:3" x14ac:dyDescent="0.25">
      <c r="A293" s="9" t="s">
        <v>584</v>
      </c>
      <c r="B293" s="12">
        <v>11682.330757619378</v>
      </c>
      <c r="C293">
        <f>SAFADModel_final_000005__2[[#This Row],[Whole Building:Facility Total Electric Demand Power '[W'](Hourly) ]]/1000</f>
        <v>11.682330757619379</v>
      </c>
    </row>
    <row r="294" spans="1:3" x14ac:dyDescent="0.25">
      <c r="A294" s="9" t="s">
        <v>585</v>
      </c>
      <c r="B294" s="12">
        <v>11659.185915694281</v>
      </c>
      <c r="C294">
        <f>SAFADModel_final_000005__2[[#This Row],[Whole Building:Facility Total Electric Demand Power '[W'](Hourly) ]]/1000</f>
        <v>11.65918591569428</v>
      </c>
    </row>
    <row r="295" spans="1:3" x14ac:dyDescent="0.25">
      <c r="A295" s="9" t="s">
        <v>586</v>
      </c>
      <c r="B295" s="12">
        <v>11703.818795499452</v>
      </c>
      <c r="C295">
        <f>SAFADModel_final_000005__2[[#This Row],[Whole Building:Facility Total Electric Demand Power '[W'](Hourly) ]]/1000</f>
        <v>11.703818795499451</v>
      </c>
    </row>
    <row r="296" spans="1:3" x14ac:dyDescent="0.25">
      <c r="A296" s="9" t="s">
        <v>587</v>
      </c>
      <c r="B296" s="12">
        <v>11862.627306413611</v>
      </c>
      <c r="C296">
        <f>SAFADModel_final_000005__2[[#This Row],[Whole Building:Facility Total Electric Demand Power '[W'](Hourly) ]]/1000</f>
        <v>11.862627306413611</v>
      </c>
    </row>
    <row r="297" spans="1:3" x14ac:dyDescent="0.25">
      <c r="A297" s="9" t="s">
        <v>588</v>
      </c>
      <c r="B297" s="12">
        <v>12047.797348924956</v>
      </c>
      <c r="C297">
        <f>SAFADModel_final_000005__2[[#This Row],[Whole Building:Facility Total Electric Demand Power '[W'](Hourly) ]]/1000</f>
        <v>12.047797348924956</v>
      </c>
    </row>
    <row r="298" spans="1:3" x14ac:dyDescent="0.25">
      <c r="A298" s="9" t="s">
        <v>589</v>
      </c>
      <c r="B298" s="12">
        <v>70155.158663129158</v>
      </c>
      <c r="C298">
        <f>SAFADModel_final_000005__2[[#This Row],[Whole Building:Facility Total Electric Demand Power '[W'](Hourly) ]]/1000</f>
        <v>70.155158663129157</v>
      </c>
    </row>
    <row r="299" spans="1:3" x14ac:dyDescent="0.25">
      <c r="A299" s="9" t="s">
        <v>590</v>
      </c>
      <c r="B299" s="12">
        <v>111667.10455752135</v>
      </c>
      <c r="C299">
        <f>SAFADModel_final_000005__2[[#This Row],[Whole Building:Facility Total Electric Demand Power '[W'](Hourly) ]]/1000</f>
        <v>111.66710455752136</v>
      </c>
    </row>
    <row r="300" spans="1:3" x14ac:dyDescent="0.25">
      <c r="A300" s="9" t="s">
        <v>591</v>
      </c>
      <c r="B300" s="12">
        <v>134806.99071073838</v>
      </c>
      <c r="C300">
        <f>SAFADModel_final_000005__2[[#This Row],[Whole Building:Facility Total Electric Demand Power '[W'](Hourly) ]]/1000</f>
        <v>134.80699071073838</v>
      </c>
    </row>
    <row r="301" spans="1:3" x14ac:dyDescent="0.25">
      <c r="A301" s="9" t="s">
        <v>592</v>
      </c>
      <c r="B301" s="12">
        <v>127981.45610151121</v>
      </c>
      <c r="C301">
        <f>SAFADModel_final_000005__2[[#This Row],[Whole Building:Facility Total Electric Demand Power '[W'](Hourly) ]]/1000</f>
        <v>127.98145610151121</v>
      </c>
    </row>
    <row r="302" spans="1:3" x14ac:dyDescent="0.25">
      <c r="A302" s="9" t="s">
        <v>593</v>
      </c>
      <c r="B302" s="12">
        <v>109629.32602783224</v>
      </c>
      <c r="C302">
        <f>SAFADModel_final_000005__2[[#This Row],[Whole Building:Facility Total Electric Demand Power '[W'](Hourly) ]]/1000</f>
        <v>109.62932602783224</v>
      </c>
    </row>
    <row r="303" spans="1:3" x14ac:dyDescent="0.25">
      <c r="A303" s="9" t="s">
        <v>594</v>
      </c>
      <c r="B303" s="12">
        <v>102692.44765991601</v>
      </c>
      <c r="C303">
        <f>SAFADModel_final_000005__2[[#This Row],[Whole Building:Facility Total Electric Demand Power '[W'](Hourly) ]]/1000</f>
        <v>102.69244765991601</v>
      </c>
    </row>
    <row r="304" spans="1:3" x14ac:dyDescent="0.25">
      <c r="A304" s="9" t="s">
        <v>595</v>
      </c>
      <c r="B304" s="12">
        <v>101360.39481064241</v>
      </c>
      <c r="C304">
        <f>SAFADModel_final_000005__2[[#This Row],[Whole Building:Facility Total Electric Demand Power '[W'](Hourly) ]]/1000</f>
        <v>101.3603948106424</v>
      </c>
    </row>
    <row r="305" spans="1:3" x14ac:dyDescent="0.25">
      <c r="A305" s="9" t="s">
        <v>596</v>
      </c>
      <c r="B305" s="12">
        <v>90400.584388003088</v>
      </c>
      <c r="C305">
        <f>SAFADModel_final_000005__2[[#This Row],[Whole Building:Facility Total Electric Demand Power '[W'](Hourly) ]]/1000</f>
        <v>90.400584388003082</v>
      </c>
    </row>
    <row r="306" spans="1:3" x14ac:dyDescent="0.25">
      <c r="A306" s="9" t="s">
        <v>597</v>
      </c>
      <c r="B306" s="12">
        <v>74580.634123214972</v>
      </c>
      <c r="C306">
        <f>SAFADModel_final_000005__2[[#This Row],[Whole Building:Facility Total Electric Demand Power '[W'](Hourly) ]]/1000</f>
        <v>74.580634123214978</v>
      </c>
    </row>
    <row r="307" spans="1:3" x14ac:dyDescent="0.25">
      <c r="A307" s="9" t="s">
        <v>598</v>
      </c>
      <c r="B307" s="12">
        <v>61521.566644022118</v>
      </c>
      <c r="C307">
        <f>SAFADModel_final_000005__2[[#This Row],[Whole Building:Facility Total Electric Demand Power '[W'](Hourly) ]]/1000</f>
        <v>61.521566644022116</v>
      </c>
    </row>
    <row r="308" spans="1:3" x14ac:dyDescent="0.25">
      <c r="A308" s="9" t="s">
        <v>599</v>
      </c>
      <c r="B308" s="12">
        <v>46243.779351871606</v>
      </c>
      <c r="C308">
        <f>SAFADModel_final_000005__2[[#This Row],[Whole Building:Facility Total Electric Demand Power '[W'](Hourly) ]]/1000</f>
        <v>46.243779351871609</v>
      </c>
    </row>
    <row r="309" spans="1:3" x14ac:dyDescent="0.25">
      <c r="A309" s="9" t="s">
        <v>600</v>
      </c>
      <c r="B309" s="12">
        <v>28635.731269278975</v>
      </c>
      <c r="C309">
        <f>SAFADModel_final_000005__2[[#This Row],[Whole Building:Facility Total Electric Demand Power '[W'](Hourly) ]]/1000</f>
        <v>28.635731269278974</v>
      </c>
    </row>
    <row r="310" spans="1:3" x14ac:dyDescent="0.25">
      <c r="A310" s="9" t="s">
        <v>601</v>
      </c>
      <c r="B310" s="12">
        <v>25975.746762251129</v>
      </c>
      <c r="C310">
        <f>SAFADModel_final_000005__2[[#This Row],[Whole Building:Facility Total Electric Demand Power '[W'](Hourly) ]]/1000</f>
        <v>25.975746762251127</v>
      </c>
    </row>
    <row r="311" spans="1:3" x14ac:dyDescent="0.25">
      <c r="A311" s="9" t="s">
        <v>602</v>
      </c>
      <c r="B311" s="12">
        <v>12080.814968104416</v>
      </c>
      <c r="C311">
        <f>SAFADModel_final_000005__2[[#This Row],[Whole Building:Facility Total Electric Demand Power '[W'](Hourly) ]]/1000</f>
        <v>12.080814968104416</v>
      </c>
    </row>
    <row r="312" spans="1:3" x14ac:dyDescent="0.25">
      <c r="A312" s="9" t="s">
        <v>603</v>
      </c>
      <c r="B312" s="12">
        <v>12068.076437430267</v>
      </c>
      <c r="C312">
        <f>SAFADModel_final_000005__2[[#This Row],[Whole Building:Facility Total Electric Demand Power '[W'](Hourly) ]]/1000</f>
        <v>12.068076437430268</v>
      </c>
    </row>
    <row r="313" spans="1:3" x14ac:dyDescent="0.25">
      <c r="A313" s="9" t="s">
        <v>604</v>
      </c>
      <c r="B313" s="12">
        <v>12057.953086063513</v>
      </c>
      <c r="C313">
        <f>SAFADModel_final_000005__2[[#This Row],[Whole Building:Facility Total Electric Demand Power '[W'](Hourly) ]]/1000</f>
        <v>12.057953086063513</v>
      </c>
    </row>
    <row r="314" spans="1:3" x14ac:dyDescent="0.25">
      <c r="A314" s="9" t="s">
        <v>605</v>
      </c>
      <c r="B314" s="12">
        <v>12038.815385379157</v>
      </c>
      <c r="C314">
        <f>SAFADModel_final_000005__2[[#This Row],[Whole Building:Facility Total Electric Demand Power '[W'](Hourly) ]]/1000</f>
        <v>12.038815385379158</v>
      </c>
    </row>
    <row r="315" spans="1:3" x14ac:dyDescent="0.25">
      <c r="A315" s="9" t="s">
        <v>606</v>
      </c>
      <c r="B315" s="12">
        <v>12022.669455959891</v>
      </c>
      <c r="C315">
        <f>SAFADModel_final_000005__2[[#This Row],[Whole Building:Facility Total Electric Demand Power '[W'](Hourly) ]]/1000</f>
        <v>12.022669455959891</v>
      </c>
    </row>
    <row r="316" spans="1:3" x14ac:dyDescent="0.25">
      <c r="A316" s="9" t="s">
        <v>607</v>
      </c>
      <c r="B316" s="12">
        <v>12003.064567073394</v>
      </c>
      <c r="C316">
        <f>SAFADModel_final_000005__2[[#This Row],[Whole Building:Facility Total Electric Demand Power '[W'](Hourly) ]]/1000</f>
        <v>12.003064567073395</v>
      </c>
    </row>
    <row r="317" spans="1:3" x14ac:dyDescent="0.25">
      <c r="A317" s="9" t="s">
        <v>608</v>
      </c>
      <c r="B317" s="12">
        <v>11965.977070350296</v>
      </c>
      <c r="C317">
        <f>SAFADModel_final_000005__2[[#This Row],[Whole Building:Facility Total Electric Demand Power '[W'](Hourly) ]]/1000</f>
        <v>11.965977070350297</v>
      </c>
    </row>
    <row r="318" spans="1:3" x14ac:dyDescent="0.25">
      <c r="A318" s="9" t="s">
        <v>609</v>
      </c>
      <c r="B318" s="12">
        <v>11915.27516803381</v>
      </c>
      <c r="C318">
        <f>SAFADModel_final_000005__2[[#This Row],[Whole Building:Facility Total Electric Demand Power '[W'](Hourly) ]]/1000</f>
        <v>11.91527516803381</v>
      </c>
    </row>
    <row r="319" spans="1:3" x14ac:dyDescent="0.25">
      <c r="A319" s="9" t="s">
        <v>610</v>
      </c>
      <c r="B319" s="12">
        <v>11914.706108657401</v>
      </c>
      <c r="C319">
        <f>SAFADModel_final_000005__2[[#This Row],[Whole Building:Facility Total Electric Demand Power '[W'](Hourly) ]]/1000</f>
        <v>11.914706108657402</v>
      </c>
    </row>
    <row r="320" spans="1:3" x14ac:dyDescent="0.25">
      <c r="A320" s="9" t="s">
        <v>611</v>
      </c>
      <c r="B320" s="12">
        <v>11976.951702110118</v>
      </c>
      <c r="C320">
        <f>SAFADModel_final_000005__2[[#This Row],[Whole Building:Facility Total Electric Demand Power '[W'](Hourly) ]]/1000</f>
        <v>11.976951702110119</v>
      </c>
    </row>
    <row r="321" spans="1:3" x14ac:dyDescent="0.25">
      <c r="A321" s="9" t="s">
        <v>612</v>
      </c>
      <c r="B321" s="12">
        <v>12060.999735774907</v>
      </c>
      <c r="C321">
        <f>SAFADModel_final_000005__2[[#This Row],[Whole Building:Facility Total Electric Demand Power '[W'](Hourly) ]]/1000</f>
        <v>12.060999735774907</v>
      </c>
    </row>
    <row r="322" spans="1:3" x14ac:dyDescent="0.25">
      <c r="A322" s="9" t="s">
        <v>613</v>
      </c>
      <c r="B322" s="12">
        <v>12136.91974707302</v>
      </c>
      <c r="C322">
        <f>SAFADModel_final_000005__2[[#This Row],[Whole Building:Facility Total Electric Demand Power '[W'](Hourly) ]]/1000</f>
        <v>12.136919747073019</v>
      </c>
    </row>
    <row r="323" spans="1:3" x14ac:dyDescent="0.25">
      <c r="A323" s="9" t="s">
        <v>614</v>
      </c>
      <c r="B323" s="12">
        <v>12214.80411286772</v>
      </c>
      <c r="C323">
        <f>SAFADModel_final_000005__2[[#This Row],[Whole Building:Facility Total Electric Demand Power '[W'](Hourly) ]]/1000</f>
        <v>12.21480411286772</v>
      </c>
    </row>
    <row r="324" spans="1:3" x14ac:dyDescent="0.25">
      <c r="A324" s="9" t="s">
        <v>615</v>
      </c>
      <c r="B324" s="12">
        <v>12265.698485600036</v>
      </c>
      <c r="C324">
        <f>SAFADModel_final_000005__2[[#This Row],[Whole Building:Facility Total Electric Demand Power '[W'](Hourly) ]]/1000</f>
        <v>12.265698485600037</v>
      </c>
    </row>
    <row r="325" spans="1:3" x14ac:dyDescent="0.25">
      <c r="A325" s="9" t="s">
        <v>616</v>
      </c>
      <c r="B325" s="12">
        <v>12315.013029121925</v>
      </c>
      <c r="C325">
        <f>SAFADModel_final_000005__2[[#This Row],[Whole Building:Facility Total Electric Demand Power '[W'](Hourly) ]]/1000</f>
        <v>12.315013029121925</v>
      </c>
    </row>
    <row r="326" spans="1:3" x14ac:dyDescent="0.25">
      <c r="A326" s="9" t="s">
        <v>617</v>
      </c>
      <c r="B326" s="12">
        <v>12358.952740952247</v>
      </c>
      <c r="C326">
        <f>SAFADModel_final_000005__2[[#This Row],[Whole Building:Facility Total Electric Demand Power '[W'](Hourly) ]]/1000</f>
        <v>12.358952740952247</v>
      </c>
    </row>
    <row r="327" spans="1:3" x14ac:dyDescent="0.25">
      <c r="A327" s="9" t="s">
        <v>618</v>
      </c>
      <c r="B327" s="12">
        <v>12378.365853239906</v>
      </c>
      <c r="C327">
        <f>SAFADModel_final_000005__2[[#This Row],[Whole Building:Facility Total Electric Demand Power '[W'](Hourly) ]]/1000</f>
        <v>12.378365853239906</v>
      </c>
    </row>
    <row r="328" spans="1:3" x14ac:dyDescent="0.25">
      <c r="A328" s="9" t="s">
        <v>619</v>
      </c>
      <c r="B328" s="12">
        <v>12356.837696584626</v>
      </c>
      <c r="C328">
        <f>SAFADModel_final_000005__2[[#This Row],[Whole Building:Facility Total Electric Demand Power '[W'](Hourly) ]]/1000</f>
        <v>12.356837696584625</v>
      </c>
    </row>
    <row r="329" spans="1:3" x14ac:dyDescent="0.25">
      <c r="A329" s="9" t="s">
        <v>620</v>
      </c>
      <c r="B329" s="12">
        <v>12305.489726355874</v>
      </c>
      <c r="C329">
        <f>SAFADModel_final_000005__2[[#This Row],[Whole Building:Facility Total Electric Demand Power '[W'](Hourly) ]]/1000</f>
        <v>12.305489726355875</v>
      </c>
    </row>
    <row r="330" spans="1:3" x14ac:dyDescent="0.25">
      <c r="A330" s="9" t="s">
        <v>621</v>
      </c>
      <c r="B330" s="12">
        <v>12245.991694410686</v>
      </c>
      <c r="C330">
        <f>SAFADModel_final_000005__2[[#This Row],[Whole Building:Facility Total Electric Demand Power '[W'](Hourly) ]]/1000</f>
        <v>12.245991694410685</v>
      </c>
    </row>
    <row r="331" spans="1:3" x14ac:dyDescent="0.25">
      <c r="A331" s="9" t="s">
        <v>622</v>
      </c>
      <c r="B331" s="12">
        <v>12183.691781709998</v>
      </c>
      <c r="C331">
        <f>SAFADModel_final_000005__2[[#This Row],[Whole Building:Facility Total Electric Demand Power '[W'](Hourly) ]]/1000</f>
        <v>12.183691781709998</v>
      </c>
    </row>
    <row r="332" spans="1:3" x14ac:dyDescent="0.25">
      <c r="A332" s="9" t="s">
        <v>623</v>
      </c>
      <c r="B332" s="12">
        <v>12135.080975742057</v>
      </c>
      <c r="C332">
        <f>SAFADModel_final_000005__2[[#This Row],[Whole Building:Facility Total Electric Demand Power '[W'](Hourly) ]]/1000</f>
        <v>12.135080975742058</v>
      </c>
    </row>
    <row r="333" spans="1:3" x14ac:dyDescent="0.25">
      <c r="A333" s="9" t="s">
        <v>624</v>
      </c>
      <c r="B333" s="12">
        <v>12088.261014244987</v>
      </c>
      <c r="C333">
        <f>SAFADModel_final_000005__2[[#This Row],[Whole Building:Facility Total Electric Demand Power '[W'](Hourly) ]]/1000</f>
        <v>12.088261014244987</v>
      </c>
    </row>
    <row r="334" spans="1:3" x14ac:dyDescent="0.25">
      <c r="A334" s="9" t="s">
        <v>625</v>
      </c>
      <c r="B334" s="12">
        <v>12056.138269537505</v>
      </c>
      <c r="C334">
        <f>SAFADModel_final_000005__2[[#This Row],[Whole Building:Facility Total Electric Demand Power '[W'](Hourly) ]]/1000</f>
        <v>12.056138269537506</v>
      </c>
    </row>
    <row r="335" spans="1:3" x14ac:dyDescent="0.25">
      <c r="A335" s="9" t="s">
        <v>626</v>
      </c>
      <c r="B335" s="12">
        <v>12050.825786131754</v>
      </c>
      <c r="C335">
        <f>SAFADModel_final_000005__2[[#This Row],[Whole Building:Facility Total Electric Demand Power '[W'](Hourly) ]]/1000</f>
        <v>12.050825786131755</v>
      </c>
    </row>
    <row r="336" spans="1:3" x14ac:dyDescent="0.25">
      <c r="A336" s="9" t="s">
        <v>627</v>
      </c>
      <c r="B336" s="12">
        <v>12050.206158124505</v>
      </c>
      <c r="C336">
        <f>SAFADModel_final_000005__2[[#This Row],[Whole Building:Facility Total Electric Demand Power '[W'](Hourly) ]]/1000</f>
        <v>12.050206158124505</v>
      </c>
    </row>
    <row r="337" spans="1:3" x14ac:dyDescent="0.25">
      <c r="A337" s="9" t="s">
        <v>628</v>
      </c>
      <c r="B337" s="12">
        <v>12039.783626617107</v>
      </c>
      <c r="C337">
        <f>SAFADModel_final_000005__2[[#This Row],[Whole Building:Facility Total Electric Demand Power '[W'](Hourly) ]]/1000</f>
        <v>12.039783626617107</v>
      </c>
    </row>
    <row r="338" spans="1:3" x14ac:dyDescent="0.25">
      <c r="A338" s="9" t="s">
        <v>241</v>
      </c>
      <c r="B338" s="12">
        <v>12022.237374953716</v>
      </c>
      <c r="C338">
        <f>SAFADModel_final_000005__2[[#This Row],[Whole Building:Facility Total Electric Demand Power '[W'](Hourly) ]]/1000</f>
        <v>12.022237374953717</v>
      </c>
    </row>
    <row r="339" spans="1:3" x14ac:dyDescent="0.25">
      <c r="A339" s="9" t="s">
        <v>242</v>
      </c>
      <c r="B339" s="12">
        <v>12010.171621718027</v>
      </c>
      <c r="C339">
        <f>SAFADModel_final_000005__2[[#This Row],[Whole Building:Facility Total Electric Demand Power '[W'](Hourly) ]]/1000</f>
        <v>12.010171621718028</v>
      </c>
    </row>
    <row r="340" spans="1:3" x14ac:dyDescent="0.25">
      <c r="A340" s="9" t="s">
        <v>243</v>
      </c>
      <c r="B340" s="12">
        <v>11979.019469799538</v>
      </c>
      <c r="C340">
        <f>SAFADModel_final_000005__2[[#This Row],[Whole Building:Facility Total Electric Demand Power '[W'](Hourly) ]]/1000</f>
        <v>11.979019469799537</v>
      </c>
    </row>
    <row r="341" spans="1:3" x14ac:dyDescent="0.25">
      <c r="A341" s="9" t="s">
        <v>244</v>
      </c>
      <c r="B341" s="12">
        <v>11940.11753783789</v>
      </c>
      <c r="C341">
        <f>SAFADModel_final_000005__2[[#This Row],[Whole Building:Facility Total Electric Demand Power '[W'](Hourly) ]]/1000</f>
        <v>11.940117537837891</v>
      </c>
    </row>
    <row r="342" spans="1:3" x14ac:dyDescent="0.25">
      <c r="A342" s="9" t="s">
        <v>245</v>
      </c>
      <c r="B342" s="12">
        <v>11896.41323250986</v>
      </c>
      <c r="C342">
        <f>SAFADModel_final_000005__2[[#This Row],[Whole Building:Facility Total Electric Demand Power '[W'](Hourly) ]]/1000</f>
        <v>11.896413232509859</v>
      </c>
    </row>
    <row r="343" spans="1:3" x14ac:dyDescent="0.25">
      <c r="A343" s="9" t="s">
        <v>246</v>
      </c>
      <c r="B343" s="12">
        <v>11894.104215382145</v>
      </c>
      <c r="C343">
        <f>SAFADModel_final_000005__2[[#This Row],[Whole Building:Facility Total Electric Demand Power '[W'](Hourly) ]]/1000</f>
        <v>11.894104215382145</v>
      </c>
    </row>
    <row r="344" spans="1:3" x14ac:dyDescent="0.25">
      <c r="A344" s="9" t="s">
        <v>247</v>
      </c>
      <c r="B344" s="12">
        <v>11921.965357241408</v>
      </c>
      <c r="C344">
        <f>SAFADModel_final_000005__2[[#This Row],[Whole Building:Facility Total Electric Demand Power '[W'](Hourly) ]]/1000</f>
        <v>11.921965357241408</v>
      </c>
    </row>
    <row r="345" spans="1:3" x14ac:dyDescent="0.25">
      <c r="A345" s="9" t="s">
        <v>248</v>
      </c>
      <c r="B345" s="12">
        <v>42726.799944278442</v>
      </c>
      <c r="C345">
        <f>SAFADModel_final_000005__2[[#This Row],[Whole Building:Facility Total Electric Demand Power '[W'](Hourly) ]]/1000</f>
        <v>42.72679994427844</v>
      </c>
    </row>
    <row r="346" spans="1:3" x14ac:dyDescent="0.25">
      <c r="A346" s="9" t="s">
        <v>249</v>
      </c>
      <c r="B346" s="12">
        <v>67887.019387467415</v>
      </c>
      <c r="C346">
        <f>SAFADModel_final_000005__2[[#This Row],[Whole Building:Facility Total Electric Demand Power '[W'](Hourly) ]]/1000</f>
        <v>67.887019387467419</v>
      </c>
    </row>
    <row r="347" spans="1:3" x14ac:dyDescent="0.25">
      <c r="A347" s="9" t="s">
        <v>250</v>
      </c>
      <c r="B347" s="12">
        <v>164642.10663117448</v>
      </c>
      <c r="C347">
        <f>SAFADModel_final_000005__2[[#This Row],[Whole Building:Facility Total Electric Demand Power '[W'](Hourly) ]]/1000</f>
        <v>164.64210663117447</v>
      </c>
    </row>
    <row r="348" spans="1:3" x14ac:dyDescent="0.25">
      <c r="A348" s="9" t="s">
        <v>251</v>
      </c>
      <c r="B348" s="12">
        <v>175332.64359592192</v>
      </c>
      <c r="C348">
        <f>SAFADModel_final_000005__2[[#This Row],[Whole Building:Facility Total Electric Demand Power '[W'](Hourly) ]]/1000</f>
        <v>175.33264359592192</v>
      </c>
    </row>
    <row r="349" spans="1:3" x14ac:dyDescent="0.25">
      <c r="A349" s="9" t="s">
        <v>252</v>
      </c>
      <c r="B349" s="12">
        <v>257983.04210536272</v>
      </c>
      <c r="C349">
        <f>SAFADModel_final_000005__2[[#This Row],[Whole Building:Facility Total Electric Demand Power '[W'](Hourly) ]]/1000</f>
        <v>257.9830421053627</v>
      </c>
    </row>
    <row r="350" spans="1:3" x14ac:dyDescent="0.25">
      <c r="A350" s="9" t="s">
        <v>253</v>
      </c>
      <c r="B350" s="12">
        <v>261818.45401056783</v>
      </c>
      <c r="C350">
        <f>SAFADModel_final_000005__2[[#This Row],[Whole Building:Facility Total Electric Demand Power '[W'](Hourly) ]]/1000</f>
        <v>261.81845401056785</v>
      </c>
    </row>
    <row r="351" spans="1:3" x14ac:dyDescent="0.25">
      <c r="A351" s="9" t="s">
        <v>254</v>
      </c>
      <c r="B351" s="12">
        <v>263351.47632539825</v>
      </c>
      <c r="C351">
        <f>SAFADModel_final_000005__2[[#This Row],[Whole Building:Facility Total Electric Demand Power '[W'](Hourly) ]]/1000</f>
        <v>263.35147632539827</v>
      </c>
    </row>
    <row r="352" spans="1:3" x14ac:dyDescent="0.25">
      <c r="A352" s="9" t="s">
        <v>255</v>
      </c>
      <c r="B352" s="12">
        <v>269436.13741296198</v>
      </c>
      <c r="C352">
        <f>SAFADModel_final_000005__2[[#This Row],[Whole Building:Facility Total Electric Demand Power '[W'](Hourly) ]]/1000</f>
        <v>269.43613741296195</v>
      </c>
    </row>
    <row r="353" spans="1:3" x14ac:dyDescent="0.25">
      <c r="A353" s="9" t="s">
        <v>256</v>
      </c>
      <c r="B353" s="12">
        <v>255393.29365349872</v>
      </c>
      <c r="C353">
        <f>SAFADModel_final_000005__2[[#This Row],[Whole Building:Facility Total Electric Demand Power '[W'](Hourly) ]]/1000</f>
        <v>255.39329365349872</v>
      </c>
    </row>
    <row r="354" spans="1:3" x14ac:dyDescent="0.25">
      <c r="A354" s="9" t="s">
        <v>257</v>
      </c>
      <c r="B354" s="12">
        <v>232715.24575828123</v>
      </c>
      <c r="C354">
        <f>SAFADModel_final_000005__2[[#This Row],[Whole Building:Facility Total Electric Demand Power '[W'](Hourly) ]]/1000</f>
        <v>232.71524575828124</v>
      </c>
    </row>
    <row r="355" spans="1:3" x14ac:dyDescent="0.25">
      <c r="A355" s="9" t="s">
        <v>258</v>
      </c>
      <c r="B355" s="12">
        <v>81736.261363796497</v>
      </c>
      <c r="C355">
        <f>SAFADModel_final_000005__2[[#This Row],[Whole Building:Facility Total Electric Demand Power '[W'](Hourly) ]]/1000</f>
        <v>81.736261363796501</v>
      </c>
    </row>
    <row r="356" spans="1:3" x14ac:dyDescent="0.25">
      <c r="A356" s="9" t="s">
        <v>259</v>
      </c>
      <c r="B356" s="12">
        <v>40569.087383375612</v>
      </c>
      <c r="C356">
        <f>SAFADModel_final_000005__2[[#This Row],[Whole Building:Facility Total Electric Demand Power '[W'](Hourly) ]]/1000</f>
        <v>40.56908738337561</v>
      </c>
    </row>
    <row r="357" spans="1:3" x14ac:dyDescent="0.25">
      <c r="A357" s="9" t="s">
        <v>260</v>
      </c>
      <c r="B357" s="12">
        <v>16255.471064126601</v>
      </c>
      <c r="C357">
        <f>SAFADModel_final_000005__2[[#This Row],[Whole Building:Facility Total Electric Demand Power '[W'](Hourly) ]]/1000</f>
        <v>16.255471064126603</v>
      </c>
    </row>
    <row r="358" spans="1:3" x14ac:dyDescent="0.25">
      <c r="A358" s="9" t="s">
        <v>261</v>
      </c>
      <c r="B358" s="12">
        <v>12490.649026166342</v>
      </c>
      <c r="C358">
        <f>SAFADModel_final_000005__2[[#This Row],[Whole Building:Facility Total Electric Demand Power '[W'](Hourly) ]]/1000</f>
        <v>12.490649026166341</v>
      </c>
    </row>
    <row r="359" spans="1:3" x14ac:dyDescent="0.25">
      <c r="A359" s="9" t="s">
        <v>262</v>
      </c>
      <c r="B359" s="12">
        <v>12081.218714405119</v>
      </c>
      <c r="C359">
        <f>SAFADModel_final_000005__2[[#This Row],[Whole Building:Facility Total Electric Demand Power '[W'](Hourly) ]]/1000</f>
        <v>12.081218714405118</v>
      </c>
    </row>
    <row r="360" spans="1:3" x14ac:dyDescent="0.25">
      <c r="A360" s="9" t="s">
        <v>263</v>
      </c>
      <c r="B360" s="12">
        <v>12085.053914389791</v>
      </c>
      <c r="C360">
        <f>SAFADModel_final_000005__2[[#This Row],[Whole Building:Facility Total Electric Demand Power '[W'](Hourly) ]]/1000</f>
        <v>12.085053914389791</v>
      </c>
    </row>
    <row r="361" spans="1:3" x14ac:dyDescent="0.25">
      <c r="A361" s="9" t="s">
        <v>264</v>
      </c>
      <c r="B361" s="12">
        <v>12059.296205412858</v>
      </c>
      <c r="C361">
        <f>SAFADModel_final_000005__2[[#This Row],[Whole Building:Facility Total Electric Demand Power '[W'](Hourly) ]]/1000</f>
        <v>12.059296205412858</v>
      </c>
    </row>
    <row r="362" spans="1:3" x14ac:dyDescent="0.25">
      <c r="A362" s="9" t="s">
        <v>265</v>
      </c>
      <c r="B362" s="12">
        <v>11989.342651289177</v>
      </c>
      <c r="C362">
        <f>SAFADModel_final_000005__2[[#This Row],[Whole Building:Facility Total Electric Demand Power '[W'](Hourly) ]]/1000</f>
        <v>11.989342651289176</v>
      </c>
    </row>
    <row r="363" spans="1:3" x14ac:dyDescent="0.25">
      <c r="A363" s="9" t="s">
        <v>266</v>
      </c>
      <c r="B363" s="12">
        <v>11907.189997074236</v>
      </c>
      <c r="C363">
        <f>SAFADModel_final_000005__2[[#This Row],[Whole Building:Facility Total Electric Demand Power '[W'](Hourly) ]]/1000</f>
        <v>11.907189997074235</v>
      </c>
    </row>
    <row r="364" spans="1:3" x14ac:dyDescent="0.25">
      <c r="A364" s="9" t="s">
        <v>267</v>
      </c>
      <c r="B364" s="12">
        <v>11833.293078592784</v>
      </c>
      <c r="C364">
        <f>SAFADModel_final_000005__2[[#This Row],[Whole Building:Facility Total Electric Demand Power '[W'](Hourly) ]]/1000</f>
        <v>11.833293078592783</v>
      </c>
    </row>
    <row r="365" spans="1:3" x14ac:dyDescent="0.25">
      <c r="A365" s="9" t="s">
        <v>268</v>
      </c>
      <c r="B365" s="12">
        <v>11826.350374674066</v>
      </c>
      <c r="C365">
        <f>SAFADModel_final_000005__2[[#This Row],[Whole Building:Facility Total Electric Demand Power '[W'](Hourly) ]]/1000</f>
        <v>11.826350374674066</v>
      </c>
    </row>
    <row r="366" spans="1:3" x14ac:dyDescent="0.25">
      <c r="A366" s="9" t="s">
        <v>269</v>
      </c>
      <c r="B366" s="12">
        <v>11817.354830333135</v>
      </c>
      <c r="C366">
        <f>SAFADModel_final_000005__2[[#This Row],[Whole Building:Facility Total Electric Demand Power '[W'](Hourly) ]]/1000</f>
        <v>11.817354830333135</v>
      </c>
    </row>
    <row r="367" spans="1:3" x14ac:dyDescent="0.25">
      <c r="A367" s="9" t="s">
        <v>270</v>
      </c>
      <c r="B367" s="12">
        <v>11842.063885586887</v>
      </c>
      <c r="C367">
        <f>SAFADModel_final_000005__2[[#This Row],[Whole Building:Facility Total Electric Demand Power '[W'](Hourly) ]]/1000</f>
        <v>11.842063885586887</v>
      </c>
    </row>
    <row r="368" spans="1:3" x14ac:dyDescent="0.25">
      <c r="A368" s="9" t="s">
        <v>271</v>
      </c>
      <c r="B368" s="12">
        <v>11939.634789199054</v>
      </c>
      <c r="C368">
        <f>SAFADModel_final_000005__2[[#This Row],[Whole Building:Facility Total Electric Demand Power '[W'](Hourly) ]]/1000</f>
        <v>11.939634789199054</v>
      </c>
    </row>
    <row r="369" spans="1:3" x14ac:dyDescent="0.25">
      <c r="A369" s="9" t="s">
        <v>272</v>
      </c>
      <c r="B369" s="12">
        <v>30252.184762117595</v>
      </c>
      <c r="C369">
        <f>SAFADModel_final_000005__2[[#This Row],[Whole Building:Facility Total Electric Demand Power '[W'](Hourly) ]]/1000</f>
        <v>30.252184762117594</v>
      </c>
    </row>
    <row r="370" spans="1:3" x14ac:dyDescent="0.25">
      <c r="A370" s="9" t="s">
        <v>273</v>
      </c>
      <c r="B370" s="12">
        <v>155841.52991863561</v>
      </c>
      <c r="C370">
        <f>SAFADModel_final_000005__2[[#This Row],[Whole Building:Facility Total Electric Demand Power '[W'](Hourly) ]]/1000</f>
        <v>155.84152991863562</v>
      </c>
    </row>
    <row r="371" spans="1:3" x14ac:dyDescent="0.25">
      <c r="A371" s="9" t="s">
        <v>274</v>
      </c>
      <c r="B371" s="12">
        <v>215503.64184189841</v>
      </c>
      <c r="C371">
        <f>SAFADModel_final_000005__2[[#This Row],[Whole Building:Facility Total Electric Demand Power '[W'](Hourly) ]]/1000</f>
        <v>215.5036418418984</v>
      </c>
    </row>
    <row r="372" spans="1:3" x14ac:dyDescent="0.25">
      <c r="A372" s="9" t="s">
        <v>275</v>
      </c>
      <c r="B372" s="12">
        <v>235234.9565662352</v>
      </c>
      <c r="C372">
        <f>SAFADModel_final_000005__2[[#This Row],[Whole Building:Facility Total Electric Demand Power '[W'](Hourly) ]]/1000</f>
        <v>235.23495656623518</v>
      </c>
    </row>
    <row r="373" spans="1:3" x14ac:dyDescent="0.25">
      <c r="A373" s="9" t="s">
        <v>276</v>
      </c>
      <c r="B373" s="12">
        <v>262203.01221296267</v>
      </c>
      <c r="C373">
        <f>SAFADModel_final_000005__2[[#This Row],[Whole Building:Facility Total Electric Demand Power '[W'](Hourly) ]]/1000</f>
        <v>262.20301221296268</v>
      </c>
    </row>
    <row r="374" spans="1:3" x14ac:dyDescent="0.25">
      <c r="A374" s="9" t="s">
        <v>277</v>
      </c>
      <c r="B374" s="12">
        <v>261589.29534127735</v>
      </c>
      <c r="C374">
        <f>SAFADModel_final_000005__2[[#This Row],[Whole Building:Facility Total Electric Demand Power '[W'](Hourly) ]]/1000</f>
        <v>261.58929534127736</v>
      </c>
    </row>
    <row r="375" spans="1:3" x14ac:dyDescent="0.25">
      <c r="A375" s="9" t="s">
        <v>278</v>
      </c>
      <c r="B375" s="12">
        <v>290016.39117476257</v>
      </c>
      <c r="C375">
        <f>SAFADModel_final_000005__2[[#This Row],[Whole Building:Facility Total Electric Demand Power '[W'](Hourly) ]]/1000</f>
        <v>290.01639117476259</v>
      </c>
    </row>
    <row r="376" spans="1:3" x14ac:dyDescent="0.25">
      <c r="A376" s="9" t="s">
        <v>279</v>
      </c>
      <c r="B376" s="12">
        <v>284491.38793444348</v>
      </c>
      <c r="C376">
        <f>SAFADModel_final_000005__2[[#This Row],[Whole Building:Facility Total Electric Demand Power '[W'](Hourly) ]]/1000</f>
        <v>284.49138793444348</v>
      </c>
    </row>
    <row r="377" spans="1:3" x14ac:dyDescent="0.25">
      <c r="A377" s="9" t="s">
        <v>280</v>
      </c>
      <c r="B377" s="12">
        <v>273699.05270681699</v>
      </c>
      <c r="C377">
        <f>SAFADModel_final_000005__2[[#This Row],[Whole Building:Facility Total Electric Demand Power '[W'](Hourly) ]]/1000</f>
        <v>273.69905270681699</v>
      </c>
    </row>
    <row r="378" spans="1:3" x14ac:dyDescent="0.25">
      <c r="A378" s="9" t="s">
        <v>281</v>
      </c>
      <c r="B378" s="12">
        <v>234065.10152167801</v>
      </c>
      <c r="C378">
        <f>SAFADModel_final_000005__2[[#This Row],[Whole Building:Facility Total Electric Demand Power '[W'](Hourly) ]]/1000</f>
        <v>234.065101521678</v>
      </c>
    </row>
    <row r="379" spans="1:3" x14ac:dyDescent="0.25">
      <c r="A379" s="9" t="s">
        <v>282</v>
      </c>
      <c r="B379" s="12">
        <v>156397.03335495983</v>
      </c>
      <c r="C379">
        <f>SAFADModel_final_000005__2[[#This Row],[Whole Building:Facility Total Electric Demand Power '[W'](Hourly) ]]/1000</f>
        <v>156.39703335495983</v>
      </c>
    </row>
    <row r="380" spans="1:3" x14ac:dyDescent="0.25">
      <c r="A380" s="9" t="s">
        <v>283</v>
      </c>
      <c r="B380" s="12">
        <v>105893.67877798981</v>
      </c>
      <c r="C380">
        <f>SAFADModel_final_000005__2[[#This Row],[Whole Building:Facility Total Electric Demand Power '[W'](Hourly) ]]/1000</f>
        <v>105.89367877798982</v>
      </c>
    </row>
    <row r="381" spans="1:3" x14ac:dyDescent="0.25">
      <c r="A381" s="9" t="s">
        <v>284</v>
      </c>
      <c r="B381" s="12">
        <v>65507.07452917203</v>
      </c>
      <c r="C381">
        <f>SAFADModel_final_000005__2[[#This Row],[Whole Building:Facility Total Electric Demand Power '[W'](Hourly) ]]/1000</f>
        <v>65.50707452917203</v>
      </c>
    </row>
    <row r="382" spans="1:3" x14ac:dyDescent="0.25">
      <c r="A382" s="9" t="s">
        <v>285</v>
      </c>
      <c r="B382" s="12">
        <v>12075.53576057544</v>
      </c>
      <c r="C382">
        <f>SAFADModel_final_000005__2[[#This Row],[Whole Building:Facility Total Electric Demand Power '[W'](Hourly) ]]/1000</f>
        <v>12.075535760575439</v>
      </c>
    </row>
    <row r="383" spans="1:3" x14ac:dyDescent="0.25">
      <c r="A383" s="9" t="s">
        <v>286</v>
      </c>
      <c r="B383" s="12">
        <v>12033.992031684642</v>
      </c>
      <c r="C383">
        <f>SAFADModel_final_000005__2[[#This Row],[Whole Building:Facility Total Electric Demand Power '[W'](Hourly) ]]/1000</f>
        <v>12.033992031684642</v>
      </c>
    </row>
    <row r="384" spans="1:3" x14ac:dyDescent="0.25">
      <c r="A384" s="9" t="s">
        <v>287</v>
      </c>
      <c r="B384" s="12">
        <v>11993.172705573743</v>
      </c>
      <c r="C384">
        <f>SAFADModel_final_000005__2[[#This Row],[Whole Building:Facility Total Electric Demand Power '[W'](Hourly) ]]/1000</f>
        <v>11.993172705573743</v>
      </c>
    </row>
    <row r="385" spans="1:3" x14ac:dyDescent="0.25">
      <c r="A385" s="9" t="s">
        <v>288</v>
      </c>
      <c r="B385" s="12">
        <v>11982.824509940207</v>
      </c>
      <c r="C385">
        <f>SAFADModel_final_000005__2[[#This Row],[Whole Building:Facility Total Electric Demand Power '[W'](Hourly) ]]/1000</f>
        <v>11.982824509940206</v>
      </c>
    </row>
    <row r="386" spans="1:3" x14ac:dyDescent="0.25">
      <c r="A386" s="9" t="s">
        <v>289</v>
      </c>
      <c r="B386" s="12">
        <v>12001.812917275774</v>
      </c>
      <c r="C386">
        <f>SAFADModel_final_000005__2[[#This Row],[Whole Building:Facility Total Electric Demand Power '[W'](Hourly) ]]/1000</f>
        <v>12.001812917275775</v>
      </c>
    </row>
    <row r="387" spans="1:3" x14ac:dyDescent="0.25">
      <c r="A387" s="9" t="s">
        <v>290</v>
      </c>
      <c r="B387" s="12">
        <v>12027.491746778674</v>
      </c>
      <c r="C387">
        <f>SAFADModel_final_000005__2[[#This Row],[Whole Building:Facility Total Electric Demand Power '[W'](Hourly) ]]/1000</f>
        <v>12.027491746778674</v>
      </c>
    </row>
    <row r="388" spans="1:3" x14ac:dyDescent="0.25">
      <c r="A388" s="9" t="s">
        <v>291</v>
      </c>
      <c r="B388" s="12">
        <v>12021.571815427553</v>
      </c>
      <c r="C388">
        <f>SAFADModel_final_000005__2[[#This Row],[Whole Building:Facility Total Electric Demand Power '[W'](Hourly) ]]/1000</f>
        <v>12.021571815427553</v>
      </c>
    </row>
    <row r="389" spans="1:3" x14ac:dyDescent="0.25">
      <c r="A389" s="9" t="s">
        <v>292</v>
      </c>
      <c r="B389" s="12">
        <v>11976.873513661361</v>
      </c>
      <c r="C389">
        <f>SAFADModel_final_000005__2[[#This Row],[Whole Building:Facility Total Electric Demand Power '[W'](Hourly) ]]/1000</f>
        <v>11.976873513661362</v>
      </c>
    </row>
    <row r="390" spans="1:3" x14ac:dyDescent="0.25">
      <c r="A390" s="9" t="s">
        <v>293</v>
      </c>
      <c r="B390" s="12">
        <v>11938.397915649322</v>
      </c>
      <c r="C390">
        <f>SAFADModel_final_000005__2[[#This Row],[Whole Building:Facility Total Electric Demand Power '[W'](Hourly) ]]/1000</f>
        <v>11.938397915649322</v>
      </c>
    </row>
    <row r="391" spans="1:3" x14ac:dyDescent="0.25">
      <c r="A391" s="9" t="s">
        <v>294</v>
      </c>
      <c r="B391" s="12">
        <v>11942.814037200476</v>
      </c>
      <c r="C391">
        <f>SAFADModel_final_000005__2[[#This Row],[Whole Building:Facility Total Electric Demand Power '[W'](Hourly) ]]/1000</f>
        <v>11.942814037200476</v>
      </c>
    </row>
    <row r="392" spans="1:3" x14ac:dyDescent="0.25">
      <c r="A392" s="9" t="s">
        <v>295</v>
      </c>
      <c r="B392" s="12">
        <v>12027.541833668773</v>
      </c>
      <c r="C392">
        <f>SAFADModel_final_000005__2[[#This Row],[Whole Building:Facility Total Electric Demand Power '[W'](Hourly) ]]/1000</f>
        <v>12.027541833668772</v>
      </c>
    </row>
    <row r="393" spans="1:3" x14ac:dyDescent="0.25">
      <c r="A393" s="9" t="s">
        <v>296</v>
      </c>
      <c r="B393" s="12">
        <v>12125.990972131956</v>
      </c>
      <c r="C393">
        <f>SAFADModel_final_000005__2[[#This Row],[Whole Building:Facility Total Electric Demand Power '[W'](Hourly) ]]/1000</f>
        <v>12.125990972131957</v>
      </c>
    </row>
    <row r="394" spans="1:3" x14ac:dyDescent="0.25">
      <c r="A394" s="9" t="s">
        <v>297</v>
      </c>
      <c r="B394" s="12">
        <v>12180.239805094936</v>
      </c>
      <c r="C394">
        <f>SAFADModel_final_000005__2[[#This Row],[Whole Building:Facility Total Electric Demand Power '[W'](Hourly) ]]/1000</f>
        <v>12.180239805094937</v>
      </c>
    </row>
    <row r="395" spans="1:3" x14ac:dyDescent="0.25">
      <c r="A395" s="9" t="s">
        <v>298</v>
      </c>
      <c r="B395" s="12">
        <v>12204.649668331964</v>
      </c>
      <c r="C395">
        <f>SAFADModel_final_000005__2[[#This Row],[Whole Building:Facility Total Electric Demand Power '[W'](Hourly) ]]/1000</f>
        <v>12.204649668331964</v>
      </c>
    </row>
    <row r="396" spans="1:3" x14ac:dyDescent="0.25">
      <c r="A396" s="9" t="s">
        <v>299</v>
      </c>
      <c r="B396" s="12">
        <v>12226.492412026106</v>
      </c>
      <c r="C396">
        <f>SAFADModel_final_000005__2[[#This Row],[Whole Building:Facility Total Electric Demand Power '[W'](Hourly) ]]/1000</f>
        <v>12.226492412026106</v>
      </c>
    </row>
    <row r="397" spans="1:3" x14ac:dyDescent="0.25">
      <c r="A397" s="9" t="s">
        <v>300</v>
      </c>
      <c r="B397" s="12">
        <v>12244.55305875699</v>
      </c>
      <c r="C397">
        <f>SAFADModel_final_000005__2[[#This Row],[Whole Building:Facility Total Electric Demand Power '[W'](Hourly) ]]/1000</f>
        <v>12.24455305875699</v>
      </c>
    </row>
    <row r="398" spans="1:3" x14ac:dyDescent="0.25">
      <c r="A398" s="9" t="s">
        <v>301</v>
      </c>
      <c r="B398" s="12">
        <v>12259.832940921782</v>
      </c>
      <c r="C398">
        <f>SAFADModel_final_000005__2[[#This Row],[Whole Building:Facility Total Electric Demand Power '[W'](Hourly) ]]/1000</f>
        <v>12.259832940921783</v>
      </c>
    </row>
    <row r="399" spans="1:3" x14ac:dyDescent="0.25">
      <c r="A399" s="9" t="s">
        <v>302</v>
      </c>
      <c r="B399" s="12">
        <v>12275.401130133823</v>
      </c>
      <c r="C399">
        <f>SAFADModel_final_000005__2[[#This Row],[Whole Building:Facility Total Electric Demand Power '[W'](Hourly) ]]/1000</f>
        <v>12.275401130133822</v>
      </c>
    </row>
    <row r="400" spans="1:3" x14ac:dyDescent="0.25">
      <c r="A400" s="9" t="s">
        <v>303</v>
      </c>
      <c r="B400" s="12">
        <v>12295.947630742152</v>
      </c>
      <c r="C400">
        <f>SAFADModel_final_000005__2[[#This Row],[Whole Building:Facility Total Electric Demand Power '[W'](Hourly) ]]/1000</f>
        <v>12.295947630742152</v>
      </c>
    </row>
    <row r="401" spans="1:3" x14ac:dyDescent="0.25">
      <c r="A401" s="9" t="s">
        <v>304</v>
      </c>
      <c r="B401" s="12">
        <v>12304.443188956995</v>
      </c>
      <c r="C401">
        <f>SAFADModel_final_000005__2[[#This Row],[Whole Building:Facility Total Electric Demand Power '[W'](Hourly) ]]/1000</f>
        <v>12.304443188956995</v>
      </c>
    </row>
    <row r="402" spans="1:3" x14ac:dyDescent="0.25">
      <c r="A402" s="9" t="s">
        <v>305</v>
      </c>
      <c r="B402" s="12">
        <v>12293.45064347655</v>
      </c>
      <c r="C402">
        <f>SAFADModel_final_000005__2[[#This Row],[Whole Building:Facility Total Electric Demand Power '[W'](Hourly) ]]/1000</f>
        <v>12.29345064347655</v>
      </c>
    </row>
    <row r="403" spans="1:3" x14ac:dyDescent="0.25">
      <c r="A403" s="9" t="s">
        <v>306</v>
      </c>
      <c r="B403" s="12">
        <v>12259.154834729139</v>
      </c>
      <c r="C403">
        <f>SAFADModel_final_000005__2[[#This Row],[Whole Building:Facility Total Electric Demand Power '[W'](Hourly) ]]/1000</f>
        <v>12.25915483472914</v>
      </c>
    </row>
    <row r="404" spans="1:3" x14ac:dyDescent="0.25">
      <c r="A404" s="9" t="s">
        <v>307</v>
      </c>
      <c r="B404" s="12">
        <v>12202.867573115946</v>
      </c>
      <c r="C404">
        <f>SAFADModel_final_000005__2[[#This Row],[Whole Building:Facility Total Electric Demand Power '[W'](Hourly) ]]/1000</f>
        <v>12.202867573115945</v>
      </c>
    </row>
    <row r="405" spans="1:3" x14ac:dyDescent="0.25">
      <c r="A405" s="9" t="s">
        <v>308</v>
      </c>
      <c r="B405" s="12">
        <v>12139.32633084243</v>
      </c>
      <c r="C405">
        <f>SAFADModel_final_000005__2[[#This Row],[Whole Building:Facility Total Electric Demand Power '[W'](Hourly) ]]/1000</f>
        <v>12.13932633084243</v>
      </c>
    </row>
    <row r="406" spans="1:3" x14ac:dyDescent="0.25">
      <c r="A406" s="9" t="s">
        <v>309</v>
      </c>
      <c r="B406" s="12">
        <v>12102.698791491313</v>
      </c>
      <c r="C406">
        <f>SAFADModel_final_000005__2[[#This Row],[Whole Building:Facility Total Electric Demand Power '[W'](Hourly) ]]/1000</f>
        <v>12.102698791491314</v>
      </c>
    </row>
    <row r="407" spans="1:3" x14ac:dyDescent="0.25">
      <c r="A407" s="9" t="s">
        <v>310</v>
      </c>
      <c r="B407" s="12">
        <v>12048.05258232017</v>
      </c>
      <c r="C407">
        <f>SAFADModel_final_000005__2[[#This Row],[Whole Building:Facility Total Electric Demand Power '[W'](Hourly) ]]/1000</f>
        <v>12.048052582320169</v>
      </c>
    </row>
    <row r="408" spans="1:3" x14ac:dyDescent="0.25">
      <c r="A408" s="9" t="s">
        <v>311</v>
      </c>
      <c r="B408" s="12">
        <v>11996.999764481248</v>
      </c>
      <c r="C408">
        <f>SAFADModel_final_000005__2[[#This Row],[Whole Building:Facility Total Electric Demand Power '[W'](Hourly) ]]/1000</f>
        <v>11.996999764481249</v>
      </c>
    </row>
    <row r="409" spans="1:3" x14ac:dyDescent="0.25">
      <c r="A409" s="9" t="s">
        <v>312</v>
      </c>
      <c r="B409" s="12">
        <v>11936.642292565719</v>
      </c>
      <c r="C409">
        <f>SAFADModel_final_000005__2[[#This Row],[Whole Building:Facility Total Electric Demand Power '[W'](Hourly) ]]/1000</f>
        <v>11.936642292565718</v>
      </c>
    </row>
    <row r="410" spans="1:3" x14ac:dyDescent="0.25">
      <c r="A410" s="9" t="s">
        <v>313</v>
      </c>
      <c r="B410" s="12">
        <v>11907.4004340377</v>
      </c>
      <c r="C410">
        <f>SAFADModel_final_000005__2[[#This Row],[Whole Building:Facility Total Electric Demand Power '[W'](Hourly) ]]/1000</f>
        <v>11.907400434037699</v>
      </c>
    </row>
    <row r="411" spans="1:3" x14ac:dyDescent="0.25">
      <c r="A411" s="9" t="s">
        <v>314</v>
      </c>
      <c r="B411" s="12">
        <v>11877.823173989944</v>
      </c>
      <c r="C411">
        <f>SAFADModel_final_000005__2[[#This Row],[Whole Building:Facility Total Electric Demand Power '[W'](Hourly) ]]/1000</f>
        <v>11.877823173989944</v>
      </c>
    </row>
    <row r="412" spans="1:3" x14ac:dyDescent="0.25">
      <c r="A412" s="9" t="s">
        <v>315</v>
      </c>
      <c r="B412" s="12">
        <v>11854.083276781574</v>
      </c>
      <c r="C412">
        <f>SAFADModel_final_000005__2[[#This Row],[Whole Building:Facility Total Electric Demand Power '[W'](Hourly) ]]/1000</f>
        <v>11.854083276781573</v>
      </c>
    </row>
    <row r="413" spans="1:3" x14ac:dyDescent="0.25">
      <c r="A413" s="9" t="s">
        <v>316</v>
      </c>
      <c r="B413" s="12">
        <v>11820.562774660117</v>
      </c>
      <c r="C413">
        <f>SAFADModel_final_000005__2[[#This Row],[Whole Building:Facility Total Electric Demand Power '[W'](Hourly) ]]/1000</f>
        <v>11.820562774660116</v>
      </c>
    </row>
    <row r="414" spans="1:3" x14ac:dyDescent="0.25">
      <c r="A414" s="9" t="s">
        <v>317</v>
      </c>
      <c r="B414" s="12">
        <v>11793.343325257729</v>
      </c>
      <c r="C414">
        <f>SAFADModel_final_000005__2[[#This Row],[Whole Building:Facility Total Electric Demand Power '[W'](Hourly) ]]/1000</f>
        <v>11.793343325257728</v>
      </c>
    </row>
    <row r="415" spans="1:3" x14ac:dyDescent="0.25">
      <c r="A415" s="9" t="s">
        <v>318</v>
      </c>
      <c r="B415" s="12">
        <v>11811.098975087205</v>
      </c>
      <c r="C415">
        <f>SAFADModel_final_000005__2[[#This Row],[Whole Building:Facility Total Electric Demand Power '[W'](Hourly) ]]/1000</f>
        <v>11.811098975087205</v>
      </c>
    </row>
    <row r="416" spans="1:3" x14ac:dyDescent="0.25">
      <c r="A416" s="9" t="s">
        <v>319</v>
      </c>
      <c r="B416" s="12">
        <v>11923.744134291112</v>
      </c>
      <c r="C416">
        <f>SAFADModel_final_000005__2[[#This Row],[Whole Building:Facility Total Electric Demand Power '[W'](Hourly) ]]/1000</f>
        <v>11.923744134291111</v>
      </c>
    </row>
    <row r="417" spans="1:3" x14ac:dyDescent="0.25">
      <c r="A417" s="9" t="s">
        <v>320</v>
      </c>
      <c r="B417" s="12">
        <v>12047.156654159742</v>
      </c>
      <c r="C417">
        <f>SAFADModel_final_000005__2[[#This Row],[Whole Building:Facility Total Electric Demand Power '[W'](Hourly) ]]/1000</f>
        <v>12.047156654159743</v>
      </c>
    </row>
    <row r="418" spans="1:3" x14ac:dyDescent="0.25">
      <c r="A418" s="9" t="s">
        <v>321</v>
      </c>
      <c r="B418" s="12">
        <v>12136.128841894855</v>
      </c>
      <c r="C418">
        <f>SAFADModel_final_000005__2[[#This Row],[Whole Building:Facility Total Electric Demand Power '[W'](Hourly) ]]/1000</f>
        <v>12.136128841894855</v>
      </c>
    </row>
    <row r="419" spans="1:3" x14ac:dyDescent="0.25">
      <c r="A419" s="9" t="s">
        <v>322</v>
      </c>
      <c r="B419" s="12">
        <v>12192.691950852919</v>
      </c>
      <c r="C419">
        <f>SAFADModel_final_000005__2[[#This Row],[Whole Building:Facility Total Electric Demand Power '[W'](Hourly) ]]/1000</f>
        <v>12.19269195085292</v>
      </c>
    </row>
    <row r="420" spans="1:3" x14ac:dyDescent="0.25">
      <c r="A420" s="9" t="s">
        <v>323</v>
      </c>
      <c r="B420" s="12">
        <v>12242.425006457875</v>
      </c>
      <c r="C420">
        <f>SAFADModel_final_000005__2[[#This Row],[Whole Building:Facility Total Electric Demand Power '[W'](Hourly) ]]/1000</f>
        <v>12.242425006457875</v>
      </c>
    </row>
    <row r="421" spans="1:3" x14ac:dyDescent="0.25">
      <c r="A421" s="9" t="s">
        <v>324</v>
      </c>
      <c r="B421" s="12">
        <v>12286.031319525695</v>
      </c>
      <c r="C421">
        <f>SAFADModel_final_000005__2[[#This Row],[Whole Building:Facility Total Electric Demand Power '[W'](Hourly) ]]/1000</f>
        <v>12.286031319525694</v>
      </c>
    </row>
    <row r="422" spans="1:3" x14ac:dyDescent="0.25">
      <c r="A422" s="9" t="s">
        <v>325</v>
      </c>
      <c r="B422" s="12">
        <v>12315.568940991056</v>
      </c>
      <c r="C422">
        <f>SAFADModel_final_000005__2[[#This Row],[Whole Building:Facility Total Electric Demand Power '[W'](Hourly) ]]/1000</f>
        <v>12.315568940991055</v>
      </c>
    </row>
    <row r="423" spans="1:3" x14ac:dyDescent="0.25">
      <c r="A423" s="9" t="s">
        <v>326</v>
      </c>
      <c r="B423" s="12">
        <v>12322.423784623657</v>
      </c>
      <c r="C423">
        <f>SAFADModel_final_000005__2[[#This Row],[Whole Building:Facility Total Electric Demand Power '[W'](Hourly) ]]/1000</f>
        <v>12.322423784623657</v>
      </c>
    </row>
    <row r="424" spans="1:3" x14ac:dyDescent="0.25">
      <c r="A424" s="9" t="s">
        <v>327</v>
      </c>
      <c r="B424" s="12">
        <v>12286.389981918801</v>
      </c>
      <c r="C424">
        <f>SAFADModel_final_000005__2[[#This Row],[Whole Building:Facility Total Electric Demand Power '[W'](Hourly) ]]/1000</f>
        <v>12.2863899819188</v>
      </c>
    </row>
    <row r="425" spans="1:3" x14ac:dyDescent="0.25">
      <c r="A425" s="9" t="s">
        <v>328</v>
      </c>
      <c r="B425" s="12">
        <v>12209.593209552304</v>
      </c>
      <c r="C425">
        <f>SAFADModel_final_000005__2[[#This Row],[Whole Building:Facility Total Electric Demand Power '[W'](Hourly) ]]/1000</f>
        <v>12.209593209552304</v>
      </c>
    </row>
    <row r="426" spans="1:3" x14ac:dyDescent="0.25">
      <c r="A426" s="9" t="s">
        <v>329</v>
      </c>
      <c r="B426" s="12">
        <v>12130.356308323469</v>
      </c>
      <c r="C426">
        <f>SAFADModel_final_000005__2[[#This Row],[Whole Building:Facility Total Electric Demand Power '[W'](Hourly) ]]/1000</f>
        <v>12.130356308323469</v>
      </c>
    </row>
    <row r="427" spans="1:3" x14ac:dyDescent="0.25">
      <c r="A427" s="9" t="s">
        <v>330</v>
      </c>
      <c r="B427" s="12">
        <v>12074.896166081866</v>
      </c>
      <c r="C427">
        <f>SAFADModel_final_000005__2[[#This Row],[Whole Building:Facility Total Electric Demand Power '[W'](Hourly) ]]/1000</f>
        <v>12.074896166081865</v>
      </c>
    </row>
    <row r="428" spans="1:3" x14ac:dyDescent="0.25">
      <c r="A428" s="9" t="s">
        <v>331</v>
      </c>
      <c r="B428" s="12">
        <v>12048.424776655738</v>
      </c>
      <c r="C428">
        <f>SAFADModel_final_000005__2[[#This Row],[Whole Building:Facility Total Electric Demand Power '[W'](Hourly) ]]/1000</f>
        <v>12.048424776655738</v>
      </c>
    </row>
    <row r="429" spans="1:3" x14ac:dyDescent="0.25">
      <c r="A429" s="9" t="s">
        <v>332</v>
      </c>
      <c r="B429" s="12">
        <v>12025.467773346567</v>
      </c>
      <c r="C429">
        <f>SAFADModel_final_000005__2[[#This Row],[Whole Building:Facility Total Electric Demand Power '[W'](Hourly) ]]/1000</f>
        <v>12.025467773346566</v>
      </c>
    </row>
    <row r="430" spans="1:3" x14ac:dyDescent="0.25">
      <c r="A430" s="9" t="s">
        <v>333</v>
      </c>
      <c r="B430" s="12">
        <v>11999.25288557251</v>
      </c>
      <c r="C430">
        <f>SAFADModel_final_000005__2[[#This Row],[Whole Building:Facility Total Electric Demand Power '[W'](Hourly) ]]/1000</f>
        <v>11.99925288557251</v>
      </c>
    </row>
    <row r="431" spans="1:3" x14ac:dyDescent="0.25">
      <c r="A431" s="9" t="s">
        <v>334</v>
      </c>
      <c r="B431" s="12">
        <v>11965.739739969244</v>
      </c>
      <c r="C431">
        <f>SAFADModel_final_000005__2[[#This Row],[Whole Building:Facility Total Electric Demand Power '[W'](Hourly) ]]/1000</f>
        <v>11.965739739969244</v>
      </c>
    </row>
    <row r="432" spans="1:3" x14ac:dyDescent="0.25">
      <c r="A432" s="9" t="s">
        <v>335</v>
      </c>
      <c r="B432" s="12">
        <v>11943.826743221825</v>
      </c>
      <c r="C432">
        <f>SAFADModel_final_000005__2[[#This Row],[Whole Building:Facility Total Electric Demand Power '[W'](Hourly) ]]/1000</f>
        <v>11.943826743221825</v>
      </c>
    </row>
    <row r="433" spans="1:3" x14ac:dyDescent="0.25">
      <c r="A433" s="9" t="s">
        <v>336</v>
      </c>
      <c r="B433" s="12">
        <v>11922.325270286741</v>
      </c>
      <c r="C433">
        <f>SAFADModel_final_000005__2[[#This Row],[Whole Building:Facility Total Electric Demand Power '[W'](Hourly) ]]/1000</f>
        <v>11.922325270286741</v>
      </c>
    </row>
    <row r="434" spans="1:3" x14ac:dyDescent="0.25">
      <c r="A434" s="9" t="s">
        <v>337</v>
      </c>
      <c r="B434" s="12">
        <v>11916.593398272593</v>
      </c>
      <c r="C434">
        <f>SAFADModel_final_000005__2[[#This Row],[Whole Building:Facility Total Electric Demand Power '[W'](Hourly) ]]/1000</f>
        <v>11.916593398272592</v>
      </c>
    </row>
    <row r="435" spans="1:3" x14ac:dyDescent="0.25">
      <c r="A435" s="9" t="s">
        <v>338</v>
      </c>
      <c r="B435" s="12">
        <v>11917.2066796946</v>
      </c>
      <c r="C435">
        <f>SAFADModel_final_000005__2[[#This Row],[Whole Building:Facility Total Electric Demand Power '[W'](Hourly) ]]/1000</f>
        <v>11.917206679694599</v>
      </c>
    </row>
    <row r="436" spans="1:3" x14ac:dyDescent="0.25">
      <c r="A436" s="9" t="s">
        <v>339</v>
      </c>
      <c r="B436" s="12">
        <v>11886.82980687212</v>
      </c>
      <c r="C436">
        <f>SAFADModel_final_000005__2[[#This Row],[Whole Building:Facility Total Electric Demand Power '[W'](Hourly) ]]/1000</f>
        <v>11.88682980687212</v>
      </c>
    </row>
    <row r="437" spans="1:3" x14ac:dyDescent="0.25">
      <c r="A437" s="9" t="s">
        <v>340</v>
      </c>
      <c r="B437" s="12">
        <v>11811.275679382228</v>
      </c>
      <c r="C437">
        <f>SAFADModel_final_000005__2[[#This Row],[Whole Building:Facility Total Electric Demand Power '[W'](Hourly) ]]/1000</f>
        <v>11.811275679382229</v>
      </c>
    </row>
    <row r="438" spans="1:3" x14ac:dyDescent="0.25">
      <c r="A438" s="9" t="s">
        <v>341</v>
      </c>
      <c r="B438" s="12">
        <v>11736.58451468951</v>
      </c>
      <c r="C438">
        <f>SAFADModel_final_000005__2[[#This Row],[Whole Building:Facility Total Electric Demand Power '[W'](Hourly) ]]/1000</f>
        <v>11.736584514689509</v>
      </c>
    </row>
    <row r="439" spans="1:3" x14ac:dyDescent="0.25">
      <c r="A439" s="9" t="s">
        <v>342</v>
      </c>
      <c r="B439" s="12">
        <v>11749.575606748005</v>
      </c>
      <c r="C439">
        <f>SAFADModel_final_000005__2[[#This Row],[Whole Building:Facility Total Electric Demand Power '[W'](Hourly) ]]/1000</f>
        <v>11.749575606748005</v>
      </c>
    </row>
    <row r="440" spans="1:3" x14ac:dyDescent="0.25">
      <c r="A440" s="9" t="s">
        <v>343</v>
      </c>
      <c r="B440" s="12">
        <v>11923.89887823227</v>
      </c>
      <c r="C440">
        <f>SAFADModel_final_000005__2[[#This Row],[Whole Building:Facility Total Electric Demand Power '[W'](Hourly) ]]/1000</f>
        <v>11.92389887823227</v>
      </c>
    </row>
    <row r="441" spans="1:3" x14ac:dyDescent="0.25">
      <c r="A441" s="9" t="s">
        <v>344</v>
      </c>
      <c r="B441" s="12">
        <v>12098.807045483854</v>
      </c>
      <c r="C441">
        <f>SAFADModel_final_000005__2[[#This Row],[Whole Building:Facility Total Electric Demand Power '[W'](Hourly) ]]/1000</f>
        <v>12.098807045483854</v>
      </c>
    </row>
    <row r="442" spans="1:3" x14ac:dyDescent="0.25">
      <c r="A442" s="9" t="s">
        <v>345</v>
      </c>
      <c r="B442" s="12">
        <v>12195.239890132421</v>
      </c>
      <c r="C442">
        <f>SAFADModel_final_000005__2[[#This Row],[Whole Building:Facility Total Electric Demand Power '[W'](Hourly) ]]/1000</f>
        <v>12.195239890132422</v>
      </c>
    </row>
    <row r="443" spans="1:3" x14ac:dyDescent="0.25">
      <c r="A443" s="9" t="s">
        <v>346</v>
      </c>
      <c r="B443" s="12">
        <v>12235.212540426312</v>
      </c>
      <c r="C443">
        <f>SAFADModel_final_000005__2[[#This Row],[Whole Building:Facility Total Electric Demand Power '[W'](Hourly) ]]/1000</f>
        <v>12.235212540426312</v>
      </c>
    </row>
    <row r="444" spans="1:3" x14ac:dyDescent="0.25">
      <c r="A444" s="9" t="s">
        <v>347</v>
      </c>
      <c r="B444" s="12">
        <v>12268.914370217746</v>
      </c>
      <c r="C444">
        <f>SAFADModel_final_000005__2[[#This Row],[Whole Building:Facility Total Electric Demand Power '[W'](Hourly) ]]/1000</f>
        <v>12.268914370217747</v>
      </c>
    </row>
    <row r="445" spans="1:3" x14ac:dyDescent="0.25">
      <c r="A445" s="9" t="s">
        <v>348</v>
      </c>
      <c r="B445" s="12">
        <v>12295.947630742152</v>
      </c>
      <c r="C445">
        <f>SAFADModel_final_000005__2[[#This Row],[Whole Building:Facility Total Electric Demand Power '[W'](Hourly) ]]/1000</f>
        <v>12.295947630742152</v>
      </c>
    </row>
    <row r="446" spans="1:3" x14ac:dyDescent="0.25">
      <c r="A446" s="9" t="s">
        <v>349</v>
      </c>
      <c r="B446" s="12">
        <v>12315.568940991056</v>
      </c>
      <c r="C446">
        <f>SAFADModel_final_000005__2[[#This Row],[Whole Building:Facility Total Electric Demand Power '[W'](Hourly) ]]/1000</f>
        <v>12.315568940991055</v>
      </c>
    </row>
    <row r="447" spans="1:3" x14ac:dyDescent="0.25">
      <c r="A447" s="9" t="s">
        <v>350</v>
      </c>
      <c r="B447" s="12">
        <v>12317.615159444364</v>
      </c>
      <c r="C447">
        <f>SAFADModel_final_000005__2[[#This Row],[Whole Building:Facility Total Electric Demand Power '[W'](Hourly) ]]/1000</f>
        <v>12.317615159444363</v>
      </c>
    </row>
    <row r="448" spans="1:3" x14ac:dyDescent="0.25">
      <c r="A448" s="9" t="s">
        <v>351</v>
      </c>
      <c r="B448" s="12">
        <v>12299.976327633189</v>
      </c>
      <c r="C448">
        <f>SAFADModel_final_000005__2[[#This Row],[Whole Building:Facility Total Electric Demand Power '[W'](Hourly) ]]/1000</f>
        <v>12.299976327633189</v>
      </c>
    </row>
    <row r="449" spans="1:3" x14ac:dyDescent="0.25">
      <c r="A449" s="9" t="s">
        <v>352</v>
      </c>
      <c r="B449" s="12">
        <v>12266.99380889342</v>
      </c>
      <c r="C449">
        <f>SAFADModel_final_000005__2[[#This Row],[Whole Building:Facility Total Electric Demand Power '[W'](Hourly) ]]/1000</f>
        <v>12.266993808893419</v>
      </c>
    </row>
    <row r="450" spans="1:3" x14ac:dyDescent="0.25">
      <c r="A450" s="9" t="s">
        <v>353</v>
      </c>
      <c r="B450" s="12">
        <v>12233.319124627182</v>
      </c>
      <c r="C450">
        <f>SAFADModel_final_000005__2[[#This Row],[Whole Building:Facility Total Electric Demand Power '[W'](Hourly) ]]/1000</f>
        <v>12.233319124627181</v>
      </c>
    </row>
    <row r="451" spans="1:3" x14ac:dyDescent="0.25">
      <c r="A451" s="9" t="s">
        <v>354</v>
      </c>
      <c r="B451" s="12">
        <v>12199.934101556688</v>
      </c>
      <c r="C451">
        <f>SAFADModel_final_000005__2[[#This Row],[Whole Building:Facility Total Electric Demand Power '[W'](Hourly) ]]/1000</f>
        <v>12.199934101556687</v>
      </c>
    </row>
    <row r="452" spans="1:3" x14ac:dyDescent="0.25">
      <c r="A452" s="9" t="s">
        <v>355</v>
      </c>
      <c r="B452" s="12">
        <v>12164.347166073552</v>
      </c>
      <c r="C452">
        <f>SAFADModel_final_000005__2[[#This Row],[Whole Building:Facility Total Electric Demand Power '[W'](Hourly) ]]/1000</f>
        <v>12.164347166073552</v>
      </c>
    </row>
    <row r="453" spans="1:3" x14ac:dyDescent="0.25">
      <c r="A453" s="9" t="s">
        <v>356</v>
      </c>
      <c r="B453" s="12">
        <v>12107.9471504458</v>
      </c>
      <c r="C453">
        <f>SAFADModel_final_000005__2[[#This Row],[Whole Building:Facility Total Electric Demand Power '[W'](Hourly) ]]/1000</f>
        <v>12.107947150445799</v>
      </c>
    </row>
    <row r="454" spans="1:3" x14ac:dyDescent="0.25">
      <c r="A454" s="9" t="s">
        <v>357</v>
      </c>
      <c r="B454" s="12">
        <v>12053.28408298555</v>
      </c>
      <c r="C454">
        <f>SAFADModel_final_000005__2[[#This Row],[Whole Building:Facility Total Electric Demand Power '[W'](Hourly) ]]/1000</f>
        <v>12.053284082985551</v>
      </c>
    </row>
    <row r="455" spans="1:3" x14ac:dyDescent="0.25">
      <c r="A455" s="9" t="s">
        <v>358</v>
      </c>
      <c r="B455" s="12">
        <v>11972.354575806741</v>
      </c>
      <c r="C455">
        <f>SAFADModel_final_000005__2[[#This Row],[Whole Building:Facility Total Electric Demand Power '[W'](Hourly) ]]/1000</f>
        <v>11.972354575806742</v>
      </c>
    </row>
    <row r="456" spans="1:3" x14ac:dyDescent="0.25">
      <c r="A456" s="9" t="s">
        <v>359</v>
      </c>
      <c r="B456" s="12">
        <v>11865.736038647783</v>
      </c>
      <c r="C456">
        <f>SAFADModel_final_000005__2[[#This Row],[Whole Building:Facility Total Electric Demand Power '[W'](Hourly) ]]/1000</f>
        <v>11.865736038647784</v>
      </c>
    </row>
    <row r="457" spans="1:3" x14ac:dyDescent="0.25">
      <c r="A457" s="9" t="s">
        <v>360</v>
      </c>
      <c r="B457" s="12">
        <v>11805.228982821091</v>
      </c>
      <c r="C457">
        <f>SAFADModel_final_000005__2[[#This Row],[Whole Building:Facility Total Electric Demand Power '[W'](Hourly) ]]/1000</f>
        <v>11.80522898282109</v>
      </c>
    </row>
    <row r="458" spans="1:3" x14ac:dyDescent="0.25">
      <c r="A458" s="9" t="s">
        <v>629</v>
      </c>
      <c r="B458" s="12">
        <v>11870.549088519067</v>
      </c>
      <c r="C458">
        <f>SAFADModel_final_000005__2[[#This Row],[Whole Building:Facility Total Electric Demand Power '[W'](Hourly) ]]/1000</f>
        <v>11.870549088519066</v>
      </c>
    </row>
    <row r="459" spans="1:3" x14ac:dyDescent="0.25">
      <c r="A459" s="9" t="s">
        <v>630</v>
      </c>
      <c r="B459" s="12">
        <v>11942.447832268432</v>
      </c>
      <c r="C459">
        <f>SAFADModel_final_000005__2[[#This Row],[Whole Building:Facility Total Electric Demand Power '[W'](Hourly) ]]/1000</f>
        <v>11.942447832268432</v>
      </c>
    </row>
    <row r="460" spans="1:3" x14ac:dyDescent="0.25">
      <c r="A460" s="9" t="s">
        <v>631</v>
      </c>
      <c r="B460" s="12">
        <v>11950.353250545684</v>
      </c>
      <c r="C460">
        <f>SAFADModel_final_000005__2[[#This Row],[Whole Building:Facility Total Electric Demand Power '[W'](Hourly) ]]/1000</f>
        <v>11.950353250545684</v>
      </c>
    </row>
    <row r="461" spans="1:3" x14ac:dyDescent="0.25">
      <c r="A461" s="9" t="s">
        <v>632</v>
      </c>
      <c r="B461" s="12">
        <v>11876.348245899395</v>
      </c>
      <c r="C461">
        <f>SAFADModel_final_000005__2[[#This Row],[Whole Building:Facility Total Electric Demand Power '[W'](Hourly) ]]/1000</f>
        <v>11.876348245899395</v>
      </c>
    </row>
    <row r="462" spans="1:3" x14ac:dyDescent="0.25">
      <c r="A462" s="9" t="s">
        <v>633</v>
      </c>
      <c r="B462" s="12">
        <v>11774.42411013846</v>
      </c>
      <c r="C462">
        <f>SAFADModel_final_000005__2[[#This Row],[Whole Building:Facility Total Electric Demand Power '[W'](Hourly) ]]/1000</f>
        <v>11.77442411013846</v>
      </c>
    </row>
    <row r="463" spans="1:3" x14ac:dyDescent="0.25">
      <c r="A463" s="9" t="s">
        <v>634</v>
      </c>
      <c r="B463" s="12">
        <v>11756.7946062439</v>
      </c>
      <c r="C463">
        <f>SAFADModel_final_000005__2[[#This Row],[Whole Building:Facility Total Electric Demand Power '[W'](Hourly) ]]/1000</f>
        <v>11.756794606243901</v>
      </c>
    </row>
    <row r="464" spans="1:3" x14ac:dyDescent="0.25">
      <c r="A464" s="9" t="s">
        <v>635</v>
      </c>
      <c r="B464" s="12">
        <v>11906.498425815555</v>
      </c>
      <c r="C464">
        <f>SAFADModel_final_000005__2[[#This Row],[Whole Building:Facility Total Electric Demand Power '[W'](Hourly) ]]/1000</f>
        <v>11.906498425815554</v>
      </c>
    </row>
    <row r="465" spans="1:3" x14ac:dyDescent="0.25">
      <c r="A465" s="9" t="s">
        <v>636</v>
      </c>
      <c r="B465" s="12">
        <v>12080.142979807148</v>
      </c>
      <c r="C465">
        <f>SAFADModel_final_000005__2[[#This Row],[Whole Building:Facility Total Electric Demand Power '[W'](Hourly) ]]/1000</f>
        <v>12.080142979807148</v>
      </c>
    </row>
    <row r="466" spans="1:3" x14ac:dyDescent="0.25">
      <c r="A466" s="9" t="s">
        <v>637</v>
      </c>
      <c r="B466" s="12">
        <v>12187.630103385362</v>
      </c>
      <c r="C466">
        <f>SAFADModel_final_000005__2[[#This Row],[Whole Building:Facility Total Electric Demand Power '[W'](Hourly) ]]/1000</f>
        <v>12.187630103385361</v>
      </c>
    </row>
    <row r="467" spans="1:3" x14ac:dyDescent="0.25">
      <c r="A467" s="9" t="s">
        <v>638</v>
      </c>
      <c r="B467" s="12">
        <v>12225.237808394033</v>
      </c>
      <c r="C467">
        <f>SAFADModel_final_000005__2[[#This Row],[Whole Building:Facility Total Electric Demand Power '[W'](Hourly) ]]/1000</f>
        <v>12.225237808394033</v>
      </c>
    </row>
    <row r="468" spans="1:3" x14ac:dyDescent="0.25">
      <c r="A468" s="9" t="s">
        <v>639</v>
      </c>
      <c r="B468" s="12">
        <v>12232.653486732097</v>
      </c>
      <c r="C468">
        <f>SAFADModel_final_000005__2[[#This Row],[Whole Building:Facility Total Electric Demand Power '[W'](Hourly) ]]/1000</f>
        <v>12.232653486732097</v>
      </c>
    </row>
    <row r="469" spans="1:3" x14ac:dyDescent="0.25">
      <c r="A469" s="9" t="s">
        <v>640</v>
      </c>
      <c r="B469" s="12">
        <v>12253.466308936442</v>
      </c>
      <c r="C469">
        <f>SAFADModel_final_000005__2[[#This Row],[Whole Building:Facility Total Electric Demand Power '[W'](Hourly) ]]/1000</f>
        <v>12.253466308936442</v>
      </c>
    </row>
    <row r="470" spans="1:3" x14ac:dyDescent="0.25">
      <c r="A470" s="9" t="s">
        <v>641</v>
      </c>
      <c r="B470" s="12">
        <v>12275.401130133823</v>
      </c>
      <c r="C470">
        <f>SAFADModel_final_000005__2[[#This Row],[Whole Building:Facility Total Electric Demand Power '[W'](Hourly) ]]/1000</f>
        <v>12.275401130133822</v>
      </c>
    </row>
    <row r="471" spans="1:3" x14ac:dyDescent="0.25">
      <c r="A471" s="9" t="s">
        <v>642</v>
      </c>
      <c r="B471" s="12">
        <v>12286.593218796785</v>
      </c>
      <c r="C471">
        <f>SAFADModel_final_000005__2[[#This Row],[Whole Building:Facility Total Electric Demand Power '[W'](Hourly) ]]/1000</f>
        <v>12.286593218796785</v>
      </c>
    </row>
    <row r="472" spans="1:3" x14ac:dyDescent="0.25">
      <c r="A472" s="9" t="s">
        <v>643</v>
      </c>
      <c r="B472" s="12">
        <v>12276.070516112586</v>
      </c>
      <c r="C472">
        <f>SAFADModel_final_000005__2[[#This Row],[Whole Building:Facility Total Electric Demand Power '[W'](Hourly) ]]/1000</f>
        <v>12.276070516112586</v>
      </c>
    </row>
    <row r="473" spans="1:3" x14ac:dyDescent="0.25">
      <c r="A473" s="9" t="s">
        <v>644</v>
      </c>
      <c r="B473" s="12">
        <v>12248.381115675444</v>
      </c>
      <c r="C473">
        <f>SAFADModel_final_000005__2[[#This Row],[Whole Building:Facility Total Electric Demand Power '[W'](Hourly) ]]/1000</f>
        <v>12.248381115675445</v>
      </c>
    </row>
    <row r="474" spans="1:3" x14ac:dyDescent="0.25">
      <c r="A474" s="9" t="s">
        <v>645</v>
      </c>
      <c r="B474" s="12">
        <v>12218.549178074565</v>
      </c>
      <c r="C474">
        <f>SAFADModel_final_000005__2[[#This Row],[Whole Building:Facility Total Electric Demand Power '[W'](Hourly) ]]/1000</f>
        <v>12.218549178074564</v>
      </c>
    </row>
    <row r="475" spans="1:3" x14ac:dyDescent="0.25">
      <c r="A475" s="9" t="s">
        <v>646</v>
      </c>
      <c r="B475" s="12">
        <v>12198.093057212669</v>
      </c>
      <c r="C475">
        <f>SAFADModel_final_000005__2[[#This Row],[Whole Building:Facility Total Electric Demand Power '[W'](Hourly) ]]/1000</f>
        <v>12.198093057212668</v>
      </c>
    </row>
    <row r="476" spans="1:3" x14ac:dyDescent="0.25">
      <c r="A476" s="9" t="s">
        <v>647</v>
      </c>
      <c r="B476" s="12">
        <v>12184.037448154146</v>
      </c>
      <c r="C476">
        <f>SAFADModel_final_000005__2[[#This Row],[Whole Building:Facility Total Electric Demand Power '[W'](Hourly) ]]/1000</f>
        <v>12.184037448154145</v>
      </c>
    </row>
    <row r="477" spans="1:3" x14ac:dyDescent="0.25">
      <c r="A477" s="9" t="s">
        <v>648</v>
      </c>
      <c r="B477" s="12">
        <v>12170.281187554245</v>
      </c>
      <c r="C477">
        <f>SAFADModel_final_000005__2[[#This Row],[Whole Building:Facility Total Electric Demand Power '[W'](Hourly) ]]/1000</f>
        <v>12.170281187554245</v>
      </c>
    </row>
    <row r="478" spans="1:3" x14ac:dyDescent="0.25">
      <c r="A478" s="9" t="s">
        <v>649</v>
      </c>
      <c r="B478" s="12">
        <v>12152.974611386511</v>
      </c>
      <c r="C478">
        <f>SAFADModel_final_000005__2[[#This Row],[Whole Building:Facility Total Electric Demand Power '[W'](Hourly) ]]/1000</f>
        <v>12.152974611386512</v>
      </c>
    </row>
    <row r="479" spans="1:3" x14ac:dyDescent="0.25">
      <c r="A479" s="9" t="s">
        <v>650</v>
      </c>
      <c r="B479" s="12">
        <v>12137.214228803001</v>
      </c>
      <c r="C479">
        <f>SAFADModel_final_000005__2[[#This Row],[Whole Building:Facility Total Electric Demand Power '[W'](Hourly) ]]/1000</f>
        <v>12.137214228803002</v>
      </c>
    </row>
    <row r="480" spans="1:3" x14ac:dyDescent="0.25">
      <c r="A480" s="9" t="s">
        <v>651</v>
      </c>
      <c r="B480" s="12">
        <v>12120.677337061576</v>
      </c>
      <c r="C480">
        <f>SAFADModel_final_000005__2[[#This Row],[Whole Building:Facility Total Electric Demand Power '[W'](Hourly) ]]/1000</f>
        <v>12.120677337061576</v>
      </c>
    </row>
    <row r="481" spans="1:3" x14ac:dyDescent="0.25">
      <c r="A481" s="9" t="s">
        <v>652</v>
      </c>
      <c r="B481" s="12">
        <v>12084.971932683264</v>
      </c>
      <c r="C481">
        <f>SAFADModel_final_000005__2[[#This Row],[Whole Building:Facility Total Electric Demand Power '[W'](Hourly) ]]/1000</f>
        <v>12.084971932683263</v>
      </c>
    </row>
    <row r="482" spans="1:3" x14ac:dyDescent="0.25">
      <c r="A482" s="9" t="s">
        <v>653</v>
      </c>
      <c r="B482" s="12">
        <v>12032.52092758256</v>
      </c>
      <c r="C482">
        <f>SAFADModel_final_000005__2[[#This Row],[Whole Building:Facility Total Electric Demand Power '[W'](Hourly) ]]/1000</f>
        <v>12.03252092758256</v>
      </c>
    </row>
    <row r="483" spans="1:3" x14ac:dyDescent="0.25">
      <c r="A483" s="9" t="s">
        <v>654</v>
      </c>
      <c r="B483" s="12">
        <v>11980.382715308346</v>
      </c>
      <c r="C483">
        <f>SAFADModel_final_000005__2[[#This Row],[Whole Building:Facility Total Electric Demand Power '[W'](Hourly) ]]/1000</f>
        <v>11.980382715308346</v>
      </c>
    </row>
    <row r="484" spans="1:3" x14ac:dyDescent="0.25">
      <c r="A484" s="9" t="s">
        <v>655</v>
      </c>
      <c r="B484" s="12">
        <v>11944.841506874733</v>
      </c>
      <c r="C484">
        <f>SAFADModel_final_000005__2[[#This Row],[Whole Building:Facility Total Electric Demand Power '[W'](Hourly) ]]/1000</f>
        <v>11.944841506874733</v>
      </c>
    </row>
    <row r="485" spans="1:3" x14ac:dyDescent="0.25">
      <c r="A485" s="9" t="s">
        <v>656</v>
      </c>
      <c r="B485" s="12">
        <v>11938.083455896951</v>
      </c>
      <c r="C485">
        <f>SAFADModel_final_000005__2[[#This Row],[Whole Building:Facility Total Electric Demand Power '[W'](Hourly) ]]/1000</f>
        <v>11.938083455896951</v>
      </c>
    </row>
    <row r="486" spans="1:3" x14ac:dyDescent="0.25">
      <c r="A486" s="9" t="s">
        <v>657</v>
      </c>
      <c r="B486" s="12">
        <v>11936.717126598649</v>
      </c>
      <c r="C486">
        <f>SAFADModel_final_000005__2[[#This Row],[Whole Building:Facility Total Electric Demand Power '[W'](Hourly) ]]/1000</f>
        <v>11.93671712659865</v>
      </c>
    </row>
    <row r="487" spans="1:3" x14ac:dyDescent="0.25">
      <c r="A487" s="9" t="s">
        <v>658</v>
      </c>
      <c r="B487" s="12">
        <v>11955.618678100682</v>
      </c>
      <c r="C487">
        <f>SAFADModel_final_000005__2[[#This Row],[Whole Building:Facility Total Electric Demand Power '[W'](Hourly) ]]/1000</f>
        <v>11.955618678100683</v>
      </c>
    </row>
    <row r="488" spans="1:3" x14ac:dyDescent="0.25">
      <c r="A488" s="9" t="s">
        <v>659</v>
      </c>
      <c r="B488" s="12">
        <v>12004.62975105964</v>
      </c>
      <c r="C488">
        <f>SAFADModel_final_000005__2[[#This Row],[Whole Building:Facility Total Electric Demand Power '[W'](Hourly) ]]/1000</f>
        <v>12.004629751059639</v>
      </c>
    </row>
    <row r="489" spans="1:3" x14ac:dyDescent="0.25">
      <c r="A489" s="9" t="s">
        <v>660</v>
      </c>
      <c r="B489" s="12">
        <v>12073.534877179967</v>
      </c>
      <c r="C489">
        <f>SAFADModel_final_000005__2[[#This Row],[Whole Building:Facility Total Electric Demand Power '[W'](Hourly) ]]/1000</f>
        <v>12.073534877179966</v>
      </c>
    </row>
    <row r="490" spans="1:3" x14ac:dyDescent="0.25">
      <c r="A490" s="9" t="s">
        <v>661</v>
      </c>
      <c r="B490" s="12">
        <v>12152.320122292775</v>
      </c>
      <c r="C490">
        <f>SAFADModel_final_000005__2[[#This Row],[Whole Building:Facility Total Electric Demand Power '[W'](Hourly) ]]/1000</f>
        <v>12.152320122292775</v>
      </c>
    </row>
    <row r="491" spans="1:3" x14ac:dyDescent="0.25">
      <c r="A491" s="9" t="s">
        <v>662</v>
      </c>
      <c r="B491" s="12">
        <v>12229.624545385013</v>
      </c>
      <c r="C491">
        <f>SAFADModel_final_000005__2[[#This Row],[Whole Building:Facility Total Electric Demand Power '[W'](Hourly) ]]/1000</f>
        <v>12.229624545385013</v>
      </c>
    </row>
    <row r="492" spans="1:3" x14ac:dyDescent="0.25">
      <c r="A492" s="9" t="s">
        <v>663</v>
      </c>
      <c r="B492" s="12">
        <v>12281.237387796828</v>
      </c>
      <c r="C492">
        <f>SAFADModel_final_000005__2[[#This Row],[Whole Building:Facility Total Electric Demand Power '[W'](Hourly) ]]/1000</f>
        <v>12.281237387796828</v>
      </c>
    </row>
    <row r="493" spans="1:3" x14ac:dyDescent="0.25">
      <c r="A493" s="9" t="s">
        <v>664</v>
      </c>
      <c r="B493" s="12">
        <v>12316.972390487208</v>
      </c>
      <c r="C493">
        <f>SAFADModel_final_000005__2[[#This Row],[Whole Building:Facility Total Electric Demand Power '[W'](Hourly) ]]/1000</f>
        <v>12.316972390487209</v>
      </c>
    </row>
    <row r="494" spans="1:3" x14ac:dyDescent="0.25">
      <c r="A494" s="9" t="s">
        <v>665</v>
      </c>
      <c r="B494" s="12">
        <v>12345.451558411021</v>
      </c>
      <c r="C494">
        <f>SAFADModel_final_000005__2[[#This Row],[Whole Building:Facility Total Electric Demand Power '[W'](Hourly) ]]/1000</f>
        <v>12.345451558411021</v>
      </c>
    </row>
    <row r="495" spans="1:3" x14ac:dyDescent="0.25">
      <c r="A495" s="9" t="s">
        <v>666</v>
      </c>
      <c r="B495" s="12">
        <v>12361.05542171617</v>
      </c>
      <c r="C495">
        <f>SAFADModel_final_000005__2[[#This Row],[Whole Building:Facility Total Electric Demand Power '[W'](Hourly) ]]/1000</f>
        <v>12.36105542171617</v>
      </c>
    </row>
    <row r="496" spans="1:3" x14ac:dyDescent="0.25">
      <c r="A496" s="9" t="s">
        <v>667</v>
      </c>
      <c r="B496" s="12">
        <v>12354.643193086647</v>
      </c>
      <c r="C496">
        <f>SAFADModel_final_000005__2[[#This Row],[Whole Building:Facility Total Electric Demand Power '[W'](Hourly) ]]/1000</f>
        <v>12.354643193086648</v>
      </c>
    </row>
    <row r="497" spans="1:3" x14ac:dyDescent="0.25">
      <c r="A497" s="9" t="s">
        <v>668</v>
      </c>
      <c r="B497" s="12">
        <v>12327.997009590958</v>
      </c>
      <c r="C497">
        <f>SAFADModel_final_000005__2[[#This Row],[Whole Building:Facility Total Electric Demand Power '[W'](Hourly) ]]/1000</f>
        <v>12.327997009590957</v>
      </c>
    </row>
    <row r="498" spans="1:3" x14ac:dyDescent="0.25">
      <c r="A498" s="9" t="s">
        <v>669</v>
      </c>
      <c r="B498" s="12">
        <v>12290.649634275236</v>
      </c>
      <c r="C498">
        <f>SAFADModel_final_000005__2[[#This Row],[Whole Building:Facility Total Electric Demand Power '[W'](Hourly) ]]/1000</f>
        <v>12.290649634275237</v>
      </c>
    </row>
    <row r="499" spans="1:3" x14ac:dyDescent="0.25">
      <c r="A499" s="9" t="s">
        <v>670</v>
      </c>
      <c r="B499" s="12">
        <v>12242.795936150236</v>
      </c>
      <c r="C499">
        <f>SAFADModel_final_000005__2[[#This Row],[Whole Building:Facility Total Electric Demand Power '[W'](Hourly) ]]/1000</f>
        <v>12.242795936150236</v>
      </c>
    </row>
    <row r="500" spans="1:3" x14ac:dyDescent="0.25">
      <c r="A500" s="9" t="s">
        <v>671</v>
      </c>
      <c r="B500" s="12">
        <v>12191.749774630307</v>
      </c>
      <c r="C500">
        <f>SAFADModel_final_000005__2[[#This Row],[Whole Building:Facility Total Electric Demand Power '[W'](Hourly) ]]/1000</f>
        <v>12.191749774630306</v>
      </c>
    </row>
    <row r="501" spans="1:3" x14ac:dyDescent="0.25">
      <c r="A501" s="9" t="s">
        <v>672</v>
      </c>
      <c r="B501" s="12">
        <v>12144.356452960978</v>
      </c>
      <c r="C501">
        <f>SAFADModel_final_000005__2[[#This Row],[Whole Building:Facility Total Electric Demand Power '[W'](Hourly) ]]/1000</f>
        <v>12.144356452960977</v>
      </c>
    </row>
    <row r="502" spans="1:3" x14ac:dyDescent="0.25">
      <c r="A502" s="9" t="s">
        <v>673</v>
      </c>
      <c r="B502" s="12">
        <v>12111.159794517347</v>
      </c>
      <c r="C502">
        <f>SAFADModel_final_000005__2[[#This Row],[Whole Building:Facility Total Electric Demand Power '[W'](Hourly) ]]/1000</f>
        <v>12.111159794517347</v>
      </c>
    </row>
    <row r="503" spans="1:3" x14ac:dyDescent="0.25">
      <c r="A503" s="9" t="s">
        <v>674</v>
      </c>
      <c r="B503" s="12">
        <v>12079.356284083158</v>
      </c>
      <c r="C503">
        <f>SAFADModel_final_000005__2[[#This Row],[Whole Building:Facility Total Electric Demand Power '[W'](Hourly) ]]/1000</f>
        <v>12.079356284083158</v>
      </c>
    </row>
    <row r="504" spans="1:3" x14ac:dyDescent="0.25">
      <c r="A504" s="9" t="s">
        <v>675</v>
      </c>
      <c r="B504" s="12">
        <v>12031.555803913354</v>
      </c>
      <c r="C504">
        <f>SAFADModel_final_000005__2[[#This Row],[Whole Building:Facility Total Electric Demand Power '[W'](Hourly) ]]/1000</f>
        <v>12.031555803913355</v>
      </c>
    </row>
    <row r="505" spans="1:3" x14ac:dyDescent="0.25">
      <c r="A505" s="9" t="s">
        <v>676</v>
      </c>
      <c r="B505" s="12">
        <v>11980.809298495062</v>
      </c>
      <c r="C505">
        <f>SAFADModel_final_000005__2[[#This Row],[Whole Building:Facility Total Electric Demand Power '[W'](Hourly) ]]/1000</f>
        <v>11.980809298495062</v>
      </c>
    </row>
    <row r="506" spans="1:3" x14ac:dyDescent="0.25">
      <c r="A506" s="9" t="s">
        <v>361</v>
      </c>
      <c r="B506" s="12">
        <v>11941.377490611747</v>
      </c>
      <c r="C506">
        <f>SAFADModel_final_000005__2[[#This Row],[Whole Building:Facility Total Electric Demand Power '[W'](Hourly) ]]/1000</f>
        <v>11.941377490611746</v>
      </c>
    </row>
    <row r="507" spans="1:3" x14ac:dyDescent="0.25">
      <c r="A507" s="9" t="s">
        <v>362</v>
      </c>
      <c r="B507" s="12">
        <v>11893.678115744755</v>
      </c>
      <c r="C507">
        <f>SAFADModel_final_000005__2[[#This Row],[Whole Building:Facility Total Electric Demand Power '[W'](Hourly) ]]/1000</f>
        <v>11.893678115744756</v>
      </c>
    </row>
    <row r="508" spans="1:3" x14ac:dyDescent="0.25">
      <c r="A508" s="9" t="s">
        <v>363</v>
      </c>
      <c r="B508" s="12">
        <v>11857.968131223965</v>
      </c>
      <c r="C508">
        <f>SAFADModel_final_000005__2[[#This Row],[Whole Building:Facility Total Electric Demand Power '[W'](Hourly) ]]/1000</f>
        <v>11.857968131223965</v>
      </c>
    </row>
    <row r="509" spans="1:3" x14ac:dyDescent="0.25">
      <c r="A509" s="9" t="s">
        <v>364</v>
      </c>
      <c r="B509" s="12">
        <v>11845.737160005147</v>
      </c>
      <c r="C509">
        <f>SAFADModel_final_000005__2[[#This Row],[Whole Building:Facility Total Electric Demand Power '[W'](Hourly) ]]/1000</f>
        <v>11.845737160005147</v>
      </c>
    </row>
    <row r="510" spans="1:3" x14ac:dyDescent="0.25">
      <c r="A510" s="9" t="s">
        <v>365</v>
      </c>
      <c r="B510" s="12">
        <v>11825.446174567014</v>
      </c>
      <c r="C510">
        <f>SAFADModel_final_000005__2[[#This Row],[Whole Building:Facility Total Electric Demand Power '[W'](Hourly) ]]/1000</f>
        <v>11.825446174567015</v>
      </c>
    </row>
    <row r="511" spans="1:3" x14ac:dyDescent="0.25">
      <c r="A511" s="9" t="s">
        <v>366</v>
      </c>
      <c r="B511" s="12">
        <v>11860.411261489411</v>
      </c>
      <c r="C511">
        <f>SAFADModel_final_000005__2[[#This Row],[Whole Building:Facility Total Electric Demand Power '[W'](Hourly) ]]/1000</f>
        <v>11.860411261489411</v>
      </c>
    </row>
    <row r="512" spans="1:3" x14ac:dyDescent="0.25">
      <c r="A512" s="9" t="s">
        <v>367</v>
      </c>
      <c r="B512" s="12">
        <v>11989.58758956889</v>
      </c>
      <c r="C512">
        <f>SAFADModel_final_000005__2[[#This Row],[Whole Building:Facility Total Electric Demand Power '[W'](Hourly) ]]/1000</f>
        <v>11.98958758956889</v>
      </c>
    </row>
    <row r="513" spans="1:3" x14ac:dyDescent="0.25">
      <c r="A513" s="9" t="s">
        <v>368</v>
      </c>
      <c r="B513" s="12">
        <v>43475.561910275435</v>
      </c>
      <c r="C513">
        <f>SAFADModel_final_000005__2[[#This Row],[Whole Building:Facility Total Electric Demand Power '[W'](Hourly) ]]/1000</f>
        <v>43.475561910275438</v>
      </c>
    </row>
    <row r="514" spans="1:3" x14ac:dyDescent="0.25">
      <c r="A514" s="9" t="s">
        <v>369</v>
      </c>
      <c r="B514" s="12">
        <v>91435.452383450698</v>
      </c>
      <c r="C514">
        <f>SAFADModel_final_000005__2[[#This Row],[Whole Building:Facility Total Electric Demand Power '[W'](Hourly) ]]/1000</f>
        <v>91.435452383450695</v>
      </c>
    </row>
    <row r="515" spans="1:3" x14ac:dyDescent="0.25">
      <c r="A515" s="9" t="s">
        <v>370</v>
      </c>
      <c r="B515" s="12">
        <v>199865.71764660557</v>
      </c>
      <c r="C515">
        <f>SAFADModel_final_000005__2[[#This Row],[Whole Building:Facility Total Electric Demand Power '[W'](Hourly) ]]/1000</f>
        <v>199.86571764660556</v>
      </c>
    </row>
    <row r="516" spans="1:3" x14ac:dyDescent="0.25">
      <c r="A516" s="9" t="s">
        <v>371</v>
      </c>
      <c r="B516" s="12">
        <v>197021.45312246401</v>
      </c>
      <c r="C516">
        <f>SAFADModel_final_000005__2[[#This Row],[Whole Building:Facility Total Electric Demand Power '[W'](Hourly) ]]/1000</f>
        <v>197.02145312246401</v>
      </c>
    </row>
    <row r="517" spans="1:3" x14ac:dyDescent="0.25">
      <c r="A517" s="9" t="s">
        <v>372</v>
      </c>
      <c r="B517" s="12">
        <v>262986.23413922434</v>
      </c>
      <c r="C517">
        <f>SAFADModel_final_000005__2[[#This Row],[Whole Building:Facility Total Electric Demand Power '[W'](Hourly) ]]/1000</f>
        <v>262.98623413922434</v>
      </c>
    </row>
    <row r="518" spans="1:3" x14ac:dyDescent="0.25">
      <c r="A518" s="9" t="s">
        <v>373</v>
      </c>
      <c r="B518" s="12">
        <v>267271.29704050277</v>
      </c>
      <c r="C518">
        <f>SAFADModel_final_000005__2[[#This Row],[Whole Building:Facility Total Electric Demand Power '[W'](Hourly) ]]/1000</f>
        <v>267.27129704050276</v>
      </c>
    </row>
    <row r="519" spans="1:3" x14ac:dyDescent="0.25">
      <c r="A519" s="9" t="s">
        <v>374</v>
      </c>
      <c r="B519" s="12">
        <v>264704.43073303293</v>
      </c>
      <c r="C519">
        <f>SAFADModel_final_000005__2[[#This Row],[Whole Building:Facility Total Electric Demand Power '[W'](Hourly) ]]/1000</f>
        <v>264.70443073303295</v>
      </c>
    </row>
    <row r="520" spans="1:3" x14ac:dyDescent="0.25">
      <c r="A520" s="9" t="s">
        <v>375</v>
      </c>
      <c r="B520" s="12">
        <v>270487.44949084736</v>
      </c>
      <c r="C520">
        <f>SAFADModel_final_000005__2[[#This Row],[Whole Building:Facility Total Electric Demand Power '[W'](Hourly) ]]/1000</f>
        <v>270.48744949084738</v>
      </c>
    </row>
    <row r="521" spans="1:3" x14ac:dyDescent="0.25">
      <c r="A521" s="9" t="s">
        <v>376</v>
      </c>
      <c r="B521" s="12">
        <v>256513.48285279752</v>
      </c>
      <c r="C521">
        <f>SAFADModel_final_000005__2[[#This Row],[Whole Building:Facility Total Electric Demand Power '[W'](Hourly) ]]/1000</f>
        <v>256.51348285279749</v>
      </c>
    </row>
    <row r="522" spans="1:3" x14ac:dyDescent="0.25">
      <c r="A522" s="9" t="s">
        <v>377</v>
      </c>
      <c r="B522" s="12">
        <v>233722.47706012908</v>
      </c>
      <c r="C522">
        <f>SAFADModel_final_000005__2[[#This Row],[Whole Building:Facility Total Electric Demand Power '[W'](Hourly) ]]/1000</f>
        <v>233.72247706012908</v>
      </c>
    </row>
    <row r="523" spans="1:3" x14ac:dyDescent="0.25">
      <c r="A523" s="9" t="s">
        <v>378</v>
      </c>
      <c r="B523" s="12">
        <v>81802.750457125381</v>
      </c>
      <c r="C523">
        <f>SAFADModel_final_000005__2[[#This Row],[Whole Building:Facility Total Electric Demand Power '[W'](Hourly) ]]/1000</f>
        <v>81.802750457125384</v>
      </c>
    </row>
    <row r="524" spans="1:3" x14ac:dyDescent="0.25">
      <c r="A524" s="9" t="s">
        <v>379</v>
      </c>
      <c r="B524" s="12">
        <v>40512.152963049361</v>
      </c>
      <c r="C524">
        <f>SAFADModel_final_000005__2[[#This Row],[Whole Building:Facility Total Electric Demand Power '[W'](Hourly) ]]/1000</f>
        <v>40.51215296304936</v>
      </c>
    </row>
    <row r="525" spans="1:3" x14ac:dyDescent="0.25">
      <c r="A525" s="9" t="s">
        <v>380</v>
      </c>
      <c r="B525" s="12">
        <v>16162.898480570168</v>
      </c>
      <c r="C525">
        <f>SAFADModel_final_000005__2[[#This Row],[Whole Building:Facility Total Electric Demand Power '[W'](Hourly) ]]/1000</f>
        <v>16.162898480570167</v>
      </c>
    </row>
    <row r="526" spans="1:3" x14ac:dyDescent="0.25">
      <c r="A526" s="9" t="s">
        <v>381</v>
      </c>
      <c r="B526" s="12">
        <v>12387.848932644432</v>
      </c>
      <c r="C526">
        <f>SAFADModel_final_000005__2[[#This Row],[Whole Building:Facility Total Electric Demand Power '[W'](Hourly) ]]/1000</f>
        <v>12.387848932644433</v>
      </c>
    </row>
    <row r="527" spans="1:3" x14ac:dyDescent="0.25">
      <c r="A527" s="9" t="s">
        <v>382</v>
      </c>
      <c r="B527" s="12">
        <v>11930.040264551657</v>
      </c>
      <c r="C527">
        <f>SAFADModel_final_000005__2[[#This Row],[Whole Building:Facility Total Electric Demand Power '[W'](Hourly) ]]/1000</f>
        <v>11.930040264551657</v>
      </c>
    </row>
    <row r="528" spans="1:3" x14ac:dyDescent="0.25">
      <c r="A528" s="9" t="s">
        <v>383</v>
      </c>
      <c r="B528" s="12">
        <v>11895.805041948764</v>
      </c>
      <c r="C528">
        <f>SAFADModel_final_000005__2[[#This Row],[Whole Building:Facility Total Electric Demand Power '[W'](Hourly) ]]/1000</f>
        <v>11.895805041948764</v>
      </c>
    </row>
    <row r="529" spans="1:3" x14ac:dyDescent="0.25">
      <c r="A529" s="9" t="s">
        <v>384</v>
      </c>
      <c r="B529" s="12">
        <v>11876.591166103361</v>
      </c>
      <c r="C529">
        <f>SAFADModel_final_000005__2[[#This Row],[Whole Building:Facility Total Electric Demand Power '[W'](Hourly) ]]/1000</f>
        <v>11.87659116610336</v>
      </c>
    </row>
    <row r="530" spans="1:3" x14ac:dyDescent="0.25">
      <c r="A530" s="9" t="s">
        <v>385</v>
      </c>
      <c r="B530" s="12">
        <v>11871.162956442737</v>
      </c>
      <c r="C530">
        <f>SAFADModel_final_000005__2[[#This Row],[Whole Building:Facility Total Electric Demand Power '[W'](Hourly) ]]/1000</f>
        <v>11.871162956442737</v>
      </c>
    </row>
    <row r="531" spans="1:3" x14ac:dyDescent="0.25">
      <c r="A531" s="9" t="s">
        <v>386</v>
      </c>
      <c r="B531" s="12">
        <v>11867.208986515196</v>
      </c>
      <c r="C531">
        <f>SAFADModel_final_000005__2[[#This Row],[Whole Building:Facility Total Electric Demand Power '[W'](Hourly) ]]/1000</f>
        <v>11.867208986515196</v>
      </c>
    </row>
    <row r="532" spans="1:3" x14ac:dyDescent="0.25">
      <c r="A532" s="9" t="s">
        <v>387</v>
      </c>
      <c r="B532" s="12">
        <v>11804.543415714745</v>
      </c>
      <c r="C532">
        <f>SAFADModel_final_000005__2[[#This Row],[Whole Building:Facility Total Electric Demand Power '[W'](Hourly) ]]/1000</f>
        <v>11.804543415714745</v>
      </c>
    </row>
    <row r="533" spans="1:3" x14ac:dyDescent="0.25">
      <c r="A533" s="9" t="s">
        <v>388</v>
      </c>
      <c r="B533" s="12">
        <v>11665.798522377076</v>
      </c>
      <c r="C533">
        <f>SAFADModel_final_000005__2[[#This Row],[Whole Building:Facility Total Electric Demand Power '[W'](Hourly) ]]/1000</f>
        <v>11.665798522377075</v>
      </c>
    </row>
    <row r="534" spans="1:3" x14ac:dyDescent="0.25">
      <c r="A534" s="9" t="s">
        <v>389</v>
      </c>
      <c r="B534" s="12">
        <v>11524.062552646421</v>
      </c>
      <c r="C534">
        <f>SAFADModel_final_000005__2[[#This Row],[Whole Building:Facility Total Electric Demand Power '[W'](Hourly) ]]/1000</f>
        <v>11.524062552646422</v>
      </c>
    </row>
    <row r="535" spans="1:3" x14ac:dyDescent="0.25">
      <c r="A535" s="9" t="s">
        <v>390</v>
      </c>
      <c r="B535" s="12">
        <v>11496.721024885273</v>
      </c>
      <c r="C535">
        <f>SAFADModel_final_000005__2[[#This Row],[Whole Building:Facility Total Electric Demand Power '[W'](Hourly) ]]/1000</f>
        <v>11.496721024885273</v>
      </c>
    </row>
    <row r="536" spans="1:3" x14ac:dyDescent="0.25">
      <c r="A536" s="9" t="s">
        <v>391</v>
      </c>
      <c r="B536" s="12">
        <v>11703.652614650497</v>
      </c>
      <c r="C536">
        <f>SAFADModel_final_000005__2[[#This Row],[Whole Building:Facility Total Electric Demand Power '[W'](Hourly) ]]/1000</f>
        <v>11.703652614650496</v>
      </c>
    </row>
    <row r="537" spans="1:3" x14ac:dyDescent="0.25">
      <c r="A537" s="9" t="s">
        <v>392</v>
      </c>
      <c r="B537" s="12">
        <v>30110.501133044872</v>
      </c>
      <c r="C537">
        <f>SAFADModel_final_000005__2[[#This Row],[Whole Building:Facility Total Electric Demand Power '[W'](Hourly) ]]/1000</f>
        <v>30.110501133044874</v>
      </c>
    </row>
    <row r="538" spans="1:3" x14ac:dyDescent="0.25">
      <c r="A538" s="9" t="s">
        <v>393</v>
      </c>
      <c r="B538" s="12">
        <v>161491.47711395496</v>
      </c>
      <c r="C538">
        <f>SAFADModel_final_000005__2[[#This Row],[Whole Building:Facility Total Electric Demand Power '[W'](Hourly) ]]/1000</f>
        <v>161.49147711395494</v>
      </c>
    </row>
    <row r="539" spans="1:3" x14ac:dyDescent="0.25">
      <c r="A539" s="9" t="s">
        <v>394</v>
      </c>
      <c r="B539" s="12">
        <v>221827.90639478239</v>
      </c>
      <c r="C539">
        <f>SAFADModel_final_000005__2[[#This Row],[Whole Building:Facility Total Electric Demand Power '[W'](Hourly) ]]/1000</f>
        <v>221.82790639478239</v>
      </c>
    </row>
    <row r="540" spans="1:3" x14ac:dyDescent="0.25">
      <c r="A540" s="9" t="s">
        <v>395</v>
      </c>
      <c r="B540" s="12">
        <v>240013.24615190402</v>
      </c>
      <c r="C540">
        <f>SAFADModel_final_000005__2[[#This Row],[Whole Building:Facility Total Electric Demand Power '[W'](Hourly) ]]/1000</f>
        <v>240.01324615190401</v>
      </c>
    </row>
    <row r="541" spans="1:3" x14ac:dyDescent="0.25">
      <c r="A541" s="9" t="s">
        <v>396</v>
      </c>
      <c r="B541" s="12">
        <v>263730.65651456598</v>
      </c>
      <c r="C541">
        <f>SAFADModel_final_000005__2[[#This Row],[Whole Building:Facility Total Electric Demand Power '[W'](Hourly) ]]/1000</f>
        <v>263.73065651456596</v>
      </c>
    </row>
    <row r="542" spans="1:3" x14ac:dyDescent="0.25">
      <c r="A542" s="9" t="s">
        <v>397</v>
      </c>
      <c r="B542" s="12">
        <v>264799.09692367859</v>
      </c>
      <c r="C542">
        <f>SAFADModel_final_000005__2[[#This Row],[Whole Building:Facility Total Electric Demand Power '[W'](Hourly) ]]/1000</f>
        <v>264.79909692367858</v>
      </c>
    </row>
    <row r="543" spans="1:3" x14ac:dyDescent="0.25">
      <c r="A543" s="9" t="s">
        <v>398</v>
      </c>
      <c r="B543" s="12">
        <v>292882.41705408791</v>
      </c>
      <c r="C543">
        <f>SAFADModel_final_000005__2[[#This Row],[Whole Building:Facility Total Electric Demand Power '[W'](Hourly) ]]/1000</f>
        <v>292.88241705408791</v>
      </c>
    </row>
    <row r="544" spans="1:3" x14ac:dyDescent="0.25">
      <c r="A544" s="9" t="s">
        <v>399</v>
      </c>
      <c r="B544" s="12">
        <v>291745.34263332555</v>
      </c>
      <c r="C544">
        <f>SAFADModel_final_000005__2[[#This Row],[Whole Building:Facility Total Electric Demand Power '[W'](Hourly) ]]/1000</f>
        <v>291.74534263332555</v>
      </c>
    </row>
    <row r="545" spans="1:3" x14ac:dyDescent="0.25">
      <c r="A545" s="9" t="s">
        <v>400</v>
      </c>
      <c r="B545" s="12">
        <v>279641.72911222052</v>
      </c>
      <c r="C545">
        <f>SAFADModel_final_000005__2[[#This Row],[Whole Building:Facility Total Electric Demand Power '[W'](Hourly) ]]/1000</f>
        <v>279.6417291122205</v>
      </c>
    </row>
    <row r="546" spans="1:3" x14ac:dyDescent="0.25">
      <c r="A546" s="9" t="s">
        <v>401</v>
      </c>
      <c r="B546" s="12">
        <v>242119.01686116192</v>
      </c>
      <c r="C546">
        <f>SAFADModel_final_000005__2[[#This Row],[Whole Building:Facility Total Electric Demand Power '[W'](Hourly) ]]/1000</f>
        <v>242.11901686116192</v>
      </c>
    </row>
    <row r="547" spans="1:3" x14ac:dyDescent="0.25">
      <c r="A547" s="9" t="s">
        <v>402</v>
      </c>
      <c r="B547" s="12">
        <v>156272.6794656252</v>
      </c>
      <c r="C547">
        <f>SAFADModel_final_000005__2[[#This Row],[Whole Building:Facility Total Electric Demand Power '[W'](Hourly) ]]/1000</f>
        <v>156.2726794656252</v>
      </c>
    </row>
    <row r="548" spans="1:3" x14ac:dyDescent="0.25">
      <c r="A548" s="9" t="s">
        <v>403</v>
      </c>
      <c r="B548" s="12">
        <v>105864.19224883015</v>
      </c>
      <c r="C548">
        <f>SAFADModel_final_000005__2[[#This Row],[Whole Building:Facility Total Electric Demand Power '[W'](Hourly) ]]/1000</f>
        <v>105.86419224883015</v>
      </c>
    </row>
    <row r="549" spans="1:3" x14ac:dyDescent="0.25">
      <c r="A549" s="9" t="s">
        <v>404</v>
      </c>
      <c r="B549" s="12">
        <v>66155.749217661578</v>
      </c>
      <c r="C549">
        <f>SAFADModel_final_000005__2[[#This Row],[Whole Building:Facility Total Electric Demand Power '[W'](Hourly) ]]/1000</f>
        <v>66.15574921766158</v>
      </c>
    </row>
    <row r="550" spans="1:3" x14ac:dyDescent="0.25">
      <c r="A550" s="9" t="s">
        <v>405</v>
      </c>
      <c r="B550" s="12">
        <v>12100.630233744747</v>
      </c>
      <c r="C550">
        <f>SAFADModel_final_000005__2[[#This Row],[Whole Building:Facility Total Electric Demand Power '[W'](Hourly) ]]/1000</f>
        <v>12.100630233744747</v>
      </c>
    </row>
    <row r="551" spans="1:3" x14ac:dyDescent="0.25">
      <c r="A551" s="9" t="s">
        <v>406</v>
      </c>
      <c r="B551" s="12">
        <v>12086.917247061772</v>
      </c>
      <c r="C551">
        <f>SAFADModel_final_000005__2[[#This Row],[Whole Building:Facility Total Electric Demand Power '[W'](Hourly) ]]/1000</f>
        <v>12.086917247061772</v>
      </c>
    </row>
    <row r="552" spans="1:3" x14ac:dyDescent="0.25">
      <c r="A552" s="9" t="s">
        <v>407</v>
      </c>
      <c r="B552" s="12">
        <v>12069.180158811023</v>
      </c>
      <c r="C552">
        <f>SAFADModel_final_000005__2[[#This Row],[Whole Building:Facility Total Electric Demand Power '[W'](Hourly) ]]/1000</f>
        <v>12.069180158811022</v>
      </c>
    </row>
    <row r="553" spans="1:3" x14ac:dyDescent="0.25">
      <c r="A553" s="9" t="s">
        <v>408</v>
      </c>
      <c r="B553" s="12">
        <v>12053.64704126982</v>
      </c>
      <c r="C553">
        <f>SAFADModel_final_000005__2[[#This Row],[Whole Building:Facility Total Electric Demand Power '[W'](Hourly) ]]/1000</f>
        <v>12.053647041269819</v>
      </c>
    </row>
    <row r="554" spans="1:3" x14ac:dyDescent="0.25">
      <c r="A554" s="9" t="s">
        <v>409</v>
      </c>
      <c r="B554" s="12">
        <v>12038.413123723576</v>
      </c>
      <c r="C554">
        <f>SAFADModel_final_000005__2[[#This Row],[Whole Building:Facility Total Electric Demand Power '[W'](Hourly) ]]/1000</f>
        <v>12.038413123723576</v>
      </c>
    </row>
    <row r="555" spans="1:3" x14ac:dyDescent="0.25">
      <c r="A555" s="9" t="s">
        <v>410</v>
      </c>
      <c r="B555" s="12">
        <v>12022.694301117226</v>
      </c>
      <c r="C555">
        <f>SAFADModel_final_000005__2[[#This Row],[Whole Building:Facility Total Electric Demand Power '[W'](Hourly) ]]/1000</f>
        <v>12.022694301117227</v>
      </c>
    </row>
    <row r="556" spans="1:3" x14ac:dyDescent="0.25">
      <c r="A556" s="9" t="s">
        <v>411</v>
      </c>
      <c r="B556" s="12">
        <v>12000.959666564311</v>
      </c>
      <c r="C556">
        <f>SAFADModel_final_000005__2[[#This Row],[Whole Building:Facility Total Electric Demand Power '[W'](Hourly) ]]/1000</f>
        <v>12.000959666564311</v>
      </c>
    </row>
    <row r="557" spans="1:3" x14ac:dyDescent="0.25">
      <c r="A557" s="9" t="s">
        <v>412</v>
      </c>
      <c r="B557" s="12">
        <v>11966.532740523797</v>
      </c>
      <c r="C557">
        <f>SAFADModel_final_000005__2[[#This Row],[Whole Building:Facility Total Electric Demand Power '[W'](Hourly) ]]/1000</f>
        <v>11.966532740523796</v>
      </c>
    </row>
    <row r="558" spans="1:3" x14ac:dyDescent="0.25">
      <c r="A558" s="9" t="s">
        <v>413</v>
      </c>
      <c r="B558" s="12">
        <v>11923.936876651651</v>
      </c>
      <c r="C558">
        <f>SAFADModel_final_000005__2[[#This Row],[Whole Building:Facility Total Electric Demand Power '[W'](Hourly) ]]/1000</f>
        <v>11.92393687665165</v>
      </c>
    </row>
    <row r="559" spans="1:3" x14ac:dyDescent="0.25">
      <c r="A559" s="9" t="s">
        <v>414</v>
      </c>
      <c r="B559" s="12">
        <v>11941.254232288886</v>
      </c>
      <c r="C559">
        <f>SAFADModel_final_000005__2[[#This Row],[Whole Building:Facility Total Electric Demand Power '[W'](Hourly) ]]/1000</f>
        <v>11.941254232288886</v>
      </c>
    </row>
    <row r="560" spans="1:3" x14ac:dyDescent="0.25">
      <c r="A560" s="9" t="s">
        <v>415</v>
      </c>
      <c r="B560" s="12">
        <v>12046.220608527285</v>
      </c>
      <c r="C560">
        <f>SAFADModel_final_000005__2[[#This Row],[Whole Building:Facility Total Electric Demand Power '[W'](Hourly) ]]/1000</f>
        <v>12.046220608527285</v>
      </c>
    </row>
    <row r="561" spans="1:3" x14ac:dyDescent="0.25">
      <c r="A561" s="9" t="s">
        <v>416</v>
      </c>
      <c r="B561" s="12">
        <v>36962.202470562333</v>
      </c>
      <c r="C561">
        <f>SAFADModel_final_000005__2[[#This Row],[Whole Building:Facility Total Electric Demand Power '[W'](Hourly) ]]/1000</f>
        <v>36.962202470562332</v>
      </c>
    </row>
    <row r="562" spans="1:3" x14ac:dyDescent="0.25">
      <c r="A562" s="9" t="s">
        <v>417</v>
      </c>
      <c r="B562" s="12">
        <v>152914.06569373302</v>
      </c>
      <c r="C562">
        <f>SAFADModel_final_000005__2[[#This Row],[Whole Building:Facility Total Electric Demand Power '[W'](Hourly) ]]/1000</f>
        <v>152.91406569373302</v>
      </c>
    </row>
    <row r="563" spans="1:3" x14ac:dyDescent="0.25">
      <c r="A563" s="9" t="s">
        <v>418</v>
      </c>
      <c r="B563" s="12">
        <v>215215.00325107083</v>
      </c>
      <c r="C563">
        <f>SAFADModel_final_000005__2[[#This Row],[Whole Building:Facility Total Electric Demand Power '[W'](Hourly) ]]/1000</f>
        <v>215.21500325107084</v>
      </c>
    </row>
    <row r="564" spans="1:3" x14ac:dyDescent="0.25">
      <c r="A564" s="9" t="s">
        <v>419</v>
      </c>
      <c r="B564" s="12">
        <v>248422.84198831639</v>
      </c>
      <c r="C564">
        <f>SAFADModel_final_000005__2[[#This Row],[Whole Building:Facility Total Electric Demand Power '[W'](Hourly) ]]/1000</f>
        <v>248.42284198831638</v>
      </c>
    </row>
    <row r="565" spans="1:3" x14ac:dyDescent="0.25">
      <c r="A565" s="9" t="s">
        <v>420</v>
      </c>
      <c r="B565" s="12">
        <v>282674.64718224737</v>
      </c>
      <c r="C565">
        <f>SAFADModel_final_000005__2[[#This Row],[Whole Building:Facility Total Electric Demand Power '[W'](Hourly) ]]/1000</f>
        <v>282.67464718224738</v>
      </c>
    </row>
    <row r="566" spans="1:3" x14ac:dyDescent="0.25">
      <c r="A566" s="9" t="s">
        <v>421</v>
      </c>
      <c r="B566" s="12">
        <v>282099.82903066662</v>
      </c>
      <c r="C566">
        <f>SAFADModel_final_000005__2[[#This Row],[Whole Building:Facility Total Electric Demand Power '[W'](Hourly) ]]/1000</f>
        <v>282.09982903066663</v>
      </c>
    </row>
    <row r="567" spans="1:3" x14ac:dyDescent="0.25">
      <c r="A567" s="9" t="s">
        <v>422</v>
      </c>
      <c r="B567" s="12">
        <v>268274.72526247898</v>
      </c>
      <c r="C567">
        <f>SAFADModel_final_000005__2[[#This Row],[Whole Building:Facility Total Electric Demand Power '[W'](Hourly) ]]/1000</f>
        <v>268.27472526247897</v>
      </c>
    </row>
    <row r="568" spans="1:3" x14ac:dyDescent="0.25">
      <c r="A568" s="9" t="s">
        <v>423</v>
      </c>
      <c r="B568" s="12">
        <v>274439.84235223243</v>
      </c>
      <c r="C568">
        <f>SAFADModel_final_000005__2[[#This Row],[Whole Building:Facility Total Electric Demand Power '[W'](Hourly) ]]/1000</f>
        <v>274.4398423522324</v>
      </c>
    </row>
    <row r="569" spans="1:3" x14ac:dyDescent="0.25">
      <c r="A569" s="9" t="s">
        <v>424</v>
      </c>
      <c r="B569" s="12">
        <v>251151.43688259894</v>
      </c>
      <c r="C569">
        <f>SAFADModel_final_000005__2[[#This Row],[Whole Building:Facility Total Electric Demand Power '[W'](Hourly) ]]/1000</f>
        <v>251.15143688259894</v>
      </c>
    </row>
    <row r="570" spans="1:3" x14ac:dyDescent="0.25">
      <c r="A570" s="9" t="s">
        <v>425</v>
      </c>
      <c r="B570" s="12">
        <v>167318.26962823785</v>
      </c>
      <c r="C570">
        <f>SAFADModel_final_000005__2[[#This Row],[Whole Building:Facility Total Electric Demand Power '[W'](Hourly) ]]/1000</f>
        <v>167.31826962823786</v>
      </c>
    </row>
    <row r="571" spans="1:3" x14ac:dyDescent="0.25">
      <c r="A571" s="9" t="s">
        <v>426</v>
      </c>
      <c r="B571" s="12">
        <v>75897.53120374975</v>
      </c>
      <c r="C571">
        <f>SAFADModel_final_000005__2[[#This Row],[Whole Building:Facility Total Electric Demand Power '[W'](Hourly) ]]/1000</f>
        <v>75.89753120374975</v>
      </c>
    </row>
    <row r="572" spans="1:3" x14ac:dyDescent="0.25">
      <c r="A572" s="9" t="s">
        <v>427</v>
      </c>
      <c r="B572" s="12">
        <v>34066.081509280244</v>
      </c>
      <c r="C572">
        <f>SAFADModel_final_000005__2[[#This Row],[Whole Building:Facility Total Electric Demand Power '[W'](Hourly) ]]/1000</f>
        <v>34.066081509280245</v>
      </c>
    </row>
    <row r="573" spans="1:3" x14ac:dyDescent="0.25">
      <c r="A573" s="9" t="s">
        <v>428</v>
      </c>
      <c r="B573" s="12">
        <v>12981.784685812914</v>
      </c>
      <c r="C573">
        <f>SAFADModel_final_000005__2[[#This Row],[Whole Building:Facility Total Electric Demand Power '[W'](Hourly) ]]/1000</f>
        <v>12.981784685812913</v>
      </c>
    </row>
    <row r="574" spans="1:3" x14ac:dyDescent="0.25">
      <c r="A574" s="9" t="s">
        <v>429</v>
      </c>
      <c r="B574" s="12">
        <v>12545.771856839454</v>
      </c>
      <c r="C574">
        <f>SAFADModel_final_000005__2[[#This Row],[Whole Building:Facility Total Electric Demand Power '[W'](Hourly) ]]/1000</f>
        <v>12.545771856839455</v>
      </c>
    </row>
    <row r="575" spans="1:3" x14ac:dyDescent="0.25">
      <c r="A575" s="9" t="s">
        <v>430</v>
      </c>
      <c r="B575" s="12">
        <v>12110.081680825126</v>
      </c>
      <c r="C575">
        <f>SAFADModel_final_000005__2[[#This Row],[Whole Building:Facility Total Electric Demand Power '[W'](Hourly) ]]/1000</f>
        <v>12.110081680825125</v>
      </c>
    </row>
    <row r="576" spans="1:3" x14ac:dyDescent="0.25">
      <c r="A576" s="9" t="s">
        <v>431</v>
      </c>
      <c r="B576" s="12">
        <v>12086.351328734083</v>
      </c>
      <c r="C576">
        <f>SAFADModel_final_000005__2[[#This Row],[Whole Building:Facility Total Electric Demand Power '[W'](Hourly) ]]/1000</f>
        <v>12.086351328734082</v>
      </c>
    </row>
    <row r="577" spans="1:3" x14ac:dyDescent="0.25">
      <c r="A577" s="9" t="s">
        <v>432</v>
      </c>
      <c r="B577" s="12">
        <v>12063.8316464652</v>
      </c>
      <c r="C577">
        <f>SAFADModel_final_000005__2[[#This Row],[Whole Building:Facility Total Electric Demand Power '[W'](Hourly) ]]/1000</f>
        <v>12.0638316464652</v>
      </c>
    </row>
    <row r="578" spans="1:3" x14ac:dyDescent="0.25">
      <c r="A578" s="9" t="s">
        <v>433</v>
      </c>
      <c r="B578" s="12">
        <v>12041.30950407558</v>
      </c>
      <c r="C578">
        <f>SAFADModel_final_000005__2[[#This Row],[Whole Building:Facility Total Electric Demand Power '[W'](Hourly) ]]/1000</f>
        <v>12.04130950407558</v>
      </c>
    </row>
    <row r="579" spans="1:3" x14ac:dyDescent="0.25">
      <c r="A579" s="9" t="s">
        <v>434</v>
      </c>
      <c r="B579" s="12">
        <v>12028.353916184222</v>
      </c>
      <c r="C579">
        <f>SAFADModel_final_000005__2[[#This Row],[Whole Building:Facility Total Electric Demand Power '[W'](Hourly) ]]/1000</f>
        <v>12.028353916184221</v>
      </c>
    </row>
    <row r="580" spans="1:3" x14ac:dyDescent="0.25">
      <c r="A580" s="9" t="s">
        <v>435</v>
      </c>
      <c r="B580" s="12">
        <v>11986.76608484504</v>
      </c>
      <c r="C580">
        <f>SAFADModel_final_000005__2[[#This Row],[Whole Building:Facility Total Electric Demand Power '[W'](Hourly) ]]/1000</f>
        <v>11.986766084845039</v>
      </c>
    </row>
    <row r="581" spans="1:3" x14ac:dyDescent="0.25">
      <c r="A581" s="9" t="s">
        <v>436</v>
      </c>
      <c r="B581" s="12">
        <v>11918.289606002107</v>
      </c>
      <c r="C581">
        <f>SAFADModel_final_000005__2[[#This Row],[Whole Building:Facility Total Electric Demand Power '[W'](Hourly) ]]/1000</f>
        <v>11.918289606002107</v>
      </c>
    </row>
    <row r="582" spans="1:3" x14ac:dyDescent="0.25">
      <c r="A582" s="9" t="s">
        <v>437</v>
      </c>
      <c r="B582" s="12">
        <v>11842.640916622382</v>
      </c>
      <c r="C582">
        <f>SAFADModel_final_000005__2[[#This Row],[Whole Building:Facility Total Electric Demand Power '[W'](Hourly) ]]/1000</f>
        <v>11.842640916622383</v>
      </c>
    </row>
    <row r="583" spans="1:3" x14ac:dyDescent="0.25">
      <c r="A583" s="9" t="s">
        <v>438</v>
      </c>
      <c r="B583" s="12">
        <v>11854.931279963212</v>
      </c>
      <c r="C583">
        <f>SAFADModel_final_000005__2[[#This Row],[Whole Building:Facility Total Electric Demand Power '[W'](Hourly) ]]/1000</f>
        <v>11.854931279963212</v>
      </c>
    </row>
    <row r="584" spans="1:3" x14ac:dyDescent="0.25">
      <c r="A584" s="9" t="s">
        <v>439</v>
      </c>
      <c r="B584" s="12">
        <v>12011.045653004869</v>
      </c>
      <c r="C584">
        <f>SAFADModel_final_000005__2[[#This Row],[Whole Building:Facility Total Electric Demand Power '[W'](Hourly) ]]/1000</f>
        <v>12.011045653004869</v>
      </c>
    </row>
    <row r="585" spans="1:3" x14ac:dyDescent="0.25">
      <c r="A585" s="9" t="s">
        <v>440</v>
      </c>
      <c r="B585" s="12">
        <v>34035.513314253265</v>
      </c>
      <c r="C585">
        <f>SAFADModel_final_000005__2[[#This Row],[Whole Building:Facility Total Electric Demand Power '[W'](Hourly) ]]/1000</f>
        <v>34.035513314253265</v>
      </c>
    </row>
    <row r="586" spans="1:3" x14ac:dyDescent="0.25">
      <c r="A586" s="9" t="s">
        <v>441</v>
      </c>
      <c r="B586" s="12">
        <v>182247.13200956452</v>
      </c>
      <c r="C586">
        <f>SAFADModel_final_000005__2[[#This Row],[Whole Building:Facility Total Electric Demand Power '[W'](Hourly) ]]/1000</f>
        <v>182.24713200956452</v>
      </c>
    </row>
    <row r="587" spans="1:3" x14ac:dyDescent="0.25">
      <c r="A587" s="9" t="s">
        <v>442</v>
      </c>
      <c r="B587" s="12">
        <v>238540.72367249173</v>
      </c>
      <c r="C587">
        <f>SAFADModel_final_000005__2[[#This Row],[Whole Building:Facility Total Electric Demand Power '[W'](Hourly) ]]/1000</f>
        <v>238.54072367249174</v>
      </c>
    </row>
    <row r="588" spans="1:3" x14ac:dyDescent="0.25">
      <c r="A588" s="9" t="s">
        <v>443</v>
      </c>
      <c r="B588" s="12">
        <v>253596.63799731949</v>
      </c>
      <c r="C588">
        <f>SAFADModel_final_000005__2[[#This Row],[Whole Building:Facility Total Electric Demand Power '[W'](Hourly) ]]/1000</f>
        <v>253.59663799731948</v>
      </c>
    </row>
    <row r="589" spans="1:3" x14ac:dyDescent="0.25">
      <c r="A589" s="9" t="s">
        <v>444</v>
      </c>
      <c r="B589" s="12">
        <v>252200.87329735831</v>
      </c>
      <c r="C589">
        <f>SAFADModel_final_000005__2[[#This Row],[Whole Building:Facility Total Electric Demand Power '[W'](Hourly) ]]/1000</f>
        <v>252.2008732973583</v>
      </c>
    </row>
    <row r="590" spans="1:3" x14ac:dyDescent="0.25">
      <c r="A590" s="9" t="s">
        <v>445</v>
      </c>
      <c r="B590" s="12">
        <v>255109.21899248686</v>
      </c>
      <c r="C590">
        <f>SAFADModel_final_000005__2[[#This Row],[Whole Building:Facility Total Electric Demand Power '[W'](Hourly) ]]/1000</f>
        <v>255.10921899248686</v>
      </c>
    </row>
    <row r="591" spans="1:3" x14ac:dyDescent="0.25">
      <c r="A591" s="9" t="s">
        <v>446</v>
      </c>
      <c r="B591" s="12">
        <v>274038.66151646047</v>
      </c>
      <c r="C591">
        <f>SAFADModel_final_000005__2[[#This Row],[Whole Building:Facility Total Electric Demand Power '[W'](Hourly) ]]/1000</f>
        <v>274.03866151646048</v>
      </c>
    </row>
    <row r="592" spans="1:3" x14ac:dyDescent="0.25">
      <c r="A592" s="9" t="s">
        <v>447</v>
      </c>
      <c r="B592" s="12">
        <v>287812.23030811531</v>
      </c>
      <c r="C592">
        <f>SAFADModel_final_000005__2[[#This Row],[Whole Building:Facility Total Electric Demand Power '[W'](Hourly) ]]/1000</f>
        <v>287.81223030811532</v>
      </c>
    </row>
    <row r="593" spans="1:3" x14ac:dyDescent="0.25">
      <c r="A593" s="9" t="s">
        <v>448</v>
      </c>
      <c r="B593" s="12">
        <v>284898.42511759052</v>
      </c>
      <c r="C593">
        <f>SAFADModel_final_000005__2[[#This Row],[Whole Building:Facility Total Electric Demand Power '[W'](Hourly) ]]/1000</f>
        <v>284.89842511759053</v>
      </c>
    </row>
    <row r="594" spans="1:3" x14ac:dyDescent="0.25">
      <c r="A594" s="9" t="s">
        <v>449</v>
      </c>
      <c r="B594" s="12">
        <v>261676.69949593488</v>
      </c>
      <c r="C594">
        <f>SAFADModel_final_000005__2[[#This Row],[Whole Building:Facility Total Electric Demand Power '[W'](Hourly) ]]/1000</f>
        <v>261.67669949593488</v>
      </c>
    </row>
    <row r="595" spans="1:3" x14ac:dyDescent="0.25">
      <c r="A595" s="9" t="s">
        <v>450</v>
      </c>
      <c r="B595" s="12">
        <v>122730.56893156051</v>
      </c>
      <c r="C595">
        <f>SAFADModel_final_000005__2[[#This Row],[Whole Building:Facility Total Electric Demand Power '[W'](Hourly) ]]/1000</f>
        <v>122.73056893156051</v>
      </c>
    </row>
    <row r="596" spans="1:3" x14ac:dyDescent="0.25">
      <c r="A596" s="9" t="s">
        <v>451</v>
      </c>
      <c r="B596" s="12">
        <v>88110.589858383173</v>
      </c>
      <c r="C596">
        <f>SAFADModel_final_000005__2[[#This Row],[Whole Building:Facility Total Electric Demand Power '[W'](Hourly) ]]/1000</f>
        <v>88.110589858383179</v>
      </c>
    </row>
    <row r="597" spans="1:3" x14ac:dyDescent="0.25">
      <c r="A597" s="9" t="s">
        <v>452</v>
      </c>
      <c r="B597" s="12">
        <v>63613.335670651788</v>
      </c>
      <c r="C597">
        <f>SAFADModel_final_000005__2[[#This Row],[Whole Building:Facility Total Electric Demand Power '[W'](Hourly) ]]/1000</f>
        <v>63.613335670651786</v>
      </c>
    </row>
    <row r="598" spans="1:3" x14ac:dyDescent="0.25">
      <c r="A598" s="9" t="s">
        <v>453</v>
      </c>
      <c r="B598" s="12">
        <v>12150.976488083141</v>
      </c>
      <c r="C598">
        <f>SAFADModel_final_000005__2[[#This Row],[Whole Building:Facility Total Electric Demand Power '[W'](Hourly) ]]/1000</f>
        <v>12.15097648808314</v>
      </c>
    </row>
    <row r="599" spans="1:3" x14ac:dyDescent="0.25">
      <c r="A599" s="9" t="s">
        <v>454</v>
      </c>
      <c r="B599" s="12">
        <v>12132.035307753862</v>
      </c>
      <c r="C599">
        <f>SAFADModel_final_000005__2[[#This Row],[Whole Building:Facility Total Electric Demand Power '[W'](Hourly) ]]/1000</f>
        <v>12.132035307753862</v>
      </c>
    </row>
    <row r="600" spans="1:3" x14ac:dyDescent="0.25">
      <c r="A600" s="9" t="s">
        <v>455</v>
      </c>
      <c r="B600" s="12">
        <v>12117.105739555527</v>
      </c>
      <c r="C600">
        <f>SAFADModel_final_000005__2[[#This Row],[Whole Building:Facility Total Electric Demand Power '[W'](Hourly) ]]/1000</f>
        <v>12.117105739555527</v>
      </c>
    </row>
    <row r="601" spans="1:3" x14ac:dyDescent="0.25">
      <c r="A601" s="9" t="s">
        <v>456</v>
      </c>
      <c r="B601" s="12">
        <v>12099.270954757654</v>
      </c>
      <c r="C601">
        <f>SAFADModel_final_000005__2[[#This Row],[Whole Building:Facility Total Electric Demand Power '[W'](Hourly) ]]/1000</f>
        <v>12.099270954757655</v>
      </c>
    </row>
    <row r="602" spans="1:3" x14ac:dyDescent="0.25">
      <c r="A602" s="9" t="s">
        <v>457</v>
      </c>
      <c r="B602" s="12">
        <v>12083.80537227385</v>
      </c>
      <c r="C602">
        <f>SAFADModel_final_000005__2[[#This Row],[Whole Building:Facility Total Electric Demand Power '[W'](Hourly) ]]/1000</f>
        <v>12.083805372273849</v>
      </c>
    </row>
    <row r="603" spans="1:3" x14ac:dyDescent="0.25">
      <c r="A603" s="9" t="s">
        <v>458</v>
      </c>
      <c r="B603" s="12">
        <v>12062.307009676953</v>
      </c>
      <c r="C603">
        <f>SAFADModel_final_000005__2[[#This Row],[Whole Building:Facility Total Electric Demand Power '[W'](Hourly) ]]/1000</f>
        <v>12.062307009676953</v>
      </c>
    </row>
    <row r="604" spans="1:3" x14ac:dyDescent="0.25">
      <c r="A604" s="9" t="s">
        <v>459</v>
      </c>
      <c r="B604" s="12">
        <v>12024.587462805663</v>
      </c>
      <c r="C604">
        <f>SAFADModel_final_000005__2[[#This Row],[Whole Building:Facility Total Electric Demand Power '[W'](Hourly) ]]/1000</f>
        <v>12.024587462805663</v>
      </c>
    </row>
    <row r="605" spans="1:3" x14ac:dyDescent="0.25">
      <c r="A605" s="9" t="s">
        <v>460</v>
      </c>
      <c r="B605" s="12">
        <v>11979.822054995369</v>
      </c>
      <c r="C605">
        <f>SAFADModel_final_000005__2[[#This Row],[Whole Building:Facility Total Electric Demand Power '[W'](Hourly) ]]/1000</f>
        <v>11.979822054995369</v>
      </c>
    </row>
    <row r="606" spans="1:3" x14ac:dyDescent="0.25">
      <c r="A606" s="9" t="s">
        <v>461</v>
      </c>
      <c r="B606" s="12">
        <v>11938.883307356582</v>
      </c>
      <c r="C606">
        <f>SAFADModel_final_000005__2[[#This Row],[Whole Building:Facility Total Electric Demand Power '[W'](Hourly) ]]/1000</f>
        <v>11.938883307356582</v>
      </c>
    </row>
    <row r="607" spans="1:3" x14ac:dyDescent="0.25">
      <c r="A607" s="9" t="s">
        <v>462</v>
      </c>
      <c r="B607" s="12">
        <v>11936.687857766845</v>
      </c>
      <c r="C607">
        <f>SAFADModel_final_000005__2[[#This Row],[Whole Building:Facility Total Electric Demand Power '[W'](Hourly) ]]/1000</f>
        <v>11.936687857766845</v>
      </c>
    </row>
    <row r="608" spans="1:3" x14ac:dyDescent="0.25">
      <c r="A608" s="9" t="s">
        <v>463</v>
      </c>
      <c r="B608" s="12">
        <v>12012.23455102311</v>
      </c>
      <c r="C608">
        <f>SAFADModel_final_000005__2[[#This Row],[Whole Building:Facility Total Electric Demand Power '[W'](Hourly) ]]/1000</f>
        <v>12.012234551023109</v>
      </c>
    </row>
    <row r="609" spans="1:3" x14ac:dyDescent="0.25">
      <c r="A609" s="9" t="s">
        <v>464</v>
      </c>
      <c r="B609" s="12">
        <v>41783.216237765024</v>
      </c>
      <c r="C609">
        <f>SAFADModel_final_000005__2[[#This Row],[Whole Building:Facility Total Electric Demand Power '[W'](Hourly) ]]/1000</f>
        <v>41.783216237765025</v>
      </c>
    </row>
    <row r="610" spans="1:3" x14ac:dyDescent="0.25">
      <c r="A610" s="9" t="s">
        <v>465</v>
      </c>
      <c r="B610" s="12">
        <v>158208.76446553555</v>
      </c>
      <c r="C610">
        <f>SAFADModel_final_000005__2[[#This Row],[Whole Building:Facility Total Electric Demand Power '[W'](Hourly) ]]/1000</f>
        <v>158.20876446553555</v>
      </c>
    </row>
    <row r="611" spans="1:3" x14ac:dyDescent="0.25">
      <c r="A611" s="9" t="s">
        <v>466</v>
      </c>
      <c r="B611" s="12">
        <v>232703.66806868149</v>
      </c>
      <c r="C611">
        <f>SAFADModel_final_000005__2[[#This Row],[Whole Building:Facility Total Electric Demand Power '[W'](Hourly) ]]/1000</f>
        <v>232.70366806868148</v>
      </c>
    </row>
    <row r="612" spans="1:3" x14ac:dyDescent="0.25">
      <c r="A612" s="9" t="s">
        <v>467</v>
      </c>
      <c r="B612" s="12">
        <v>239420.35997345331</v>
      </c>
      <c r="C612">
        <f>SAFADModel_final_000005__2[[#This Row],[Whole Building:Facility Total Electric Demand Power '[W'](Hourly) ]]/1000</f>
        <v>239.42035997345332</v>
      </c>
    </row>
    <row r="613" spans="1:3" x14ac:dyDescent="0.25">
      <c r="A613" s="9" t="s">
        <v>468</v>
      </c>
      <c r="B613" s="12">
        <v>247166.33070265595</v>
      </c>
      <c r="C613">
        <f>SAFADModel_final_000005__2[[#This Row],[Whole Building:Facility Total Electric Demand Power '[W'](Hourly) ]]/1000</f>
        <v>247.16633070265596</v>
      </c>
    </row>
    <row r="614" spans="1:3" x14ac:dyDescent="0.25">
      <c r="A614" s="9" t="s">
        <v>469</v>
      </c>
      <c r="B614" s="12">
        <v>256803.00846123858</v>
      </c>
      <c r="C614">
        <f>SAFADModel_final_000005__2[[#This Row],[Whole Building:Facility Total Electric Demand Power '[W'](Hourly) ]]/1000</f>
        <v>256.80300846123856</v>
      </c>
    </row>
    <row r="615" spans="1:3" x14ac:dyDescent="0.25">
      <c r="A615" s="9" t="s">
        <v>470</v>
      </c>
      <c r="B615" s="12">
        <v>263599.0510881588</v>
      </c>
      <c r="C615">
        <f>SAFADModel_final_000005__2[[#This Row],[Whole Building:Facility Total Electric Demand Power '[W'](Hourly) ]]/1000</f>
        <v>263.59905108815877</v>
      </c>
    </row>
    <row r="616" spans="1:3" x14ac:dyDescent="0.25">
      <c r="A616" s="9" t="s">
        <v>471</v>
      </c>
      <c r="B616" s="12">
        <v>262839.99847304949</v>
      </c>
      <c r="C616">
        <f>SAFADModel_final_000005__2[[#This Row],[Whole Building:Facility Total Electric Demand Power '[W'](Hourly) ]]/1000</f>
        <v>262.83999847304949</v>
      </c>
    </row>
    <row r="617" spans="1:3" x14ac:dyDescent="0.25">
      <c r="A617" s="9" t="s">
        <v>472</v>
      </c>
      <c r="B617" s="12">
        <v>232723.97025054137</v>
      </c>
      <c r="C617">
        <f>SAFADModel_final_000005__2[[#This Row],[Whole Building:Facility Total Electric Demand Power '[W'](Hourly) ]]/1000</f>
        <v>232.72397025054138</v>
      </c>
    </row>
    <row r="618" spans="1:3" x14ac:dyDescent="0.25">
      <c r="A618" s="9" t="s">
        <v>473</v>
      </c>
      <c r="B618" s="12">
        <v>203677.00563552705</v>
      </c>
      <c r="C618">
        <f>SAFADModel_final_000005__2[[#This Row],[Whole Building:Facility Total Electric Demand Power '[W'](Hourly) ]]/1000</f>
        <v>203.67700563552705</v>
      </c>
    </row>
    <row r="619" spans="1:3" x14ac:dyDescent="0.25">
      <c r="A619" s="9" t="s">
        <v>474</v>
      </c>
      <c r="B619" s="12">
        <v>77640.591122489554</v>
      </c>
      <c r="C619">
        <f>SAFADModel_final_000005__2[[#This Row],[Whole Building:Facility Total Electric Demand Power '[W'](Hourly) ]]/1000</f>
        <v>77.640591122489553</v>
      </c>
    </row>
    <row r="620" spans="1:3" x14ac:dyDescent="0.25">
      <c r="A620" s="9" t="s">
        <v>475</v>
      </c>
      <c r="B620" s="12">
        <v>40285.873687079635</v>
      </c>
      <c r="C620">
        <f>SAFADModel_final_000005__2[[#This Row],[Whole Building:Facility Total Electric Demand Power '[W'](Hourly) ]]/1000</f>
        <v>40.285873687079636</v>
      </c>
    </row>
    <row r="621" spans="1:3" x14ac:dyDescent="0.25">
      <c r="A621" s="9" t="s">
        <v>476</v>
      </c>
      <c r="B621" s="12">
        <v>24725.136589676491</v>
      </c>
      <c r="C621">
        <f>SAFADModel_final_000005__2[[#This Row],[Whole Building:Facility Total Electric Demand Power '[W'](Hourly) ]]/1000</f>
        <v>24.725136589676492</v>
      </c>
    </row>
    <row r="622" spans="1:3" x14ac:dyDescent="0.25">
      <c r="A622" s="9" t="s">
        <v>477</v>
      </c>
      <c r="B622" s="12">
        <v>18373.889227083113</v>
      </c>
      <c r="C622">
        <f>SAFADModel_final_000005__2[[#This Row],[Whole Building:Facility Total Electric Demand Power '[W'](Hourly) ]]/1000</f>
        <v>18.373889227083112</v>
      </c>
    </row>
    <row r="623" spans="1:3" x14ac:dyDescent="0.25">
      <c r="A623" s="9" t="s">
        <v>478</v>
      </c>
      <c r="B623" s="12">
        <v>12091.901703984176</v>
      </c>
      <c r="C623">
        <f>SAFADModel_final_000005__2[[#This Row],[Whole Building:Facility Total Electric Demand Power '[W'](Hourly) ]]/1000</f>
        <v>12.091901703984176</v>
      </c>
    </row>
    <row r="624" spans="1:3" x14ac:dyDescent="0.25">
      <c r="A624" s="9" t="s">
        <v>479</v>
      </c>
      <c r="B624" s="12">
        <v>12103.547376185017</v>
      </c>
      <c r="C624">
        <f>SAFADModel_final_000005__2[[#This Row],[Whole Building:Facility Total Electric Demand Power '[W'](Hourly) ]]/1000</f>
        <v>12.103547376185016</v>
      </c>
    </row>
    <row r="625" spans="1:3" x14ac:dyDescent="0.25">
      <c r="A625" s="9" t="s">
        <v>480</v>
      </c>
      <c r="B625" s="12">
        <v>12094.149817989659</v>
      </c>
      <c r="C625">
        <f>SAFADModel_final_000005__2[[#This Row],[Whole Building:Facility Total Electric Demand Power '[W'](Hourly) ]]/1000</f>
        <v>12.094149817989658</v>
      </c>
    </row>
    <row r="626" spans="1:3" x14ac:dyDescent="0.25">
      <c r="A626" s="9" t="s">
        <v>677</v>
      </c>
      <c r="B626" s="12">
        <v>12085.890344176005</v>
      </c>
      <c r="C626">
        <f>SAFADModel_final_000005__2[[#This Row],[Whole Building:Facility Total Electric Demand Power '[W'](Hourly) ]]/1000</f>
        <v>12.085890344176004</v>
      </c>
    </row>
    <row r="627" spans="1:3" x14ac:dyDescent="0.25">
      <c r="A627" s="9" t="s">
        <v>678</v>
      </c>
      <c r="B627" s="12">
        <v>12076.867068509289</v>
      </c>
      <c r="C627">
        <f>SAFADModel_final_000005__2[[#This Row],[Whole Building:Facility Total Electric Demand Power '[W'](Hourly) ]]/1000</f>
        <v>12.076867068509289</v>
      </c>
    </row>
    <row r="628" spans="1:3" x14ac:dyDescent="0.25">
      <c r="A628" s="9" t="s">
        <v>679</v>
      </c>
      <c r="B628" s="12">
        <v>12054.08579015573</v>
      </c>
      <c r="C628">
        <f>SAFADModel_final_000005__2[[#This Row],[Whole Building:Facility Total Electric Demand Power '[W'](Hourly) ]]/1000</f>
        <v>12.05408579015573</v>
      </c>
    </row>
    <row r="629" spans="1:3" x14ac:dyDescent="0.25">
      <c r="A629" s="9" t="s">
        <v>680</v>
      </c>
      <c r="B629" s="12">
        <v>12001.971045142413</v>
      </c>
      <c r="C629">
        <f>SAFADModel_final_000005__2[[#This Row],[Whole Building:Facility Total Electric Demand Power '[W'](Hourly) ]]/1000</f>
        <v>12.001971045142412</v>
      </c>
    </row>
    <row r="630" spans="1:3" x14ac:dyDescent="0.25">
      <c r="A630" s="9" t="s">
        <v>681</v>
      </c>
      <c r="B630" s="12">
        <v>11934.135049770151</v>
      </c>
      <c r="C630">
        <f>SAFADModel_final_000005__2[[#This Row],[Whole Building:Facility Total Electric Demand Power '[W'](Hourly) ]]/1000</f>
        <v>11.934135049770152</v>
      </c>
    </row>
    <row r="631" spans="1:3" x14ac:dyDescent="0.25">
      <c r="A631" s="9" t="s">
        <v>682</v>
      </c>
      <c r="B631" s="12">
        <v>11890.287432426672</v>
      </c>
      <c r="C631">
        <f>SAFADModel_final_000005__2[[#This Row],[Whole Building:Facility Total Electric Demand Power '[W'](Hourly) ]]/1000</f>
        <v>11.890287432426673</v>
      </c>
    </row>
    <row r="632" spans="1:3" x14ac:dyDescent="0.25">
      <c r="A632" s="9" t="s">
        <v>683</v>
      </c>
      <c r="B632" s="12">
        <v>11948.726486429943</v>
      </c>
      <c r="C632">
        <f>SAFADModel_final_000005__2[[#This Row],[Whole Building:Facility Total Electric Demand Power '[W'](Hourly) ]]/1000</f>
        <v>11.948726486429944</v>
      </c>
    </row>
    <row r="633" spans="1:3" x14ac:dyDescent="0.25">
      <c r="A633" s="9" t="s">
        <v>684</v>
      </c>
      <c r="B633" s="12">
        <v>12052.595388257769</v>
      </c>
      <c r="C633">
        <f>SAFADModel_final_000005__2[[#This Row],[Whole Building:Facility Total Electric Demand Power '[W'](Hourly) ]]/1000</f>
        <v>12.052595388257769</v>
      </c>
    </row>
    <row r="634" spans="1:3" x14ac:dyDescent="0.25">
      <c r="A634" s="9" t="s">
        <v>685</v>
      </c>
      <c r="B634" s="12">
        <v>67707.553002533212</v>
      </c>
      <c r="C634">
        <f>SAFADModel_final_000005__2[[#This Row],[Whole Building:Facility Total Electric Demand Power '[W'](Hourly) ]]/1000</f>
        <v>67.707553002533217</v>
      </c>
    </row>
    <row r="635" spans="1:3" x14ac:dyDescent="0.25">
      <c r="A635" s="9" t="s">
        <v>686</v>
      </c>
      <c r="B635" s="12">
        <v>116971.680841216</v>
      </c>
      <c r="C635">
        <f>SAFADModel_final_000005__2[[#This Row],[Whole Building:Facility Total Electric Demand Power '[W'](Hourly) ]]/1000</f>
        <v>116.971680841216</v>
      </c>
    </row>
    <row r="636" spans="1:3" x14ac:dyDescent="0.25">
      <c r="A636" s="9" t="s">
        <v>687</v>
      </c>
      <c r="B636" s="12">
        <v>158016.2117862314</v>
      </c>
      <c r="C636">
        <f>SAFADModel_final_000005__2[[#This Row],[Whole Building:Facility Total Electric Demand Power '[W'](Hourly) ]]/1000</f>
        <v>158.01621178623139</v>
      </c>
    </row>
    <row r="637" spans="1:3" x14ac:dyDescent="0.25">
      <c r="A637" s="9" t="s">
        <v>688</v>
      </c>
      <c r="B637" s="12">
        <v>163778.59251457814</v>
      </c>
      <c r="C637">
        <f>SAFADModel_final_000005__2[[#This Row],[Whole Building:Facility Total Electric Demand Power '[W'](Hourly) ]]/1000</f>
        <v>163.77859251457815</v>
      </c>
    </row>
    <row r="638" spans="1:3" x14ac:dyDescent="0.25">
      <c r="A638" s="9" t="s">
        <v>689</v>
      </c>
      <c r="B638" s="12">
        <v>120256.5390832671</v>
      </c>
      <c r="C638">
        <f>SAFADModel_final_000005__2[[#This Row],[Whole Building:Facility Total Electric Demand Power '[W'](Hourly) ]]/1000</f>
        <v>120.2565390832671</v>
      </c>
    </row>
    <row r="639" spans="1:3" x14ac:dyDescent="0.25">
      <c r="A639" s="9" t="s">
        <v>690</v>
      </c>
      <c r="B639" s="12">
        <v>110752.11707967952</v>
      </c>
      <c r="C639">
        <f>SAFADModel_final_000005__2[[#This Row],[Whole Building:Facility Total Electric Demand Power '[W'](Hourly) ]]/1000</f>
        <v>110.75211707967952</v>
      </c>
    </row>
    <row r="640" spans="1:3" x14ac:dyDescent="0.25">
      <c r="A640" s="9" t="s">
        <v>691</v>
      </c>
      <c r="B640" s="12">
        <v>106283.80385647586</v>
      </c>
      <c r="C640">
        <f>SAFADModel_final_000005__2[[#This Row],[Whole Building:Facility Total Electric Demand Power '[W'](Hourly) ]]/1000</f>
        <v>106.28380385647586</v>
      </c>
    </row>
    <row r="641" spans="1:3" x14ac:dyDescent="0.25">
      <c r="A641" s="9" t="s">
        <v>692</v>
      </c>
      <c r="B641" s="12">
        <v>93567.62455177943</v>
      </c>
      <c r="C641">
        <f>SAFADModel_final_000005__2[[#This Row],[Whole Building:Facility Total Electric Demand Power '[W'](Hourly) ]]/1000</f>
        <v>93.567624551779431</v>
      </c>
    </row>
    <row r="642" spans="1:3" x14ac:dyDescent="0.25">
      <c r="A642" s="9" t="s">
        <v>693</v>
      </c>
      <c r="B642" s="12">
        <v>76907.942604505806</v>
      </c>
      <c r="C642">
        <f>SAFADModel_final_000005__2[[#This Row],[Whole Building:Facility Total Electric Demand Power '[W'](Hourly) ]]/1000</f>
        <v>76.907942604505806</v>
      </c>
    </row>
    <row r="643" spans="1:3" x14ac:dyDescent="0.25">
      <c r="A643" s="9" t="s">
        <v>694</v>
      </c>
      <c r="B643" s="12">
        <v>63115.362933711418</v>
      </c>
      <c r="C643">
        <f>SAFADModel_final_000005__2[[#This Row],[Whole Building:Facility Total Electric Demand Power '[W'](Hourly) ]]/1000</f>
        <v>63.115362933711417</v>
      </c>
    </row>
    <row r="644" spans="1:3" x14ac:dyDescent="0.25">
      <c r="A644" s="9" t="s">
        <v>695</v>
      </c>
      <c r="B644" s="12">
        <v>46853.045015462594</v>
      </c>
      <c r="C644">
        <f>SAFADModel_final_000005__2[[#This Row],[Whole Building:Facility Total Electric Demand Power '[W'](Hourly) ]]/1000</f>
        <v>46.853045015462591</v>
      </c>
    </row>
    <row r="645" spans="1:3" x14ac:dyDescent="0.25">
      <c r="A645" s="9" t="s">
        <v>696</v>
      </c>
      <c r="B645" s="12">
        <v>30559.78269857373</v>
      </c>
      <c r="C645">
        <f>SAFADModel_final_000005__2[[#This Row],[Whole Building:Facility Total Electric Demand Power '[W'](Hourly) ]]/1000</f>
        <v>30.559782698573731</v>
      </c>
    </row>
    <row r="646" spans="1:3" x14ac:dyDescent="0.25">
      <c r="A646" s="9" t="s">
        <v>697</v>
      </c>
      <c r="B646" s="12">
        <v>27696.975511526576</v>
      </c>
      <c r="C646">
        <f>SAFADModel_final_000005__2[[#This Row],[Whole Building:Facility Total Electric Demand Power '[W'](Hourly) ]]/1000</f>
        <v>27.696975511526578</v>
      </c>
    </row>
    <row r="647" spans="1:3" x14ac:dyDescent="0.25">
      <c r="A647" s="9" t="s">
        <v>698</v>
      </c>
      <c r="B647" s="12">
        <v>12144.747171231038</v>
      </c>
      <c r="C647">
        <f>SAFADModel_final_000005__2[[#This Row],[Whole Building:Facility Total Electric Demand Power '[W'](Hourly) ]]/1000</f>
        <v>12.144747171231039</v>
      </c>
    </row>
    <row r="648" spans="1:3" x14ac:dyDescent="0.25">
      <c r="A648" s="9" t="s">
        <v>699</v>
      </c>
      <c r="B648" s="12">
        <v>12148.561967164396</v>
      </c>
      <c r="C648">
        <f>SAFADModel_final_000005__2[[#This Row],[Whole Building:Facility Total Electric Demand Power '[W'](Hourly) ]]/1000</f>
        <v>12.148561967164396</v>
      </c>
    </row>
    <row r="649" spans="1:3" x14ac:dyDescent="0.25">
      <c r="A649" s="9" t="s">
        <v>700</v>
      </c>
      <c r="B649" s="12">
        <v>12139.912537433231</v>
      </c>
      <c r="C649">
        <f>SAFADModel_final_000005__2[[#This Row],[Whole Building:Facility Total Electric Demand Power '[W'](Hourly) ]]/1000</f>
        <v>12.139912537433231</v>
      </c>
    </row>
    <row r="650" spans="1:3" x14ac:dyDescent="0.25">
      <c r="A650" s="9" t="s">
        <v>701</v>
      </c>
      <c r="B650" s="12">
        <v>12120.894585683405</v>
      </c>
      <c r="C650">
        <f>SAFADModel_final_000005__2[[#This Row],[Whole Building:Facility Total Electric Demand Power '[W'](Hourly) ]]/1000</f>
        <v>12.120894585683406</v>
      </c>
    </row>
    <row r="651" spans="1:3" x14ac:dyDescent="0.25">
      <c r="A651" s="9" t="s">
        <v>702</v>
      </c>
      <c r="B651" s="12">
        <v>12102.573252927506</v>
      </c>
      <c r="C651">
        <f>SAFADModel_final_000005__2[[#This Row],[Whole Building:Facility Total Electric Demand Power '[W'](Hourly) ]]/1000</f>
        <v>12.102573252927506</v>
      </c>
    </row>
    <row r="652" spans="1:3" x14ac:dyDescent="0.25">
      <c r="A652" s="9" t="s">
        <v>703</v>
      </c>
      <c r="B652" s="12">
        <v>12088.309958156335</v>
      </c>
      <c r="C652">
        <f>SAFADModel_final_000005__2[[#This Row],[Whole Building:Facility Total Electric Demand Power '[W'](Hourly) ]]/1000</f>
        <v>12.088309958156335</v>
      </c>
    </row>
    <row r="653" spans="1:3" x14ac:dyDescent="0.25">
      <c r="A653" s="9" t="s">
        <v>704</v>
      </c>
      <c r="B653" s="12">
        <v>12073.605393970689</v>
      </c>
      <c r="C653">
        <f>SAFADModel_final_000005__2[[#This Row],[Whole Building:Facility Total Electric Demand Power '[W'](Hourly) ]]/1000</f>
        <v>12.07360539397069</v>
      </c>
    </row>
    <row r="654" spans="1:3" x14ac:dyDescent="0.25">
      <c r="A654" s="9" t="s">
        <v>705</v>
      </c>
      <c r="B654" s="12">
        <v>12058.513954294198</v>
      </c>
      <c r="C654">
        <f>SAFADModel_final_000005__2[[#This Row],[Whole Building:Facility Total Electric Demand Power '[W'](Hourly) ]]/1000</f>
        <v>12.058513954294197</v>
      </c>
    </row>
    <row r="655" spans="1:3" x14ac:dyDescent="0.25">
      <c r="A655" s="9" t="s">
        <v>706</v>
      </c>
      <c r="B655" s="12">
        <v>12080.373138770539</v>
      </c>
      <c r="C655">
        <f>SAFADModel_final_000005__2[[#This Row],[Whole Building:Facility Total Electric Demand Power '[W'](Hourly) ]]/1000</f>
        <v>12.08037313877054</v>
      </c>
    </row>
    <row r="656" spans="1:3" x14ac:dyDescent="0.25">
      <c r="A656" s="9" t="s">
        <v>707</v>
      </c>
      <c r="B656" s="12">
        <v>12143.972547330695</v>
      </c>
      <c r="C656">
        <f>SAFADModel_final_000005__2[[#This Row],[Whole Building:Facility Total Electric Demand Power '[W'](Hourly) ]]/1000</f>
        <v>12.143972547330696</v>
      </c>
    </row>
    <row r="657" spans="1:3" x14ac:dyDescent="0.25">
      <c r="A657" s="9" t="s">
        <v>708</v>
      </c>
      <c r="B657" s="12">
        <v>12208.459645747207</v>
      </c>
      <c r="C657">
        <f>SAFADModel_final_000005__2[[#This Row],[Whole Building:Facility Total Electric Demand Power '[W'](Hourly) ]]/1000</f>
        <v>12.208459645747206</v>
      </c>
    </row>
    <row r="658" spans="1:3" x14ac:dyDescent="0.25">
      <c r="A658" s="9" t="s">
        <v>709</v>
      </c>
      <c r="B658" s="12">
        <v>12257.968517126801</v>
      </c>
      <c r="C658">
        <f>SAFADModel_final_000005__2[[#This Row],[Whole Building:Facility Total Electric Demand Power '[W'](Hourly) ]]/1000</f>
        <v>12.257968517126802</v>
      </c>
    </row>
    <row r="659" spans="1:3" x14ac:dyDescent="0.25">
      <c r="A659" s="9" t="s">
        <v>710</v>
      </c>
      <c r="B659" s="12">
        <v>12292.624036354384</v>
      </c>
      <c r="C659">
        <f>SAFADModel_final_000005__2[[#This Row],[Whole Building:Facility Total Electric Demand Power '[W'](Hourly) ]]/1000</f>
        <v>12.292624036354384</v>
      </c>
    </row>
    <row r="660" spans="1:3" x14ac:dyDescent="0.25">
      <c r="A660" s="9" t="s">
        <v>711</v>
      </c>
      <c r="B660" s="12">
        <v>12320.384348961315</v>
      </c>
      <c r="C660">
        <f>SAFADModel_final_000005__2[[#This Row],[Whole Building:Facility Total Electric Demand Power '[W'](Hourly) ]]/1000</f>
        <v>12.320384348961316</v>
      </c>
    </row>
    <row r="661" spans="1:3" x14ac:dyDescent="0.25">
      <c r="A661" s="9" t="s">
        <v>712</v>
      </c>
      <c r="B661" s="12">
        <v>12350.41793809139</v>
      </c>
      <c r="C661">
        <f>SAFADModel_final_000005__2[[#This Row],[Whole Building:Facility Total Electric Demand Power '[W'](Hourly) ]]/1000</f>
        <v>12.35041793809139</v>
      </c>
    </row>
    <row r="662" spans="1:3" x14ac:dyDescent="0.25">
      <c r="A662" s="9" t="s">
        <v>713</v>
      </c>
      <c r="B662" s="12">
        <v>12379.842837531769</v>
      </c>
      <c r="C662">
        <f>SAFADModel_final_000005__2[[#This Row],[Whole Building:Facility Total Electric Demand Power '[W'](Hourly) ]]/1000</f>
        <v>12.379842837531768</v>
      </c>
    </row>
    <row r="663" spans="1:3" x14ac:dyDescent="0.25">
      <c r="A663" s="9" t="s">
        <v>714</v>
      </c>
      <c r="B663" s="12">
        <v>12395.949224317357</v>
      </c>
      <c r="C663">
        <f>SAFADModel_final_000005__2[[#This Row],[Whole Building:Facility Total Electric Demand Power '[W'](Hourly) ]]/1000</f>
        <v>12.395949224317357</v>
      </c>
    </row>
    <row r="664" spans="1:3" x14ac:dyDescent="0.25">
      <c r="A664" s="9" t="s">
        <v>715</v>
      </c>
      <c r="B664" s="12">
        <v>12384.188107444948</v>
      </c>
      <c r="C664">
        <f>SAFADModel_final_000005__2[[#This Row],[Whole Building:Facility Total Electric Demand Power '[W'](Hourly) ]]/1000</f>
        <v>12.384188107444949</v>
      </c>
    </row>
    <row r="665" spans="1:3" x14ac:dyDescent="0.25">
      <c r="A665" s="9" t="s">
        <v>716</v>
      </c>
      <c r="B665" s="12">
        <v>12351.65324037455</v>
      </c>
      <c r="C665">
        <f>SAFADModel_final_000005__2[[#This Row],[Whole Building:Facility Total Electric Demand Power '[W'](Hourly) ]]/1000</f>
        <v>12.351653240374549</v>
      </c>
    </row>
    <row r="666" spans="1:3" x14ac:dyDescent="0.25">
      <c r="A666" s="9" t="s">
        <v>717</v>
      </c>
      <c r="B666" s="12">
        <v>12313.038717626196</v>
      </c>
      <c r="C666">
        <f>SAFADModel_final_000005__2[[#This Row],[Whole Building:Facility Total Electric Demand Power '[W'](Hourly) ]]/1000</f>
        <v>12.313038717626196</v>
      </c>
    </row>
    <row r="667" spans="1:3" x14ac:dyDescent="0.25">
      <c r="A667" s="9" t="s">
        <v>718</v>
      </c>
      <c r="B667" s="12">
        <v>12270.102219001439</v>
      </c>
      <c r="C667">
        <f>SAFADModel_final_000005__2[[#This Row],[Whole Building:Facility Total Electric Demand Power '[W'](Hourly) ]]/1000</f>
        <v>12.270102219001439</v>
      </c>
    </row>
    <row r="668" spans="1:3" x14ac:dyDescent="0.25">
      <c r="A668" s="9" t="s">
        <v>719</v>
      </c>
      <c r="B668" s="12">
        <v>12224.403642353667</v>
      </c>
      <c r="C668">
        <f>SAFADModel_final_000005__2[[#This Row],[Whole Building:Facility Total Electric Demand Power '[W'](Hourly) ]]/1000</f>
        <v>12.224403642353668</v>
      </c>
    </row>
    <row r="669" spans="1:3" x14ac:dyDescent="0.25">
      <c r="A669" s="9" t="s">
        <v>720</v>
      </c>
      <c r="B669" s="12">
        <v>12173.887995113242</v>
      </c>
      <c r="C669">
        <f>SAFADModel_final_000005__2[[#This Row],[Whole Building:Facility Total Electric Demand Power '[W'](Hourly) ]]/1000</f>
        <v>12.173887995113242</v>
      </c>
    </row>
    <row r="670" spans="1:3" x14ac:dyDescent="0.25">
      <c r="A670" s="9" t="s">
        <v>721</v>
      </c>
      <c r="B670" s="12">
        <v>12134.788072066711</v>
      </c>
      <c r="C670">
        <f>SAFADModel_final_000005__2[[#This Row],[Whole Building:Facility Total Electric Demand Power '[W'](Hourly) ]]/1000</f>
        <v>12.13478807206671</v>
      </c>
    </row>
    <row r="671" spans="1:3" x14ac:dyDescent="0.25">
      <c r="A671" s="9" t="s">
        <v>722</v>
      </c>
      <c r="B671" s="12">
        <v>12102.774907685271</v>
      </c>
      <c r="C671">
        <f>SAFADModel_final_000005__2[[#This Row],[Whole Building:Facility Total Electric Demand Power '[W'](Hourly) ]]/1000</f>
        <v>12.102774907685271</v>
      </c>
    </row>
    <row r="672" spans="1:3" x14ac:dyDescent="0.25">
      <c r="A672" s="9" t="s">
        <v>723</v>
      </c>
      <c r="B672" s="12">
        <v>12070.875035476174</v>
      </c>
      <c r="C672">
        <f>SAFADModel_final_000005__2[[#This Row],[Whole Building:Facility Total Electric Demand Power '[W'](Hourly) ]]/1000</f>
        <v>12.070875035476174</v>
      </c>
    </row>
    <row r="673" spans="1:3" x14ac:dyDescent="0.25">
      <c r="A673" s="9" t="s">
        <v>724</v>
      </c>
      <c r="B673" s="12">
        <v>12033.391299109446</v>
      </c>
      <c r="C673">
        <f>SAFADModel_final_000005__2[[#This Row],[Whole Building:Facility Total Electric Demand Power '[W'](Hourly) ]]/1000</f>
        <v>12.033391299109446</v>
      </c>
    </row>
    <row r="674" spans="1:3" x14ac:dyDescent="0.25">
      <c r="A674" s="9" t="s">
        <v>481</v>
      </c>
      <c r="B674" s="12">
        <v>11985.840162323102</v>
      </c>
      <c r="C674">
        <f>SAFADModel_final_000005__2[[#This Row],[Whole Building:Facility Total Electric Demand Power '[W'](Hourly) ]]/1000</f>
        <v>11.985840162323102</v>
      </c>
    </row>
    <row r="675" spans="1:3" x14ac:dyDescent="0.25">
      <c r="A675" s="9" t="s">
        <v>482</v>
      </c>
      <c r="B675" s="12">
        <v>11939.375888913135</v>
      </c>
      <c r="C675">
        <f>SAFADModel_final_000005__2[[#This Row],[Whole Building:Facility Total Electric Demand Power '[W'](Hourly) ]]/1000</f>
        <v>11.939375888913135</v>
      </c>
    </row>
    <row r="676" spans="1:3" x14ac:dyDescent="0.25">
      <c r="A676" s="9" t="s">
        <v>483</v>
      </c>
      <c r="B676" s="12">
        <v>11895.878097281444</v>
      </c>
      <c r="C676">
        <f>SAFADModel_final_000005__2[[#This Row],[Whole Building:Facility Total Electric Demand Power '[W'](Hourly) ]]/1000</f>
        <v>11.895878097281443</v>
      </c>
    </row>
    <row r="677" spans="1:3" x14ac:dyDescent="0.25">
      <c r="A677" s="9" t="s">
        <v>484</v>
      </c>
      <c r="B677" s="12">
        <v>11834.373972150244</v>
      </c>
      <c r="C677">
        <f>SAFADModel_final_000005__2[[#This Row],[Whole Building:Facility Total Electric Demand Power '[W'](Hourly) ]]/1000</f>
        <v>11.834373972150244</v>
      </c>
    </row>
    <row r="678" spans="1:3" x14ac:dyDescent="0.25">
      <c r="A678" s="9" t="s">
        <v>485</v>
      </c>
      <c r="B678" s="12">
        <v>11762.727905624912</v>
      </c>
      <c r="C678">
        <f>SAFADModel_final_000005__2[[#This Row],[Whole Building:Facility Total Electric Demand Power '[W'](Hourly) ]]/1000</f>
        <v>11.762727905624912</v>
      </c>
    </row>
    <row r="679" spans="1:3" x14ac:dyDescent="0.25">
      <c r="A679" s="9" t="s">
        <v>486</v>
      </c>
      <c r="B679" s="12">
        <v>11800.141598350941</v>
      </c>
      <c r="C679">
        <f>SAFADModel_final_000005__2[[#This Row],[Whole Building:Facility Total Electric Demand Power '[W'](Hourly) ]]/1000</f>
        <v>11.800141598350942</v>
      </c>
    </row>
    <row r="680" spans="1:3" x14ac:dyDescent="0.25">
      <c r="A680" s="9" t="s">
        <v>487</v>
      </c>
      <c r="B680" s="12">
        <v>11987.954521746697</v>
      </c>
      <c r="C680">
        <f>SAFADModel_final_000005__2[[#This Row],[Whole Building:Facility Total Electric Demand Power '[W'](Hourly) ]]/1000</f>
        <v>11.987954521746696</v>
      </c>
    </row>
    <row r="681" spans="1:3" x14ac:dyDescent="0.25">
      <c r="A681" s="9" t="s">
        <v>488</v>
      </c>
      <c r="B681" s="12">
        <v>43611.70268532425</v>
      </c>
      <c r="C681">
        <f>SAFADModel_final_000005__2[[#This Row],[Whole Building:Facility Total Electric Demand Power '[W'](Hourly) ]]/1000</f>
        <v>43.611702685324246</v>
      </c>
    </row>
    <row r="682" spans="1:3" x14ac:dyDescent="0.25">
      <c r="A682" s="9" t="s">
        <v>489</v>
      </c>
      <c r="B682" s="12">
        <v>98843.80682812602</v>
      </c>
      <c r="C682">
        <f>SAFADModel_final_000005__2[[#This Row],[Whole Building:Facility Total Electric Demand Power '[W'](Hourly) ]]/1000</f>
        <v>98.84380682812602</v>
      </c>
    </row>
    <row r="683" spans="1:3" x14ac:dyDescent="0.25">
      <c r="A683" s="9" t="s">
        <v>490</v>
      </c>
      <c r="B683" s="12">
        <v>214635.71973596103</v>
      </c>
      <c r="C683">
        <f>SAFADModel_final_000005__2[[#This Row],[Whole Building:Facility Total Electric Demand Power '[W'](Hourly) ]]/1000</f>
        <v>214.63571973596103</v>
      </c>
    </row>
    <row r="684" spans="1:3" x14ac:dyDescent="0.25">
      <c r="A684" s="9" t="s">
        <v>491</v>
      </c>
      <c r="B684" s="12">
        <v>215133.91056905687</v>
      </c>
      <c r="C684">
        <f>SAFADModel_final_000005__2[[#This Row],[Whole Building:Facility Total Electric Demand Power '[W'](Hourly) ]]/1000</f>
        <v>215.13391056905687</v>
      </c>
    </row>
    <row r="685" spans="1:3" x14ac:dyDescent="0.25">
      <c r="A685" s="9" t="s">
        <v>492</v>
      </c>
      <c r="B685" s="12">
        <v>274849.46494402457</v>
      </c>
      <c r="C685">
        <f>SAFADModel_final_000005__2[[#This Row],[Whole Building:Facility Total Electric Demand Power '[W'](Hourly) ]]/1000</f>
        <v>274.84946494402459</v>
      </c>
    </row>
    <row r="686" spans="1:3" x14ac:dyDescent="0.25">
      <c r="A686" s="9" t="s">
        <v>493</v>
      </c>
      <c r="B686" s="12">
        <v>277448.34851282561</v>
      </c>
      <c r="C686">
        <f>SAFADModel_final_000005__2[[#This Row],[Whole Building:Facility Total Electric Demand Power '[W'](Hourly) ]]/1000</f>
        <v>277.44834851282559</v>
      </c>
    </row>
    <row r="687" spans="1:3" x14ac:dyDescent="0.25">
      <c r="A687" s="9" t="s">
        <v>494</v>
      </c>
      <c r="B687" s="12">
        <v>269215.97786835389</v>
      </c>
      <c r="C687">
        <f>SAFADModel_final_000005__2[[#This Row],[Whole Building:Facility Total Electric Demand Power '[W'](Hourly) ]]/1000</f>
        <v>269.21597786835389</v>
      </c>
    </row>
    <row r="688" spans="1:3" x14ac:dyDescent="0.25">
      <c r="A688" s="9" t="s">
        <v>495</v>
      </c>
      <c r="B688" s="12">
        <v>273798.0517917971</v>
      </c>
      <c r="C688">
        <f>SAFADModel_final_000005__2[[#This Row],[Whole Building:Facility Total Electric Demand Power '[W'](Hourly) ]]/1000</f>
        <v>273.79805179179709</v>
      </c>
    </row>
    <row r="689" spans="1:3" x14ac:dyDescent="0.25">
      <c r="A689" s="9" t="s">
        <v>496</v>
      </c>
      <c r="B689" s="12">
        <v>259090.43402434315</v>
      </c>
      <c r="C689">
        <f>SAFADModel_final_000005__2[[#This Row],[Whole Building:Facility Total Electric Demand Power '[W'](Hourly) ]]/1000</f>
        <v>259.09043402434315</v>
      </c>
    </row>
    <row r="690" spans="1:3" x14ac:dyDescent="0.25">
      <c r="A690" s="9" t="s">
        <v>497</v>
      </c>
      <c r="B690" s="12">
        <v>235910.77417222565</v>
      </c>
      <c r="C690">
        <f>SAFADModel_final_000005__2[[#This Row],[Whole Building:Facility Total Electric Demand Power '[W'](Hourly) ]]/1000</f>
        <v>235.91077417222564</v>
      </c>
    </row>
    <row r="691" spans="1:3" x14ac:dyDescent="0.25">
      <c r="A691" s="9" t="s">
        <v>498</v>
      </c>
      <c r="B691" s="12">
        <v>82676.405455293774</v>
      </c>
      <c r="C691">
        <f>SAFADModel_final_000005__2[[#This Row],[Whole Building:Facility Total Electric Demand Power '[W'](Hourly) ]]/1000</f>
        <v>82.676405455293775</v>
      </c>
    </row>
    <row r="692" spans="1:3" x14ac:dyDescent="0.25">
      <c r="A692" s="9" t="s">
        <v>499</v>
      </c>
      <c r="B692" s="12">
        <v>41025.77025841696</v>
      </c>
      <c r="C692">
        <f>SAFADModel_final_000005__2[[#This Row],[Whole Building:Facility Total Electric Demand Power '[W'](Hourly) ]]/1000</f>
        <v>41.025770258416962</v>
      </c>
    </row>
    <row r="693" spans="1:3" x14ac:dyDescent="0.25">
      <c r="A693" s="9" t="s">
        <v>500</v>
      </c>
      <c r="B693" s="12">
        <v>16382.79951057604</v>
      </c>
      <c r="C693">
        <f>SAFADModel_final_000005__2[[#This Row],[Whole Building:Facility Total Electric Demand Power '[W'](Hourly) ]]/1000</f>
        <v>16.382799510576039</v>
      </c>
    </row>
    <row r="694" spans="1:3" x14ac:dyDescent="0.25">
      <c r="A694" s="9" t="s">
        <v>501</v>
      </c>
      <c r="B694" s="12">
        <v>12557.112291186355</v>
      </c>
      <c r="C694">
        <f>SAFADModel_final_000005__2[[#This Row],[Whole Building:Facility Total Electric Demand Power '[W'](Hourly) ]]/1000</f>
        <v>12.557112291186355</v>
      </c>
    </row>
    <row r="695" spans="1:3" x14ac:dyDescent="0.25">
      <c r="A695" s="9" t="s">
        <v>502</v>
      </c>
      <c r="B695" s="12">
        <v>12104.15871167765</v>
      </c>
      <c r="C695">
        <f>SAFADModel_final_000005__2[[#This Row],[Whole Building:Facility Total Electric Demand Power '[W'](Hourly) ]]/1000</f>
        <v>12.10415871167765</v>
      </c>
    </row>
    <row r="696" spans="1:3" x14ac:dyDescent="0.25">
      <c r="A696" s="9" t="s">
        <v>503</v>
      </c>
      <c r="B696" s="12">
        <v>12065.431275803647</v>
      </c>
      <c r="C696">
        <f>SAFADModel_final_000005__2[[#This Row],[Whole Building:Facility Total Electric Demand Power '[W'](Hourly) ]]/1000</f>
        <v>12.065431275803647</v>
      </c>
    </row>
    <row r="697" spans="1:3" x14ac:dyDescent="0.25">
      <c r="A697" s="9" t="s">
        <v>504</v>
      </c>
      <c r="B697" s="12">
        <v>12024.641562637897</v>
      </c>
      <c r="C697">
        <f>SAFADModel_final_000005__2[[#This Row],[Whole Building:Facility Total Electric Demand Power '[W'](Hourly) ]]/1000</f>
        <v>12.024641562637896</v>
      </c>
    </row>
    <row r="698" spans="1:3" x14ac:dyDescent="0.25">
      <c r="A698" s="9" t="s">
        <v>505</v>
      </c>
      <c r="B698" s="12">
        <v>11987.551421210466</v>
      </c>
      <c r="C698">
        <f>SAFADModel_final_000005__2[[#This Row],[Whole Building:Facility Total Electric Demand Power '[W'](Hourly) ]]/1000</f>
        <v>11.987551421210465</v>
      </c>
    </row>
    <row r="699" spans="1:3" x14ac:dyDescent="0.25">
      <c r="A699" s="9" t="s">
        <v>506</v>
      </c>
      <c r="B699" s="12">
        <v>11952.031356838017</v>
      </c>
      <c r="C699">
        <f>SAFADModel_final_000005__2[[#This Row],[Whole Building:Facility Total Electric Demand Power '[W'](Hourly) ]]/1000</f>
        <v>11.952031356838017</v>
      </c>
    </row>
    <row r="700" spans="1:3" x14ac:dyDescent="0.25">
      <c r="A700" s="9" t="s">
        <v>507</v>
      </c>
      <c r="B700" s="12">
        <v>11917.57303804985</v>
      </c>
      <c r="C700">
        <f>SAFADModel_final_000005__2[[#This Row],[Whole Building:Facility Total Electric Demand Power '[W'](Hourly) ]]/1000</f>
        <v>11.91757303804985</v>
      </c>
    </row>
    <row r="701" spans="1:3" x14ac:dyDescent="0.25">
      <c r="A701" s="9" t="s">
        <v>508</v>
      </c>
      <c r="B701" s="12">
        <v>11888.25212970384</v>
      </c>
      <c r="C701">
        <f>SAFADModel_final_000005__2[[#This Row],[Whole Building:Facility Total Electric Demand Power '[W'](Hourly) ]]/1000</f>
        <v>11.88825212970384</v>
      </c>
    </row>
    <row r="702" spans="1:3" x14ac:dyDescent="0.25">
      <c r="A702" s="9" t="s">
        <v>509</v>
      </c>
      <c r="B702" s="12">
        <v>11855.872053364228</v>
      </c>
      <c r="C702">
        <f>SAFADModel_final_000005__2[[#This Row],[Whole Building:Facility Total Electric Demand Power '[W'](Hourly) ]]/1000</f>
        <v>11.855872053364228</v>
      </c>
    </row>
    <row r="703" spans="1:3" x14ac:dyDescent="0.25">
      <c r="A703" s="9" t="s">
        <v>510</v>
      </c>
      <c r="B703" s="12">
        <v>11893.502646570778</v>
      </c>
      <c r="C703">
        <f>SAFADModel_final_000005__2[[#This Row],[Whole Building:Facility Total Electric Demand Power '[W'](Hourly) ]]/1000</f>
        <v>11.893502646570777</v>
      </c>
    </row>
    <row r="704" spans="1:3" x14ac:dyDescent="0.25">
      <c r="A704" s="9" t="s">
        <v>511</v>
      </c>
      <c r="B704" s="12">
        <v>12015.44010509004</v>
      </c>
      <c r="C704">
        <f>SAFADModel_final_000005__2[[#This Row],[Whole Building:Facility Total Electric Demand Power '[W'](Hourly) ]]/1000</f>
        <v>12.01544010509004</v>
      </c>
    </row>
    <row r="705" spans="1:3" x14ac:dyDescent="0.25">
      <c r="A705" s="9" t="s">
        <v>512</v>
      </c>
      <c r="B705" s="12">
        <v>30414.179558648128</v>
      </c>
      <c r="C705">
        <f>SAFADModel_final_000005__2[[#This Row],[Whole Building:Facility Total Electric Demand Power '[W'](Hourly) ]]/1000</f>
        <v>30.414179558648126</v>
      </c>
    </row>
    <row r="706" spans="1:3" x14ac:dyDescent="0.25">
      <c r="A706" s="9" t="s">
        <v>513</v>
      </c>
      <c r="B706" s="12">
        <v>171756.48178528788</v>
      </c>
      <c r="C706">
        <f>SAFADModel_final_000005__2[[#This Row],[Whole Building:Facility Total Electric Demand Power '[W'](Hourly) ]]/1000</f>
        <v>171.75648178528789</v>
      </c>
    </row>
    <row r="707" spans="1:3" x14ac:dyDescent="0.25">
      <c r="A707" s="9" t="s">
        <v>514</v>
      </c>
      <c r="B707" s="12">
        <v>229497.17937672409</v>
      </c>
      <c r="C707">
        <f>SAFADModel_final_000005__2[[#This Row],[Whole Building:Facility Total Electric Demand Power '[W'](Hourly) ]]/1000</f>
        <v>229.49717937672409</v>
      </c>
    </row>
    <row r="708" spans="1:3" x14ac:dyDescent="0.25">
      <c r="A708" s="9" t="s">
        <v>515</v>
      </c>
      <c r="B708" s="12">
        <v>245792.23803266967</v>
      </c>
      <c r="C708">
        <f>SAFADModel_final_000005__2[[#This Row],[Whole Building:Facility Total Electric Demand Power '[W'](Hourly) ]]/1000</f>
        <v>245.79223803266967</v>
      </c>
    </row>
    <row r="709" spans="1:3" x14ac:dyDescent="0.25">
      <c r="A709" s="9" t="s">
        <v>516</v>
      </c>
      <c r="B709" s="12">
        <v>265695.40244774317</v>
      </c>
      <c r="C709">
        <f>SAFADModel_final_000005__2[[#This Row],[Whole Building:Facility Total Electric Demand Power '[W'](Hourly) ]]/1000</f>
        <v>265.69540244774316</v>
      </c>
    </row>
    <row r="710" spans="1:3" x14ac:dyDescent="0.25">
      <c r="A710" s="9" t="s">
        <v>517</v>
      </c>
      <c r="B710" s="12">
        <v>266349.83632517775</v>
      </c>
      <c r="C710">
        <f>SAFADModel_final_000005__2[[#This Row],[Whole Building:Facility Total Electric Demand Power '[W'](Hourly) ]]/1000</f>
        <v>266.34983632517776</v>
      </c>
    </row>
    <row r="711" spans="1:3" x14ac:dyDescent="0.25">
      <c r="A711" s="9" t="s">
        <v>518</v>
      </c>
      <c r="B711" s="12">
        <v>294041.97316049109</v>
      </c>
      <c r="C711">
        <f>SAFADModel_final_000005__2[[#This Row],[Whole Building:Facility Total Electric Demand Power '[W'](Hourly) ]]/1000</f>
        <v>294.04197316049107</v>
      </c>
    </row>
    <row r="712" spans="1:3" x14ac:dyDescent="0.25">
      <c r="A712" s="9" t="s">
        <v>519</v>
      </c>
      <c r="B712" s="12">
        <v>294419.90253389702</v>
      </c>
      <c r="C712">
        <f>SAFADModel_final_000005__2[[#This Row],[Whole Building:Facility Total Electric Demand Power '[W'](Hourly) ]]/1000</f>
        <v>294.41990253389702</v>
      </c>
    </row>
    <row r="713" spans="1:3" x14ac:dyDescent="0.25">
      <c r="A713" s="9" t="s">
        <v>520</v>
      </c>
      <c r="B713" s="12">
        <v>282166.79182300199</v>
      </c>
      <c r="C713">
        <f>SAFADModel_final_000005__2[[#This Row],[Whole Building:Facility Total Electric Demand Power '[W'](Hourly) ]]/1000</f>
        <v>282.16679182300197</v>
      </c>
    </row>
    <row r="714" spans="1:3" x14ac:dyDescent="0.25">
      <c r="A714" s="9" t="s">
        <v>521</v>
      </c>
      <c r="B714" s="12">
        <v>247676.11431735251</v>
      </c>
      <c r="C714">
        <f>SAFADModel_final_000005__2[[#This Row],[Whole Building:Facility Total Electric Demand Power '[W'](Hourly) ]]/1000</f>
        <v>247.6761143173525</v>
      </c>
    </row>
    <row r="715" spans="1:3" x14ac:dyDescent="0.25">
      <c r="A715" s="9" t="s">
        <v>522</v>
      </c>
      <c r="B715" s="12">
        <v>157032.14700787223</v>
      </c>
      <c r="C715">
        <f>SAFADModel_final_000005__2[[#This Row],[Whole Building:Facility Total Electric Demand Power '[W'](Hourly) ]]/1000</f>
        <v>157.03214700787223</v>
      </c>
    </row>
    <row r="716" spans="1:3" x14ac:dyDescent="0.25">
      <c r="A716" s="9" t="s">
        <v>523</v>
      </c>
      <c r="B716" s="12">
        <v>107061.83242148993</v>
      </c>
      <c r="C716">
        <f>SAFADModel_final_000005__2[[#This Row],[Whole Building:Facility Total Electric Demand Power '[W'](Hourly) ]]/1000</f>
        <v>107.06183242148994</v>
      </c>
    </row>
    <row r="717" spans="1:3" x14ac:dyDescent="0.25">
      <c r="A717" s="9" t="s">
        <v>524</v>
      </c>
      <c r="B717" s="12">
        <v>69591.079999932481</v>
      </c>
      <c r="C717">
        <f>SAFADModel_final_000005__2[[#This Row],[Whole Building:Facility Total Electric Demand Power '[W'](Hourly) ]]/1000</f>
        <v>69.591079999932475</v>
      </c>
    </row>
    <row r="718" spans="1:3" x14ac:dyDescent="0.25">
      <c r="A718" s="9" t="s">
        <v>525</v>
      </c>
      <c r="B718" s="12">
        <v>12173.137527706271</v>
      </c>
      <c r="C718">
        <f>SAFADModel_final_000005__2[[#This Row],[Whole Building:Facility Total Electric Demand Power '[W'](Hourly) ]]/1000</f>
        <v>12.17313752770627</v>
      </c>
    </row>
    <row r="719" spans="1:3" x14ac:dyDescent="0.25">
      <c r="A719" s="9" t="s">
        <v>526</v>
      </c>
      <c r="B719" s="12">
        <v>12152.974611386511</v>
      </c>
      <c r="C719">
        <f>SAFADModel_final_000005__2[[#This Row],[Whole Building:Facility Total Electric Demand Power '[W'](Hourly) ]]/1000</f>
        <v>12.152974611386512</v>
      </c>
    </row>
    <row r="720" spans="1:3" x14ac:dyDescent="0.25">
      <c r="A720" s="9" t="s">
        <v>527</v>
      </c>
      <c r="B720" s="12">
        <v>12127.45391015379</v>
      </c>
      <c r="C720">
        <f>SAFADModel_final_000005__2[[#This Row],[Whole Building:Facility Total Electric Demand Power '[W'](Hourly) ]]/1000</f>
        <v>12.12745391015379</v>
      </c>
    </row>
    <row r="721" spans="1:3" x14ac:dyDescent="0.25">
      <c r="A721" s="9" t="s">
        <v>528</v>
      </c>
      <c r="B721" s="12">
        <v>12102.317682382951</v>
      </c>
      <c r="C721">
        <f>SAFADModel_final_000005__2[[#This Row],[Whole Building:Facility Total Electric Demand Power '[W'](Hourly) ]]/1000</f>
        <v>12.102317682382951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21C41-2ACE-4657-B584-2A9CEDA2B12C}">
  <dimension ref="A1:F721"/>
  <sheetViews>
    <sheetView topLeftCell="D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9619.3171868344925</v>
      </c>
      <c r="C2">
        <f>SAFADModel_final_000006__2[[#This Row],[Whole Building:Facility Total Electric Demand Power '[W'](Hourly) ]]/1000</f>
        <v>9.6193171868344933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9452.9873418178777</v>
      </c>
      <c r="C3">
        <f>SAFADModel_final_000006__2[[#This Row],[Whole Building:Facility Total Electric Demand Power '[W'](Hourly) ]]/1000</f>
        <v>9.4529873418178774</v>
      </c>
      <c r="D3">
        <v>-17.031017050514546</v>
      </c>
      <c r="E3">
        <v>52.412819051228375</v>
      </c>
      <c r="F3">
        <v>23.146497525265161</v>
      </c>
    </row>
    <row r="4" spans="1:6" x14ac:dyDescent="0.25">
      <c r="A4" s="9" t="s">
        <v>3</v>
      </c>
      <c r="B4" s="12">
        <v>9391.6469054251356</v>
      </c>
      <c r="C4">
        <f>SAFADModel_final_000006__2[[#This Row],[Whole Building:Facility Total Electric Demand Power '[W'](Hourly) ]]/1000</f>
        <v>9.3916469054251355</v>
      </c>
    </row>
    <row r="5" spans="1:6" x14ac:dyDescent="0.25">
      <c r="A5" s="9" t="s">
        <v>4</v>
      </c>
      <c r="B5" s="12">
        <v>9322.9684750873057</v>
      </c>
      <c r="C5">
        <f>SAFADModel_final_000006__2[[#This Row],[Whole Building:Facility Total Electric Demand Power '[W'](Hourly) ]]/1000</f>
        <v>9.3229684750873059</v>
      </c>
    </row>
    <row r="6" spans="1:6" x14ac:dyDescent="0.25">
      <c r="A6" s="9" t="s">
        <v>5</v>
      </c>
      <c r="B6" s="12">
        <v>9250.4482474158212</v>
      </c>
      <c r="C6">
        <f>SAFADModel_final_000006__2[[#This Row],[Whole Building:Facility Total Electric Demand Power '[W'](Hourly) ]]/1000</f>
        <v>9.2504482474158216</v>
      </c>
    </row>
    <row r="7" spans="1:6" x14ac:dyDescent="0.25">
      <c r="A7" s="9" t="s">
        <v>6</v>
      </c>
      <c r="B7" s="12">
        <v>9226.495002393116</v>
      </c>
      <c r="C7">
        <f>SAFADModel_final_000006__2[[#This Row],[Whole Building:Facility Total Electric Demand Power '[W'](Hourly) ]]/1000</f>
        <v>9.2264950023931167</v>
      </c>
    </row>
    <row r="8" spans="1:6" x14ac:dyDescent="0.25">
      <c r="A8" s="9" t="s">
        <v>7</v>
      </c>
      <c r="B8" s="12">
        <v>9318.6915624638714</v>
      </c>
      <c r="C8">
        <f>SAFADModel_final_000006__2[[#This Row],[Whole Building:Facility Total Electric Demand Power '[W'](Hourly) ]]/1000</f>
        <v>9.3186915624638722</v>
      </c>
    </row>
    <row r="9" spans="1:6" x14ac:dyDescent="0.25">
      <c r="A9" s="9" t="s">
        <v>8</v>
      </c>
      <c r="B9" s="12">
        <v>33553.96820358996</v>
      </c>
      <c r="C9">
        <f>SAFADModel_final_000006__2[[#This Row],[Whole Building:Facility Total Electric Demand Power '[W'](Hourly) ]]/1000</f>
        <v>33.55396820358996</v>
      </c>
    </row>
    <row r="10" spans="1:6" x14ac:dyDescent="0.25">
      <c r="A10" s="9" t="s">
        <v>9</v>
      </c>
      <c r="B10" s="12">
        <v>59437.614561119954</v>
      </c>
      <c r="C10">
        <f>SAFADModel_final_000006__2[[#This Row],[Whole Building:Facility Total Electric Demand Power '[W'](Hourly) ]]/1000</f>
        <v>59.43761456111995</v>
      </c>
    </row>
    <row r="11" spans="1:6" x14ac:dyDescent="0.25">
      <c r="A11" s="9" t="s">
        <v>10</v>
      </c>
      <c r="B11" s="12">
        <v>97164.597753289898</v>
      </c>
      <c r="C11">
        <f>SAFADModel_final_000006__2[[#This Row],[Whole Building:Facility Total Electric Demand Power '[W'](Hourly) ]]/1000</f>
        <v>97.164597753289897</v>
      </c>
    </row>
    <row r="12" spans="1:6" x14ac:dyDescent="0.25">
      <c r="A12" s="9" t="s">
        <v>11</v>
      </c>
      <c r="B12" s="12">
        <v>112021.87374863277</v>
      </c>
      <c r="C12">
        <f>SAFADModel_final_000006__2[[#This Row],[Whole Building:Facility Total Electric Demand Power '[W'](Hourly) ]]/1000</f>
        <v>112.02187374863277</v>
      </c>
    </row>
    <row r="13" spans="1:6" x14ac:dyDescent="0.25">
      <c r="A13" s="9" t="s">
        <v>12</v>
      </c>
      <c r="B13" s="12">
        <v>190202.29763242058</v>
      </c>
      <c r="C13">
        <f>SAFADModel_final_000006__2[[#This Row],[Whole Building:Facility Total Electric Demand Power '[W'](Hourly) ]]/1000</f>
        <v>190.20229763242057</v>
      </c>
    </row>
    <row r="14" spans="1:6" x14ac:dyDescent="0.25">
      <c r="A14" s="9" t="s">
        <v>13</v>
      </c>
      <c r="B14" s="12">
        <v>196968.50811641981</v>
      </c>
      <c r="C14">
        <f>SAFADModel_final_000006__2[[#This Row],[Whole Building:Facility Total Electric Demand Power '[W'](Hourly) ]]/1000</f>
        <v>196.9685081164198</v>
      </c>
    </row>
    <row r="15" spans="1:6" x14ac:dyDescent="0.25">
      <c r="A15" s="9" t="s">
        <v>14</v>
      </c>
      <c r="B15" s="12">
        <v>206359.58422524863</v>
      </c>
      <c r="C15">
        <f>SAFADModel_final_000006__2[[#This Row],[Whole Building:Facility Total Electric Demand Power '[W'](Hourly) ]]/1000</f>
        <v>206.35958422524862</v>
      </c>
    </row>
    <row r="16" spans="1:6" x14ac:dyDescent="0.25">
      <c r="A16" s="9" t="s">
        <v>15</v>
      </c>
      <c r="B16" s="12">
        <v>212569.19111785758</v>
      </c>
      <c r="C16">
        <f>SAFADModel_final_000006__2[[#This Row],[Whole Building:Facility Total Electric Demand Power '[W'](Hourly) ]]/1000</f>
        <v>212.56919111785757</v>
      </c>
    </row>
    <row r="17" spans="1:3" x14ac:dyDescent="0.25">
      <c r="A17" s="9" t="s">
        <v>16</v>
      </c>
      <c r="B17" s="12">
        <v>201288.07701687247</v>
      </c>
      <c r="C17">
        <f>SAFADModel_final_000006__2[[#This Row],[Whole Building:Facility Total Electric Demand Power '[W'](Hourly) ]]/1000</f>
        <v>201.28807701687248</v>
      </c>
    </row>
    <row r="18" spans="1:3" x14ac:dyDescent="0.25">
      <c r="A18" s="9" t="s">
        <v>17</v>
      </c>
      <c r="B18" s="12">
        <v>182910.57108392054</v>
      </c>
      <c r="C18">
        <f>SAFADModel_final_000006__2[[#This Row],[Whole Building:Facility Total Electric Demand Power '[W'](Hourly) ]]/1000</f>
        <v>182.91057108392053</v>
      </c>
    </row>
    <row r="19" spans="1:3" x14ac:dyDescent="0.25">
      <c r="A19" s="9" t="s">
        <v>18</v>
      </c>
      <c r="B19" s="12">
        <v>64204.669753101974</v>
      </c>
      <c r="C19">
        <f>SAFADModel_final_000006__2[[#This Row],[Whole Building:Facility Total Electric Demand Power '[W'](Hourly) ]]/1000</f>
        <v>64.204669753101967</v>
      </c>
    </row>
    <row r="20" spans="1:3" x14ac:dyDescent="0.25">
      <c r="A20" s="9" t="s">
        <v>19</v>
      </c>
      <c r="B20" s="12">
        <v>31847.20874965252</v>
      </c>
      <c r="C20">
        <f>SAFADModel_final_000006__2[[#This Row],[Whole Building:Facility Total Electric Demand Power '[W'](Hourly) ]]/1000</f>
        <v>31.84720874965252</v>
      </c>
    </row>
    <row r="21" spans="1:3" x14ac:dyDescent="0.25">
      <c r="A21" s="9" t="s">
        <v>20</v>
      </c>
      <c r="B21" s="12">
        <v>13135.056528183499</v>
      </c>
      <c r="C21">
        <f>SAFADModel_final_000006__2[[#This Row],[Whole Building:Facility Total Electric Demand Power '[W'](Hourly) ]]/1000</f>
        <v>13.135056528183499</v>
      </c>
    </row>
    <row r="22" spans="1:3" x14ac:dyDescent="0.25">
      <c r="A22" s="9" t="s">
        <v>21</v>
      </c>
      <c r="B22" s="12">
        <v>10124.373849099245</v>
      </c>
      <c r="C22">
        <f>SAFADModel_final_000006__2[[#This Row],[Whole Building:Facility Total Electric Demand Power '[W'](Hourly) ]]/1000</f>
        <v>10.124373849099246</v>
      </c>
    </row>
    <row r="23" spans="1:3" x14ac:dyDescent="0.25">
      <c r="A23" s="9" t="s">
        <v>22</v>
      </c>
      <c r="B23" s="12">
        <v>9699.4663865394323</v>
      </c>
      <c r="C23">
        <f>SAFADModel_final_000006__2[[#This Row],[Whole Building:Facility Total Electric Demand Power '[W'](Hourly) ]]/1000</f>
        <v>9.6994663865394326</v>
      </c>
    </row>
    <row r="24" spans="1:3" x14ac:dyDescent="0.25">
      <c r="A24" s="9" t="s">
        <v>23</v>
      </c>
      <c r="B24" s="12">
        <v>9698.8217565401919</v>
      </c>
      <c r="C24">
        <f>SAFADModel_final_000006__2[[#This Row],[Whole Building:Facility Total Electric Demand Power '[W'](Hourly) ]]/1000</f>
        <v>9.6988217565401911</v>
      </c>
    </row>
    <row r="25" spans="1:3" x14ac:dyDescent="0.25">
      <c r="A25" s="9" t="s">
        <v>24</v>
      </c>
      <c r="B25" s="12">
        <v>9688.3792734567596</v>
      </c>
      <c r="C25">
        <f>SAFADModel_final_000006__2[[#This Row],[Whole Building:Facility Total Electric Demand Power '[W'](Hourly) ]]/1000</f>
        <v>9.6883792734567589</v>
      </c>
    </row>
    <row r="26" spans="1:3" x14ac:dyDescent="0.25">
      <c r="A26" s="9" t="s">
        <v>25</v>
      </c>
      <c r="B26" s="12">
        <v>9677.6775471412893</v>
      </c>
      <c r="C26">
        <f>SAFADModel_final_000006__2[[#This Row],[Whole Building:Facility Total Electric Demand Power '[W'](Hourly) ]]/1000</f>
        <v>9.6776775471412897</v>
      </c>
    </row>
    <row r="27" spans="1:3" x14ac:dyDescent="0.25">
      <c r="A27" s="9" t="s">
        <v>26</v>
      </c>
      <c r="B27" s="12">
        <v>9662.6815439190887</v>
      </c>
      <c r="C27">
        <f>SAFADModel_final_000006__2[[#This Row],[Whole Building:Facility Total Electric Demand Power '[W'](Hourly) ]]/1000</f>
        <v>9.6626815439190885</v>
      </c>
    </row>
    <row r="28" spans="1:3" x14ac:dyDescent="0.25">
      <c r="A28" s="9" t="s">
        <v>27</v>
      </c>
      <c r="B28" s="12">
        <v>9647.932235002836</v>
      </c>
      <c r="C28">
        <f>SAFADModel_final_000006__2[[#This Row],[Whole Building:Facility Total Electric Demand Power '[W'](Hourly) ]]/1000</f>
        <v>9.6479322350028358</v>
      </c>
    </row>
    <row r="29" spans="1:3" x14ac:dyDescent="0.25">
      <c r="A29" s="9" t="s">
        <v>28</v>
      </c>
      <c r="B29" s="12">
        <v>9646.6020351169991</v>
      </c>
      <c r="C29">
        <f>SAFADModel_final_000006__2[[#This Row],[Whole Building:Facility Total Electric Demand Power '[W'](Hourly) ]]/1000</f>
        <v>9.6466020351169988</v>
      </c>
    </row>
    <row r="30" spans="1:3" x14ac:dyDescent="0.25">
      <c r="A30" s="9" t="s">
        <v>29</v>
      </c>
      <c r="B30" s="12">
        <v>9644.4912974145245</v>
      </c>
      <c r="C30">
        <f>SAFADModel_final_000006__2[[#This Row],[Whole Building:Facility Total Electric Demand Power '[W'](Hourly) ]]/1000</f>
        <v>9.6444912974145254</v>
      </c>
    </row>
    <row r="31" spans="1:3" x14ac:dyDescent="0.25">
      <c r="A31" s="9" t="s">
        <v>30</v>
      </c>
      <c r="B31" s="12">
        <v>9643.4719201406824</v>
      </c>
      <c r="C31">
        <f>SAFADModel_final_000006__2[[#This Row],[Whole Building:Facility Total Electric Demand Power '[W'](Hourly) ]]/1000</f>
        <v>9.6434719201406818</v>
      </c>
    </row>
    <row r="32" spans="1:3" x14ac:dyDescent="0.25">
      <c r="A32" s="9" t="s">
        <v>31</v>
      </c>
      <c r="B32" s="12">
        <v>9647.8760478163367</v>
      </c>
      <c r="C32">
        <f>SAFADModel_final_000006__2[[#This Row],[Whole Building:Facility Total Electric Demand Power '[W'](Hourly) ]]/1000</f>
        <v>9.6478760478163359</v>
      </c>
    </row>
    <row r="33" spans="1:3" x14ac:dyDescent="0.25">
      <c r="A33" s="9" t="s">
        <v>32</v>
      </c>
      <c r="B33" s="12">
        <v>23829.960593732889</v>
      </c>
      <c r="C33">
        <f>SAFADModel_final_000006__2[[#This Row],[Whole Building:Facility Total Electric Demand Power '[W'](Hourly) ]]/1000</f>
        <v>23.829960593732888</v>
      </c>
    </row>
    <row r="34" spans="1:3" x14ac:dyDescent="0.25">
      <c r="A34" s="9" t="s">
        <v>33</v>
      </c>
      <c r="B34" s="12">
        <v>106686.40698094347</v>
      </c>
      <c r="C34">
        <f>SAFADModel_final_000006__2[[#This Row],[Whole Building:Facility Total Electric Demand Power '[W'](Hourly) ]]/1000</f>
        <v>106.68640698094347</v>
      </c>
    </row>
    <row r="35" spans="1:3" x14ac:dyDescent="0.25">
      <c r="A35" s="9" t="s">
        <v>34</v>
      </c>
      <c r="B35" s="12">
        <v>155225.0598351458</v>
      </c>
      <c r="C35">
        <f>SAFADModel_final_000006__2[[#This Row],[Whole Building:Facility Total Electric Demand Power '[W'](Hourly) ]]/1000</f>
        <v>155.2250598351458</v>
      </c>
    </row>
    <row r="36" spans="1:3" x14ac:dyDescent="0.25">
      <c r="A36" s="9" t="s">
        <v>35</v>
      </c>
      <c r="B36" s="12">
        <v>175251.54264230674</v>
      </c>
      <c r="C36">
        <f>SAFADModel_final_000006__2[[#This Row],[Whole Building:Facility Total Electric Demand Power '[W'](Hourly) ]]/1000</f>
        <v>175.25154264230673</v>
      </c>
    </row>
    <row r="37" spans="1:3" x14ac:dyDescent="0.25">
      <c r="A37" s="9" t="s">
        <v>36</v>
      </c>
      <c r="B37" s="12">
        <v>203278.67844838256</v>
      </c>
      <c r="C37">
        <f>SAFADModel_final_000006__2[[#This Row],[Whole Building:Facility Total Electric Demand Power '[W'](Hourly) ]]/1000</f>
        <v>203.27867844838255</v>
      </c>
    </row>
    <row r="38" spans="1:3" x14ac:dyDescent="0.25">
      <c r="A38" s="9" t="s">
        <v>37</v>
      </c>
      <c r="B38" s="12">
        <v>198109.54243486733</v>
      </c>
      <c r="C38">
        <f>SAFADModel_final_000006__2[[#This Row],[Whole Building:Facility Total Electric Demand Power '[W'](Hourly) ]]/1000</f>
        <v>198.10954243486734</v>
      </c>
    </row>
    <row r="39" spans="1:3" x14ac:dyDescent="0.25">
      <c r="A39" s="9" t="s">
        <v>38</v>
      </c>
      <c r="B39" s="12">
        <v>220056.96409821534</v>
      </c>
      <c r="C39">
        <f>SAFADModel_final_000006__2[[#This Row],[Whole Building:Facility Total Electric Demand Power '[W'](Hourly) ]]/1000</f>
        <v>220.05696409821533</v>
      </c>
    </row>
    <row r="40" spans="1:3" x14ac:dyDescent="0.25">
      <c r="A40" s="9" t="s">
        <v>39</v>
      </c>
      <c r="B40" s="12">
        <v>201040.83032709986</v>
      </c>
      <c r="C40">
        <f>SAFADModel_final_000006__2[[#This Row],[Whole Building:Facility Total Electric Demand Power '[W'](Hourly) ]]/1000</f>
        <v>201.04083032709985</v>
      </c>
    </row>
    <row r="41" spans="1:3" x14ac:dyDescent="0.25">
      <c r="A41" s="9" t="s">
        <v>40</v>
      </c>
      <c r="B41" s="12">
        <v>199026.07290085909</v>
      </c>
      <c r="C41">
        <f>SAFADModel_final_000006__2[[#This Row],[Whole Building:Facility Total Electric Demand Power '[W'](Hourly) ]]/1000</f>
        <v>199.02607290085908</v>
      </c>
    </row>
    <row r="42" spans="1:3" x14ac:dyDescent="0.25">
      <c r="A42" s="9" t="s">
        <v>41</v>
      </c>
      <c r="B42" s="12">
        <v>161262.39475079181</v>
      </c>
      <c r="C42">
        <f>SAFADModel_final_000006__2[[#This Row],[Whole Building:Facility Total Electric Demand Power '[W'](Hourly) ]]/1000</f>
        <v>161.2623947507918</v>
      </c>
    </row>
    <row r="43" spans="1:3" x14ac:dyDescent="0.25">
      <c r="A43" s="9" t="s">
        <v>42</v>
      </c>
      <c r="B43" s="12">
        <v>125304.20946018914</v>
      </c>
      <c r="C43">
        <f>SAFADModel_final_000006__2[[#This Row],[Whole Building:Facility Total Electric Demand Power '[W'](Hourly) ]]/1000</f>
        <v>125.30420946018914</v>
      </c>
    </row>
    <row r="44" spans="1:3" x14ac:dyDescent="0.25">
      <c r="A44" s="9" t="s">
        <v>43</v>
      </c>
      <c r="B44" s="12">
        <v>85918.430129874832</v>
      </c>
      <c r="C44">
        <f>SAFADModel_final_000006__2[[#This Row],[Whole Building:Facility Total Electric Demand Power '[W'](Hourly) ]]/1000</f>
        <v>85.918430129874835</v>
      </c>
    </row>
    <row r="45" spans="1:3" x14ac:dyDescent="0.25">
      <c r="A45" s="9" t="s">
        <v>44</v>
      </c>
      <c r="B45" s="12">
        <v>51569.47605072194</v>
      </c>
      <c r="C45">
        <f>SAFADModel_final_000006__2[[#This Row],[Whole Building:Facility Total Electric Demand Power '[W'](Hourly) ]]/1000</f>
        <v>51.569476050721939</v>
      </c>
    </row>
    <row r="46" spans="1:3" x14ac:dyDescent="0.25">
      <c r="A46" s="9" t="s">
        <v>45</v>
      </c>
      <c r="B46" s="12">
        <v>9760.7370779648954</v>
      </c>
      <c r="C46">
        <f>SAFADModel_final_000006__2[[#This Row],[Whole Building:Facility Total Electric Demand Power '[W'](Hourly) ]]/1000</f>
        <v>9.7607370779648956</v>
      </c>
    </row>
    <row r="47" spans="1:3" x14ac:dyDescent="0.25">
      <c r="A47" s="9" t="s">
        <v>46</v>
      </c>
      <c r="B47" s="12">
        <v>9731.9825865609801</v>
      </c>
      <c r="C47">
        <f>SAFADModel_final_000006__2[[#This Row],[Whole Building:Facility Total Electric Demand Power '[W'](Hourly) ]]/1000</f>
        <v>9.7319825865609797</v>
      </c>
    </row>
    <row r="48" spans="1:3" x14ac:dyDescent="0.25">
      <c r="A48" s="9" t="s">
        <v>47</v>
      </c>
      <c r="B48" s="12">
        <v>9688.030487050115</v>
      </c>
      <c r="C48">
        <f>SAFADModel_final_000006__2[[#This Row],[Whole Building:Facility Total Electric Demand Power '[W'](Hourly) ]]/1000</f>
        <v>9.6880304870501153</v>
      </c>
    </row>
    <row r="49" spans="1:3" x14ac:dyDescent="0.25">
      <c r="A49" s="9" t="s">
        <v>48</v>
      </c>
      <c r="B49" s="12">
        <v>9641.6094314492821</v>
      </c>
      <c r="C49">
        <f>SAFADModel_final_000006__2[[#This Row],[Whole Building:Facility Total Electric Demand Power '[W'](Hourly) ]]/1000</f>
        <v>9.6416094314492824</v>
      </c>
    </row>
    <row r="50" spans="1:3" x14ac:dyDescent="0.25">
      <c r="A50" s="9" t="s">
        <v>49</v>
      </c>
      <c r="B50" s="12">
        <v>9587.963082105065</v>
      </c>
      <c r="C50">
        <f>SAFADModel_final_000006__2[[#This Row],[Whole Building:Facility Total Electric Demand Power '[W'](Hourly) ]]/1000</f>
        <v>9.5879630821050643</v>
      </c>
    </row>
    <row r="51" spans="1:3" x14ac:dyDescent="0.25">
      <c r="A51" s="9" t="s">
        <v>50</v>
      </c>
      <c r="B51" s="12">
        <v>9541.4379838223704</v>
      </c>
      <c r="C51">
        <f>SAFADModel_final_000006__2[[#This Row],[Whole Building:Facility Total Electric Demand Power '[W'](Hourly) ]]/1000</f>
        <v>9.5414379838223695</v>
      </c>
    </row>
    <row r="52" spans="1:3" x14ac:dyDescent="0.25">
      <c r="A52" s="9" t="s">
        <v>51</v>
      </c>
      <c r="B52" s="12">
        <v>9487.0594449668279</v>
      </c>
      <c r="C52">
        <f>SAFADModel_final_000006__2[[#This Row],[Whole Building:Facility Total Electric Demand Power '[W'](Hourly) ]]/1000</f>
        <v>9.4870594449668282</v>
      </c>
    </row>
    <row r="53" spans="1:3" x14ac:dyDescent="0.25">
      <c r="A53" s="9" t="s">
        <v>52</v>
      </c>
      <c r="B53" s="12">
        <v>9441.1120078492404</v>
      </c>
      <c r="C53">
        <f>SAFADModel_final_000006__2[[#This Row],[Whole Building:Facility Total Electric Demand Power '[W'](Hourly) ]]/1000</f>
        <v>9.4411120078492399</v>
      </c>
    </row>
    <row r="54" spans="1:3" x14ac:dyDescent="0.25">
      <c r="A54" s="9" t="s">
        <v>53</v>
      </c>
      <c r="B54" s="12">
        <v>9394.3389972244022</v>
      </c>
      <c r="C54">
        <f>SAFADModel_final_000006__2[[#This Row],[Whole Building:Facility Total Electric Demand Power '[W'](Hourly) ]]/1000</f>
        <v>9.394338997224402</v>
      </c>
    </row>
    <row r="55" spans="1:3" x14ac:dyDescent="0.25">
      <c r="A55" s="9" t="s">
        <v>54</v>
      </c>
      <c r="B55" s="12">
        <v>9385.4418649084782</v>
      </c>
      <c r="C55">
        <f>SAFADModel_final_000006__2[[#This Row],[Whole Building:Facility Total Electric Demand Power '[W'](Hourly) ]]/1000</f>
        <v>9.3854418649084774</v>
      </c>
    </row>
    <row r="56" spans="1:3" x14ac:dyDescent="0.25">
      <c r="A56" s="9" t="s">
        <v>55</v>
      </c>
      <c r="B56" s="12">
        <v>9473.770008235424</v>
      </c>
      <c r="C56">
        <f>SAFADModel_final_000006__2[[#This Row],[Whole Building:Facility Total Electric Demand Power '[W'](Hourly) ]]/1000</f>
        <v>9.4737700082354248</v>
      </c>
    </row>
    <row r="57" spans="1:3" x14ac:dyDescent="0.25">
      <c r="A57" s="9" t="s">
        <v>56</v>
      </c>
      <c r="B57" s="12">
        <v>28407.970091962703</v>
      </c>
      <c r="C57">
        <f>SAFADModel_final_000006__2[[#This Row],[Whole Building:Facility Total Electric Demand Power '[W'](Hourly) ]]/1000</f>
        <v>28.407970091962703</v>
      </c>
    </row>
    <row r="58" spans="1:3" x14ac:dyDescent="0.25">
      <c r="A58" s="9" t="s">
        <v>57</v>
      </c>
      <c r="B58" s="12">
        <v>70475.80907091366</v>
      </c>
      <c r="C58">
        <f>SAFADModel_final_000006__2[[#This Row],[Whole Building:Facility Total Electric Demand Power '[W'](Hourly) ]]/1000</f>
        <v>70.475809070913655</v>
      </c>
    </row>
    <row r="59" spans="1:3" x14ac:dyDescent="0.25">
      <c r="A59" s="9" t="s">
        <v>58</v>
      </c>
      <c r="B59" s="12">
        <v>131718.50099665599</v>
      </c>
      <c r="C59">
        <f>SAFADModel_final_000006__2[[#This Row],[Whole Building:Facility Total Electric Demand Power '[W'](Hourly) ]]/1000</f>
        <v>131.71850099665599</v>
      </c>
    </row>
    <row r="60" spans="1:3" x14ac:dyDescent="0.25">
      <c r="A60" s="9" t="s">
        <v>59</v>
      </c>
      <c r="B60" s="12">
        <v>176305.14464028613</v>
      </c>
      <c r="C60">
        <f>SAFADModel_final_000006__2[[#This Row],[Whole Building:Facility Total Electric Demand Power '[W'](Hourly) ]]/1000</f>
        <v>176.30514464028613</v>
      </c>
    </row>
    <row r="61" spans="1:3" x14ac:dyDescent="0.25">
      <c r="A61" s="9" t="s">
        <v>60</v>
      </c>
      <c r="B61" s="12">
        <v>215524.71531978261</v>
      </c>
      <c r="C61">
        <f>SAFADModel_final_000006__2[[#This Row],[Whole Building:Facility Total Electric Demand Power '[W'](Hourly) ]]/1000</f>
        <v>215.52471531978262</v>
      </c>
    </row>
    <row r="62" spans="1:3" x14ac:dyDescent="0.25">
      <c r="A62" s="9" t="s">
        <v>61</v>
      </c>
      <c r="B62" s="12">
        <v>216770.23360425746</v>
      </c>
      <c r="C62">
        <f>SAFADModel_final_000006__2[[#This Row],[Whole Building:Facility Total Electric Demand Power '[W'](Hourly) ]]/1000</f>
        <v>216.77023360425747</v>
      </c>
    </row>
    <row r="63" spans="1:3" x14ac:dyDescent="0.25">
      <c r="A63" s="9" t="s">
        <v>62</v>
      </c>
      <c r="B63" s="12">
        <v>208426.13767838432</v>
      </c>
      <c r="C63">
        <f>SAFADModel_final_000006__2[[#This Row],[Whole Building:Facility Total Electric Demand Power '[W'](Hourly) ]]/1000</f>
        <v>208.42613767838432</v>
      </c>
    </row>
    <row r="64" spans="1:3" x14ac:dyDescent="0.25">
      <c r="A64" s="9" t="s">
        <v>63</v>
      </c>
      <c r="B64" s="12">
        <v>214202.46368957454</v>
      </c>
      <c r="C64">
        <f>SAFADModel_final_000006__2[[#This Row],[Whole Building:Facility Total Electric Demand Power '[W'](Hourly) ]]/1000</f>
        <v>214.20246368957453</v>
      </c>
    </row>
    <row r="65" spans="1:3" x14ac:dyDescent="0.25">
      <c r="A65" s="9" t="s">
        <v>64</v>
      </c>
      <c r="B65" s="12">
        <v>186202.95339650966</v>
      </c>
      <c r="C65">
        <f>SAFADModel_final_000006__2[[#This Row],[Whole Building:Facility Total Electric Demand Power '[W'](Hourly) ]]/1000</f>
        <v>186.20295339650966</v>
      </c>
    </row>
    <row r="66" spans="1:3" x14ac:dyDescent="0.25">
      <c r="A66" s="9" t="s">
        <v>65</v>
      </c>
      <c r="B66" s="12">
        <v>94020.707840350122</v>
      </c>
      <c r="C66">
        <f>SAFADModel_final_000006__2[[#This Row],[Whole Building:Facility Total Electric Demand Power '[W'](Hourly) ]]/1000</f>
        <v>94.020707840350127</v>
      </c>
    </row>
    <row r="67" spans="1:3" x14ac:dyDescent="0.25">
      <c r="A67" s="9" t="s">
        <v>66</v>
      </c>
      <c r="B67" s="12">
        <v>59197.653525605441</v>
      </c>
      <c r="C67">
        <f>SAFADModel_final_000006__2[[#This Row],[Whole Building:Facility Total Electric Demand Power '[W'](Hourly) ]]/1000</f>
        <v>59.197653525605439</v>
      </c>
    </row>
    <row r="68" spans="1:3" x14ac:dyDescent="0.25">
      <c r="A68" s="9" t="s">
        <v>67</v>
      </c>
      <c r="B68" s="12">
        <v>26553.965982997888</v>
      </c>
      <c r="C68">
        <f>SAFADModel_final_000006__2[[#This Row],[Whole Building:Facility Total Electric Demand Power '[W'](Hourly) ]]/1000</f>
        <v>26.553965982997887</v>
      </c>
    </row>
    <row r="69" spans="1:3" x14ac:dyDescent="0.25">
      <c r="A69" s="9" t="s">
        <v>68</v>
      </c>
      <c r="B69" s="12">
        <v>10534.820707226057</v>
      </c>
      <c r="C69">
        <f>SAFADModel_final_000006__2[[#This Row],[Whole Building:Facility Total Electric Demand Power '[W'](Hourly) ]]/1000</f>
        <v>10.534820707226057</v>
      </c>
    </row>
    <row r="70" spans="1:3" x14ac:dyDescent="0.25">
      <c r="A70" s="9" t="s">
        <v>69</v>
      </c>
      <c r="B70" s="12">
        <v>10099.442881125282</v>
      </c>
      <c r="C70">
        <f>SAFADModel_final_000006__2[[#This Row],[Whole Building:Facility Total Electric Demand Power '[W'](Hourly) ]]/1000</f>
        <v>10.099442881125283</v>
      </c>
    </row>
    <row r="71" spans="1:3" x14ac:dyDescent="0.25">
      <c r="A71" s="9" t="s">
        <v>70</v>
      </c>
      <c r="B71" s="12">
        <v>9664.6956320433746</v>
      </c>
      <c r="C71">
        <f>SAFADModel_final_000006__2[[#This Row],[Whole Building:Facility Total Electric Demand Power '[W'](Hourly) ]]/1000</f>
        <v>9.6646956320433741</v>
      </c>
    </row>
    <row r="72" spans="1:3" x14ac:dyDescent="0.25">
      <c r="A72" s="9" t="s">
        <v>71</v>
      </c>
      <c r="B72" s="12">
        <v>9642.9922681299049</v>
      </c>
      <c r="C72">
        <f>SAFADModel_final_000006__2[[#This Row],[Whole Building:Facility Total Electric Demand Power '[W'](Hourly) ]]/1000</f>
        <v>9.6429922681299054</v>
      </c>
    </row>
    <row r="73" spans="1:3" x14ac:dyDescent="0.25">
      <c r="A73" s="9" t="s">
        <v>72</v>
      </c>
      <c r="B73" s="12">
        <v>9620.1704963250813</v>
      </c>
      <c r="C73">
        <f>SAFADModel_final_000006__2[[#This Row],[Whole Building:Facility Total Electric Demand Power '[W'](Hourly) ]]/1000</f>
        <v>9.6201704963250805</v>
      </c>
    </row>
    <row r="74" spans="1:3" x14ac:dyDescent="0.25">
      <c r="A74" s="9" t="s">
        <v>73</v>
      </c>
      <c r="B74" s="12">
        <v>9592.8715136928167</v>
      </c>
      <c r="C74">
        <f>SAFADModel_final_000006__2[[#This Row],[Whole Building:Facility Total Electric Demand Power '[W'](Hourly) ]]/1000</f>
        <v>9.5928715136928169</v>
      </c>
    </row>
    <row r="75" spans="1:3" x14ac:dyDescent="0.25">
      <c r="A75" s="9" t="s">
        <v>74</v>
      </c>
      <c r="B75" s="12">
        <v>9561.9844770971595</v>
      </c>
      <c r="C75">
        <f>SAFADModel_final_000006__2[[#This Row],[Whole Building:Facility Total Electric Demand Power '[W'](Hourly) ]]/1000</f>
        <v>9.5619844770971589</v>
      </c>
    </row>
    <row r="76" spans="1:3" x14ac:dyDescent="0.25">
      <c r="A76" s="9" t="s">
        <v>75</v>
      </c>
      <c r="B76" s="12">
        <v>9527.7858481524308</v>
      </c>
      <c r="C76">
        <f>SAFADModel_final_000006__2[[#This Row],[Whole Building:Facility Total Electric Demand Power '[W'](Hourly) ]]/1000</f>
        <v>9.5277858481524316</v>
      </c>
    </row>
    <row r="77" spans="1:3" x14ac:dyDescent="0.25">
      <c r="A77" s="9" t="s">
        <v>76</v>
      </c>
      <c r="B77" s="12">
        <v>9492.2672628585933</v>
      </c>
      <c r="C77">
        <f>SAFADModel_final_000006__2[[#This Row],[Whole Building:Facility Total Electric Demand Power '[W'](Hourly) ]]/1000</f>
        <v>9.4922672628585936</v>
      </c>
    </row>
    <row r="78" spans="1:3" x14ac:dyDescent="0.25">
      <c r="A78" s="9" t="s">
        <v>77</v>
      </c>
      <c r="B78" s="12">
        <v>9464.9816875990873</v>
      </c>
      <c r="C78">
        <f>SAFADModel_final_000006__2[[#This Row],[Whole Building:Facility Total Electric Demand Power '[W'](Hourly) ]]/1000</f>
        <v>9.4649816875990869</v>
      </c>
    </row>
    <row r="79" spans="1:3" x14ac:dyDescent="0.25">
      <c r="A79" s="9" t="s">
        <v>78</v>
      </c>
      <c r="B79" s="12">
        <v>9457.142771736053</v>
      </c>
      <c r="C79">
        <f>SAFADModel_final_000006__2[[#This Row],[Whole Building:Facility Total Electric Demand Power '[W'](Hourly) ]]/1000</f>
        <v>9.4571427717360521</v>
      </c>
    </row>
    <row r="80" spans="1:3" x14ac:dyDescent="0.25">
      <c r="A80" s="9" t="s">
        <v>79</v>
      </c>
      <c r="B80" s="12">
        <v>9539.1188458980214</v>
      </c>
      <c r="C80">
        <f>SAFADModel_final_000006__2[[#This Row],[Whole Building:Facility Total Electric Demand Power '[W'](Hourly) ]]/1000</f>
        <v>9.5391188458980221</v>
      </c>
    </row>
    <row r="81" spans="1:3" x14ac:dyDescent="0.25">
      <c r="A81" s="9" t="s">
        <v>80</v>
      </c>
      <c r="B81" s="12">
        <v>26457.512901004215</v>
      </c>
      <c r="C81">
        <f>SAFADModel_final_000006__2[[#This Row],[Whole Building:Facility Total Electric Demand Power '[W'](Hourly) ]]/1000</f>
        <v>26.457512901004215</v>
      </c>
    </row>
    <row r="82" spans="1:3" x14ac:dyDescent="0.25">
      <c r="A82" s="9" t="s">
        <v>81</v>
      </c>
      <c r="B82" s="12">
        <v>133163.97119514699</v>
      </c>
      <c r="C82">
        <f>SAFADModel_final_000006__2[[#This Row],[Whole Building:Facility Total Electric Demand Power '[W'](Hourly) ]]/1000</f>
        <v>133.16397119514698</v>
      </c>
    </row>
    <row r="83" spans="1:3" x14ac:dyDescent="0.25">
      <c r="A83" s="9" t="s">
        <v>82</v>
      </c>
      <c r="B83" s="12">
        <v>180581.0891480094</v>
      </c>
      <c r="C83">
        <f>SAFADModel_final_000006__2[[#This Row],[Whole Building:Facility Total Electric Demand Power '[W'](Hourly) ]]/1000</f>
        <v>180.5810891480094</v>
      </c>
    </row>
    <row r="84" spans="1:3" x14ac:dyDescent="0.25">
      <c r="A84" s="9" t="s">
        <v>83</v>
      </c>
      <c r="B84" s="12">
        <v>200326.34042199093</v>
      </c>
      <c r="C84">
        <f>SAFADModel_final_000006__2[[#This Row],[Whole Building:Facility Total Electric Demand Power '[W'](Hourly) ]]/1000</f>
        <v>200.32634042199092</v>
      </c>
    </row>
    <row r="85" spans="1:3" x14ac:dyDescent="0.25">
      <c r="A85" s="9" t="s">
        <v>84</v>
      </c>
      <c r="B85" s="12">
        <v>199276.22232890603</v>
      </c>
      <c r="C85">
        <f>SAFADModel_final_000006__2[[#This Row],[Whole Building:Facility Total Electric Demand Power '[W'](Hourly) ]]/1000</f>
        <v>199.27622232890604</v>
      </c>
    </row>
    <row r="86" spans="1:3" x14ac:dyDescent="0.25">
      <c r="A86" s="9" t="s">
        <v>85</v>
      </c>
      <c r="B86" s="12">
        <v>199351.60753736823</v>
      </c>
      <c r="C86">
        <f>SAFADModel_final_000006__2[[#This Row],[Whole Building:Facility Total Electric Demand Power '[W'](Hourly) ]]/1000</f>
        <v>199.35160753736824</v>
      </c>
    </row>
    <row r="87" spans="1:3" x14ac:dyDescent="0.25">
      <c r="A87" s="9" t="s">
        <v>86</v>
      </c>
      <c r="B87" s="12">
        <v>213281.72233855035</v>
      </c>
      <c r="C87">
        <f>SAFADModel_final_000006__2[[#This Row],[Whole Building:Facility Total Electric Demand Power '[W'](Hourly) ]]/1000</f>
        <v>213.28172233855034</v>
      </c>
    </row>
    <row r="88" spans="1:3" x14ac:dyDescent="0.25">
      <c r="A88" s="9" t="s">
        <v>87</v>
      </c>
      <c r="B88" s="12">
        <v>221215.00675839305</v>
      </c>
      <c r="C88">
        <f>SAFADModel_final_000006__2[[#This Row],[Whole Building:Facility Total Electric Demand Power '[W'](Hourly) ]]/1000</f>
        <v>221.21500675839306</v>
      </c>
    </row>
    <row r="89" spans="1:3" x14ac:dyDescent="0.25">
      <c r="A89" s="9" t="s">
        <v>88</v>
      </c>
      <c r="B89" s="12">
        <v>220733.91930693106</v>
      </c>
      <c r="C89">
        <f>SAFADModel_final_000006__2[[#This Row],[Whole Building:Facility Total Electric Demand Power '[W'](Hourly) ]]/1000</f>
        <v>220.73391930693106</v>
      </c>
    </row>
    <row r="90" spans="1:3" x14ac:dyDescent="0.25">
      <c r="A90" s="9" t="s">
        <v>89</v>
      </c>
      <c r="B90" s="12">
        <v>203722.97466426899</v>
      </c>
      <c r="C90">
        <f>SAFADModel_final_000006__2[[#This Row],[Whole Building:Facility Total Electric Demand Power '[W'](Hourly) ]]/1000</f>
        <v>203.72297466426897</v>
      </c>
    </row>
    <row r="91" spans="1:3" x14ac:dyDescent="0.25">
      <c r="A91" s="9" t="s">
        <v>90</v>
      </c>
      <c r="B91" s="12">
        <v>98801.843411271388</v>
      </c>
      <c r="C91">
        <f>SAFADModel_final_000006__2[[#This Row],[Whole Building:Facility Total Electric Demand Power '[W'](Hourly) ]]/1000</f>
        <v>98.801843411271392</v>
      </c>
    </row>
    <row r="92" spans="1:3" x14ac:dyDescent="0.25">
      <c r="A92" s="9" t="s">
        <v>91</v>
      </c>
      <c r="B92" s="12">
        <v>71780.889953147416</v>
      </c>
      <c r="C92">
        <f>SAFADModel_final_000006__2[[#This Row],[Whole Building:Facility Total Electric Demand Power '[W'](Hourly) ]]/1000</f>
        <v>71.780889953147422</v>
      </c>
    </row>
    <row r="93" spans="1:3" x14ac:dyDescent="0.25">
      <c r="A93" s="9" t="s">
        <v>92</v>
      </c>
      <c r="B93" s="12">
        <v>52263.49751050675</v>
      </c>
      <c r="C93">
        <f>SAFADModel_final_000006__2[[#This Row],[Whole Building:Facility Total Electric Demand Power '[W'](Hourly) ]]/1000</f>
        <v>52.263497510506753</v>
      </c>
    </row>
    <row r="94" spans="1:3" x14ac:dyDescent="0.25">
      <c r="A94" s="9" t="s">
        <v>93</v>
      </c>
      <c r="B94" s="12">
        <v>9706.9971765704704</v>
      </c>
      <c r="C94">
        <f>SAFADModel_final_000006__2[[#This Row],[Whole Building:Facility Total Electric Demand Power '[W'](Hourly) ]]/1000</f>
        <v>9.7069971765704697</v>
      </c>
    </row>
    <row r="95" spans="1:3" x14ac:dyDescent="0.25">
      <c r="A95" s="9" t="s">
        <v>94</v>
      </c>
      <c r="B95" s="12">
        <v>9684.6679319121959</v>
      </c>
      <c r="C95">
        <f>SAFADModel_final_000006__2[[#This Row],[Whole Building:Facility Total Electric Demand Power '[W'](Hourly) ]]/1000</f>
        <v>9.6846679319121964</v>
      </c>
    </row>
    <row r="96" spans="1:3" x14ac:dyDescent="0.25">
      <c r="A96" s="9" t="s">
        <v>95</v>
      </c>
      <c r="B96" s="12">
        <v>9657.4975699170081</v>
      </c>
      <c r="C96">
        <f>SAFADModel_final_000006__2[[#This Row],[Whole Building:Facility Total Electric Demand Power '[W'](Hourly) ]]/1000</f>
        <v>9.6574975699170089</v>
      </c>
    </row>
    <row r="97" spans="1:3" x14ac:dyDescent="0.25">
      <c r="A97" s="9" t="s">
        <v>96</v>
      </c>
      <c r="B97" s="12">
        <v>9638.4099361251829</v>
      </c>
      <c r="C97">
        <f>SAFADModel_final_000006__2[[#This Row],[Whole Building:Facility Total Electric Demand Power '[W'](Hourly) ]]/1000</f>
        <v>9.638409936125182</v>
      </c>
    </row>
    <row r="98" spans="1:3" x14ac:dyDescent="0.25">
      <c r="A98" s="9" t="s">
        <v>97</v>
      </c>
      <c r="B98" s="12">
        <v>9637.8673654449267</v>
      </c>
      <c r="C98">
        <f>SAFADModel_final_000006__2[[#This Row],[Whole Building:Facility Total Electric Demand Power '[W'](Hourly) ]]/1000</f>
        <v>9.6378673654449258</v>
      </c>
    </row>
    <row r="99" spans="1:3" x14ac:dyDescent="0.25">
      <c r="A99" s="9" t="s">
        <v>98</v>
      </c>
      <c r="B99" s="12">
        <v>9636.592659619424</v>
      </c>
      <c r="C99">
        <f>SAFADModel_final_000006__2[[#This Row],[Whole Building:Facility Total Electric Demand Power '[W'](Hourly) ]]/1000</f>
        <v>9.6365926596194242</v>
      </c>
    </row>
    <row r="100" spans="1:3" x14ac:dyDescent="0.25">
      <c r="A100" s="9" t="s">
        <v>99</v>
      </c>
      <c r="B100" s="12">
        <v>9615.0065414788405</v>
      </c>
      <c r="C100">
        <f>SAFADModel_final_000006__2[[#This Row],[Whole Building:Facility Total Electric Demand Power '[W'](Hourly) ]]/1000</f>
        <v>9.6150065414788397</v>
      </c>
    </row>
    <row r="101" spans="1:3" x14ac:dyDescent="0.25">
      <c r="A101" s="9" t="s">
        <v>100</v>
      </c>
      <c r="B101" s="12">
        <v>9561.923602299732</v>
      </c>
      <c r="C101">
        <f>SAFADModel_final_000006__2[[#This Row],[Whole Building:Facility Total Electric Demand Power '[W'](Hourly) ]]/1000</f>
        <v>9.561923602299732</v>
      </c>
    </row>
    <row r="102" spans="1:3" x14ac:dyDescent="0.25">
      <c r="A102" s="9" t="s">
        <v>101</v>
      </c>
      <c r="B102" s="12">
        <v>9503.1747190852875</v>
      </c>
      <c r="C102">
        <f>SAFADModel_final_000006__2[[#This Row],[Whole Building:Facility Total Electric Demand Power '[W'](Hourly) ]]/1000</f>
        <v>9.5031747190852869</v>
      </c>
    </row>
    <row r="103" spans="1:3" x14ac:dyDescent="0.25">
      <c r="A103" s="9" t="s">
        <v>102</v>
      </c>
      <c r="B103" s="12">
        <v>9482.2498032238727</v>
      </c>
      <c r="C103">
        <f>SAFADModel_final_000006__2[[#This Row],[Whole Building:Facility Total Electric Demand Power '[W'](Hourly) ]]/1000</f>
        <v>9.4822498032238727</v>
      </c>
    </row>
    <row r="104" spans="1:3" x14ac:dyDescent="0.25">
      <c r="A104" s="9" t="s">
        <v>103</v>
      </c>
      <c r="B104" s="12">
        <v>9529.6589249348926</v>
      </c>
      <c r="C104">
        <f>SAFADModel_final_000006__2[[#This Row],[Whole Building:Facility Total Electric Demand Power '[W'](Hourly) ]]/1000</f>
        <v>9.5296589249348926</v>
      </c>
    </row>
    <row r="105" spans="1:3" x14ac:dyDescent="0.25">
      <c r="A105" s="9" t="s">
        <v>104</v>
      </c>
      <c r="B105" s="12">
        <v>32674.473041125166</v>
      </c>
      <c r="C105">
        <f>SAFADModel_final_000006__2[[#This Row],[Whole Building:Facility Total Electric Demand Power '[W'](Hourly) ]]/1000</f>
        <v>32.674473041125168</v>
      </c>
    </row>
    <row r="106" spans="1:3" x14ac:dyDescent="0.25">
      <c r="A106" s="9" t="s">
        <v>105</v>
      </c>
      <c r="B106" s="12">
        <v>96927.574505917975</v>
      </c>
      <c r="C106">
        <f>SAFADModel_final_000006__2[[#This Row],[Whole Building:Facility Total Electric Demand Power '[W'](Hourly) ]]/1000</f>
        <v>96.927574505917974</v>
      </c>
    </row>
    <row r="107" spans="1:3" x14ac:dyDescent="0.25">
      <c r="A107" s="9" t="s">
        <v>106</v>
      </c>
      <c r="B107" s="12">
        <v>180547.33835846046</v>
      </c>
      <c r="C107">
        <f>SAFADModel_final_000006__2[[#This Row],[Whole Building:Facility Total Electric Demand Power '[W'](Hourly) ]]/1000</f>
        <v>180.54733835846045</v>
      </c>
    </row>
    <row r="108" spans="1:3" x14ac:dyDescent="0.25">
      <c r="A108" s="9" t="s">
        <v>107</v>
      </c>
      <c r="B108" s="12">
        <v>185926.25783022246</v>
      </c>
      <c r="C108">
        <f>SAFADModel_final_000006__2[[#This Row],[Whole Building:Facility Total Electric Demand Power '[W'](Hourly) ]]/1000</f>
        <v>185.92625783022245</v>
      </c>
    </row>
    <row r="109" spans="1:3" x14ac:dyDescent="0.25">
      <c r="A109" s="9" t="s">
        <v>108</v>
      </c>
      <c r="B109" s="12">
        <v>190956.84980878362</v>
      </c>
      <c r="C109">
        <f>SAFADModel_final_000006__2[[#This Row],[Whole Building:Facility Total Electric Demand Power '[W'](Hourly) ]]/1000</f>
        <v>190.95684980878363</v>
      </c>
    </row>
    <row r="110" spans="1:3" x14ac:dyDescent="0.25">
      <c r="A110" s="9" t="s">
        <v>109</v>
      </c>
      <c r="B110" s="12">
        <v>198225.99472307044</v>
      </c>
      <c r="C110">
        <f>SAFADModel_final_000006__2[[#This Row],[Whole Building:Facility Total Electric Demand Power '[W'](Hourly) ]]/1000</f>
        <v>198.22599472307044</v>
      </c>
    </row>
    <row r="111" spans="1:3" x14ac:dyDescent="0.25">
      <c r="A111" s="9" t="s">
        <v>110</v>
      </c>
      <c r="B111" s="12">
        <v>203110.01114016864</v>
      </c>
      <c r="C111">
        <f>SAFADModel_final_000006__2[[#This Row],[Whole Building:Facility Total Electric Demand Power '[W'](Hourly) ]]/1000</f>
        <v>203.11001114016864</v>
      </c>
    </row>
    <row r="112" spans="1:3" x14ac:dyDescent="0.25">
      <c r="A112" s="9" t="s">
        <v>111</v>
      </c>
      <c r="B112" s="12">
        <v>189685.06902434785</v>
      </c>
      <c r="C112">
        <f>SAFADModel_final_000006__2[[#This Row],[Whole Building:Facility Total Electric Demand Power '[W'](Hourly) ]]/1000</f>
        <v>189.68506902434785</v>
      </c>
    </row>
    <row r="113" spans="1:3" x14ac:dyDescent="0.25">
      <c r="A113" s="9" t="s">
        <v>112</v>
      </c>
      <c r="B113" s="12">
        <v>164683.43814363275</v>
      </c>
      <c r="C113">
        <f>SAFADModel_final_000006__2[[#This Row],[Whole Building:Facility Total Electric Demand Power '[W'](Hourly) ]]/1000</f>
        <v>164.68343814363274</v>
      </c>
    </row>
    <row r="114" spans="1:3" x14ac:dyDescent="0.25">
      <c r="A114" s="9" t="s">
        <v>113</v>
      </c>
      <c r="B114" s="12">
        <v>153954.37738915955</v>
      </c>
      <c r="C114">
        <f>SAFADModel_final_000006__2[[#This Row],[Whole Building:Facility Total Electric Demand Power '[W'](Hourly) ]]/1000</f>
        <v>153.95437738915956</v>
      </c>
    </row>
    <row r="115" spans="1:3" x14ac:dyDescent="0.25">
      <c r="A115" s="9" t="s">
        <v>114</v>
      </c>
      <c r="B115" s="12">
        <v>62908.501860786979</v>
      </c>
      <c r="C115">
        <f>SAFADModel_final_000006__2[[#This Row],[Whole Building:Facility Total Electric Demand Power '[W'](Hourly) ]]/1000</f>
        <v>62.908501860786977</v>
      </c>
    </row>
    <row r="116" spans="1:3" x14ac:dyDescent="0.25">
      <c r="A116" s="9" t="s">
        <v>115</v>
      </c>
      <c r="B116" s="12">
        <v>33305.146191036285</v>
      </c>
      <c r="C116">
        <f>SAFADModel_final_000006__2[[#This Row],[Whole Building:Facility Total Electric Demand Power '[W'](Hourly) ]]/1000</f>
        <v>33.305146191036286</v>
      </c>
    </row>
    <row r="117" spans="1:3" x14ac:dyDescent="0.25">
      <c r="A117" s="9" t="s">
        <v>116</v>
      </c>
      <c r="B117" s="12">
        <v>20868.277077819657</v>
      </c>
      <c r="C117">
        <f>SAFADModel_final_000006__2[[#This Row],[Whole Building:Facility Total Electric Demand Power '[W'](Hourly) ]]/1000</f>
        <v>20.868277077819656</v>
      </c>
    </row>
    <row r="118" spans="1:3" x14ac:dyDescent="0.25">
      <c r="A118" s="9" t="s">
        <v>117</v>
      </c>
      <c r="B118" s="12">
        <v>15268.965362548335</v>
      </c>
      <c r="C118">
        <f>SAFADModel_final_000006__2[[#This Row],[Whole Building:Facility Total Electric Demand Power '[W'](Hourly) ]]/1000</f>
        <v>15.268965362548336</v>
      </c>
    </row>
    <row r="119" spans="1:3" x14ac:dyDescent="0.25">
      <c r="A119" s="9" t="s">
        <v>118</v>
      </c>
      <c r="B119" s="12">
        <v>9683.1688225873568</v>
      </c>
      <c r="C119">
        <f>SAFADModel_final_000006__2[[#This Row],[Whole Building:Facility Total Electric Demand Power '[W'](Hourly) ]]/1000</f>
        <v>9.6831688225873567</v>
      </c>
    </row>
    <row r="120" spans="1:3" x14ac:dyDescent="0.25">
      <c r="A120" s="9" t="s">
        <v>119</v>
      </c>
      <c r="B120" s="12">
        <v>9660.4480375590665</v>
      </c>
      <c r="C120">
        <f>SAFADModel_final_000006__2[[#This Row],[Whole Building:Facility Total Electric Demand Power '[W'](Hourly) ]]/1000</f>
        <v>9.6604480375590658</v>
      </c>
    </row>
    <row r="121" spans="1:3" x14ac:dyDescent="0.25">
      <c r="A121" s="9" t="s">
        <v>120</v>
      </c>
      <c r="B121" s="12">
        <v>9643.2807630251918</v>
      </c>
      <c r="C121">
        <f>SAFADModel_final_000006__2[[#This Row],[Whole Building:Facility Total Electric Demand Power '[W'](Hourly) ]]/1000</f>
        <v>9.6432807630251922</v>
      </c>
    </row>
    <row r="122" spans="1:3" x14ac:dyDescent="0.25">
      <c r="A122" s="9" t="s">
        <v>533</v>
      </c>
      <c r="B122" s="12">
        <v>9635.8177528335073</v>
      </c>
      <c r="C122">
        <f>SAFADModel_final_000006__2[[#This Row],[Whole Building:Facility Total Electric Demand Power '[W'](Hourly) ]]/1000</f>
        <v>9.6358177528335069</v>
      </c>
    </row>
    <row r="123" spans="1:3" x14ac:dyDescent="0.25">
      <c r="A123" s="9" t="s">
        <v>534</v>
      </c>
      <c r="B123" s="12">
        <v>9630.4924211938214</v>
      </c>
      <c r="C123">
        <f>SAFADModel_final_000006__2[[#This Row],[Whole Building:Facility Total Electric Demand Power '[W'](Hourly) ]]/1000</f>
        <v>9.6304924211938214</v>
      </c>
    </row>
    <row r="124" spans="1:3" x14ac:dyDescent="0.25">
      <c r="A124" s="9" t="s">
        <v>535</v>
      </c>
      <c r="B124" s="12">
        <v>9604.153012795321</v>
      </c>
      <c r="C124">
        <f>SAFADModel_final_000006__2[[#This Row],[Whole Building:Facility Total Electric Demand Power '[W'](Hourly) ]]/1000</f>
        <v>9.6041530127953205</v>
      </c>
    </row>
    <row r="125" spans="1:3" x14ac:dyDescent="0.25">
      <c r="A125" s="9" t="s">
        <v>536</v>
      </c>
      <c r="B125" s="12">
        <v>9539.6740661421863</v>
      </c>
      <c r="C125">
        <f>SAFADModel_final_000006__2[[#This Row],[Whole Building:Facility Total Electric Demand Power '[W'](Hourly) ]]/1000</f>
        <v>9.5396740661421866</v>
      </c>
    </row>
    <row r="126" spans="1:3" x14ac:dyDescent="0.25">
      <c r="A126" s="9" t="s">
        <v>537</v>
      </c>
      <c r="B126" s="12">
        <v>9458.003443369942</v>
      </c>
      <c r="C126">
        <f>SAFADModel_final_000006__2[[#This Row],[Whole Building:Facility Total Electric Demand Power '[W'](Hourly) ]]/1000</f>
        <v>9.4580034433699414</v>
      </c>
    </row>
    <row r="127" spans="1:3" x14ac:dyDescent="0.25">
      <c r="A127" s="9" t="s">
        <v>538</v>
      </c>
      <c r="B127" s="12">
        <v>9414.0291253117321</v>
      </c>
      <c r="C127">
        <f>SAFADModel_final_000006__2[[#This Row],[Whole Building:Facility Total Electric Demand Power '[W'](Hourly) ]]/1000</f>
        <v>9.4140291253117319</v>
      </c>
    </row>
    <row r="128" spans="1:3" x14ac:dyDescent="0.25">
      <c r="A128" s="9" t="s">
        <v>539</v>
      </c>
      <c r="B128" s="12">
        <v>9420.1802706332255</v>
      </c>
      <c r="C128">
        <f>SAFADModel_final_000006__2[[#This Row],[Whole Building:Facility Total Electric Demand Power '[W'](Hourly) ]]/1000</f>
        <v>9.4201802706332263</v>
      </c>
    </row>
    <row r="129" spans="1:3" x14ac:dyDescent="0.25">
      <c r="A129" s="9" t="s">
        <v>540</v>
      </c>
      <c r="B129" s="12">
        <v>9454.4430732206292</v>
      </c>
      <c r="C129">
        <f>SAFADModel_final_000006__2[[#This Row],[Whole Building:Facility Total Electric Demand Power '[W'](Hourly) ]]/1000</f>
        <v>9.454443073220629</v>
      </c>
    </row>
    <row r="130" spans="1:3" x14ac:dyDescent="0.25">
      <c r="A130" s="9" t="s">
        <v>541</v>
      </c>
      <c r="B130" s="12">
        <v>34575.640476061366</v>
      </c>
      <c r="C130">
        <f>SAFADModel_final_000006__2[[#This Row],[Whole Building:Facility Total Electric Demand Power '[W'](Hourly) ]]/1000</f>
        <v>34.575640476061366</v>
      </c>
    </row>
    <row r="131" spans="1:3" x14ac:dyDescent="0.25">
      <c r="A131" s="9" t="s">
        <v>542</v>
      </c>
      <c r="B131" s="12">
        <v>46354.340977435342</v>
      </c>
      <c r="C131">
        <f>SAFADModel_final_000006__2[[#This Row],[Whole Building:Facility Total Electric Demand Power '[W'](Hourly) ]]/1000</f>
        <v>46.354340977435342</v>
      </c>
    </row>
    <row r="132" spans="1:3" x14ac:dyDescent="0.25">
      <c r="A132" s="9" t="s">
        <v>543</v>
      </c>
      <c r="B132" s="12">
        <v>52771.34671074924</v>
      </c>
      <c r="C132">
        <f>SAFADModel_final_000006__2[[#This Row],[Whole Building:Facility Total Electric Demand Power '[W'](Hourly) ]]/1000</f>
        <v>52.771346710749242</v>
      </c>
    </row>
    <row r="133" spans="1:3" x14ac:dyDescent="0.25">
      <c r="A133" s="9" t="s">
        <v>544</v>
      </c>
      <c r="B133" s="12">
        <v>45993.970263587573</v>
      </c>
      <c r="C133">
        <f>SAFADModel_final_000006__2[[#This Row],[Whole Building:Facility Total Electric Demand Power '[W'](Hourly) ]]/1000</f>
        <v>45.99397026358757</v>
      </c>
    </row>
    <row r="134" spans="1:3" x14ac:dyDescent="0.25">
      <c r="A134" s="9" t="s">
        <v>545</v>
      </c>
      <c r="B134" s="12">
        <v>65651.089000545107</v>
      </c>
      <c r="C134">
        <f>SAFADModel_final_000006__2[[#This Row],[Whole Building:Facility Total Electric Demand Power '[W'](Hourly) ]]/1000</f>
        <v>65.651089000545113</v>
      </c>
    </row>
    <row r="135" spans="1:3" x14ac:dyDescent="0.25">
      <c r="A135" s="9" t="s">
        <v>546</v>
      </c>
      <c r="B135" s="12">
        <v>64064.646588419972</v>
      </c>
      <c r="C135">
        <f>SAFADModel_final_000006__2[[#This Row],[Whole Building:Facility Total Electric Demand Power '[W'](Hourly) ]]/1000</f>
        <v>64.064646588419976</v>
      </c>
    </row>
    <row r="136" spans="1:3" x14ac:dyDescent="0.25">
      <c r="A136" s="9" t="s">
        <v>547</v>
      </c>
      <c r="B136" s="12">
        <v>66653.430262647991</v>
      </c>
      <c r="C136">
        <f>SAFADModel_final_000006__2[[#This Row],[Whole Building:Facility Total Electric Demand Power '[W'](Hourly) ]]/1000</f>
        <v>66.653430262647987</v>
      </c>
    </row>
    <row r="137" spans="1:3" x14ac:dyDescent="0.25">
      <c r="A137" s="9" t="s">
        <v>548</v>
      </c>
      <c r="B137" s="12">
        <v>60681.706383674151</v>
      </c>
      <c r="C137">
        <f>SAFADModel_final_000006__2[[#This Row],[Whole Building:Facility Total Electric Demand Power '[W'](Hourly) ]]/1000</f>
        <v>60.681706383674154</v>
      </c>
    </row>
    <row r="138" spans="1:3" x14ac:dyDescent="0.25">
      <c r="A138" s="9" t="s">
        <v>549</v>
      </c>
      <c r="B138" s="12">
        <v>50660.483328391892</v>
      </c>
      <c r="C138">
        <f>SAFADModel_final_000006__2[[#This Row],[Whole Building:Facility Total Electric Demand Power '[W'](Hourly) ]]/1000</f>
        <v>50.660483328391891</v>
      </c>
    </row>
    <row r="139" spans="1:3" x14ac:dyDescent="0.25">
      <c r="A139" s="9" t="s">
        <v>550</v>
      </c>
      <c r="B139" s="12">
        <v>44788.250283018104</v>
      </c>
      <c r="C139">
        <f>SAFADModel_final_000006__2[[#This Row],[Whole Building:Facility Total Electric Demand Power '[W'](Hourly) ]]/1000</f>
        <v>44.788250283018101</v>
      </c>
    </row>
    <row r="140" spans="1:3" x14ac:dyDescent="0.25">
      <c r="A140" s="9" t="s">
        <v>551</v>
      </c>
      <c r="B140" s="12">
        <v>35502.330837536087</v>
      </c>
      <c r="C140">
        <f>SAFADModel_final_000006__2[[#This Row],[Whole Building:Facility Total Electric Demand Power '[W'](Hourly) ]]/1000</f>
        <v>35.502330837536086</v>
      </c>
    </row>
    <row r="141" spans="1:3" x14ac:dyDescent="0.25">
      <c r="A141" s="9" t="s">
        <v>552</v>
      </c>
      <c r="B141" s="12">
        <v>18365.818971784905</v>
      </c>
      <c r="C141">
        <f>SAFADModel_final_000006__2[[#This Row],[Whole Building:Facility Total Electric Demand Power '[W'](Hourly) ]]/1000</f>
        <v>18.365818971784904</v>
      </c>
    </row>
    <row r="142" spans="1:3" x14ac:dyDescent="0.25">
      <c r="A142" s="9" t="s">
        <v>553</v>
      </c>
      <c r="B142" s="12">
        <v>16461.67082387062</v>
      </c>
      <c r="C142">
        <f>SAFADModel_final_000006__2[[#This Row],[Whole Building:Facility Total Electric Demand Power '[W'](Hourly) ]]/1000</f>
        <v>16.46167082387062</v>
      </c>
    </row>
    <row r="143" spans="1:3" x14ac:dyDescent="0.25">
      <c r="A143" s="9" t="s">
        <v>554</v>
      </c>
      <c r="B143" s="12">
        <v>9639.0420706099849</v>
      </c>
      <c r="C143">
        <f>SAFADModel_final_000006__2[[#This Row],[Whole Building:Facility Total Electric Demand Power '[W'](Hourly) ]]/1000</f>
        <v>9.6390420706099853</v>
      </c>
    </row>
    <row r="144" spans="1:3" x14ac:dyDescent="0.25">
      <c r="A144" s="9" t="s">
        <v>555</v>
      </c>
      <c r="B144" s="12">
        <v>9601.0512281655883</v>
      </c>
      <c r="C144">
        <f>SAFADModel_final_000006__2[[#This Row],[Whole Building:Facility Total Electric Demand Power '[W'](Hourly) ]]/1000</f>
        <v>9.6010512281655878</v>
      </c>
    </row>
    <row r="145" spans="1:3" x14ac:dyDescent="0.25">
      <c r="A145" s="9" t="s">
        <v>556</v>
      </c>
      <c r="B145" s="12">
        <v>9575.9625597591239</v>
      </c>
      <c r="C145">
        <f>SAFADModel_final_000006__2[[#This Row],[Whole Building:Facility Total Electric Demand Power '[W'](Hourly) ]]/1000</f>
        <v>9.5759625597591231</v>
      </c>
    </row>
    <row r="146" spans="1:3" x14ac:dyDescent="0.25">
      <c r="A146" s="9" t="s">
        <v>557</v>
      </c>
      <c r="B146" s="12">
        <v>9560.1412615104855</v>
      </c>
      <c r="C146">
        <f>SAFADModel_final_000006__2[[#This Row],[Whole Building:Facility Total Electric Demand Power '[W'](Hourly) ]]/1000</f>
        <v>9.5601412615104859</v>
      </c>
    </row>
    <row r="147" spans="1:3" x14ac:dyDescent="0.25">
      <c r="A147" s="9" t="s">
        <v>558</v>
      </c>
      <c r="B147" s="12">
        <v>9544.7924189461919</v>
      </c>
      <c r="C147">
        <f>SAFADModel_final_000006__2[[#This Row],[Whole Building:Facility Total Electric Demand Power '[W'](Hourly) ]]/1000</f>
        <v>9.5447924189461926</v>
      </c>
    </row>
    <row r="148" spans="1:3" x14ac:dyDescent="0.25">
      <c r="A148" s="9" t="s">
        <v>559</v>
      </c>
      <c r="B148" s="12">
        <v>9536.0510157275639</v>
      </c>
      <c r="C148">
        <f>SAFADModel_final_000006__2[[#This Row],[Whole Building:Facility Total Electric Demand Power '[W'](Hourly) ]]/1000</f>
        <v>9.5360510157275638</v>
      </c>
    </row>
    <row r="149" spans="1:3" x14ac:dyDescent="0.25">
      <c r="A149" s="9" t="s">
        <v>560</v>
      </c>
      <c r="B149" s="12">
        <v>9530.6682909769734</v>
      </c>
      <c r="C149">
        <f>SAFADModel_final_000006__2[[#This Row],[Whole Building:Facility Total Electric Demand Power '[W'](Hourly) ]]/1000</f>
        <v>9.5306682909769727</v>
      </c>
    </row>
    <row r="150" spans="1:3" x14ac:dyDescent="0.25">
      <c r="A150" s="9" t="s">
        <v>561</v>
      </c>
      <c r="B150" s="12">
        <v>9518.8914793290951</v>
      </c>
      <c r="C150">
        <f>SAFADModel_final_000006__2[[#This Row],[Whole Building:Facility Total Electric Demand Power '[W'](Hourly) ]]/1000</f>
        <v>9.5188914793290955</v>
      </c>
    </row>
    <row r="151" spans="1:3" x14ac:dyDescent="0.25">
      <c r="A151" s="9" t="s">
        <v>562</v>
      </c>
      <c r="B151" s="12">
        <v>9553.6036351714156</v>
      </c>
      <c r="C151">
        <f>SAFADModel_final_000006__2[[#This Row],[Whole Building:Facility Total Electric Demand Power '[W'](Hourly) ]]/1000</f>
        <v>9.5536036351714149</v>
      </c>
    </row>
    <row r="152" spans="1:3" x14ac:dyDescent="0.25">
      <c r="A152" s="9" t="s">
        <v>563</v>
      </c>
      <c r="B152" s="12">
        <v>9650.5599077691641</v>
      </c>
      <c r="C152">
        <f>SAFADModel_final_000006__2[[#This Row],[Whole Building:Facility Total Electric Demand Power '[W'](Hourly) ]]/1000</f>
        <v>9.6505599077691642</v>
      </c>
    </row>
    <row r="153" spans="1:3" x14ac:dyDescent="0.25">
      <c r="A153" s="9" t="s">
        <v>564</v>
      </c>
      <c r="B153" s="12">
        <v>9739.6021791568255</v>
      </c>
      <c r="C153">
        <f>SAFADModel_final_000006__2[[#This Row],[Whole Building:Facility Total Electric Demand Power '[W'](Hourly) ]]/1000</f>
        <v>9.7396021791568259</v>
      </c>
    </row>
    <row r="154" spans="1:3" x14ac:dyDescent="0.25">
      <c r="A154" s="9" t="s">
        <v>565</v>
      </c>
      <c r="B154" s="12">
        <v>9790.3857318226001</v>
      </c>
      <c r="C154">
        <f>SAFADModel_final_000006__2[[#This Row],[Whole Building:Facility Total Electric Demand Power '[W'](Hourly) ]]/1000</f>
        <v>9.7903857318225995</v>
      </c>
    </row>
    <row r="155" spans="1:3" x14ac:dyDescent="0.25">
      <c r="A155" s="9" t="s">
        <v>566</v>
      </c>
      <c r="B155" s="12">
        <v>9819.5519472361684</v>
      </c>
      <c r="C155">
        <f>SAFADModel_final_000006__2[[#This Row],[Whole Building:Facility Total Electric Demand Power '[W'](Hourly) ]]/1000</f>
        <v>9.8195519472361692</v>
      </c>
    </row>
    <row r="156" spans="1:3" x14ac:dyDescent="0.25">
      <c r="A156" s="9" t="s">
        <v>567</v>
      </c>
      <c r="B156" s="12">
        <v>9841.148166220808</v>
      </c>
      <c r="C156">
        <f>SAFADModel_final_000006__2[[#This Row],[Whole Building:Facility Total Electric Demand Power '[W'](Hourly) ]]/1000</f>
        <v>9.8411481662208082</v>
      </c>
    </row>
    <row r="157" spans="1:3" x14ac:dyDescent="0.25">
      <c r="A157" s="9" t="s">
        <v>568</v>
      </c>
      <c r="B157" s="12">
        <v>9858.1153517894199</v>
      </c>
      <c r="C157">
        <f>SAFADModel_final_000006__2[[#This Row],[Whole Building:Facility Total Electric Demand Power '[W'](Hourly) ]]/1000</f>
        <v>9.8581153517894204</v>
      </c>
    </row>
    <row r="158" spans="1:3" x14ac:dyDescent="0.25">
      <c r="A158" s="9" t="s">
        <v>569</v>
      </c>
      <c r="B158" s="12">
        <v>9868.6866447341836</v>
      </c>
      <c r="C158">
        <f>SAFADModel_final_000006__2[[#This Row],[Whole Building:Facility Total Electric Demand Power '[W'](Hourly) ]]/1000</f>
        <v>9.8686866447341828</v>
      </c>
    </row>
    <row r="159" spans="1:3" x14ac:dyDescent="0.25">
      <c r="A159" s="9" t="s">
        <v>570</v>
      </c>
      <c r="B159" s="12">
        <v>9875.5677536939966</v>
      </c>
      <c r="C159">
        <f>SAFADModel_final_000006__2[[#This Row],[Whole Building:Facility Total Electric Demand Power '[W'](Hourly) ]]/1000</f>
        <v>9.8755677536939963</v>
      </c>
    </row>
    <row r="160" spans="1:3" x14ac:dyDescent="0.25">
      <c r="A160" s="9" t="s">
        <v>571</v>
      </c>
      <c r="B160" s="12">
        <v>9878.0946804378164</v>
      </c>
      <c r="C160">
        <f>SAFADModel_final_000006__2[[#This Row],[Whole Building:Facility Total Electric Demand Power '[W'](Hourly) ]]/1000</f>
        <v>9.8780946804378171</v>
      </c>
    </row>
    <row r="161" spans="1:3" x14ac:dyDescent="0.25">
      <c r="A161" s="9" t="s">
        <v>572</v>
      </c>
      <c r="B161" s="12">
        <v>9867.5536780791972</v>
      </c>
      <c r="C161">
        <f>SAFADModel_final_000006__2[[#This Row],[Whole Building:Facility Total Electric Demand Power '[W'](Hourly) ]]/1000</f>
        <v>9.8675536780791973</v>
      </c>
    </row>
    <row r="162" spans="1:3" x14ac:dyDescent="0.25">
      <c r="A162" s="9" t="s">
        <v>573</v>
      </c>
      <c r="B162" s="12">
        <v>9849.8293913772432</v>
      </c>
      <c r="C162">
        <f>SAFADModel_final_000006__2[[#This Row],[Whole Building:Facility Total Electric Demand Power '[W'](Hourly) ]]/1000</f>
        <v>9.8498293913772432</v>
      </c>
    </row>
    <row r="163" spans="1:3" x14ac:dyDescent="0.25">
      <c r="A163" s="9" t="s">
        <v>574</v>
      </c>
      <c r="B163" s="12">
        <v>9826.0506823173037</v>
      </c>
      <c r="C163">
        <f>SAFADModel_final_000006__2[[#This Row],[Whole Building:Facility Total Electric Demand Power '[W'](Hourly) ]]/1000</f>
        <v>9.8260506823173035</v>
      </c>
    </row>
    <row r="164" spans="1:3" x14ac:dyDescent="0.25">
      <c r="A164" s="9" t="s">
        <v>575</v>
      </c>
      <c r="B164" s="12">
        <v>9801.8222098743936</v>
      </c>
      <c r="C164">
        <f>SAFADModel_final_000006__2[[#This Row],[Whole Building:Facility Total Electric Demand Power '[W'](Hourly) ]]/1000</f>
        <v>9.801822209874393</v>
      </c>
    </row>
    <row r="165" spans="1:3" x14ac:dyDescent="0.25">
      <c r="A165" s="9" t="s">
        <v>576</v>
      </c>
      <c r="B165" s="12">
        <v>9780.8298843062967</v>
      </c>
      <c r="C165">
        <f>SAFADModel_final_000006__2[[#This Row],[Whole Building:Facility Total Electric Demand Power '[W'](Hourly) ]]/1000</f>
        <v>9.7808298843062964</v>
      </c>
    </row>
    <row r="166" spans="1:3" x14ac:dyDescent="0.25">
      <c r="A166" s="9" t="s">
        <v>577</v>
      </c>
      <c r="B166" s="12">
        <v>9763.5946252132289</v>
      </c>
      <c r="C166">
        <f>SAFADModel_final_000006__2[[#This Row],[Whole Building:Facility Total Electric Demand Power '[W'](Hourly) ]]/1000</f>
        <v>9.7635946252132282</v>
      </c>
    </row>
    <row r="167" spans="1:3" x14ac:dyDescent="0.25">
      <c r="A167" s="9" t="s">
        <v>578</v>
      </c>
      <c r="B167" s="12">
        <v>9749.0226561399431</v>
      </c>
      <c r="C167">
        <f>SAFADModel_final_000006__2[[#This Row],[Whole Building:Facility Total Electric Demand Power '[W'](Hourly) ]]/1000</f>
        <v>9.7490226561399425</v>
      </c>
    </row>
    <row r="168" spans="1:3" x14ac:dyDescent="0.25">
      <c r="A168" s="9" t="s">
        <v>579</v>
      </c>
      <c r="B168" s="12">
        <v>9734.9682287183841</v>
      </c>
      <c r="C168">
        <f>SAFADModel_final_000006__2[[#This Row],[Whole Building:Facility Total Electric Demand Power '[W'](Hourly) ]]/1000</f>
        <v>9.734968228718385</v>
      </c>
    </row>
    <row r="169" spans="1:3" x14ac:dyDescent="0.25">
      <c r="A169" s="9" t="s">
        <v>580</v>
      </c>
      <c r="B169" s="12">
        <v>9724.0147948975227</v>
      </c>
      <c r="C169">
        <f>SAFADModel_final_000006__2[[#This Row],[Whole Building:Facility Total Electric Demand Power '[W'](Hourly) ]]/1000</f>
        <v>9.7240147948975224</v>
      </c>
    </row>
    <row r="170" spans="1:3" x14ac:dyDescent="0.25">
      <c r="A170" s="9" t="s">
        <v>121</v>
      </c>
      <c r="B170" s="12">
        <v>9716.6877606733815</v>
      </c>
      <c r="C170">
        <f>SAFADModel_final_000006__2[[#This Row],[Whole Building:Facility Total Electric Demand Power '[W'](Hourly) ]]/1000</f>
        <v>9.7166877606733824</v>
      </c>
    </row>
    <row r="171" spans="1:3" x14ac:dyDescent="0.25">
      <c r="A171" s="9" t="s">
        <v>122</v>
      </c>
      <c r="B171" s="12">
        <v>9704.806267083577</v>
      </c>
      <c r="C171">
        <f>SAFADModel_final_000006__2[[#This Row],[Whole Building:Facility Total Electric Demand Power '[W'](Hourly) ]]/1000</f>
        <v>9.7048062670835762</v>
      </c>
    </row>
    <row r="172" spans="1:3" x14ac:dyDescent="0.25">
      <c r="A172" s="9" t="s">
        <v>123</v>
      </c>
      <c r="B172" s="12">
        <v>9677.8956156676068</v>
      </c>
      <c r="C172">
        <f>SAFADModel_final_000006__2[[#This Row],[Whole Building:Facility Total Electric Demand Power '[W'](Hourly) ]]/1000</f>
        <v>9.677895615667607</v>
      </c>
    </row>
    <row r="173" spans="1:3" x14ac:dyDescent="0.25">
      <c r="A173" s="9" t="s">
        <v>124</v>
      </c>
      <c r="B173" s="12">
        <v>9642.4202138296696</v>
      </c>
      <c r="C173">
        <f>SAFADModel_final_000006__2[[#This Row],[Whole Building:Facility Total Electric Demand Power '[W'](Hourly) ]]/1000</f>
        <v>9.64242021382967</v>
      </c>
    </row>
    <row r="174" spans="1:3" x14ac:dyDescent="0.25">
      <c r="A174" s="9" t="s">
        <v>125</v>
      </c>
      <c r="B174" s="12">
        <v>9599.8437748760571</v>
      </c>
      <c r="C174">
        <f>SAFADModel_final_000006__2[[#This Row],[Whole Building:Facility Total Electric Demand Power '[W'](Hourly) ]]/1000</f>
        <v>9.5998437748760566</v>
      </c>
    </row>
    <row r="175" spans="1:3" x14ac:dyDescent="0.25">
      <c r="A175" s="9" t="s">
        <v>126</v>
      </c>
      <c r="B175" s="12">
        <v>9589.241875781694</v>
      </c>
      <c r="C175">
        <f>SAFADModel_final_000006__2[[#This Row],[Whole Building:Facility Total Electric Demand Power '[W'](Hourly) ]]/1000</f>
        <v>9.5892418757816937</v>
      </c>
    </row>
    <row r="176" spans="1:3" x14ac:dyDescent="0.25">
      <c r="A176" s="9" t="s">
        <v>127</v>
      </c>
      <c r="B176" s="12">
        <v>9635.6209419800707</v>
      </c>
      <c r="C176">
        <f>SAFADModel_final_000006__2[[#This Row],[Whole Building:Facility Total Electric Demand Power '[W'](Hourly) ]]/1000</f>
        <v>9.6356209419800702</v>
      </c>
    </row>
    <row r="177" spans="1:3" x14ac:dyDescent="0.25">
      <c r="A177" s="9" t="s">
        <v>128</v>
      </c>
      <c r="B177" s="12">
        <v>34543.316657151045</v>
      </c>
      <c r="C177">
        <f>SAFADModel_final_000006__2[[#This Row],[Whole Building:Facility Total Electric Demand Power '[W'](Hourly) ]]/1000</f>
        <v>34.543316657151045</v>
      </c>
    </row>
    <row r="178" spans="1:3" x14ac:dyDescent="0.25">
      <c r="A178" s="9" t="s">
        <v>129</v>
      </c>
      <c r="B178" s="12">
        <v>61233.510843085278</v>
      </c>
      <c r="C178">
        <f>SAFADModel_final_000006__2[[#This Row],[Whole Building:Facility Total Electric Demand Power '[W'](Hourly) ]]/1000</f>
        <v>61.233510843085277</v>
      </c>
    </row>
    <row r="179" spans="1:3" x14ac:dyDescent="0.25">
      <c r="A179" s="9" t="s">
        <v>130</v>
      </c>
      <c r="B179" s="12">
        <v>128071.09362771979</v>
      </c>
      <c r="C179">
        <f>SAFADModel_final_000006__2[[#This Row],[Whole Building:Facility Total Electric Demand Power '[W'](Hourly) ]]/1000</f>
        <v>128.07109362771979</v>
      </c>
    </row>
    <row r="180" spans="1:3" x14ac:dyDescent="0.25">
      <c r="A180" s="9" t="s">
        <v>131</v>
      </c>
      <c r="B180" s="12">
        <v>136186.70256489931</v>
      </c>
      <c r="C180">
        <f>SAFADModel_final_000006__2[[#This Row],[Whole Building:Facility Total Electric Demand Power '[W'](Hourly) ]]/1000</f>
        <v>136.18670256489932</v>
      </c>
    </row>
    <row r="181" spans="1:3" x14ac:dyDescent="0.25">
      <c r="A181" s="9" t="s">
        <v>132</v>
      </c>
      <c r="B181" s="12">
        <v>202954.6531657294</v>
      </c>
      <c r="C181">
        <f>SAFADModel_final_000006__2[[#This Row],[Whole Building:Facility Total Electric Demand Power '[W'](Hourly) ]]/1000</f>
        <v>202.95465316572938</v>
      </c>
    </row>
    <row r="182" spans="1:3" x14ac:dyDescent="0.25">
      <c r="A182" s="9" t="s">
        <v>133</v>
      </c>
      <c r="B182" s="12">
        <v>205667.60166015298</v>
      </c>
      <c r="C182">
        <f>SAFADModel_final_000006__2[[#This Row],[Whole Building:Facility Total Electric Demand Power '[W'](Hourly) ]]/1000</f>
        <v>205.667601660153</v>
      </c>
    </row>
    <row r="183" spans="1:3" x14ac:dyDescent="0.25">
      <c r="A183" s="9" t="s">
        <v>134</v>
      </c>
      <c r="B183" s="12">
        <v>209291.48024393304</v>
      </c>
      <c r="C183">
        <f>SAFADModel_final_000006__2[[#This Row],[Whole Building:Facility Total Electric Demand Power '[W'](Hourly) ]]/1000</f>
        <v>209.29148024393305</v>
      </c>
    </row>
    <row r="184" spans="1:3" x14ac:dyDescent="0.25">
      <c r="A184" s="9" t="s">
        <v>135</v>
      </c>
      <c r="B184" s="12">
        <v>214743.59105439982</v>
      </c>
      <c r="C184">
        <f>SAFADModel_final_000006__2[[#This Row],[Whole Building:Facility Total Electric Demand Power '[W'](Hourly) ]]/1000</f>
        <v>214.74359105439981</v>
      </c>
    </row>
    <row r="185" spans="1:3" x14ac:dyDescent="0.25">
      <c r="A185" s="9" t="s">
        <v>136</v>
      </c>
      <c r="B185" s="12">
        <v>203977.62857041883</v>
      </c>
      <c r="C185">
        <f>SAFADModel_final_000006__2[[#This Row],[Whole Building:Facility Total Electric Demand Power '[W'](Hourly) ]]/1000</f>
        <v>203.97762857041883</v>
      </c>
    </row>
    <row r="186" spans="1:3" x14ac:dyDescent="0.25">
      <c r="A186" s="9" t="s">
        <v>137</v>
      </c>
      <c r="B186" s="12">
        <v>185499.1201456977</v>
      </c>
      <c r="C186">
        <f>SAFADModel_final_000006__2[[#This Row],[Whole Building:Facility Total Electric Demand Power '[W'](Hourly) ]]/1000</f>
        <v>185.4991201456977</v>
      </c>
    </row>
    <row r="187" spans="1:3" x14ac:dyDescent="0.25">
      <c r="A187" s="9" t="s">
        <v>138</v>
      </c>
      <c r="B187" s="12">
        <v>64658.808712460741</v>
      </c>
      <c r="C187">
        <f>SAFADModel_final_000006__2[[#This Row],[Whole Building:Facility Total Electric Demand Power '[W'](Hourly) ]]/1000</f>
        <v>64.65880871246074</v>
      </c>
    </row>
    <row r="188" spans="1:3" x14ac:dyDescent="0.25">
      <c r="A188" s="9" t="s">
        <v>139</v>
      </c>
      <c r="B188" s="12">
        <v>32002.304468257204</v>
      </c>
      <c r="C188">
        <f>SAFADModel_final_000006__2[[#This Row],[Whole Building:Facility Total Electric Demand Power '[W'](Hourly) ]]/1000</f>
        <v>32.002304468257201</v>
      </c>
    </row>
    <row r="189" spans="1:3" x14ac:dyDescent="0.25">
      <c r="A189" s="9" t="s">
        <v>140</v>
      </c>
      <c r="B189" s="12">
        <v>13164.298179697347</v>
      </c>
      <c r="C189">
        <f>SAFADModel_final_000006__2[[#This Row],[Whole Building:Facility Total Electric Demand Power '[W'](Hourly) ]]/1000</f>
        <v>13.164298179697347</v>
      </c>
    </row>
    <row r="190" spans="1:3" x14ac:dyDescent="0.25">
      <c r="A190" s="9" t="s">
        <v>141</v>
      </c>
      <c r="B190" s="12">
        <v>10137.829721675866</v>
      </c>
      <c r="C190">
        <f>SAFADModel_final_000006__2[[#This Row],[Whole Building:Facility Total Electric Demand Power '[W'](Hourly) ]]/1000</f>
        <v>10.137829721675866</v>
      </c>
    </row>
    <row r="191" spans="1:3" x14ac:dyDescent="0.25">
      <c r="A191" s="9" t="s">
        <v>142</v>
      </c>
      <c r="B191" s="12">
        <v>9727.0435899550739</v>
      </c>
      <c r="C191">
        <f>SAFADModel_final_000006__2[[#This Row],[Whole Building:Facility Total Electric Demand Power '[W'](Hourly) ]]/1000</f>
        <v>9.7270435899550733</v>
      </c>
    </row>
    <row r="192" spans="1:3" x14ac:dyDescent="0.25">
      <c r="A192" s="9" t="s">
        <v>143</v>
      </c>
      <c r="B192" s="12">
        <v>9731.5328038476746</v>
      </c>
      <c r="C192">
        <f>SAFADModel_final_000006__2[[#This Row],[Whole Building:Facility Total Electric Demand Power '[W'](Hourly) ]]/1000</f>
        <v>9.7315328038476743</v>
      </c>
    </row>
    <row r="193" spans="1:3" x14ac:dyDescent="0.25">
      <c r="A193" s="9" t="s">
        <v>144</v>
      </c>
      <c r="B193" s="12">
        <v>9721.6335287064303</v>
      </c>
      <c r="C193">
        <f>SAFADModel_final_000006__2[[#This Row],[Whole Building:Facility Total Electric Demand Power '[W'](Hourly) ]]/1000</f>
        <v>9.7216335287064304</v>
      </c>
    </row>
    <row r="194" spans="1:3" x14ac:dyDescent="0.25">
      <c r="A194" s="9" t="s">
        <v>145</v>
      </c>
      <c r="B194" s="12">
        <v>9704.1703997129498</v>
      </c>
      <c r="C194">
        <f>SAFADModel_final_000006__2[[#This Row],[Whole Building:Facility Total Electric Demand Power '[W'](Hourly) ]]/1000</f>
        <v>9.7041703997129503</v>
      </c>
    </row>
    <row r="195" spans="1:3" x14ac:dyDescent="0.25">
      <c r="A195" s="9" t="s">
        <v>146</v>
      </c>
      <c r="B195" s="12">
        <v>9687.2598041234014</v>
      </c>
      <c r="C195">
        <f>SAFADModel_final_000006__2[[#This Row],[Whole Building:Facility Total Electric Demand Power '[W'](Hourly) ]]/1000</f>
        <v>9.6872598041234017</v>
      </c>
    </row>
    <row r="196" spans="1:3" x14ac:dyDescent="0.25">
      <c r="A196" s="9" t="s">
        <v>147</v>
      </c>
      <c r="B196" s="12">
        <v>9670.5796606769436</v>
      </c>
      <c r="C196">
        <f>SAFADModel_final_000006__2[[#This Row],[Whole Building:Facility Total Electric Demand Power '[W'](Hourly) ]]/1000</f>
        <v>9.6705796606769443</v>
      </c>
    </row>
    <row r="197" spans="1:3" x14ac:dyDescent="0.25">
      <c r="A197" s="9" t="s">
        <v>148</v>
      </c>
      <c r="B197" s="12">
        <v>9654.8805396679472</v>
      </c>
      <c r="C197">
        <f>SAFADModel_final_000006__2[[#This Row],[Whole Building:Facility Total Electric Demand Power '[W'](Hourly) ]]/1000</f>
        <v>9.654880539667948</v>
      </c>
    </row>
    <row r="198" spans="1:3" x14ac:dyDescent="0.25">
      <c r="A198" s="9" t="s">
        <v>149</v>
      </c>
      <c r="B198" s="12">
        <v>9637.4129558264776</v>
      </c>
      <c r="C198">
        <f>SAFADModel_final_000006__2[[#This Row],[Whole Building:Facility Total Electric Demand Power '[W'](Hourly) ]]/1000</f>
        <v>9.6374129558264769</v>
      </c>
    </row>
    <row r="199" spans="1:3" x14ac:dyDescent="0.25">
      <c r="A199" s="9" t="s">
        <v>150</v>
      </c>
      <c r="B199" s="12">
        <v>9646.1874366771717</v>
      </c>
      <c r="C199">
        <f>SAFADModel_final_000006__2[[#This Row],[Whole Building:Facility Total Electric Demand Power '[W'](Hourly) ]]/1000</f>
        <v>9.646187436677172</v>
      </c>
    </row>
    <row r="200" spans="1:3" x14ac:dyDescent="0.25">
      <c r="A200" s="9" t="s">
        <v>151</v>
      </c>
      <c r="B200" s="12">
        <v>9679.4610629410254</v>
      </c>
      <c r="C200">
        <f>SAFADModel_final_000006__2[[#This Row],[Whole Building:Facility Total Electric Demand Power '[W'](Hourly) ]]/1000</f>
        <v>9.6794610629410247</v>
      </c>
    </row>
    <row r="201" spans="1:3" x14ac:dyDescent="0.25">
      <c r="A201" s="9" t="s">
        <v>152</v>
      </c>
      <c r="B201" s="12">
        <v>9726.0119479300465</v>
      </c>
      <c r="C201">
        <f>SAFADModel_final_000006__2[[#This Row],[Whole Building:Facility Total Electric Demand Power '[W'](Hourly) ]]/1000</f>
        <v>9.7260119479300471</v>
      </c>
    </row>
    <row r="202" spans="1:3" x14ac:dyDescent="0.25">
      <c r="A202" s="9" t="s">
        <v>153</v>
      </c>
      <c r="B202" s="12">
        <v>9753.5934920664095</v>
      </c>
      <c r="C202">
        <f>SAFADModel_final_000006__2[[#This Row],[Whole Building:Facility Total Electric Demand Power '[W'](Hourly) ]]/1000</f>
        <v>9.7535934920664094</v>
      </c>
    </row>
    <row r="203" spans="1:3" x14ac:dyDescent="0.25">
      <c r="A203" s="9" t="s">
        <v>154</v>
      </c>
      <c r="B203" s="12">
        <v>9795.4030438786776</v>
      </c>
      <c r="C203">
        <f>SAFADModel_final_000006__2[[#This Row],[Whole Building:Facility Total Electric Demand Power '[W'](Hourly) ]]/1000</f>
        <v>9.795403043878677</v>
      </c>
    </row>
    <row r="204" spans="1:3" x14ac:dyDescent="0.25">
      <c r="A204" s="9" t="s">
        <v>155</v>
      </c>
      <c r="B204" s="12">
        <v>9853.4356403884321</v>
      </c>
      <c r="C204">
        <f>SAFADModel_final_000006__2[[#This Row],[Whole Building:Facility Total Electric Demand Power '[W'](Hourly) ]]/1000</f>
        <v>9.8534356403884313</v>
      </c>
    </row>
    <row r="205" spans="1:3" x14ac:dyDescent="0.25">
      <c r="A205" s="9" t="s">
        <v>156</v>
      </c>
      <c r="B205" s="12">
        <v>9881.6528914505525</v>
      </c>
      <c r="C205">
        <f>SAFADModel_final_000006__2[[#This Row],[Whole Building:Facility Total Electric Demand Power '[W'](Hourly) ]]/1000</f>
        <v>9.8816528914505533</v>
      </c>
    </row>
    <row r="206" spans="1:3" x14ac:dyDescent="0.25">
      <c r="A206" s="9" t="s">
        <v>157</v>
      </c>
      <c r="B206" s="12">
        <v>9884.2017843270969</v>
      </c>
      <c r="C206">
        <f>SAFADModel_final_000006__2[[#This Row],[Whole Building:Facility Total Electric Demand Power '[W'](Hourly) ]]/1000</f>
        <v>9.8842017843270966</v>
      </c>
    </row>
    <row r="207" spans="1:3" x14ac:dyDescent="0.25">
      <c r="A207" s="9" t="s">
        <v>158</v>
      </c>
      <c r="B207" s="12">
        <v>9877.0905076581967</v>
      </c>
      <c r="C207">
        <f>SAFADModel_final_000006__2[[#This Row],[Whole Building:Facility Total Electric Demand Power '[W'](Hourly) ]]/1000</f>
        <v>9.8770905076581972</v>
      </c>
    </row>
    <row r="208" spans="1:3" x14ac:dyDescent="0.25">
      <c r="A208" s="9" t="s">
        <v>159</v>
      </c>
      <c r="B208" s="12">
        <v>9865.0524942883003</v>
      </c>
      <c r="C208">
        <f>SAFADModel_final_000006__2[[#This Row],[Whole Building:Facility Total Electric Demand Power '[W'](Hourly) ]]/1000</f>
        <v>9.8650524942882996</v>
      </c>
    </row>
    <row r="209" spans="1:3" x14ac:dyDescent="0.25">
      <c r="A209" s="9" t="s">
        <v>160</v>
      </c>
      <c r="B209" s="12">
        <v>9849.8293913772432</v>
      </c>
      <c r="C209">
        <f>SAFADModel_final_000006__2[[#This Row],[Whole Building:Facility Total Electric Demand Power '[W'](Hourly) ]]/1000</f>
        <v>9.8498293913772432</v>
      </c>
    </row>
    <row r="210" spans="1:3" x14ac:dyDescent="0.25">
      <c r="A210" s="9" t="s">
        <v>161</v>
      </c>
      <c r="B210" s="12">
        <v>9832.5884514626778</v>
      </c>
      <c r="C210">
        <f>SAFADModel_final_000006__2[[#This Row],[Whole Building:Facility Total Electric Demand Power '[W'](Hourly) ]]/1000</f>
        <v>9.8325884514626782</v>
      </c>
    </row>
    <row r="211" spans="1:3" x14ac:dyDescent="0.25">
      <c r="A211" s="9" t="s">
        <v>162</v>
      </c>
      <c r="B211" s="12">
        <v>9815.8362491279513</v>
      </c>
      <c r="C211">
        <f>SAFADModel_final_000006__2[[#This Row],[Whole Building:Facility Total Electric Demand Power '[W'](Hourly) ]]/1000</f>
        <v>9.8158362491279512</v>
      </c>
    </row>
    <row r="212" spans="1:3" x14ac:dyDescent="0.25">
      <c r="A212" s="9" t="s">
        <v>163</v>
      </c>
      <c r="B212" s="12">
        <v>9796.4904987672198</v>
      </c>
      <c r="C212">
        <f>SAFADModel_final_000006__2[[#This Row],[Whole Building:Facility Total Electric Demand Power '[W'](Hourly) ]]/1000</f>
        <v>9.7964904987672199</v>
      </c>
    </row>
    <row r="213" spans="1:3" x14ac:dyDescent="0.25">
      <c r="A213" s="9" t="s">
        <v>164</v>
      </c>
      <c r="B213" s="12">
        <v>9776.0561885757161</v>
      </c>
      <c r="C213">
        <f>SAFADModel_final_000006__2[[#This Row],[Whole Building:Facility Total Electric Demand Power '[W'](Hourly) ]]/1000</f>
        <v>9.7760561885757156</v>
      </c>
    </row>
    <row r="214" spans="1:3" x14ac:dyDescent="0.25">
      <c r="A214" s="9" t="s">
        <v>165</v>
      </c>
      <c r="B214" s="12">
        <v>9754.249486790939</v>
      </c>
      <c r="C214">
        <f>SAFADModel_final_000006__2[[#This Row],[Whole Building:Facility Total Electric Demand Power '[W'](Hourly) ]]/1000</f>
        <v>9.7542494867909397</v>
      </c>
    </row>
    <row r="215" spans="1:3" x14ac:dyDescent="0.25">
      <c r="A215" s="9" t="s">
        <v>166</v>
      </c>
      <c r="B215" s="12">
        <v>9728.7972727122524</v>
      </c>
      <c r="C215">
        <f>SAFADModel_final_000006__2[[#This Row],[Whole Building:Facility Total Electric Demand Power '[W'](Hourly) ]]/1000</f>
        <v>9.7287972727122529</v>
      </c>
    </row>
    <row r="216" spans="1:3" x14ac:dyDescent="0.25">
      <c r="A216" s="9" t="s">
        <v>167</v>
      </c>
      <c r="B216" s="12">
        <v>9706.2380397222296</v>
      </c>
      <c r="C216">
        <f>SAFADModel_final_000006__2[[#This Row],[Whole Building:Facility Total Electric Demand Power '[W'](Hourly) ]]/1000</f>
        <v>9.7062380397222299</v>
      </c>
    </row>
    <row r="217" spans="1:3" x14ac:dyDescent="0.25">
      <c r="A217" s="9" t="s">
        <v>168</v>
      </c>
      <c r="B217" s="12">
        <v>9687.1105938675209</v>
      </c>
      <c r="C217">
        <f>SAFADModel_final_000006__2[[#This Row],[Whole Building:Facility Total Electric Demand Power '[W'](Hourly) ]]/1000</f>
        <v>9.687110593867521</v>
      </c>
    </row>
    <row r="218" spans="1:3" x14ac:dyDescent="0.25">
      <c r="A218" s="9" t="s">
        <v>169</v>
      </c>
      <c r="B218" s="12">
        <v>9672.5994565981637</v>
      </c>
      <c r="C218">
        <f>SAFADModel_final_000006__2[[#This Row],[Whole Building:Facility Total Electric Demand Power '[W'](Hourly) ]]/1000</f>
        <v>9.6725994565981637</v>
      </c>
    </row>
    <row r="219" spans="1:3" x14ac:dyDescent="0.25">
      <c r="A219" s="9" t="s">
        <v>170</v>
      </c>
      <c r="B219" s="12">
        <v>9660.300537863508</v>
      </c>
      <c r="C219">
        <f>SAFADModel_final_000006__2[[#This Row],[Whole Building:Facility Total Electric Demand Power '[W'](Hourly) ]]/1000</f>
        <v>9.6603005378635078</v>
      </c>
    </row>
    <row r="220" spans="1:3" x14ac:dyDescent="0.25">
      <c r="A220" s="9" t="s">
        <v>171</v>
      </c>
      <c r="B220" s="12">
        <v>9649.8421242187487</v>
      </c>
      <c r="C220">
        <f>SAFADModel_final_000006__2[[#This Row],[Whole Building:Facility Total Electric Demand Power '[W'](Hourly) ]]/1000</f>
        <v>9.6498421242187487</v>
      </c>
    </row>
    <row r="221" spans="1:3" x14ac:dyDescent="0.25">
      <c r="A221" s="9" t="s">
        <v>172</v>
      </c>
      <c r="B221" s="12">
        <v>9642.7709937784257</v>
      </c>
      <c r="C221">
        <f>SAFADModel_final_000006__2[[#This Row],[Whole Building:Facility Total Electric Demand Power '[W'](Hourly) ]]/1000</f>
        <v>9.6427709937784254</v>
      </c>
    </row>
    <row r="222" spans="1:3" x14ac:dyDescent="0.25">
      <c r="A222" s="9" t="s">
        <v>173</v>
      </c>
      <c r="B222" s="12">
        <v>9637.2990474022663</v>
      </c>
      <c r="C222">
        <f>SAFADModel_final_000006__2[[#This Row],[Whole Building:Facility Total Electric Demand Power '[W'](Hourly) ]]/1000</f>
        <v>9.6372990474022657</v>
      </c>
    </row>
    <row r="223" spans="1:3" x14ac:dyDescent="0.25">
      <c r="A223" s="9" t="s">
        <v>174</v>
      </c>
      <c r="B223" s="12">
        <v>9647.3610398575729</v>
      </c>
      <c r="C223">
        <f>SAFADModel_final_000006__2[[#This Row],[Whole Building:Facility Total Electric Demand Power '[W'](Hourly) ]]/1000</f>
        <v>9.6473610398575733</v>
      </c>
    </row>
    <row r="224" spans="1:3" x14ac:dyDescent="0.25">
      <c r="A224" s="9" t="s">
        <v>175</v>
      </c>
      <c r="B224" s="12">
        <v>9693.4361266938049</v>
      </c>
      <c r="C224">
        <f>SAFADModel_final_000006__2[[#This Row],[Whole Building:Facility Total Electric Demand Power '[W'](Hourly) ]]/1000</f>
        <v>9.6934361266938041</v>
      </c>
    </row>
    <row r="225" spans="1:3" x14ac:dyDescent="0.25">
      <c r="A225" s="9" t="s">
        <v>176</v>
      </c>
      <c r="B225" s="12">
        <v>29028.660827359348</v>
      </c>
      <c r="C225">
        <f>SAFADModel_final_000006__2[[#This Row],[Whole Building:Facility Total Electric Demand Power '[W'](Hourly) ]]/1000</f>
        <v>29.028660827359349</v>
      </c>
    </row>
    <row r="226" spans="1:3" x14ac:dyDescent="0.25">
      <c r="A226" s="9" t="s">
        <v>177</v>
      </c>
      <c r="B226" s="12">
        <v>96318.560121830378</v>
      </c>
      <c r="C226">
        <f>SAFADModel_final_000006__2[[#This Row],[Whole Building:Facility Total Electric Demand Power '[W'](Hourly) ]]/1000</f>
        <v>96.318560121830373</v>
      </c>
    </row>
    <row r="227" spans="1:3" x14ac:dyDescent="0.25">
      <c r="A227" s="9" t="s">
        <v>178</v>
      </c>
      <c r="B227" s="12">
        <v>154134.19897456651</v>
      </c>
      <c r="C227">
        <f>SAFADModel_final_000006__2[[#This Row],[Whole Building:Facility Total Electric Demand Power '[W'](Hourly) ]]/1000</f>
        <v>154.13419897456652</v>
      </c>
    </row>
    <row r="228" spans="1:3" x14ac:dyDescent="0.25">
      <c r="A228" s="9" t="s">
        <v>179</v>
      </c>
      <c r="B228" s="12">
        <v>186961.59739343074</v>
      </c>
      <c r="C228">
        <f>SAFADModel_final_000006__2[[#This Row],[Whole Building:Facility Total Electric Demand Power '[W'](Hourly) ]]/1000</f>
        <v>186.96159739343074</v>
      </c>
    </row>
    <row r="229" spans="1:3" x14ac:dyDescent="0.25">
      <c r="A229" s="9" t="s">
        <v>180</v>
      </c>
      <c r="B229" s="12">
        <v>219955.0490005782</v>
      </c>
      <c r="C229">
        <f>SAFADModel_final_000006__2[[#This Row],[Whole Building:Facility Total Electric Demand Power '[W'](Hourly) ]]/1000</f>
        <v>219.95504900057821</v>
      </c>
    </row>
    <row r="230" spans="1:3" x14ac:dyDescent="0.25">
      <c r="A230" s="9" t="s">
        <v>181</v>
      </c>
      <c r="B230" s="12">
        <v>220267.382108569</v>
      </c>
      <c r="C230">
        <f>SAFADModel_final_000006__2[[#This Row],[Whole Building:Facility Total Electric Demand Power '[W'](Hourly) ]]/1000</f>
        <v>220.267382108569</v>
      </c>
    </row>
    <row r="231" spans="1:3" x14ac:dyDescent="0.25">
      <c r="A231" s="9" t="s">
        <v>182</v>
      </c>
      <c r="B231" s="12">
        <v>210444.77418307864</v>
      </c>
      <c r="C231">
        <f>SAFADModel_final_000006__2[[#This Row],[Whole Building:Facility Total Electric Demand Power '[W'](Hourly) ]]/1000</f>
        <v>210.44477418307864</v>
      </c>
    </row>
    <row r="232" spans="1:3" x14ac:dyDescent="0.25">
      <c r="A232" s="9" t="s">
        <v>183</v>
      </c>
      <c r="B232" s="12">
        <v>215681.7661734242</v>
      </c>
      <c r="C232">
        <f>SAFADModel_final_000006__2[[#This Row],[Whole Building:Facility Total Electric Demand Power '[W'](Hourly) ]]/1000</f>
        <v>215.68176617342419</v>
      </c>
    </row>
    <row r="233" spans="1:3" x14ac:dyDescent="0.25">
      <c r="A233" s="9" t="s">
        <v>184</v>
      </c>
      <c r="B233" s="12">
        <v>190774.52095968742</v>
      </c>
      <c r="C233">
        <f>SAFADModel_final_000006__2[[#This Row],[Whole Building:Facility Total Electric Demand Power '[W'](Hourly) ]]/1000</f>
        <v>190.77452095968741</v>
      </c>
    </row>
    <row r="234" spans="1:3" x14ac:dyDescent="0.25">
      <c r="A234" s="9" t="s">
        <v>185</v>
      </c>
      <c r="B234" s="12">
        <v>101997.67445354936</v>
      </c>
      <c r="C234">
        <f>SAFADModel_final_000006__2[[#This Row],[Whole Building:Facility Total Electric Demand Power '[W'](Hourly) ]]/1000</f>
        <v>101.99767445354937</v>
      </c>
    </row>
    <row r="235" spans="1:3" x14ac:dyDescent="0.25">
      <c r="A235" s="9" t="s">
        <v>186</v>
      </c>
      <c r="B235" s="12">
        <v>59356.449211728213</v>
      </c>
      <c r="C235">
        <f>SAFADModel_final_000006__2[[#This Row],[Whole Building:Facility Total Electric Demand Power '[W'](Hourly) ]]/1000</f>
        <v>59.356449211728211</v>
      </c>
    </row>
    <row r="236" spans="1:3" x14ac:dyDescent="0.25">
      <c r="A236" s="9" t="s">
        <v>187</v>
      </c>
      <c r="B236" s="12">
        <v>26562.82010899224</v>
      </c>
      <c r="C236">
        <f>SAFADModel_final_000006__2[[#This Row],[Whole Building:Facility Total Electric Demand Power '[W'](Hourly) ]]/1000</f>
        <v>26.562820108992241</v>
      </c>
    </row>
    <row r="237" spans="1:3" x14ac:dyDescent="0.25">
      <c r="A237" s="9" t="s">
        <v>188</v>
      </c>
      <c r="B237" s="12">
        <v>10526.065623421528</v>
      </c>
      <c r="C237">
        <f>SAFADModel_final_000006__2[[#This Row],[Whole Building:Facility Total Electric Demand Power '[W'](Hourly) ]]/1000</f>
        <v>10.526065623421527</v>
      </c>
    </row>
    <row r="238" spans="1:3" x14ac:dyDescent="0.25">
      <c r="A238" s="9" t="s">
        <v>189</v>
      </c>
      <c r="B238" s="12">
        <v>10097.139298445771</v>
      </c>
      <c r="C238">
        <f>SAFADModel_final_000006__2[[#This Row],[Whole Building:Facility Total Electric Demand Power '[W'](Hourly) ]]/1000</f>
        <v>10.097139298445772</v>
      </c>
    </row>
    <row r="239" spans="1:3" x14ac:dyDescent="0.25">
      <c r="A239" s="9" t="s">
        <v>190</v>
      </c>
      <c r="B239" s="12">
        <v>9680.2438622246718</v>
      </c>
      <c r="C239">
        <f>SAFADModel_final_000006__2[[#This Row],[Whole Building:Facility Total Electric Demand Power '[W'](Hourly) ]]/1000</f>
        <v>9.6802438622246711</v>
      </c>
    </row>
    <row r="240" spans="1:3" x14ac:dyDescent="0.25">
      <c r="A240" s="9" t="s">
        <v>191</v>
      </c>
      <c r="B240" s="12">
        <v>9679.4749319966741</v>
      </c>
      <c r="C240">
        <f>SAFADModel_final_000006__2[[#This Row],[Whole Building:Facility Total Electric Demand Power '[W'](Hourly) ]]/1000</f>
        <v>9.6794749319966744</v>
      </c>
    </row>
    <row r="241" spans="1:3" x14ac:dyDescent="0.25">
      <c r="A241" s="9" t="s">
        <v>192</v>
      </c>
      <c r="B241" s="12">
        <v>9674.4804142137091</v>
      </c>
      <c r="C241">
        <f>SAFADModel_final_000006__2[[#This Row],[Whole Building:Facility Total Electric Demand Power '[W'](Hourly) ]]/1000</f>
        <v>9.6744804142137095</v>
      </c>
    </row>
    <row r="242" spans="1:3" x14ac:dyDescent="0.25">
      <c r="A242" s="9" t="s">
        <v>193</v>
      </c>
      <c r="B242" s="12">
        <v>9667.6648068983686</v>
      </c>
      <c r="C242">
        <f>SAFADModel_final_000006__2[[#This Row],[Whole Building:Facility Total Electric Demand Power '[W'](Hourly) ]]/1000</f>
        <v>9.6676648068983688</v>
      </c>
    </row>
    <row r="243" spans="1:3" x14ac:dyDescent="0.25">
      <c r="A243" s="9" t="s">
        <v>194</v>
      </c>
      <c r="B243" s="12">
        <v>9666.4352624756921</v>
      </c>
      <c r="C243">
        <f>SAFADModel_final_000006__2[[#This Row],[Whole Building:Facility Total Electric Demand Power '[W'](Hourly) ]]/1000</f>
        <v>9.6664352624756926</v>
      </c>
    </row>
    <row r="244" spans="1:3" x14ac:dyDescent="0.25">
      <c r="A244" s="9" t="s">
        <v>195</v>
      </c>
      <c r="B244" s="12">
        <v>9647.2307161402186</v>
      </c>
      <c r="C244">
        <f>SAFADModel_final_000006__2[[#This Row],[Whole Building:Facility Total Electric Demand Power '[W'](Hourly) ]]/1000</f>
        <v>9.6472307161402178</v>
      </c>
    </row>
    <row r="245" spans="1:3" x14ac:dyDescent="0.25">
      <c r="A245" s="9" t="s">
        <v>196</v>
      </c>
      <c r="B245" s="12">
        <v>9599.9463447140679</v>
      </c>
      <c r="C245">
        <f>SAFADModel_final_000006__2[[#This Row],[Whole Building:Facility Total Electric Demand Power '[W'](Hourly) ]]/1000</f>
        <v>9.599946344714068</v>
      </c>
    </row>
    <row r="246" spans="1:3" x14ac:dyDescent="0.25">
      <c r="A246" s="9" t="s">
        <v>197</v>
      </c>
      <c r="B246" s="12">
        <v>9541.6094128688801</v>
      </c>
      <c r="C246">
        <f>SAFADModel_final_000006__2[[#This Row],[Whole Building:Facility Total Electric Demand Power '[W'](Hourly) ]]/1000</f>
        <v>9.5416094128688798</v>
      </c>
    </row>
    <row r="247" spans="1:3" x14ac:dyDescent="0.25">
      <c r="A247" s="9" t="s">
        <v>198</v>
      </c>
      <c r="B247" s="12">
        <v>9528.7607435328227</v>
      </c>
      <c r="C247">
        <f>SAFADModel_final_000006__2[[#This Row],[Whole Building:Facility Total Electric Demand Power '[W'](Hourly) ]]/1000</f>
        <v>9.528760743532823</v>
      </c>
    </row>
    <row r="248" spans="1:3" x14ac:dyDescent="0.25">
      <c r="A248" s="9" t="s">
        <v>199</v>
      </c>
      <c r="B248" s="12">
        <v>9597.7809576262516</v>
      </c>
      <c r="C248">
        <f>SAFADModel_final_000006__2[[#This Row],[Whole Building:Facility Total Electric Demand Power '[W'](Hourly) ]]/1000</f>
        <v>9.5977809576262523</v>
      </c>
    </row>
    <row r="249" spans="1:3" x14ac:dyDescent="0.25">
      <c r="A249" s="9" t="s">
        <v>200</v>
      </c>
      <c r="B249" s="12">
        <v>26534.495715158835</v>
      </c>
      <c r="C249">
        <f>SAFADModel_final_000006__2[[#This Row],[Whole Building:Facility Total Electric Demand Power '[W'](Hourly) ]]/1000</f>
        <v>26.534495715158837</v>
      </c>
    </row>
    <row r="250" spans="1:3" x14ac:dyDescent="0.25">
      <c r="A250" s="9" t="s">
        <v>201</v>
      </c>
      <c r="B250" s="12">
        <v>135031.21969660043</v>
      </c>
      <c r="C250">
        <f>SAFADModel_final_000006__2[[#This Row],[Whole Building:Facility Total Electric Demand Power '[W'](Hourly) ]]/1000</f>
        <v>135.03121969660043</v>
      </c>
    </row>
    <row r="251" spans="1:3" x14ac:dyDescent="0.25">
      <c r="A251" s="9" t="s">
        <v>202</v>
      </c>
      <c r="B251" s="12">
        <v>178902.81025515869</v>
      </c>
      <c r="C251">
        <f>SAFADModel_final_000006__2[[#This Row],[Whole Building:Facility Total Electric Demand Power '[W'](Hourly) ]]/1000</f>
        <v>178.9028102551587</v>
      </c>
    </row>
    <row r="252" spans="1:3" x14ac:dyDescent="0.25">
      <c r="A252" s="9" t="s">
        <v>203</v>
      </c>
      <c r="B252" s="12">
        <v>198391.84079967299</v>
      </c>
      <c r="C252">
        <f>SAFADModel_final_000006__2[[#This Row],[Whole Building:Facility Total Electric Demand Power '[W'](Hourly) ]]/1000</f>
        <v>198.39184079967299</v>
      </c>
    </row>
    <row r="253" spans="1:3" x14ac:dyDescent="0.25">
      <c r="A253" s="9" t="s">
        <v>204</v>
      </c>
      <c r="B253" s="12">
        <v>198532.24139586135</v>
      </c>
      <c r="C253">
        <f>SAFADModel_final_000006__2[[#This Row],[Whole Building:Facility Total Electric Demand Power '[W'](Hourly) ]]/1000</f>
        <v>198.53224139586135</v>
      </c>
    </row>
    <row r="254" spans="1:3" x14ac:dyDescent="0.25">
      <c r="A254" s="9" t="s">
        <v>205</v>
      </c>
      <c r="B254" s="12">
        <v>199542.6907396708</v>
      </c>
      <c r="C254">
        <f>SAFADModel_final_000006__2[[#This Row],[Whole Building:Facility Total Electric Demand Power '[W'](Hourly) ]]/1000</f>
        <v>199.5426907396708</v>
      </c>
    </row>
    <row r="255" spans="1:3" x14ac:dyDescent="0.25">
      <c r="A255" s="9" t="s">
        <v>206</v>
      </c>
      <c r="B255" s="12">
        <v>214501.62011108862</v>
      </c>
      <c r="C255">
        <f>SAFADModel_final_000006__2[[#This Row],[Whole Building:Facility Total Electric Demand Power '[W'](Hourly) ]]/1000</f>
        <v>214.50162011108861</v>
      </c>
    </row>
    <row r="256" spans="1:3" x14ac:dyDescent="0.25">
      <c r="A256" s="9" t="s">
        <v>207</v>
      </c>
      <c r="B256" s="12">
        <v>224544.00867067467</v>
      </c>
      <c r="C256">
        <f>SAFADModel_final_000006__2[[#This Row],[Whole Building:Facility Total Electric Demand Power '[W'](Hourly) ]]/1000</f>
        <v>224.54400867067466</v>
      </c>
    </row>
    <row r="257" spans="1:3" x14ac:dyDescent="0.25">
      <c r="A257" s="9" t="s">
        <v>208</v>
      </c>
      <c r="B257" s="12">
        <v>224113.4431660863</v>
      </c>
      <c r="C257">
        <f>SAFADModel_final_000006__2[[#This Row],[Whole Building:Facility Total Electric Demand Power '[W'](Hourly) ]]/1000</f>
        <v>224.11344316608631</v>
      </c>
    </row>
    <row r="258" spans="1:3" x14ac:dyDescent="0.25">
      <c r="A258" s="9" t="s">
        <v>209</v>
      </c>
      <c r="B258" s="12">
        <v>206363.70291143912</v>
      </c>
      <c r="C258">
        <f>SAFADModel_final_000006__2[[#This Row],[Whole Building:Facility Total Electric Demand Power '[W'](Hourly) ]]/1000</f>
        <v>206.36370291143911</v>
      </c>
    </row>
    <row r="259" spans="1:3" x14ac:dyDescent="0.25">
      <c r="A259" s="9" t="s">
        <v>210</v>
      </c>
      <c r="B259" s="12">
        <v>99208.193413635119</v>
      </c>
      <c r="C259">
        <f>SAFADModel_final_000006__2[[#This Row],[Whole Building:Facility Total Electric Demand Power '[W'](Hourly) ]]/1000</f>
        <v>99.208193413635115</v>
      </c>
    </row>
    <row r="260" spans="1:3" x14ac:dyDescent="0.25">
      <c r="A260" s="9" t="s">
        <v>211</v>
      </c>
      <c r="B260" s="12">
        <v>72123.756986140579</v>
      </c>
      <c r="C260">
        <f>SAFADModel_final_000006__2[[#This Row],[Whole Building:Facility Total Electric Demand Power '[W'](Hourly) ]]/1000</f>
        <v>72.123756986140577</v>
      </c>
    </row>
    <row r="261" spans="1:3" x14ac:dyDescent="0.25">
      <c r="A261" s="9" t="s">
        <v>212</v>
      </c>
      <c r="B261" s="12">
        <v>52551.456722922994</v>
      </c>
      <c r="C261">
        <f>SAFADModel_final_000006__2[[#This Row],[Whole Building:Facility Total Electric Demand Power '[W'](Hourly) ]]/1000</f>
        <v>52.551456722922993</v>
      </c>
    </row>
    <row r="262" spans="1:3" x14ac:dyDescent="0.25">
      <c r="A262" s="9" t="s">
        <v>213</v>
      </c>
      <c r="B262" s="12">
        <v>9743.196730000469</v>
      </c>
      <c r="C262">
        <f>SAFADModel_final_000006__2[[#This Row],[Whole Building:Facility Total Electric Demand Power '[W'](Hourly) ]]/1000</f>
        <v>9.7431967300004683</v>
      </c>
    </row>
    <row r="263" spans="1:3" x14ac:dyDescent="0.25">
      <c r="A263" s="9" t="s">
        <v>214</v>
      </c>
      <c r="B263" s="12">
        <v>9712.6696884623652</v>
      </c>
      <c r="C263">
        <f>SAFADModel_final_000006__2[[#This Row],[Whole Building:Facility Total Electric Demand Power '[W'](Hourly) ]]/1000</f>
        <v>9.7126696884623644</v>
      </c>
    </row>
    <row r="264" spans="1:3" x14ac:dyDescent="0.25">
      <c r="A264" s="9" t="s">
        <v>215</v>
      </c>
      <c r="B264" s="12">
        <v>9669.5140428206269</v>
      </c>
      <c r="C264">
        <f>SAFADModel_final_000006__2[[#This Row],[Whole Building:Facility Total Electric Demand Power '[W'](Hourly) ]]/1000</f>
        <v>9.6695140428206265</v>
      </c>
    </row>
    <row r="265" spans="1:3" x14ac:dyDescent="0.25">
      <c r="A265" s="9" t="s">
        <v>216</v>
      </c>
      <c r="B265" s="12">
        <v>9629.5407511423382</v>
      </c>
      <c r="C265">
        <f>SAFADModel_final_000006__2[[#This Row],[Whole Building:Facility Total Electric Demand Power '[W'](Hourly) ]]/1000</f>
        <v>9.6295407511423381</v>
      </c>
    </row>
    <row r="266" spans="1:3" x14ac:dyDescent="0.25">
      <c r="A266" s="9" t="s">
        <v>217</v>
      </c>
      <c r="B266" s="12">
        <v>9586.2004962919182</v>
      </c>
      <c r="C266">
        <f>SAFADModel_final_000006__2[[#This Row],[Whole Building:Facility Total Electric Demand Power '[W'](Hourly) ]]/1000</f>
        <v>9.5862004962919176</v>
      </c>
    </row>
    <row r="267" spans="1:3" x14ac:dyDescent="0.25">
      <c r="A267" s="9" t="s">
        <v>218</v>
      </c>
      <c r="B267" s="12">
        <v>9530.0854668742304</v>
      </c>
      <c r="C267">
        <f>SAFADModel_final_000006__2[[#This Row],[Whole Building:Facility Total Electric Demand Power '[W'](Hourly) ]]/1000</f>
        <v>9.5300854668742296</v>
      </c>
    </row>
    <row r="268" spans="1:3" x14ac:dyDescent="0.25">
      <c r="A268" s="9" t="s">
        <v>219</v>
      </c>
      <c r="B268" s="12">
        <v>9486.1952252830088</v>
      </c>
      <c r="C268">
        <f>SAFADModel_final_000006__2[[#This Row],[Whole Building:Facility Total Electric Demand Power '[W'](Hourly) ]]/1000</f>
        <v>9.4861952252830086</v>
      </c>
    </row>
    <row r="269" spans="1:3" x14ac:dyDescent="0.25">
      <c r="A269" s="9" t="s">
        <v>220</v>
      </c>
      <c r="B269" s="12">
        <v>9472.7464162882443</v>
      </c>
      <c r="C269">
        <f>SAFADModel_final_000006__2[[#This Row],[Whole Building:Facility Total Electric Demand Power '[W'](Hourly) ]]/1000</f>
        <v>9.4727464162882438</v>
      </c>
    </row>
    <row r="270" spans="1:3" x14ac:dyDescent="0.25">
      <c r="A270" s="9" t="s">
        <v>221</v>
      </c>
      <c r="B270" s="12">
        <v>9464.84866200957</v>
      </c>
      <c r="C270">
        <f>SAFADModel_final_000006__2[[#This Row],[Whole Building:Facility Total Electric Demand Power '[W'](Hourly) ]]/1000</f>
        <v>9.4648486620095706</v>
      </c>
    </row>
    <row r="271" spans="1:3" x14ac:dyDescent="0.25">
      <c r="A271" s="9" t="s">
        <v>222</v>
      </c>
      <c r="B271" s="12">
        <v>9511.9547951584464</v>
      </c>
      <c r="C271">
        <f>SAFADModel_final_000006__2[[#This Row],[Whole Building:Facility Total Electric Demand Power '[W'](Hourly) ]]/1000</f>
        <v>9.5119547951584469</v>
      </c>
    </row>
    <row r="272" spans="1:3" x14ac:dyDescent="0.25">
      <c r="A272" s="9" t="s">
        <v>223</v>
      </c>
      <c r="B272" s="12">
        <v>9656.3685601207289</v>
      </c>
      <c r="C272">
        <f>SAFADModel_final_000006__2[[#This Row],[Whole Building:Facility Total Electric Demand Power '[W'](Hourly) ]]/1000</f>
        <v>9.656368560120729</v>
      </c>
    </row>
    <row r="273" spans="1:3" x14ac:dyDescent="0.25">
      <c r="A273" s="9" t="s">
        <v>224</v>
      </c>
      <c r="B273" s="12">
        <v>33213.14438802212</v>
      </c>
      <c r="C273">
        <f>SAFADModel_final_000006__2[[#This Row],[Whole Building:Facility Total Electric Demand Power '[W'](Hourly) ]]/1000</f>
        <v>33.213144388022123</v>
      </c>
    </row>
    <row r="274" spans="1:3" x14ac:dyDescent="0.25">
      <c r="A274" s="9" t="s">
        <v>225</v>
      </c>
      <c r="B274" s="12">
        <v>125652.42520897543</v>
      </c>
      <c r="C274">
        <f>SAFADModel_final_000006__2[[#This Row],[Whole Building:Facility Total Electric Demand Power '[W'](Hourly) ]]/1000</f>
        <v>125.65242520897543</v>
      </c>
    </row>
    <row r="275" spans="1:3" x14ac:dyDescent="0.25">
      <c r="A275" s="9" t="s">
        <v>226</v>
      </c>
      <c r="B275" s="12">
        <v>186054.63008262168</v>
      </c>
      <c r="C275">
        <f>SAFADModel_final_000006__2[[#This Row],[Whole Building:Facility Total Electric Demand Power '[W'](Hourly) ]]/1000</f>
        <v>186.05463008262169</v>
      </c>
    </row>
    <row r="276" spans="1:3" x14ac:dyDescent="0.25">
      <c r="A276" s="9" t="s">
        <v>227</v>
      </c>
      <c r="B276" s="12">
        <v>190620.62259313613</v>
      </c>
      <c r="C276">
        <f>SAFADModel_final_000006__2[[#This Row],[Whole Building:Facility Total Electric Demand Power '[W'](Hourly) ]]/1000</f>
        <v>190.62062259313612</v>
      </c>
    </row>
    <row r="277" spans="1:3" x14ac:dyDescent="0.25">
      <c r="A277" s="9" t="s">
        <v>228</v>
      </c>
      <c r="B277" s="12">
        <v>194961.80235327067</v>
      </c>
      <c r="C277">
        <f>SAFADModel_final_000006__2[[#This Row],[Whole Building:Facility Total Electric Demand Power '[W'](Hourly) ]]/1000</f>
        <v>194.96180235327068</v>
      </c>
    </row>
    <row r="278" spans="1:3" x14ac:dyDescent="0.25">
      <c r="A278" s="9" t="s">
        <v>229</v>
      </c>
      <c r="B278" s="12">
        <v>202283.58182594561</v>
      </c>
      <c r="C278">
        <f>SAFADModel_final_000006__2[[#This Row],[Whole Building:Facility Total Electric Demand Power '[W'](Hourly) ]]/1000</f>
        <v>202.28358182594562</v>
      </c>
    </row>
    <row r="279" spans="1:3" x14ac:dyDescent="0.25">
      <c r="A279" s="9" t="s">
        <v>230</v>
      </c>
      <c r="B279" s="12">
        <v>207815.21589769874</v>
      </c>
      <c r="C279">
        <f>SAFADModel_final_000006__2[[#This Row],[Whole Building:Facility Total Electric Demand Power '[W'](Hourly) ]]/1000</f>
        <v>207.81521589769875</v>
      </c>
    </row>
    <row r="280" spans="1:3" x14ac:dyDescent="0.25">
      <c r="A280" s="9" t="s">
        <v>231</v>
      </c>
      <c r="B280" s="12">
        <v>203015.0670476153</v>
      </c>
      <c r="C280">
        <f>SAFADModel_final_000006__2[[#This Row],[Whole Building:Facility Total Electric Demand Power '[W'](Hourly) ]]/1000</f>
        <v>203.0150670476153</v>
      </c>
    </row>
    <row r="281" spans="1:3" x14ac:dyDescent="0.25">
      <c r="A281" s="9" t="s">
        <v>232</v>
      </c>
      <c r="B281" s="12">
        <v>180809.92406273691</v>
      </c>
      <c r="C281">
        <f>SAFADModel_final_000006__2[[#This Row],[Whole Building:Facility Total Electric Demand Power '[W'](Hourly) ]]/1000</f>
        <v>180.80992406273691</v>
      </c>
    </row>
    <row r="282" spans="1:3" x14ac:dyDescent="0.25">
      <c r="A282" s="9" t="s">
        <v>233</v>
      </c>
      <c r="B282" s="12">
        <v>161820.72452673531</v>
      </c>
      <c r="C282">
        <f>SAFADModel_final_000006__2[[#This Row],[Whole Building:Facility Total Electric Demand Power '[W'](Hourly) ]]/1000</f>
        <v>161.82072452673532</v>
      </c>
    </row>
    <row r="283" spans="1:3" x14ac:dyDescent="0.25">
      <c r="A283" s="9" t="s">
        <v>234</v>
      </c>
      <c r="B283" s="12">
        <v>63265.247523849685</v>
      </c>
      <c r="C283">
        <f>SAFADModel_final_000006__2[[#This Row],[Whole Building:Facility Total Electric Demand Power '[W'](Hourly) ]]/1000</f>
        <v>63.265247523849688</v>
      </c>
    </row>
    <row r="284" spans="1:3" x14ac:dyDescent="0.25">
      <c r="A284" s="9" t="s">
        <v>235</v>
      </c>
      <c r="B284" s="12">
        <v>33420.065124267196</v>
      </c>
      <c r="C284">
        <f>SAFADModel_final_000006__2[[#This Row],[Whole Building:Facility Total Electric Demand Power '[W'](Hourly) ]]/1000</f>
        <v>33.420065124267197</v>
      </c>
    </row>
    <row r="285" spans="1:3" x14ac:dyDescent="0.25">
      <c r="A285" s="9" t="s">
        <v>236</v>
      </c>
      <c r="B285" s="12">
        <v>20894.736836442014</v>
      </c>
      <c r="C285">
        <f>SAFADModel_final_000006__2[[#This Row],[Whole Building:Facility Total Electric Demand Power '[W'](Hourly) ]]/1000</f>
        <v>20.894736836442014</v>
      </c>
    </row>
    <row r="286" spans="1:3" x14ac:dyDescent="0.25">
      <c r="A286" s="9" t="s">
        <v>237</v>
      </c>
      <c r="B286" s="12">
        <v>15280.658552006653</v>
      </c>
      <c r="C286">
        <f>SAFADModel_final_000006__2[[#This Row],[Whole Building:Facility Total Electric Demand Power '[W'](Hourly) ]]/1000</f>
        <v>15.280658552006653</v>
      </c>
    </row>
    <row r="287" spans="1:3" x14ac:dyDescent="0.25">
      <c r="A287" s="9" t="s">
        <v>238</v>
      </c>
      <c r="B287" s="12">
        <v>9712.3994983787798</v>
      </c>
      <c r="C287">
        <f>SAFADModel_final_000006__2[[#This Row],[Whole Building:Facility Total Electric Demand Power '[W'](Hourly) ]]/1000</f>
        <v>9.7123994983787796</v>
      </c>
    </row>
    <row r="288" spans="1:3" x14ac:dyDescent="0.25">
      <c r="A288" s="9" t="s">
        <v>239</v>
      </c>
      <c r="B288" s="12">
        <v>9710.4987191411346</v>
      </c>
      <c r="C288">
        <f>SAFADModel_final_000006__2[[#This Row],[Whole Building:Facility Total Electric Demand Power '[W'](Hourly) ]]/1000</f>
        <v>9.7104987191411354</v>
      </c>
    </row>
    <row r="289" spans="1:3" x14ac:dyDescent="0.25">
      <c r="A289" s="9" t="s">
        <v>240</v>
      </c>
      <c r="B289" s="12">
        <v>9683.1426004913319</v>
      </c>
      <c r="C289">
        <f>SAFADModel_final_000006__2[[#This Row],[Whole Building:Facility Total Electric Demand Power '[W'](Hourly) ]]/1000</f>
        <v>9.6831426004913315</v>
      </c>
    </row>
    <row r="290" spans="1:3" x14ac:dyDescent="0.25">
      <c r="A290" s="9" t="s">
        <v>581</v>
      </c>
      <c r="B290" s="12">
        <v>9608.4547706960566</v>
      </c>
      <c r="C290">
        <f>SAFADModel_final_000006__2[[#This Row],[Whole Building:Facility Total Electric Demand Power '[W'](Hourly) ]]/1000</f>
        <v>9.6084547706960564</v>
      </c>
    </row>
    <row r="291" spans="1:3" x14ac:dyDescent="0.25">
      <c r="A291" s="9" t="s">
        <v>582</v>
      </c>
      <c r="B291" s="12">
        <v>9507.4379136169391</v>
      </c>
      <c r="C291">
        <f>SAFADModel_final_000006__2[[#This Row],[Whole Building:Facility Total Electric Demand Power '[W'](Hourly) ]]/1000</f>
        <v>9.5074379136169398</v>
      </c>
    </row>
    <row r="292" spans="1:3" x14ac:dyDescent="0.25">
      <c r="A292" s="9" t="s">
        <v>583</v>
      </c>
      <c r="B292" s="12">
        <v>9440.2615682636442</v>
      </c>
      <c r="C292">
        <f>SAFADModel_final_000006__2[[#This Row],[Whole Building:Facility Total Electric Demand Power '[W'](Hourly) ]]/1000</f>
        <v>9.4402615682636437</v>
      </c>
    </row>
    <row r="293" spans="1:3" x14ac:dyDescent="0.25">
      <c r="A293" s="9" t="s">
        <v>584</v>
      </c>
      <c r="B293" s="12">
        <v>9410.3835718914761</v>
      </c>
      <c r="C293">
        <f>SAFADModel_final_000006__2[[#This Row],[Whole Building:Facility Total Electric Demand Power '[W'](Hourly) ]]/1000</f>
        <v>9.4103835718914759</v>
      </c>
    </row>
    <row r="294" spans="1:3" x14ac:dyDescent="0.25">
      <c r="A294" s="9" t="s">
        <v>585</v>
      </c>
      <c r="B294" s="12">
        <v>9393.4230767742156</v>
      </c>
      <c r="C294">
        <f>SAFADModel_final_000006__2[[#This Row],[Whole Building:Facility Total Electric Demand Power '[W'](Hourly) ]]/1000</f>
        <v>9.3934230767742157</v>
      </c>
    </row>
    <row r="295" spans="1:3" x14ac:dyDescent="0.25">
      <c r="A295" s="9" t="s">
        <v>586</v>
      </c>
      <c r="B295" s="12">
        <v>9426.7633112150306</v>
      </c>
      <c r="C295">
        <f>SAFADModel_final_000006__2[[#This Row],[Whole Building:Facility Total Electric Demand Power '[W'](Hourly) ]]/1000</f>
        <v>9.42676331121503</v>
      </c>
    </row>
    <row r="296" spans="1:3" x14ac:dyDescent="0.25">
      <c r="A296" s="9" t="s">
        <v>587</v>
      </c>
      <c r="B296" s="12">
        <v>9544.5517012463679</v>
      </c>
      <c r="C296">
        <f>SAFADModel_final_000006__2[[#This Row],[Whole Building:Facility Total Electric Demand Power '[W'](Hourly) ]]/1000</f>
        <v>9.5445517012463679</v>
      </c>
    </row>
    <row r="297" spans="1:3" x14ac:dyDescent="0.25">
      <c r="A297" s="9" t="s">
        <v>588</v>
      </c>
      <c r="B297" s="12">
        <v>9683.3202691953647</v>
      </c>
      <c r="C297">
        <f>SAFADModel_final_000006__2[[#This Row],[Whole Building:Facility Total Electric Demand Power '[W'](Hourly) ]]/1000</f>
        <v>9.6833202691953648</v>
      </c>
    </row>
    <row r="298" spans="1:3" x14ac:dyDescent="0.25">
      <c r="A298" s="9" t="s">
        <v>589</v>
      </c>
      <c r="B298" s="12">
        <v>47427.436912624515</v>
      </c>
      <c r="C298">
        <f>SAFADModel_final_000006__2[[#This Row],[Whole Building:Facility Total Electric Demand Power '[W'](Hourly) ]]/1000</f>
        <v>47.427436912624515</v>
      </c>
    </row>
    <row r="299" spans="1:3" x14ac:dyDescent="0.25">
      <c r="A299" s="9" t="s">
        <v>590</v>
      </c>
      <c r="B299" s="12">
        <v>74482.495798523349</v>
      </c>
      <c r="C299">
        <f>SAFADModel_final_000006__2[[#This Row],[Whole Building:Facility Total Electric Demand Power '[W'](Hourly) ]]/1000</f>
        <v>74.482495798523345</v>
      </c>
    </row>
    <row r="300" spans="1:3" x14ac:dyDescent="0.25">
      <c r="A300" s="9" t="s">
        <v>591</v>
      </c>
      <c r="B300" s="12">
        <v>88709.332708773421</v>
      </c>
      <c r="C300">
        <f>SAFADModel_final_000006__2[[#This Row],[Whole Building:Facility Total Electric Demand Power '[W'](Hourly) ]]/1000</f>
        <v>88.709332708773417</v>
      </c>
    </row>
    <row r="301" spans="1:3" x14ac:dyDescent="0.25">
      <c r="A301" s="9" t="s">
        <v>592</v>
      </c>
      <c r="B301" s="12">
        <v>83004.688777366537</v>
      </c>
      <c r="C301">
        <f>SAFADModel_final_000006__2[[#This Row],[Whole Building:Facility Total Electric Demand Power '[W'](Hourly) ]]/1000</f>
        <v>83.004688777366539</v>
      </c>
    </row>
    <row r="302" spans="1:3" x14ac:dyDescent="0.25">
      <c r="A302" s="9" t="s">
        <v>593</v>
      </c>
      <c r="B302" s="12">
        <v>80339.585569549628</v>
      </c>
      <c r="C302">
        <f>SAFADModel_final_000006__2[[#This Row],[Whole Building:Facility Total Electric Demand Power '[W'](Hourly) ]]/1000</f>
        <v>80.339585569549627</v>
      </c>
    </row>
    <row r="303" spans="1:3" x14ac:dyDescent="0.25">
      <c r="A303" s="9" t="s">
        <v>594</v>
      </c>
      <c r="B303" s="12">
        <v>74751.018030512365</v>
      </c>
      <c r="C303">
        <f>SAFADModel_final_000006__2[[#This Row],[Whole Building:Facility Total Electric Demand Power '[W'](Hourly) ]]/1000</f>
        <v>74.75101803051237</v>
      </c>
    </row>
    <row r="304" spans="1:3" x14ac:dyDescent="0.25">
      <c r="A304" s="9" t="s">
        <v>595</v>
      </c>
      <c r="B304" s="12">
        <v>74526.204930687454</v>
      </c>
      <c r="C304">
        <f>SAFADModel_final_000006__2[[#This Row],[Whole Building:Facility Total Electric Demand Power '[W'](Hourly) ]]/1000</f>
        <v>74.526204930687456</v>
      </c>
    </row>
    <row r="305" spans="1:3" x14ac:dyDescent="0.25">
      <c r="A305" s="9" t="s">
        <v>596</v>
      </c>
      <c r="B305" s="12">
        <v>66719.642934798598</v>
      </c>
      <c r="C305">
        <f>SAFADModel_final_000006__2[[#This Row],[Whole Building:Facility Total Electric Demand Power '[W'](Hourly) ]]/1000</f>
        <v>66.7196429347986</v>
      </c>
    </row>
    <row r="306" spans="1:3" x14ac:dyDescent="0.25">
      <c r="A306" s="9" t="s">
        <v>597</v>
      </c>
      <c r="B306" s="12">
        <v>55599.695377780612</v>
      </c>
      <c r="C306">
        <f>SAFADModel_final_000006__2[[#This Row],[Whole Building:Facility Total Electric Demand Power '[W'](Hourly) ]]/1000</f>
        <v>55.599695377780613</v>
      </c>
    </row>
    <row r="307" spans="1:3" x14ac:dyDescent="0.25">
      <c r="A307" s="9" t="s">
        <v>598</v>
      </c>
      <c r="B307" s="12">
        <v>46490.218686607172</v>
      </c>
      <c r="C307">
        <f>SAFADModel_final_000006__2[[#This Row],[Whole Building:Facility Total Electric Demand Power '[W'](Hourly) ]]/1000</f>
        <v>46.490218686607172</v>
      </c>
    </row>
    <row r="308" spans="1:3" x14ac:dyDescent="0.25">
      <c r="A308" s="9" t="s">
        <v>599</v>
      </c>
      <c r="B308" s="12">
        <v>36024.909249517572</v>
      </c>
      <c r="C308">
        <f>SAFADModel_final_000006__2[[#This Row],[Whole Building:Facility Total Electric Demand Power '[W'](Hourly) ]]/1000</f>
        <v>36.02490924951757</v>
      </c>
    </row>
    <row r="309" spans="1:3" x14ac:dyDescent="0.25">
      <c r="A309" s="9" t="s">
        <v>600</v>
      </c>
      <c r="B309" s="12">
        <v>21303.29764141034</v>
      </c>
      <c r="C309">
        <f>SAFADModel_final_000006__2[[#This Row],[Whole Building:Facility Total Electric Demand Power '[W'](Hourly) ]]/1000</f>
        <v>21.303297641410339</v>
      </c>
    </row>
    <row r="310" spans="1:3" x14ac:dyDescent="0.25">
      <c r="A310" s="9" t="s">
        <v>601</v>
      </c>
      <c r="B310" s="12">
        <v>19228.652420457209</v>
      </c>
      <c r="C310">
        <f>SAFADModel_final_000006__2[[#This Row],[Whole Building:Facility Total Electric Demand Power '[W'](Hourly) ]]/1000</f>
        <v>19.228652420457209</v>
      </c>
    </row>
    <row r="311" spans="1:3" x14ac:dyDescent="0.25">
      <c r="A311" s="9" t="s">
        <v>602</v>
      </c>
      <c r="B311" s="12">
        <v>9708.4181641546984</v>
      </c>
      <c r="C311">
        <f>SAFADModel_final_000006__2[[#This Row],[Whole Building:Facility Total Electric Demand Power '[W'](Hourly) ]]/1000</f>
        <v>9.7084181641546987</v>
      </c>
    </row>
    <row r="312" spans="1:3" x14ac:dyDescent="0.25">
      <c r="A312" s="9" t="s">
        <v>603</v>
      </c>
      <c r="B312" s="12">
        <v>9699.1338186332505</v>
      </c>
      <c r="C312">
        <f>SAFADModel_final_000006__2[[#This Row],[Whole Building:Facility Total Electric Demand Power '[W'](Hourly) ]]/1000</f>
        <v>9.6991338186332499</v>
      </c>
    </row>
    <row r="313" spans="1:3" x14ac:dyDescent="0.25">
      <c r="A313" s="9" t="s">
        <v>604</v>
      </c>
      <c r="B313" s="12">
        <v>9691.9929316949183</v>
      </c>
      <c r="C313">
        <f>SAFADModel_final_000006__2[[#This Row],[Whole Building:Facility Total Electric Demand Power '[W'](Hourly) ]]/1000</f>
        <v>9.6919929316949176</v>
      </c>
    </row>
    <row r="314" spans="1:3" x14ac:dyDescent="0.25">
      <c r="A314" s="9" t="s">
        <v>605</v>
      </c>
      <c r="B314" s="12">
        <v>9677.8059425106894</v>
      </c>
      <c r="C314">
        <f>SAFADModel_final_000006__2[[#This Row],[Whole Building:Facility Total Electric Demand Power '[W'](Hourly) ]]/1000</f>
        <v>9.6778059425106893</v>
      </c>
    </row>
    <row r="315" spans="1:3" x14ac:dyDescent="0.25">
      <c r="A315" s="9" t="s">
        <v>606</v>
      </c>
      <c r="B315" s="12">
        <v>9665.8519871795161</v>
      </c>
      <c r="C315">
        <f>SAFADModel_final_000006__2[[#This Row],[Whole Building:Facility Total Electric Demand Power '[W'](Hourly) ]]/1000</f>
        <v>9.6658519871795168</v>
      </c>
    </row>
    <row r="316" spans="1:3" x14ac:dyDescent="0.25">
      <c r="A316" s="9" t="s">
        <v>607</v>
      </c>
      <c r="B316" s="12">
        <v>9651.3295146974051</v>
      </c>
      <c r="C316">
        <f>SAFADModel_final_000006__2[[#This Row],[Whole Building:Facility Total Electric Demand Power '[W'](Hourly) ]]/1000</f>
        <v>9.6513295146974052</v>
      </c>
    </row>
    <row r="317" spans="1:3" x14ac:dyDescent="0.25">
      <c r="A317" s="9" t="s">
        <v>608</v>
      </c>
      <c r="B317" s="12">
        <v>9623.8186130908562</v>
      </c>
      <c r="C317">
        <f>SAFADModel_final_000006__2[[#This Row],[Whole Building:Facility Total Electric Demand Power '[W'](Hourly) ]]/1000</f>
        <v>9.6238186130908563</v>
      </c>
    </row>
    <row r="318" spans="1:3" x14ac:dyDescent="0.25">
      <c r="A318" s="9" t="s">
        <v>609</v>
      </c>
      <c r="B318" s="12">
        <v>9582.7054853380996</v>
      </c>
      <c r="C318">
        <f>SAFADModel_final_000006__2[[#This Row],[Whole Building:Facility Total Electric Demand Power '[W'](Hourly) ]]/1000</f>
        <v>9.5827054853380993</v>
      </c>
    </row>
    <row r="319" spans="1:3" x14ac:dyDescent="0.25">
      <c r="A319" s="9" t="s">
        <v>610</v>
      </c>
      <c r="B319" s="12">
        <v>9582.1550454344506</v>
      </c>
      <c r="C319">
        <f>SAFADModel_final_000006__2[[#This Row],[Whole Building:Facility Total Electric Demand Power '[W'](Hourly) ]]/1000</f>
        <v>9.5821550454344511</v>
      </c>
    </row>
    <row r="320" spans="1:3" x14ac:dyDescent="0.25">
      <c r="A320" s="9" t="s">
        <v>611</v>
      </c>
      <c r="B320" s="12">
        <v>9628.3751431840919</v>
      </c>
      <c r="C320">
        <f>SAFADModel_final_000006__2[[#This Row],[Whole Building:Facility Total Electric Demand Power '[W'](Hourly) ]]/1000</f>
        <v>9.6283751431840923</v>
      </c>
    </row>
    <row r="321" spans="1:3" x14ac:dyDescent="0.25">
      <c r="A321" s="9" t="s">
        <v>612</v>
      </c>
      <c r="B321" s="12">
        <v>9693.8863218057886</v>
      </c>
      <c r="C321">
        <f>SAFADModel_final_000006__2[[#This Row],[Whole Building:Facility Total Electric Demand Power '[W'](Hourly) ]]/1000</f>
        <v>9.6938863218057882</v>
      </c>
    </row>
    <row r="322" spans="1:3" x14ac:dyDescent="0.25">
      <c r="A322" s="9" t="s">
        <v>613</v>
      </c>
      <c r="B322" s="12">
        <v>9749.9711698053306</v>
      </c>
      <c r="C322">
        <f>SAFADModel_final_000006__2[[#This Row],[Whole Building:Facility Total Electric Demand Power '[W'](Hourly) ]]/1000</f>
        <v>9.7499711698053311</v>
      </c>
    </row>
    <row r="323" spans="1:3" x14ac:dyDescent="0.25">
      <c r="A323" s="9" t="s">
        <v>614</v>
      </c>
      <c r="B323" s="12">
        <v>9807.5824823381699</v>
      </c>
      <c r="C323">
        <f>SAFADModel_final_000006__2[[#This Row],[Whole Building:Facility Total Electric Demand Power '[W'](Hourly) ]]/1000</f>
        <v>9.8075824823381694</v>
      </c>
    </row>
    <row r="324" spans="1:3" x14ac:dyDescent="0.25">
      <c r="A324" s="9" t="s">
        <v>615</v>
      </c>
      <c r="B324" s="12">
        <v>9847.9246158716978</v>
      </c>
      <c r="C324">
        <f>SAFADModel_final_000006__2[[#This Row],[Whole Building:Facility Total Electric Demand Power '[W'](Hourly) ]]/1000</f>
        <v>9.8479246158716975</v>
      </c>
    </row>
    <row r="325" spans="1:3" x14ac:dyDescent="0.25">
      <c r="A325" s="9" t="s">
        <v>616</v>
      </c>
      <c r="B325" s="12">
        <v>9884.8173772635782</v>
      </c>
      <c r="C325">
        <f>SAFADModel_final_000006__2[[#This Row],[Whole Building:Facility Total Electric Demand Power '[W'](Hourly) ]]/1000</f>
        <v>9.8848173772635786</v>
      </c>
    </row>
    <row r="326" spans="1:3" x14ac:dyDescent="0.25">
      <c r="A326" s="9" t="s">
        <v>617</v>
      </c>
      <c r="B326" s="12">
        <v>9917.6891669712986</v>
      </c>
      <c r="C326">
        <f>SAFADModel_final_000006__2[[#This Row],[Whole Building:Facility Total Electric Demand Power '[W'](Hourly) ]]/1000</f>
        <v>9.9176891669712983</v>
      </c>
    </row>
    <row r="327" spans="1:3" x14ac:dyDescent="0.25">
      <c r="A327" s="9" t="s">
        <v>618</v>
      </c>
      <c r="B327" s="12">
        <v>9932.2123333306208</v>
      </c>
      <c r="C327">
        <f>SAFADModel_final_000006__2[[#This Row],[Whole Building:Facility Total Electric Demand Power '[W'](Hourly) ]]/1000</f>
        <v>9.9322123333306216</v>
      </c>
    </row>
    <row r="328" spans="1:3" x14ac:dyDescent="0.25">
      <c r="A328" s="9" t="s">
        <v>619</v>
      </c>
      <c r="B328" s="12">
        <v>9916.1068786316901</v>
      </c>
      <c r="C328">
        <f>SAFADModel_final_000006__2[[#This Row],[Whole Building:Facility Total Electric Demand Power '[W'](Hourly) ]]/1000</f>
        <v>9.9161068786316893</v>
      </c>
    </row>
    <row r="329" spans="1:3" x14ac:dyDescent="0.25">
      <c r="A329" s="9" t="s">
        <v>620</v>
      </c>
      <c r="B329" s="12">
        <v>9877.6928879847783</v>
      </c>
      <c r="C329">
        <f>SAFADModel_final_000006__2[[#This Row],[Whole Building:Facility Total Electric Demand Power '[W'](Hourly) ]]/1000</f>
        <v>9.8776928879847787</v>
      </c>
    </row>
    <row r="330" spans="1:3" x14ac:dyDescent="0.25">
      <c r="A330" s="9" t="s">
        <v>621</v>
      </c>
      <c r="B330" s="12">
        <v>9833.1817450424169</v>
      </c>
      <c r="C330">
        <f>SAFADModel_final_000006__2[[#This Row],[Whole Building:Facility Total Electric Demand Power '[W'](Hourly) ]]/1000</f>
        <v>9.8331817450424168</v>
      </c>
    </row>
    <row r="331" spans="1:3" x14ac:dyDescent="0.25">
      <c r="A331" s="9" t="s">
        <v>622</v>
      </c>
      <c r="B331" s="12">
        <v>9786.5744837791954</v>
      </c>
      <c r="C331">
        <f>SAFADModel_final_000006__2[[#This Row],[Whole Building:Facility Total Electric Demand Power '[W'](Hourly) ]]/1000</f>
        <v>9.7865744837791961</v>
      </c>
    </row>
    <row r="332" spans="1:3" x14ac:dyDescent="0.25">
      <c r="A332" s="9" t="s">
        <v>623</v>
      </c>
      <c r="B332" s="12">
        <v>9749.5821476137371</v>
      </c>
      <c r="C332">
        <f>SAFADModel_final_000006__2[[#This Row],[Whole Building:Facility Total Electric Demand Power '[W'](Hourly) ]]/1000</f>
        <v>9.7495821476137365</v>
      </c>
    </row>
    <row r="333" spans="1:3" x14ac:dyDescent="0.25">
      <c r="A333" s="9" t="s">
        <v>624</v>
      </c>
      <c r="B333" s="12">
        <v>9713.2256233049247</v>
      </c>
      <c r="C333">
        <f>SAFADModel_final_000006__2[[#This Row],[Whole Building:Facility Total Electric Demand Power '[W'](Hourly) ]]/1000</f>
        <v>9.7132256233049254</v>
      </c>
    </row>
    <row r="334" spans="1:3" x14ac:dyDescent="0.25">
      <c r="A334" s="9" t="s">
        <v>625</v>
      </c>
      <c r="B334" s="12">
        <v>9689.4685567761462</v>
      </c>
      <c r="C334">
        <f>SAFADModel_final_000006__2[[#This Row],[Whole Building:Facility Total Electric Demand Power '[W'](Hourly) ]]/1000</f>
        <v>9.6894685567761467</v>
      </c>
    </row>
    <row r="335" spans="1:3" x14ac:dyDescent="0.25">
      <c r="A335" s="9" t="s">
        <v>626</v>
      </c>
      <c r="B335" s="12">
        <v>9685.9758588651548</v>
      </c>
      <c r="C335">
        <f>SAFADModel_final_000006__2[[#This Row],[Whole Building:Facility Total Electric Demand Power '[W'](Hourly) ]]/1000</f>
        <v>9.6859758588651541</v>
      </c>
    </row>
    <row r="336" spans="1:3" x14ac:dyDescent="0.25">
      <c r="A336" s="9" t="s">
        <v>627</v>
      </c>
      <c r="B336" s="12">
        <v>9685.8110724854232</v>
      </c>
      <c r="C336">
        <f>SAFADModel_final_000006__2[[#This Row],[Whole Building:Facility Total Electric Demand Power '[W'](Hourly) ]]/1000</f>
        <v>9.6858110724854232</v>
      </c>
    </row>
    <row r="337" spans="1:3" x14ac:dyDescent="0.25">
      <c r="A337" s="9" t="s">
        <v>628</v>
      </c>
      <c r="B337" s="12">
        <v>9678.225012957133</v>
      </c>
      <c r="C337">
        <f>SAFADModel_final_000006__2[[#This Row],[Whole Building:Facility Total Electric Demand Power '[W'](Hourly) ]]/1000</f>
        <v>9.6782250129571334</v>
      </c>
    </row>
    <row r="338" spans="1:3" x14ac:dyDescent="0.25">
      <c r="A338" s="9" t="s">
        <v>241</v>
      </c>
      <c r="B338" s="12">
        <v>9665.2703605714723</v>
      </c>
      <c r="C338">
        <f>SAFADModel_final_000006__2[[#This Row],[Whole Building:Facility Total Electric Demand Power '[W'](Hourly) ]]/1000</f>
        <v>9.6652703605714727</v>
      </c>
    </row>
    <row r="339" spans="1:3" x14ac:dyDescent="0.25">
      <c r="A339" s="9" t="s">
        <v>242</v>
      </c>
      <c r="B339" s="12">
        <v>9656.3585684445807</v>
      </c>
      <c r="C339">
        <f>SAFADModel_final_000006__2[[#This Row],[Whole Building:Facility Total Electric Demand Power '[W'](Hourly) ]]/1000</f>
        <v>9.6563585684445812</v>
      </c>
    </row>
    <row r="340" spans="1:3" x14ac:dyDescent="0.25">
      <c r="A340" s="9" t="s">
        <v>243</v>
      </c>
      <c r="B340" s="12">
        <v>9633.231061070619</v>
      </c>
      <c r="C340">
        <f>SAFADModel_final_000006__2[[#This Row],[Whole Building:Facility Total Electric Demand Power '[W'](Hourly) ]]/1000</f>
        <v>9.6332310610706191</v>
      </c>
    </row>
    <row r="341" spans="1:3" x14ac:dyDescent="0.25">
      <c r="A341" s="9" t="s">
        <v>244</v>
      </c>
      <c r="B341" s="12">
        <v>9601.5142393013193</v>
      </c>
      <c r="C341">
        <f>SAFADModel_final_000006__2[[#This Row],[Whole Building:Facility Total Electric Demand Power '[W'](Hourly) ]]/1000</f>
        <v>9.60151423930132</v>
      </c>
    </row>
    <row r="342" spans="1:3" x14ac:dyDescent="0.25">
      <c r="A342" s="9" t="s">
        <v>245</v>
      </c>
      <c r="B342" s="12">
        <v>9568.5222887197033</v>
      </c>
      <c r="C342">
        <f>SAFADModel_final_000006__2[[#This Row],[Whole Building:Facility Total Electric Demand Power '[W'](Hourly) ]]/1000</f>
        <v>9.5685222887197039</v>
      </c>
    </row>
    <row r="343" spans="1:3" x14ac:dyDescent="0.25">
      <c r="A343" s="9" t="s">
        <v>246</v>
      </c>
      <c r="B343" s="12">
        <v>9566.3513325217191</v>
      </c>
      <c r="C343">
        <f>SAFADModel_final_000006__2[[#This Row],[Whole Building:Facility Total Electric Demand Power '[W'](Hourly) ]]/1000</f>
        <v>9.5663513325217195</v>
      </c>
    </row>
    <row r="344" spans="1:3" x14ac:dyDescent="0.25">
      <c r="A344" s="9" t="s">
        <v>247</v>
      </c>
      <c r="B344" s="12">
        <v>9587.1136914209073</v>
      </c>
      <c r="C344">
        <f>SAFADModel_final_000006__2[[#This Row],[Whole Building:Facility Total Electric Demand Power '[W'](Hourly) ]]/1000</f>
        <v>9.5871136914209067</v>
      </c>
    </row>
    <row r="345" spans="1:3" x14ac:dyDescent="0.25">
      <c r="A345" s="9" t="s">
        <v>248</v>
      </c>
      <c r="B345" s="12">
        <v>34112.46109420139</v>
      </c>
      <c r="C345">
        <f>SAFADModel_final_000006__2[[#This Row],[Whole Building:Facility Total Electric Demand Power '[W'](Hourly) ]]/1000</f>
        <v>34.112461094201393</v>
      </c>
    </row>
    <row r="346" spans="1:3" x14ac:dyDescent="0.25">
      <c r="A346" s="9" t="s">
        <v>249</v>
      </c>
      <c r="B346" s="12">
        <v>60247.933314379414</v>
      </c>
      <c r="C346">
        <f>SAFADModel_final_000006__2[[#This Row],[Whole Building:Facility Total Electric Demand Power '[W'](Hourly) ]]/1000</f>
        <v>60.247933314379416</v>
      </c>
    </row>
    <row r="347" spans="1:3" x14ac:dyDescent="0.25">
      <c r="A347" s="9" t="s">
        <v>250</v>
      </c>
      <c r="B347" s="12">
        <v>113384.27045174019</v>
      </c>
      <c r="C347">
        <f>SAFADModel_final_000006__2[[#This Row],[Whole Building:Facility Total Electric Demand Power '[W'](Hourly) ]]/1000</f>
        <v>113.38427045174019</v>
      </c>
    </row>
    <row r="348" spans="1:3" x14ac:dyDescent="0.25">
      <c r="A348" s="9" t="s">
        <v>251</v>
      </c>
      <c r="B348" s="12">
        <v>124162.05162615147</v>
      </c>
      <c r="C348">
        <f>SAFADModel_final_000006__2[[#This Row],[Whole Building:Facility Total Electric Demand Power '[W'](Hourly) ]]/1000</f>
        <v>124.16205162615147</v>
      </c>
    </row>
    <row r="349" spans="1:3" x14ac:dyDescent="0.25">
      <c r="A349" s="9" t="s">
        <v>252</v>
      </c>
      <c r="B349" s="12">
        <v>197024.1600286529</v>
      </c>
      <c r="C349">
        <f>SAFADModel_final_000006__2[[#This Row],[Whole Building:Facility Total Electric Demand Power '[W'](Hourly) ]]/1000</f>
        <v>197.02416002865289</v>
      </c>
    </row>
    <row r="350" spans="1:3" x14ac:dyDescent="0.25">
      <c r="A350" s="9" t="s">
        <v>253</v>
      </c>
      <c r="B350" s="12">
        <v>200336.11859507929</v>
      </c>
      <c r="C350">
        <f>SAFADModel_final_000006__2[[#This Row],[Whole Building:Facility Total Electric Demand Power '[W'](Hourly) ]]/1000</f>
        <v>200.33611859507928</v>
      </c>
    </row>
    <row r="351" spans="1:3" x14ac:dyDescent="0.25">
      <c r="A351" s="9" t="s">
        <v>254</v>
      </c>
      <c r="B351" s="12">
        <v>207079.07593595007</v>
      </c>
      <c r="C351">
        <f>SAFADModel_final_000006__2[[#This Row],[Whole Building:Facility Total Electric Demand Power '[W'](Hourly) ]]/1000</f>
        <v>207.07907593595007</v>
      </c>
    </row>
    <row r="352" spans="1:3" x14ac:dyDescent="0.25">
      <c r="A352" s="9" t="s">
        <v>255</v>
      </c>
      <c r="B352" s="12">
        <v>212883.00466177505</v>
      </c>
      <c r="C352">
        <f>SAFADModel_final_000006__2[[#This Row],[Whole Building:Facility Total Electric Demand Power '[W'](Hourly) ]]/1000</f>
        <v>212.88300466177506</v>
      </c>
    </row>
    <row r="353" spans="1:3" x14ac:dyDescent="0.25">
      <c r="A353" s="9" t="s">
        <v>256</v>
      </c>
      <c r="B353" s="12">
        <v>202209.60526674878</v>
      </c>
      <c r="C353">
        <f>SAFADModel_final_000006__2[[#This Row],[Whole Building:Facility Total Electric Demand Power '[W'](Hourly) ]]/1000</f>
        <v>202.20960526674878</v>
      </c>
    </row>
    <row r="354" spans="1:3" x14ac:dyDescent="0.25">
      <c r="A354" s="9" t="s">
        <v>257</v>
      </c>
      <c r="B354" s="12">
        <v>183923.38803067652</v>
      </c>
      <c r="C354">
        <f>SAFADModel_final_000006__2[[#This Row],[Whole Building:Facility Total Electric Demand Power '[W'](Hourly) ]]/1000</f>
        <v>183.92338803067653</v>
      </c>
    </row>
    <row r="355" spans="1:3" x14ac:dyDescent="0.25">
      <c r="A355" s="9" t="s">
        <v>258</v>
      </c>
      <c r="B355" s="12">
        <v>64284.848242115375</v>
      </c>
      <c r="C355">
        <f>SAFADModel_final_000006__2[[#This Row],[Whole Building:Facility Total Electric Demand Power '[W'](Hourly) ]]/1000</f>
        <v>64.284848242115373</v>
      </c>
    </row>
    <row r="356" spans="1:3" x14ac:dyDescent="0.25">
      <c r="A356" s="9" t="s">
        <v>259</v>
      </c>
      <c r="B356" s="12">
        <v>31854.792479828233</v>
      </c>
      <c r="C356">
        <f>SAFADModel_final_000006__2[[#This Row],[Whole Building:Facility Total Electric Demand Power '[W'](Hourly) ]]/1000</f>
        <v>31.854792479828234</v>
      </c>
    </row>
    <row r="357" spans="1:3" x14ac:dyDescent="0.25">
      <c r="A357" s="9" t="s">
        <v>260</v>
      </c>
      <c r="B357" s="12">
        <v>13130.68741849765</v>
      </c>
      <c r="C357">
        <f>SAFADModel_final_000006__2[[#This Row],[Whole Building:Facility Total Electric Demand Power '[W'](Hourly) ]]/1000</f>
        <v>13.130687418497649</v>
      </c>
    </row>
    <row r="358" spans="1:3" x14ac:dyDescent="0.25">
      <c r="A358" s="9" t="s">
        <v>261</v>
      </c>
      <c r="B358" s="12">
        <v>10119.729933777855</v>
      </c>
      <c r="C358">
        <f>SAFADModel_final_000006__2[[#This Row],[Whole Building:Facility Total Electric Demand Power '[W'](Hourly) ]]/1000</f>
        <v>10.119729933777855</v>
      </c>
    </row>
    <row r="359" spans="1:3" x14ac:dyDescent="0.25">
      <c r="A359" s="9" t="s">
        <v>262</v>
      </c>
      <c r="B359" s="12">
        <v>9710.0626834878403</v>
      </c>
      <c r="C359">
        <f>SAFADModel_final_000006__2[[#This Row],[Whole Building:Facility Total Electric Demand Power '[W'](Hourly) ]]/1000</f>
        <v>9.7100626834878412</v>
      </c>
    </row>
    <row r="360" spans="1:3" x14ac:dyDescent="0.25">
      <c r="A360" s="9" t="s">
        <v>263</v>
      </c>
      <c r="B360" s="12">
        <v>9712.7836494157837</v>
      </c>
      <c r="C360">
        <f>SAFADModel_final_000006__2[[#This Row],[Whole Building:Facility Total Electric Demand Power '[W'](Hourly) ]]/1000</f>
        <v>9.7127836494157833</v>
      </c>
    </row>
    <row r="361" spans="1:3" x14ac:dyDescent="0.25">
      <c r="A361" s="9" t="s">
        <v>264</v>
      </c>
      <c r="B361" s="12">
        <v>9693.7983200814197</v>
      </c>
      <c r="C361">
        <f>SAFADModel_final_000006__2[[#This Row],[Whole Building:Facility Total Electric Demand Power '[W'](Hourly) ]]/1000</f>
        <v>9.6937983200814202</v>
      </c>
    </row>
    <row r="362" spans="1:3" x14ac:dyDescent="0.25">
      <c r="A362" s="9" t="s">
        <v>265</v>
      </c>
      <c r="B362" s="12">
        <v>9642.4124987103642</v>
      </c>
      <c r="C362">
        <f>SAFADModel_final_000006__2[[#This Row],[Whole Building:Facility Total Electric Demand Power '[W'](Hourly) ]]/1000</f>
        <v>9.6424124987103639</v>
      </c>
    </row>
    <row r="363" spans="1:3" x14ac:dyDescent="0.25">
      <c r="A363" s="9" t="s">
        <v>266</v>
      </c>
      <c r="B363" s="12">
        <v>9579.5682547826837</v>
      </c>
      <c r="C363">
        <f>SAFADModel_final_000006__2[[#This Row],[Whole Building:Facility Total Electric Demand Power '[W'](Hourly) ]]/1000</f>
        <v>9.5795682547826839</v>
      </c>
    </row>
    <row r="364" spans="1:3" x14ac:dyDescent="0.25">
      <c r="A364" s="9" t="s">
        <v>267</v>
      </c>
      <c r="B364" s="12">
        <v>9523.794266756895</v>
      </c>
      <c r="C364">
        <f>SAFADModel_final_000006__2[[#This Row],[Whole Building:Facility Total Electric Demand Power '[W'](Hourly) ]]/1000</f>
        <v>9.5237942667568944</v>
      </c>
    </row>
    <row r="365" spans="1:3" x14ac:dyDescent="0.25">
      <c r="A365" s="9" t="s">
        <v>268</v>
      </c>
      <c r="B365" s="12">
        <v>9518.6131998532455</v>
      </c>
      <c r="C365">
        <f>SAFADModel_final_000006__2[[#This Row],[Whole Building:Facility Total Electric Demand Power '[W'](Hourly) ]]/1000</f>
        <v>9.5186131998532453</v>
      </c>
    </row>
    <row r="366" spans="1:3" x14ac:dyDescent="0.25">
      <c r="A366" s="9" t="s">
        <v>269</v>
      </c>
      <c r="B366" s="12">
        <v>9511.7619633418653</v>
      </c>
      <c r="C366">
        <f>SAFADModel_final_000006__2[[#This Row],[Whole Building:Facility Total Electric Demand Power '[W'](Hourly) ]]/1000</f>
        <v>9.5117619633418649</v>
      </c>
    </row>
    <row r="367" spans="1:3" x14ac:dyDescent="0.25">
      <c r="A367" s="9" t="s">
        <v>270</v>
      </c>
      <c r="B367" s="12">
        <v>9529.882101796893</v>
      </c>
      <c r="C367">
        <f>SAFADModel_final_000006__2[[#This Row],[Whole Building:Facility Total Electric Demand Power '[W'](Hourly) ]]/1000</f>
        <v>9.5298821017968933</v>
      </c>
    </row>
    <row r="368" spans="1:3" x14ac:dyDescent="0.25">
      <c r="A368" s="9" t="s">
        <v>271</v>
      </c>
      <c r="B368" s="12">
        <v>9601.9684318004893</v>
      </c>
      <c r="C368">
        <f>SAFADModel_final_000006__2[[#This Row],[Whole Building:Facility Total Electric Demand Power '[W'](Hourly) ]]/1000</f>
        <v>9.6019684318004899</v>
      </c>
    </row>
    <row r="369" spans="1:3" x14ac:dyDescent="0.25">
      <c r="A369" s="9" t="s">
        <v>272</v>
      </c>
      <c r="B369" s="12">
        <v>23882.451619132025</v>
      </c>
      <c r="C369">
        <f>SAFADModel_final_000006__2[[#This Row],[Whole Building:Facility Total Electric Demand Power '[W'](Hourly) ]]/1000</f>
        <v>23.882451619132027</v>
      </c>
    </row>
    <row r="370" spans="1:3" x14ac:dyDescent="0.25">
      <c r="A370" s="9" t="s">
        <v>273</v>
      </c>
      <c r="B370" s="12">
        <v>113532.29349154026</v>
      </c>
      <c r="C370">
        <f>SAFADModel_final_000006__2[[#This Row],[Whole Building:Facility Total Electric Demand Power '[W'](Hourly) ]]/1000</f>
        <v>113.53229349154026</v>
      </c>
    </row>
    <row r="371" spans="1:3" x14ac:dyDescent="0.25">
      <c r="A371" s="9" t="s">
        <v>274</v>
      </c>
      <c r="B371" s="12">
        <v>158442.07661888501</v>
      </c>
      <c r="C371">
        <f>SAFADModel_final_000006__2[[#This Row],[Whole Building:Facility Total Electric Demand Power '[W'](Hourly) ]]/1000</f>
        <v>158.44207661888501</v>
      </c>
    </row>
    <row r="372" spans="1:3" x14ac:dyDescent="0.25">
      <c r="A372" s="9" t="s">
        <v>275</v>
      </c>
      <c r="B372" s="12">
        <v>174606.90053588923</v>
      </c>
      <c r="C372">
        <f>SAFADModel_final_000006__2[[#This Row],[Whole Building:Facility Total Electric Demand Power '[W'](Hourly) ]]/1000</f>
        <v>174.60690053588922</v>
      </c>
    </row>
    <row r="373" spans="1:3" x14ac:dyDescent="0.25">
      <c r="A373" s="9" t="s">
        <v>276</v>
      </c>
      <c r="B373" s="12">
        <v>202890.14206084624</v>
      </c>
      <c r="C373">
        <f>SAFADModel_final_000006__2[[#This Row],[Whole Building:Facility Total Electric Demand Power '[W'](Hourly) ]]/1000</f>
        <v>202.89014206084624</v>
      </c>
    </row>
    <row r="374" spans="1:3" x14ac:dyDescent="0.25">
      <c r="A374" s="9" t="s">
        <v>277</v>
      </c>
      <c r="B374" s="12">
        <v>199418.54958567439</v>
      </c>
      <c r="C374">
        <f>SAFADModel_final_000006__2[[#This Row],[Whole Building:Facility Total Electric Demand Power '[W'](Hourly) ]]/1000</f>
        <v>199.41854958567438</v>
      </c>
    </row>
    <row r="375" spans="1:3" x14ac:dyDescent="0.25">
      <c r="A375" s="9" t="s">
        <v>278</v>
      </c>
      <c r="B375" s="12">
        <v>223667.5648644102</v>
      </c>
      <c r="C375">
        <f>SAFADModel_final_000006__2[[#This Row],[Whole Building:Facility Total Electric Demand Power '[W'](Hourly) ]]/1000</f>
        <v>223.6675648644102</v>
      </c>
    </row>
    <row r="376" spans="1:3" x14ac:dyDescent="0.25">
      <c r="A376" s="9" t="s">
        <v>279</v>
      </c>
      <c r="B376" s="12">
        <v>210810.98915151323</v>
      </c>
      <c r="C376">
        <f>SAFADModel_final_000006__2[[#This Row],[Whole Building:Facility Total Electric Demand Power '[W'](Hourly) ]]/1000</f>
        <v>210.81098915151324</v>
      </c>
    </row>
    <row r="377" spans="1:3" x14ac:dyDescent="0.25">
      <c r="A377" s="9" t="s">
        <v>280</v>
      </c>
      <c r="B377" s="12">
        <v>206345.81117304615</v>
      </c>
      <c r="C377">
        <f>SAFADModel_final_000006__2[[#This Row],[Whole Building:Facility Total Electric Demand Power '[W'](Hourly) ]]/1000</f>
        <v>206.34581117304614</v>
      </c>
    </row>
    <row r="378" spans="1:3" x14ac:dyDescent="0.25">
      <c r="A378" s="9" t="s">
        <v>281</v>
      </c>
      <c r="B378" s="12">
        <v>169100.46555407741</v>
      </c>
      <c r="C378">
        <f>SAFADModel_final_000006__2[[#This Row],[Whole Building:Facility Total Electric Demand Power '[W'](Hourly) ]]/1000</f>
        <v>169.1004655540774</v>
      </c>
    </row>
    <row r="379" spans="1:3" x14ac:dyDescent="0.25">
      <c r="A379" s="9" t="s">
        <v>282</v>
      </c>
      <c r="B379" s="12">
        <v>125324.53451627474</v>
      </c>
      <c r="C379">
        <f>SAFADModel_final_000006__2[[#This Row],[Whole Building:Facility Total Electric Demand Power '[W'](Hourly) ]]/1000</f>
        <v>125.32453451627474</v>
      </c>
    </row>
    <row r="380" spans="1:3" x14ac:dyDescent="0.25">
      <c r="A380" s="9" t="s">
        <v>283</v>
      </c>
      <c r="B380" s="12">
        <v>85435.885540738542</v>
      </c>
      <c r="C380">
        <f>SAFADModel_final_000006__2[[#This Row],[Whole Building:Facility Total Electric Demand Power '[W'](Hourly) ]]/1000</f>
        <v>85.435885540738539</v>
      </c>
    </row>
    <row r="381" spans="1:3" x14ac:dyDescent="0.25">
      <c r="A381" s="9" t="s">
        <v>284</v>
      </c>
      <c r="B381" s="12">
        <v>50010.888404699748</v>
      </c>
      <c r="C381">
        <f>SAFADModel_final_000006__2[[#This Row],[Whole Building:Facility Total Electric Demand Power '[W'](Hourly) ]]/1000</f>
        <v>50.010888404699749</v>
      </c>
    </row>
    <row r="382" spans="1:3" x14ac:dyDescent="0.25">
      <c r="A382" s="9" t="s">
        <v>285</v>
      </c>
      <c r="B382" s="12">
        <v>9703.8780504313236</v>
      </c>
      <c r="C382">
        <f>SAFADModel_final_000006__2[[#This Row],[Whole Building:Facility Total Electric Demand Power '[W'](Hourly) ]]/1000</f>
        <v>9.7038780504313245</v>
      </c>
    </row>
    <row r="383" spans="1:3" x14ac:dyDescent="0.25">
      <c r="A383" s="9" t="s">
        <v>286</v>
      </c>
      <c r="B383" s="12">
        <v>9673.7007754343122</v>
      </c>
      <c r="C383">
        <f>SAFADModel_final_000006__2[[#This Row],[Whole Building:Facility Total Electric Demand Power '[W'](Hourly) ]]/1000</f>
        <v>9.6737007754343125</v>
      </c>
    </row>
    <row r="384" spans="1:3" x14ac:dyDescent="0.25">
      <c r="A384" s="9" t="s">
        <v>287</v>
      </c>
      <c r="B384" s="12">
        <v>9643.4116325883388</v>
      </c>
      <c r="C384">
        <f>SAFADModel_final_000006__2[[#This Row],[Whole Building:Facility Total Electric Demand Power '[W'](Hourly) ]]/1000</f>
        <v>9.6434116325883394</v>
      </c>
    </row>
    <row r="385" spans="1:3" x14ac:dyDescent="0.25">
      <c r="A385" s="9" t="s">
        <v>288</v>
      </c>
      <c r="B385" s="12">
        <v>9636.0694017453734</v>
      </c>
      <c r="C385">
        <f>SAFADModel_final_000006__2[[#This Row],[Whole Building:Facility Total Electric Demand Power '[W'](Hourly) ]]/1000</f>
        <v>9.6360694017453739</v>
      </c>
    </row>
    <row r="386" spans="1:3" x14ac:dyDescent="0.25">
      <c r="A386" s="9" t="s">
        <v>289</v>
      </c>
      <c r="B386" s="12">
        <v>9650.3721122471015</v>
      </c>
      <c r="C386">
        <f>SAFADModel_final_000006__2[[#This Row],[Whole Building:Facility Total Electric Demand Power '[W'](Hourly) ]]/1000</f>
        <v>9.6503721122471013</v>
      </c>
    </row>
    <row r="387" spans="1:3" x14ac:dyDescent="0.25">
      <c r="A387" s="9" t="s">
        <v>290</v>
      </c>
      <c r="B387" s="12">
        <v>9669.4645161114186</v>
      </c>
      <c r="C387">
        <f>SAFADModel_final_000006__2[[#This Row],[Whole Building:Facility Total Electric Demand Power '[W'](Hourly) ]]/1000</f>
        <v>9.6694645161114181</v>
      </c>
    </row>
    <row r="388" spans="1:3" x14ac:dyDescent="0.25">
      <c r="A388" s="9" t="s">
        <v>291</v>
      </c>
      <c r="B388" s="12">
        <v>9664.9677640157042</v>
      </c>
      <c r="C388">
        <f>SAFADModel_final_000006__2[[#This Row],[Whole Building:Facility Total Electric Demand Power '[W'](Hourly) ]]/1000</f>
        <v>9.6649677640157048</v>
      </c>
    </row>
    <row r="389" spans="1:3" x14ac:dyDescent="0.25">
      <c r="A389" s="9" t="s">
        <v>292</v>
      </c>
      <c r="B389" s="12">
        <v>9631.7108481578489</v>
      </c>
      <c r="C389">
        <f>SAFADModel_final_000006__2[[#This Row],[Whole Building:Facility Total Electric Demand Power '[W'](Hourly) ]]/1000</f>
        <v>9.6317108481578497</v>
      </c>
    </row>
    <row r="390" spans="1:3" x14ac:dyDescent="0.25">
      <c r="A390" s="9" t="s">
        <v>293</v>
      </c>
      <c r="B390" s="12">
        <v>9600.9982925749337</v>
      </c>
      <c r="C390">
        <f>SAFADModel_final_000006__2[[#This Row],[Whole Building:Facility Total Electric Demand Power '[W'](Hourly) ]]/1000</f>
        <v>9.6009982925749338</v>
      </c>
    </row>
    <row r="391" spans="1:3" x14ac:dyDescent="0.25">
      <c r="A391" s="9" t="s">
        <v>294</v>
      </c>
      <c r="B391" s="12">
        <v>9603.0438491081386</v>
      </c>
      <c r="C391">
        <f>SAFADModel_final_000006__2[[#This Row],[Whole Building:Facility Total Electric Demand Power '[W'](Hourly) ]]/1000</f>
        <v>9.603043849108138</v>
      </c>
    </row>
    <row r="392" spans="1:3" x14ac:dyDescent="0.25">
      <c r="A392" s="9" t="s">
        <v>295</v>
      </c>
      <c r="B392" s="12">
        <v>9669.5134086293856</v>
      </c>
      <c r="C392">
        <f>SAFADModel_final_000006__2[[#This Row],[Whole Building:Facility Total Electric Demand Power '[W'](Hourly) ]]/1000</f>
        <v>9.6695134086293848</v>
      </c>
    </row>
    <row r="393" spans="1:3" x14ac:dyDescent="0.25">
      <c r="A393" s="9" t="s">
        <v>296</v>
      </c>
      <c r="B393" s="12">
        <v>9742.4638650288489</v>
      </c>
      <c r="C393">
        <f>SAFADModel_final_000006__2[[#This Row],[Whole Building:Facility Total Electric Demand Power '[W'](Hourly) ]]/1000</f>
        <v>9.7424638650288493</v>
      </c>
    </row>
    <row r="394" spans="1:3" x14ac:dyDescent="0.25">
      <c r="A394" s="9" t="s">
        <v>297</v>
      </c>
      <c r="B394" s="12">
        <v>9783.4705506623231</v>
      </c>
      <c r="C394">
        <f>SAFADModel_final_000006__2[[#This Row],[Whole Building:Facility Total Electric Demand Power '[W'](Hourly) ]]/1000</f>
        <v>9.7834705506623223</v>
      </c>
    </row>
    <row r="395" spans="1:3" x14ac:dyDescent="0.25">
      <c r="A395" s="9" t="s">
        <v>298</v>
      </c>
      <c r="B395" s="12">
        <v>9802.2533130900447</v>
      </c>
      <c r="C395">
        <f>SAFADModel_final_000006__2[[#This Row],[Whole Building:Facility Total Electric Demand Power '[W'](Hourly) ]]/1000</f>
        <v>9.8022533130900449</v>
      </c>
    </row>
    <row r="396" spans="1:3" x14ac:dyDescent="0.25">
      <c r="A396" s="9" t="s">
        <v>299</v>
      </c>
      <c r="B396" s="12">
        <v>9818.5941138701273</v>
      </c>
      <c r="C396">
        <f>SAFADModel_final_000006__2[[#This Row],[Whole Building:Facility Total Electric Demand Power '[W'](Hourly) ]]/1000</f>
        <v>9.8185941138701267</v>
      </c>
    </row>
    <row r="397" spans="1:3" x14ac:dyDescent="0.25">
      <c r="A397" s="9" t="s">
        <v>300</v>
      </c>
      <c r="B397" s="12">
        <v>9832.105485624581</v>
      </c>
      <c r="C397">
        <f>SAFADModel_final_000006__2[[#This Row],[Whole Building:Facility Total Electric Demand Power '[W'](Hourly) ]]/1000</f>
        <v>9.8321054856245809</v>
      </c>
    </row>
    <row r="398" spans="1:3" x14ac:dyDescent="0.25">
      <c r="A398" s="9" t="s">
        <v>301</v>
      </c>
      <c r="B398" s="12">
        <v>9843.5365363155706</v>
      </c>
      <c r="C398">
        <f>SAFADModel_final_000006__2[[#This Row],[Whole Building:Facility Total Electric Demand Power '[W'](Hourly) ]]/1000</f>
        <v>9.84353653631557</v>
      </c>
    </row>
    <row r="399" spans="1:3" x14ac:dyDescent="0.25">
      <c r="A399" s="9" t="s">
        <v>302</v>
      </c>
      <c r="B399" s="12">
        <v>9855.1832727321507</v>
      </c>
      <c r="C399">
        <f>SAFADModel_final_000006__2[[#This Row],[Whole Building:Facility Total Electric Demand Power '[W'](Hourly) ]]/1000</f>
        <v>9.85518327273215</v>
      </c>
    </row>
    <row r="400" spans="1:3" x14ac:dyDescent="0.25">
      <c r="A400" s="9" t="s">
        <v>303</v>
      </c>
      <c r="B400" s="12">
        <v>9869.1872216848442</v>
      </c>
      <c r="C400">
        <f>SAFADModel_final_000006__2[[#This Row],[Whole Building:Facility Total Electric Demand Power '[W'](Hourly) ]]/1000</f>
        <v>9.8691872216848449</v>
      </c>
    </row>
    <row r="401" spans="1:3" x14ac:dyDescent="0.25">
      <c r="A401" s="9" t="s">
        <v>304</v>
      </c>
      <c r="B401" s="12">
        <v>9873.7792611173918</v>
      </c>
      <c r="C401">
        <f>SAFADModel_final_000006__2[[#This Row],[Whole Building:Facility Total Electric Demand Power '[W'](Hourly) ]]/1000</f>
        <v>9.8737792611173916</v>
      </c>
    </row>
    <row r="402" spans="1:3" x14ac:dyDescent="0.25">
      <c r="A402" s="9" t="s">
        <v>305</v>
      </c>
      <c r="B402" s="12">
        <v>9862.7725317314671</v>
      </c>
      <c r="C402">
        <f>SAFADModel_final_000006__2[[#This Row],[Whole Building:Facility Total Electric Demand Power '[W'](Hourly) ]]/1000</f>
        <v>9.8627725317314674</v>
      </c>
    </row>
    <row r="403" spans="1:3" x14ac:dyDescent="0.25">
      <c r="A403" s="9" t="s">
        <v>306</v>
      </c>
      <c r="B403" s="12">
        <v>9837.0646675302978</v>
      </c>
      <c r="C403">
        <f>SAFADModel_final_000006__2[[#This Row],[Whole Building:Facility Total Electric Demand Power '[W'](Hourly) ]]/1000</f>
        <v>9.8370646675302975</v>
      </c>
    </row>
    <row r="404" spans="1:3" x14ac:dyDescent="0.25">
      <c r="A404" s="9" t="s">
        <v>307</v>
      </c>
      <c r="B404" s="12">
        <v>9796.2218372098778</v>
      </c>
      <c r="C404">
        <f>SAFADModel_final_000006__2[[#This Row],[Whole Building:Facility Total Electric Demand Power '[W'](Hourly) ]]/1000</f>
        <v>9.7962218372098775</v>
      </c>
    </row>
    <row r="405" spans="1:3" x14ac:dyDescent="0.25">
      <c r="A405" s="9" t="s">
        <v>308</v>
      </c>
      <c r="B405" s="12">
        <v>9749.3150709577094</v>
      </c>
      <c r="C405">
        <f>SAFADModel_final_000006__2[[#This Row],[Whole Building:Facility Total Electric Demand Power '[W'](Hourly) ]]/1000</f>
        <v>9.7493150709577101</v>
      </c>
    </row>
    <row r="406" spans="1:3" x14ac:dyDescent="0.25">
      <c r="A406" s="9" t="s">
        <v>309</v>
      </c>
      <c r="B406" s="12">
        <v>9722.6993857562356</v>
      </c>
      <c r="C406">
        <f>SAFADModel_final_000006__2[[#This Row],[Whole Building:Facility Total Electric Demand Power '[W'](Hourly) ]]/1000</f>
        <v>9.7226993857562363</v>
      </c>
    </row>
    <row r="407" spans="1:3" x14ac:dyDescent="0.25">
      <c r="A407" s="9" t="s">
        <v>310</v>
      </c>
      <c r="B407" s="12">
        <v>9682.4749058699654</v>
      </c>
      <c r="C407">
        <f>SAFADModel_final_000006__2[[#This Row],[Whole Building:Facility Total Electric Demand Power '[W'](Hourly) ]]/1000</f>
        <v>9.6824749058699648</v>
      </c>
    </row>
    <row r="408" spans="1:3" x14ac:dyDescent="0.25">
      <c r="A408" s="9" t="s">
        <v>311</v>
      </c>
      <c r="B408" s="12">
        <v>9642.2561458621003</v>
      </c>
      <c r="C408">
        <f>SAFADModel_final_000006__2[[#This Row],[Whole Building:Facility Total Electric Demand Power '[W'](Hourly) ]]/1000</f>
        <v>9.6422561458621008</v>
      </c>
    </row>
    <row r="409" spans="1:3" x14ac:dyDescent="0.25">
      <c r="A409" s="9" t="s">
        <v>312</v>
      </c>
      <c r="B409" s="12">
        <v>9596.0634147644796</v>
      </c>
      <c r="C409">
        <f>SAFADModel_final_000006__2[[#This Row],[Whole Building:Facility Total Electric Demand Power '[W'](Hourly) ]]/1000</f>
        <v>9.5960634147644797</v>
      </c>
    </row>
    <row r="410" spans="1:3" x14ac:dyDescent="0.25">
      <c r="A410" s="9" t="s">
        <v>313</v>
      </c>
      <c r="B410" s="12">
        <v>9574.6736496188114</v>
      </c>
      <c r="C410">
        <f>SAFADModel_final_000006__2[[#This Row],[Whole Building:Facility Total Electric Demand Power '[W'](Hourly) ]]/1000</f>
        <v>9.574673649618811</v>
      </c>
    </row>
    <row r="411" spans="1:3" x14ac:dyDescent="0.25">
      <c r="A411" s="9" t="s">
        <v>314</v>
      </c>
      <c r="B411" s="12">
        <v>9553.0056482201908</v>
      </c>
      <c r="C411">
        <f>SAFADModel_final_000006__2[[#This Row],[Whole Building:Facility Total Electric Demand Power '[W'](Hourly) ]]/1000</f>
        <v>9.553005648220191</v>
      </c>
    </row>
    <row r="412" spans="1:3" x14ac:dyDescent="0.25">
      <c r="A412" s="9" t="s">
        <v>315</v>
      </c>
      <c r="B412" s="12">
        <v>9535.629051317861</v>
      </c>
      <c r="C412">
        <f>SAFADModel_final_000006__2[[#This Row],[Whole Building:Facility Total Electric Demand Power '[W'](Hourly) ]]/1000</f>
        <v>9.5356290513178603</v>
      </c>
    </row>
    <row r="413" spans="1:3" x14ac:dyDescent="0.25">
      <c r="A413" s="9" t="s">
        <v>316</v>
      </c>
      <c r="B413" s="12">
        <v>9510.8146361954241</v>
      </c>
      <c r="C413">
        <f>SAFADModel_final_000006__2[[#This Row],[Whole Building:Facility Total Electric Demand Power '[W'](Hourly) ]]/1000</f>
        <v>9.5108146361954233</v>
      </c>
    </row>
    <row r="414" spans="1:3" x14ac:dyDescent="0.25">
      <c r="A414" s="9" t="s">
        <v>317</v>
      </c>
      <c r="B414" s="12">
        <v>9490.625269527829</v>
      </c>
      <c r="C414">
        <f>SAFADModel_final_000006__2[[#This Row],[Whole Building:Facility Total Electric Demand Power '[W'](Hourly) ]]/1000</f>
        <v>9.490625269527829</v>
      </c>
    </row>
    <row r="415" spans="1:3" x14ac:dyDescent="0.25">
      <c r="A415" s="9" t="s">
        <v>318</v>
      </c>
      <c r="B415" s="12">
        <v>9503.8953100773742</v>
      </c>
      <c r="C415">
        <f>SAFADModel_final_000006__2[[#This Row],[Whole Building:Facility Total Electric Demand Power '[W'](Hourly) ]]/1000</f>
        <v>9.5038953100773735</v>
      </c>
    </row>
    <row r="416" spans="1:3" x14ac:dyDescent="0.25">
      <c r="A416" s="9" t="s">
        <v>319</v>
      </c>
      <c r="B416" s="12">
        <v>9587.6834545926631</v>
      </c>
      <c r="C416">
        <f>SAFADModel_final_000006__2[[#This Row],[Whole Building:Facility Total Electric Demand Power '[W'](Hourly) ]]/1000</f>
        <v>9.5876834545926624</v>
      </c>
    </row>
    <row r="417" spans="1:3" x14ac:dyDescent="0.25">
      <c r="A417" s="9" t="s">
        <v>320</v>
      </c>
      <c r="B417" s="12">
        <v>9682.3772127087686</v>
      </c>
      <c r="C417">
        <f>SAFADModel_final_000006__2[[#This Row],[Whole Building:Facility Total Electric Demand Power '[W'](Hourly) ]]/1000</f>
        <v>9.6823772127087686</v>
      </c>
    </row>
    <row r="418" spans="1:3" x14ac:dyDescent="0.25">
      <c r="A418" s="9" t="s">
        <v>321</v>
      </c>
      <c r="B418" s="12">
        <v>9748.9821341949955</v>
      </c>
      <c r="C418">
        <f>SAFADModel_final_000006__2[[#This Row],[Whole Building:Facility Total Electric Demand Power '[W'](Hourly) ]]/1000</f>
        <v>9.7489821341949963</v>
      </c>
    </row>
    <row r="419" spans="1:3" x14ac:dyDescent="0.25">
      <c r="A419" s="9" t="s">
        <v>322</v>
      </c>
      <c r="B419" s="12">
        <v>9790.4948719114527</v>
      </c>
      <c r="C419">
        <f>SAFADModel_final_000006__2[[#This Row],[Whole Building:Facility Total Electric Demand Power '[W'](Hourly) ]]/1000</f>
        <v>9.7904948719114522</v>
      </c>
    </row>
    <row r="420" spans="1:3" x14ac:dyDescent="0.25">
      <c r="A420" s="9" t="s">
        <v>323</v>
      </c>
      <c r="B420" s="12">
        <v>9828.9244167608504</v>
      </c>
      <c r="C420">
        <f>SAFADModel_final_000006__2[[#This Row],[Whole Building:Facility Total Electric Demand Power '[W'](Hourly) ]]/1000</f>
        <v>9.8289244167608505</v>
      </c>
    </row>
    <row r="421" spans="1:3" x14ac:dyDescent="0.25">
      <c r="A421" s="9" t="s">
        <v>324</v>
      </c>
      <c r="B421" s="12">
        <v>9862.6134361738023</v>
      </c>
      <c r="C421">
        <f>SAFADModel_final_000006__2[[#This Row],[Whole Building:Facility Total Electric Demand Power '[W'](Hourly) ]]/1000</f>
        <v>9.8626134361738025</v>
      </c>
    </row>
    <row r="422" spans="1:3" x14ac:dyDescent="0.25">
      <c r="A422" s="9" t="s">
        <v>325</v>
      </c>
      <c r="B422" s="12">
        <v>9884.7093601849392</v>
      </c>
      <c r="C422">
        <f>SAFADModel_final_000006__2[[#This Row],[Whole Building:Facility Total Electric Demand Power '[W'](Hourly) ]]/1000</f>
        <v>9.8847093601849387</v>
      </c>
    </row>
    <row r="423" spans="1:3" x14ac:dyDescent="0.25">
      <c r="A423" s="9" t="s">
        <v>326</v>
      </c>
      <c r="B423" s="12">
        <v>9887.5158788606204</v>
      </c>
      <c r="C423">
        <f>SAFADModel_final_000006__2[[#This Row],[Whole Building:Facility Total Electric Demand Power '[W'](Hourly) ]]/1000</f>
        <v>9.8875158788606203</v>
      </c>
    </row>
    <row r="424" spans="1:3" x14ac:dyDescent="0.25">
      <c r="A424" s="9" t="s">
        <v>327</v>
      </c>
      <c r="B424" s="12">
        <v>9859.2579120561331</v>
      </c>
      <c r="C424">
        <f>SAFADModel_final_000006__2[[#This Row],[Whole Building:Facility Total Electric Demand Power '[W'](Hourly) ]]/1000</f>
        <v>9.8592579120561332</v>
      </c>
    </row>
    <row r="425" spans="1:3" x14ac:dyDescent="0.25">
      <c r="A425" s="9" t="s">
        <v>328</v>
      </c>
      <c r="B425" s="12">
        <v>9799.379379982136</v>
      </c>
      <c r="C425">
        <f>SAFADModel_final_000006__2[[#This Row],[Whole Building:Facility Total Electric Demand Power '[W'](Hourly) ]]/1000</f>
        <v>9.7993793799821365</v>
      </c>
    </row>
    <row r="426" spans="1:3" x14ac:dyDescent="0.25">
      <c r="A426" s="9" t="s">
        <v>329</v>
      </c>
      <c r="B426" s="12">
        <v>9741.3618970320149</v>
      </c>
      <c r="C426">
        <f>SAFADModel_final_000006__2[[#This Row],[Whole Building:Facility Total Electric Demand Power '[W'](Hourly) ]]/1000</f>
        <v>9.7413618970320144</v>
      </c>
    </row>
    <row r="427" spans="1:3" x14ac:dyDescent="0.25">
      <c r="A427" s="9" t="s">
        <v>330</v>
      </c>
      <c r="B427" s="12">
        <v>9700.9043469741064</v>
      </c>
      <c r="C427">
        <f>SAFADModel_final_000006__2[[#This Row],[Whole Building:Facility Total Electric Demand Power '[W'](Hourly) ]]/1000</f>
        <v>9.7009043469741059</v>
      </c>
    </row>
    <row r="428" spans="1:3" x14ac:dyDescent="0.25">
      <c r="A428" s="9" t="s">
        <v>331</v>
      </c>
      <c r="B428" s="12">
        <v>9678.5091683539249</v>
      </c>
      <c r="C428">
        <f>SAFADModel_final_000006__2[[#This Row],[Whole Building:Facility Total Electric Demand Power '[W'](Hourly) ]]/1000</f>
        <v>9.6785091683539246</v>
      </c>
    </row>
    <row r="429" spans="1:3" x14ac:dyDescent="0.25">
      <c r="A429" s="9" t="s">
        <v>332</v>
      </c>
      <c r="B429" s="12">
        <v>9660.861216296049</v>
      </c>
      <c r="C429">
        <f>SAFADModel_final_000006__2[[#This Row],[Whole Building:Facility Total Electric Demand Power '[W'](Hourly) ]]/1000</f>
        <v>9.6608612162960483</v>
      </c>
    </row>
    <row r="430" spans="1:3" x14ac:dyDescent="0.25">
      <c r="A430" s="9" t="s">
        <v>333</v>
      </c>
      <c r="B430" s="12">
        <v>9641.6883452872371</v>
      </c>
      <c r="C430">
        <f>SAFADModel_final_000006__2[[#This Row],[Whole Building:Facility Total Electric Demand Power '[W'](Hourly) ]]/1000</f>
        <v>9.6416883452872373</v>
      </c>
    </row>
    <row r="431" spans="1:3" x14ac:dyDescent="0.25">
      <c r="A431" s="9" t="s">
        <v>334</v>
      </c>
      <c r="B431" s="12">
        <v>9617.0167120538663</v>
      </c>
      <c r="C431">
        <f>SAFADModel_final_000006__2[[#This Row],[Whole Building:Facility Total Electric Demand Power '[W'](Hourly) ]]/1000</f>
        <v>9.6170167120538661</v>
      </c>
    </row>
    <row r="432" spans="1:3" x14ac:dyDescent="0.25">
      <c r="A432" s="9" t="s">
        <v>335</v>
      </c>
      <c r="B432" s="12">
        <v>9601.1171248847986</v>
      </c>
      <c r="C432">
        <f>SAFADModel_final_000006__2[[#This Row],[Whole Building:Facility Total Electric Demand Power '[W'](Hourly) ]]/1000</f>
        <v>9.601117124884798</v>
      </c>
    </row>
    <row r="433" spans="1:3" x14ac:dyDescent="0.25">
      <c r="A433" s="9" t="s">
        <v>336</v>
      </c>
      <c r="B433" s="12">
        <v>9585.4730296156376</v>
      </c>
      <c r="C433">
        <f>SAFADModel_final_000006__2[[#This Row],[Whole Building:Facility Total Electric Demand Power '[W'](Hourly) ]]/1000</f>
        <v>9.5854730296156383</v>
      </c>
    </row>
    <row r="434" spans="1:3" x14ac:dyDescent="0.25">
      <c r="A434" s="9" t="s">
        <v>337</v>
      </c>
      <c r="B434" s="12">
        <v>9581.4125451596083</v>
      </c>
      <c r="C434">
        <f>SAFADModel_final_000006__2[[#This Row],[Whole Building:Facility Total Electric Demand Power '[W'](Hourly) ]]/1000</f>
        <v>9.5814125451596084</v>
      </c>
    </row>
    <row r="435" spans="1:3" x14ac:dyDescent="0.25">
      <c r="A435" s="9" t="s">
        <v>338</v>
      </c>
      <c r="B435" s="12">
        <v>9581.9982134107413</v>
      </c>
      <c r="C435">
        <f>SAFADModel_final_000006__2[[#This Row],[Whole Building:Facility Total Electric Demand Power '[W'](Hourly) ]]/1000</f>
        <v>9.581998213410742</v>
      </c>
    </row>
    <row r="436" spans="1:3" x14ac:dyDescent="0.25">
      <c r="A436" s="9" t="s">
        <v>339</v>
      </c>
      <c r="B436" s="12">
        <v>9559.3704618916399</v>
      </c>
      <c r="C436">
        <f>SAFADModel_final_000006__2[[#This Row],[Whole Building:Facility Total Electric Demand Power '[W'](Hourly) ]]/1000</f>
        <v>9.5593704618916391</v>
      </c>
    </row>
    <row r="437" spans="1:3" x14ac:dyDescent="0.25">
      <c r="A437" s="9" t="s">
        <v>340</v>
      </c>
      <c r="B437" s="12">
        <v>9503.1358113646656</v>
      </c>
      <c r="C437">
        <f>SAFADModel_final_000006__2[[#This Row],[Whole Building:Facility Total Electric Demand Power '[W'](Hourly) ]]/1000</f>
        <v>9.5031358113646665</v>
      </c>
    </row>
    <row r="438" spans="1:3" x14ac:dyDescent="0.25">
      <c r="A438" s="9" t="s">
        <v>341</v>
      </c>
      <c r="B438" s="12">
        <v>9447.7549432867509</v>
      </c>
      <c r="C438">
        <f>SAFADModel_final_000006__2[[#This Row],[Whole Building:Facility Total Electric Demand Power '[W'](Hourly) ]]/1000</f>
        <v>9.4477549432867516</v>
      </c>
    </row>
    <row r="439" spans="1:3" x14ac:dyDescent="0.25">
      <c r="A439" s="9" t="s">
        <v>342</v>
      </c>
      <c r="B439" s="12">
        <v>9457.8179891729505</v>
      </c>
      <c r="C439">
        <f>SAFADModel_final_000006__2[[#This Row],[Whole Building:Facility Total Electric Demand Power '[W'](Hourly) ]]/1000</f>
        <v>9.4578179891729501</v>
      </c>
    </row>
    <row r="440" spans="1:3" x14ac:dyDescent="0.25">
      <c r="A440" s="9" t="s">
        <v>343</v>
      </c>
      <c r="B440" s="12">
        <v>9588.0789095180826</v>
      </c>
      <c r="C440">
        <f>SAFADModel_final_000006__2[[#This Row],[Whole Building:Facility Total Electric Demand Power '[W'](Hourly) ]]/1000</f>
        <v>9.5880789095180834</v>
      </c>
    </row>
    <row r="441" spans="1:3" x14ac:dyDescent="0.25">
      <c r="A441" s="9" t="s">
        <v>344</v>
      </c>
      <c r="B441" s="12">
        <v>9721.7762190512531</v>
      </c>
      <c r="C441">
        <f>SAFADModel_final_000006__2[[#This Row],[Whole Building:Facility Total Electric Demand Power '[W'](Hourly) ]]/1000</f>
        <v>9.7217762190512538</v>
      </c>
    </row>
    <row r="442" spans="1:3" x14ac:dyDescent="0.25">
      <c r="A442" s="9" t="s">
        <v>345</v>
      </c>
      <c r="B442" s="12">
        <v>9794.8129557643424</v>
      </c>
      <c r="C442">
        <f>SAFADModel_final_000006__2[[#This Row],[Whole Building:Facility Total Electric Demand Power '[W'](Hourly) ]]/1000</f>
        <v>9.7948129557643426</v>
      </c>
    </row>
    <row r="443" spans="1:3" x14ac:dyDescent="0.25">
      <c r="A443" s="9" t="s">
        <v>346</v>
      </c>
      <c r="B443" s="12">
        <v>9825.1177394255883</v>
      </c>
      <c r="C443">
        <f>SAFADModel_final_000006__2[[#This Row],[Whole Building:Facility Total Electric Demand Power '[W'](Hourly) ]]/1000</f>
        <v>9.825117739425588</v>
      </c>
    </row>
    <row r="444" spans="1:3" x14ac:dyDescent="0.25">
      <c r="A444" s="9" t="s">
        <v>347</v>
      </c>
      <c r="B444" s="12">
        <v>9850.3304551108322</v>
      </c>
      <c r="C444">
        <f>SAFADModel_final_000006__2[[#This Row],[Whole Building:Facility Total Electric Demand Power '[W'](Hourly) ]]/1000</f>
        <v>9.8503304551108322</v>
      </c>
    </row>
    <row r="445" spans="1:3" x14ac:dyDescent="0.25">
      <c r="A445" s="9" t="s">
        <v>348</v>
      </c>
      <c r="B445" s="12">
        <v>9870.5543395665154</v>
      </c>
      <c r="C445">
        <f>SAFADModel_final_000006__2[[#This Row],[Whole Building:Facility Total Electric Demand Power '[W'](Hourly) ]]/1000</f>
        <v>9.8705543395665156</v>
      </c>
    </row>
    <row r="446" spans="1:3" x14ac:dyDescent="0.25">
      <c r="A446" s="9" t="s">
        <v>349</v>
      </c>
      <c r="B446" s="12">
        <v>9885.2332611484926</v>
      </c>
      <c r="C446">
        <f>SAFADModel_final_000006__2[[#This Row],[Whole Building:Facility Total Electric Demand Power '[W'](Hourly) ]]/1000</f>
        <v>9.8852332611484925</v>
      </c>
    </row>
    <row r="447" spans="1:3" x14ac:dyDescent="0.25">
      <c r="A447" s="9" t="s">
        <v>350</v>
      </c>
      <c r="B447" s="12">
        <v>9886.7640600520663</v>
      </c>
      <c r="C447">
        <f>SAFADModel_final_000006__2[[#This Row],[Whole Building:Facility Total Electric Demand Power '[W'](Hourly) ]]/1000</f>
        <v>9.8867640600520659</v>
      </c>
    </row>
    <row r="448" spans="1:3" x14ac:dyDescent="0.25">
      <c r="A448" s="9" t="s">
        <v>351</v>
      </c>
      <c r="B448" s="12">
        <v>9873.5682527553363</v>
      </c>
      <c r="C448">
        <f>SAFADModel_final_000006__2[[#This Row],[Whole Building:Facility Total Electric Demand Power '[W'](Hourly) ]]/1000</f>
        <v>9.8735682527553355</v>
      </c>
    </row>
    <row r="449" spans="1:3" x14ac:dyDescent="0.25">
      <c r="A449" s="9" t="s">
        <v>352</v>
      </c>
      <c r="B449" s="12">
        <v>9848.8936617104137</v>
      </c>
      <c r="C449">
        <f>SAFADModel_final_000006__2[[#This Row],[Whole Building:Facility Total Electric Demand Power '[W'](Hourly) ]]/1000</f>
        <v>9.848893661710413</v>
      </c>
    </row>
    <row r="450" spans="1:3" x14ac:dyDescent="0.25">
      <c r="A450" s="9" t="s">
        <v>353</v>
      </c>
      <c r="B450" s="12">
        <v>9823.7012538960844</v>
      </c>
      <c r="C450">
        <f>SAFADModel_final_000006__2[[#This Row],[Whole Building:Facility Total Electric Demand Power '[W'](Hourly) ]]/1000</f>
        <v>9.8237012538960844</v>
      </c>
    </row>
    <row r="451" spans="1:3" x14ac:dyDescent="0.25">
      <c r="A451" s="9" t="s">
        <v>354</v>
      </c>
      <c r="B451" s="12">
        <v>9798.7255448609721</v>
      </c>
      <c r="C451">
        <f>SAFADModel_final_000006__2[[#This Row],[Whole Building:Facility Total Electric Demand Power '[W'](Hourly) ]]/1000</f>
        <v>9.7987255448609716</v>
      </c>
    </row>
    <row r="452" spans="1:3" x14ac:dyDescent="0.25">
      <c r="A452" s="9" t="s">
        <v>355</v>
      </c>
      <c r="B452" s="12">
        <v>9771.2502726709881</v>
      </c>
      <c r="C452">
        <f>SAFADModel_final_000006__2[[#This Row],[Whole Building:Facility Total Electric Demand Power '[W'](Hourly) ]]/1000</f>
        <v>9.7712502726709882</v>
      </c>
    </row>
    <row r="453" spans="1:3" x14ac:dyDescent="0.25">
      <c r="A453" s="9" t="s">
        <v>356</v>
      </c>
      <c r="B453" s="12">
        <v>9726.4672146495523</v>
      </c>
      <c r="C453">
        <f>SAFADModel_final_000006__2[[#This Row],[Whole Building:Facility Total Electric Demand Power '[W'](Hourly) ]]/1000</f>
        <v>9.7264672146495528</v>
      </c>
    </row>
    <row r="454" spans="1:3" x14ac:dyDescent="0.25">
      <c r="A454" s="9" t="s">
        <v>357</v>
      </c>
      <c r="B454" s="12">
        <v>9686.4024140835463</v>
      </c>
      <c r="C454">
        <f>SAFADModel_final_000006__2[[#This Row],[Whole Building:Facility Total Electric Demand Power '[W'](Hourly) ]]/1000</f>
        <v>9.6864024140835472</v>
      </c>
    </row>
    <row r="455" spans="1:3" x14ac:dyDescent="0.25">
      <c r="A455" s="9" t="s">
        <v>358</v>
      </c>
      <c r="B455" s="12">
        <v>9622.6755169179396</v>
      </c>
      <c r="C455">
        <f>SAFADModel_final_000006__2[[#This Row],[Whole Building:Facility Total Electric Demand Power '[W'](Hourly) ]]/1000</f>
        <v>9.6226755169179388</v>
      </c>
    </row>
    <row r="456" spans="1:3" x14ac:dyDescent="0.25">
      <c r="A456" s="9" t="s">
        <v>359</v>
      </c>
      <c r="B456" s="12">
        <v>9543.3230907029338</v>
      </c>
      <c r="C456">
        <f>SAFADModel_final_000006__2[[#This Row],[Whole Building:Facility Total Electric Demand Power '[W'](Hourly) ]]/1000</f>
        <v>9.5433230907029341</v>
      </c>
    </row>
    <row r="457" spans="1:3" x14ac:dyDescent="0.25">
      <c r="A457" s="9" t="s">
        <v>360</v>
      </c>
      <c r="B457" s="12">
        <v>9498.4076404030875</v>
      </c>
      <c r="C457">
        <f>SAFADModel_final_000006__2[[#This Row],[Whole Building:Facility Total Electric Demand Power '[W'](Hourly) ]]/1000</f>
        <v>9.4984076404030873</v>
      </c>
    </row>
    <row r="458" spans="1:3" x14ac:dyDescent="0.25">
      <c r="A458" s="9" t="s">
        <v>629</v>
      </c>
      <c r="B458" s="12">
        <v>9547.6098088455055</v>
      </c>
      <c r="C458">
        <f>SAFADModel_final_000006__2[[#This Row],[Whole Building:Facility Total Electric Demand Power '[W'](Hourly) ]]/1000</f>
        <v>9.5476098088455057</v>
      </c>
    </row>
    <row r="459" spans="1:3" x14ac:dyDescent="0.25">
      <c r="A459" s="9" t="s">
        <v>630</v>
      </c>
      <c r="B459" s="12">
        <v>9603.082318316634</v>
      </c>
      <c r="C459">
        <f>SAFADModel_final_000006__2[[#This Row],[Whole Building:Facility Total Electric Demand Power '[W'](Hourly) ]]/1000</f>
        <v>9.6030823183166341</v>
      </c>
    </row>
    <row r="460" spans="1:3" x14ac:dyDescent="0.25">
      <c r="A460" s="9" t="s">
        <v>631</v>
      </c>
      <c r="B460" s="12">
        <v>9611.5680656407585</v>
      </c>
      <c r="C460">
        <f>SAFADModel_final_000006__2[[#This Row],[Whole Building:Facility Total Electric Demand Power '[W'](Hourly) ]]/1000</f>
        <v>9.6115680656407587</v>
      </c>
    </row>
    <row r="461" spans="1:3" x14ac:dyDescent="0.25">
      <c r="A461" s="9" t="s">
        <v>632</v>
      </c>
      <c r="B461" s="12">
        <v>9552.9952591934471</v>
      </c>
      <c r="C461">
        <f>SAFADModel_final_000006__2[[#This Row],[Whole Building:Facility Total Electric Demand Power '[W'](Hourly) ]]/1000</f>
        <v>9.5529952591934464</v>
      </c>
    </row>
    <row r="462" spans="1:3" x14ac:dyDescent="0.25">
      <c r="A462" s="9" t="s">
        <v>633</v>
      </c>
      <c r="B462" s="12">
        <v>9477.1777960873806</v>
      </c>
      <c r="C462">
        <f>SAFADModel_final_000006__2[[#This Row],[Whole Building:Facility Total Electric Demand Power '[W'](Hourly) ]]/1000</f>
        <v>9.4771777960873802</v>
      </c>
    </row>
    <row r="463" spans="1:3" x14ac:dyDescent="0.25">
      <c r="A463" s="9" t="s">
        <v>634</v>
      </c>
      <c r="B463" s="12">
        <v>9464.1425820885579</v>
      </c>
      <c r="C463">
        <f>SAFADModel_final_000006__2[[#This Row],[Whole Building:Facility Total Electric Demand Power '[W'](Hourly) ]]/1000</f>
        <v>9.4641425820885576</v>
      </c>
    </row>
    <row r="464" spans="1:3" x14ac:dyDescent="0.25">
      <c r="A464" s="9" t="s">
        <v>635</v>
      </c>
      <c r="B464" s="12">
        <v>9576.5280701399879</v>
      </c>
      <c r="C464">
        <f>SAFADModel_final_000006__2[[#This Row],[Whole Building:Facility Total Electric Demand Power '[W'](Hourly) ]]/1000</f>
        <v>9.5765280701399877</v>
      </c>
    </row>
    <row r="465" spans="1:3" x14ac:dyDescent="0.25">
      <c r="A465" s="9" t="s">
        <v>636</v>
      </c>
      <c r="B465" s="12">
        <v>9707.4351467311335</v>
      </c>
      <c r="C465">
        <f>SAFADModel_final_000006__2[[#This Row],[Whole Building:Facility Total Electric Demand Power '[W'](Hourly) ]]/1000</f>
        <v>9.7074351467311342</v>
      </c>
    </row>
    <row r="466" spans="1:3" x14ac:dyDescent="0.25">
      <c r="A466" s="9" t="s">
        <v>637</v>
      </c>
      <c r="B466" s="12">
        <v>9787.0788635809422</v>
      </c>
      <c r="C466">
        <f>SAFADModel_final_000006__2[[#This Row],[Whole Building:Facility Total Electric Demand Power '[W'](Hourly) ]]/1000</f>
        <v>9.7870788635809429</v>
      </c>
    </row>
    <row r="467" spans="1:3" x14ac:dyDescent="0.25">
      <c r="A467" s="9" t="s">
        <v>638</v>
      </c>
      <c r="B467" s="12">
        <v>9817.4067098073447</v>
      </c>
      <c r="C467">
        <f>SAFADModel_final_000006__2[[#This Row],[Whole Building:Facility Total Electric Demand Power '[W'](Hourly) ]]/1000</f>
        <v>9.8174067098073454</v>
      </c>
    </row>
    <row r="468" spans="1:3" x14ac:dyDescent="0.25">
      <c r="A468" s="9" t="s">
        <v>639</v>
      </c>
      <c r="B468" s="12">
        <v>9823.2032827443127</v>
      </c>
      <c r="C468">
        <f>SAFADModel_final_000006__2[[#This Row],[Whole Building:Facility Total Electric Demand Power '[W'](Hourly) ]]/1000</f>
        <v>9.8232032827443128</v>
      </c>
    </row>
    <row r="469" spans="1:3" x14ac:dyDescent="0.25">
      <c r="A469" s="9" t="s">
        <v>640</v>
      </c>
      <c r="B469" s="12">
        <v>9838.7735877423856</v>
      </c>
      <c r="C469">
        <f>SAFADModel_final_000006__2[[#This Row],[Whole Building:Facility Total Electric Demand Power '[W'](Hourly) ]]/1000</f>
        <v>9.8387735877423861</v>
      </c>
    </row>
    <row r="470" spans="1:3" x14ac:dyDescent="0.25">
      <c r="A470" s="9" t="s">
        <v>641</v>
      </c>
      <c r="B470" s="12">
        <v>9855.1832727321507</v>
      </c>
      <c r="C470">
        <f>SAFADModel_final_000006__2[[#This Row],[Whole Building:Facility Total Electric Demand Power '[W'](Hourly) ]]/1000</f>
        <v>9.85518327273215</v>
      </c>
    </row>
    <row r="471" spans="1:3" x14ac:dyDescent="0.25">
      <c r="A471" s="9" t="s">
        <v>642</v>
      </c>
      <c r="B471" s="12">
        <v>9863.5561993990286</v>
      </c>
      <c r="C471">
        <f>SAFADModel_final_000006__2[[#This Row],[Whole Building:Facility Total Electric Demand Power '[W'](Hourly) ]]/1000</f>
        <v>9.8635561993990279</v>
      </c>
    </row>
    <row r="472" spans="1:3" x14ac:dyDescent="0.25">
      <c r="A472" s="9" t="s">
        <v>643</v>
      </c>
      <c r="B472" s="12">
        <v>9855.6840478672293</v>
      </c>
      <c r="C472">
        <f>SAFADModel_final_000006__2[[#This Row],[Whole Building:Facility Total Electric Demand Power '[W'](Hourly) ]]/1000</f>
        <v>9.8556840478672285</v>
      </c>
    </row>
    <row r="473" spans="1:3" x14ac:dyDescent="0.25">
      <c r="A473" s="9" t="s">
        <v>644</v>
      </c>
      <c r="B473" s="12">
        <v>9834.9692978065686</v>
      </c>
      <c r="C473">
        <f>SAFADModel_final_000006__2[[#This Row],[Whole Building:Facility Total Electric Demand Power '[W'](Hourly) ]]/1000</f>
        <v>9.8349692978065679</v>
      </c>
    </row>
    <row r="474" spans="1:3" x14ac:dyDescent="0.25">
      <c r="A474" s="9" t="s">
        <v>645</v>
      </c>
      <c r="B474" s="12">
        <v>9812.6516917381268</v>
      </c>
      <c r="C474">
        <f>SAFADModel_final_000006__2[[#This Row],[Whole Building:Facility Total Electric Demand Power '[W'](Hourly) ]]/1000</f>
        <v>9.812651691738127</v>
      </c>
    </row>
    <row r="475" spans="1:3" x14ac:dyDescent="0.25">
      <c r="A475" s="9" t="s">
        <v>646</v>
      </c>
      <c r="B475" s="12">
        <v>9797.3482390025965</v>
      </c>
      <c r="C475">
        <f>SAFADModel_final_000006__2[[#This Row],[Whole Building:Facility Total Electric Demand Power '[W'](Hourly) ]]/1000</f>
        <v>9.7973482390025968</v>
      </c>
    </row>
    <row r="476" spans="1:3" x14ac:dyDescent="0.25">
      <c r="A476" s="9" t="s">
        <v>647</v>
      </c>
      <c r="B476" s="12">
        <v>9786.8330807109432</v>
      </c>
      <c r="C476">
        <f>SAFADModel_final_000006__2[[#This Row],[Whole Building:Facility Total Electric Demand Power '[W'](Hourly) ]]/1000</f>
        <v>9.7868330807109434</v>
      </c>
    </row>
    <row r="477" spans="1:3" x14ac:dyDescent="0.25">
      <c r="A477" s="9" t="s">
        <v>648</v>
      </c>
      <c r="B477" s="12">
        <v>9776.541868348173</v>
      </c>
      <c r="C477">
        <f>SAFADModel_final_000006__2[[#This Row],[Whole Building:Facility Total Electric Demand Power '[W'](Hourly) ]]/1000</f>
        <v>9.7765418683481737</v>
      </c>
    </row>
    <row r="478" spans="1:3" x14ac:dyDescent="0.25">
      <c r="A478" s="9" t="s">
        <v>649</v>
      </c>
      <c r="B478" s="12">
        <v>9763.5946252132289</v>
      </c>
      <c r="C478">
        <f>SAFADModel_final_000006__2[[#This Row],[Whole Building:Facility Total Electric Demand Power '[W'](Hourly) ]]/1000</f>
        <v>9.7635946252132282</v>
      </c>
    </row>
    <row r="479" spans="1:3" x14ac:dyDescent="0.25">
      <c r="A479" s="9" t="s">
        <v>650</v>
      </c>
      <c r="B479" s="12">
        <v>9751.8041067865506</v>
      </c>
      <c r="C479">
        <f>SAFADModel_final_000006__2[[#This Row],[Whole Building:Facility Total Electric Demand Power '[W'](Hourly) ]]/1000</f>
        <v>9.7518041067865511</v>
      </c>
    </row>
    <row r="480" spans="1:3" x14ac:dyDescent="0.25">
      <c r="A480" s="9" t="s">
        <v>651</v>
      </c>
      <c r="B480" s="12">
        <v>9738.8679147691037</v>
      </c>
      <c r="C480">
        <f>SAFADModel_final_000006__2[[#This Row],[Whole Building:Facility Total Electric Demand Power '[W'](Hourly) ]]/1000</f>
        <v>9.738867914769104</v>
      </c>
    </row>
    <row r="481" spans="1:3" x14ac:dyDescent="0.25">
      <c r="A481" s="9" t="s">
        <v>652</v>
      </c>
      <c r="B481" s="12">
        <v>9711.1220772476827</v>
      </c>
      <c r="C481">
        <f>SAFADModel_final_000006__2[[#This Row],[Whole Building:Facility Total Electric Demand Power '[W'](Hourly) ]]/1000</f>
        <v>9.7111220772476834</v>
      </c>
    </row>
    <row r="482" spans="1:3" x14ac:dyDescent="0.25">
      <c r="A482" s="9" t="s">
        <v>653</v>
      </c>
      <c r="B482" s="12">
        <v>9672.2454180746554</v>
      </c>
      <c r="C482">
        <f>SAFADModel_final_000006__2[[#This Row],[Whole Building:Facility Total Electric Demand Power '[W'](Hourly) ]]/1000</f>
        <v>9.672245418074656</v>
      </c>
    </row>
    <row r="483" spans="1:3" x14ac:dyDescent="0.25">
      <c r="A483" s="9" t="s">
        <v>654</v>
      </c>
      <c r="B483" s="12">
        <v>9633.8850880389145</v>
      </c>
      <c r="C483">
        <f>SAFADModel_final_000006__2[[#This Row],[Whole Building:Facility Total Electric Demand Power '[W'](Hourly) ]]/1000</f>
        <v>9.6338850880389142</v>
      </c>
    </row>
    <row r="484" spans="1:3" x14ac:dyDescent="0.25">
      <c r="A484" s="9" t="s">
        <v>655</v>
      </c>
      <c r="B484" s="12">
        <v>9605.008366335438</v>
      </c>
      <c r="C484">
        <f>SAFADModel_final_000006__2[[#This Row],[Whole Building:Facility Total Electric Demand Power '[W'](Hourly) ]]/1000</f>
        <v>9.6050083663354382</v>
      </c>
    </row>
    <row r="485" spans="1:3" x14ac:dyDescent="0.25">
      <c r="A485" s="9" t="s">
        <v>656</v>
      </c>
      <c r="B485" s="12">
        <v>9599.7547858735106</v>
      </c>
      <c r="C485">
        <f>SAFADModel_final_000006__2[[#This Row],[Whole Building:Facility Total Electric Demand Power '[W'](Hourly) ]]/1000</f>
        <v>9.5997547858735111</v>
      </c>
    </row>
    <row r="486" spans="1:3" x14ac:dyDescent="0.25">
      <c r="A486" s="9" t="s">
        <v>657</v>
      </c>
      <c r="B486" s="12">
        <v>9598.9290056657992</v>
      </c>
      <c r="C486">
        <f>SAFADModel_final_000006__2[[#This Row],[Whole Building:Facility Total Electric Demand Power '[W'](Hourly) ]]/1000</f>
        <v>9.5989290056657985</v>
      </c>
    </row>
    <row r="487" spans="1:3" x14ac:dyDescent="0.25">
      <c r="A487" s="9" t="s">
        <v>658</v>
      </c>
      <c r="B487" s="12">
        <v>9613.0462993028832</v>
      </c>
      <c r="C487">
        <f>SAFADModel_final_000006__2[[#This Row],[Whole Building:Facility Total Electric Demand Power '[W'](Hourly) ]]/1000</f>
        <v>9.6130462993028836</v>
      </c>
    </row>
    <row r="488" spans="1:3" x14ac:dyDescent="0.25">
      <c r="A488" s="9" t="s">
        <v>659</v>
      </c>
      <c r="B488" s="12">
        <v>9650.8024547583154</v>
      </c>
      <c r="C488">
        <f>SAFADModel_final_000006__2[[#This Row],[Whole Building:Facility Total Electric Demand Power '[W'](Hourly) ]]/1000</f>
        <v>9.6508024547583151</v>
      </c>
    </row>
    <row r="489" spans="1:3" x14ac:dyDescent="0.25">
      <c r="A489" s="9" t="s">
        <v>660</v>
      </c>
      <c r="B489" s="12">
        <v>9703.4718124674182</v>
      </c>
      <c r="C489">
        <f>SAFADModel_final_000006__2[[#This Row],[Whole Building:Facility Total Electric Demand Power '[W'](Hourly) ]]/1000</f>
        <v>9.7034718124674182</v>
      </c>
    </row>
    <row r="490" spans="1:3" x14ac:dyDescent="0.25">
      <c r="A490" s="9" t="s">
        <v>661</v>
      </c>
      <c r="B490" s="12">
        <v>9761.2073782433145</v>
      </c>
      <c r="C490">
        <f>SAFADModel_final_000006__2[[#This Row],[Whole Building:Facility Total Electric Demand Power '[W'](Hourly) ]]/1000</f>
        <v>9.7612073782433146</v>
      </c>
    </row>
    <row r="491" spans="1:3" x14ac:dyDescent="0.25">
      <c r="A491" s="9" t="s">
        <v>662</v>
      </c>
      <c r="B491" s="12">
        <v>9817.3004375842556</v>
      </c>
      <c r="C491">
        <f>SAFADModel_final_000006__2[[#This Row],[Whole Building:Facility Total Electric Demand Power '[W'](Hourly) ]]/1000</f>
        <v>9.8173004375842563</v>
      </c>
    </row>
    <row r="492" spans="1:3" x14ac:dyDescent="0.25">
      <c r="A492" s="9" t="s">
        <v>663</v>
      </c>
      <c r="B492" s="12">
        <v>9858.4747861866254</v>
      </c>
      <c r="C492">
        <f>SAFADModel_final_000006__2[[#This Row],[Whole Building:Facility Total Electric Demand Power '[W'](Hourly) ]]/1000</f>
        <v>9.8584747861866262</v>
      </c>
    </row>
    <row r="493" spans="1:3" x14ac:dyDescent="0.25">
      <c r="A493" s="9" t="s">
        <v>664</v>
      </c>
      <c r="B493" s="12">
        <v>9886.2831974084529</v>
      </c>
      <c r="C493">
        <f>SAFADModel_final_000006__2[[#This Row],[Whole Building:Facility Total Electric Demand Power '[W'](Hourly) ]]/1000</f>
        <v>9.8862831974084528</v>
      </c>
    </row>
    <row r="494" spans="1:3" x14ac:dyDescent="0.25">
      <c r="A494" s="9" t="s">
        <v>665</v>
      </c>
      <c r="B494" s="12">
        <v>9907.5887813562422</v>
      </c>
      <c r="C494">
        <f>SAFADModel_final_000006__2[[#This Row],[Whole Building:Facility Total Electric Demand Power '[W'](Hourly) ]]/1000</f>
        <v>9.9075887813562424</v>
      </c>
    </row>
    <row r="495" spans="1:3" x14ac:dyDescent="0.25">
      <c r="A495" s="9" t="s">
        <v>666</v>
      </c>
      <c r="B495" s="12">
        <v>9919.2622059607456</v>
      </c>
      <c r="C495">
        <f>SAFADModel_final_000006__2[[#This Row],[Whole Building:Facility Total Electric Demand Power '[W'](Hourly) ]]/1000</f>
        <v>9.9192622059607451</v>
      </c>
    </row>
    <row r="496" spans="1:3" x14ac:dyDescent="0.25">
      <c r="A496" s="9" t="s">
        <v>667</v>
      </c>
      <c r="B496" s="12">
        <v>9914.4651460282312</v>
      </c>
      <c r="C496">
        <f>SAFADModel_final_000006__2[[#This Row],[Whole Building:Facility Total Electric Demand Power '[W'](Hourly) ]]/1000</f>
        <v>9.9144651460282311</v>
      </c>
    </row>
    <row r="497" spans="1:3" x14ac:dyDescent="0.25">
      <c r="A497" s="9" t="s">
        <v>668</v>
      </c>
      <c r="B497" s="12">
        <v>9894.5308382256189</v>
      </c>
      <c r="C497">
        <f>SAFADModel_final_000006__2[[#This Row],[Whole Building:Facility Total Electric Demand Power '[W'](Hourly) ]]/1000</f>
        <v>9.8945308382256183</v>
      </c>
    </row>
    <row r="498" spans="1:3" x14ac:dyDescent="0.25">
      <c r="A498" s="9" t="s">
        <v>669</v>
      </c>
      <c r="B498" s="12">
        <v>9866.5908491730133</v>
      </c>
      <c r="C498">
        <f>SAFADModel_final_000006__2[[#This Row],[Whole Building:Facility Total Electric Demand Power '[W'](Hourly) ]]/1000</f>
        <v>9.8665908491730132</v>
      </c>
    </row>
    <row r="499" spans="1:3" x14ac:dyDescent="0.25">
      <c r="A499" s="9" t="s">
        <v>670</v>
      </c>
      <c r="B499" s="12">
        <v>9830.7909625561806</v>
      </c>
      <c r="C499">
        <f>SAFADModel_final_000006__2[[#This Row],[Whole Building:Facility Total Electric Demand Power '[W'](Hourly) ]]/1000</f>
        <v>9.8307909625561809</v>
      </c>
    </row>
    <row r="500" spans="1:3" x14ac:dyDescent="0.25">
      <c r="A500" s="9" t="s">
        <v>671</v>
      </c>
      <c r="B500" s="12">
        <v>9792.6027583788455</v>
      </c>
      <c r="C500">
        <f>SAFADModel_final_000006__2[[#This Row],[Whole Building:Facility Total Electric Demand Power '[W'](Hourly) ]]/1000</f>
        <v>9.7926027583788446</v>
      </c>
    </row>
    <row r="501" spans="1:3" x14ac:dyDescent="0.25">
      <c r="A501" s="9" t="s">
        <v>672</v>
      </c>
      <c r="B501" s="12">
        <v>9757.1472845359403</v>
      </c>
      <c r="C501">
        <f>SAFADModel_final_000006__2[[#This Row],[Whole Building:Facility Total Electric Demand Power '[W'](Hourly) ]]/1000</f>
        <v>9.7571472845359395</v>
      </c>
    </row>
    <row r="502" spans="1:3" x14ac:dyDescent="0.25">
      <c r="A502" s="9" t="s">
        <v>673</v>
      </c>
      <c r="B502" s="12">
        <v>9732.1926484021369</v>
      </c>
      <c r="C502">
        <f>SAFADModel_final_000006__2[[#This Row],[Whole Building:Facility Total Electric Demand Power '[W'](Hourly) ]]/1000</f>
        <v>9.7321926484021368</v>
      </c>
    </row>
    <row r="503" spans="1:3" x14ac:dyDescent="0.25">
      <c r="A503" s="9" t="s">
        <v>674</v>
      </c>
      <c r="B503" s="12">
        <v>9707.2079019691828</v>
      </c>
      <c r="C503">
        <f>SAFADModel_final_000006__2[[#This Row],[Whole Building:Facility Total Electric Demand Power '[W'](Hourly) ]]/1000</f>
        <v>9.7072079019691824</v>
      </c>
    </row>
    <row r="504" spans="1:3" x14ac:dyDescent="0.25">
      <c r="A504" s="9" t="s">
        <v>675</v>
      </c>
      <c r="B504" s="12">
        <v>9671.9269454747409</v>
      </c>
      <c r="C504">
        <f>SAFADModel_final_000006__2[[#This Row],[Whole Building:Facility Total Electric Demand Power '[W'](Hourly) ]]/1000</f>
        <v>9.6719269454747412</v>
      </c>
    </row>
    <row r="505" spans="1:3" x14ac:dyDescent="0.25">
      <c r="A505" s="9" t="s">
        <v>676</v>
      </c>
      <c r="B505" s="12">
        <v>9634.5643716266586</v>
      </c>
      <c r="C505">
        <f>SAFADModel_final_000006__2[[#This Row],[Whole Building:Facility Total Electric Demand Power '[W'](Hourly) ]]/1000</f>
        <v>9.6345643716266594</v>
      </c>
    </row>
    <row r="506" spans="1:3" x14ac:dyDescent="0.25">
      <c r="A506" s="9" t="s">
        <v>361</v>
      </c>
      <c r="B506" s="12">
        <v>9605.2321331141047</v>
      </c>
      <c r="C506">
        <f>SAFADModel_final_000006__2[[#This Row],[Whole Building:Facility Total Electric Demand Power '[W'](Hourly) ]]/1000</f>
        <v>9.6052321331141055</v>
      </c>
    </row>
    <row r="507" spans="1:3" x14ac:dyDescent="0.25">
      <c r="A507" s="9" t="s">
        <v>362</v>
      </c>
      <c r="B507" s="12">
        <v>9567.0119792184196</v>
      </c>
      <c r="C507">
        <f>SAFADModel_final_000006__2[[#This Row],[Whole Building:Facility Total Electric Demand Power '[W'](Hourly) ]]/1000</f>
        <v>9.5670119792184192</v>
      </c>
    </row>
    <row r="508" spans="1:3" x14ac:dyDescent="0.25">
      <c r="A508" s="9" t="s">
        <v>363</v>
      </c>
      <c r="B508" s="12">
        <v>9540.540628391429</v>
      </c>
      <c r="C508">
        <f>SAFADModel_final_000006__2[[#This Row],[Whole Building:Facility Total Electric Demand Power '[W'](Hourly) ]]/1000</f>
        <v>9.5405406283914296</v>
      </c>
    </row>
    <row r="509" spans="1:3" x14ac:dyDescent="0.25">
      <c r="A509" s="9" t="s">
        <v>364</v>
      </c>
      <c r="B509" s="12">
        <v>9531.3666988065852</v>
      </c>
      <c r="C509">
        <f>SAFADModel_final_000006__2[[#This Row],[Whole Building:Facility Total Electric Demand Power '[W'](Hourly) ]]/1000</f>
        <v>9.5313666988065844</v>
      </c>
    </row>
    <row r="510" spans="1:3" x14ac:dyDescent="0.25">
      <c r="A510" s="9" t="s">
        <v>365</v>
      </c>
      <c r="B510" s="12">
        <v>9516.0586150110521</v>
      </c>
      <c r="C510">
        <f>SAFADModel_final_000006__2[[#This Row],[Whole Building:Facility Total Electric Demand Power '[W'](Hourly) ]]/1000</f>
        <v>9.5160586150110529</v>
      </c>
    </row>
    <row r="511" spans="1:3" x14ac:dyDescent="0.25">
      <c r="A511" s="9" t="s">
        <v>366</v>
      </c>
      <c r="B511" s="12">
        <v>9541.7777943595484</v>
      </c>
      <c r="C511">
        <f>SAFADModel_final_000006__2[[#This Row],[Whole Building:Facility Total Electric Demand Power '[W'](Hourly) ]]/1000</f>
        <v>9.5417777943595485</v>
      </c>
    </row>
    <row r="512" spans="1:3" x14ac:dyDescent="0.25">
      <c r="A512" s="9" t="s">
        <v>367</v>
      </c>
      <c r="B512" s="12">
        <v>9637.8279315767722</v>
      </c>
      <c r="C512">
        <f>SAFADModel_final_000006__2[[#This Row],[Whole Building:Facility Total Electric Demand Power '[W'](Hourly) ]]/1000</f>
        <v>9.6378279315767728</v>
      </c>
    </row>
    <row r="513" spans="1:3" x14ac:dyDescent="0.25">
      <c r="A513" s="9" t="s">
        <v>368</v>
      </c>
      <c r="B513" s="12">
        <v>34687.299566487134</v>
      </c>
      <c r="C513">
        <f>SAFADModel_final_000006__2[[#This Row],[Whole Building:Facility Total Electric Demand Power '[W'](Hourly) ]]/1000</f>
        <v>34.687299566487134</v>
      </c>
    </row>
    <row r="514" spans="1:3" x14ac:dyDescent="0.25">
      <c r="A514" s="9" t="s">
        <v>369</v>
      </c>
      <c r="B514" s="12">
        <v>65248.181109922552</v>
      </c>
      <c r="C514">
        <f>SAFADModel_final_000006__2[[#This Row],[Whole Building:Facility Total Electric Demand Power '[W'](Hourly) ]]/1000</f>
        <v>65.248181109922555</v>
      </c>
    </row>
    <row r="515" spans="1:3" x14ac:dyDescent="0.25">
      <c r="A515" s="9" t="s">
        <v>370</v>
      </c>
      <c r="B515" s="12">
        <v>135063.13251390497</v>
      </c>
      <c r="C515">
        <f>SAFADModel_final_000006__2[[#This Row],[Whole Building:Facility Total Electric Demand Power '[W'](Hourly) ]]/1000</f>
        <v>135.06313251390497</v>
      </c>
    </row>
    <row r="516" spans="1:3" x14ac:dyDescent="0.25">
      <c r="A516" s="9" t="s">
        <v>371</v>
      </c>
      <c r="B516" s="12">
        <v>132746.72394863595</v>
      </c>
      <c r="C516">
        <f>SAFADModel_final_000006__2[[#This Row],[Whole Building:Facility Total Electric Demand Power '[W'](Hourly) ]]/1000</f>
        <v>132.74672394863595</v>
      </c>
    </row>
    <row r="517" spans="1:3" x14ac:dyDescent="0.25">
      <c r="A517" s="9" t="s">
        <v>372</v>
      </c>
      <c r="B517" s="12">
        <v>196786.85663140751</v>
      </c>
      <c r="C517">
        <f>SAFADModel_final_000006__2[[#This Row],[Whole Building:Facility Total Electric Demand Power '[W'](Hourly) ]]/1000</f>
        <v>196.78685663140752</v>
      </c>
    </row>
    <row r="518" spans="1:3" x14ac:dyDescent="0.25">
      <c r="A518" s="9" t="s">
        <v>373</v>
      </c>
      <c r="B518" s="12">
        <v>201336.76885831961</v>
      </c>
      <c r="C518">
        <f>SAFADModel_final_000006__2[[#This Row],[Whole Building:Facility Total Electric Demand Power '[W'](Hourly) ]]/1000</f>
        <v>201.3367688583196</v>
      </c>
    </row>
    <row r="519" spans="1:3" x14ac:dyDescent="0.25">
      <c r="A519" s="9" t="s">
        <v>374</v>
      </c>
      <c r="B519" s="12">
        <v>207534.31408096338</v>
      </c>
      <c r="C519">
        <f>SAFADModel_final_000006__2[[#This Row],[Whole Building:Facility Total Electric Demand Power '[W'](Hourly) ]]/1000</f>
        <v>207.53431408096338</v>
      </c>
    </row>
    <row r="520" spans="1:3" x14ac:dyDescent="0.25">
      <c r="A520" s="9" t="s">
        <v>375</v>
      </c>
      <c r="B520" s="12">
        <v>213420.812938877</v>
      </c>
      <c r="C520">
        <f>SAFADModel_final_000006__2[[#This Row],[Whole Building:Facility Total Electric Demand Power '[W'](Hourly) ]]/1000</f>
        <v>213.42081293887699</v>
      </c>
    </row>
    <row r="521" spans="1:3" x14ac:dyDescent="0.25">
      <c r="A521" s="9" t="s">
        <v>376</v>
      </c>
      <c r="B521" s="12">
        <v>202710.37451159873</v>
      </c>
      <c r="C521">
        <f>SAFADModel_final_000006__2[[#This Row],[Whole Building:Facility Total Electric Demand Power '[W'](Hourly) ]]/1000</f>
        <v>202.71037451159873</v>
      </c>
    </row>
    <row r="522" spans="1:3" x14ac:dyDescent="0.25">
      <c r="A522" s="9" t="s">
        <v>377</v>
      </c>
      <c r="B522" s="12">
        <v>184190.83140737083</v>
      </c>
      <c r="C522">
        <f>SAFADModel_final_000006__2[[#This Row],[Whole Building:Facility Total Electric Demand Power '[W'](Hourly) ]]/1000</f>
        <v>184.19083140737084</v>
      </c>
    </row>
    <row r="523" spans="1:3" x14ac:dyDescent="0.25">
      <c r="A523" s="9" t="s">
        <v>378</v>
      </c>
      <c r="B523" s="12">
        <v>64198.809380505343</v>
      </c>
      <c r="C523">
        <f>SAFADModel_final_000006__2[[#This Row],[Whole Building:Facility Total Electric Demand Power '[W'](Hourly) ]]/1000</f>
        <v>64.198809380505338</v>
      </c>
    </row>
    <row r="524" spans="1:3" x14ac:dyDescent="0.25">
      <c r="A524" s="9" t="s">
        <v>379</v>
      </c>
      <c r="B524" s="12">
        <v>31739.201528551348</v>
      </c>
      <c r="C524">
        <f>SAFADModel_final_000006__2[[#This Row],[Whole Building:Facility Total Electric Demand Power '[W'](Hourly) ]]/1000</f>
        <v>31.739201528551348</v>
      </c>
    </row>
    <row r="525" spans="1:3" x14ac:dyDescent="0.25">
      <c r="A525" s="9" t="s">
        <v>380</v>
      </c>
      <c r="B525" s="12">
        <v>13052.850980431786</v>
      </c>
      <c r="C525">
        <f>SAFADModel_final_000006__2[[#This Row],[Whole Building:Facility Total Electric Demand Power '[W'](Hourly) ]]/1000</f>
        <v>13.052850980431785</v>
      </c>
    </row>
    <row r="526" spans="1:3" x14ac:dyDescent="0.25">
      <c r="A526" s="9" t="s">
        <v>381</v>
      </c>
      <c r="B526" s="12">
        <v>10037.44006182842</v>
      </c>
      <c r="C526">
        <f>SAFADModel_final_000006__2[[#This Row],[Whole Building:Facility Total Electric Demand Power '[W'](Hourly) ]]/1000</f>
        <v>10.03744006182842</v>
      </c>
    </row>
    <row r="527" spans="1:3" x14ac:dyDescent="0.25">
      <c r="A527" s="9" t="s">
        <v>382</v>
      </c>
      <c r="B527" s="12">
        <v>9591.8165891765675</v>
      </c>
      <c r="C527">
        <f>SAFADModel_final_000006__2[[#This Row],[Whole Building:Facility Total Electric Demand Power '[W'](Hourly) ]]/1000</f>
        <v>9.5918165891765668</v>
      </c>
    </row>
    <row r="528" spans="1:3" x14ac:dyDescent="0.25">
      <c r="A528" s="9" t="s">
        <v>383</v>
      </c>
      <c r="B528" s="12">
        <v>9566.8334690671527</v>
      </c>
      <c r="C528">
        <f>SAFADModel_final_000006__2[[#This Row],[Whole Building:Facility Total Electric Demand Power '[W'](Hourly) ]]/1000</f>
        <v>9.5668334690671522</v>
      </c>
    </row>
    <row r="529" spans="1:3" x14ac:dyDescent="0.25">
      <c r="A529" s="9" t="s">
        <v>384</v>
      </c>
      <c r="B529" s="12">
        <v>9552.8124654882504</v>
      </c>
      <c r="C529">
        <f>SAFADModel_final_000006__2[[#This Row],[Whole Building:Facility Total Electric Demand Power '[W'](Hourly) ]]/1000</f>
        <v>9.55281246548825</v>
      </c>
    </row>
    <row r="530" spans="1:3" x14ac:dyDescent="0.25">
      <c r="A530" s="9" t="s">
        <v>385</v>
      </c>
      <c r="B530" s="12">
        <v>9548.7856679605193</v>
      </c>
      <c r="C530">
        <f>SAFADModel_final_000006__2[[#This Row],[Whole Building:Facility Total Electric Demand Power '[W'](Hourly) ]]/1000</f>
        <v>9.5487856679605194</v>
      </c>
    </row>
    <row r="531" spans="1:3" x14ac:dyDescent="0.25">
      <c r="A531" s="9" t="s">
        <v>386</v>
      </c>
      <c r="B531" s="12">
        <v>9545.6682901013319</v>
      </c>
      <c r="C531">
        <f>SAFADModel_final_000006__2[[#This Row],[Whole Building:Facility Total Electric Demand Power '[W'](Hourly) ]]/1000</f>
        <v>9.5456682901013323</v>
      </c>
    </row>
    <row r="532" spans="1:3" x14ac:dyDescent="0.25">
      <c r="A532" s="9" t="s">
        <v>387</v>
      </c>
      <c r="B532" s="12">
        <v>9498.6843142361977</v>
      </c>
      <c r="C532">
        <f>SAFADModel_final_000006__2[[#This Row],[Whole Building:Facility Total Electric Demand Power '[W'](Hourly) ]]/1000</f>
        <v>9.498684314236197</v>
      </c>
    </row>
    <row r="533" spans="1:3" x14ac:dyDescent="0.25">
      <c r="A533" s="9" t="s">
        <v>388</v>
      </c>
      <c r="B533" s="12">
        <v>9395.2343751987792</v>
      </c>
      <c r="C533">
        <f>SAFADModel_final_000006__2[[#This Row],[Whole Building:Facility Total Electric Demand Power '[W'](Hourly) ]]/1000</f>
        <v>9.395234375198779</v>
      </c>
    </row>
    <row r="534" spans="1:3" x14ac:dyDescent="0.25">
      <c r="A534" s="9" t="s">
        <v>389</v>
      </c>
      <c r="B534" s="12">
        <v>9289.8685615455634</v>
      </c>
      <c r="C534">
        <f>SAFADModel_final_000006__2[[#This Row],[Whole Building:Facility Total Electric Demand Power '[W'](Hourly) ]]/1000</f>
        <v>9.2898685615455641</v>
      </c>
    </row>
    <row r="535" spans="1:3" x14ac:dyDescent="0.25">
      <c r="A535" s="9" t="s">
        <v>390</v>
      </c>
      <c r="B535" s="12">
        <v>9269.840052552694</v>
      </c>
      <c r="C535">
        <f>SAFADModel_final_000006__2[[#This Row],[Whole Building:Facility Total Electric Demand Power '[W'](Hourly) ]]/1000</f>
        <v>9.2698400525526932</v>
      </c>
    </row>
    <row r="536" spans="1:3" x14ac:dyDescent="0.25">
      <c r="A536" s="9" t="s">
        <v>391</v>
      </c>
      <c r="B536" s="12">
        <v>9423.7763394630329</v>
      </c>
      <c r="C536">
        <f>SAFADModel_final_000006__2[[#This Row],[Whole Building:Facility Total Electric Demand Power '[W'](Hourly) ]]/1000</f>
        <v>9.4237763394630321</v>
      </c>
    </row>
    <row r="537" spans="1:3" x14ac:dyDescent="0.25">
      <c r="A537" s="9" t="s">
        <v>392</v>
      </c>
      <c r="B537" s="12">
        <v>23752.037539520479</v>
      </c>
      <c r="C537">
        <f>SAFADModel_final_000006__2[[#This Row],[Whole Building:Facility Total Electric Demand Power '[W'](Hourly) ]]/1000</f>
        <v>23.752037539520479</v>
      </c>
    </row>
    <row r="538" spans="1:3" x14ac:dyDescent="0.25">
      <c r="A538" s="9" t="s">
        <v>393</v>
      </c>
      <c r="B538" s="12">
        <v>114502.29831942466</v>
      </c>
      <c r="C538">
        <f>SAFADModel_final_000006__2[[#This Row],[Whole Building:Facility Total Electric Demand Power '[W'](Hourly) ]]/1000</f>
        <v>114.50229831942467</v>
      </c>
    </row>
    <row r="539" spans="1:3" x14ac:dyDescent="0.25">
      <c r="A539" s="9" t="s">
        <v>394</v>
      </c>
      <c r="B539" s="12">
        <v>159826.11126884425</v>
      </c>
      <c r="C539">
        <f>SAFADModel_final_000006__2[[#This Row],[Whole Building:Facility Total Electric Demand Power '[W'](Hourly) ]]/1000</f>
        <v>159.82611126884424</v>
      </c>
    </row>
    <row r="540" spans="1:3" x14ac:dyDescent="0.25">
      <c r="A540" s="9" t="s">
        <v>395</v>
      </c>
      <c r="B540" s="12">
        <v>175253.08656469779</v>
      </c>
      <c r="C540">
        <f>SAFADModel_final_000006__2[[#This Row],[Whole Building:Facility Total Electric Demand Power '[W'](Hourly) ]]/1000</f>
        <v>175.25308656469778</v>
      </c>
    </row>
    <row r="541" spans="1:3" x14ac:dyDescent="0.25">
      <c r="A541" s="9" t="s">
        <v>396</v>
      </c>
      <c r="B541" s="12">
        <v>203274.82423266603</v>
      </c>
      <c r="C541">
        <f>SAFADModel_final_000006__2[[#This Row],[Whole Building:Facility Total Electric Demand Power '[W'](Hourly) ]]/1000</f>
        <v>203.27482423266602</v>
      </c>
    </row>
    <row r="542" spans="1:3" x14ac:dyDescent="0.25">
      <c r="A542" s="9" t="s">
        <v>397</v>
      </c>
      <c r="B542" s="12">
        <v>201058.59332200841</v>
      </c>
      <c r="C542">
        <f>SAFADModel_final_000006__2[[#This Row],[Whole Building:Facility Total Electric Demand Power '[W'](Hourly) ]]/1000</f>
        <v>201.05859332200842</v>
      </c>
    </row>
    <row r="543" spans="1:3" x14ac:dyDescent="0.25">
      <c r="A543" s="9" t="s">
        <v>398</v>
      </c>
      <c r="B543" s="12">
        <v>225328.12505147816</v>
      </c>
      <c r="C543">
        <f>SAFADModel_final_000006__2[[#This Row],[Whole Building:Facility Total Electric Demand Power '[W'](Hourly) ]]/1000</f>
        <v>225.32812505147817</v>
      </c>
    </row>
    <row r="544" spans="1:3" x14ac:dyDescent="0.25">
      <c r="A544" s="9" t="s">
        <v>399</v>
      </c>
      <c r="B544" s="12">
        <v>215378.0097547484</v>
      </c>
      <c r="C544">
        <f>SAFADModel_final_000006__2[[#This Row],[Whole Building:Facility Total Electric Demand Power '[W'](Hourly) ]]/1000</f>
        <v>215.3780097547484</v>
      </c>
    </row>
    <row r="545" spans="1:3" x14ac:dyDescent="0.25">
      <c r="A545" s="9" t="s">
        <v>400</v>
      </c>
      <c r="B545" s="12">
        <v>209841.91164634339</v>
      </c>
      <c r="C545">
        <f>SAFADModel_final_000006__2[[#This Row],[Whole Building:Facility Total Electric Demand Power '[W'](Hourly) ]]/1000</f>
        <v>209.84191164634339</v>
      </c>
    </row>
    <row r="546" spans="1:3" x14ac:dyDescent="0.25">
      <c r="A546" s="9" t="s">
        <v>401</v>
      </c>
      <c r="B546" s="12">
        <v>173388.18495782622</v>
      </c>
      <c r="C546">
        <f>SAFADModel_final_000006__2[[#This Row],[Whole Building:Facility Total Electric Demand Power '[W'](Hourly) ]]/1000</f>
        <v>173.38818495782621</v>
      </c>
    </row>
    <row r="547" spans="1:3" x14ac:dyDescent="0.25">
      <c r="A547" s="9" t="s">
        <v>402</v>
      </c>
      <c r="B547" s="12">
        <v>125178.23087145755</v>
      </c>
      <c r="C547">
        <f>SAFADModel_final_000006__2[[#This Row],[Whole Building:Facility Total Electric Demand Power '[W'](Hourly) ]]/1000</f>
        <v>125.17823087145754</v>
      </c>
    </row>
    <row r="548" spans="1:3" x14ac:dyDescent="0.25">
      <c r="A548" s="9" t="s">
        <v>403</v>
      </c>
      <c r="B548" s="12">
        <v>85297.372910273509</v>
      </c>
      <c r="C548">
        <f>SAFADModel_final_000006__2[[#This Row],[Whole Building:Facility Total Electric Demand Power '[W'](Hourly) ]]/1000</f>
        <v>85.297372910273509</v>
      </c>
    </row>
    <row r="549" spans="1:3" x14ac:dyDescent="0.25">
      <c r="A549" s="9" t="s">
        <v>404</v>
      </c>
      <c r="B549" s="12">
        <v>50094.684460195313</v>
      </c>
      <c r="C549">
        <f>SAFADModel_final_000006__2[[#This Row],[Whole Building:Facility Total Electric Demand Power '[W'](Hourly) ]]/1000</f>
        <v>50.09468446019531</v>
      </c>
    </row>
    <row r="550" spans="1:3" x14ac:dyDescent="0.25">
      <c r="A550" s="9" t="s">
        <v>405</v>
      </c>
      <c r="B550" s="12">
        <v>9721.5452607574716</v>
      </c>
      <c r="C550">
        <f>SAFADModel_final_000006__2[[#This Row],[Whole Building:Facility Total Electric Demand Power '[W'](Hourly) ]]/1000</f>
        <v>9.7215452607574715</v>
      </c>
    </row>
    <row r="551" spans="1:3" x14ac:dyDescent="0.25">
      <c r="A551" s="9" t="s">
        <v>406</v>
      </c>
      <c r="B551" s="12">
        <v>9711.9323416041789</v>
      </c>
      <c r="C551">
        <f>SAFADModel_final_000006__2[[#This Row],[Whole Building:Facility Total Electric Demand Power '[W'](Hourly) ]]/1000</f>
        <v>9.7119323416041787</v>
      </c>
    </row>
    <row r="552" spans="1:3" x14ac:dyDescent="0.25">
      <c r="A552" s="9" t="s">
        <v>407</v>
      </c>
      <c r="B552" s="12">
        <v>9698.9840822735841</v>
      </c>
      <c r="C552">
        <f>SAFADModel_final_000006__2[[#This Row],[Whole Building:Facility Total Electric Demand Power '[W'](Hourly) ]]/1000</f>
        <v>9.6989840822735847</v>
      </c>
    </row>
    <row r="553" spans="1:3" x14ac:dyDescent="0.25">
      <c r="A553" s="9" t="s">
        <v>408</v>
      </c>
      <c r="B553" s="12">
        <v>9687.709616853479</v>
      </c>
      <c r="C553">
        <f>SAFADModel_final_000006__2[[#This Row],[Whole Building:Facility Total Electric Demand Power '[W'](Hourly) ]]/1000</f>
        <v>9.6877096168534784</v>
      </c>
    </row>
    <row r="554" spans="1:3" x14ac:dyDescent="0.25">
      <c r="A554" s="9" t="s">
        <v>409</v>
      </c>
      <c r="B554" s="12">
        <v>9676.5829539388051</v>
      </c>
      <c r="C554">
        <f>SAFADModel_final_000006__2[[#This Row],[Whole Building:Facility Total Electric Demand Power '[W'](Hourly) ]]/1000</f>
        <v>9.6765829539388051</v>
      </c>
    </row>
    <row r="555" spans="1:3" x14ac:dyDescent="0.25">
      <c r="A555" s="9" t="s">
        <v>410</v>
      </c>
      <c r="B555" s="12">
        <v>9665.0444938681012</v>
      </c>
      <c r="C555">
        <f>SAFADModel_final_000006__2[[#This Row],[Whole Building:Facility Total Electric Demand Power '[W'](Hourly) ]]/1000</f>
        <v>9.6650444938681019</v>
      </c>
    </row>
    <row r="556" spans="1:3" x14ac:dyDescent="0.25">
      <c r="A556" s="9" t="s">
        <v>411</v>
      </c>
      <c r="B556" s="12">
        <v>9647.0235707556712</v>
      </c>
      <c r="C556">
        <f>SAFADModel_final_000006__2[[#This Row],[Whole Building:Facility Total Electric Demand Power '[W'](Hourly) ]]/1000</f>
        <v>9.6470235707556711</v>
      </c>
    </row>
    <row r="557" spans="1:3" x14ac:dyDescent="0.25">
      <c r="A557" s="9" t="s">
        <v>412</v>
      </c>
      <c r="B557" s="12">
        <v>9619.4097365730395</v>
      </c>
      <c r="C557">
        <f>SAFADModel_final_000006__2[[#This Row],[Whole Building:Facility Total Electric Demand Power '[W'](Hourly) ]]/1000</f>
        <v>9.61940973657304</v>
      </c>
    </row>
    <row r="558" spans="1:3" x14ac:dyDescent="0.25">
      <c r="A558" s="9" t="s">
        <v>413</v>
      </c>
      <c r="B558" s="12">
        <v>9587.7279791556757</v>
      </c>
      <c r="C558">
        <f>SAFADModel_final_000006__2[[#This Row],[Whole Building:Facility Total Electric Demand Power '[W'](Hourly) ]]/1000</f>
        <v>9.5877279791556749</v>
      </c>
    </row>
    <row r="559" spans="1:3" x14ac:dyDescent="0.25">
      <c r="A559" s="9" t="s">
        <v>414</v>
      </c>
      <c r="B559" s="12">
        <v>9600.7550368674401</v>
      </c>
      <c r="C559">
        <f>SAFADModel_final_000006__2[[#This Row],[Whole Building:Facility Total Electric Demand Power '[W'](Hourly) ]]/1000</f>
        <v>9.6007550368674401</v>
      </c>
    </row>
    <row r="560" spans="1:3" x14ac:dyDescent="0.25">
      <c r="A560" s="9" t="s">
        <v>415</v>
      </c>
      <c r="B560" s="12">
        <v>9680.937447901204</v>
      </c>
      <c r="C560">
        <f>SAFADModel_final_000006__2[[#This Row],[Whole Building:Facility Total Electric Demand Power '[W'](Hourly) ]]/1000</f>
        <v>9.6809374479012043</v>
      </c>
    </row>
    <row r="561" spans="1:3" x14ac:dyDescent="0.25">
      <c r="A561" s="9" t="s">
        <v>416</v>
      </c>
      <c r="B561" s="12">
        <v>29075.649800894796</v>
      </c>
      <c r="C561">
        <f>SAFADModel_final_000006__2[[#This Row],[Whole Building:Facility Total Electric Demand Power '[W'](Hourly) ]]/1000</f>
        <v>29.075649800894798</v>
      </c>
    </row>
    <row r="562" spans="1:3" x14ac:dyDescent="0.25">
      <c r="A562" s="9" t="s">
        <v>417</v>
      </c>
      <c r="B562" s="12">
        <v>104254.07298134873</v>
      </c>
      <c r="C562">
        <f>SAFADModel_final_000006__2[[#This Row],[Whole Building:Facility Total Electric Demand Power '[W'](Hourly) ]]/1000</f>
        <v>104.25407298134873</v>
      </c>
    </row>
    <row r="563" spans="1:3" x14ac:dyDescent="0.25">
      <c r="A563" s="9" t="s">
        <v>418</v>
      </c>
      <c r="B563" s="12">
        <v>155623.63676678963</v>
      </c>
      <c r="C563">
        <f>SAFADModel_final_000006__2[[#This Row],[Whole Building:Facility Total Electric Demand Power '[W'](Hourly) ]]/1000</f>
        <v>155.62363676678962</v>
      </c>
    </row>
    <row r="564" spans="1:3" x14ac:dyDescent="0.25">
      <c r="A564" s="9" t="s">
        <v>419</v>
      </c>
      <c r="B564" s="12">
        <v>185595.77654088943</v>
      </c>
      <c r="C564">
        <f>SAFADModel_final_000006__2[[#This Row],[Whole Building:Facility Total Electric Demand Power '[W'](Hourly) ]]/1000</f>
        <v>185.59577654088943</v>
      </c>
    </row>
    <row r="565" spans="1:3" x14ac:dyDescent="0.25">
      <c r="A565" s="9" t="s">
        <v>420</v>
      </c>
      <c r="B565" s="12">
        <v>218875.41536884216</v>
      </c>
      <c r="C565">
        <f>SAFADModel_final_000006__2[[#This Row],[Whole Building:Facility Total Electric Demand Power '[W'](Hourly) ]]/1000</f>
        <v>218.87541536884217</v>
      </c>
    </row>
    <row r="566" spans="1:3" x14ac:dyDescent="0.25">
      <c r="A566" s="9" t="s">
        <v>421</v>
      </c>
      <c r="B566" s="12">
        <v>219075.56081439217</v>
      </c>
      <c r="C566">
        <f>SAFADModel_final_000006__2[[#This Row],[Whole Building:Facility Total Electric Demand Power '[W'](Hourly) ]]/1000</f>
        <v>219.07556081439216</v>
      </c>
    </row>
    <row r="567" spans="1:3" x14ac:dyDescent="0.25">
      <c r="A567" s="9" t="s">
        <v>422</v>
      </c>
      <c r="B567" s="12">
        <v>209993.6285366911</v>
      </c>
      <c r="C567">
        <f>SAFADModel_final_000006__2[[#This Row],[Whole Building:Facility Total Electric Demand Power '[W'](Hourly) ]]/1000</f>
        <v>209.99362853669109</v>
      </c>
    </row>
    <row r="568" spans="1:3" x14ac:dyDescent="0.25">
      <c r="A568" s="9" t="s">
        <v>423</v>
      </c>
      <c r="B568" s="12">
        <v>216269.33605516574</v>
      </c>
      <c r="C568">
        <f>SAFADModel_final_000006__2[[#This Row],[Whole Building:Facility Total Electric Demand Power '[W'](Hourly) ]]/1000</f>
        <v>216.26933605516575</v>
      </c>
    </row>
    <row r="569" spans="1:3" x14ac:dyDescent="0.25">
      <c r="A569" s="9" t="s">
        <v>424</v>
      </c>
      <c r="B569" s="12">
        <v>194483.84103507642</v>
      </c>
      <c r="C569">
        <f>SAFADModel_final_000006__2[[#This Row],[Whole Building:Facility Total Electric Demand Power '[W'](Hourly) ]]/1000</f>
        <v>194.48384103507641</v>
      </c>
    </row>
    <row r="570" spans="1:3" x14ac:dyDescent="0.25">
      <c r="A570" s="9" t="s">
        <v>425</v>
      </c>
      <c r="B570" s="12">
        <v>117698.38751590182</v>
      </c>
      <c r="C570">
        <f>SAFADModel_final_000006__2[[#This Row],[Whole Building:Facility Total Electric Demand Power '[W'](Hourly) ]]/1000</f>
        <v>117.69838751590181</v>
      </c>
    </row>
    <row r="571" spans="1:3" x14ac:dyDescent="0.25">
      <c r="A571" s="9" t="s">
        <v>426</v>
      </c>
      <c r="B571" s="12">
        <v>59882.652140976839</v>
      </c>
      <c r="C571">
        <f>SAFADModel_final_000006__2[[#This Row],[Whole Building:Facility Total Electric Demand Power '[W'](Hourly) ]]/1000</f>
        <v>59.882652140976838</v>
      </c>
    </row>
    <row r="572" spans="1:3" x14ac:dyDescent="0.25">
      <c r="A572" s="9" t="s">
        <v>427</v>
      </c>
      <c r="B572" s="12">
        <v>26813.796952799046</v>
      </c>
      <c r="C572">
        <f>SAFADModel_final_000006__2[[#This Row],[Whole Building:Facility Total Electric Demand Power '[W'](Hourly) ]]/1000</f>
        <v>26.813796952799045</v>
      </c>
    </row>
    <row r="573" spans="1:3" x14ac:dyDescent="0.25">
      <c r="A573" s="9" t="s">
        <v>428</v>
      </c>
      <c r="B573" s="12">
        <v>10591.511025791675</v>
      </c>
      <c r="C573">
        <f>SAFADModel_final_000006__2[[#This Row],[Whole Building:Facility Total Electric Demand Power '[W'](Hourly) ]]/1000</f>
        <v>10.591511025791675</v>
      </c>
    </row>
    <row r="574" spans="1:3" x14ac:dyDescent="0.25">
      <c r="A574" s="9" t="s">
        <v>429</v>
      </c>
      <c r="B574" s="12">
        <v>10160.919643340194</v>
      </c>
      <c r="C574">
        <f>SAFADModel_final_000006__2[[#This Row],[Whole Building:Facility Total Electric Demand Power '[W'](Hourly) ]]/1000</f>
        <v>10.160919643340193</v>
      </c>
    </row>
    <row r="575" spans="1:3" x14ac:dyDescent="0.25">
      <c r="A575" s="9" t="s">
        <v>430</v>
      </c>
      <c r="B575" s="12">
        <v>9730.3516162680298</v>
      </c>
      <c r="C575">
        <f>SAFADModel_final_000006__2[[#This Row],[Whole Building:Facility Total Electric Demand Power '[W'](Hourly) ]]/1000</f>
        <v>9.7303516162680292</v>
      </c>
    </row>
    <row r="576" spans="1:3" x14ac:dyDescent="0.25">
      <c r="A576" s="9" t="s">
        <v>431</v>
      </c>
      <c r="B576" s="12">
        <v>9712.9883983119635</v>
      </c>
      <c r="C576">
        <f>SAFADModel_final_000006__2[[#This Row],[Whole Building:Facility Total Electric Demand Power '[W'](Hourly) ]]/1000</f>
        <v>9.712988398311964</v>
      </c>
    </row>
    <row r="577" spans="1:3" x14ac:dyDescent="0.25">
      <c r="A577" s="9" t="s">
        <v>432</v>
      </c>
      <c r="B577" s="12">
        <v>9696.4112670636314</v>
      </c>
      <c r="C577">
        <f>SAFADModel_final_000006__2[[#This Row],[Whole Building:Facility Total Electric Demand Power '[W'](Hourly) ]]/1000</f>
        <v>9.6964112670636311</v>
      </c>
    </row>
    <row r="578" spans="1:3" x14ac:dyDescent="0.25">
      <c r="A578" s="9" t="s">
        <v>433</v>
      </c>
      <c r="B578" s="12">
        <v>9679.8009075171394</v>
      </c>
      <c r="C578">
        <f>SAFADModel_final_000006__2[[#This Row],[Whole Building:Facility Total Electric Demand Power '[W'](Hourly) ]]/1000</f>
        <v>9.679800907517139</v>
      </c>
    </row>
    <row r="579" spans="1:3" x14ac:dyDescent="0.25">
      <c r="A579" s="9" t="s">
        <v>434</v>
      </c>
      <c r="B579" s="12">
        <v>9670.314064576407</v>
      </c>
      <c r="C579">
        <f>SAFADModel_final_000006__2[[#This Row],[Whole Building:Facility Total Electric Demand Power '[W'](Hourly) ]]/1000</f>
        <v>9.6703140645764076</v>
      </c>
    </row>
    <row r="580" spans="1:3" x14ac:dyDescent="0.25">
      <c r="A580" s="9" t="s">
        <v>435</v>
      </c>
      <c r="B580" s="12">
        <v>9638.6555705427072</v>
      </c>
      <c r="C580">
        <f>SAFADModel_final_000006__2[[#This Row],[Whole Building:Facility Total Electric Demand Power '[W'](Hourly) ]]/1000</f>
        <v>9.6386555705427064</v>
      </c>
    </row>
    <row r="581" spans="1:3" x14ac:dyDescent="0.25">
      <c r="A581" s="9" t="s">
        <v>436</v>
      </c>
      <c r="B581" s="12">
        <v>9585.3263453960462</v>
      </c>
      <c r="C581">
        <f>SAFADModel_final_000006__2[[#This Row],[Whole Building:Facility Total Electric Demand Power '[W'](Hourly) ]]/1000</f>
        <v>9.5853263453960462</v>
      </c>
    </row>
    <row r="582" spans="1:3" x14ac:dyDescent="0.25">
      <c r="A582" s="9" t="s">
        <v>437</v>
      </c>
      <c r="B582" s="12">
        <v>9529.2211632177368</v>
      </c>
      <c r="C582">
        <f>SAFADModel_final_000006__2[[#This Row],[Whole Building:Facility Total Electric Demand Power '[W'](Hourly) ]]/1000</f>
        <v>9.5292211632177377</v>
      </c>
    </row>
    <row r="583" spans="1:3" x14ac:dyDescent="0.25">
      <c r="A583" s="9" t="s">
        <v>438</v>
      </c>
      <c r="B583" s="12">
        <v>9538.5850628250428</v>
      </c>
      <c r="C583">
        <f>SAFADModel_final_000006__2[[#This Row],[Whole Building:Facility Total Electric Demand Power '[W'](Hourly) ]]/1000</f>
        <v>9.5385850628250424</v>
      </c>
    </row>
    <row r="584" spans="1:3" x14ac:dyDescent="0.25">
      <c r="A584" s="9" t="s">
        <v>439</v>
      </c>
      <c r="B584" s="12">
        <v>9656.8377954309472</v>
      </c>
      <c r="C584">
        <f>SAFADModel_final_000006__2[[#This Row],[Whole Building:Facility Total Electric Demand Power '[W'](Hourly) ]]/1000</f>
        <v>9.6568377954309472</v>
      </c>
    </row>
    <row r="585" spans="1:3" x14ac:dyDescent="0.25">
      <c r="A585" s="9" t="s">
        <v>440</v>
      </c>
      <c r="B585" s="12">
        <v>26838.737605793533</v>
      </c>
      <c r="C585">
        <f>SAFADModel_final_000006__2[[#This Row],[Whole Building:Facility Total Electric Demand Power '[W'](Hourly) ]]/1000</f>
        <v>26.838737605793533</v>
      </c>
    </row>
    <row r="586" spans="1:3" x14ac:dyDescent="0.25">
      <c r="A586" s="9" t="s">
        <v>441</v>
      </c>
      <c r="B586" s="12">
        <v>142461.35768443425</v>
      </c>
      <c r="C586">
        <f>SAFADModel_final_000006__2[[#This Row],[Whole Building:Facility Total Electric Demand Power '[W'](Hourly) ]]/1000</f>
        <v>142.46135768443423</v>
      </c>
    </row>
    <row r="587" spans="1:3" x14ac:dyDescent="0.25">
      <c r="A587" s="9" t="s">
        <v>442</v>
      </c>
      <c r="B587" s="12">
        <v>185629.09217036932</v>
      </c>
      <c r="C587">
        <f>SAFADModel_final_000006__2[[#This Row],[Whole Building:Facility Total Electric Demand Power '[W'](Hourly) ]]/1000</f>
        <v>185.62909217036932</v>
      </c>
    </row>
    <row r="588" spans="1:3" x14ac:dyDescent="0.25">
      <c r="A588" s="9" t="s">
        <v>443</v>
      </c>
      <c r="B588" s="12">
        <v>199837.58512635712</v>
      </c>
      <c r="C588">
        <f>SAFADModel_final_000006__2[[#This Row],[Whole Building:Facility Total Electric Demand Power '[W'](Hourly) ]]/1000</f>
        <v>199.83758512635711</v>
      </c>
    </row>
    <row r="589" spans="1:3" x14ac:dyDescent="0.25">
      <c r="A589" s="9" t="s">
        <v>444</v>
      </c>
      <c r="B589" s="12">
        <v>198874.8361068574</v>
      </c>
      <c r="C589">
        <f>SAFADModel_final_000006__2[[#This Row],[Whole Building:Facility Total Electric Demand Power '[W'](Hourly) ]]/1000</f>
        <v>198.8748361068574</v>
      </c>
    </row>
    <row r="590" spans="1:3" x14ac:dyDescent="0.25">
      <c r="A590" s="9" t="s">
        <v>445</v>
      </c>
      <c r="B590" s="12">
        <v>200151.28107360122</v>
      </c>
      <c r="C590">
        <f>SAFADModel_final_000006__2[[#This Row],[Whole Building:Facility Total Electric Demand Power '[W'](Hourly) ]]/1000</f>
        <v>200.15128107360121</v>
      </c>
    </row>
    <row r="591" spans="1:3" x14ac:dyDescent="0.25">
      <c r="A591" s="9" t="s">
        <v>446</v>
      </c>
      <c r="B591" s="12">
        <v>215575.83553506361</v>
      </c>
      <c r="C591">
        <f>SAFADModel_final_000006__2[[#This Row],[Whole Building:Facility Total Electric Demand Power '[W'](Hourly) ]]/1000</f>
        <v>215.57583553506362</v>
      </c>
    </row>
    <row r="592" spans="1:3" x14ac:dyDescent="0.25">
      <c r="A592" s="9" t="s">
        <v>447</v>
      </c>
      <c r="B592" s="12">
        <v>226730.82276594275</v>
      </c>
      <c r="C592">
        <f>SAFADModel_final_000006__2[[#This Row],[Whole Building:Facility Total Electric Demand Power '[W'](Hourly) ]]/1000</f>
        <v>226.73082276594275</v>
      </c>
    </row>
    <row r="593" spans="1:3" x14ac:dyDescent="0.25">
      <c r="A593" s="9" t="s">
        <v>448</v>
      </c>
      <c r="B593" s="12">
        <v>226433.8619165908</v>
      </c>
      <c r="C593">
        <f>SAFADModel_final_000006__2[[#This Row],[Whole Building:Facility Total Electric Demand Power '[W'](Hourly) ]]/1000</f>
        <v>226.43386191659081</v>
      </c>
    </row>
    <row r="594" spans="1:3" x14ac:dyDescent="0.25">
      <c r="A594" s="9" t="s">
        <v>449</v>
      </c>
      <c r="B594" s="12">
        <v>207992.86245095183</v>
      </c>
      <c r="C594">
        <f>SAFADModel_final_000006__2[[#This Row],[Whole Building:Facility Total Electric Demand Power '[W'](Hourly) ]]/1000</f>
        <v>207.99286245095183</v>
      </c>
    </row>
    <row r="595" spans="1:3" x14ac:dyDescent="0.25">
      <c r="A595" s="9" t="s">
        <v>450</v>
      </c>
      <c r="B595" s="12">
        <v>99394.711188536443</v>
      </c>
      <c r="C595">
        <f>SAFADModel_final_000006__2[[#This Row],[Whole Building:Facility Total Electric Demand Power '[W'](Hourly) ]]/1000</f>
        <v>99.394711188536448</v>
      </c>
    </row>
    <row r="596" spans="1:3" x14ac:dyDescent="0.25">
      <c r="A596" s="9" t="s">
        <v>451</v>
      </c>
      <c r="B596" s="12">
        <v>72183.992114596927</v>
      </c>
      <c r="C596">
        <f>SAFADModel_final_000006__2[[#This Row],[Whole Building:Facility Total Electric Demand Power '[W'](Hourly) ]]/1000</f>
        <v>72.183992114596933</v>
      </c>
    </row>
    <row r="597" spans="1:3" x14ac:dyDescent="0.25">
      <c r="A597" s="9" t="s">
        <v>452</v>
      </c>
      <c r="B597" s="12">
        <v>52575.0399661552</v>
      </c>
      <c r="C597">
        <f>SAFADModel_final_000006__2[[#This Row],[Whole Building:Facility Total Electric Demand Power '[W'](Hourly) ]]/1000</f>
        <v>52.575039966155202</v>
      </c>
    </row>
    <row r="598" spans="1:3" x14ac:dyDescent="0.25">
      <c r="A598" s="9" t="s">
        <v>453</v>
      </c>
      <c r="B598" s="12">
        <v>9760.9417049322619</v>
      </c>
      <c r="C598">
        <f>SAFADModel_final_000006__2[[#This Row],[Whole Building:Facility Total Electric Demand Power '[W'](Hourly) ]]/1000</f>
        <v>9.7609417049322627</v>
      </c>
    </row>
    <row r="599" spans="1:3" x14ac:dyDescent="0.25">
      <c r="A599" s="9" t="s">
        <v>454</v>
      </c>
      <c r="B599" s="12">
        <v>9747.1388123773759</v>
      </c>
      <c r="C599">
        <f>SAFADModel_final_000006__2[[#This Row],[Whole Building:Facility Total Electric Demand Power '[W'](Hourly) ]]/1000</f>
        <v>9.7471388123773757</v>
      </c>
    </row>
    <row r="600" spans="1:3" x14ac:dyDescent="0.25">
      <c r="A600" s="9" t="s">
        <v>455</v>
      </c>
      <c r="B600" s="12">
        <v>9736.0608384255102</v>
      </c>
      <c r="C600">
        <f>SAFADModel_final_000006__2[[#This Row],[Whole Building:Facility Total Electric Demand Power '[W'](Hourly) ]]/1000</f>
        <v>9.7360608384255105</v>
      </c>
    </row>
    <row r="601" spans="1:3" x14ac:dyDescent="0.25">
      <c r="A601" s="9" t="s">
        <v>456</v>
      </c>
      <c r="B601" s="12">
        <v>9723.009442977258</v>
      </c>
      <c r="C601">
        <f>SAFADModel_final_000006__2[[#This Row],[Whole Building:Facility Total Electric Demand Power '[W'](Hourly) ]]/1000</f>
        <v>9.7230094429772578</v>
      </c>
    </row>
    <row r="602" spans="1:3" x14ac:dyDescent="0.25">
      <c r="A602" s="9" t="s">
        <v>457</v>
      </c>
      <c r="B602" s="12">
        <v>9711.7009498954249</v>
      </c>
      <c r="C602">
        <f>SAFADModel_final_000006__2[[#This Row],[Whole Building:Facility Total Electric Demand Power '[W'](Hourly) ]]/1000</f>
        <v>9.711700949895425</v>
      </c>
    </row>
    <row r="603" spans="1:3" x14ac:dyDescent="0.25">
      <c r="A603" s="9" t="s">
        <v>458</v>
      </c>
      <c r="B603" s="12">
        <v>9695.8647652751097</v>
      </c>
      <c r="C603">
        <f>SAFADModel_final_000006__2[[#This Row],[Whole Building:Facility Total Electric Demand Power '[W'](Hourly) ]]/1000</f>
        <v>9.6958647652751093</v>
      </c>
    </row>
    <row r="604" spans="1:3" x14ac:dyDescent="0.25">
      <c r="A604" s="9" t="s">
        <v>459</v>
      </c>
      <c r="B604" s="12">
        <v>9667.9546605453779</v>
      </c>
      <c r="C604">
        <f>SAFADModel_final_000006__2[[#This Row],[Whole Building:Facility Total Electric Demand Power '[W'](Hourly) ]]/1000</f>
        <v>9.6679546605453783</v>
      </c>
    </row>
    <row r="605" spans="1:3" x14ac:dyDescent="0.25">
      <c r="A605" s="9" t="s">
        <v>460</v>
      </c>
      <c r="B605" s="12">
        <v>9632.2827859389708</v>
      </c>
      <c r="C605">
        <f>SAFADModel_final_000006__2[[#This Row],[Whole Building:Facility Total Electric Demand Power '[W'](Hourly) ]]/1000</f>
        <v>9.6322827859389708</v>
      </c>
    </row>
    <row r="606" spans="1:3" x14ac:dyDescent="0.25">
      <c r="A606" s="9" t="s">
        <v>461</v>
      </c>
      <c r="B606" s="12">
        <v>9601.6991160104226</v>
      </c>
      <c r="C606">
        <f>SAFADModel_final_000006__2[[#This Row],[Whole Building:Facility Total Electric Demand Power '[W'](Hourly) ]]/1000</f>
        <v>9.6016991160104226</v>
      </c>
    </row>
    <row r="607" spans="1:3" x14ac:dyDescent="0.25">
      <c r="A607" s="9" t="s">
        <v>462</v>
      </c>
      <c r="B607" s="12">
        <v>9600.354414924368</v>
      </c>
      <c r="C607">
        <f>SAFADModel_final_000006__2[[#This Row],[Whole Building:Facility Total Electric Demand Power '[W'](Hourly) ]]/1000</f>
        <v>9.600354414924368</v>
      </c>
    </row>
    <row r="608" spans="1:3" x14ac:dyDescent="0.25">
      <c r="A608" s="9" t="s">
        <v>463</v>
      </c>
      <c r="B608" s="12">
        <v>9657.3181015638966</v>
      </c>
      <c r="C608">
        <f>SAFADModel_final_000006__2[[#This Row],[Whole Building:Facility Total Electric Demand Power '[W'](Hourly) ]]/1000</f>
        <v>9.6573181015638969</v>
      </c>
    </row>
    <row r="609" spans="1:3" x14ac:dyDescent="0.25">
      <c r="A609" s="9" t="s">
        <v>464</v>
      </c>
      <c r="B609" s="12">
        <v>33052.984134449238</v>
      </c>
      <c r="C609">
        <f>SAFADModel_final_000006__2[[#This Row],[Whole Building:Facility Total Electric Demand Power '[W'](Hourly) ]]/1000</f>
        <v>33.05298413444924</v>
      </c>
    </row>
    <row r="610" spans="1:3" x14ac:dyDescent="0.25">
      <c r="A610" s="9" t="s">
        <v>465</v>
      </c>
      <c r="B610" s="12">
        <v>117505.51310760218</v>
      </c>
      <c r="C610">
        <f>SAFADModel_final_000006__2[[#This Row],[Whole Building:Facility Total Electric Demand Power '[W'](Hourly) ]]/1000</f>
        <v>117.50551310760218</v>
      </c>
    </row>
    <row r="611" spans="1:3" x14ac:dyDescent="0.25">
      <c r="A611" s="9" t="s">
        <v>466</v>
      </c>
      <c r="B611" s="12">
        <v>183290.92993151458</v>
      </c>
      <c r="C611">
        <f>SAFADModel_final_000006__2[[#This Row],[Whole Building:Facility Total Electric Demand Power '[W'](Hourly) ]]/1000</f>
        <v>183.29092993151457</v>
      </c>
    </row>
    <row r="612" spans="1:3" x14ac:dyDescent="0.25">
      <c r="A612" s="9" t="s">
        <v>467</v>
      </c>
      <c r="B612" s="12">
        <v>188654.43884930227</v>
      </c>
      <c r="C612">
        <f>SAFADModel_final_000006__2[[#This Row],[Whole Building:Facility Total Electric Demand Power '[W'](Hourly) ]]/1000</f>
        <v>188.65443884930227</v>
      </c>
    </row>
    <row r="613" spans="1:3" x14ac:dyDescent="0.25">
      <c r="A613" s="9" t="s">
        <v>468</v>
      </c>
      <c r="B613" s="12">
        <v>194705.99587901516</v>
      </c>
      <c r="C613">
        <f>SAFADModel_final_000006__2[[#This Row],[Whole Building:Facility Total Electric Demand Power '[W'](Hourly) ]]/1000</f>
        <v>194.70599587901515</v>
      </c>
    </row>
    <row r="614" spans="1:3" x14ac:dyDescent="0.25">
      <c r="A614" s="9" t="s">
        <v>469</v>
      </c>
      <c r="B614" s="12">
        <v>202582.42455802008</v>
      </c>
      <c r="C614">
        <f>SAFADModel_final_000006__2[[#This Row],[Whole Building:Facility Total Electric Demand Power '[W'](Hourly) ]]/1000</f>
        <v>202.58242455802008</v>
      </c>
    </row>
    <row r="615" spans="1:3" x14ac:dyDescent="0.25">
      <c r="A615" s="9" t="s">
        <v>470</v>
      </c>
      <c r="B615" s="12">
        <v>208410.15275924178</v>
      </c>
      <c r="C615">
        <f>SAFADModel_final_000006__2[[#This Row],[Whole Building:Facility Total Electric Demand Power '[W'](Hourly) ]]/1000</f>
        <v>208.41015275924178</v>
      </c>
    </row>
    <row r="616" spans="1:3" x14ac:dyDescent="0.25">
      <c r="A616" s="9" t="s">
        <v>471</v>
      </c>
      <c r="B616" s="12">
        <v>203858.02939614598</v>
      </c>
      <c r="C616">
        <f>SAFADModel_final_000006__2[[#This Row],[Whole Building:Facility Total Electric Demand Power '[W'](Hourly) ]]/1000</f>
        <v>203.85802939614598</v>
      </c>
    </row>
    <row r="617" spans="1:3" x14ac:dyDescent="0.25">
      <c r="A617" s="9" t="s">
        <v>472</v>
      </c>
      <c r="B617" s="12">
        <v>179393.5712855958</v>
      </c>
      <c r="C617">
        <f>SAFADModel_final_000006__2[[#This Row],[Whole Building:Facility Total Electric Demand Power '[W'](Hourly) ]]/1000</f>
        <v>179.39357128559578</v>
      </c>
    </row>
    <row r="618" spans="1:3" x14ac:dyDescent="0.25">
      <c r="A618" s="9" t="s">
        <v>473</v>
      </c>
      <c r="B618" s="12">
        <v>158283.09671736896</v>
      </c>
      <c r="C618">
        <f>SAFADModel_final_000006__2[[#This Row],[Whole Building:Facility Total Electric Demand Power '[W'](Hourly) ]]/1000</f>
        <v>158.28309671736895</v>
      </c>
    </row>
    <row r="619" spans="1:3" x14ac:dyDescent="0.25">
      <c r="A619" s="9" t="s">
        <v>474</v>
      </c>
      <c r="B619" s="12">
        <v>62768.181030754437</v>
      </c>
      <c r="C619">
        <f>SAFADModel_final_000006__2[[#This Row],[Whole Building:Facility Total Electric Demand Power '[W'](Hourly) ]]/1000</f>
        <v>62.768181030754434</v>
      </c>
    </row>
    <row r="620" spans="1:3" x14ac:dyDescent="0.25">
      <c r="A620" s="9" t="s">
        <v>475</v>
      </c>
      <c r="B620" s="12">
        <v>33203.525264266827</v>
      </c>
      <c r="C620">
        <f>SAFADModel_final_000006__2[[#This Row],[Whole Building:Facility Total Electric Demand Power '[W'](Hourly) ]]/1000</f>
        <v>33.20352526426683</v>
      </c>
    </row>
    <row r="621" spans="1:3" x14ac:dyDescent="0.25">
      <c r="A621" s="9" t="s">
        <v>476</v>
      </c>
      <c r="B621" s="12">
        <v>20804.822333499455</v>
      </c>
      <c r="C621">
        <f>SAFADModel_final_000006__2[[#This Row],[Whole Building:Facility Total Electric Demand Power '[W'](Hourly) ]]/1000</f>
        <v>20.804822333499455</v>
      </c>
    </row>
    <row r="622" spans="1:3" x14ac:dyDescent="0.25">
      <c r="A622" s="9" t="s">
        <v>477</v>
      </c>
      <c r="B622" s="12">
        <v>15236.065157837596</v>
      </c>
      <c r="C622">
        <f>SAFADModel_final_000006__2[[#This Row],[Whole Building:Facility Total Electric Demand Power '[W'](Hourly) ]]/1000</f>
        <v>15.236065157837597</v>
      </c>
    </row>
    <row r="623" spans="1:3" x14ac:dyDescent="0.25">
      <c r="A623" s="9" t="s">
        <v>478</v>
      </c>
      <c r="B623" s="12">
        <v>9718.7068374606224</v>
      </c>
      <c r="C623">
        <f>SAFADModel_final_000006__2[[#This Row],[Whole Building:Facility Total Electric Demand Power '[W'](Hourly) ]]/1000</f>
        <v>9.7187068374606227</v>
      </c>
    </row>
    <row r="624" spans="1:3" x14ac:dyDescent="0.25">
      <c r="A624" s="9" t="s">
        <v>479</v>
      </c>
      <c r="B624" s="12">
        <v>9726.6175579158426</v>
      </c>
      <c r="C624">
        <f>SAFADModel_final_000006__2[[#This Row],[Whole Building:Facility Total Electric Demand Power '[W'](Hourly) ]]/1000</f>
        <v>9.7266175579158425</v>
      </c>
    </row>
    <row r="625" spans="1:3" x14ac:dyDescent="0.25">
      <c r="A625" s="9" t="s">
        <v>480</v>
      </c>
      <c r="B625" s="12">
        <v>9719.5871395563227</v>
      </c>
      <c r="C625">
        <f>SAFADModel_final_000006__2[[#This Row],[Whole Building:Facility Total Electric Demand Power '[W'](Hourly) ]]/1000</f>
        <v>9.7195871395563227</v>
      </c>
    </row>
    <row r="626" spans="1:3" x14ac:dyDescent="0.25">
      <c r="A626" s="9" t="s">
        <v>677</v>
      </c>
      <c r="B626" s="12">
        <v>9713.408134847612</v>
      </c>
      <c r="C626">
        <f>SAFADModel_final_000006__2[[#This Row],[Whole Building:Facility Total Electric Demand Power '[W'](Hourly) ]]/1000</f>
        <v>9.7134081348476116</v>
      </c>
    </row>
    <row r="627" spans="1:3" x14ac:dyDescent="0.25">
      <c r="A627" s="9" t="s">
        <v>678</v>
      </c>
      <c r="B627" s="12">
        <v>9706.6577214326044</v>
      </c>
      <c r="C627">
        <f>SAFADModel_final_000006__2[[#This Row],[Whole Building:Facility Total Electric Demand Power '[W'](Hourly) ]]/1000</f>
        <v>9.7066577214326042</v>
      </c>
    </row>
    <row r="628" spans="1:3" x14ac:dyDescent="0.25">
      <c r="A628" s="9" t="s">
        <v>679</v>
      </c>
      <c r="B628" s="12">
        <v>9690.3139685946499</v>
      </c>
      <c r="C628">
        <f>SAFADModel_final_000006__2[[#This Row],[Whole Building:Facility Total Electric Demand Power '[W'](Hourly) ]]/1000</f>
        <v>9.6903139685946496</v>
      </c>
    </row>
    <row r="629" spans="1:3" x14ac:dyDescent="0.25">
      <c r="A629" s="9" t="s">
        <v>680</v>
      </c>
      <c r="B629" s="12">
        <v>9651.999875338146</v>
      </c>
      <c r="C629">
        <f>SAFADModel_final_000006__2[[#This Row],[Whole Building:Facility Total Electric Demand Power '[W'](Hourly) ]]/1000</f>
        <v>9.6519998753381469</v>
      </c>
    </row>
    <row r="630" spans="1:3" x14ac:dyDescent="0.25">
      <c r="A630" s="9" t="s">
        <v>681</v>
      </c>
      <c r="B630" s="12">
        <v>9599.4028224126796</v>
      </c>
      <c r="C630">
        <f>SAFADModel_final_000006__2[[#This Row],[Whole Building:Facility Total Electric Demand Power '[W'](Hourly) ]]/1000</f>
        <v>9.5994028224126797</v>
      </c>
    </row>
    <row r="631" spans="1:3" x14ac:dyDescent="0.25">
      <c r="A631" s="9" t="s">
        <v>682</v>
      </c>
      <c r="B631" s="12">
        <v>9566.3540785961741</v>
      </c>
      <c r="C631">
        <f>SAFADModel_final_000006__2[[#This Row],[Whole Building:Facility Total Electric Demand Power '[W'](Hourly) ]]/1000</f>
        <v>9.5663540785961736</v>
      </c>
    </row>
    <row r="632" spans="1:3" x14ac:dyDescent="0.25">
      <c r="A632" s="9" t="s">
        <v>683</v>
      </c>
      <c r="B632" s="12">
        <v>9609.5454937649411</v>
      </c>
      <c r="C632">
        <f>SAFADModel_final_000006__2[[#This Row],[Whole Building:Facility Total Electric Demand Power '[W'](Hourly) ]]/1000</f>
        <v>9.6095454937649407</v>
      </c>
    </row>
    <row r="633" spans="1:3" x14ac:dyDescent="0.25">
      <c r="A633" s="9" t="s">
        <v>684</v>
      </c>
      <c r="B633" s="12">
        <v>9687.7403571813575</v>
      </c>
      <c r="C633">
        <f>SAFADModel_final_000006__2[[#This Row],[Whole Building:Facility Total Electric Demand Power '[W'](Hourly) ]]/1000</f>
        <v>9.6877403571813581</v>
      </c>
    </row>
    <row r="634" spans="1:3" x14ac:dyDescent="0.25">
      <c r="A634" s="9" t="s">
        <v>685</v>
      </c>
      <c r="B634" s="12">
        <v>46363.321715334721</v>
      </c>
      <c r="C634">
        <f>SAFADModel_final_000006__2[[#This Row],[Whole Building:Facility Total Electric Demand Power '[W'](Hourly) ]]/1000</f>
        <v>46.36332171533472</v>
      </c>
    </row>
    <row r="635" spans="1:3" x14ac:dyDescent="0.25">
      <c r="A635" s="9" t="s">
        <v>686</v>
      </c>
      <c r="B635" s="12">
        <v>77487.094541315426</v>
      </c>
      <c r="C635">
        <f>SAFADModel_final_000006__2[[#This Row],[Whole Building:Facility Total Electric Demand Power '[W'](Hourly) ]]/1000</f>
        <v>77.487094541315429</v>
      </c>
    </row>
    <row r="636" spans="1:3" x14ac:dyDescent="0.25">
      <c r="A636" s="9" t="s">
        <v>687</v>
      </c>
      <c r="B636" s="12">
        <v>102692.0875091905</v>
      </c>
      <c r="C636">
        <f>SAFADModel_final_000006__2[[#This Row],[Whole Building:Facility Total Electric Demand Power '[W'](Hourly) ]]/1000</f>
        <v>102.6920875091905</v>
      </c>
    </row>
    <row r="637" spans="1:3" x14ac:dyDescent="0.25">
      <c r="A637" s="9" t="s">
        <v>688</v>
      </c>
      <c r="B637" s="12">
        <v>108325.09077122953</v>
      </c>
      <c r="C637">
        <f>SAFADModel_final_000006__2[[#This Row],[Whole Building:Facility Total Electric Demand Power '[W'](Hourly) ]]/1000</f>
        <v>108.32509077122953</v>
      </c>
    </row>
    <row r="638" spans="1:3" x14ac:dyDescent="0.25">
      <c r="A638" s="9" t="s">
        <v>689</v>
      </c>
      <c r="B638" s="12">
        <v>88870.632951049411</v>
      </c>
      <c r="C638">
        <f>SAFADModel_final_000006__2[[#This Row],[Whole Building:Facility Total Electric Demand Power '[W'](Hourly) ]]/1000</f>
        <v>88.870632951049416</v>
      </c>
    </row>
    <row r="639" spans="1:3" x14ac:dyDescent="0.25">
      <c r="A639" s="9" t="s">
        <v>690</v>
      </c>
      <c r="B639" s="12">
        <v>82271.762577756148</v>
      </c>
      <c r="C639">
        <f>SAFADModel_final_000006__2[[#This Row],[Whole Building:Facility Total Electric Demand Power '[W'](Hourly) ]]/1000</f>
        <v>82.271762577756149</v>
      </c>
    </row>
    <row r="640" spans="1:3" x14ac:dyDescent="0.25">
      <c r="A640" s="9" t="s">
        <v>691</v>
      </c>
      <c r="B640" s="12">
        <v>79465.084938760163</v>
      </c>
      <c r="C640">
        <f>SAFADModel_final_000006__2[[#This Row],[Whole Building:Facility Total Electric Demand Power '[W'](Hourly) ]]/1000</f>
        <v>79.465084938760157</v>
      </c>
    </row>
    <row r="641" spans="1:3" x14ac:dyDescent="0.25">
      <c r="A641" s="9" t="s">
        <v>692</v>
      </c>
      <c r="B641" s="12">
        <v>70149.302755822369</v>
      </c>
      <c r="C641">
        <f>SAFADModel_final_000006__2[[#This Row],[Whole Building:Facility Total Electric Demand Power '[W'](Hourly) ]]/1000</f>
        <v>70.149302755822376</v>
      </c>
    </row>
    <row r="642" spans="1:3" x14ac:dyDescent="0.25">
      <c r="A642" s="9" t="s">
        <v>693</v>
      </c>
      <c r="B642" s="12">
        <v>58284.717438328058</v>
      </c>
      <c r="C642">
        <f>SAFADModel_final_000006__2[[#This Row],[Whole Building:Facility Total Electric Demand Power '[W'](Hourly) ]]/1000</f>
        <v>58.284717438328059</v>
      </c>
    </row>
    <row r="643" spans="1:3" x14ac:dyDescent="0.25">
      <c r="A643" s="9" t="s">
        <v>694</v>
      </c>
      <c r="B643" s="12">
        <v>47983.080151700669</v>
      </c>
      <c r="C643">
        <f>SAFADModel_final_000006__2[[#This Row],[Whole Building:Facility Total Electric Demand Power '[W'](Hourly) ]]/1000</f>
        <v>47.983080151700669</v>
      </c>
    </row>
    <row r="644" spans="1:3" x14ac:dyDescent="0.25">
      <c r="A644" s="9" t="s">
        <v>695</v>
      </c>
      <c r="B644" s="12">
        <v>36716.378851583722</v>
      </c>
      <c r="C644">
        <f>SAFADModel_final_000006__2[[#This Row],[Whole Building:Facility Total Electric Demand Power '[W'](Hourly) ]]/1000</f>
        <v>36.71637885158372</v>
      </c>
    </row>
    <row r="645" spans="1:3" x14ac:dyDescent="0.25">
      <c r="A645" s="9" t="s">
        <v>696</v>
      </c>
      <c r="B645" s="12">
        <v>23022.21598728123</v>
      </c>
      <c r="C645">
        <f>SAFADModel_final_000006__2[[#This Row],[Whole Building:Facility Total Electric Demand Power '[W'](Hourly) ]]/1000</f>
        <v>23.022215987281228</v>
      </c>
    </row>
    <row r="646" spans="1:3" x14ac:dyDescent="0.25">
      <c r="A646" s="9" t="s">
        <v>697</v>
      </c>
      <c r="B646" s="12">
        <v>20808.495775717529</v>
      </c>
      <c r="C646">
        <f>SAFADModel_final_000006__2[[#This Row],[Whole Building:Facility Total Electric Demand Power '[W'](Hourly) ]]/1000</f>
        <v>20.808495775717528</v>
      </c>
    </row>
    <row r="647" spans="1:3" x14ac:dyDescent="0.25">
      <c r="A647" s="9" t="s">
        <v>698</v>
      </c>
      <c r="B647" s="12">
        <v>9757.439585242375</v>
      </c>
      <c r="C647">
        <f>SAFADModel_final_000006__2[[#This Row],[Whole Building:Facility Total Electric Demand Power '[W'](Hourly) ]]/1000</f>
        <v>9.7574395852423752</v>
      </c>
    </row>
    <row r="648" spans="1:3" x14ac:dyDescent="0.25">
      <c r="A648" s="9" t="s">
        <v>699</v>
      </c>
      <c r="B648" s="12">
        <v>9760.293476733139</v>
      </c>
      <c r="C648">
        <f>SAFADModel_final_000006__2[[#This Row],[Whole Building:Facility Total Electric Demand Power '[W'](Hourly) ]]/1000</f>
        <v>9.7602934767331391</v>
      </c>
    </row>
    <row r="649" spans="1:3" x14ac:dyDescent="0.25">
      <c r="A649" s="9" t="s">
        <v>700</v>
      </c>
      <c r="B649" s="12">
        <v>9753.8227416424652</v>
      </c>
      <c r="C649">
        <f>SAFADModel_final_000006__2[[#This Row],[Whole Building:Facility Total Electric Demand Power '[W'](Hourly) ]]/1000</f>
        <v>9.7538227416424643</v>
      </c>
    </row>
    <row r="650" spans="1:3" x14ac:dyDescent="0.25">
      <c r="A650" s="9" t="s">
        <v>701</v>
      </c>
      <c r="B650" s="12">
        <v>9739.5951992997652</v>
      </c>
      <c r="C650">
        <f>SAFADModel_final_000006__2[[#This Row],[Whole Building:Facility Total Electric Demand Power '[W'](Hourly) ]]/1000</f>
        <v>9.7395951992997656</v>
      </c>
    </row>
    <row r="651" spans="1:3" x14ac:dyDescent="0.25">
      <c r="A651" s="9" t="s">
        <v>702</v>
      </c>
      <c r="B651" s="12">
        <v>9725.8888054152831</v>
      </c>
      <c r="C651">
        <f>SAFADModel_final_000006__2[[#This Row],[Whole Building:Facility Total Electric Demand Power '[W'](Hourly) ]]/1000</f>
        <v>9.7258888054152823</v>
      </c>
    </row>
    <row r="652" spans="1:3" x14ac:dyDescent="0.25">
      <c r="A652" s="9" t="s">
        <v>703</v>
      </c>
      <c r="B652" s="12">
        <v>9715.2182751198652</v>
      </c>
      <c r="C652">
        <f>SAFADModel_final_000006__2[[#This Row],[Whole Building:Facility Total Electric Demand Power '[W'](Hourly) ]]/1000</f>
        <v>9.7152182751198648</v>
      </c>
    </row>
    <row r="653" spans="1:3" x14ac:dyDescent="0.25">
      <c r="A653" s="9" t="s">
        <v>704</v>
      </c>
      <c r="B653" s="12">
        <v>9704.2176262416779</v>
      </c>
      <c r="C653">
        <f>SAFADModel_final_000006__2[[#This Row],[Whole Building:Facility Total Electric Demand Power '[W'](Hourly) ]]/1000</f>
        <v>9.7042176262416771</v>
      </c>
    </row>
    <row r="654" spans="1:3" x14ac:dyDescent="0.25">
      <c r="A654" s="9" t="s">
        <v>705</v>
      </c>
      <c r="B654" s="12">
        <v>9692.9206946428603</v>
      </c>
      <c r="C654">
        <f>SAFADModel_final_000006__2[[#This Row],[Whole Building:Facility Total Electric Demand Power '[W'](Hourly) ]]/1000</f>
        <v>9.6929206946428597</v>
      </c>
    </row>
    <row r="655" spans="1:3" x14ac:dyDescent="0.25">
      <c r="A655" s="9" t="s">
        <v>706</v>
      </c>
      <c r="B655" s="12">
        <v>9709.577623934545</v>
      </c>
      <c r="C655">
        <f>SAFADModel_final_000006__2[[#This Row],[Whole Building:Facility Total Electric Demand Power '[W'](Hourly) ]]/1000</f>
        <v>9.7095776239345444</v>
      </c>
    </row>
    <row r="656" spans="1:3" x14ac:dyDescent="0.25">
      <c r="A656" s="9" t="s">
        <v>707</v>
      </c>
      <c r="B656" s="12">
        <v>9756.8600804415037</v>
      </c>
      <c r="C656">
        <f>SAFADModel_final_000006__2[[#This Row],[Whole Building:Facility Total Electric Demand Power '[W'](Hourly) ]]/1000</f>
        <v>9.7568600804415038</v>
      </c>
    </row>
    <row r="657" spans="1:3" x14ac:dyDescent="0.25">
      <c r="A657" s="9" t="s">
        <v>708</v>
      </c>
      <c r="B657" s="12">
        <v>9805.1035997935305</v>
      </c>
      <c r="C657">
        <f>SAFADModel_final_000006__2[[#This Row],[Whole Building:Facility Total Electric Demand Power '[W'](Hourly) ]]/1000</f>
        <v>9.8051035997935312</v>
      </c>
    </row>
    <row r="658" spans="1:3" x14ac:dyDescent="0.25">
      <c r="A658" s="9" t="s">
        <v>709</v>
      </c>
      <c r="B658" s="12">
        <v>9842.1417400285281</v>
      </c>
      <c r="C658">
        <f>SAFADModel_final_000006__2[[#This Row],[Whole Building:Facility Total Electric Demand Power '[W'](Hourly) ]]/1000</f>
        <v>9.8421417400285289</v>
      </c>
    </row>
    <row r="659" spans="1:3" x14ac:dyDescent="0.25">
      <c r="A659" s="9" t="s">
        <v>710</v>
      </c>
      <c r="B659" s="12">
        <v>9868.0679214441025</v>
      </c>
      <c r="C659">
        <f>SAFADModel_final_000006__2[[#This Row],[Whole Building:Facility Total Electric Demand Power '[W'](Hourly) ]]/1000</f>
        <v>9.8680679214441032</v>
      </c>
    </row>
    <row r="660" spans="1:3" x14ac:dyDescent="0.25">
      <c r="A660" s="9" t="s">
        <v>711</v>
      </c>
      <c r="B660" s="12">
        <v>9888.8357216918521</v>
      </c>
      <c r="C660">
        <f>SAFADModel_final_000006__2[[#This Row],[Whole Building:Facility Total Electric Demand Power '[W'](Hourly) ]]/1000</f>
        <v>9.8888357216918514</v>
      </c>
    </row>
    <row r="661" spans="1:3" x14ac:dyDescent="0.25">
      <c r="A661" s="9" t="s">
        <v>712</v>
      </c>
      <c r="B661" s="12">
        <v>9911.3041855239389</v>
      </c>
      <c r="C661">
        <f>SAFADModel_final_000006__2[[#This Row],[Whole Building:Facility Total Electric Demand Power '[W'](Hourly) ]]/1000</f>
        <v>9.9113041855239388</v>
      </c>
    </row>
    <row r="662" spans="1:3" x14ac:dyDescent="0.25">
      <c r="A662" s="9" t="s">
        <v>713</v>
      </c>
      <c r="B662" s="12">
        <v>9933.317281793441</v>
      </c>
      <c r="C662">
        <f>SAFADModel_final_000006__2[[#This Row],[Whole Building:Facility Total Electric Demand Power '[W'](Hourly) ]]/1000</f>
        <v>9.9333172817934408</v>
      </c>
    </row>
    <row r="663" spans="1:3" x14ac:dyDescent="0.25">
      <c r="A663" s="9" t="s">
        <v>714</v>
      </c>
      <c r="B663" s="12">
        <v>9945.3666498323473</v>
      </c>
      <c r="C663">
        <f>SAFADModel_final_000006__2[[#This Row],[Whole Building:Facility Total Electric Demand Power '[W'](Hourly) ]]/1000</f>
        <v>9.9453666498323479</v>
      </c>
    </row>
    <row r="664" spans="1:3" x14ac:dyDescent="0.25">
      <c r="A664" s="9" t="s">
        <v>715</v>
      </c>
      <c r="B664" s="12">
        <v>9935.0617347578936</v>
      </c>
      <c r="C664">
        <f>SAFADModel_final_000006__2[[#This Row],[Whole Building:Facility Total Electric Demand Power '[W'](Hourly) ]]/1000</f>
        <v>9.9350617347578929</v>
      </c>
    </row>
    <row r="665" spans="1:3" x14ac:dyDescent="0.25">
      <c r="A665" s="9" t="s">
        <v>716</v>
      </c>
      <c r="B665" s="12">
        <v>9909.5779256074093</v>
      </c>
      <c r="C665">
        <f>SAFADModel_final_000006__2[[#This Row],[Whole Building:Facility Total Electric Demand Power '[W'](Hourly) ]]/1000</f>
        <v>9.9095779256074099</v>
      </c>
    </row>
    <row r="666" spans="1:3" x14ac:dyDescent="0.25">
      <c r="A666" s="9" t="s">
        <v>717</v>
      </c>
      <c r="B666" s="12">
        <v>9881.0383023154245</v>
      </c>
      <c r="C666">
        <f>SAFADModel_final_000006__2[[#This Row],[Whole Building:Facility Total Electric Demand Power '[W'](Hourly) ]]/1000</f>
        <v>9.8810383023154245</v>
      </c>
    </row>
    <row r="667" spans="1:3" x14ac:dyDescent="0.25">
      <c r="A667" s="9" t="s">
        <v>718</v>
      </c>
      <c r="B667" s="12">
        <v>9850.0351379144213</v>
      </c>
      <c r="C667">
        <f>SAFADModel_final_000006__2[[#This Row],[Whole Building:Facility Total Electric Demand Power '[W'](Hourly) ]]/1000</f>
        <v>9.8500351379144213</v>
      </c>
    </row>
    <row r="668" spans="1:3" x14ac:dyDescent="0.25">
      <c r="A668" s="9" t="s">
        <v>719</v>
      </c>
      <c r="B668" s="12">
        <v>9816.406792556636</v>
      </c>
      <c r="C668">
        <f>SAFADModel_final_000006__2[[#This Row],[Whole Building:Facility Total Electric Demand Power '[W'](Hourly) ]]/1000</f>
        <v>9.8164067925566361</v>
      </c>
    </row>
    <row r="669" spans="1:3" x14ac:dyDescent="0.25">
      <c r="A669" s="9" t="s">
        <v>720</v>
      </c>
      <c r="B669" s="12">
        <v>9777.237852051383</v>
      </c>
      <c r="C669">
        <f>SAFADModel_final_000006__2[[#This Row],[Whole Building:Facility Total Electric Demand Power '[W'](Hourly) ]]/1000</f>
        <v>9.7772378520513836</v>
      </c>
    </row>
    <row r="670" spans="1:3" x14ac:dyDescent="0.25">
      <c r="A670" s="9" t="s">
        <v>721</v>
      </c>
      <c r="B670" s="12">
        <v>9748.5178363216164</v>
      </c>
      <c r="C670">
        <f>SAFADModel_final_000006__2[[#This Row],[Whole Building:Facility Total Electric Demand Power '[W'](Hourly) ]]/1000</f>
        <v>9.7485178363216161</v>
      </c>
    </row>
    <row r="671" spans="1:3" x14ac:dyDescent="0.25">
      <c r="A671" s="9" t="s">
        <v>722</v>
      </c>
      <c r="B671" s="12">
        <v>9725.111720013143</v>
      </c>
      <c r="C671">
        <f>SAFADModel_final_000006__2[[#This Row],[Whole Building:Facility Total Electric Demand Power '[W'](Hourly) ]]/1000</f>
        <v>9.7251117200131425</v>
      </c>
    </row>
    <row r="672" spans="1:3" x14ac:dyDescent="0.25">
      <c r="A672" s="9" t="s">
        <v>723</v>
      </c>
      <c r="B672" s="12">
        <v>9701.6717915443533</v>
      </c>
      <c r="C672">
        <f>SAFADModel_final_000006__2[[#This Row],[Whole Building:Facility Total Electric Demand Power '[W'](Hourly) ]]/1000</f>
        <v>9.7016717915443529</v>
      </c>
    </row>
    <row r="673" spans="1:3" x14ac:dyDescent="0.25">
      <c r="A673" s="9" t="s">
        <v>724</v>
      </c>
      <c r="B673" s="12">
        <v>9674.0175487049</v>
      </c>
      <c r="C673">
        <f>SAFADModel_final_000006__2[[#This Row],[Whole Building:Facility Total Electric Demand Power '[W'](Hourly) ]]/1000</f>
        <v>9.6740175487048994</v>
      </c>
    </row>
    <row r="674" spans="1:3" x14ac:dyDescent="0.25">
      <c r="A674" s="9" t="s">
        <v>481</v>
      </c>
      <c r="B674" s="12">
        <v>9637.8500130799966</v>
      </c>
      <c r="C674">
        <f>SAFADModel_final_000006__2[[#This Row],[Whole Building:Facility Total Electric Demand Power '[W'](Hourly) ]]/1000</f>
        <v>9.637850013079996</v>
      </c>
    </row>
    <row r="675" spans="1:3" x14ac:dyDescent="0.25">
      <c r="A675" s="9" t="s">
        <v>482</v>
      </c>
      <c r="B675" s="12">
        <v>9601.3791210013751</v>
      </c>
      <c r="C675">
        <f>SAFADModel_final_000006__2[[#This Row],[Whole Building:Facility Total Electric Demand Power '[W'](Hourly) ]]/1000</f>
        <v>9.6013791210013757</v>
      </c>
    </row>
    <row r="676" spans="1:3" x14ac:dyDescent="0.25">
      <c r="A676" s="9" t="s">
        <v>483</v>
      </c>
      <c r="B676" s="12">
        <v>9569.305805441576</v>
      </c>
      <c r="C676">
        <f>SAFADModel_final_000006__2[[#This Row],[Whole Building:Facility Total Electric Demand Power '[W'](Hourly) ]]/1000</f>
        <v>9.5693058054415765</v>
      </c>
    </row>
    <row r="677" spans="1:3" x14ac:dyDescent="0.25">
      <c r="A677" s="9" t="s">
        <v>484</v>
      </c>
      <c r="B677" s="12">
        <v>9523.6295362690198</v>
      </c>
      <c r="C677">
        <f>SAFADModel_final_000006__2[[#This Row],[Whole Building:Facility Total Electric Demand Power '[W'](Hourly) ]]/1000</f>
        <v>9.52362953626902</v>
      </c>
    </row>
    <row r="678" spans="1:3" x14ac:dyDescent="0.25">
      <c r="A678" s="9" t="s">
        <v>485</v>
      </c>
      <c r="B678" s="12">
        <v>9470.2424756014207</v>
      </c>
      <c r="C678">
        <f>SAFADModel_final_000006__2[[#This Row],[Whole Building:Facility Total Electric Demand Power '[W'](Hourly) ]]/1000</f>
        <v>9.4702424756014203</v>
      </c>
    </row>
    <row r="679" spans="1:3" x14ac:dyDescent="0.25">
      <c r="A679" s="9" t="s">
        <v>486</v>
      </c>
      <c r="B679" s="12">
        <v>9497.9819872706576</v>
      </c>
      <c r="C679">
        <f>SAFADModel_final_000006__2[[#This Row],[Whole Building:Facility Total Electric Demand Power '[W'](Hourly) ]]/1000</f>
        <v>9.4979819872706575</v>
      </c>
    </row>
    <row r="680" spans="1:3" x14ac:dyDescent="0.25">
      <c r="A680" s="9" t="s">
        <v>487</v>
      </c>
      <c r="B680" s="12">
        <v>9638.8924916708002</v>
      </c>
      <c r="C680">
        <f>SAFADModel_final_000006__2[[#This Row],[Whole Building:Facility Total Electric Demand Power '[W'](Hourly) ]]/1000</f>
        <v>9.6388924916708003</v>
      </c>
    </row>
    <row r="681" spans="1:3" x14ac:dyDescent="0.25">
      <c r="A681" s="9" t="s">
        <v>488</v>
      </c>
      <c r="B681" s="12">
        <v>34692.603066962321</v>
      </c>
      <c r="C681">
        <f>SAFADModel_final_000006__2[[#This Row],[Whole Building:Facility Total Electric Demand Power '[W'](Hourly) ]]/1000</f>
        <v>34.69260306696232</v>
      </c>
    </row>
    <row r="682" spans="1:3" x14ac:dyDescent="0.25">
      <c r="A682" s="9" t="s">
        <v>489</v>
      </c>
      <c r="B682" s="12">
        <v>69601.625654904667</v>
      </c>
      <c r="C682">
        <f>SAFADModel_final_000006__2[[#This Row],[Whole Building:Facility Total Electric Demand Power '[W'](Hourly) ]]/1000</f>
        <v>69.601625654904666</v>
      </c>
    </row>
    <row r="683" spans="1:3" x14ac:dyDescent="0.25">
      <c r="A683" s="9" t="s">
        <v>490</v>
      </c>
      <c r="B683" s="12">
        <v>153360.67016324759</v>
      </c>
      <c r="C683">
        <f>SAFADModel_final_000006__2[[#This Row],[Whole Building:Facility Total Electric Demand Power '[W'](Hourly) ]]/1000</f>
        <v>153.36067016324759</v>
      </c>
    </row>
    <row r="684" spans="1:3" x14ac:dyDescent="0.25">
      <c r="A684" s="9" t="s">
        <v>491</v>
      </c>
      <c r="B684" s="12">
        <v>151847.56886347869</v>
      </c>
      <c r="C684">
        <f>SAFADModel_final_000006__2[[#This Row],[Whole Building:Facility Total Electric Demand Power '[W'](Hourly) ]]/1000</f>
        <v>151.8475688634787</v>
      </c>
    </row>
    <row r="685" spans="1:3" x14ac:dyDescent="0.25">
      <c r="A685" s="9" t="s">
        <v>492</v>
      </c>
      <c r="B685" s="12">
        <v>209835.05253998609</v>
      </c>
      <c r="C685">
        <f>SAFADModel_final_000006__2[[#This Row],[Whole Building:Facility Total Electric Demand Power '[W'](Hourly) ]]/1000</f>
        <v>209.83505253998609</v>
      </c>
    </row>
    <row r="686" spans="1:3" x14ac:dyDescent="0.25">
      <c r="A686" s="9" t="s">
        <v>493</v>
      </c>
      <c r="B686" s="12">
        <v>212824.84203598826</v>
      </c>
      <c r="C686">
        <f>SAFADModel_final_000006__2[[#This Row],[Whole Building:Facility Total Electric Demand Power '[W'](Hourly) ]]/1000</f>
        <v>212.82484203598827</v>
      </c>
    </row>
    <row r="687" spans="1:3" x14ac:dyDescent="0.25">
      <c r="A687" s="9" t="s">
        <v>494</v>
      </c>
      <c r="B687" s="12">
        <v>211402.79495028107</v>
      </c>
      <c r="C687">
        <f>SAFADModel_final_000006__2[[#This Row],[Whole Building:Facility Total Electric Demand Power '[W'](Hourly) ]]/1000</f>
        <v>211.40279495028108</v>
      </c>
    </row>
    <row r="688" spans="1:3" x14ac:dyDescent="0.25">
      <c r="A688" s="9" t="s">
        <v>495</v>
      </c>
      <c r="B688" s="12">
        <v>216283.44789667692</v>
      </c>
      <c r="C688">
        <f>SAFADModel_final_000006__2[[#This Row],[Whole Building:Facility Total Electric Demand Power '[W'](Hourly) ]]/1000</f>
        <v>216.28344789667693</v>
      </c>
    </row>
    <row r="689" spans="1:3" x14ac:dyDescent="0.25">
      <c r="A689" s="9" t="s">
        <v>496</v>
      </c>
      <c r="B689" s="12">
        <v>205077.39749571448</v>
      </c>
      <c r="C689">
        <f>SAFADModel_final_000006__2[[#This Row],[Whole Building:Facility Total Electric Demand Power '[W'](Hourly) ]]/1000</f>
        <v>205.07739749571448</v>
      </c>
    </row>
    <row r="690" spans="1:3" x14ac:dyDescent="0.25">
      <c r="A690" s="9" t="s">
        <v>497</v>
      </c>
      <c r="B690" s="12">
        <v>186277.83043921849</v>
      </c>
      <c r="C690">
        <f>SAFADModel_final_000006__2[[#This Row],[Whole Building:Facility Total Electric Demand Power '[W'](Hourly) ]]/1000</f>
        <v>186.27783043921849</v>
      </c>
    </row>
    <row r="691" spans="1:3" x14ac:dyDescent="0.25">
      <c r="A691" s="9" t="s">
        <v>498</v>
      </c>
      <c r="B691" s="12">
        <v>64956.751331989573</v>
      </c>
      <c r="C691">
        <f>SAFADModel_final_000006__2[[#This Row],[Whole Building:Facility Total Electric Demand Power '[W'](Hourly) ]]/1000</f>
        <v>64.95675133198958</v>
      </c>
    </row>
    <row r="692" spans="1:3" x14ac:dyDescent="0.25">
      <c r="A692" s="9" t="s">
        <v>499</v>
      </c>
      <c r="B692" s="12">
        <v>32222.942000881478</v>
      </c>
      <c r="C692">
        <f>SAFADModel_final_000006__2[[#This Row],[Whole Building:Facility Total Electric Demand Power '[W'](Hourly) ]]/1000</f>
        <v>32.222942000881474</v>
      </c>
    </row>
    <row r="693" spans="1:3" x14ac:dyDescent="0.25">
      <c r="A693" s="9" t="s">
        <v>500</v>
      </c>
      <c r="B693" s="12">
        <v>13227.908566120243</v>
      </c>
      <c r="C693">
        <f>SAFADModel_final_000006__2[[#This Row],[Whole Building:Facility Total Electric Demand Power '[W'](Hourly) ]]/1000</f>
        <v>13.227908566120243</v>
      </c>
    </row>
    <row r="694" spans="1:3" x14ac:dyDescent="0.25">
      <c r="A694" s="9" t="s">
        <v>501</v>
      </c>
      <c r="B694" s="12">
        <v>10170.594346430027</v>
      </c>
      <c r="C694">
        <f>SAFADModel_final_000006__2[[#This Row],[Whole Building:Facility Total Electric Demand Power '[W'](Hourly) ]]/1000</f>
        <v>10.170594346430027</v>
      </c>
    </row>
    <row r="695" spans="1:3" x14ac:dyDescent="0.25">
      <c r="A695" s="9" t="s">
        <v>502</v>
      </c>
      <c r="B695" s="12">
        <v>9726.9818739075235</v>
      </c>
      <c r="C695">
        <f>SAFADModel_final_000006__2[[#This Row],[Whole Building:Facility Total Electric Demand Power '[W'](Hourly) ]]/1000</f>
        <v>9.7269818739075227</v>
      </c>
    </row>
    <row r="696" spans="1:3" x14ac:dyDescent="0.25">
      <c r="A696" s="9" t="s">
        <v>503</v>
      </c>
      <c r="B696" s="12">
        <v>9697.502770221743</v>
      </c>
      <c r="C696">
        <f>SAFADModel_final_000006__2[[#This Row],[Whole Building:Facility Total Electric Demand Power '[W'](Hourly) ]]/1000</f>
        <v>9.6975027702217425</v>
      </c>
    </row>
    <row r="697" spans="1:3" x14ac:dyDescent="0.25">
      <c r="A697" s="9" t="s">
        <v>504</v>
      </c>
      <c r="B697" s="12">
        <v>9667.742416822266</v>
      </c>
      <c r="C697">
        <f>SAFADModel_final_000006__2[[#This Row],[Whole Building:Facility Total Electric Demand Power '[W'](Hourly) ]]/1000</f>
        <v>9.6677424168222661</v>
      </c>
    </row>
    <row r="698" spans="1:3" x14ac:dyDescent="0.25">
      <c r="A698" s="9" t="s">
        <v>505</v>
      </c>
      <c r="B698" s="12">
        <v>9640.4591038444833</v>
      </c>
      <c r="C698">
        <f>SAFADModel_final_000006__2[[#This Row],[Whole Building:Facility Total Electric Demand Power '[W'](Hourly) ]]/1000</f>
        <v>9.6404591038444831</v>
      </c>
    </row>
    <row r="699" spans="1:3" x14ac:dyDescent="0.25">
      <c r="A699" s="9" t="s">
        <v>506</v>
      </c>
      <c r="B699" s="12">
        <v>9614.1696145053484</v>
      </c>
      <c r="C699">
        <f>SAFADModel_final_000006__2[[#This Row],[Whole Building:Facility Total Electric Demand Power '[W'](Hourly) ]]/1000</f>
        <v>9.6141696145053483</v>
      </c>
    </row>
    <row r="700" spans="1:3" x14ac:dyDescent="0.25">
      <c r="A700" s="9" t="s">
        <v>507</v>
      </c>
      <c r="B700" s="12">
        <v>9585.2589069825754</v>
      </c>
      <c r="C700">
        <f>SAFADModel_final_000006__2[[#This Row],[Whole Building:Facility Total Electric Demand Power '[W'](Hourly) ]]/1000</f>
        <v>9.5852589069825758</v>
      </c>
    </row>
    <row r="701" spans="1:3" x14ac:dyDescent="0.25">
      <c r="A701" s="9" t="s">
        <v>508</v>
      </c>
      <c r="B701" s="12">
        <v>9563.0637219328255</v>
      </c>
      <c r="C701">
        <f>SAFADModel_final_000006__2[[#This Row],[Whole Building:Facility Total Electric Demand Power '[W'](Hourly) ]]/1000</f>
        <v>9.5630637219328261</v>
      </c>
    </row>
    <row r="702" spans="1:3" x14ac:dyDescent="0.25">
      <c r="A702" s="9" t="s">
        <v>509</v>
      </c>
      <c r="B702" s="12">
        <v>9538.7406268370523</v>
      </c>
      <c r="C702">
        <f>SAFADModel_final_000006__2[[#This Row],[Whole Building:Facility Total Electric Demand Power '[W'](Hourly) ]]/1000</f>
        <v>9.5387406268370523</v>
      </c>
    </row>
    <row r="703" spans="1:3" x14ac:dyDescent="0.25">
      <c r="A703" s="9" t="s">
        <v>510</v>
      </c>
      <c r="B703" s="12">
        <v>9566.4988289485391</v>
      </c>
      <c r="C703">
        <f>SAFADModel_final_000006__2[[#This Row],[Whole Building:Facility Total Electric Demand Power '[W'](Hourly) ]]/1000</f>
        <v>9.5664988289485393</v>
      </c>
    </row>
    <row r="704" spans="1:3" x14ac:dyDescent="0.25">
      <c r="A704" s="9" t="s">
        <v>511</v>
      </c>
      <c r="B704" s="12">
        <v>9658.9982459919265</v>
      </c>
      <c r="C704">
        <f>SAFADModel_final_000006__2[[#This Row],[Whole Building:Facility Total Electric Demand Power '[W'](Hourly) ]]/1000</f>
        <v>9.6589982459919259</v>
      </c>
    </row>
    <row r="705" spans="1:3" x14ac:dyDescent="0.25">
      <c r="A705" s="9" t="s">
        <v>512</v>
      </c>
      <c r="B705" s="12">
        <v>23982.010503364159</v>
      </c>
      <c r="C705">
        <f>SAFADModel_final_000006__2[[#This Row],[Whole Building:Facility Total Electric Demand Power '[W'](Hourly) ]]/1000</f>
        <v>23.982010503364158</v>
      </c>
    </row>
    <row r="706" spans="1:3" x14ac:dyDescent="0.25">
      <c r="A706" s="9" t="s">
        <v>513</v>
      </c>
      <c r="B706" s="12">
        <v>127010.33768235787</v>
      </c>
      <c r="C706">
        <f>SAFADModel_final_000006__2[[#This Row],[Whole Building:Facility Total Electric Demand Power '[W'](Hourly) ]]/1000</f>
        <v>127.01033768235787</v>
      </c>
    </row>
    <row r="707" spans="1:3" x14ac:dyDescent="0.25">
      <c r="A707" s="9" t="s">
        <v>514</v>
      </c>
      <c r="B707" s="12">
        <v>169729.81179162752</v>
      </c>
      <c r="C707">
        <f>SAFADModel_final_000006__2[[#This Row],[Whole Building:Facility Total Electric Demand Power '[W'](Hourly) ]]/1000</f>
        <v>169.72981179162753</v>
      </c>
    </row>
    <row r="708" spans="1:3" x14ac:dyDescent="0.25">
      <c r="A708" s="9" t="s">
        <v>515</v>
      </c>
      <c r="B708" s="12">
        <v>182953.35565920229</v>
      </c>
      <c r="C708">
        <f>SAFADModel_final_000006__2[[#This Row],[Whole Building:Facility Total Electric Demand Power '[W'](Hourly) ]]/1000</f>
        <v>182.95335565920229</v>
      </c>
    </row>
    <row r="709" spans="1:3" x14ac:dyDescent="0.25">
      <c r="A709" s="9" t="s">
        <v>516</v>
      </c>
      <c r="B709" s="12">
        <v>205971.8417796703</v>
      </c>
      <c r="C709">
        <f>SAFADModel_final_000006__2[[#This Row],[Whole Building:Facility Total Electric Demand Power '[W'](Hourly) ]]/1000</f>
        <v>205.97184177967031</v>
      </c>
    </row>
    <row r="710" spans="1:3" x14ac:dyDescent="0.25">
      <c r="A710" s="9" t="s">
        <v>517</v>
      </c>
      <c r="B710" s="12">
        <v>203653.48714199857</v>
      </c>
      <c r="C710">
        <f>SAFADModel_final_000006__2[[#This Row],[Whole Building:Facility Total Electric Demand Power '[W'](Hourly) ]]/1000</f>
        <v>203.65348714199857</v>
      </c>
    </row>
    <row r="711" spans="1:3" x14ac:dyDescent="0.25">
      <c r="A711" s="9" t="s">
        <v>518</v>
      </c>
      <c r="B711" s="12">
        <v>227397.7736149577</v>
      </c>
      <c r="C711">
        <f>SAFADModel_final_000006__2[[#This Row],[Whole Building:Facility Total Electric Demand Power '[W'](Hourly) ]]/1000</f>
        <v>227.39777361495769</v>
      </c>
    </row>
    <row r="712" spans="1:3" x14ac:dyDescent="0.25">
      <c r="A712" s="9" t="s">
        <v>519</v>
      </c>
      <c r="B712" s="12">
        <v>219851.97055599626</v>
      </c>
      <c r="C712">
        <f>SAFADModel_final_000006__2[[#This Row],[Whole Building:Facility Total Electric Demand Power '[W'](Hourly) ]]/1000</f>
        <v>219.85197055599627</v>
      </c>
    </row>
    <row r="713" spans="1:3" x14ac:dyDescent="0.25">
      <c r="A713" s="9" t="s">
        <v>520</v>
      </c>
      <c r="B713" s="12">
        <v>214310.44715960076</v>
      </c>
      <c r="C713">
        <f>SAFADModel_final_000006__2[[#This Row],[Whole Building:Facility Total Electric Demand Power '[W'](Hourly) ]]/1000</f>
        <v>214.31044715960076</v>
      </c>
    </row>
    <row r="714" spans="1:3" x14ac:dyDescent="0.25">
      <c r="A714" s="9" t="s">
        <v>521</v>
      </c>
      <c r="B714" s="12">
        <v>181350.56088623308</v>
      </c>
      <c r="C714">
        <f>SAFADModel_final_000006__2[[#This Row],[Whole Building:Facility Total Electric Demand Power '[W'](Hourly) ]]/1000</f>
        <v>181.3505608862331</v>
      </c>
    </row>
    <row r="715" spans="1:3" x14ac:dyDescent="0.25">
      <c r="A715" s="9" t="s">
        <v>522</v>
      </c>
      <c r="B715" s="12">
        <v>125781.55771233165</v>
      </c>
      <c r="C715">
        <f>SAFADModel_final_000006__2[[#This Row],[Whole Building:Facility Total Electric Demand Power '[W'](Hourly) ]]/1000</f>
        <v>125.78155771233165</v>
      </c>
    </row>
    <row r="716" spans="1:3" x14ac:dyDescent="0.25">
      <c r="A716" s="9" t="s">
        <v>523</v>
      </c>
      <c r="B716" s="12">
        <v>86445.664921174481</v>
      </c>
      <c r="C716">
        <f>SAFADModel_final_000006__2[[#This Row],[Whole Building:Facility Total Electric Demand Power '[W'](Hourly) ]]/1000</f>
        <v>86.445664921174483</v>
      </c>
    </row>
    <row r="717" spans="1:3" x14ac:dyDescent="0.25">
      <c r="A717" s="9" t="s">
        <v>524</v>
      </c>
      <c r="B717" s="12">
        <v>52973.865880584584</v>
      </c>
      <c r="C717">
        <f>SAFADModel_final_000006__2[[#This Row],[Whole Building:Facility Total Electric Demand Power '[W'](Hourly) ]]/1000</f>
        <v>52.973865880584583</v>
      </c>
    </row>
    <row r="718" spans="1:3" x14ac:dyDescent="0.25">
      <c r="A718" s="9" t="s">
        <v>525</v>
      </c>
      <c r="B718" s="12">
        <v>9778.6787283524845</v>
      </c>
      <c r="C718">
        <f>SAFADModel_final_000006__2[[#This Row],[Whole Building:Facility Total Electric Demand Power '[W'](Hourly) ]]/1000</f>
        <v>9.7786787283524852</v>
      </c>
    </row>
    <row r="719" spans="1:3" x14ac:dyDescent="0.25">
      <c r="A719" s="9" t="s">
        <v>526</v>
      </c>
      <c r="B719" s="12">
        <v>9763.5946252132289</v>
      </c>
      <c r="C719">
        <f>SAFADModel_final_000006__2[[#This Row],[Whole Building:Facility Total Electric Demand Power '[W'](Hourly) ]]/1000</f>
        <v>9.7635946252132282</v>
      </c>
    </row>
    <row r="720" spans="1:3" x14ac:dyDescent="0.25">
      <c r="A720" s="9" t="s">
        <v>527</v>
      </c>
      <c r="B720" s="12">
        <v>9743.7426777977544</v>
      </c>
      <c r="C720">
        <f>SAFADModel_final_000006__2[[#This Row],[Whole Building:Facility Total Electric Demand Power '[W'](Hourly) ]]/1000</f>
        <v>9.7437426777977549</v>
      </c>
    </row>
    <row r="721" spans="1:3" x14ac:dyDescent="0.25">
      <c r="A721" s="9" t="s">
        <v>528</v>
      </c>
      <c r="B721" s="12">
        <v>9724.4362260681883</v>
      </c>
      <c r="C721">
        <f>SAFADModel_final_000006__2[[#This Row],[Whole Building:Facility Total Electric Demand Power '[W'](Hourly) ]]/1000</f>
        <v>9.7244362260681889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7BE12-FC4E-4DB5-B996-E86356627AE2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7204.097980669022</v>
      </c>
      <c r="C2">
        <f>SAFADModel_final_000007__2[[#This Row],[Whole Building:Facility Total Electric Demand Power '[W'](Hourly) ]]/1000</f>
        <v>7.2040979806690224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7084.9220425862268</v>
      </c>
      <c r="C3">
        <f>SAFADModel_final_000007__2[[#This Row],[Whole Building:Facility Total Electric Demand Power '[W'](Hourly) ]]/1000</f>
        <v>7.0849220425862267</v>
      </c>
      <c r="D3">
        <v>11.647624639566285</v>
      </c>
      <c r="E3">
        <v>29.424119602869968</v>
      </c>
      <c r="F3">
        <v>14.445702655468446</v>
      </c>
    </row>
    <row r="4" spans="1:6" x14ac:dyDescent="0.25">
      <c r="A4" s="9" t="s">
        <v>3</v>
      </c>
      <c r="B4" s="12">
        <v>7031.4070812974051</v>
      </c>
      <c r="C4">
        <f>SAFADModel_final_000007__2[[#This Row],[Whole Building:Facility Total Electric Demand Power '[W'](Hourly) ]]/1000</f>
        <v>7.031407081297405</v>
      </c>
    </row>
    <row r="5" spans="1:6" x14ac:dyDescent="0.25">
      <c r="A5" s="9" t="s">
        <v>4</v>
      </c>
      <c r="B5" s="12">
        <v>6980.3051977231298</v>
      </c>
      <c r="C5">
        <f>SAFADModel_final_000007__2[[#This Row],[Whole Building:Facility Total Electric Demand Power '[W'](Hourly) ]]/1000</f>
        <v>6.9803051977231299</v>
      </c>
    </row>
    <row r="6" spans="1:6" x14ac:dyDescent="0.25">
      <c r="A6" s="9" t="s">
        <v>5</v>
      </c>
      <c r="B6" s="12">
        <v>6927.4685485664968</v>
      </c>
      <c r="C6">
        <f>SAFADModel_final_000007__2[[#This Row],[Whole Building:Facility Total Electric Demand Power '[W'](Hourly) ]]/1000</f>
        <v>6.9274685485664964</v>
      </c>
    </row>
    <row r="7" spans="1:6" x14ac:dyDescent="0.25">
      <c r="A7" s="9" t="s">
        <v>6</v>
      </c>
      <c r="B7" s="12">
        <v>6906.6899648830658</v>
      </c>
      <c r="C7">
        <f>SAFADModel_final_000007__2[[#This Row],[Whole Building:Facility Total Electric Demand Power '[W'](Hourly) ]]/1000</f>
        <v>6.906689964883066</v>
      </c>
    </row>
    <row r="8" spans="1:6" x14ac:dyDescent="0.25">
      <c r="A8" s="9" t="s">
        <v>7</v>
      </c>
      <c r="B8" s="12">
        <v>6963.6201113497254</v>
      </c>
      <c r="C8">
        <f>SAFADModel_final_000007__2[[#This Row],[Whole Building:Facility Total Electric Demand Power '[W'](Hourly) ]]/1000</f>
        <v>6.9636201113497256</v>
      </c>
    </row>
    <row r="9" spans="1:6" x14ac:dyDescent="0.25">
      <c r="A9" s="9" t="s">
        <v>8</v>
      </c>
      <c r="B9" s="12">
        <v>25418.073714435359</v>
      </c>
      <c r="C9">
        <f>SAFADModel_final_000007__2[[#This Row],[Whole Building:Facility Total Electric Demand Power '[W'](Hourly) ]]/1000</f>
        <v>25.418073714435359</v>
      </c>
    </row>
    <row r="10" spans="1:6" x14ac:dyDescent="0.25">
      <c r="A10" s="9" t="s">
        <v>9</v>
      </c>
      <c r="B10" s="12">
        <v>67262.948109562669</v>
      </c>
      <c r="C10">
        <f>SAFADModel_final_000007__2[[#This Row],[Whole Building:Facility Total Electric Demand Power '[W'](Hourly) ]]/1000</f>
        <v>67.262948109562672</v>
      </c>
    </row>
    <row r="11" spans="1:6" x14ac:dyDescent="0.25">
      <c r="A11" s="9" t="s">
        <v>10</v>
      </c>
      <c r="B11" s="12">
        <v>107049.34957906547</v>
      </c>
      <c r="C11">
        <f>SAFADModel_final_000007__2[[#This Row],[Whole Building:Facility Total Electric Demand Power '[W'](Hourly) ]]/1000</f>
        <v>107.04934957906548</v>
      </c>
    </row>
    <row r="12" spans="1:6" x14ac:dyDescent="0.25">
      <c r="A12" s="9" t="s">
        <v>11</v>
      </c>
      <c r="B12" s="12">
        <v>108309.9325257461</v>
      </c>
      <c r="C12">
        <f>SAFADModel_final_000007__2[[#This Row],[Whole Building:Facility Total Electric Demand Power '[W'](Hourly) ]]/1000</f>
        <v>108.30993252574611</v>
      </c>
    </row>
    <row r="13" spans="1:6" x14ac:dyDescent="0.25">
      <c r="A13" s="9" t="s">
        <v>12</v>
      </c>
      <c r="B13" s="12">
        <v>144195.39163816252</v>
      </c>
      <c r="C13">
        <f>SAFADModel_final_000007__2[[#This Row],[Whole Building:Facility Total Electric Demand Power '[W'](Hourly) ]]/1000</f>
        <v>144.1953916381625</v>
      </c>
    </row>
    <row r="14" spans="1:6" x14ac:dyDescent="0.25">
      <c r="A14" s="9" t="s">
        <v>13</v>
      </c>
      <c r="B14" s="12">
        <v>143329.4174484034</v>
      </c>
      <c r="C14">
        <f>SAFADModel_final_000007__2[[#This Row],[Whole Building:Facility Total Electric Demand Power '[W'](Hourly) ]]/1000</f>
        <v>143.3294174484034</v>
      </c>
    </row>
    <row r="15" spans="1:6" x14ac:dyDescent="0.25">
      <c r="A15" s="9" t="s">
        <v>14</v>
      </c>
      <c r="B15" s="12">
        <v>149257.25634971098</v>
      </c>
      <c r="C15">
        <f>SAFADModel_final_000007__2[[#This Row],[Whole Building:Facility Total Electric Demand Power '[W'](Hourly) ]]/1000</f>
        <v>149.25725634971099</v>
      </c>
    </row>
    <row r="16" spans="1:6" x14ac:dyDescent="0.25">
      <c r="A16" s="9" t="s">
        <v>15</v>
      </c>
      <c r="B16" s="12">
        <v>155356.34135651976</v>
      </c>
      <c r="C16">
        <f>SAFADModel_final_000007__2[[#This Row],[Whole Building:Facility Total Electric Demand Power '[W'](Hourly) ]]/1000</f>
        <v>155.35634135651975</v>
      </c>
    </row>
    <row r="17" spans="1:3" x14ac:dyDescent="0.25">
      <c r="A17" s="9" t="s">
        <v>16</v>
      </c>
      <c r="B17" s="12">
        <v>146394.69693859536</v>
      </c>
      <c r="C17">
        <f>SAFADModel_final_000007__2[[#This Row],[Whole Building:Facility Total Electric Demand Power '[W'](Hourly) ]]/1000</f>
        <v>146.39469693859536</v>
      </c>
    </row>
    <row r="18" spans="1:3" x14ac:dyDescent="0.25">
      <c r="A18" s="9" t="s">
        <v>17</v>
      </c>
      <c r="B18" s="12">
        <v>131440.54033288415</v>
      </c>
      <c r="C18">
        <f>SAFADModel_final_000007__2[[#This Row],[Whole Building:Facility Total Electric Demand Power '[W'](Hourly) ]]/1000</f>
        <v>131.44054033288415</v>
      </c>
    </row>
    <row r="19" spans="1:3" x14ac:dyDescent="0.25">
      <c r="A19" s="9" t="s">
        <v>18</v>
      </c>
      <c r="B19" s="12">
        <v>46695.171762525897</v>
      </c>
      <c r="C19">
        <f>SAFADModel_final_000007__2[[#This Row],[Whole Building:Facility Total Electric Demand Power '[W'](Hourly) ]]/1000</f>
        <v>46.695171762525895</v>
      </c>
    </row>
    <row r="20" spans="1:3" x14ac:dyDescent="0.25">
      <c r="A20" s="9" t="s">
        <v>19</v>
      </c>
      <c r="B20" s="12">
        <v>23087.510157870929</v>
      </c>
      <c r="C20">
        <f>SAFADModel_final_000007__2[[#This Row],[Whole Building:Facility Total Electric Demand Power '[W'](Hourly) ]]/1000</f>
        <v>23.087510157870931</v>
      </c>
    </row>
    <row r="21" spans="1:3" x14ac:dyDescent="0.25">
      <c r="A21" s="9" t="s">
        <v>20</v>
      </c>
      <c r="B21" s="12">
        <v>9891.0407924058163</v>
      </c>
      <c r="C21">
        <f>SAFADModel_final_000007__2[[#This Row],[Whole Building:Facility Total Electric Demand Power '[W'](Hourly) ]]/1000</f>
        <v>9.8910407924058159</v>
      </c>
    </row>
    <row r="22" spans="1:3" x14ac:dyDescent="0.25">
      <c r="A22" s="9" t="s">
        <v>21</v>
      </c>
      <c r="B22" s="12">
        <v>7686.985567434368</v>
      </c>
      <c r="C22">
        <f>SAFADModel_final_000007__2[[#This Row],[Whole Building:Facility Total Electric Demand Power '[W'](Hourly) ]]/1000</f>
        <v>7.6869855674343679</v>
      </c>
    </row>
    <row r="23" spans="1:3" x14ac:dyDescent="0.25">
      <c r="A23" s="9" t="s">
        <v>22</v>
      </c>
      <c r="B23" s="12">
        <v>7262.2455497014271</v>
      </c>
      <c r="C23">
        <f>SAFADModel_final_000007__2[[#This Row],[Whole Building:Facility Total Electric Demand Power '[W'](Hourly) ]]/1000</f>
        <v>7.2622455497014267</v>
      </c>
    </row>
    <row r="24" spans="1:3" x14ac:dyDescent="0.25">
      <c r="A24" s="9" t="s">
        <v>23</v>
      </c>
      <c r="B24" s="12">
        <v>7264.276713664779</v>
      </c>
      <c r="C24">
        <f>SAFADModel_final_000007__2[[#This Row],[Whole Building:Facility Total Electric Demand Power '[W'](Hourly) ]]/1000</f>
        <v>7.2642767136647786</v>
      </c>
    </row>
    <row r="25" spans="1:3" x14ac:dyDescent="0.25">
      <c r="A25" s="9" t="s">
        <v>24</v>
      </c>
      <c r="B25" s="12">
        <v>7256.6134154550409</v>
      </c>
      <c r="C25">
        <f>SAFADModel_final_000007__2[[#This Row],[Whole Building:Facility Total Electric Demand Power '[W'](Hourly) ]]/1000</f>
        <v>7.2566134154550408</v>
      </c>
    </row>
    <row r="26" spans="1:3" x14ac:dyDescent="0.25">
      <c r="A26" s="9" t="s">
        <v>25</v>
      </c>
      <c r="B26" s="12">
        <v>7246.0641144464198</v>
      </c>
      <c r="C26">
        <f>SAFADModel_final_000007__2[[#This Row],[Whole Building:Facility Total Electric Demand Power '[W'](Hourly) ]]/1000</f>
        <v>7.24606411444642</v>
      </c>
    </row>
    <row r="27" spans="1:3" x14ac:dyDescent="0.25">
      <c r="A27" s="9" t="s">
        <v>26</v>
      </c>
      <c r="B27" s="12">
        <v>7231.1151770030592</v>
      </c>
      <c r="C27">
        <f>SAFADModel_final_000007__2[[#This Row],[Whole Building:Facility Total Electric Demand Power '[W'](Hourly) ]]/1000</f>
        <v>7.2311151770030593</v>
      </c>
    </row>
    <row r="28" spans="1:3" x14ac:dyDescent="0.25">
      <c r="A28" s="9" t="s">
        <v>27</v>
      </c>
      <c r="B28" s="12">
        <v>7215.2342759446665</v>
      </c>
      <c r="C28">
        <f>SAFADModel_final_000007__2[[#This Row],[Whole Building:Facility Total Electric Demand Power '[W'](Hourly) ]]/1000</f>
        <v>7.2152342759446668</v>
      </c>
    </row>
    <row r="29" spans="1:3" x14ac:dyDescent="0.25">
      <c r="A29" s="9" t="s">
        <v>28</v>
      </c>
      <c r="B29" s="12">
        <v>7211.7503267745851</v>
      </c>
      <c r="C29">
        <f>SAFADModel_final_000007__2[[#This Row],[Whole Building:Facility Total Electric Demand Power '[W'](Hourly) ]]/1000</f>
        <v>7.2117503267745855</v>
      </c>
    </row>
    <row r="30" spans="1:3" x14ac:dyDescent="0.25">
      <c r="A30" s="9" t="s">
        <v>29</v>
      </c>
      <c r="B30" s="12">
        <v>7208.5962558596366</v>
      </c>
      <c r="C30">
        <f>SAFADModel_final_000007__2[[#This Row],[Whole Building:Facility Total Electric Demand Power '[W'](Hourly) ]]/1000</f>
        <v>7.2085962558596366</v>
      </c>
    </row>
    <row r="31" spans="1:3" x14ac:dyDescent="0.25">
      <c r="A31" s="9" t="s">
        <v>30</v>
      </c>
      <c r="B31" s="12">
        <v>7206.5794993269874</v>
      </c>
      <c r="C31">
        <f>SAFADModel_final_000007__2[[#This Row],[Whole Building:Facility Total Electric Demand Power '[W'](Hourly) ]]/1000</f>
        <v>7.2065794993269874</v>
      </c>
    </row>
    <row r="32" spans="1:3" x14ac:dyDescent="0.25">
      <c r="A32" s="9" t="s">
        <v>31</v>
      </c>
      <c r="B32" s="12">
        <v>7207.4103371357623</v>
      </c>
      <c r="C32">
        <f>SAFADModel_final_000007__2[[#This Row],[Whole Building:Facility Total Electric Demand Power '[W'](Hourly) ]]/1000</f>
        <v>7.2074103371357623</v>
      </c>
    </row>
    <row r="33" spans="1:3" x14ac:dyDescent="0.25">
      <c r="A33" s="9" t="s">
        <v>32</v>
      </c>
      <c r="B33" s="12">
        <v>17623.223079851556</v>
      </c>
      <c r="C33">
        <f>SAFADModel_final_000007__2[[#This Row],[Whole Building:Facility Total Electric Demand Power '[W'](Hourly) ]]/1000</f>
        <v>17.623223079851556</v>
      </c>
    </row>
    <row r="34" spans="1:3" x14ac:dyDescent="0.25">
      <c r="A34" s="9" t="s">
        <v>33</v>
      </c>
      <c r="B34" s="12">
        <v>87336.833437722744</v>
      </c>
      <c r="C34">
        <f>SAFADModel_final_000007__2[[#This Row],[Whole Building:Facility Total Electric Demand Power '[W'](Hourly) ]]/1000</f>
        <v>87.336833437722746</v>
      </c>
    </row>
    <row r="35" spans="1:3" x14ac:dyDescent="0.25">
      <c r="A35" s="9" t="s">
        <v>34</v>
      </c>
      <c r="B35" s="12">
        <v>118121.66016252937</v>
      </c>
      <c r="C35">
        <f>SAFADModel_final_000007__2[[#This Row],[Whole Building:Facility Total Electric Demand Power '[W'](Hourly) ]]/1000</f>
        <v>118.12166016252937</v>
      </c>
    </row>
    <row r="36" spans="1:3" x14ac:dyDescent="0.25">
      <c r="A36" s="9" t="s">
        <v>35</v>
      </c>
      <c r="B36" s="12">
        <v>128684.94400622205</v>
      </c>
      <c r="C36">
        <f>SAFADModel_final_000007__2[[#This Row],[Whole Building:Facility Total Electric Demand Power '[W'](Hourly) ]]/1000</f>
        <v>128.68494400622205</v>
      </c>
    </row>
    <row r="37" spans="1:3" x14ac:dyDescent="0.25">
      <c r="A37" s="9" t="s">
        <v>36</v>
      </c>
      <c r="B37" s="12">
        <v>144701.57146946297</v>
      </c>
      <c r="C37">
        <f>SAFADModel_final_000007__2[[#This Row],[Whole Building:Facility Total Electric Demand Power '[W'](Hourly) ]]/1000</f>
        <v>144.70157146946298</v>
      </c>
    </row>
    <row r="38" spans="1:3" x14ac:dyDescent="0.25">
      <c r="A38" s="9" t="s">
        <v>37</v>
      </c>
      <c r="B38" s="12">
        <v>138354.9960229102</v>
      </c>
      <c r="C38">
        <f>SAFADModel_final_000007__2[[#This Row],[Whole Building:Facility Total Electric Demand Power '[W'](Hourly) ]]/1000</f>
        <v>138.3549960229102</v>
      </c>
    </row>
    <row r="39" spans="1:3" x14ac:dyDescent="0.25">
      <c r="A39" s="9" t="s">
        <v>38</v>
      </c>
      <c r="B39" s="12">
        <v>156616.43061866381</v>
      </c>
      <c r="C39">
        <f>SAFADModel_final_000007__2[[#This Row],[Whole Building:Facility Total Electric Demand Power '[W'](Hourly) ]]/1000</f>
        <v>156.61643061866383</v>
      </c>
    </row>
    <row r="40" spans="1:3" x14ac:dyDescent="0.25">
      <c r="A40" s="9" t="s">
        <v>39</v>
      </c>
      <c r="B40" s="12">
        <v>151411.92780029736</v>
      </c>
      <c r="C40">
        <f>SAFADModel_final_000007__2[[#This Row],[Whole Building:Facility Total Electric Demand Power '[W'](Hourly) ]]/1000</f>
        <v>151.41192780029735</v>
      </c>
    </row>
    <row r="41" spans="1:3" x14ac:dyDescent="0.25">
      <c r="A41" s="9" t="s">
        <v>40</v>
      </c>
      <c r="B41" s="12">
        <v>151086.68633203869</v>
      </c>
      <c r="C41">
        <f>SAFADModel_final_000007__2[[#This Row],[Whole Building:Facility Total Electric Demand Power '[W'](Hourly) ]]/1000</f>
        <v>151.08668633203868</v>
      </c>
    </row>
    <row r="42" spans="1:3" x14ac:dyDescent="0.25">
      <c r="A42" s="9" t="s">
        <v>41</v>
      </c>
      <c r="B42" s="12">
        <v>132108.04540657953</v>
      </c>
      <c r="C42">
        <f>SAFADModel_final_000007__2[[#This Row],[Whole Building:Facility Total Electric Demand Power '[W'](Hourly) ]]/1000</f>
        <v>132.10804540657952</v>
      </c>
    </row>
    <row r="43" spans="1:3" x14ac:dyDescent="0.25">
      <c r="A43" s="9" t="s">
        <v>42</v>
      </c>
      <c r="B43" s="12">
        <v>94374.245503612517</v>
      </c>
      <c r="C43">
        <f>SAFADModel_final_000007__2[[#This Row],[Whole Building:Facility Total Electric Demand Power '[W'](Hourly) ]]/1000</f>
        <v>94.374245503612514</v>
      </c>
    </row>
    <row r="44" spans="1:3" x14ac:dyDescent="0.25">
      <c r="A44" s="9" t="s">
        <v>43</v>
      </c>
      <c r="B44" s="12">
        <v>62859.876890317966</v>
      </c>
      <c r="C44">
        <f>SAFADModel_final_000007__2[[#This Row],[Whole Building:Facility Total Electric Demand Power '[W'](Hourly) ]]/1000</f>
        <v>62.859876890317963</v>
      </c>
    </row>
    <row r="45" spans="1:3" x14ac:dyDescent="0.25">
      <c r="A45" s="9" t="s">
        <v>44</v>
      </c>
      <c r="B45" s="12">
        <v>38077.862408060369</v>
      </c>
      <c r="C45">
        <f>SAFADModel_final_000007__2[[#This Row],[Whole Building:Facility Total Electric Demand Power '[W'](Hourly) ]]/1000</f>
        <v>38.077862408060369</v>
      </c>
    </row>
    <row r="46" spans="1:3" x14ac:dyDescent="0.25">
      <c r="A46" s="9" t="s">
        <v>45</v>
      </c>
      <c r="B46" s="12">
        <v>7389.6318277566579</v>
      </c>
      <c r="C46">
        <f>SAFADModel_final_000007__2[[#This Row],[Whole Building:Facility Total Electric Demand Power '[W'](Hourly) ]]/1000</f>
        <v>7.3896318277566575</v>
      </c>
    </row>
    <row r="47" spans="1:3" x14ac:dyDescent="0.25">
      <c r="A47" s="9" t="s">
        <v>46</v>
      </c>
      <c r="B47" s="12">
        <v>7310.7215927234247</v>
      </c>
      <c r="C47">
        <f>SAFADModel_final_000007__2[[#This Row],[Whole Building:Facility Total Electric Demand Power '[W'](Hourly) ]]/1000</f>
        <v>7.310721592723425</v>
      </c>
    </row>
    <row r="48" spans="1:3" x14ac:dyDescent="0.25">
      <c r="A48" s="9" t="s">
        <v>47</v>
      </c>
      <c r="B48" s="12">
        <v>7260.8639427272747</v>
      </c>
      <c r="C48">
        <f>SAFADModel_final_000007__2[[#This Row],[Whole Building:Facility Total Electric Demand Power '[W'](Hourly) ]]/1000</f>
        <v>7.2608639427272745</v>
      </c>
    </row>
    <row r="49" spans="1:3" x14ac:dyDescent="0.25">
      <c r="A49" s="9" t="s">
        <v>48</v>
      </c>
      <c r="B49" s="12">
        <v>7217.6178763341823</v>
      </c>
      <c r="C49">
        <f>SAFADModel_final_000007__2[[#This Row],[Whole Building:Facility Total Electric Demand Power '[W'](Hourly) ]]/1000</f>
        <v>7.2176178763341818</v>
      </c>
    </row>
    <row r="50" spans="1:3" x14ac:dyDescent="0.25">
      <c r="A50" s="9" t="s">
        <v>49</v>
      </c>
      <c r="B50" s="12">
        <v>7175.9700052401313</v>
      </c>
      <c r="C50">
        <f>SAFADModel_final_000007__2[[#This Row],[Whole Building:Facility Total Electric Demand Power '[W'](Hourly) ]]/1000</f>
        <v>7.1759700052401314</v>
      </c>
    </row>
    <row r="51" spans="1:3" x14ac:dyDescent="0.25">
      <c r="A51" s="9" t="s">
        <v>50</v>
      </c>
      <c r="B51" s="12">
        <v>7140.0647504262161</v>
      </c>
      <c r="C51">
        <f>SAFADModel_final_000007__2[[#This Row],[Whole Building:Facility Total Electric Demand Power '[W'](Hourly) ]]/1000</f>
        <v>7.140064750426216</v>
      </c>
    </row>
    <row r="52" spans="1:3" x14ac:dyDescent="0.25">
      <c r="A52" s="9" t="s">
        <v>51</v>
      </c>
      <c r="B52" s="12">
        <v>7100.3269289723685</v>
      </c>
      <c r="C52">
        <f>SAFADModel_final_000007__2[[#This Row],[Whole Building:Facility Total Electric Demand Power '[W'](Hourly) ]]/1000</f>
        <v>7.1003269289723683</v>
      </c>
    </row>
    <row r="53" spans="1:3" x14ac:dyDescent="0.25">
      <c r="A53" s="9" t="s">
        <v>52</v>
      </c>
      <c r="B53" s="12">
        <v>7065.0503368433338</v>
      </c>
      <c r="C53">
        <f>SAFADModel_final_000007__2[[#This Row],[Whole Building:Facility Total Electric Demand Power '[W'](Hourly) ]]/1000</f>
        <v>7.0650503368433339</v>
      </c>
    </row>
    <row r="54" spans="1:3" x14ac:dyDescent="0.25">
      <c r="A54" s="9" t="s">
        <v>53</v>
      </c>
      <c r="B54" s="12">
        <v>7030.0670155500347</v>
      </c>
      <c r="C54">
        <f>SAFADModel_final_000007__2[[#This Row],[Whole Building:Facility Total Electric Demand Power '[W'](Hourly) ]]/1000</f>
        <v>7.0300670155500349</v>
      </c>
    </row>
    <row r="55" spans="1:3" x14ac:dyDescent="0.25">
      <c r="A55" s="9" t="s">
        <v>54</v>
      </c>
      <c r="B55" s="12">
        <v>7018.9136177870523</v>
      </c>
      <c r="C55">
        <f>SAFADModel_final_000007__2[[#This Row],[Whole Building:Facility Total Electric Demand Power '[W'](Hourly) ]]/1000</f>
        <v>7.0189136177870521</v>
      </c>
    </row>
    <row r="56" spans="1:3" x14ac:dyDescent="0.25">
      <c r="A56" s="9" t="s">
        <v>55</v>
      </c>
      <c r="B56" s="12">
        <v>7073.1305535571601</v>
      </c>
      <c r="C56">
        <f>SAFADModel_final_000007__2[[#This Row],[Whole Building:Facility Total Electric Demand Power '[W'](Hourly) ]]/1000</f>
        <v>7.07313055355716</v>
      </c>
    </row>
    <row r="57" spans="1:3" x14ac:dyDescent="0.25">
      <c r="A57" s="9" t="s">
        <v>56</v>
      </c>
      <c r="B57" s="12">
        <v>20824.817423557906</v>
      </c>
      <c r="C57">
        <f>SAFADModel_final_000007__2[[#This Row],[Whole Building:Facility Total Electric Demand Power '[W'](Hourly) ]]/1000</f>
        <v>20.824817423557906</v>
      </c>
    </row>
    <row r="58" spans="1:3" x14ac:dyDescent="0.25">
      <c r="A58" s="9" t="s">
        <v>57</v>
      </c>
      <c r="B58" s="12">
        <v>82316.035795883872</v>
      </c>
      <c r="C58">
        <f>SAFADModel_final_000007__2[[#This Row],[Whole Building:Facility Total Electric Demand Power '[W'](Hourly) ]]/1000</f>
        <v>82.316035795883877</v>
      </c>
    </row>
    <row r="59" spans="1:3" x14ac:dyDescent="0.25">
      <c r="A59" s="9" t="s">
        <v>58</v>
      </c>
      <c r="B59" s="12">
        <v>111537.38978847496</v>
      </c>
      <c r="C59">
        <f>SAFADModel_final_000007__2[[#This Row],[Whole Building:Facility Total Electric Demand Power '[W'](Hourly) ]]/1000</f>
        <v>111.53738978847495</v>
      </c>
    </row>
    <row r="60" spans="1:3" x14ac:dyDescent="0.25">
      <c r="A60" s="9" t="s">
        <v>59</v>
      </c>
      <c r="B60" s="12">
        <v>132317.77895507374</v>
      </c>
      <c r="C60">
        <f>SAFADModel_final_000007__2[[#This Row],[Whole Building:Facility Total Electric Demand Power '[W'](Hourly) ]]/1000</f>
        <v>132.31777895507375</v>
      </c>
    </row>
    <row r="61" spans="1:3" x14ac:dyDescent="0.25">
      <c r="A61" s="9" t="s">
        <v>60</v>
      </c>
      <c r="B61" s="12">
        <v>155818.89527328443</v>
      </c>
      <c r="C61">
        <f>SAFADModel_final_000007__2[[#This Row],[Whole Building:Facility Total Electric Demand Power '[W'](Hourly) ]]/1000</f>
        <v>155.81889527328443</v>
      </c>
    </row>
    <row r="62" spans="1:3" x14ac:dyDescent="0.25">
      <c r="A62" s="9" t="s">
        <v>61</v>
      </c>
      <c r="B62" s="12">
        <v>153364.61510665686</v>
      </c>
      <c r="C62">
        <f>SAFADModel_final_000007__2[[#This Row],[Whole Building:Facility Total Electric Demand Power '[W'](Hourly) ]]/1000</f>
        <v>153.36461510665686</v>
      </c>
    </row>
    <row r="63" spans="1:3" x14ac:dyDescent="0.25">
      <c r="A63" s="9" t="s">
        <v>62</v>
      </c>
      <c r="B63" s="12">
        <v>148760.28704537792</v>
      </c>
      <c r="C63">
        <f>SAFADModel_final_000007__2[[#This Row],[Whole Building:Facility Total Electric Demand Power '[W'](Hourly) ]]/1000</f>
        <v>148.76028704537791</v>
      </c>
    </row>
    <row r="64" spans="1:3" x14ac:dyDescent="0.25">
      <c r="A64" s="9" t="s">
        <v>63</v>
      </c>
      <c r="B64" s="12">
        <v>155025.09642709175</v>
      </c>
      <c r="C64">
        <f>SAFADModel_final_000007__2[[#This Row],[Whole Building:Facility Total Electric Demand Power '[W'](Hourly) ]]/1000</f>
        <v>155.02509642709174</v>
      </c>
    </row>
    <row r="65" spans="1:3" x14ac:dyDescent="0.25">
      <c r="A65" s="9" t="s">
        <v>64</v>
      </c>
      <c r="B65" s="12">
        <v>133532.59467771882</v>
      </c>
      <c r="C65">
        <f>SAFADModel_final_000007__2[[#This Row],[Whole Building:Facility Total Electric Demand Power '[W'](Hourly) ]]/1000</f>
        <v>133.53259467771883</v>
      </c>
    </row>
    <row r="66" spans="1:3" x14ac:dyDescent="0.25">
      <c r="A66" s="9" t="s">
        <v>65</v>
      </c>
      <c r="B66" s="12">
        <v>81470.319283839155</v>
      </c>
      <c r="C66">
        <f>SAFADModel_final_000007__2[[#This Row],[Whole Building:Facility Total Electric Demand Power '[W'](Hourly) ]]/1000</f>
        <v>81.47031928383916</v>
      </c>
    </row>
    <row r="67" spans="1:3" x14ac:dyDescent="0.25">
      <c r="A67" s="9" t="s">
        <v>66</v>
      </c>
      <c r="B67" s="12">
        <v>43514.331258366605</v>
      </c>
      <c r="C67">
        <f>SAFADModel_final_000007__2[[#This Row],[Whole Building:Facility Total Electric Demand Power '[W'](Hourly) ]]/1000</f>
        <v>43.514331258366603</v>
      </c>
    </row>
    <row r="68" spans="1:3" x14ac:dyDescent="0.25">
      <c r="A68" s="9" t="s">
        <v>67</v>
      </c>
      <c r="B68" s="12">
        <v>19446.134791863962</v>
      </c>
      <c r="C68">
        <f>SAFADModel_final_000007__2[[#This Row],[Whole Building:Facility Total Electric Demand Power '[W'](Hourly) ]]/1000</f>
        <v>19.446134791863962</v>
      </c>
    </row>
    <row r="69" spans="1:3" x14ac:dyDescent="0.25">
      <c r="A69" s="9" t="s">
        <v>68</v>
      </c>
      <c r="B69" s="12">
        <v>8108.4323045077763</v>
      </c>
      <c r="C69">
        <f>SAFADModel_final_000007__2[[#This Row],[Whole Building:Facility Total Electric Demand Power '[W'](Hourly) ]]/1000</f>
        <v>8.108432304507776</v>
      </c>
    </row>
    <row r="70" spans="1:3" x14ac:dyDescent="0.25">
      <c r="A70" s="9" t="s">
        <v>69</v>
      </c>
      <c r="B70" s="12">
        <v>7673.9868948523463</v>
      </c>
      <c r="C70">
        <f>SAFADModel_final_000007__2[[#This Row],[Whole Building:Facility Total Electric Demand Power '[W'](Hourly) ]]/1000</f>
        <v>7.6739868948523462</v>
      </c>
    </row>
    <row r="71" spans="1:3" x14ac:dyDescent="0.25">
      <c r="A71" s="9" t="s">
        <v>70</v>
      </c>
      <c r="B71" s="12">
        <v>7239.027491641139</v>
      </c>
      <c r="C71">
        <f>SAFADModel_final_000007__2[[#This Row],[Whole Building:Facility Total Electric Demand Power '[W'](Hourly) ]]/1000</f>
        <v>7.2390274916411395</v>
      </c>
    </row>
    <row r="72" spans="1:3" x14ac:dyDescent="0.25">
      <c r="A72" s="9" t="s">
        <v>71</v>
      </c>
      <c r="B72" s="12">
        <v>7216.8643887472363</v>
      </c>
      <c r="C72">
        <f>SAFADModel_final_000007__2[[#This Row],[Whole Building:Facility Total Electric Demand Power '[W'](Hourly) ]]/1000</f>
        <v>7.2168643887472363</v>
      </c>
    </row>
    <row r="73" spans="1:3" x14ac:dyDescent="0.25">
      <c r="A73" s="9" t="s">
        <v>72</v>
      </c>
      <c r="B73" s="12">
        <v>7193.9724418844671</v>
      </c>
      <c r="C73">
        <f>SAFADModel_final_000007__2[[#This Row],[Whole Building:Facility Total Electric Demand Power '[W'](Hourly) ]]/1000</f>
        <v>7.1939724418844673</v>
      </c>
    </row>
    <row r="74" spans="1:3" x14ac:dyDescent="0.25">
      <c r="A74" s="9" t="s">
        <v>73</v>
      </c>
      <c r="B74" s="12">
        <v>7171.7372648834598</v>
      </c>
      <c r="C74">
        <f>SAFADModel_final_000007__2[[#This Row],[Whole Building:Facility Total Electric Demand Power '[W'](Hourly) ]]/1000</f>
        <v>7.1717372648834594</v>
      </c>
    </row>
    <row r="75" spans="1:3" x14ac:dyDescent="0.25">
      <c r="A75" s="9" t="s">
        <v>74</v>
      </c>
      <c r="B75" s="12">
        <v>7147.9656541989452</v>
      </c>
      <c r="C75">
        <f>SAFADModel_final_000007__2[[#This Row],[Whole Building:Facility Total Electric Demand Power '[W'](Hourly) ]]/1000</f>
        <v>7.1479656541989449</v>
      </c>
    </row>
    <row r="76" spans="1:3" x14ac:dyDescent="0.25">
      <c r="A76" s="9" t="s">
        <v>75</v>
      </c>
      <c r="B76" s="12">
        <v>7122.3222931332666</v>
      </c>
      <c r="C76">
        <f>SAFADModel_final_000007__2[[#This Row],[Whole Building:Facility Total Electric Demand Power '[W'](Hourly) ]]/1000</f>
        <v>7.1223222931332666</v>
      </c>
    </row>
    <row r="77" spans="1:3" x14ac:dyDescent="0.25">
      <c r="A77" s="9" t="s">
        <v>76</v>
      </c>
      <c r="B77" s="12">
        <v>7095.4103016322251</v>
      </c>
      <c r="C77">
        <f>SAFADModel_final_000007__2[[#This Row],[Whole Building:Facility Total Electric Demand Power '[W'](Hourly) ]]/1000</f>
        <v>7.0954103016322252</v>
      </c>
    </row>
    <row r="78" spans="1:3" x14ac:dyDescent="0.25">
      <c r="A78" s="9" t="s">
        <v>77</v>
      </c>
      <c r="B78" s="12">
        <v>7074.2784388786049</v>
      </c>
      <c r="C78">
        <f>SAFADModel_final_000007__2[[#This Row],[Whole Building:Facility Total Electric Demand Power '[W'](Hourly) ]]/1000</f>
        <v>7.0742784388786051</v>
      </c>
    </row>
    <row r="79" spans="1:3" x14ac:dyDescent="0.25">
      <c r="A79" s="9" t="s">
        <v>78</v>
      </c>
      <c r="B79" s="12">
        <v>7064.5189984468188</v>
      </c>
      <c r="C79">
        <f>SAFADModel_final_000007__2[[#This Row],[Whole Building:Facility Total Electric Demand Power '[W'](Hourly) ]]/1000</f>
        <v>7.0645189984468191</v>
      </c>
    </row>
    <row r="80" spans="1:3" x14ac:dyDescent="0.25">
      <c r="A80" s="9" t="s">
        <v>79</v>
      </c>
      <c r="B80" s="12">
        <v>7114.912089785088</v>
      </c>
      <c r="C80">
        <f>SAFADModel_final_000007__2[[#This Row],[Whole Building:Facility Total Electric Demand Power '[W'](Hourly) ]]/1000</f>
        <v>7.1149120897850882</v>
      </c>
    </row>
    <row r="81" spans="1:3" x14ac:dyDescent="0.25">
      <c r="A81" s="9" t="s">
        <v>80</v>
      </c>
      <c r="B81" s="12">
        <v>19476.995304801174</v>
      </c>
      <c r="C81">
        <f>SAFADModel_final_000007__2[[#This Row],[Whole Building:Facility Total Electric Demand Power '[W'](Hourly) ]]/1000</f>
        <v>19.476995304801175</v>
      </c>
    </row>
    <row r="82" spans="1:3" x14ac:dyDescent="0.25">
      <c r="A82" s="9" t="s">
        <v>81</v>
      </c>
      <c r="B82" s="12">
        <v>98509.220581366855</v>
      </c>
      <c r="C82">
        <f>SAFADModel_final_000007__2[[#This Row],[Whole Building:Facility Total Electric Demand Power '[W'](Hourly) ]]/1000</f>
        <v>98.509220581366861</v>
      </c>
    </row>
    <row r="83" spans="1:3" x14ac:dyDescent="0.25">
      <c r="A83" s="9" t="s">
        <v>82</v>
      </c>
      <c r="B83" s="12">
        <v>132257.52958544091</v>
      </c>
      <c r="C83">
        <f>SAFADModel_final_000007__2[[#This Row],[Whole Building:Facility Total Electric Demand Power '[W'](Hourly) ]]/1000</f>
        <v>132.25752958544089</v>
      </c>
    </row>
    <row r="84" spans="1:3" x14ac:dyDescent="0.25">
      <c r="A84" s="9" t="s">
        <v>83</v>
      </c>
      <c r="B84" s="12">
        <v>144274.3496626078</v>
      </c>
      <c r="C84">
        <f>SAFADModel_final_000007__2[[#This Row],[Whole Building:Facility Total Electric Demand Power '[W'](Hourly) ]]/1000</f>
        <v>144.27434966260779</v>
      </c>
    </row>
    <row r="85" spans="1:3" x14ac:dyDescent="0.25">
      <c r="A85" s="9" t="s">
        <v>84</v>
      </c>
      <c r="B85" s="12">
        <v>142966.95298763117</v>
      </c>
      <c r="C85">
        <f>SAFADModel_final_000007__2[[#This Row],[Whole Building:Facility Total Electric Demand Power '[W'](Hourly) ]]/1000</f>
        <v>142.96695298763117</v>
      </c>
    </row>
    <row r="86" spans="1:3" x14ac:dyDescent="0.25">
      <c r="A86" s="9" t="s">
        <v>85</v>
      </c>
      <c r="B86" s="12">
        <v>143595.36740000444</v>
      </c>
      <c r="C86">
        <f>SAFADModel_final_000007__2[[#This Row],[Whole Building:Facility Total Electric Demand Power '[W'](Hourly) ]]/1000</f>
        <v>143.59536740000445</v>
      </c>
    </row>
    <row r="87" spans="1:3" x14ac:dyDescent="0.25">
      <c r="A87" s="9" t="s">
        <v>86</v>
      </c>
      <c r="B87" s="12">
        <v>154270.74076093515</v>
      </c>
      <c r="C87">
        <f>SAFADModel_final_000007__2[[#This Row],[Whole Building:Facility Total Electric Demand Power '[W'](Hourly) ]]/1000</f>
        <v>154.27074076093515</v>
      </c>
    </row>
    <row r="88" spans="1:3" x14ac:dyDescent="0.25">
      <c r="A88" s="9" t="s">
        <v>87</v>
      </c>
      <c r="B88" s="12">
        <v>157266.86416297618</v>
      </c>
      <c r="C88">
        <f>SAFADModel_final_000007__2[[#This Row],[Whole Building:Facility Total Electric Demand Power '[W'](Hourly) ]]/1000</f>
        <v>157.26686416297619</v>
      </c>
    </row>
    <row r="89" spans="1:3" x14ac:dyDescent="0.25">
      <c r="A89" s="9" t="s">
        <v>88</v>
      </c>
      <c r="B89" s="12">
        <v>160461.82244389714</v>
      </c>
      <c r="C89">
        <f>SAFADModel_final_000007__2[[#This Row],[Whole Building:Facility Total Electric Demand Power '[W'](Hourly) ]]/1000</f>
        <v>160.46182244389715</v>
      </c>
    </row>
    <row r="90" spans="1:3" x14ac:dyDescent="0.25">
      <c r="A90" s="9" t="s">
        <v>89</v>
      </c>
      <c r="B90" s="12">
        <v>149103.3358444483</v>
      </c>
      <c r="C90">
        <f>SAFADModel_final_000007__2[[#This Row],[Whole Building:Facility Total Electric Demand Power '[W'](Hourly) ]]/1000</f>
        <v>149.10333584444831</v>
      </c>
    </row>
    <row r="91" spans="1:3" x14ac:dyDescent="0.25">
      <c r="A91" s="9" t="s">
        <v>90</v>
      </c>
      <c r="B91" s="12">
        <v>75868.355625219949</v>
      </c>
      <c r="C91">
        <f>SAFADModel_final_000007__2[[#This Row],[Whole Building:Facility Total Electric Demand Power '[W'](Hourly) ]]/1000</f>
        <v>75.868355625219948</v>
      </c>
    </row>
    <row r="92" spans="1:3" x14ac:dyDescent="0.25">
      <c r="A92" s="9" t="s">
        <v>91</v>
      </c>
      <c r="B92" s="12">
        <v>55717.285454654011</v>
      </c>
      <c r="C92">
        <f>SAFADModel_final_000007__2[[#This Row],[Whole Building:Facility Total Electric Demand Power '[W'](Hourly) ]]/1000</f>
        <v>55.717285454654011</v>
      </c>
    </row>
    <row r="93" spans="1:3" x14ac:dyDescent="0.25">
      <c r="A93" s="9" t="s">
        <v>92</v>
      </c>
      <c r="B93" s="12">
        <v>40809.877746094717</v>
      </c>
      <c r="C93">
        <f>SAFADModel_final_000007__2[[#This Row],[Whole Building:Facility Total Electric Demand Power '[W'](Hourly) ]]/1000</f>
        <v>40.809877746094713</v>
      </c>
    </row>
    <row r="94" spans="1:3" x14ac:dyDescent="0.25">
      <c r="A94" s="9" t="s">
        <v>93</v>
      </c>
      <c r="B94" s="12">
        <v>7266.4904562717065</v>
      </c>
      <c r="C94">
        <f>SAFADModel_final_000007__2[[#This Row],[Whole Building:Facility Total Electric Demand Power '[W'](Hourly) ]]/1000</f>
        <v>7.2664904562717068</v>
      </c>
    </row>
    <row r="95" spans="1:3" x14ac:dyDescent="0.25">
      <c r="A95" s="9" t="s">
        <v>94</v>
      </c>
      <c r="B95" s="12">
        <v>7246.3731891444695</v>
      </c>
      <c r="C95">
        <f>SAFADModel_final_000007__2[[#This Row],[Whole Building:Facility Total Electric Demand Power '[W'](Hourly) ]]/1000</f>
        <v>7.2463731891444692</v>
      </c>
    </row>
    <row r="96" spans="1:3" x14ac:dyDescent="0.25">
      <c r="A96" s="9" t="s">
        <v>95</v>
      </c>
      <c r="B96" s="12">
        <v>7221.7379528994379</v>
      </c>
      <c r="C96">
        <f>SAFADModel_final_000007__2[[#This Row],[Whole Building:Facility Total Electric Demand Power '[W'](Hourly) ]]/1000</f>
        <v>7.2217379528994377</v>
      </c>
    </row>
    <row r="97" spans="1:3" x14ac:dyDescent="0.25">
      <c r="A97" s="9" t="s">
        <v>96</v>
      </c>
      <c r="B97" s="12">
        <v>7201.8832583762705</v>
      </c>
      <c r="C97">
        <f>SAFADModel_final_000007__2[[#This Row],[Whole Building:Facility Total Electric Demand Power '[W'](Hourly) ]]/1000</f>
        <v>7.2018832583762702</v>
      </c>
    </row>
    <row r="98" spans="1:3" x14ac:dyDescent="0.25">
      <c r="A98" s="9" t="s">
        <v>97</v>
      </c>
      <c r="B98" s="12">
        <v>7198.0123264181684</v>
      </c>
      <c r="C98">
        <f>SAFADModel_final_000007__2[[#This Row],[Whole Building:Facility Total Electric Demand Power '[W'](Hourly) ]]/1000</f>
        <v>7.1980123264181683</v>
      </c>
    </row>
    <row r="99" spans="1:3" x14ac:dyDescent="0.25">
      <c r="A99" s="9" t="s">
        <v>98</v>
      </c>
      <c r="B99" s="12">
        <v>7194.443454392851</v>
      </c>
      <c r="C99">
        <f>SAFADModel_final_000007__2[[#This Row],[Whole Building:Facility Total Electric Demand Power '[W'](Hourly) ]]/1000</f>
        <v>7.194443454392851</v>
      </c>
    </row>
    <row r="100" spans="1:3" x14ac:dyDescent="0.25">
      <c r="A100" s="9" t="s">
        <v>99</v>
      </c>
      <c r="B100" s="12">
        <v>7178.1960624716748</v>
      </c>
      <c r="C100">
        <f>SAFADModel_final_000007__2[[#This Row],[Whole Building:Facility Total Electric Demand Power '[W'](Hourly) ]]/1000</f>
        <v>7.1781960624716747</v>
      </c>
    </row>
    <row r="101" spans="1:3" x14ac:dyDescent="0.25">
      <c r="A101" s="9" t="s">
        <v>100</v>
      </c>
      <c r="B101" s="12">
        <v>7140.2751574042877</v>
      </c>
      <c r="C101">
        <f>SAFADModel_final_000007__2[[#This Row],[Whole Building:Facility Total Electric Demand Power '[W'](Hourly) ]]/1000</f>
        <v>7.1402751574042878</v>
      </c>
    </row>
    <row r="102" spans="1:3" x14ac:dyDescent="0.25">
      <c r="A102" s="9" t="s">
        <v>101</v>
      </c>
      <c r="B102" s="12">
        <v>7096.6670838287027</v>
      </c>
      <c r="C102">
        <f>SAFADModel_final_000007__2[[#This Row],[Whole Building:Facility Total Electric Demand Power '[W'](Hourly) ]]/1000</f>
        <v>7.0966670838287031</v>
      </c>
    </row>
    <row r="103" spans="1:3" x14ac:dyDescent="0.25">
      <c r="A103" s="9" t="s">
        <v>102</v>
      </c>
      <c r="B103" s="12">
        <v>7077.9455115272967</v>
      </c>
      <c r="C103">
        <f>SAFADModel_final_000007__2[[#This Row],[Whole Building:Facility Total Electric Demand Power '[W'](Hourly) ]]/1000</f>
        <v>7.0779455115272967</v>
      </c>
    </row>
    <row r="104" spans="1:3" x14ac:dyDescent="0.25">
      <c r="A104" s="9" t="s">
        <v>103</v>
      </c>
      <c r="B104" s="12">
        <v>7107.4163232943893</v>
      </c>
      <c r="C104">
        <f>SAFADModel_final_000007__2[[#This Row],[Whole Building:Facility Total Electric Demand Power '[W'](Hourly) ]]/1000</f>
        <v>7.1074163232943892</v>
      </c>
    </row>
    <row r="105" spans="1:3" x14ac:dyDescent="0.25">
      <c r="A105" s="9" t="s">
        <v>104</v>
      </c>
      <c r="B105" s="12">
        <v>23982.263200705416</v>
      </c>
      <c r="C105">
        <f>SAFADModel_final_000007__2[[#This Row],[Whole Building:Facility Total Electric Demand Power '[W'](Hourly) ]]/1000</f>
        <v>23.982263200705415</v>
      </c>
    </row>
    <row r="106" spans="1:3" x14ac:dyDescent="0.25">
      <c r="A106" s="9" t="s">
        <v>105</v>
      </c>
      <c r="B106" s="12">
        <v>78718.250553403675</v>
      </c>
      <c r="C106">
        <f>SAFADModel_final_000007__2[[#This Row],[Whole Building:Facility Total Electric Demand Power '[W'](Hourly) ]]/1000</f>
        <v>78.718250553403678</v>
      </c>
    </row>
    <row r="107" spans="1:3" x14ac:dyDescent="0.25">
      <c r="A107" s="9" t="s">
        <v>106</v>
      </c>
      <c r="B107" s="12">
        <v>129771.63935651498</v>
      </c>
      <c r="C107">
        <f>SAFADModel_final_000007__2[[#This Row],[Whole Building:Facility Total Electric Demand Power '[W'](Hourly) ]]/1000</f>
        <v>129.77163935651498</v>
      </c>
    </row>
    <row r="108" spans="1:3" x14ac:dyDescent="0.25">
      <c r="A108" s="9" t="s">
        <v>107</v>
      </c>
      <c r="B108" s="12">
        <v>131501.07281132796</v>
      </c>
      <c r="C108">
        <f>SAFADModel_final_000007__2[[#This Row],[Whole Building:Facility Total Electric Demand Power '[W'](Hourly) ]]/1000</f>
        <v>131.50107281132796</v>
      </c>
    </row>
    <row r="109" spans="1:3" x14ac:dyDescent="0.25">
      <c r="A109" s="9" t="s">
        <v>108</v>
      </c>
      <c r="B109" s="12">
        <v>134031.80480650926</v>
      </c>
      <c r="C109">
        <f>SAFADModel_final_000007__2[[#This Row],[Whole Building:Facility Total Electric Demand Power '[W'](Hourly) ]]/1000</f>
        <v>134.03180480650926</v>
      </c>
    </row>
    <row r="110" spans="1:3" x14ac:dyDescent="0.25">
      <c r="A110" s="9" t="s">
        <v>109</v>
      </c>
      <c r="B110" s="12">
        <v>139265.79815655755</v>
      </c>
      <c r="C110">
        <f>SAFADModel_final_000007__2[[#This Row],[Whole Building:Facility Total Electric Demand Power '[W'](Hourly) ]]/1000</f>
        <v>139.26579815655754</v>
      </c>
    </row>
    <row r="111" spans="1:3" x14ac:dyDescent="0.25">
      <c r="A111" s="9" t="s">
        <v>110</v>
      </c>
      <c r="B111" s="12">
        <v>145634.44067083587</v>
      </c>
      <c r="C111">
        <f>SAFADModel_final_000007__2[[#This Row],[Whole Building:Facility Total Electric Demand Power '[W'](Hourly) ]]/1000</f>
        <v>145.63444067083589</v>
      </c>
    </row>
    <row r="112" spans="1:3" x14ac:dyDescent="0.25">
      <c r="A112" s="9" t="s">
        <v>111</v>
      </c>
      <c r="B112" s="12">
        <v>134650.44520098399</v>
      </c>
      <c r="C112">
        <f>SAFADModel_final_000007__2[[#This Row],[Whole Building:Facility Total Electric Demand Power '[W'](Hourly) ]]/1000</f>
        <v>134.650445200984</v>
      </c>
    </row>
    <row r="113" spans="1:3" x14ac:dyDescent="0.25">
      <c r="A113" s="9" t="s">
        <v>112</v>
      </c>
      <c r="B113" s="12">
        <v>120484.02468939977</v>
      </c>
      <c r="C113">
        <f>SAFADModel_final_000007__2[[#This Row],[Whole Building:Facility Total Electric Demand Power '[W'](Hourly) ]]/1000</f>
        <v>120.48402468939977</v>
      </c>
    </row>
    <row r="114" spans="1:3" x14ac:dyDescent="0.25">
      <c r="A114" s="9" t="s">
        <v>113</v>
      </c>
      <c r="B114" s="12">
        <v>111051.82385202734</v>
      </c>
      <c r="C114">
        <f>SAFADModel_final_000007__2[[#This Row],[Whole Building:Facility Total Electric Demand Power '[W'](Hourly) ]]/1000</f>
        <v>111.05182385202734</v>
      </c>
    </row>
    <row r="115" spans="1:3" x14ac:dyDescent="0.25">
      <c r="A115" s="9" t="s">
        <v>114</v>
      </c>
      <c r="B115" s="12">
        <v>47953.054637980873</v>
      </c>
      <c r="C115">
        <f>SAFADModel_final_000007__2[[#This Row],[Whole Building:Facility Total Electric Demand Power '[W'](Hourly) ]]/1000</f>
        <v>47.95305463798087</v>
      </c>
    </row>
    <row r="116" spans="1:3" x14ac:dyDescent="0.25">
      <c r="A116" s="9" t="s">
        <v>115</v>
      </c>
      <c r="B116" s="12">
        <v>26155.794069306776</v>
      </c>
      <c r="C116">
        <f>SAFADModel_final_000007__2[[#This Row],[Whole Building:Facility Total Electric Demand Power '[W'](Hourly) ]]/1000</f>
        <v>26.155794069306776</v>
      </c>
    </row>
    <row r="117" spans="1:3" x14ac:dyDescent="0.25">
      <c r="A117" s="9" t="s">
        <v>116</v>
      </c>
      <c r="B117" s="12">
        <v>16865.769148134241</v>
      </c>
      <c r="C117">
        <f>SAFADModel_final_000007__2[[#This Row],[Whole Building:Facility Total Electric Demand Power '[W'](Hourly) ]]/1000</f>
        <v>16.865769148134241</v>
      </c>
    </row>
    <row r="118" spans="1:3" x14ac:dyDescent="0.25">
      <c r="A118" s="9" t="s">
        <v>117</v>
      </c>
      <c r="B118" s="12">
        <v>12050.340657491884</v>
      </c>
      <c r="C118">
        <f>SAFADModel_final_000007__2[[#This Row],[Whole Building:Facility Total Electric Demand Power '[W'](Hourly) ]]/1000</f>
        <v>12.050340657491885</v>
      </c>
    </row>
    <row r="119" spans="1:3" x14ac:dyDescent="0.25">
      <c r="A119" s="9" t="s">
        <v>118</v>
      </c>
      <c r="B119" s="12">
        <v>7247.0625965303743</v>
      </c>
      <c r="C119">
        <f>SAFADModel_final_000007__2[[#This Row],[Whole Building:Facility Total Electric Demand Power '[W'](Hourly) ]]/1000</f>
        <v>7.2470625965303741</v>
      </c>
    </row>
    <row r="120" spans="1:3" x14ac:dyDescent="0.25">
      <c r="A120" s="9" t="s">
        <v>119</v>
      </c>
      <c r="B120" s="12">
        <v>7225.1944510829589</v>
      </c>
      <c r="C120">
        <f>SAFADModel_final_000007__2[[#This Row],[Whole Building:Facility Total Electric Demand Power '[W'](Hourly) ]]/1000</f>
        <v>7.2251944510829587</v>
      </c>
    </row>
    <row r="121" spans="1:3" x14ac:dyDescent="0.25">
      <c r="A121" s="9" t="s">
        <v>120</v>
      </c>
      <c r="B121" s="12">
        <v>7207.657863832912</v>
      </c>
      <c r="C121">
        <f>SAFADModel_final_000007__2[[#This Row],[Whole Building:Facility Total Electric Demand Power '[W'](Hourly) ]]/1000</f>
        <v>7.2076578638329121</v>
      </c>
    </row>
    <row r="122" spans="1:3" x14ac:dyDescent="0.25">
      <c r="A122" s="9" t="s">
        <v>533</v>
      </c>
      <c r="B122" s="12">
        <v>7198.0950201192036</v>
      </c>
      <c r="C122">
        <f>SAFADModel_final_000007__2[[#This Row],[Whole Building:Facility Total Electric Demand Power '[W'](Hourly) ]]/1000</f>
        <v>7.1980950201192035</v>
      </c>
    </row>
    <row r="123" spans="1:3" x14ac:dyDescent="0.25">
      <c r="A123" s="9" t="s">
        <v>534</v>
      </c>
      <c r="B123" s="12">
        <v>7191.5591817559553</v>
      </c>
      <c r="C123">
        <f>SAFADModel_final_000007__2[[#This Row],[Whole Building:Facility Total Electric Demand Power '[W'](Hourly) ]]/1000</f>
        <v>7.191559181755955</v>
      </c>
    </row>
    <row r="124" spans="1:3" x14ac:dyDescent="0.25">
      <c r="A124" s="9" t="s">
        <v>535</v>
      </c>
      <c r="B124" s="12">
        <v>7171.649929258183</v>
      </c>
      <c r="C124">
        <f>SAFADModel_final_000007__2[[#This Row],[Whole Building:Facility Total Electric Demand Power '[W'](Hourly) ]]/1000</f>
        <v>7.1716499292581828</v>
      </c>
    </row>
    <row r="125" spans="1:3" x14ac:dyDescent="0.25">
      <c r="A125" s="9" t="s">
        <v>536</v>
      </c>
      <c r="B125" s="12">
        <v>7126.9519414640899</v>
      </c>
      <c r="C125">
        <f>SAFADModel_final_000007__2[[#This Row],[Whole Building:Facility Total Electric Demand Power '[W'](Hourly) ]]/1000</f>
        <v>7.1269519414640898</v>
      </c>
    </row>
    <row r="126" spans="1:3" x14ac:dyDescent="0.25">
      <c r="A126" s="9" t="s">
        <v>537</v>
      </c>
      <c r="B126" s="12">
        <v>7068.1504787818667</v>
      </c>
      <c r="C126">
        <f>SAFADModel_final_000007__2[[#This Row],[Whole Building:Facility Total Electric Demand Power '[W'](Hourly) ]]/1000</f>
        <v>7.0681504787818668</v>
      </c>
    </row>
    <row r="127" spans="1:3" x14ac:dyDescent="0.25">
      <c r="A127" s="9" t="s">
        <v>538</v>
      </c>
      <c r="B127" s="12">
        <v>7032.1265086279027</v>
      </c>
      <c r="C127">
        <f>SAFADModel_final_000007__2[[#This Row],[Whole Building:Facility Total Electric Demand Power '[W'](Hourly) ]]/1000</f>
        <v>7.0321265086279023</v>
      </c>
    </row>
    <row r="128" spans="1:3" x14ac:dyDescent="0.25">
      <c r="A128" s="9" t="s">
        <v>539</v>
      </c>
      <c r="B128" s="12">
        <v>7030.9555568095939</v>
      </c>
      <c r="C128">
        <f>SAFADModel_final_000007__2[[#This Row],[Whole Building:Facility Total Electric Demand Power '[W'](Hourly) ]]/1000</f>
        <v>7.0309555568095936</v>
      </c>
    </row>
    <row r="129" spans="1:3" x14ac:dyDescent="0.25">
      <c r="A129" s="9" t="s">
        <v>540</v>
      </c>
      <c r="B129" s="12">
        <v>7051.9414518219892</v>
      </c>
      <c r="C129">
        <f>SAFADModel_final_000007__2[[#This Row],[Whole Building:Facility Total Electric Demand Power '[W'](Hourly) ]]/1000</f>
        <v>7.0519414518219889</v>
      </c>
    </row>
    <row r="130" spans="1:3" x14ac:dyDescent="0.25">
      <c r="A130" s="9" t="s">
        <v>541</v>
      </c>
      <c r="B130" s="12">
        <v>40410.18362298439</v>
      </c>
      <c r="C130">
        <f>SAFADModel_final_000007__2[[#This Row],[Whole Building:Facility Total Electric Demand Power '[W'](Hourly) ]]/1000</f>
        <v>40.410183622984391</v>
      </c>
    </row>
    <row r="131" spans="1:3" x14ac:dyDescent="0.25">
      <c r="A131" s="9" t="s">
        <v>542</v>
      </c>
      <c r="B131" s="12">
        <v>56927.681564492399</v>
      </c>
      <c r="C131">
        <f>SAFADModel_final_000007__2[[#This Row],[Whole Building:Facility Total Electric Demand Power '[W'](Hourly) ]]/1000</f>
        <v>56.927681564492396</v>
      </c>
    </row>
    <row r="132" spans="1:3" x14ac:dyDescent="0.25">
      <c r="A132" s="9" t="s">
        <v>543</v>
      </c>
      <c r="B132" s="12">
        <v>66335.569905492623</v>
      </c>
      <c r="C132">
        <f>SAFADModel_final_000007__2[[#This Row],[Whole Building:Facility Total Electric Demand Power '[W'](Hourly) ]]/1000</f>
        <v>66.335569905492619</v>
      </c>
    </row>
    <row r="133" spans="1:3" x14ac:dyDescent="0.25">
      <c r="A133" s="9" t="s">
        <v>544</v>
      </c>
      <c r="B133" s="12">
        <v>59898.750731509652</v>
      </c>
      <c r="C133">
        <f>SAFADModel_final_000007__2[[#This Row],[Whole Building:Facility Total Electric Demand Power '[W'](Hourly) ]]/1000</f>
        <v>59.898750731509651</v>
      </c>
    </row>
    <row r="134" spans="1:3" x14ac:dyDescent="0.25">
      <c r="A134" s="9" t="s">
        <v>545</v>
      </c>
      <c r="B134" s="12">
        <v>49981.70657875442</v>
      </c>
      <c r="C134">
        <f>SAFADModel_final_000007__2[[#This Row],[Whole Building:Facility Total Electric Demand Power '[W'](Hourly) ]]/1000</f>
        <v>49.981706578754419</v>
      </c>
    </row>
    <row r="135" spans="1:3" x14ac:dyDescent="0.25">
      <c r="A135" s="9" t="s">
        <v>546</v>
      </c>
      <c r="B135" s="12">
        <v>46756.038663428386</v>
      </c>
      <c r="C135">
        <f>SAFADModel_final_000007__2[[#This Row],[Whole Building:Facility Total Electric Demand Power '[W'](Hourly) ]]/1000</f>
        <v>46.756038663428384</v>
      </c>
    </row>
    <row r="136" spans="1:3" x14ac:dyDescent="0.25">
      <c r="A136" s="9" t="s">
        <v>547</v>
      </c>
      <c r="B136" s="12">
        <v>48847.482215793076</v>
      </c>
      <c r="C136">
        <f>SAFADModel_final_000007__2[[#This Row],[Whole Building:Facility Total Electric Demand Power '[W'](Hourly) ]]/1000</f>
        <v>48.847482215793079</v>
      </c>
    </row>
    <row r="137" spans="1:3" x14ac:dyDescent="0.25">
      <c r="A137" s="9" t="s">
        <v>548</v>
      </c>
      <c r="B137" s="12">
        <v>44706.97771393197</v>
      </c>
      <c r="C137">
        <f>SAFADModel_final_000007__2[[#This Row],[Whole Building:Facility Total Electric Demand Power '[W'](Hourly) ]]/1000</f>
        <v>44.70697771393197</v>
      </c>
    </row>
    <row r="138" spans="1:3" x14ac:dyDescent="0.25">
      <c r="A138" s="9" t="s">
        <v>549</v>
      </c>
      <c r="B138" s="12">
        <v>37228.651732686478</v>
      </c>
      <c r="C138">
        <f>SAFADModel_final_000007__2[[#This Row],[Whole Building:Facility Total Electric Demand Power '[W'](Hourly) ]]/1000</f>
        <v>37.22865173268648</v>
      </c>
    </row>
    <row r="139" spans="1:3" x14ac:dyDescent="0.25">
      <c r="A139" s="9" t="s">
        <v>550</v>
      </c>
      <c r="B139" s="12">
        <v>31253.960959364875</v>
      </c>
      <c r="C139">
        <f>SAFADModel_final_000007__2[[#This Row],[Whole Building:Facility Total Electric Demand Power '[W'](Hourly) ]]/1000</f>
        <v>31.253960959364875</v>
      </c>
    </row>
    <row r="140" spans="1:3" x14ac:dyDescent="0.25">
      <c r="A140" s="9" t="s">
        <v>551</v>
      </c>
      <c r="B140" s="12">
        <v>24481.355318596234</v>
      </c>
      <c r="C140">
        <f>SAFADModel_final_000007__2[[#This Row],[Whole Building:Facility Total Electric Demand Power '[W'](Hourly) ]]/1000</f>
        <v>24.481355318596233</v>
      </c>
    </row>
    <row r="141" spans="1:3" x14ac:dyDescent="0.25">
      <c r="A141" s="9" t="s">
        <v>552</v>
      </c>
      <c r="B141" s="12">
        <v>12138.266246652945</v>
      </c>
      <c r="C141">
        <f>SAFADModel_final_000007__2[[#This Row],[Whole Building:Facility Total Electric Demand Power '[W'](Hourly) ]]/1000</f>
        <v>12.138266246652945</v>
      </c>
    </row>
    <row r="142" spans="1:3" x14ac:dyDescent="0.25">
      <c r="A142" s="9" t="s">
        <v>553</v>
      </c>
      <c r="B142" s="12">
        <v>11410.732326490748</v>
      </c>
      <c r="C142">
        <f>SAFADModel_final_000007__2[[#This Row],[Whole Building:Facility Total Electric Demand Power '[W'](Hourly) ]]/1000</f>
        <v>11.410732326490749</v>
      </c>
    </row>
    <row r="143" spans="1:3" x14ac:dyDescent="0.25">
      <c r="A143" s="9" t="s">
        <v>554</v>
      </c>
      <c r="B143" s="12">
        <v>7288.1698395219346</v>
      </c>
      <c r="C143">
        <f>SAFADModel_final_000007__2[[#This Row],[Whole Building:Facility Total Electric Demand Power '[W'](Hourly) ]]/1000</f>
        <v>7.2881698395219345</v>
      </c>
    </row>
    <row r="144" spans="1:3" x14ac:dyDescent="0.25">
      <c r="A144" s="9" t="s">
        <v>555</v>
      </c>
      <c r="B144" s="12">
        <v>7187.277672507862</v>
      </c>
      <c r="C144">
        <f>SAFADModel_final_000007__2[[#This Row],[Whole Building:Facility Total Electric Demand Power '[W'](Hourly) ]]/1000</f>
        <v>7.1872776725078618</v>
      </c>
    </row>
    <row r="145" spans="1:3" x14ac:dyDescent="0.25">
      <c r="A145" s="9" t="s">
        <v>556</v>
      </c>
      <c r="B145" s="12">
        <v>7158.7853824929125</v>
      </c>
      <c r="C145">
        <f>SAFADModel_final_000007__2[[#This Row],[Whole Building:Facility Total Electric Demand Power '[W'](Hourly) ]]/1000</f>
        <v>7.1587853824929129</v>
      </c>
    </row>
    <row r="146" spans="1:3" x14ac:dyDescent="0.25">
      <c r="A146" s="9" t="s">
        <v>557</v>
      </c>
      <c r="B146" s="12">
        <v>7143.8234143206319</v>
      </c>
      <c r="C146">
        <f>SAFADModel_final_000007__2[[#This Row],[Whole Building:Facility Total Electric Demand Power '[W'](Hourly) ]]/1000</f>
        <v>7.1438234143206323</v>
      </c>
    </row>
    <row r="147" spans="1:3" x14ac:dyDescent="0.25">
      <c r="A147" s="9" t="s">
        <v>558</v>
      </c>
      <c r="B147" s="12">
        <v>7130.5502137362791</v>
      </c>
      <c r="C147">
        <f>SAFADModel_final_000007__2[[#This Row],[Whole Building:Facility Total Electric Demand Power '[W'](Hourly) ]]/1000</f>
        <v>7.1305502137362788</v>
      </c>
    </row>
    <row r="148" spans="1:3" x14ac:dyDescent="0.25">
      <c r="A148" s="9" t="s">
        <v>559</v>
      </c>
      <c r="B148" s="12">
        <v>7122.1976319063906</v>
      </c>
      <c r="C148">
        <f>SAFADModel_final_000007__2[[#This Row],[Whole Building:Facility Total Electric Demand Power '[W'](Hourly) ]]/1000</f>
        <v>7.1221976319063902</v>
      </c>
    </row>
    <row r="149" spans="1:3" x14ac:dyDescent="0.25">
      <c r="A149" s="9" t="s">
        <v>560</v>
      </c>
      <c r="B149" s="12">
        <v>7117.1836485874492</v>
      </c>
      <c r="C149">
        <f>SAFADModel_final_000007__2[[#This Row],[Whole Building:Facility Total Electric Demand Power '[W'](Hourly) ]]/1000</f>
        <v>7.1171836485874493</v>
      </c>
    </row>
    <row r="150" spans="1:3" x14ac:dyDescent="0.25">
      <c r="A150" s="9" t="s">
        <v>561</v>
      </c>
      <c r="B150" s="12">
        <v>7107.5675615447035</v>
      </c>
      <c r="C150">
        <f>SAFADModel_final_000007__2[[#This Row],[Whole Building:Facility Total Electric Demand Power '[W'](Hourly) ]]/1000</f>
        <v>7.1075675615447036</v>
      </c>
    </row>
    <row r="151" spans="1:3" x14ac:dyDescent="0.25">
      <c r="A151" s="9" t="s">
        <v>562</v>
      </c>
      <c r="B151" s="12">
        <v>7128.3512659382641</v>
      </c>
      <c r="C151">
        <f>SAFADModel_final_000007__2[[#This Row],[Whole Building:Facility Total Electric Demand Power '[W'](Hourly) ]]/1000</f>
        <v>7.1283512659382637</v>
      </c>
    </row>
    <row r="152" spans="1:3" x14ac:dyDescent="0.25">
      <c r="A152" s="9" t="s">
        <v>563</v>
      </c>
      <c r="B152" s="12">
        <v>7196.5680783059261</v>
      </c>
      <c r="C152">
        <f>SAFADModel_final_000007__2[[#This Row],[Whole Building:Facility Total Electric Demand Power '[W'](Hourly) ]]/1000</f>
        <v>7.1965680783059263</v>
      </c>
    </row>
    <row r="153" spans="1:3" x14ac:dyDescent="0.25">
      <c r="A153" s="9" t="s">
        <v>564</v>
      </c>
      <c r="B153" s="12">
        <v>7276.4977088716778</v>
      </c>
      <c r="C153">
        <f>SAFADModel_final_000007__2[[#This Row],[Whole Building:Facility Total Electric Demand Power '[W'](Hourly) ]]/1000</f>
        <v>7.2764977088716778</v>
      </c>
    </row>
    <row r="154" spans="1:3" x14ac:dyDescent="0.25">
      <c r="A154" s="9" t="s">
        <v>565</v>
      </c>
      <c r="B154" s="12">
        <v>7337.1720538547261</v>
      </c>
      <c r="C154">
        <f>SAFADModel_final_000007__2[[#This Row],[Whole Building:Facility Total Electric Demand Power '[W'](Hourly) ]]/1000</f>
        <v>7.3371720538547258</v>
      </c>
    </row>
    <row r="155" spans="1:3" x14ac:dyDescent="0.25">
      <c r="A155" s="9" t="s">
        <v>566</v>
      </c>
      <c r="B155" s="12">
        <v>7364.964684987307</v>
      </c>
      <c r="C155">
        <f>SAFADModel_final_000007__2[[#This Row],[Whole Building:Facility Total Electric Demand Power '[W'](Hourly) ]]/1000</f>
        <v>7.3649646849873074</v>
      </c>
    </row>
    <row r="156" spans="1:3" x14ac:dyDescent="0.25">
      <c r="A156" s="9" t="s">
        <v>567</v>
      </c>
      <c r="B156" s="12">
        <v>7380.5899394328007</v>
      </c>
      <c r="C156">
        <f>SAFADModel_final_000007__2[[#This Row],[Whole Building:Facility Total Electric Demand Power '[W'](Hourly) ]]/1000</f>
        <v>7.3805899394328005</v>
      </c>
    </row>
    <row r="157" spans="1:3" x14ac:dyDescent="0.25">
      <c r="A157" s="9" t="s">
        <v>568</v>
      </c>
      <c r="B157" s="12">
        <v>7385.8029463720713</v>
      </c>
      <c r="C157">
        <f>SAFADModel_final_000007__2[[#This Row],[Whole Building:Facility Total Electric Demand Power '[W'](Hourly) ]]/1000</f>
        <v>7.3858029463720714</v>
      </c>
    </row>
    <row r="158" spans="1:3" x14ac:dyDescent="0.25">
      <c r="A158" s="9" t="s">
        <v>569</v>
      </c>
      <c r="B158" s="12">
        <v>7393.123106973464</v>
      </c>
      <c r="C158">
        <f>SAFADModel_final_000007__2[[#This Row],[Whole Building:Facility Total Electric Demand Power '[W'](Hourly) ]]/1000</f>
        <v>7.393123106973464</v>
      </c>
    </row>
    <row r="159" spans="1:3" x14ac:dyDescent="0.25">
      <c r="A159" s="9" t="s">
        <v>570</v>
      </c>
      <c r="B159" s="12">
        <v>7407.6322549212737</v>
      </c>
      <c r="C159">
        <f>SAFADModel_final_000007__2[[#This Row],[Whole Building:Facility Total Electric Demand Power '[W'](Hourly) ]]/1000</f>
        <v>7.4076322549212739</v>
      </c>
    </row>
    <row r="160" spans="1:3" x14ac:dyDescent="0.25">
      <c r="A160" s="9" t="s">
        <v>571</v>
      </c>
      <c r="B160" s="12">
        <v>7431.3541441670559</v>
      </c>
      <c r="C160">
        <f>SAFADModel_final_000007__2[[#This Row],[Whole Building:Facility Total Electric Demand Power '[W'](Hourly) ]]/1000</f>
        <v>7.4313541441670559</v>
      </c>
    </row>
    <row r="161" spans="1:3" x14ac:dyDescent="0.25">
      <c r="A161" s="9" t="s">
        <v>572</v>
      </c>
      <c r="B161" s="12">
        <v>7456.7247989726502</v>
      </c>
      <c r="C161">
        <f>SAFADModel_final_000007__2[[#This Row],[Whole Building:Facility Total Electric Demand Power '[W'](Hourly) ]]/1000</f>
        <v>7.4567247989726502</v>
      </c>
    </row>
    <row r="162" spans="1:3" x14ac:dyDescent="0.25">
      <c r="A162" s="9" t="s">
        <v>573</v>
      </c>
      <c r="B162" s="12">
        <v>7468.4460927833497</v>
      </c>
      <c r="C162">
        <f>SAFADModel_final_000007__2[[#This Row],[Whole Building:Facility Total Electric Demand Power '[W'](Hourly) ]]/1000</f>
        <v>7.46844609278335</v>
      </c>
    </row>
    <row r="163" spans="1:3" x14ac:dyDescent="0.25">
      <c r="A163" s="9" t="s">
        <v>574</v>
      </c>
      <c r="B163" s="12">
        <v>7461.393359562463</v>
      </c>
      <c r="C163">
        <f>SAFADModel_final_000007__2[[#This Row],[Whole Building:Facility Total Electric Demand Power '[W'](Hourly) ]]/1000</f>
        <v>7.4613933595624626</v>
      </c>
    </row>
    <row r="164" spans="1:3" x14ac:dyDescent="0.25">
      <c r="A164" s="9" t="s">
        <v>575</v>
      </c>
      <c r="B164" s="12">
        <v>7443.7913450303067</v>
      </c>
      <c r="C164">
        <f>SAFADModel_final_000007__2[[#This Row],[Whole Building:Facility Total Electric Demand Power '[W'](Hourly) ]]/1000</f>
        <v>7.4437913450303066</v>
      </c>
    </row>
    <row r="165" spans="1:3" x14ac:dyDescent="0.25">
      <c r="A165" s="9" t="s">
        <v>576</v>
      </c>
      <c r="B165" s="12">
        <v>7422.9656441967791</v>
      </c>
      <c r="C165">
        <f>SAFADModel_final_000007__2[[#This Row],[Whole Building:Facility Total Electric Demand Power '[W'](Hourly) ]]/1000</f>
        <v>7.4229656441967791</v>
      </c>
    </row>
    <row r="166" spans="1:3" x14ac:dyDescent="0.25">
      <c r="A166" s="9" t="s">
        <v>577</v>
      </c>
      <c r="B166" s="12">
        <v>7406.5888920342186</v>
      </c>
      <c r="C166">
        <f>SAFADModel_final_000007__2[[#This Row],[Whole Building:Facility Total Electric Demand Power '[W'](Hourly) ]]/1000</f>
        <v>7.4065888920342182</v>
      </c>
    </row>
    <row r="167" spans="1:3" x14ac:dyDescent="0.25">
      <c r="A167" s="9" t="s">
        <v>578</v>
      </c>
      <c r="B167" s="12">
        <v>7372.3123286783375</v>
      </c>
      <c r="C167">
        <f>SAFADModel_final_000007__2[[#This Row],[Whole Building:Facility Total Electric Demand Power '[W'](Hourly) ]]/1000</f>
        <v>7.3723123286783379</v>
      </c>
    </row>
    <row r="168" spans="1:3" x14ac:dyDescent="0.25">
      <c r="A168" s="9" t="s">
        <v>579</v>
      </c>
      <c r="B168" s="12">
        <v>7332.2622371833177</v>
      </c>
      <c r="C168">
        <f>SAFADModel_final_000007__2[[#This Row],[Whole Building:Facility Total Electric Demand Power '[W'](Hourly) ]]/1000</f>
        <v>7.3322622371833175</v>
      </c>
    </row>
    <row r="169" spans="1:3" x14ac:dyDescent="0.25">
      <c r="A169" s="9" t="s">
        <v>580</v>
      </c>
      <c r="B169" s="12">
        <v>7297.7673697891105</v>
      </c>
      <c r="C169">
        <f>SAFADModel_final_000007__2[[#This Row],[Whole Building:Facility Total Electric Demand Power '[W'](Hourly) ]]/1000</f>
        <v>7.2977673697891108</v>
      </c>
    </row>
    <row r="170" spans="1:3" x14ac:dyDescent="0.25">
      <c r="A170" s="9" t="s">
        <v>121</v>
      </c>
      <c r="B170" s="12">
        <v>7283.112475533514</v>
      </c>
      <c r="C170">
        <f>SAFADModel_final_000007__2[[#This Row],[Whole Building:Facility Total Electric Demand Power '[W'](Hourly) ]]/1000</f>
        <v>7.2831124755335139</v>
      </c>
    </row>
    <row r="171" spans="1:3" x14ac:dyDescent="0.25">
      <c r="A171" s="9" t="s">
        <v>122</v>
      </c>
      <c r="B171" s="12">
        <v>7268.0206733912601</v>
      </c>
      <c r="C171">
        <f>SAFADModel_final_000007__2[[#This Row],[Whole Building:Facility Total Electric Demand Power '[W'](Hourly) ]]/1000</f>
        <v>7.26802067339126</v>
      </c>
    </row>
    <row r="172" spans="1:3" x14ac:dyDescent="0.25">
      <c r="A172" s="9" t="s">
        <v>123</v>
      </c>
      <c r="B172" s="12">
        <v>7241.9659919157493</v>
      </c>
      <c r="C172">
        <f>SAFADModel_final_000007__2[[#This Row],[Whole Building:Facility Total Electric Demand Power '[W'](Hourly) ]]/1000</f>
        <v>7.2419659919157491</v>
      </c>
    </row>
    <row r="173" spans="1:3" x14ac:dyDescent="0.25">
      <c r="A173" s="9" t="s">
        <v>124</v>
      </c>
      <c r="B173" s="12">
        <v>7208.3532768230289</v>
      </c>
      <c r="C173">
        <f>SAFADModel_final_000007__2[[#This Row],[Whole Building:Facility Total Electric Demand Power '[W'](Hourly) ]]/1000</f>
        <v>7.2083532768230292</v>
      </c>
    </row>
    <row r="174" spans="1:3" x14ac:dyDescent="0.25">
      <c r="A174" s="9" t="s">
        <v>125</v>
      </c>
      <c r="B174" s="12">
        <v>7169.5637323166047</v>
      </c>
      <c r="C174">
        <f>SAFADModel_final_000007__2[[#This Row],[Whole Building:Facility Total Electric Demand Power '[W'](Hourly) ]]/1000</f>
        <v>7.1695637323166048</v>
      </c>
    </row>
    <row r="175" spans="1:3" x14ac:dyDescent="0.25">
      <c r="A175" s="9" t="s">
        <v>126</v>
      </c>
      <c r="B175" s="12">
        <v>7158.0900139751602</v>
      </c>
      <c r="C175">
        <f>SAFADModel_final_000007__2[[#This Row],[Whole Building:Facility Total Electric Demand Power '[W'](Hourly) ]]/1000</f>
        <v>7.1580900139751602</v>
      </c>
    </row>
    <row r="176" spans="1:3" x14ac:dyDescent="0.25">
      <c r="A176" s="9" t="s">
        <v>127</v>
      </c>
      <c r="B176" s="12">
        <v>7189.6150722363554</v>
      </c>
      <c r="C176">
        <f>SAFADModel_final_000007__2[[#This Row],[Whole Building:Facility Total Electric Demand Power '[W'](Hourly) ]]/1000</f>
        <v>7.1896150722363554</v>
      </c>
    </row>
    <row r="177" spans="1:3" x14ac:dyDescent="0.25">
      <c r="A177" s="9" t="s">
        <v>128</v>
      </c>
      <c r="B177" s="12">
        <v>25987.713455088127</v>
      </c>
      <c r="C177">
        <f>SAFADModel_final_000007__2[[#This Row],[Whole Building:Facility Total Electric Demand Power '[W'](Hourly) ]]/1000</f>
        <v>25.987713455088127</v>
      </c>
    </row>
    <row r="178" spans="1:3" x14ac:dyDescent="0.25">
      <c r="A178" s="9" t="s">
        <v>129</v>
      </c>
      <c r="B178" s="12">
        <v>75103.301186896453</v>
      </c>
      <c r="C178">
        <f>SAFADModel_final_000007__2[[#This Row],[Whole Building:Facility Total Electric Demand Power '[W'](Hourly) ]]/1000</f>
        <v>75.103301186896459</v>
      </c>
    </row>
    <row r="179" spans="1:3" x14ac:dyDescent="0.25">
      <c r="A179" s="9" t="s">
        <v>130</v>
      </c>
      <c r="B179" s="12">
        <v>119939.30896470654</v>
      </c>
      <c r="C179">
        <f>SAFADModel_final_000007__2[[#This Row],[Whole Building:Facility Total Electric Demand Power '[W'](Hourly) ]]/1000</f>
        <v>119.93930896470654</v>
      </c>
    </row>
    <row r="180" spans="1:3" x14ac:dyDescent="0.25">
      <c r="A180" s="9" t="s">
        <v>131</v>
      </c>
      <c r="B180" s="12">
        <v>118390.84251639078</v>
      </c>
      <c r="C180">
        <f>SAFADModel_final_000007__2[[#This Row],[Whole Building:Facility Total Electric Demand Power '[W'](Hourly) ]]/1000</f>
        <v>118.39084251639078</v>
      </c>
    </row>
    <row r="181" spans="1:3" x14ac:dyDescent="0.25">
      <c r="A181" s="9" t="s">
        <v>132</v>
      </c>
      <c r="B181" s="12">
        <v>151768.04968859858</v>
      </c>
      <c r="C181">
        <f>SAFADModel_final_000007__2[[#This Row],[Whole Building:Facility Total Electric Demand Power '[W'](Hourly) ]]/1000</f>
        <v>151.76804968859858</v>
      </c>
    </row>
    <row r="182" spans="1:3" x14ac:dyDescent="0.25">
      <c r="A182" s="9" t="s">
        <v>133</v>
      </c>
      <c r="B182" s="12">
        <v>149110.82902892565</v>
      </c>
      <c r="C182">
        <f>SAFADModel_final_000007__2[[#This Row],[Whole Building:Facility Total Electric Demand Power '[W'](Hourly) ]]/1000</f>
        <v>149.11082902892565</v>
      </c>
    </row>
    <row r="183" spans="1:3" x14ac:dyDescent="0.25">
      <c r="A183" s="9" t="s">
        <v>134</v>
      </c>
      <c r="B183" s="12">
        <v>151671.12351651076</v>
      </c>
      <c r="C183">
        <f>SAFADModel_final_000007__2[[#This Row],[Whole Building:Facility Total Electric Demand Power '[W'](Hourly) ]]/1000</f>
        <v>151.67112351651076</v>
      </c>
    </row>
    <row r="184" spans="1:3" x14ac:dyDescent="0.25">
      <c r="A184" s="9" t="s">
        <v>135</v>
      </c>
      <c r="B184" s="12">
        <v>157353.75127760551</v>
      </c>
      <c r="C184">
        <f>SAFADModel_final_000007__2[[#This Row],[Whole Building:Facility Total Electric Demand Power '[W'](Hourly) ]]/1000</f>
        <v>157.35375127760551</v>
      </c>
    </row>
    <row r="185" spans="1:3" x14ac:dyDescent="0.25">
      <c r="A185" s="9" t="s">
        <v>136</v>
      </c>
      <c r="B185" s="12">
        <v>148660.47403911242</v>
      </c>
      <c r="C185">
        <f>SAFADModel_final_000007__2[[#This Row],[Whole Building:Facility Total Electric Demand Power '[W'](Hourly) ]]/1000</f>
        <v>148.66047403911242</v>
      </c>
    </row>
    <row r="186" spans="1:3" x14ac:dyDescent="0.25">
      <c r="A186" s="9" t="s">
        <v>137</v>
      </c>
      <c r="B186" s="12">
        <v>133614.10611910111</v>
      </c>
      <c r="C186">
        <f>SAFADModel_final_000007__2[[#This Row],[Whole Building:Facility Total Electric Demand Power '[W'](Hourly) ]]/1000</f>
        <v>133.61410611910111</v>
      </c>
    </row>
    <row r="187" spans="1:3" x14ac:dyDescent="0.25">
      <c r="A187" s="9" t="s">
        <v>138</v>
      </c>
      <c r="B187" s="12">
        <v>47043.266843936486</v>
      </c>
      <c r="C187">
        <f>SAFADModel_final_000007__2[[#This Row],[Whole Building:Facility Total Electric Demand Power '[W'](Hourly) ]]/1000</f>
        <v>47.043266843936486</v>
      </c>
    </row>
    <row r="188" spans="1:3" x14ac:dyDescent="0.25">
      <c r="A188" s="9" t="s">
        <v>139</v>
      </c>
      <c r="B188" s="12">
        <v>23226.553340567585</v>
      </c>
      <c r="C188">
        <f>SAFADModel_final_000007__2[[#This Row],[Whole Building:Facility Total Electric Demand Power '[W'](Hourly) ]]/1000</f>
        <v>23.226553340567584</v>
      </c>
    </row>
    <row r="189" spans="1:3" x14ac:dyDescent="0.25">
      <c r="A189" s="9" t="s">
        <v>140</v>
      </c>
      <c r="B189" s="12">
        <v>9924.331243407587</v>
      </c>
      <c r="C189">
        <f>SAFADModel_final_000007__2[[#This Row],[Whole Building:Facility Total Electric Demand Power '[W'](Hourly) ]]/1000</f>
        <v>9.9243312434075861</v>
      </c>
    </row>
    <row r="190" spans="1:3" x14ac:dyDescent="0.25">
      <c r="A190" s="9" t="s">
        <v>141</v>
      </c>
      <c r="B190" s="12">
        <v>7701.4306746897064</v>
      </c>
      <c r="C190">
        <f>SAFADModel_final_000007__2[[#This Row],[Whole Building:Facility Total Electric Demand Power '[W'](Hourly) ]]/1000</f>
        <v>7.7014306746897061</v>
      </c>
    </row>
    <row r="191" spans="1:3" x14ac:dyDescent="0.25">
      <c r="A191" s="9" t="s">
        <v>142</v>
      </c>
      <c r="B191" s="12">
        <v>7287.8890331433504</v>
      </c>
      <c r="C191">
        <f>SAFADModel_final_000007__2[[#This Row],[Whole Building:Facility Total Electric Demand Power '[W'](Hourly) ]]/1000</f>
        <v>7.2878890331433501</v>
      </c>
    </row>
    <row r="192" spans="1:3" x14ac:dyDescent="0.25">
      <c r="A192" s="9" t="s">
        <v>143</v>
      </c>
      <c r="B192" s="12">
        <v>7293.9955132339201</v>
      </c>
      <c r="C192">
        <f>SAFADModel_final_000007__2[[#This Row],[Whole Building:Facility Total Electric Demand Power '[W'](Hourly) ]]/1000</f>
        <v>7.29399551323392</v>
      </c>
    </row>
    <row r="193" spans="1:3" x14ac:dyDescent="0.25">
      <c r="A193" s="9" t="s">
        <v>144</v>
      </c>
      <c r="B193" s="12">
        <v>7286.820636130582</v>
      </c>
      <c r="C193">
        <f>SAFADModel_final_000007__2[[#This Row],[Whole Building:Facility Total Electric Demand Power '[W'](Hourly) ]]/1000</f>
        <v>7.2868206361305816</v>
      </c>
    </row>
    <row r="194" spans="1:3" x14ac:dyDescent="0.25">
      <c r="A194" s="9" t="s">
        <v>145</v>
      </c>
      <c r="B194" s="12">
        <v>7269.7589096553929</v>
      </c>
      <c r="C194">
        <f>SAFADModel_final_000007__2[[#This Row],[Whole Building:Facility Total Electric Demand Power '[W'](Hourly) ]]/1000</f>
        <v>7.2697589096553932</v>
      </c>
    </row>
    <row r="195" spans="1:3" x14ac:dyDescent="0.25">
      <c r="A195" s="9" t="s">
        <v>146</v>
      </c>
      <c r="B195" s="12">
        <v>7253.6741612686992</v>
      </c>
      <c r="C195">
        <f>SAFADModel_final_000007__2[[#This Row],[Whole Building:Facility Total Electric Demand Power '[W'](Hourly) ]]/1000</f>
        <v>7.253674161268699</v>
      </c>
    </row>
    <row r="196" spans="1:3" x14ac:dyDescent="0.25">
      <c r="A196" s="9" t="s">
        <v>147</v>
      </c>
      <c r="B196" s="12">
        <v>7237.0266186960262</v>
      </c>
      <c r="C196">
        <f>SAFADModel_final_000007__2[[#This Row],[Whole Building:Facility Total Electric Demand Power '[W'](Hourly) ]]/1000</f>
        <v>7.2370266186960261</v>
      </c>
    </row>
    <row r="197" spans="1:3" x14ac:dyDescent="0.25">
      <c r="A197" s="9" t="s">
        <v>148</v>
      </c>
      <c r="B197" s="12">
        <v>7221.0006346536093</v>
      </c>
      <c r="C197">
        <f>SAFADModel_final_000007__2[[#This Row],[Whole Building:Facility Total Electric Demand Power '[W'](Hourly) ]]/1000</f>
        <v>7.2210006346536089</v>
      </c>
    </row>
    <row r="198" spans="1:3" x14ac:dyDescent="0.25">
      <c r="A198" s="9" t="s">
        <v>149</v>
      </c>
      <c r="B198" s="12">
        <v>7202.7693816221736</v>
      </c>
      <c r="C198">
        <f>SAFADModel_final_000007__2[[#This Row],[Whole Building:Facility Total Electric Demand Power '[W'](Hourly) ]]/1000</f>
        <v>7.2027693816221738</v>
      </c>
    </row>
    <row r="199" spans="1:3" x14ac:dyDescent="0.25">
      <c r="A199" s="9" t="s">
        <v>150</v>
      </c>
      <c r="B199" s="12">
        <v>7205.2648224427785</v>
      </c>
      <c r="C199">
        <f>SAFADModel_final_000007__2[[#This Row],[Whole Building:Facility Total Electric Demand Power '[W'](Hourly) ]]/1000</f>
        <v>7.2052648224427784</v>
      </c>
    </row>
    <row r="200" spans="1:3" x14ac:dyDescent="0.25">
      <c r="A200" s="9" t="s">
        <v>151</v>
      </c>
      <c r="B200" s="12">
        <v>7228.7860765843325</v>
      </c>
      <c r="C200">
        <f>SAFADModel_final_000007__2[[#This Row],[Whole Building:Facility Total Electric Demand Power '[W'](Hourly) ]]/1000</f>
        <v>7.2287860765843321</v>
      </c>
    </row>
    <row r="201" spans="1:3" x14ac:dyDescent="0.25">
      <c r="A201" s="9" t="s">
        <v>152</v>
      </c>
      <c r="B201" s="12">
        <v>7266.0910959267685</v>
      </c>
      <c r="C201">
        <f>SAFADModel_final_000007__2[[#This Row],[Whole Building:Facility Total Electric Demand Power '[W'](Hourly) ]]/1000</f>
        <v>7.2660910959267682</v>
      </c>
    </row>
    <row r="202" spans="1:3" x14ac:dyDescent="0.25">
      <c r="A202" s="9" t="s">
        <v>153</v>
      </c>
      <c r="B202" s="12">
        <v>7294.1169113345313</v>
      </c>
      <c r="C202">
        <f>SAFADModel_final_000007__2[[#This Row],[Whole Building:Facility Total Electric Demand Power '[W'](Hourly) ]]/1000</f>
        <v>7.2941169113345312</v>
      </c>
    </row>
    <row r="203" spans="1:3" x14ac:dyDescent="0.25">
      <c r="A203" s="9" t="s">
        <v>154</v>
      </c>
      <c r="B203" s="12">
        <v>7364.9034085556377</v>
      </c>
      <c r="C203">
        <f>SAFADModel_final_000007__2[[#This Row],[Whole Building:Facility Total Electric Demand Power '[W'](Hourly) ]]/1000</f>
        <v>7.3649034085556373</v>
      </c>
    </row>
    <row r="204" spans="1:3" x14ac:dyDescent="0.25">
      <c r="A204" s="9" t="s">
        <v>155</v>
      </c>
      <c r="B204" s="12">
        <v>7428.3619637161491</v>
      </c>
      <c r="C204">
        <f>SAFADModel_final_000007__2[[#This Row],[Whole Building:Facility Total Electric Demand Power '[W'](Hourly) ]]/1000</f>
        <v>7.4283619637161493</v>
      </c>
    </row>
    <row r="205" spans="1:3" x14ac:dyDescent="0.25">
      <c r="A205" s="9" t="s">
        <v>156</v>
      </c>
      <c r="B205" s="12">
        <v>7447.192868590264</v>
      </c>
      <c r="C205">
        <f>SAFADModel_final_000007__2[[#This Row],[Whole Building:Facility Total Electric Demand Power '[W'](Hourly) ]]/1000</f>
        <v>7.447192868590264</v>
      </c>
    </row>
    <row r="206" spans="1:3" x14ac:dyDescent="0.25">
      <c r="A206" s="9" t="s">
        <v>157</v>
      </c>
      <c r="B206" s="12">
        <v>7451.3934547237332</v>
      </c>
      <c r="C206">
        <f>SAFADModel_final_000007__2[[#This Row],[Whole Building:Facility Total Electric Demand Power '[W'](Hourly) ]]/1000</f>
        <v>7.4513934547237328</v>
      </c>
    </row>
    <row r="207" spans="1:3" x14ac:dyDescent="0.25">
      <c r="A207" s="9" t="s">
        <v>158</v>
      </c>
      <c r="B207" s="12">
        <v>7443.0341616047854</v>
      </c>
      <c r="C207">
        <f>SAFADModel_final_000007__2[[#This Row],[Whole Building:Facility Total Electric Demand Power '[W'](Hourly) ]]/1000</f>
        <v>7.4430341616047855</v>
      </c>
    </row>
    <row r="208" spans="1:3" x14ac:dyDescent="0.25">
      <c r="A208" s="9" t="s">
        <v>159</v>
      </c>
      <c r="B208" s="12">
        <v>7434.1229906892868</v>
      </c>
      <c r="C208">
        <f>SAFADModel_final_000007__2[[#This Row],[Whole Building:Facility Total Electric Demand Power '[W'](Hourly) ]]/1000</f>
        <v>7.4341229906892865</v>
      </c>
    </row>
    <row r="209" spans="1:3" x14ac:dyDescent="0.25">
      <c r="A209" s="9" t="s">
        <v>160</v>
      </c>
      <c r="B209" s="12">
        <v>7422.7246218809451</v>
      </c>
      <c r="C209">
        <f>SAFADModel_final_000007__2[[#This Row],[Whole Building:Facility Total Electric Demand Power '[W'](Hourly) ]]/1000</f>
        <v>7.4227246218809446</v>
      </c>
    </row>
    <row r="210" spans="1:3" x14ac:dyDescent="0.25">
      <c r="A210" s="9" t="s">
        <v>161</v>
      </c>
      <c r="B210" s="12">
        <v>7404.667881559838</v>
      </c>
      <c r="C210">
        <f>SAFADModel_final_000007__2[[#This Row],[Whole Building:Facility Total Electric Demand Power '[W'](Hourly) ]]/1000</f>
        <v>7.4046678815598383</v>
      </c>
    </row>
    <row r="211" spans="1:3" x14ac:dyDescent="0.25">
      <c r="A211" s="9" t="s">
        <v>162</v>
      </c>
      <c r="B211" s="12">
        <v>7384.1106228008348</v>
      </c>
      <c r="C211">
        <f>SAFADModel_final_000007__2[[#This Row],[Whole Building:Facility Total Electric Demand Power '[W'](Hourly) ]]/1000</f>
        <v>7.3841106228008346</v>
      </c>
    </row>
    <row r="212" spans="1:3" x14ac:dyDescent="0.25">
      <c r="A212" s="9" t="s">
        <v>163</v>
      </c>
      <c r="B212" s="12">
        <v>7359.0728086138197</v>
      </c>
      <c r="C212">
        <f>SAFADModel_final_000007__2[[#This Row],[Whole Building:Facility Total Electric Demand Power '[W'](Hourly) ]]/1000</f>
        <v>7.3590728086138197</v>
      </c>
    </row>
    <row r="213" spans="1:3" x14ac:dyDescent="0.25">
      <c r="A213" s="9" t="s">
        <v>164</v>
      </c>
      <c r="B213" s="12">
        <v>7332.5254803878679</v>
      </c>
      <c r="C213">
        <f>SAFADModel_final_000007__2[[#This Row],[Whole Building:Facility Total Electric Demand Power '[W'](Hourly) ]]/1000</f>
        <v>7.3325254803878677</v>
      </c>
    </row>
    <row r="214" spans="1:3" x14ac:dyDescent="0.25">
      <c r="A214" s="9" t="s">
        <v>165</v>
      </c>
      <c r="B214" s="12">
        <v>7311.3678281234706</v>
      </c>
      <c r="C214">
        <f>SAFADModel_final_000007__2[[#This Row],[Whole Building:Facility Total Electric Demand Power '[W'](Hourly) ]]/1000</f>
        <v>7.3113678281234709</v>
      </c>
    </row>
    <row r="215" spans="1:3" x14ac:dyDescent="0.25">
      <c r="A215" s="9" t="s">
        <v>166</v>
      </c>
      <c r="B215" s="12">
        <v>7289.0531950836112</v>
      </c>
      <c r="C215">
        <f>SAFADModel_final_000007__2[[#This Row],[Whole Building:Facility Total Electric Demand Power '[W'](Hourly) ]]/1000</f>
        <v>7.2890531950836115</v>
      </c>
    </row>
    <row r="216" spans="1:3" x14ac:dyDescent="0.25">
      <c r="A216" s="9" t="s">
        <v>167</v>
      </c>
      <c r="B216" s="12">
        <v>7269.1761488225648</v>
      </c>
      <c r="C216">
        <f>SAFADModel_final_000007__2[[#This Row],[Whole Building:Facility Total Electric Demand Power '[W'](Hourly) ]]/1000</f>
        <v>7.2691761488225648</v>
      </c>
    </row>
    <row r="217" spans="1:3" x14ac:dyDescent="0.25">
      <c r="A217" s="9" t="s">
        <v>168</v>
      </c>
      <c r="B217" s="12">
        <v>7250.9018842727237</v>
      </c>
      <c r="C217">
        <f>SAFADModel_final_000007__2[[#This Row],[Whole Building:Facility Total Electric Demand Power '[W'](Hourly) ]]/1000</f>
        <v>7.2509018842727233</v>
      </c>
    </row>
    <row r="218" spans="1:3" x14ac:dyDescent="0.25">
      <c r="A218" s="9" t="s">
        <v>169</v>
      </c>
      <c r="B218" s="12">
        <v>7236.8277614284207</v>
      </c>
      <c r="C218">
        <f>SAFADModel_final_000007__2[[#This Row],[Whole Building:Facility Total Electric Demand Power '[W'](Hourly) ]]/1000</f>
        <v>7.2368277614284207</v>
      </c>
    </row>
    <row r="219" spans="1:3" x14ac:dyDescent="0.25">
      <c r="A219" s="9" t="s">
        <v>170</v>
      </c>
      <c r="B219" s="12">
        <v>7225.2125135568022</v>
      </c>
      <c r="C219">
        <f>SAFADModel_final_000007__2[[#This Row],[Whole Building:Facility Total Electric Demand Power '[W'](Hourly) ]]/1000</f>
        <v>7.2252125135568024</v>
      </c>
    </row>
    <row r="220" spans="1:3" x14ac:dyDescent="0.25">
      <c r="A220" s="9" t="s">
        <v>171</v>
      </c>
      <c r="B220" s="12">
        <v>7214.6249190707686</v>
      </c>
      <c r="C220">
        <f>SAFADModel_final_000007__2[[#This Row],[Whole Building:Facility Total Electric Demand Power '[W'](Hourly) ]]/1000</f>
        <v>7.2146249190707685</v>
      </c>
    </row>
    <row r="221" spans="1:3" x14ac:dyDescent="0.25">
      <c r="A221" s="9" t="s">
        <v>172</v>
      </c>
      <c r="B221" s="12">
        <v>7206.0214641976318</v>
      </c>
      <c r="C221">
        <f>SAFADModel_final_000007__2[[#This Row],[Whole Building:Facility Total Electric Demand Power '[W'](Hourly) ]]/1000</f>
        <v>7.2060214641976321</v>
      </c>
    </row>
    <row r="222" spans="1:3" x14ac:dyDescent="0.25">
      <c r="A222" s="9" t="s">
        <v>173</v>
      </c>
      <c r="B222" s="12">
        <v>7199.3510589790021</v>
      </c>
      <c r="C222">
        <f>SAFADModel_final_000007__2[[#This Row],[Whole Building:Facility Total Electric Demand Power '[W'](Hourly) ]]/1000</f>
        <v>7.1993510589790022</v>
      </c>
    </row>
    <row r="223" spans="1:3" x14ac:dyDescent="0.25">
      <c r="A223" s="9" t="s">
        <v>174</v>
      </c>
      <c r="B223" s="12">
        <v>7204.7238873175565</v>
      </c>
      <c r="C223">
        <f>SAFADModel_final_000007__2[[#This Row],[Whole Building:Facility Total Electric Demand Power '[W'](Hourly) ]]/1000</f>
        <v>7.2047238873175568</v>
      </c>
    </row>
    <row r="224" spans="1:3" x14ac:dyDescent="0.25">
      <c r="A224" s="9" t="s">
        <v>175</v>
      </c>
      <c r="B224" s="12">
        <v>7244.1437574361989</v>
      </c>
      <c r="C224">
        <f>SAFADModel_final_000007__2[[#This Row],[Whole Building:Facility Total Electric Demand Power '[W'](Hourly) ]]/1000</f>
        <v>7.2441437574361993</v>
      </c>
    </row>
    <row r="225" spans="1:3" x14ac:dyDescent="0.25">
      <c r="A225" s="9" t="s">
        <v>176</v>
      </c>
      <c r="B225" s="12">
        <v>21218.971102598796</v>
      </c>
      <c r="C225">
        <f>SAFADModel_final_000007__2[[#This Row],[Whole Building:Facility Total Electric Demand Power '[W'](Hourly) ]]/1000</f>
        <v>21.218971102598797</v>
      </c>
    </row>
    <row r="226" spans="1:3" x14ac:dyDescent="0.25">
      <c r="A226" s="9" t="s">
        <v>177</v>
      </c>
      <c r="B226" s="12">
        <v>99879.348802012741</v>
      </c>
      <c r="C226">
        <f>SAFADModel_final_000007__2[[#This Row],[Whole Building:Facility Total Electric Demand Power '[W'](Hourly) ]]/1000</f>
        <v>99.879348802012743</v>
      </c>
    </row>
    <row r="227" spans="1:3" x14ac:dyDescent="0.25">
      <c r="A227" s="9" t="s">
        <v>178</v>
      </c>
      <c r="B227" s="12">
        <v>124925.40084261597</v>
      </c>
      <c r="C227">
        <f>SAFADModel_final_000007__2[[#This Row],[Whole Building:Facility Total Electric Demand Power '[W'](Hourly) ]]/1000</f>
        <v>124.92540084261597</v>
      </c>
    </row>
    <row r="228" spans="1:3" x14ac:dyDescent="0.25">
      <c r="A228" s="9" t="s">
        <v>179</v>
      </c>
      <c r="B228" s="12">
        <v>141570.70322715054</v>
      </c>
      <c r="C228">
        <f>SAFADModel_final_000007__2[[#This Row],[Whole Building:Facility Total Electric Demand Power '[W'](Hourly) ]]/1000</f>
        <v>141.57070322715055</v>
      </c>
    </row>
    <row r="229" spans="1:3" x14ac:dyDescent="0.25">
      <c r="A229" s="9" t="s">
        <v>180</v>
      </c>
      <c r="B229" s="12">
        <v>160639.93572427658</v>
      </c>
      <c r="C229">
        <f>SAFADModel_final_000007__2[[#This Row],[Whole Building:Facility Total Electric Demand Power '[W'](Hourly) ]]/1000</f>
        <v>160.6399357242766</v>
      </c>
    </row>
    <row r="230" spans="1:3" x14ac:dyDescent="0.25">
      <c r="A230" s="9" t="s">
        <v>181</v>
      </c>
      <c r="B230" s="12">
        <v>157328.6086673479</v>
      </c>
      <c r="C230">
        <f>SAFADModel_final_000007__2[[#This Row],[Whole Building:Facility Total Electric Demand Power '[W'](Hourly) ]]/1000</f>
        <v>157.32860866734791</v>
      </c>
    </row>
    <row r="231" spans="1:3" x14ac:dyDescent="0.25">
      <c r="A231" s="9" t="s">
        <v>182</v>
      </c>
      <c r="B231" s="12">
        <v>151072.92889264156</v>
      </c>
      <c r="C231">
        <f>SAFADModel_final_000007__2[[#This Row],[Whole Building:Facility Total Electric Demand Power '[W'](Hourly) ]]/1000</f>
        <v>151.07292889264156</v>
      </c>
    </row>
    <row r="232" spans="1:3" x14ac:dyDescent="0.25">
      <c r="A232" s="9" t="s">
        <v>183</v>
      </c>
      <c r="B232" s="12">
        <v>157357.47367238192</v>
      </c>
      <c r="C232">
        <f>SAFADModel_final_000007__2[[#This Row],[Whole Building:Facility Total Electric Demand Power '[W'](Hourly) ]]/1000</f>
        <v>157.35747367238193</v>
      </c>
    </row>
    <row r="233" spans="1:3" x14ac:dyDescent="0.25">
      <c r="A233" s="9" t="s">
        <v>184</v>
      </c>
      <c r="B233" s="12">
        <v>137706.4787147865</v>
      </c>
      <c r="C233">
        <f>SAFADModel_final_000007__2[[#This Row],[Whole Building:Facility Total Electric Demand Power '[W'](Hourly) ]]/1000</f>
        <v>137.7064787147865</v>
      </c>
    </row>
    <row r="234" spans="1:3" x14ac:dyDescent="0.25">
      <c r="A234" s="9" t="s">
        <v>185</v>
      </c>
      <c r="B234" s="12">
        <v>89544.198291727036</v>
      </c>
      <c r="C234">
        <f>SAFADModel_final_000007__2[[#This Row],[Whole Building:Facility Total Electric Demand Power '[W'](Hourly) ]]/1000</f>
        <v>89.544198291727042</v>
      </c>
    </row>
    <row r="235" spans="1:3" x14ac:dyDescent="0.25">
      <c r="A235" s="9" t="s">
        <v>186</v>
      </c>
      <c r="B235" s="12">
        <v>43541.179840279365</v>
      </c>
      <c r="C235">
        <f>SAFADModel_final_000007__2[[#This Row],[Whole Building:Facility Total Electric Demand Power '[W'](Hourly) ]]/1000</f>
        <v>43.541179840279362</v>
      </c>
    </row>
    <row r="236" spans="1:3" x14ac:dyDescent="0.25">
      <c r="A236" s="9" t="s">
        <v>187</v>
      </c>
      <c r="B236" s="12">
        <v>19498.054359841321</v>
      </c>
      <c r="C236">
        <f>SAFADModel_final_000007__2[[#This Row],[Whole Building:Facility Total Electric Demand Power '[W'](Hourly) ]]/1000</f>
        <v>19.498054359841319</v>
      </c>
    </row>
    <row r="237" spans="1:3" x14ac:dyDescent="0.25">
      <c r="A237" s="9" t="s">
        <v>188</v>
      </c>
      <c r="B237" s="12">
        <v>8102.5177126455928</v>
      </c>
      <c r="C237">
        <f>SAFADModel_final_000007__2[[#This Row],[Whole Building:Facility Total Electric Demand Power '[W'](Hourly) ]]/1000</f>
        <v>8.102517712645593</v>
      </c>
    </row>
    <row r="238" spans="1:3" x14ac:dyDescent="0.25">
      <c r="A238" s="9" t="s">
        <v>189</v>
      </c>
      <c r="B238" s="12">
        <v>7670.4176315668556</v>
      </c>
      <c r="C238">
        <f>SAFADModel_final_000007__2[[#This Row],[Whole Building:Facility Total Electric Demand Power '[W'](Hourly) ]]/1000</f>
        <v>7.6704176315668553</v>
      </c>
    </row>
    <row r="239" spans="1:3" x14ac:dyDescent="0.25">
      <c r="A239" s="9" t="s">
        <v>190</v>
      </c>
      <c r="B239" s="12">
        <v>7250.082718245766</v>
      </c>
      <c r="C239">
        <f>SAFADModel_final_000007__2[[#This Row],[Whole Building:Facility Total Electric Demand Power '[W'](Hourly) ]]/1000</f>
        <v>7.2500827182457659</v>
      </c>
    </row>
    <row r="240" spans="1:3" x14ac:dyDescent="0.25">
      <c r="A240" s="9" t="s">
        <v>191</v>
      </c>
      <c r="B240" s="12">
        <v>7247.2781449457134</v>
      </c>
      <c r="C240">
        <f>SAFADModel_final_000007__2[[#This Row],[Whole Building:Facility Total Electric Demand Power '[W'](Hourly) ]]/1000</f>
        <v>7.2472781449457138</v>
      </c>
    </row>
    <row r="241" spans="1:3" x14ac:dyDescent="0.25">
      <c r="A241" s="9" t="s">
        <v>192</v>
      </c>
      <c r="B241" s="12">
        <v>7241.5268951530843</v>
      </c>
      <c r="C241">
        <f>SAFADModel_final_000007__2[[#This Row],[Whole Building:Facility Total Electric Demand Power '[W'](Hourly) ]]/1000</f>
        <v>7.2415268951530845</v>
      </c>
    </row>
    <row r="242" spans="1:3" x14ac:dyDescent="0.25">
      <c r="A242" s="9" t="s">
        <v>193</v>
      </c>
      <c r="B242" s="12">
        <v>7233.3512466590719</v>
      </c>
      <c r="C242">
        <f>SAFADModel_final_000007__2[[#This Row],[Whole Building:Facility Total Electric Demand Power '[W'](Hourly) ]]/1000</f>
        <v>7.2333512466590717</v>
      </c>
    </row>
    <row r="243" spans="1:3" x14ac:dyDescent="0.25">
      <c r="A243" s="9" t="s">
        <v>194</v>
      </c>
      <c r="B243" s="12">
        <v>7229.9867519589488</v>
      </c>
      <c r="C243">
        <f>SAFADModel_final_000007__2[[#This Row],[Whole Building:Facility Total Electric Demand Power '[W'](Hourly) ]]/1000</f>
        <v>7.2299867519589487</v>
      </c>
    </row>
    <row r="244" spans="1:3" x14ac:dyDescent="0.25">
      <c r="A244" s="9" t="s">
        <v>195</v>
      </c>
      <c r="B244" s="12">
        <v>7213.2007819840983</v>
      </c>
      <c r="C244">
        <f>SAFADModel_final_000007__2[[#This Row],[Whole Building:Facility Total Electric Demand Power '[W'](Hourly) ]]/1000</f>
        <v>7.2132007819840984</v>
      </c>
    </row>
    <row r="245" spans="1:3" x14ac:dyDescent="0.25">
      <c r="A245" s="9" t="s">
        <v>196</v>
      </c>
      <c r="B245" s="12">
        <v>7176.0749093417735</v>
      </c>
      <c r="C245">
        <f>SAFADModel_final_000007__2[[#This Row],[Whole Building:Facility Total Electric Demand Power '[W'](Hourly) ]]/1000</f>
        <v>7.1760749093417733</v>
      </c>
    </row>
    <row r="246" spans="1:3" x14ac:dyDescent="0.25">
      <c r="A246" s="9" t="s">
        <v>197</v>
      </c>
      <c r="B246" s="12">
        <v>7133.0487141512303</v>
      </c>
      <c r="C246">
        <f>SAFADModel_final_000007__2[[#This Row],[Whole Building:Facility Total Electric Demand Power '[W'](Hourly) ]]/1000</f>
        <v>7.1330487141512302</v>
      </c>
    </row>
    <row r="247" spans="1:3" x14ac:dyDescent="0.25">
      <c r="A247" s="9" t="s">
        <v>198</v>
      </c>
      <c r="B247" s="12">
        <v>7118.8015397273603</v>
      </c>
      <c r="C247">
        <f>SAFADModel_final_000007__2[[#This Row],[Whole Building:Facility Total Electric Demand Power '[W'](Hourly) ]]/1000</f>
        <v>7.1188015397273601</v>
      </c>
    </row>
    <row r="248" spans="1:3" x14ac:dyDescent="0.25">
      <c r="A248" s="9" t="s">
        <v>199</v>
      </c>
      <c r="B248" s="12">
        <v>7162.5698978471664</v>
      </c>
      <c r="C248">
        <f>SAFADModel_final_000007__2[[#This Row],[Whole Building:Facility Total Electric Demand Power '[W'](Hourly) ]]/1000</f>
        <v>7.1625698978471668</v>
      </c>
    </row>
    <row r="249" spans="1:3" x14ac:dyDescent="0.25">
      <c r="A249" s="9" t="s">
        <v>200</v>
      </c>
      <c r="B249" s="12">
        <v>19566.570680829071</v>
      </c>
      <c r="C249">
        <f>SAFADModel_final_000007__2[[#This Row],[Whole Building:Facility Total Electric Demand Power '[W'](Hourly) ]]/1000</f>
        <v>19.56657068082907</v>
      </c>
    </row>
    <row r="250" spans="1:3" x14ac:dyDescent="0.25">
      <c r="A250" s="9" t="s">
        <v>201</v>
      </c>
      <c r="B250" s="12">
        <v>100906.59143313974</v>
      </c>
      <c r="C250">
        <f>SAFADModel_final_000007__2[[#This Row],[Whole Building:Facility Total Electric Demand Power '[W'](Hourly) ]]/1000</f>
        <v>100.90659143313974</v>
      </c>
    </row>
    <row r="251" spans="1:3" x14ac:dyDescent="0.25">
      <c r="A251" s="9" t="s">
        <v>202</v>
      </c>
      <c r="B251" s="12">
        <v>133150.91917424512</v>
      </c>
      <c r="C251">
        <f>SAFADModel_final_000007__2[[#This Row],[Whole Building:Facility Total Electric Demand Power '[W'](Hourly) ]]/1000</f>
        <v>133.15091917424513</v>
      </c>
    </row>
    <row r="252" spans="1:3" x14ac:dyDescent="0.25">
      <c r="A252" s="9" t="s">
        <v>203</v>
      </c>
      <c r="B252" s="12">
        <v>143359.2369413031</v>
      </c>
      <c r="C252">
        <f>SAFADModel_final_000007__2[[#This Row],[Whole Building:Facility Total Electric Demand Power '[W'](Hourly) ]]/1000</f>
        <v>143.3592369413031</v>
      </c>
    </row>
    <row r="253" spans="1:3" x14ac:dyDescent="0.25">
      <c r="A253" s="9" t="s">
        <v>204</v>
      </c>
      <c r="B253" s="12">
        <v>142876.03835684434</v>
      </c>
      <c r="C253">
        <f>SAFADModel_final_000007__2[[#This Row],[Whole Building:Facility Total Electric Demand Power '[W'](Hourly) ]]/1000</f>
        <v>142.87603835684433</v>
      </c>
    </row>
    <row r="254" spans="1:3" x14ac:dyDescent="0.25">
      <c r="A254" s="9" t="s">
        <v>205</v>
      </c>
      <c r="B254" s="12">
        <v>144192.92341432648</v>
      </c>
      <c r="C254">
        <f>SAFADModel_final_000007__2[[#This Row],[Whole Building:Facility Total Electric Demand Power '[W'](Hourly) ]]/1000</f>
        <v>144.19292341432649</v>
      </c>
    </row>
    <row r="255" spans="1:3" x14ac:dyDescent="0.25">
      <c r="A255" s="9" t="s">
        <v>206</v>
      </c>
      <c r="B255" s="12">
        <v>155768.34378055829</v>
      </c>
      <c r="C255">
        <f>SAFADModel_final_000007__2[[#This Row],[Whole Building:Facility Total Electric Demand Power '[W'](Hourly) ]]/1000</f>
        <v>155.7683437805583</v>
      </c>
    </row>
    <row r="256" spans="1:3" x14ac:dyDescent="0.25">
      <c r="A256" s="9" t="s">
        <v>207</v>
      </c>
      <c r="B256" s="12">
        <v>160984.50172354438</v>
      </c>
      <c r="C256">
        <f>SAFADModel_final_000007__2[[#This Row],[Whole Building:Facility Total Electric Demand Power '[W'](Hourly) ]]/1000</f>
        <v>160.98450172354438</v>
      </c>
    </row>
    <row r="257" spans="1:3" x14ac:dyDescent="0.25">
      <c r="A257" s="9" t="s">
        <v>208</v>
      </c>
      <c r="B257" s="12">
        <v>163590.72499310851</v>
      </c>
      <c r="C257">
        <f>SAFADModel_final_000007__2[[#This Row],[Whole Building:Facility Total Electric Demand Power '[W'](Hourly) ]]/1000</f>
        <v>163.59072499310852</v>
      </c>
    </row>
    <row r="258" spans="1:3" x14ac:dyDescent="0.25">
      <c r="A258" s="9" t="s">
        <v>209</v>
      </c>
      <c r="B258" s="12">
        <v>151703.80581601514</v>
      </c>
      <c r="C258">
        <f>SAFADModel_final_000007__2[[#This Row],[Whole Building:Facility Total Electric Demand Power '[W'](Hourly) ]]/1000</f>
        <v>151.70380581601515</v>
      </c>
    </row>
    <row r="259" spans="1:3" x14ac:dyDescent="0.25">
      <c r="A259" s="9" t="s">
        <v>210</v>
      </c>
      <c r="B259" s="12">
        <v>76304.559635490194</v>
      </c>
      <c r="C259">
        <f>SAFADModel_final_000007__2[[#This Row],[Whole Building:Facility Total Electric Demand Power '[W'](Hourly) ]]/1000</f>
        <v>76.304559635490193</v>
      </c>
    </row>
    <row r="260" spans="1:3" x14ac:dyDescent="0.25">
      <c r="A260" s="9" t="s">
        <v>211</v>
      </c>
      <c r="B260" s="12">
        <v>56079.822342844476</v>
      </c>
      <c r="C260">
        <f>SAFADModel_final_000007__2[[#This Row],[Whole Building:Facility Total Electric Demand Power '[W'](Hourly) ]]/1000</f>
        <v>56.079822342844473</v>
      </c>
    </row>
    <row r="261" spans="1:3" x14ac:dyDescent="0.25">
      <c r="A261" s="9" t="s">
        <v>212</v>
      </c>
      <c r="B261" s="12">
        <v>41075.361828135596</v>
      </c>
      <c r="C261">
        <f>SAFADModel_final_000007__2[[#This Row],[Whole Building:Facility Total Electric Demand Power '[W'](Hourly) ]]/1000</f>
        <v>41.075361828135598</v>
      </c>
    </row>
    <row r="262" spans="1:3" x14ac:dyDescent="0.25">
      <c r="A262" s="9" t="s">
        <v>213</v>
      </c>
      <c r="B262" s="12">
        <v>7310.0074427463978</v>
      </c>
      <c r="C262">
        <f>SAFADModel_final_000007__2[[#This Row],[Whole Building:Facility Total Electric Demand Power '[W'](Hourly) ]]/1000</f>
        <v>7.3100074427463975</v>
      </c>
    </row>
    <row r="263" spans="1:3" x14ac:dyDescent="0.25">
      <c r="A263" s="9" t="s">
        <v>214</v>
      </c>
      <c r="B263" s="12">
        <v>7278.1670941306829</v>
      </c>
      <c r="C263">
        <f>SAFADModel_final_000007__2[[#This Row],[Whole Building:Facility Total Electric Demand Power '[W'](Hourly) ]]/1000</f>
        <v>7.2781670941306826</v>
      </c>
    </row>
    <row r="264" spans="1:3" x14ac:dyDescent="0.25">
      <c r="A264" s="9" t="s">
        <v>215</v>
      </c>
      <c r="B264" s="12">
        <v>7238.3719064540501</v>
      </c>
      <c r="C264">
        <f>SAFADModel_final_000007__2[[#This Row],[Whole Building:Facility Total Electric Demand Power '[W'](Hourly) ]]/1000</f>
        <v>7.2383719064540504</v>
      </c>
    </row>
    <row r="265" spans="1:3" x14ac:dyDescent="0.25">
      <c r="A265" s="9" t="s">
        <v>216</v>
      </c>
      <c r="B265" s="12">
        <v>7199.8998023832291</v>
      </c>
      <c r="C265">
        <f>SAFADModel_final_000007__2[[#This Row],[Whole Building:Facility Total Electric Demand Power '[W'](Hourly) ]]/1000</f>
        <v>7.1998998023832295</v>
      </c>
    </row>
    <row r="266" spans="1:3" x14ac:dyDescent="0.25">
      <c r="A266" s="9" t="s">
        <v>217</v>
      </c>
      <c r="B266" s="12">
        <v>7164.2050288538012</v>
      </c>
      <c r="C266">
        <f>SAFADModel_final_000007__2[[#This Row],[Whole Building:Facility Total Electric Demand Power '[W'](Hourly) ]]/1000</f>
        <v>7.1642050288538011</v>
      </c>
    </row>
    <row r="267" spans="1:3" x14ac:dyDescent="0.25">
      <c r="A267" s="9" t="s">
        <v>218</v>
      </c>
      <c r="B267" s="12">
        <v>7123.0032502849199</v>
      </c>
      <c r="C267">
        <f>SAFADModel_final_000007__2[[#This Row],[Whole Building:Facility Total Electric Demand Power '[W'](Hourly) ]]/1000</f>
        <v>7.1230032502849197</v>
      </c>
    </row>
    <row r="268" spans="1:3" x14ac:dyDescent="0.25">
      <c r="A268" s="9" t="s">
        <v>219</v>
      </c>
      <c r="B268" s="12">
        <v>7089.2455845479344</v>
      </c>
      <c r="C268">
        <f>SAFADModel_final_000007__2[[#This Row],[Whole Building:Facility Total Electric Demand Power '[W'](Hourly) ]]/1000</f>
        <v>7.0892455845479345</v>
      </c>
    </row>
    <row r="269" spans="1:3" x14ac:dyDescent="0.25">
      <c r="A269" s="9" t="s">
        <v>220</v>
      </c>
      <c r="B269" s="12">
        <v>7076.179161448882</v>
      </c>
      <c r="C269">
        <f>SAFADModel_final_000007__2[[#This Row],[Whole Building:Facility Total Electric Demand Power '[W'](Hourly) ]]/1000</f>
        <v>7.0761791614488825</v>
      </c>
    </row>
    <row r="270" spans="1:3" x14ac:dyDescent="0.25">
      <c r="A270" s="9" t="s">
        <v>221</v>
      </c>
      <c r="B270" s="12">
        <v>7068.6625861044477</v>
      </c>
      <c r="C270">
        <f>SAFADModel_final_000007__2[[#This Row],[Whole Building:Facility Total Electric Demand Power '[W'](Hourly) ]]/1000</f>
        <v>7.0686625861044474</v>
      </c>
    </row>
    <row r="271" spans="1:3" x14ac:dyDescent="0.25">
      <c r="A271" s="9" t="s">
        <v>222</v>
      </c>
      <c r="B271" s="12">
        <v>7097.7220014179866</v>
      </c>
      <c r="C271">
        <f>SAFADModel_final_000007__2[[#This Row],[Whole Building:Facility Total Electric Demand Power '[W'](Hourly) ]]/1000</f>
        <v>7.0977220014179867</v>
      </c>
    </row>
    <row r="272" spans="1:3" x14ac:dyDescent="0.25">
      <c r="A272" s="9" t="s">
        <v>223</v>
      </c>
      <c r="B272" s="12">
        <v>7198.408134043143</v>
      </c>
      <c r="C272">
        <f>SAFADModel_final_000007__2[[#This Row],[Whole Building:Facility Total Electric Demand Power '[W'](Hourly) ]]/1000</f>
        <v>7.1984081340431434</v>
      </c>
    </row>
    <row r="273" spans="1:3" x14ac:dyDescent="0.25">
      <c r="A273" s="9" t="s">
        <v>224</v>
      </c>
      <c r="B273" s="12">
        <v>24517.199403209244</v>
      </c>
      <c r="C273">
        <f>SAFADModel_final_000007__2[[#This Row],[Whole Building:Facility Total Electric Demand Power '[W'](Hourly) ]]/1000</f>
        <v>24.517199403209244</v>
      </c>
    </row>
    <row r="274" spans="1:3" x14ac:dyDescent="0.25">
      <c r="A274" s="9" t="s">
        <v>225</v>
      </c>
      <c r="B274" s="12">
        <v>91713.694927744873</v>
      </c>
      <c r="C274">
        <f>SAFADModel_final_000007__2[[#This Row],[Whole Building:Facility Total Electric Demand Power '[W'](Hourly) ]]/1000</f>
        <v>91.713694927744868</v>
      </c>
    </row>
    <row r="275" spans="1:3" x14ac:dyDescent="0.25">
      <c r="A275" s="9" t="s">
        <v>226</v>
      </c>
      <c r="B275" s="12">
        <v>134190.26934443516</v>
      </c>
      <c r="C275">
        <f>SAFADModel_final_000007__2[[#This Row],[Whole Building:Facility Total Electric Demand Power '[W'](Hourly) ]]/1000</f>
        <v>134.19026934443517</v>
      </c>
    </row>
    <row r="276" spans="1:3" x14ac:dyDescent="0.25">
      <c r="A276" s="9" t="s">
        <v>227</v>
      </c>
      <c r="B276" s="12">
        <v>135757.12128092221</v>
      </c>
      <c r="C276">
        <f>SAFADModel_final_000007__2[[#This Row],[Whole Building:Facility Total Electric Demand Power '[W'](Hourly) ]]/1000</f>
        <v>135.75712128092221</v>
      </c>
    </row>
    <row r="277" spans="1:3" x14ac:dyDescent="0.25">
      <c r="A277" s="9" t="s">
        <v>228</v>
      </c>
      <c r="B277" s="12">
        <v>137942.69740128671</v>
      </c>
      <c r="C277">
        <f>SAFADModel_final_000007__2[[#This Row],[Whole Building:Facility Total Electric Demand Power '[W'](Hourly) ]]/1000</f>
        <v>137.94269740128672</v>
      </c>
    </row>
    <row r="278" spans="1:3" x14ac:dyDescent="0.25">
      <c r="A278" s="9" t="s">
        <v>229</v>
      </c>
      <c r="B278" s="12">
        <v>143051.59150960451</v>
      </c>
      <c r="C278">
        <f>SAFADModel_final_000007__2[[#This Row],[Whole Building:Facility Total Electric Demand Power '[W'](Hourly) ]]/1000</f>
        <v>143.05159150960452</v>
      </c>
    </row>
    <row r="279" spans="1:3" x14ac:dyDescent="0.25">
      <c r="A279" s="9" t="s">
        <v>230</v>
      </c>
      <c r="B279" s="12">
        <v>149791.69653138547</v>
      </c>
      <c r="C279">
        <f>SAFADModel_final_000007__2[[#This Row],[Whole Building:Facility Total Electric Demand Power '[W'](Hourly) ]]/1000</f>
        <v>149.79169653138547</v>
      </c>
    </row>
    <row r="280" spans="1:3" x14ac:dyDescent="0.25">
      <c r="A280" s="9" t="s">
        <v>231</v>
      </c>
      <c r="B280" s="12">
        <v>143675.82174824196</v>
      </c>
      <c r="C280">
        <f>SAFADModel_final_000007__2[[#This Row],[Whole Building:Facility Total Electric Demand Power '[W'](Hourly) ]]/1000</f>
        <v>143.67582174824196</v>
      </c>
    </row>
    <row r="281" spans="1:3" x14ac:dyDescent="0.25">
      <c r="A281" s="9" t="s">
        <v>232</v>
      </c>
      <c r="B281" s="12">
        <v>130293.91106080008</v>
      </c>
      <c r="C281">
        <f>SAFADModel_final_000007__2[[#This Row],[Whole Building:Facility Total Electric Demand Power '[W'](Hourly) ]]/1000</f>
        <v>130.29391106080007</v>
      </c>
    </row>
    <row r="282" spans="1:3" x14ac:dyDescent="0.25">
      <c r="A282" s="9" t="s">
        <v>233</v>
      </c>
      <c r="B282" s="12">
        <v>116528.07681425304</v>
      </c>
      <c r="C282">
        <f>SAFADModel_final_000007__2[[#This Row],[Whole Building:Facility Total Electric Demand Power '[W'](Hourly) ]]/1000</f>
        <v>116.52807681425304</v>
      </c>
    </row>
    <row r="283" spans="1:3" x14ac:dyDescent="0.25">
      <c r="A283" s="9" t="s">
        <v>234</v>
      </c>
      <c r="B283" s="12">
        <v>48153.108254085419</v>
      </c>
      <c r="C283">
        <f>SAFADModel_final_000007__2[[#This Row],[Whole Building:Facility Total Electric Demand Power '[W'](Hourly) ]]/1000</f>
        <v>48.153108254085417</v>
      </c>
    </row>
    <row r="284" spans="1:3" x14ac:dyDescent="0.25">
      <c r="A284" s="9" t="s">
        <v>235</v>
      </c>
      <c r="B284" s="12">
        <v>26254.132125168439</v>
      </c>
      <c r="C284">
        <f>SAFADModel_final_000007__2[[#This Row],[Whole Building:Facility Total Electric Demand Power '[W'](Hourly) ]]/1000</f>
        <v>26.254132125168439</v>
      </c>
    </row>
    <row r="285" spans="1:3" x14ac:dyDescent="0.25">
      <c r="A285" s="9" t="s">
        <v>236</v>
      </c>
      <c r="B285" s="12">
        <v>16892.80231199379</v>
      </c>
      <c r="C285">
        <f>SAFADModel_final_000007__2[[#This Row],[Whole Building:Facility Total Electric Demand Power '[W'](Hourly) ]]/1000</f>
        <v>16.89280231199379</v>
      </c>
    </row>
    <row r="286" spans="1:3" x14ac:dyDescent="0.25">
      <c r="A286" s="9" t="s">
        <v>237</v>
      </c>
      <c r="B286" s="12">
        <v>12063.493612934397</v>
      </c>
      <c r="C286">
        <f>SAFADModel_final_000007__2[[#This Row],[Whole Building:Facility Total Electric Demand Power '[W'](Hourly) ]]/1000</f>
        <v>12.063493612934398</v>
      </c>
    </row>
    <row r="287" spans="1:3" x14ac:dyDescent="0.25">
      <c r="A287" s="9" t="s">
        <v>238</v>
      </c>
      <c r="B287" s="12">
        <v>7271.3826376093857</v>
      </c>
      <c r="C287">
        <f>SAFADModel_final_000007__2[[#This Row],[Whole Building:Facility Total Electric Demand Power '[W'](Hourly) ]]/1000</f>
        <v>7.2713826376093857</v>
      </c>
    </row>
    <row r="288" spans="1:3" x14ac:dyDescent="0.25">
      <c r="A288" s="9" t="s">
        <v>239</v>
      </c>
      <c r="B288" s="12">
        <v>7269.3277628841315</v>
      </c>
      <c r="C288">
        <f>SAFADModel_final_000007__2[[#This Row],[Whole Building:Facility Total Electric Demand Power '[W'](Hourly) ]]/1000</f>
        <v>7.2693277628841315</v>
      </c>
    </row>
    <row r="289" spans="1:3" x14ac:dyDescent="0.25">
      <c r="A289" s="9" t="s">
        <v>240</v>
      </c>
      <c r="B289" s="12">
        <v>7247.3946191856276</v>
      </c>
      <c r="C289">
        <f>SAFADModel_final_000007__2[[#This Row],[Whole Building:Facility Total Electric Demand Power '[W'](Hourly) ]]/1000</f>
        <v>7.247394619185628</v>
      </c>
    </row>
    <row r="290" spans="1:3" x14ac:dyDescent="0.25">
      <c r="A290" s="9" t="s">
        <v>581</v>
      </c>
      <c r="B290" s="12">
        <v>7185.6802445897702</v>
      </c>
      <c r="C290">
        <f>SAFADModel_final_000007__2[[#This Row],[Whole Building:Facility Total Electric Demand Power '[W'](Hourly) ]]/1000</f>
        <v>7.1856802445897703</v>
      </c>
    </row>
    <row r="291" spans="1:3" x14ac:dyDescent="0.25">
      <c r="A291" s="9" t="s">
        <v>582</v>
      </c>
      <c r="B291" s="12">
        <v>7111.5694856955206</v>
      </c>
      <c r="C291">
        <f>SAFADModel_final_000007__2[[#This Row],[Whole Building:Facility Total Electric Demand Power '[W'](Hourly) ]]/1000</f>
        <v>7.1115694856955205</v>
      </c>
    </row>
    <row r="292" spans="1:3" x14ac:dyDescent="0.25">
      <c r="A292" s="9" t="s">
        <v>583</v>
      </c>
      <c r="B292" s="12">
        <v>7060.1522660506789</v>
      </c>
      <c r="C292">
        <f>SAFADModel_final_000007__2[[#This Row],[Whole Building:Facility Total Electric Demand Power '[W'](Hourly) ]]/1000</f>
        <v>7.0601522660506788</v>
      </c>
    </row>
    <row r="293" spans="1:3" x14ac:dyDescent="0.25">
      <c r="A293" s="9" t="s">
        <v>584</v>
      </c>
      <c r="B293" s="12">
        <v>7034.7818534206308</v>
      </c>
      <c r="C293">
        <f>SAFADModel_final_000007__2[[#This Row],[Whole Building:Facility Total Electric Demand Power '[W'](Hourly) ]]/1000</f>
        <v>7.0347818534206308</v>
      </c>
    </row>
    <row r="294" spans="1:3" x14ac:dyDescent="0.25">
      <c r="A294" s="9" t="s">
        <v>585</v>
      </c>
      <c r="B294" s="12">
        <v>7019.6171979534438</v>
      </c>
      <c r="C294">
        <f>SAFADModel_final_000007__2[[#This Row],[Whole Building:Facility Total Electric Demand Power '[W'](Hourly) ]]/1000</f>
        <v>7.0196171979534441</v>
      </c>
    </row>
    <row r="295" spans="1:3" x14ac:dyDescent="0.25">
      <c r="A295" s="9" t="s">
        <v>586</v>
      </c>
      <c r="B295" s="12">
        <v>7039.3726950185783</v>
      </c>
      <c r="C295">
        <f>SAFADModel_final_000007__2[[#This Row],[Whole Building:Facility Total Electric Demand Power '[W'](Hourly) ]]/1000</f>
        <v>7.039372695018578</v>
      </c>
    </row>
    <row r="296" spans="1:3" x14ac:dyDescent="0.25">
      <c r="A296" s="9" t="s">
        <v>587</v>
      </c>
      <c r="B296" s="12">
        <v>7118.8349124387423</v>
      </c>
      <c r="C296">
        <f>SAFADModel_final_000007__2[[#This Row],[Whole Building:Facility Total Electric Demand Power '[W'](Hourly) ]]/1000</f>
        <v>7.118834912438742</v>
      </c>
    </row>
    <row r="297" spans="1:3" x14ac:dyDescent="0.25">
      <c r="A297" s="9" t="s">
        <v>588</v>
      </c>
      <c r="B297" s="12">
        <v>7219.0767967655629</v>
      </c>
      <c r="C297">
        <f>SAFADModel_final_000007__2[[#This Row],[Whole Building:Facility Total Electric Demand Power '[W'](Hourly) ]]/1000</f>
        <v>7.2190767967655631</v>
      </c>
    </row>
    <row r="298" spans="1:3" x14ac:dyDescent="0.25">
      <c r="A298" s="9" t="s">
        <v>589</v>
      </c>
      <c r="B298" s="12">
        <v>57882.392359819612</v>
      </c>
      <c r="C298">
        <f>SAFADModel_final_000007__2[[#This Row],[Whole Building:Facility Total Electric Demand Power '[W'](Hourly) ]]/1000</f>
        <v>57.882392359819612</v>
      </c>
    </row>
    <row r="299" spans="1:3" x14ac:dyDescent="0.25">
      <c r="A299" s="9" t="s">
        <v>590</v>
      </c>
      <c r="B299" s="12">
        <v>79546.225179903398</v>
      </c>
      <c r="C299">
        <f>SAFADModel_final_000007__2[[#This Row],[Whole Building:Facility Total Electric Demand Power '[W'](Hourly) ]]/1000</f>
        <v>79.546225179903402</v>
      </c>
    </row>
    <row r="300" spans="1:3" x14ac:dyDescent="0.25">
      <c r="A300" s="9" t="s">
        <v>591</v>
      </c>
      <c r="B300" s="12">
        <v>89367.864347135372</v>
      </c>
      <c r="C300">
        <f>SAFADModel_final_000007__2[[#This Row],[Whole Building:Facility Total Electric Demand Power '[W'](Hourly) ]]/1000</f>
        <v>89.367864347135367</v>
      </c>
    </row>
    <row r="301" spans="1:3" x14ac:dyDescent="0.25">
      <c r="A301" s="9" t="s">
        <v>592</v>
      </c>
      <c r="B301" s="12">
        <v>81205.320839680833</v>
      </c>
      <c r="C301">
        <f>SAFADModel_final_000007__2[[#This Row],[Whole Building:Facility Total Electric Demand Power '[W'](Hourly) ]]/1000</f>
        <v>81.205320839680837</v>
      </c>
    </row>
    <row r="302" spans="1:3" x14ac:dyDescent="0.25">
      <c r="A302" s="9" t="s">
        <v>593</v>
      </c>
      <c r="B302" s="12">
        <v>57828.690711075476</v>
      </c>
      <c r="C302">
        <f>SAFADModel_final_000007__2[[#This Row],[Whole Building:Facility Total Electric Demand Power '[W'](Hourly) ]]/1000</f>
        <v>57.828690711075474</v>
      </c>
    </row>
    <row r="303" spans="1:3" x14ac:dyDescent="0.25">
      <c r="A303" s="9" t="s">
        <v>594</v>
      </c>
      <c r="B303" s="12">
        <v>53917.562007300141</v>
      </c>
      <c r="C303">
        <f>SAFADModel_final_000007__2[[#This Row],[Whole Building:Facility Total Electric Demand Power '[W'](Hourly) ]]/1000</f>
        <v>53.917562007300141</v>
      </c>
    </row>
    <row r="304" spans="1:3" x14ac:dyDescent="0.25">
      <c r="A304" s="9" t="s">
        <v>595</v>
      </c>
      <c r="B304" s="12">
        <v>54605.109546818625</v>
      </c>
      <c r="C304">
        <f>SAFADModel_final_000007__2[[#This Row],[Whole Building:Facility Total Electric Demand Power '[W'](Hourly) ]]/1000</f>
        <v>54.605109546818625</v>
      </c>
    </row>
    <row r="305" spans="1:3" x14ac:dyDescent="0.25">
      <c r="A305" s="9" t="s">
        <v>596</v>
      </c>
      <c r="B305" s="12">
        <v>49438.631827516139</v>
      </c>
      <c r="C305">
        <f>SAFADModel_final_000007__2[[#This Row],[Whole Building:Facility Total Electric Demand Power '[W'](Hourly) ]]/1000</f>
        <v>49.43863182751614</v>
      </c>
    </row>
    <row r="306" spans="1:3" x14ac:dyDescent="0.25">
      <c r="A306" s="9" t="s">
        <v>597</v>
      </c>
      <c r="B306" s="12">
        <v>41048.919694622513</v>
      </c>
      <c r="C306">
        <f>SAFADModel_final_000007__2[[#This Row],[Whole Building:Facility Total Electric Demand Power '[W'](Hourly) ]]/1000</f>
        <v>41.048919694622512</v>
      </c>
    </row>
    <row r="307" spans="1:3" x14ac:dyDescent="0.25">
      <c r="A307" s="9" t="s">
        <v>598</v>
      </c>
      <c r="B307" s="12">
        <v>32994.940255678819</v>
      </c>
      <c r="C307">
        <f>SAFADModel_final_000007__2[[#This Row],[Whole Building:Facility Total Electric Demand Power '[W'](Hourly) ]]/1000</f>
        <v>32.99494025567882</v>
      </c>
    </row>
    <row r="308" spans="1:3" x14ac:dyDescent="0.25">
      <c r="A308" s="9" t="s">
        <v>599</v>
      </c>
      <c r="B308" s="12">
        <v>24973.301185018474</v>
      </c>
      <c r="C308">
        <f>SAFADModel_final_000007__2[[#This Row],[Whole Building:Facility Total Electric Demand Power '[W'](Hourly) ]]/1000</f>
        <v>24.973301185018475</v>
      </c>
    </row>
    <row r="309" spans="1:3" x14ac:dyDescent="0.25">
      <c r="A309" s="9" t="s">
        <v>600</v>
      </c>
      <c r="B309" s="12">
        <v>14360.877944131944</v>
      </c>
      <c r="C309">
        <f>SAFADModel_final_000007__2[[#This Row],[Whole Building:Facility Total Electric Demand Power '[W'](Hourly) ]]/1000</f>
        <v>14.360877944131945</v>
      </c>
    </row>
    <row r="310" spans="1:3" x14ac:dyDescent="0.25">
      <c r="A310" s="9" t="s">
        <v>601</v>
      </c>
      <c r="B310" s="12">
        <v>13362.642627957905</v>
      </c>
      <c r="C310">
        <f>SAFADModel_final_000007__2[[#This Row],[Whole Building:Facility Total Electric Demand Power '[W'](Hourly) ]]/1000</f>
        <v>13.362642627957905</v>
      </c>
    </row>
    <row r="311" spans="1:3" x14ac:dyDescent="0.25">
      <c r="A311" s="9" t="s">
        <v>602</v>
      </c>
      <c r="B311" s="12">
        <v>7341.6136231252649</v>
      </c>
      <c r="C311">
        <f>SAFADModel_final_000007__2[[#This Row],[Whole Building:Facility Total Electric Demand Power '[W'](Hourly) ]]/1000</f>
        <v>7.3416136231252649</v>
      </c>
    </row>
    <row r="312" spans="1:3" x14ac:dyDescent="0.25">
      <c r="A312" s="9" t="s">
        <v>603</v>
      </c>
      <c r="B312" s="12">
        <v>7281.6038607594892</v>
      </c>
      <c r="C312">
        <f>SAFADModel_final_000007__2[[#This Row],[Whole Building:Facility Total Electric Demand Power '[W'](Hourly) ]]/1000</f>
        <v>7.2816038607594891</v>
      </c>
    </row>
    <row r="313" spans="1:3" x14ac:dyDescent="0.25">
      <c r="A313" s="9" t="s">
        <v>604</v>
      </c>
      <c r="B313" s="12">
        <v>7266.3102111193612</v>
      </c>
      <c r="C313">
        <f>SAFADModel_final_000007__2[[#This Row],[Whole Building:Facility Total Electric Demand Power '[W'](Hourly) ]]/1000</f>
        <v>7.2663102111193609</v>
      </c>
    </row>
    <row r="314" spans="1:3" x14ac:dyDescent="0.25">
      <c r="A314" s="9" t="s">
        <v>605</v>
      </c>
      <c r="B314" s="12">
        <v>7252.0716240262091</v>
      </c>
      <c r="C314">
        <f>SAFADModel_final_000007__2[[#This Row],[Whole Building:Facility Total Electric Demand Power '[W'](Hourly) ]]/1000</f>
        <v>7.2520716240262093</v>
      </c>
    </row>
    <row r="315" spans="1:3" x14ac:dyDescent="0.25">
      <c r="A315" s="9" t="s">
        <v>606</v>
      </c>
      <c r="B315" s="12">
        <v>7240.5058672378427</v>
      </c>
      <c r="C315">
        <f>SAFADModel_final_000007__2[[#This Row],[Whole Building:Facility Total Electric Demand Power '[W'](Hourly) ]]/1000</f>
        <v>7.2405058672378431</v>
      </c>
    </row>
    <row r="316" spans="1:3" x14ac:dyDescent="0.25">
      <c r="A316" s="9" t="s">
        <v>607</v>
      </c>
      <c r="B316" s="12">
        <v>7226.5541259130086</v>
      </c>
      <c r="C316">
        <f>SAFADModel_final_000007__2[[#This Row],[Whole Building:Facility Total Electric Demand Power '[W'](Hourly) ]]/1000</f>
        <v>7.2265541259130091</v>
      </c>
    </row>
    <row r="317" spans="1:3" x14ac:dyDescent="0.25">
      <c r="A317" s="9" t="s">
        <v>608</v>
      </c>
      <c r="B317" s="12">
        <v>7200.2997147861943</v>
      </c>
      <c r="C317">
        <f>SAFADModel_final_000007__2[[#This Row],[Whole Building:Facility Total Electric Demand Power '[W'](Hourly) ]]/1000</f>
        <v>7.200299714786194</v>
      </c>
    </row>
    <row r="318" spans="1:3" x14ac:dyDescent="0.25">
      <c r="A318" s="9" t="s">
        <v>609</v>
      </c>
      <c r="B318" s="12">
        <v>7164.9737286800473</v>
      </c>
      <c r="C318">
        <f>SAFADModel_final_000007__2[[#This Row],[Whole Building:Facility Total Electric Demand Power '[W'](Hourly) ]]/1000</f>
        <v>7.1649737286800477</v>
      </c>
    </row>
    <row r="319" spans="1:3" x14ac:dyDescent="0.25">
      <c r="A319" s="9" t="s">
        <v>610</v>
      </c>
      <c r="B319" s="12">
        <v>7161.4862674535498</v>
      </c>
      <c r="C319">
        <f>SAFADModel_final_000007__2[[#This Row],[Whole Building:Facility Total Electric Demand Power '[W'](Hourly) ]]/1000</f>
        <v>7.16148626745355</v>
      </c>
    </row>
    <row r="320" spans="1:3" x14ac:dyDescent="0.25">
      <c r="A320" s="9" t="s">
        <v>611</v>
      </c>
      <c r="B320" s="12">
        <v>7192.4229696439606</v>
      </c>
      <c r="C320">
        <f>SAFADModel_final_000007__2[[#This Row],[Whole Building:Facility Total Electric Demand Power '[W'](Hourly) ]]/1000</f>
        <v>7.1924229696439603</v>
      </c>
    </row>
    <row r="321" spans="1:3" x14ac:dyDescent="0.25">
      <c r="A321" s="9" t="s">
        <v>612</v>
      </c>
      <c r="B321" s="12">
        <v>7240.9684439528746</v>
      </c>
      <c r="C321">
        <f>SAFADModel_final_000007__2[[#This Row],[Whole Building:Facility Total Electric Demand Power '[W'](Hourly) ]]/1000</f>
        <v>7.240968443952875</v>
      </c>
    </row>
    <row r="322" spans="1:3" x14ac:dyDescent="0.25">
      <c r="A322" s="9" t="s">
        <v>613</v>
      </c>
      <c r="B322" s="12">
        <v>7288.1988034429114</v>
      </c>
      <c r="C322">
        <f>SAFADModel_final_000007__2[[#This Row],[Whole Building:Facility Total Electric Demand Power '[W'](Hourly) ]]/1000</f>
        <v>7.2881988034429117</v>
      </c>
    </row>
    <row r="323" spans="1:3" x14ac:dyDescent="0.25">
      <c r="A323" s="9" t="s">
        <v>614</v>
      </c>
      <c r="B323" s="12">
        <v>7340.4772508154592</v>
      </c>
      <c r="C323">
        <f>SAFADModel_final_000007__2[[#This Row],[Whole Building:Facility Total Electric Demand Power '[W'](Hourly) ]]/1000</f>
        <v>7.340477250815459</v>
      </c>
    </row>
    <row r="324" spans="1:3" x14ac:dyDescent="0.25">
      <c r="A324" s="9" t="s">
        <v>615</v>
      </c>
      <c r="B324" s="12">
        <v>7391.7811439797688</v>
      </c>
      <c r="C324">
        <f>SAFADModel_final_000007__2[[#This Row],[Whole Building:Facility Total Electric Demand Power '[W'](Hourly) ]]/1000</f>
        <v>7.3917811439797685</v>
      </c>
    </row>
    <row r="325" spans="1:3" x14ac:dyDescent="0.25">
      <c r="A325" s="9" t="s">
        <v>616</v>
      </c>
      <c r="B325" s="12">
        <v>7438.7168423515004</v>
      </c>
      <c r="C325">
        <f>SAFADModel_final_000007__2[[#This Row],[Whole Building:Facility Total Electric Demand Power '[W'](Hourly) ]]/1000</f>
        <v>7.4387168423515</v>
      </c>
    </row>
    <row r="326" spans="1:3" x14ac:dyDescent="0.25">
      <c r="A326" s="9" t="s">
        <v>617</v>
      </c>
      <c r="B326" s="12">
        <v>7475.9190067645941</v>
      </c>
      <c r="C326">
        <f>SAFADModel_final_000007__2[[#This Row],[Whole Building:Facility Total Electric Demand Power '[W'](Hourly) ]]/1000</f>
        <v>7.4759190067645944</v>
      </c>
    </row>
    <row r="327" spans="1:3" x14ac:dyDescent="0.25">
      <c r="A327" s="9" t="s">
        <v>618</v>
      </c>
      <c r="B327" s="12">
        <v>7500.030401119996</v>
      </c>
      <c r="C327">
        <f>SAFADModel_final_000007__2[[#This Row],[Whole Building:Facility Total Electric Demand Power '[W'](Hourly) ]]/1000</f>
        <v>7.5000304011199956</v>
      </c>
    </row>
    <row r="328" spans="1:3" x14ac:dyDescent="0.25">
      <c r="A328" s="9" t="s">
        <v>619</v>
      </c>
      <c r="B328" s="12">
        <v>7493.0976043940473</v>
      </c>
      <c r="C328">
        <f>SAFADModel_final_000007__2[[#This Row],[Whole Building:Facility Total Electric Demand Power '[W'](Hourly) ]]/1000</f>
        <v>7.4930976043940474</v>
      </c>
    </row>
    <row r="329" spans="1:3" x14ac:dyDescent="0.25">
      <c r="A329" s="9" t="s">
        <v>620</v>
      </c>
      <c r="B329" s="12">
        <v>7457.1366170541032</v>
      </c>
      <c r="C329">
        <f>SAFADModel_final_000007__2[[#This Row],[Whole Building:Facility Total Electric Demand Power '[W'](Hourly) ]]/1000</f>
        <v>7.4571366170541031</v>
      </c>
    </row>
    <row r="330" spans="1:3" x14ac:dyDescent="0.25">
      <c r="A330" s="9" t="s">
        <v>621</v>
      </c>
      <c r="B330" s="12">
        <v>7418.6670931137187</v>
      </c>
      <c r="C330">
        <f>SAFADModel_final_000007__2[[#This Row],[Whole Building:Facility Total Electric Demand Power '[W'](Hourly) ]]/1000</f>
        <v>7.4186670931137186</v>
      </c>
    </row>
    <row r="331" spans="1:3" x14ac:dyDescent="0.25">
      <c r="A331" s="9" t="s">
        <v>622</v>
      </c>
      <c r="B331" s="12">
        <v>7363.2787590254375</v>
      </c>
      <c r="C331">
        <f>SAFADModel_final_000007__2[[#This Row],[Whole Building:Facility Total Electric Demand Power '[W'](Hourly) ]]/1000</f>
        <v>7.3632787590254374</v>
      </c>
    </row>
    <row r="332" spans="1:3" x14ac:dyDescent="0.25">
      <c r="A332" s="9" t="s">
        <v>623</v>
      </c>
      <c r="B332" s="12">
        <v>7319.8306959031133</v>
      </c>
      <c r="C332">
        <f>SAFADModel_final_000007__2[[#This Row],[Whole Building:Facility Total Electric Demand Power '[W'](Hourly) ]]/1000</f>
        <v>7.3198306959031134</v>
      </c>
    </row>
    <row r="333" spans="1:3" x14ac:dyDescent="0.25">
      <c r="A333" s="9" t="s">
        <v>624</v>
      </c>
      <c r="B333" s="12">
        <v>7285.5083775418325</v>
      </c>
      <c r="C333">
        <f>SAFADModel_final_000007__2[[#This Row],[Whole Building:Facility Total Electric Demand Power '[W'](Hourly) ]]/1000</f>
        <v>7.2855083775418326</v>
      </c>
    </row>
    <row r="334" spans="1:3" x14ac:dyDescent="0.25">
      <c r="A334" s="9" t="s">
        <v>625</v>
      </c>
      <c r="B334" s="12">
        <v>7262.5459270353203</v>
      </c>
      <c r="C334">
        <f>SAFADModel_final_000007__2[[#This Row],[Whole Building:Facility Total Electric Demand Power '[W'](Hourly) ]]/1000</f>
        <v>7.2625459270353208</v>
      </c>
    </row>
    <row r="335" spans="1:3" x14ac:dyDescent="0.25">
      <c r="A335" s="9" t="s">
        <v>626</v>
      </c>
      <c r="B335" s="12">
        <v>7256.9525847985597</v>
      </c>
      <c r="C335">
        <f>SAFADModel_final_000007__2[[#This Row],[Whole Building:Facility Total Electric Demand Power '[W'](Hourly) ]]/1000</f>
        <v>7.2569525847985599</v>
      </c>
    </row>
    <row r="336" spans="1:3" x14ac:dyDescent="0.25">
      <c r="A336" s="9" t="s">
        <v>627</v>
      </c>
      <c r="B336" s="12">
        <v>7255.7090511883644</v>
      </c>
      <c r="C336">
        <f>SAFADModel_final_000007__2[[#This Row],[Whole Building:Facility Total Electric Demand Power '[W'](Hourly) ]]/1000</f>
        <v>7.2557090511883642</v>
      </c>
    </row>
    <row r="337" spans="1:3" x14ac:dyDescent="0.25">
      <c r="A337" s="9" t="s">
        <v>628</v>
      </c>
      <c r="B337" s="12">
        <v>7247.9076043085161</v>
      </c>
      <c r="C337">
        <f>SAFADModel_final_000007__2[[#This Row],[Whole Building:Facility Total Electric Demand Power '[W'](Hourly) ]]/1000</f>
        <v>7.2479076043085158</v>
      </c>
    </row>
    <row r="338" spans="1:3" x14ac:dyDescent="0.25">
      <c r="A338" s="9" t="s">
        <v>241</v>
      </c>
      <c r="B338" s="12">
        <v>7233.2495139626344</v>
      </c>
      <c r="C338">
        <f>SAFADModel_final_000007__2[[#This Row],[Whole Building:Facility Total Electric Demand Power '[W'](Hourly) ]]/1000</f>
        <v>7.233249513962634</v>
      </c>
    </row>
    <row r="339" spans="1:3" x14ac:dyDescent="0.25">
      <c r="A339" s="9" t="s">
        <v>242</v>
      </c>
      <c r="B339" s="12">
        <v>7222.8119193820903</v>
      </c>
      <c r="C339">
        <f>SAFADModel_final_000007__2[[#This Row],[Whole Building:Facility Total Electric Demand Power '[W'](Hourly) ]]/1000</f>
        <v>7.2228119193820906</v>
      </c>
    </row>
    <row r="340" spans="1:3" x14ac:dyDescent="0.25">
      <c r="A340" s="9" t="s">
        <v>243</v>
      </c>
      <c r="B340" s="12">
        <v>7200.2443028705247</v>
      </c>
      <c r="C340">
        <f>SAFADModel_final_000007__2[[#This Row],[Whole Building:Facility Total Electric Demand Power '[W'](Hourly) ]]/1000</f>
        <v>7.2002443028705247</v>
      </c>
    </row>
    <row r="341" spans="1:3" x14ac:dyDescent="0.25">
      <c r="A341" s="9" t="s">
        <v>244</v>
      </c>
      <c r="B341" s="12">
        <v>7174.0030929758277</v>
      </c>
      <c r="C341">
        <f>SAFADModel_final_000007__2[[#This Row],[Whole Building:Facility Total Electric Demand Power '[W'](Hourly) ]]/1000</f>
        <v>7.1740030929758278</v>
      </c>
    </row>
    <row r="342" spans="1:3" x14ac:dyDescent="0.25">
      <c r="A342" s="9" t="s">
        <v>245</v>
      </c>
      <c r="B342" s="12">
        <v>7147.8801153949025</v>
      </c>
      <c r="C342">
        <f>SAFADModel_final_000007__2[[#This Row],[Whole Building:Facility Total Electric Demand Power '[W'](Hourly) ]]/1000</f>
        <v>7.1478801153949023</v>
      </c>
    </row>
    <row r="343" spans="1:3" x14ac:dyDescent="0.25">
      <c r="A343" s="9" t="s">
        <v>246</v>
      </c>
      <c r="B343" s="12">
        <v>7144.1118400150581</v>
      </c>
      <c r="C343">
        <f>SAFADModel_final_000007__2[[#This Row],[Whole Building:Facility Total Electric Demand Power '[W'](Hourly) ]]/1000</f>
        <v>7.1441118400150581</v>
      </c>
    </row>
    <row r="344" spans="1:3" x14ac:dyDescent="0.25">
      <c r="A344" s="9" t="s">
        <v>247</v>
      </c>
      <c r="B344" s="12">
        <v>7157.5269734928552</v>
      </c>
      <c r="C344">
        <f>SAFADModel_final_000007__2[[#This Row],[Whole Building:Facility Total Electric Demand Power '[W'](Hourly) ]]/1000</f>
        <v>7.157526973492855</v>
      </c>
    </row>
    <row r="345" spans="1:3" x14ac:dyDescent="0.25">
      <c r="A345" s="9" t="s">
        <v>248</v>
      </c>
      <c r="B345" s="12">
        <v>25808.999128997344</v>
      </c>
      <c r="C345">
        <f>SAFADModel_final_000007__2[[#This Row],[Whole Building:Facility Total Electric Demand Power '[W'](Hourly) ]]/1000</f>
        <v>25.808999128997343</v>
      </c>
    </row>
    <row r="346" spans="1:3" x14ac:dyDescent="0.25">
      <c r="A346" s="9" t="s">
        <v>249</v>
      </c>
      <c r="B346" s="12">
        <v>72272.529628870994</v>
      </c>
      <c r="C346">
        <f>SAFADModel_final_000007__2[[#This Row],[Whole Building:Facility Total Electric Demand Power '[W'](Hourly) ]]/1000</f>
        <v>72.272529628870998</v>
      </c>
    </row>
    <row r="347" spans="1:3" x14ac:dyDescent="0.25">
      <c r="A347" s="9" t="s">
        <v>250</v>
      </c>
      <c r="B347" s="12">
        <v>115382.47669440399</v>
      </c>
      <c r="C347">
        <f>SAFADModel_final_000007__2[[#This Row],[Whole Building:Facility Total Electric Demand Power '[W'](Hourly) ]]/1000</f>
        <v>115.38247669440399</v>
      </c>
    </row>
    <row r="348" spans="1:3" x14ac:dyDescent="0.25">
      <c r="A348" s="9" t="s">
        <v>251</v>
      </c>
      <c r="B348" s="12">
        <v>114150.57994509781</v>
      </c>
      <c r="C348">
        <f>SAFADModel_final_000007__2[[#This Row],[Whole Building:Facility Total Electric Demand Power '[W'](Hourly) ]]/1000</f>
        <v>114.1505799450978</v>
      </c>
    </row>
    <row r="349" spans="1:3" x14ac:dyDescent="0.25">
      <c r="A349" s="9" t="s">
        <v>252</v>
      </c>
      <c r="B349" s="12">
        <v>148262.69559436102</v>
      </c>
      <c r="C349">
        <f>SAFADModel_final_000007__2[[#This Row],[Whole Building:Facility Total Electric Demand Power '[W'](Hourly) ]]/1000</f>
        <v>148.26269559436102</v>
      </c>
    </row>
    <row r="350" spans="1:3" x14ac:dyDescent="0.25">
      <c r="A350" s="9" t="s">
        <v>253</v>
      </c>
      <c r="B350" s="12">
        <v>145923.40162973176</v>
      </c>
      <c r="C350">
        <f>SAFADModel_final_000007__2[[#This Row],[Whole Building:Facility Total Electric Demand Power '[W'](Hourly) ]]/1000</f>
        <v>145.92340162973176</v>
      </c>
    </row>
    <row r="351" spans="1:3" x14ac:dyDescent="0.25">
      <c r="A351" s="9" t="s">
        <v>254</v>
      </c>
      <c r="B351" s="12">
        <v>149816.56052568651</v>
      </c>
      <c r="C351">
        <f>SAFADModel_final_000007__2[[#This Row],[Whole Building:Facility Total Electric Demand Power '[W'](Hourly) ]]/1000</f>
        <v>149.8165605256865</v>
      </c>
    </row>
    <row r="352" spans="1:3" x14ac:dyDescent="0.25">
      <c r="A352" s="9" t="s">
        <v>255</v>
      </c>
      <c r="B352" s="12">
        <v>155770.39641660958</v>
      </c>
      <c r="C352">
        <f>SAFADModel_final_000007__2[[#This Row],[Whole Building:Facility Total Electric Demand Power '[W'](Hourly) ]]/1000</f>
        <v>155.77039641660957</v>
      </c>
    </row>
    <row r="353" spans="1:3" x14ac:dyDescent="0.25">
      <c r="A353" s="9" t="s">
        <v>256</v>
      </c>
      <c r="B353" s="12">
        <v>147095.36680657847</v>
      </c>
      <c r="C353">
        <f>SAFADModel_final_000007__2[[#This Row],[Whole Building:Facility Total Electric Demand Power '[W'](Hourly) ]]/1000</f>
        <v>147.09536680657848</v>
      </c>
    </row>
    <row r="354" spans="1:3" x14ac:dyDescent="0.25">
      <c r="A354" s="9" t="s">
        <v>257</v>
      </c>
      <c r="B354" s="12">
        <v>132039.61332925936</v>
      </c>
      <c r="C354">
        <f>SAFADModel_final_000007__2[[#This Row],[Whole Building:Facility Total Electric Demand Power '[W'](Hourly) ]]/1000</f>
        <v>132.03961332925937</v>
      </c>
    </row>
    <row r="355" spans="1:3" x14ac:dyDescent="0.25">
      <c r="A355" s="9" t="s">
        <v>258</v>
      </c>
      <c r="B355" s="12">
        <v>46728.370782576407</v>
      </c>
      <c r="C355">
        <f>SAFADModel_final_000007__2[[#This Row],[Whole Building:Facility Total Electric Demand Power '[W'](Hourly) ]]/1000</f>
        <v>46.728370782576405</v>
      </c>
    </row>
    <row r="356" spans="1:3" x14ac:dyDescent="0.25">
      <c r="A356" s="9" t="s">
        <v>259</v>
      </c>
      <c r="B356" s="12">
        <v>23092.072004410791</v>
      </c>
      <c r="C356">
        <f>SAFADModel_final_000007__2[[#This Row],[Whole Building:Facility Total Electric Demand Power '[W'](Hourly) ]]/1000</f>
        <v>23.092072004410792</v>
      </c>
    </row>
    <row r="357" spans="1:3" x14ac:dyDescent="0.25">
      <c r="A357" s="9" t="s">
        <v>260</v>
      </c>
      <c r="B357" s="12">
        <v>9893.2373380864756</v>
      </c>
      <c r="C357">
        <f>SAFADModel_final_000007__2[[#This Row],[Whole Building:Facility Total Electric Demand Power '[W'](Hourly) ]]/1000</f>
        <v>9.8932373380864753</v>
      </c>
    </row>
    <row r="358" spans="1:3" x14ac:dyDescent="0.25">
      <c r="A358" s="9" t="s">
        <v>261</v>
      </c>
      <c r="B358" s="12">
        <v>7683.7994024179361</v>
      </c>
      <c r="C358">
        <f>SAFADModel_final_000007__2[[#This Row],[Whole Building:Facility Total Electric Demand Power '[W'](Hourly) ]]/1000</f>
        <v>7.6837994024179359</v>
      </c>
    </row>
    <row r="359" spans="1:3" x14ac:dyDescent="0.25">
      <c r="A359" s="9" t="s">
        <v>262</v>
      </c>
      <c r="B359" s="12">
        <v>7272.3705322185479</v>
      </c>
      <c r="C359">
        <f>SAFADModel_final_000007__2[[#This Row],[Whole Building:Facility Total Electric Demand Power '[W'](Hourly) ]]/1000</f>
        <v>7.2723705322185479</v>
      </c>
    </row>
    <row r="360" spans="1:3" x14ac:dyDescent="0.25">
      <c r="A360" s="9" t="s">
        <v>263</v>
      </c>
      <c r="B360" s="12">
        <v>7279.2598652471906</v>
      </c>
      <c r="C360">
        <f>SAFADModel_final_000007__2[[#This Row],[Whole Building:Facility Total Electric Demand Power '[W'](Hourly) ]]/1000</f>
        <v>7.2792598652471909</v>
      </c>
    </row>
    <row r="361" spans="1:3" x14ac:dyDescent="0.25">
      <c r="A361" s="9" t="s">
        <v>264</v>
      </c>
      <c r="B361" s="12">
        <v>7267.574664305459</v>
      </c>
      <c r="C361">
        <f>SAFADModel_final_000007__2[[#This Row],[Whole Building:Facility Total Electric Demand Power '[W'](Hourly) ]]/1000</f>
        <v>7.2675746643054593</v>
      </c>
    </row>
    <row r="362" spans="1:3" x14ac:dyDescent="0.25">
      <c r="A362" s="9" t="s">
        <v>265</v>
      </c>
      <c r="B362" s="12">
        <v>7217.3174089042141</v>
      </c>
      <c r="C362">
        <f>SAFADModel_final_000007__2[[#This Row],[Whole Building:Facility Total Electric Demand Power '[W'](Hourly) ]]/1000</f>
        <v>7.217317408904214</v>
      </c>
    </row>
    <row r="363" spans="1:3" x14ac:dyDescent="0.25">
      <c r="A363" s="9" t="s">
        <v>266</v>
      </c>
      <c r="B363" s="12">
        <v>7161.892755419728</v>
      </c>
      <c r="C363">
        <f>SAFADModel_final_000007__2[[#This Row],[Whole Building:Facility Total Electric Demand Power '[W'](Hourly) ]]/1000</f>
        <v>7.1618927554197276</v>
      </c>
    </row>
    <row r="364" spans="1:3" x14ac:dyDescent="0.25">
      <c r="A364" s="9" t="s">
        <v>267</v>
      </c>
      <c r="B364" s="12">
        <v>7118.2105103645217</v>
      </c>
      <c r="C364">
        <f>SAFADModel_final_000007__2[[#This Row],[Whole Building:Facility Total Electric Demand Power '[W'](Hourly) ]]/1000</f>
        <v>7.1182105103645217</v>
      </c>
    </row>
    <row r="365" spans="1:3" x14ac:dyDescent="0.25">
      <c r="A365" s="9" t="s">
        <v>268</v>
      </c>
      <c r="B365" s="12">
        <v>7109.7284925766971</v>
      </c>
      <c r="C365">
        <f>SAFADModel_final_000007__2[[#This Row],[Whole Building:Facility Total Electric Demand Power '[W'](Hourly) ]]/1000</f>
        <v>7.1097284925766973</v>
      </c>
    </row>
    <row r="366" spans="1:3" x14ac:dyDescent="0.25">
      <c r="A366" s="9" t="s">
        <v>269</v>
      </c>
      <c r="B366" s="12">
        <v>7103.3921084628628</v>
      </c>
      <c r="C366">
        <f>SAFADModel_final_000007__2[[#This Row],[Whole Building:Facility Total Electric Demand Power '[W'](Hourly) ]]/1000</f>
        <v>7.1033921084628631</v>
      </c>
    </row>
    <row r="367" spans="1:3" x14ac:dyDescent="0.25">
      <c r="A367" s="9" t="s">
        <v>270</v>
      </c>
      <c r="B367" s="12">
        <v>7114.5147264386869</v>
      </c>
      <c r="C367">
        <f>SAFADModel_final_000007__2[[#This Row],[Whole Building:Facility Total Electric Demand Power '[W'](Hourly) ]]/1000</f>
        <v>7.1145147264386868</v>
      </c>
    </row>
    <row r="368" spans="1:3" x14ac:dyDescent="0.25">
      <c r="A368" s="9" t="s">
        <v>271</v>
      </c>
      <c r="B368" s="12">
        <v>7164.4885511961666</v>
      </c>
      <c r="C368">
        <f>SAFADModel_final_000007__2[[#This Row],[Whole Building:Facility Total Electric Demand Power '[W'](Hourly) ]]/1000</f>
        <v>7.1644885511961665</v>
      </c>
    </row>
    <row r="369" spans="1:3" x14ac:dyDescent="0.25">
      <c r="A369" s="9" t="s">
        <v>272</v>
      </c>
      <c r="B369" s="12">
        <v>17651.809717429405</v>
      </c>
      <c r="C369">
        <f>SAFADModel_final_000007__2[[#This Row],[Whole Building:Facility Total Electric Demand Power '[W'](Hourly) ]]/1000</f>
        <v>17.651809717429405</v>
      </c>
    </row>
    <row r="370" spans="1:3" x14ac:dyDescent="0.25">
      <c r="A370" s="9" t="s">
        <v>273</v>
      </c>
      <c r="B370" s="12">
        <v>90037.764593506246</v>
      </c>
      <c r="C370">
        <f>SAFADModel_final_000007__2[[#This Row],[Whole Building:Facility Total Electric Demand Power '[W'](Hourly) ]]/1000</f>
        <v>90.037764593506253</v>
      </c>
    </row>
    <row r="371" spans="1:3" x14ac:dyDescent="0.25">
      <c r="A371" s="9" t="s">
        <v>274</v>
      </c>
      <c r="B371" s="12">
        <v>119658.33339711581</v>
      </c>
      <c r="C371">
        <f>SAFADModel_final_000007__2[[#This Row],[Whole Building:Facility Total Electric Demand Power '[W'](Hourly) ]]/1000</f>
        <v>119.65833339711581</v>
      </c>
    </row>
    <row r="372" spans="1:3" x14ac:dyDescent="0.25">
      <c r="A372" s="9" t="s">
        <v>275</v>
      </c>
      <c r="B372" s="12">
        <v>128829.63728794608</v>
      </c>
      <c r="C372">
        <f>SAFADModel_final_000007__2[[#This Row],[Whole Building:Facility Total Electric Demand Power '[W'](Hourly) ]]/1000</f>
        <v>128.82963728794607</v>
      </c>
    </row>
    <row r="373" spans="1:3" x14ac:dyDescent="0.25">
      <c r="A373" s="9" t="s">
        <v>276</v>
      </c>
      <c r="B373" s="12">
        <v>144900.30272908308</v>
      </c>
      <c r="C373">
        <f>SAFADModel_final_000007__2[[#This Row],[Whole Building:Facility Total Electric Demand Power '[W'](Hourly) ]]/1000</f>
        <v>144.90030272908308</v>
      </c>
    </row>
    <row r="374" spans="1:3" x14ac:dyDescent="0.25">
      <c r="A374" s="9" t="s">
        <v>277</v>
      </c>
      <c r="B374" s="12">
        <v>139352.1743262595</v>
      </c>
      <c r="C374">
        <f>SAFADModel_final_000007__2[[#This Row],[Whole Building:Facility Total Electric Demand Power '[W'](Hourly) ]]/1000</f>
        <v>139.3521743262595</v>
      </c>
    </row>
    <row r="375" spans="1:3" x14ac:dyDescent="0.25">
      <c r="A375" s="9" t="s">
        <v>278</v>
      </c>
      <c r="B375" s="12">
        <v>158821.64337717957</v>
      </c>
      <c r="C375">
        <f>SAFADModel_final_000007__2[[#This Row],[Whole Building:Facility Total Electric Demand Power '[W'](Hourly) ]]/1000</f>
        <v>158.82164337717958</v>
      </c>
    </row>
    <row r="376" spans="1:3" x14ac:dyDescent="0.25">
      <c r="A376" s="9" t="s">
        <v>279</v>
      </c>
      <c r="B376" s="12">
        <v>156190.37757953504</v>
      </c>
      <c r="C376">
        <f>SAFADModel_final_000007__2[[#This Row],[Whole Building:Facility Total Electric Demand Power '[W'](Hourly) ]]/1000</f>
        <v>156.19037757953504</v>
      </c>
    </row>
    <row r="377" spans="1:3" x14ac:dyDescent="0.25">
      <c r="A377" s="9" t="s">
        <v>280</v>
      </c>
      <c r="B377" s="12">
        <v>155144.15471062312</v>
      </c>
      <c r="C377">
        <f>SAFADModel_final_000007__2[[#This Row],[Whole Building:Facility Total Electric Demand Power '[W'](Hourly) ]]/1000</f>
        <v>155.14415471062313</v>
      </c>
    </row>
    <row r="378" spans="1:3" x14ac:dyDescent="0.25">
      <c r="A378" s="9" t="s">
        <v>281</v>
      </c>
      <c r="B378" s="12">
        <v>135601.07330030281</v>
      </c>
      <c r="C378">
        <f>SAFADModel_final_000007__2[[#This Row],[Whole Building:Facility Total Electric Demand Power '[W'](Hourly) ]]/1000</f>
        <v>135.6010733003028</v>
      </c>
    </row>
    <row r="379" spans="1:3" x14ac:dyDescent="0.25">
      <c r="A379" s="9" t="s">
        <v>282</v>
      </c>
      <c r="B379" s="12">
        <v>94427.529566163081</v>
      </c>
      <c r="C379">
        <f>SAFADModel_final_000007__2[[#This Row],[Whole Building:Facility Total Electric Demand Power '[W'](Hourly) ]]/1000</f>
        <v>94.427529566163088</v>
      </c>
    </row>
    <row r="380" spans="1:3" x14ac:dyDescent="0.25">
      <c r="A380" s="9" t="s">
        <v>283</v>
      </c>
      <c r="B380" s="12">
        <v>62578.076785426667</v>
      </c>
      <c r="C380">
        <f>SAFADModel_final_000007__2[[#This Row],[Whole Building:Facility Total Electric Demand Power '[W'](Hourly) ]]/1000</f>
        <v>62.578076785426667</v>
      </c>
    </row>
    <row r="381" spans="1:3" x14ac:dyDescent="0.25">
      <c r="A381" s="9" t="s">
        <v>284</v>
      </c>
      <c r="B381" s="12">
        <v>37445.276421081937</v>
      </c>
      <c r="C381">
        <f>SAFADModel_final_000007__2[[#This Row],[Whole Building:Facility Total Electric Demand Power '[W'](Hourly) ]]/1000</f>
        <v>37.445276421081935</v>
      </c>
    </row>
    <row r="382" spans="1:3" x14ac:dyDescent="0.25">
      <c r="A382" s="9" t="s">
        <v>285</v>
      </c>
      <c r="B382" s="12">
        <v>7329.2965318461365</v>
      </c>
      <c r="C382">
        <f>SAFADModel_final_000007__2[[#This Row],[Whole Building:Facility Total Electric Demand Power '[W'](Hourly) ]]/1000</f>
        <v>7.3292965318461363</v>
      </c>
    </row>
    <row r="383" spans="1:3" x14ac:dyDescent="0.25">
      <c r="A383" s="9" t="s">
        <v>286</v>
      </c>
      <c r="B383" s="12">
        <v>7258.7421152813522</v>
      </c>
      <c r="C383">
        <f>SAFADModel_final_000007__2[[#This Row],[Whole Building:Facility Total Electric Demand Power '[W'](Hourly) ]]/1000</f>
        <v>7.2587421152813523</v>
      </c>
    </row>
    <row r="384" spans="1:3" x14ac:dyDescent="0.25">
      <c r="A384" s="9" t="s">
        <v>287</v>
      </c>
      <c r="B384" s="12">
        <v>7224.5757675756031</v>
      </c>
      <c r="C384">
        <f>SAFADModel_final_000007__2[[#This Row],[Whole Building:Facility Total Electric Demand Power '[W'](Hourly) ]]/1000</f>
        <v>7.2245757675756028</v>
      </c>
    </row>
    <row r="385" spans="1:3" x14ac:dyDescent="0.25">
      <c r="A385" s="9" t="s">
        <v>288</v>
      </c>
      <c r="B385" s="12">
        <v>7214.5355763754005</v>
      </c>
      <c r="C385">
        <f>SAFADModel_final_000007__2[[#This Row],[Whole Building:Facility Total Electric Demand Power '[W'](Hourly) ]]/1000</f>
        <v>7.2145355763754004</v>
      </c>
    </row>
    <row r="386" spans="1:3" x14ac:dyDescent="0.25">
      <c r="A386" s="9" t="s">
        <v>289</v>
      </c>
      <c r="B386" s="12">
        <v>7223.365112043004</v>
      </c>
      <c r="C386">
        <f>SAFADModel_final_000007__2[[#This Row],[Whole Building:Facility Total Electric Demand Power '[W'](Hourly) ]]/1000</f>
        <v>7.2233651120430045</v>
      </c>
    </row>
    <row r="387" spans="1:3" x14ac:dyDescent="0.25">
      <c r="A387" s="9" t="s">
        <v>290</v>
      </c>
      <c r="B387" s="12">
        <v>7237.8098861133331</v>
      </c>
      <c r="C387">
        <f>SAFADModel_final_000007__2[[#This Row],[Whole Building:Facility Total Electric Demand Power '[W'](Hourly) ]]/1000</f>
        <v>7.2378098861133333</v>
      </c>
    </row>
    <row r="388" spans="1:3" x14ac:dyDescent="0.25">
      <c r="A388" s="9" t="s">
        <v>291</v>
      </c>
      <c r="B388" s="12">
        <v>7235.1001590188216</v>
      </c>
      <c r="C388">
        <f>SAFADModel_final_000007__2[[#This Row],[Whole Building:Facility Total Electric Demand Power '[W'](Hourly) ]]/1000</f>
        <v>7.2351001590188213</v>
      </c>
    </row>
    <row r="389" spans="1:3" x14ac:dyDescent="0.25">
      <c r="A389" s="9" t="s">
        <v>292</v>
      </c>
      <c r="B389" s="12">
        <v>7204.523070264072</v>
      </c>
      <c r="C389">
        <f>SAFADModel_final_000007__2[[#This Row],[Whole Building:Facility Total Electric Demand Power '[W'](Hourly) ]]/1000</f>
        <v>7.2045230702640719</v>
      </c>
    </row>
    <row r="390" spans="1:3" x14ac:dyDescent="0.25">
      <c r="A390" s="9" t="s">
        <v>293</v>
      </c>
      <c r="B390" s="12">
        <v>7176.8708589595017</v>
      </c>
      <c r="C390">
        <f>SAFADModel_final_000007__2[[#This Row],[Whole Building:Facility Total Electric Demand Power '[W'](Hourly) ]]/1000</f>
        <v>7.1768708589595018</v>
      </c>
    </row>
    <row r="391" spans="1:3" x14ac:dyDescent="0.25">
      <c r="A391" s="9" t="s">
        <v>294</v>
      </c>
      <c r="B391" s="12">
        <v>7175.0588148706292</v>
      </c>
      <c r="C391">
        <f>SAFADModel_final_000007__2[[#This Row],[Whole Building:Facility Total Electric Demand Power '[W'](Hourly) ]]/1000</f>
        <v>7.1750588148706296</v>
      </c>
    </row>
    <row r="392" spans="1:3" x14ac:dyDescent="0.25">
      <c r="A392" s="9" t="s">
        <v>295</v>
      </c>
      <c r="B392" s="12">
        <v>7224.0373781566232</v>
      </c>
      <c r="C392">
        <f>SAFADModel_final_000007__2[[#This Row],[Whole Building:Facility Total Electric Demand Power '[W'](Hourly) ]]/1000</f>
        <v>7.2240373781566234</v>
      </c>
    </row>
    <row r="393" spans="1:3" x14ac:dyDescent="0.25">
      <c r="A393" s="9" t="s">
        <v>296</v>
      </c>
      <c r="B393" s="12">
        <v>7289.0756094773787</v>
      </c>
      <c r="C393">
        <f>SAFADModel_final_000007__2[[#This Row],[Whole Building:Facility Total Electric Demand Power '[W'](Hourly) ]]/1000</f>
        <v>7.2890756094773783</v>
      </c>
    </row>
    <row r="394" spans="1:3" x14ac:dyDescent="0.25">
      <c r="A394" s="9" t="s">
        <v>297</v>
      </c>
      <c r="B394" s="12">
        <v>7330.9900770523318</v>
      </c>
      <c r="C394">
        <f>SAFADModel_final_000007__2[[#This Row],[Whole Building:Facility Total Electric Demand Power '[W'](Hourly) ]]/1000</f>
        <v>7.3309900770523315</v>
      </c>
    </row>
    <row r="395" spans="1:3" x14ac:dyDescent="0.25">
      <c r="A395" s="9" t="s">
        <v>298</v>
      </c>
      <c r="B395" s="12">
        <v>7353.6269213255136</v>
      </c>
      <c r="C395">
        <f>SAFADModel_final_000007__2[[#This Row],[Whole Building:Facility Total Electric Demand Power '[W'](Hourly) ]]/1000</f>
        <v>7.3536269213255139</v>
      </c>
    </row>
    <row r="396" spans="1:3" x14ac:dyDescent="0.25">
      <c r="A396" s="9" t="s">
        <v>299</v>
      </c>
      <c r="B396" s="12">
        <v>7376.2490559137159</v>
      </c>
      <c r="C396">
        <f>SAFADModel_final_000007__2[[#This Row],[Whole Building:Facility Total Electric Demand Power '[W'](Hourly) ]]/1000</f>
        <v>7.3762490559137159</v>
      </c>
    </row>
    <row r="397" spans="1:3" x14ac:dyDescent="0.25">
      <c r="A397" s="9" t="s">
        <v>300</v>
      </c>
      <c r="B397" s="12">
        <v>7392.8870997852027</v>
      </c>
      <c r="C397">
        <f>SAFADModel_final_000007__2[[#This Row],[Whole Building:Facility Total Electric Demand Power '[W'](Hourly) ]]/1000</f>
        <v>7.3928870997852023</v>
      </c>
    </row>
    <row r="398" spans="1:3" x14ac:dyDescent="0.25">
      <c r="A398" s="9" t="s">
        <v>301</v>
      </c>
      <c r="B398" s="12">
        <v>7397.0216522585697</v>
      </c>
      <c r="C398">
        <f>SAFADModel_final_000007__2[[#This Row],[Whole Building:Facility Total Electric Demand Power '[W'](Hourly) ]]/1000</f>
        <v>7.3970216522585694</v>
      </c>
    </row>
    <row r="399" spans="1:3" x14ac:dyDescent="0.25">
      <c r="A399" s="9" t="s">
        <v>302</v>
      </c>
      <c r="B399" s="12">
        <v>7398.5720344925685</v>
      </c>
      <c r="C399">
        <f>SAFADModel_final_000007__2[[#This Row],[Whole Building:Facility Total Electric Demand Power '[W'](Hourly) ]]/1000</f>
        <v>7.3985720344925685</v>
      </c>
    </row>
    <row r="400" spans="1:3" x14ac:dyDescent="0.25">
      <c r="A400" s="9" t="s">
        <v>303</v>
      </c>
      <c r="B400" s="12">
        <v>7403.1196944636458</v>
      </c>
      <c r="C400">
        <f>SAFADModel_final_000007__2[[#This Row],[Whole Building:Facility Total Electric Demand Power '[W'](Hourly) ]]/1000</f>
        <v>7.4031196944636459</v>
      </c>
    </row>
    <row r="401" spans="1:3" x14ac:dyDescent="0.25">
      <c r="A401" s="9" t="s">
        <v>304</v>
      </c>
      <c r="B401" s="12">
        <v>7403.8496555233642</v>
      </c>
      <c r="C401">
        <f>SAFADModel_final_000007__2[[#This Row],[Whole Building:Facility Total Electric Demand Power '[W'](Hourly) ]]/1000</f>
        <v>7.4038496555233646</v>
      </c>
    </row>
    <row r="402" spans="1:3" x14ac:dyDescent="0.25">
      <c r="A402" s="9" t="s">
        <v>305</v>
      </c>
      <c r="B402" s="12">
        <v>7392.8764328782281</v>
      </c>
      <c r="C402">
        <f>SAFADModel_final_000007__2[[#This Row],[Whole Building:Facility Total Electric Demand Power '[W'](Hourly) ]]/1000</f>
        <v>7.3928764328782277</v>
      </c>
    </row>
    <row r="403" spans="1:3" x14ac:dyDescent="0.25">
      <c r="A403" s="9" t="s">
        <v>306</v>
      </c>
      <c r="B403" s="12">
        <v>7372.5807903333507</v>
      </c>
      <c r="C403">
        <f>SAFADModel_final_000007__2[[#This Row],[Whole Building:Facility Total Electric Demand Power '[W'](Hourly) ]]/1000</f>
        <v>7.3725807903333509</v>
      </c>
    </row>
    <row r="404" spans="1:3" x14ac:dyDescent="0.25">
      <c r="A404" s="9" t="s">
        <v>307</v>
      </c>
      <c r="B404" s="12">
        <v>7342.504811877604</v>
      </c>
      <c r="C404">
        <f>SAFADModel_final_000007__2[[#This Row],[Whole Building:Facility Total Electric Demand Power '[W'](Hourly) ]]/1000</f>
        <v>7.3425048118776042</v>
      </c>
    </row>
    <row r="405" spans="1:3" x14ac:dyDescent="0.25">
      <c r="A405" s="9" t="s">
        <v>308</v>
      </c>
      <c r="B405" s="12">
        <v>7305.4352203372828</v>
      </c>
      <c r="C405">
        <f>SAFADModel_final_000007__2[[#This Row],[Whole Building:Facility Total Electric Demand Power '[W'](Hourly) ]]/1000</f>
        <v>7.3054352203372828</v>
      </c>
    </row>
    <row r="406" spans="1:3" x14ac:dyDescent="0.25">
      <c r="A406" s="9" t="s">
        <v>309</v>
      </c>
      <c r="B406" s="12">
        <v>7284.9681324161365</v>
      </c>
      <c r="C406">
        <f>SAFADModel_final_000007__2[[#This Row],[Whole Building:Facility Total Electric Demand Power '[W'](Hourly) ]]/1000</f>
        <v>7.2849681324161368</v>
      </c>
    </row>
    <row r="407" spans="1:3" x14ac:dyDescent="0.25">
      <c r="A407" s="9" t="s">
        <v>310</v>
      </c>
      <c r="B407" s="12">
        <v>7248.8204992884084</v>
      </c>
      <c r="C407">
        <f>SAFADModel_final_000007__2[[#This Row],[Whole Building:Facility Total Electric Demand Power '[W'](Hourly) ]]/1000</f>
        <v>7.2488204992884082</v>
      </c>
    </row>
    <row r="408" spans="1:3" x14ac:dyDescent="0.25">
      <c r="A408" s="9" t="s">
        <v>311</v>
      </c>
      <c r="B408" s="12">
        <v>7214.6261623816945</v>
      </c>
      <c r="C408">
        <f>SAFADModel_final_000007__2[[#This Row],[Whole Building:Facility Total Electric Demand Power '[W'](Hourly) ]]/1000</f>
        <v>7.2146261623816947</v>
      </c>
    </row>
    <row r="409" spans="1:3" x14ac:dyDescent="0.25">
      <c r="A409" s="9" t="s">
        <v>312</v>
      </c>
      <c r="B409" s="12">
        <v>7179.3128934658116</v>
      </c>
      <c r="C409">
        <f>SAFADModel_final_000007__2[[#This Row],[Whole Building:Facility Total Electric Demand Power '[W'](Hourly) ]]/1000</f>
        <v>7.1793128934658119</v>
      </c>
    </row>
    <row r="410" spans="1:3" x14ac:dyDescent="0.25">
      <c r="A410" s="9" t="s">
        <v>313</v>
      </c>
      <c r="B410" s="12">
        <v>7160.0999081964655</v>
      </c>
      <c r="C410">
        <f>SAFADModel_final_000007__2[[#This Row],[Whole Building:Facility Total Electric Demand Power '[W'](Hourly) ]]/1000</f>
        <v>7.1600999081964654</v>
      </c>
    </row>
    <row r="411" spans="1:3" x14ac:dyDescent="0.25">
      <c r="A411" s="9" t="s">
        <v>314</v>
      </c>
      <c r="B411" s="12">
        <v>7142.5250823343486</v>
      </c>
      <c r="C411">
        <f>SAFADModel_final_000007__2[[#This Row],[Whole Building:Facility Total Electric Demand Power '[W'](Hourly) ]]/1000</f>
        <v>7.1425250823343482</v>
      </c>
    </row>
    <row r="412" spans="1:3" x14ac:dyDescent="0.25">
      <c r="A412" s="9" t="s">
        <v>315</v>
      </c>
      <c r="B412" s="12">
        <v>7128.5367440822311</v>
      </c>
      <c r="C412">
        <f>SAFADModel_final_000007__2[[#This Row],[Whole Building:Facility Total Electric Demand Power '[W'](Hourly) ]]/1000</f>
        <v>7.1285367440822309</v>
      </c>
    </row>
    <row r="413" spans="1:3" x14ac:dyDescent="0.25">
      <c r="A413" s="9" t="s">
        <v>316</v>
      </c>
      <c r="B413" s="12">
        <v>7109.5499992979649</v>
      </c>
      <c r="C413">
        <f>SAFADModel_final_000007__2[[#This Row],[Whole Building:Facility Total Electric Demand Power '[W'](Hourly) ]]/1000</f>
        <v>7.1095499992979647</v>
      </c>
    </row>
    <row r="414" spans="1:3" x14ac:dyDescent="0.25">
      <c r="A414" s="9" t="s">
        <v>317</v>
      </c>
      <c r="B414" s="12">
        <v>7093.3234999271035</v>
      </c>
      <c r="C414">
        <f>SAFADModel_final_000007__2[[#This Row],[Whole Building:Facility Total Electric Demand Power '[W'](Hourly) ]]/1000</f>
        <v>7.0933234999271031</v>
      </c>
    </row>
    <row r="415" spans="1:3" x14ac:dyDescent="0.25">
      <c r="A415" s="9" t="s">
        <v>318</v>
      </c>
      <c r="B415" s="12">
        <v>7099.7812524442515</v>
      </c>
      <c r="C415">
        <f>SAFADModel_final_000007__2[[#This Row],[Whole Building:Facility Total Electric Demand Power '[W'](Hourly) ]]/1000</f>
        <v>7.0997812524442514</v>
      </c>
    </row>
    <row r="416" spans="1:3" x14ac:dyDescent="0.25">
      <c r="A416" s="9" t="s">
        <v>319</v>
      </c>
      <c r="B416" s="12">
        <v>7155.2305286817818</v>
      </c>
      <c r="C416">
        <f>SAFADModel_final_000007__2[[#This Row],[Whole Building:Facility Total Electric Demand Power '[W'](Hourly) ]]/1000</f>
        <v>7.1552305286817814</v>
      </c>
    </row>
    <row r="417" spans="1:3" x14ac:dyDescent="0.25">
      <c r="A417" s="9" t="s">
        <v>320</v>
      </c>
      <c r="B417" s="12">
        <v>7225.8436324864051</v>
      </c>
      <c r="C417">
        <f>SAFADModel_final_000007__2[[#This Row],[Whole Building:Facility Total Electric Demand Power '[W'](Hourly) ]]/1000</f>
        <v>7.2258436324864048</v>
      </c>
    </row>
    <row r="418" spans="1:3" x14ac:dyDescent="0.25">
      <c r="A418" s="9" t="s">
        <v>321</v>
      </c>
      <c r="B418" s="12">
        <v>7286.2301333475116</v>
      </c>
      <c r="C418">
        <f>SAFADModel_final_000007__2[[#This Row],[Whole Building:Facility Total Electric Demand Power '[W'](Hourly) ]]/1000</f>
        <v>7.2862301333475115</v>
      </c>
    </row>
    <row r="419" spans="1:3" x14ac:dyDescent="0.25">
      <c r="A419" s="9" t="s">
        <v>322</v>
      </c>
      <c r="B419" s="12">
        <v>7324.0825073512451</v>
      </c>
      <c r="C419">
        <f>SAFADModel_final_000007__2[[#This Row],[Whole Building:Facility Total Electric Demand Power '[W'](Hourly) ]]/1000</f>
        <v>7.3240825073512452</v>
      </c>
    </row>
    <row r="420" spans="1:3" x14ac:dyDescent="0.25">
      <c r="A420" s="9" t="s">
        <v>323</v>
      </c>
      <c r="B420" s="12">
        <v>7360.6926432296796</v>
      </c>
      <c r="C420">
        <f>SAFADModel_final_000007__2[[#This Row],[Whole Building:Facility Total Electric Demand Power '[W'](Hourly) ]]/1000</f>
        <v>7.3606926432296795</v>
      </c>
    </row>
    <row r="421" spans="1:3" x14ac:dyDescent="0.25">
      <c r="A421" s="9" t="s">
        <v>324</v>
      </c>
      <c r="B421" s="12">
        <v>7390.3336092810068</v>
      </c>
      <c r="C421">
        <f>SAFADModel_final_000007__2[[#This Row],[Whole Building:Facility Total Electric Demand Power '[W'](Hourly) ]]/1000</f>
        <v>7.390333609281007</v>
      </c>
    </row>
    <row r="422" spans="1:3" x14ac:dyDescent="0.25">
      <c r="A422" s="9" t="s">
        <v>325</v>
      </c>
      <c r="B422" s="12">
        <v>7408.527949088897</v>
      </c>
      <c r="C422">
        <f>SAFADModel_final_000007__2[[#This Row],[Whole Building:Facility Total Electric Demand Power '[W'](Hourly) ]]/1000</f>
        <v>7.4085279490888967</v>
      </c>
    </row>
    <row r="423" spans="1:3" x14ac:dyDescent="0.25">
      <c r="A423" s="9" t="s">
        <v>326</v>
      </c>
      <c r="B423" s="12">
        <v>7408.7693190611326</v>
      </c>
      <c r="C423">
        <f>SAFADModel_final_000007__2[[#This Row],[Whole Building:Facility Total Electric Demand Power '[W'](Hourly) ]]/1000</f>
        <v>7.4087693190611326</v>
      </c>
    </row>
    <row r="424" spans="1:3" x14ac:dyDescent="0.25">
      <c r="A424" s="9" t="s">
        <v>327</v>
      </c>
      <c r="B424" s="12">
        <v>7387.9546653922407</v>
      </c>
      <c r="C424">
        <f>SAFADModel_final_000007__2[[#This Row],[Whole Building:Facility Total Electric Demand Power '[W'](Hourly) ]]/1000</f>
        <v>7.3879546653922405</v>
      </c>
    </row>
    <row r="425" spans="1:3" x14ac:dyDescent="0.25">
      <c r="A425" s="9" t="s">
        <v>328</v>
      </c>
      <c r="B425" s="12">
        <v>7341.3134831208217</v>
      </c>
      <c r="C425">
        <f>SAFADModel_final_000007__2[[#This Row],[Whole Building:Facility Total Electric Demand Power '[W'](Hourly) ]]/1000</f>
        <v>7.341313483120822</v>
      </c>
    </row>
    <row r="426" spans="1:3" x14ac:dyDescent="0.25">
      <c r="A426" s="9" t="s">
        <v>329</v>
      </c>
      <c r="B426" s="12">
        <v>7294.0462040573329</v>
      </c>
      <c r="C426">
        <f>SAFADModel_final_000007__2[[#This Row],[Whole Building:Facility Total Electric Demand Power '[W'](Hourly) ]]/1000</f>
        <v>7.2940462040573326</v>
      </c>
    </row>
    <row r="427" spans="1:3" x14ac:dyDescent="0.25">
      <c r="A427" s="9" t="s">
        <v>330</v>
      </c>
      <c r="B427" s="12">
        <v>7257.3840127100875</v>
      </c>
      <c r="C427">
        <f>SAFADModel_final_000007__2[[#This Row],[Whole Building:Facility Total Electric Demand Power '[W'](Hourly) ]]/1000</f>
        <v>7.2573840127100873</v>
      </c>
    </row>
    <row r="428" spans="1:3" x14ac:dyDescent="0.25">
      <c r="A428" s="9" t="s">
        <v>331</v>
      </c>
      <c r="B428" s="12">
        <v>7237.4494905544261</v>
      </c>
      <c r="C428">
        <f>SAFADModel_final_000007__2[[#This Row],[Whole Building:Facility Total Electric Demand Power '[W'](Hourly) ]]/1000</f>
        <v>7.2374494905544262</v>
      </c>
    </row>
    <row r="429" spans="1:3" x14ac:dyDescent="0.25">
      <c r="A429" s="9" t="s">
        <v>332</v>
      </c>
      <c r="B429" s="12">
        <v>7223.437860436371</v>
      </c>
      <c r="C429">
        <f>SAFADModel_final_000007__2[[#This Row],[Whole Building:Facility Total Electric Demand Power '[W'](Hourly) ]]/1000</f>
        <v>7.2234378604363707</v>
      </c>
    </row>
    <row r="430" spans="1:3" x14ac:dyDescent="0.25">
      <c r="A430" s="9" t="s">
        <v>333</v>
      </c>
      <c r="B430" s="12">
        <v>7208.8954070498103</v>
      </c>
      <c r="C430">
        <f>SAFADModel_final_000007__2[[#This Row],[Whole Building:Facility Total Electric Demand Power '[W'](Hourly) ]]/1000</f>
        <v>7.2088954070498099</v>
      </c>
    </row>
    <row r="431" spans="1:3" x14ac:dyDescent="0.25">
      <c r="A431" s="9" t="s">
        <v>334</v>
      </c>
      <c r="B431" s="12">
        <v>7189.7181413589688</v>
      </c>
      <c r="C431">
        <f>SAFADModel_final_000007__2[[#This Row],[Whole Building:Facility Total Electric Demand Power '[W'](Hourly) ]]/1000</f>
        <v>7.189718141358969</v>
      </c>
    </row>
    <row r="432" spans="1:3" x14ac:dyDescent="0.25">
      <c r="A432" s="9" t="s">
        <v>335</v>
      </c>
      <c r="B432" s="12">
        <v>7176.5071369571042</v>
      </c>
      <c r="C432">
        <f>SAFADModel_final_000007__2[[#This Row],[Whole Building:Facility Total Electric Demand Power '[W'](Hourly) ]]/1000</f>
        <v>7.1765071369571043</v>
      </c>
    </row>
    <row r="433" spans="1:3" x14ac:dyDescent="0.25">
      <c r="A433" s="9" t="s">
        <v>336</v>
      </c>
      <c r="B433" s="12">
        <v>7164.3019471345724</v>
      </c>
      <c r="C433">
        <f>SAFADModel_final_000007__2[[#This Row],[Whole Building:Facility Total Electric Demand Power '[W'](Hourly) ]]/1000</f>
        <v>7.1643019471345726</v>
      </c>
    </row>
    <row r="434" spans="1:3" x14ac:dyDescent="0.25">
      <c r="A434" s="9" t="s">
        <v>337</v>
      </c>
      <c r="B434" s="12">
        <v>7158.9984157397039</v>
      </c>
      <c r="C434">
        <f>SAFADModel_final_000007__2[[#This Row],[Whole Building:Facility Total Electric Demand Power '[W'](Hourly) ]]/1000</f>
        <v>7.1589984157397035</v>
      </c>
    </row>
    <row r="435" spans="1:3" x14ac:dyDescent="0.25">
      <c r="A435" s="9" t="s">
        <v>338</v>
      </c>
      <c r="B435" s="12">
        <v>7157.651460060536</v>
      </c>
      <c r="C435">
        <f>SAFADModel_final_000007__2[[#This Row],[Whole Building:Facility Total Electric Demand Power '[W'](Hourly) ]]/1000</f>
        <v>7.1576514600605359</v>
      </c>
    </row>
    <row r="436" spans="1:3" x14ac:dyDescent="0.25">
      <c r="A436" s="9" t="s">
        <v>339</v>
      </c>
      <c r="B436" s="12">
        <v>7141.4849788155743</v>
      </c>
      <c r="C436">
        <f>SAFADModel_final_000007__2[[#This Row],[Whole Building:Facility Total Electric Demand Power '[W'](Hourly) ]]/1000</f>
        <v>7.1414849788155745</v>
      </c>
    </row>
    <row r="437" spans="1:3" x14ac:dyDescent="0.25">
      <c r="A437" s="9" t="s">
        <v>340</v>
      </c>
      <c r="B437" s="12">
        <v>7101.0972851541692</v>
      </c>
      <c r="C437">
        <f>SAFADModel_final_000007__2[[#This Row],[Whole Building:Facility Total Electric Demand Power '[W'](Hourly) ]]/1000</f>
        <v>7.1010972851541689</v>
      </c>
    </row>
    <row r="438" spans="1:3" x14ac:dyDescent="0.25">
      <c r="A438" s="9" t="s">
        <v>341</v>
      </c>
      <c r="B438" s="12">
        <v>7060.0351060774037</v>
      </c>
      <c r="C438">
        <f>SAFADModel_final_000007__2[[#This Row],[Whole Building:Facility Total Electric Demand Power '[W'](Hourly) ]]/1000</f>
        <v>7.0600351060774038</v>
      </c>
    </row>
    <row r="439" spans="1:3" x14ac:dyDescent="0.25">
      <c r="A439" s="9" t="s">
        <v>342</v>
      </c>
      <c r="B439" s="12">
        <v>7061.9297425458308</v>
      </c>
      <c r="C439">
        <f>SAFADModel_final_000007__2[[#This Row],[Whole Building:Facility Total Electric Demand Power '[W'](Hourly) ]]/1000</f>
        <v>7.0619297425458312</v>
      </c>
    </row>
    <row r="440" spans="1:3" x14ac:dyDescent="0.25">
      <c r="A440" s="9" t="s">
        <v>343</v>
      </c>
      <c r="B440" s="12">
        <v>7147.357452287918</v>
      </c>
      <c r="C440">
        <f>SAFADModel_final_000007__2[[#This Row],[Whole Building:Facility Total Electric Demand Power '[W'](Hourly) ]]/1000</f>
        <v>7.1473574522879177</v>
      </c>
    </row>
    <row r="441" spans="1:3" x14ac:dyDescent="0.25">
      <c r="A441" s="9" t="s">
        <v>344</v>
      </c>
      <c r="B441" s="12">
        <v>7254.4188773872547</v>
      </c>
      <c r="C441">
        <f>SAFADModel_final_000007__2[[#This Row],[Whole Building:Facility Total Electric Demand Power '[W'](Hourly) ]]/1000</f>
        <v>7.2544188773872547</v>
      </c>
    </row>
    <row r="442" spans="1:3" x14ac:dyDescent="0.25">
      <c r="A442" s="9" t="s">
        <v>345</v>
      </c>
      <c r="B442" s="12">
        <v>7330.851775116008</v>
      </c>
      <c r="C442">
        <f>SAFADModel_final_000007__2[[#This Row],[Whole Building:Facility Total Electric Demand Power '[W'](Hourly) ]]/1000</f>
        <v>7.3308517751160078</v>
      </c>
    </row>
    <row r="443" spans="1:3" x14ac:dyDescent="0.25">
      <c r="A443" s="9" t="s">
        <v>346</v>
      </c>
      <c r="B443" s="12">
        <v>7368.8364680366321</v>
      </c>
      <c r="C443">
        <f>SAFADModel_final_000007__2[[#This Row],[Whole Building:Facility Total Electric Demand Power '[W'](Hourly) ]]/1000</f>
        <v>7.3688364680366325</v>
      </c>
    </row>
    <row r="444" spans="1:3" x14ac:dyDescent="0.25">
      <c r="A444" s="9" t="s">
        <v>347</v>
      </c>
      <c r="B444" s="12">
        <v>7398.7820553588963</v>
      </c>
      <c r="C444">
        <f>SAFADModel_final_000007__2[[#This Row],[Whole Building:Facility Total Electric Demand Power '[W'](Hourly) ]]/1000</f>
        <v>7.3987820553588959</v>
      </c>
    </row>
    <row r="445" spans="1:3" x14ac:dyDescent="0.25">
      <c r="A445" s="9" t="s">
        <v>348</v>
      </c>
      <c r="B445" s="12">
        <v>7418.6058004057459</v>
      </c>
      <c r="C445">
        <f>SAFADModel_final_000007__2[[#This Row],[Whole Building:Facility Total Electric Demand Power '[W'](Hourly) ]]/1000</f>
        <v>7.4186058004057456</v>
      </c>
    </row>
    <row r="446" spans="1:3" x14ac:dyDescent="0.25">
      <c r="A446" s="9" t="s">
        <v>349</v>
      </c>
      <c r="B446" s="12">
        <v>7430.0189323924324</v>
      </c>
      <c r="C446">
        <f>SAFADModel_final_000007__2[[#This Row],[Whole Building:Facility Total Electric Demand Power '[W'](Hourly) ]]/1000</f>
        <v>7.4300189323924322</v>
      </c>
    </row>
    <row r="447" spans="1:3" x14ac:dyDescent="0.25">
      <c r="A447" s="9" t="s">
        <v>350</v>
      </c>
      <c r="B447" s="12">
        <v>7433.5697168574034</v>
      </c>
      <c r="C447">
        <f>SAFADModel_final_000007__2[[#This Row],[Whole Building:Facility Total Electric Demand Power '[W'](Hourly) ]]/1000</f>
        <v>7.4335697168574031</v>
      </c>
    </row>
    <row r="448" spans="1:3" x14ac:dyDescent="0.25">
      <c r="A448" s="9" t="s">
        <v>351</v>
      </c>
      <c r="B448" s="12">
        <v>7423.9628937376474</v>
      </c>
      <c r="C448">
        <f>SAFADModel_final_000007__2[[#This Row],[Whole Building:Facility Total Electric Demand Power '[W'](Hourly) ]]/1000</f>
        <v>7.423962893737647</v>
      </c>
    </row>
    <row r="449" spans="1:3" x14ac:dyDescent="0.25">
      <c r="A449" s="9" t="s">
        <v>352</v>
      </c>
      <c r="B449" s="12">
        <v>7410.6734896895987</v>
      </c>
      <c r="C449">
        <f>SAFADModel_final_000007__2[[#This Row],[Whole Building:Facility Total Electric Demand Power '[W'](Hourly) ]]/1000</f>
        <v>7.4106734896895983</v>
      </c>
    </row>
    <row r="450" spans="1:3" x14ac:dyDescent="0.25">
      <c r="A450" s="9" t="s">
        <v>353</v>
      </c>
      <c r="B450" s="12">
        <v>7394.5577946759549</v>
      </c>
      <c r="C450">
        <f>SAFADModel_final_000007__2[[#This Row],[Whole Building:Facility Total Electric Demand Power '[W'](Hourly) ]]/1000</f>
        <v>7.3945577946759551</v>
      </c>
    </row>
    <row r="451" spans="1:3" x14ac:dyDescent="0.25">
      <c r="A451" s="9" t="s">
        <v>354</v>
      </c>
      <c r="B451" s="12">
        <v>7371.7789020027703</v>
      </c>
      <c r="C451">
        <f>SAFADModel_final_000007__2[[#This Row],[Whole Building:Facility Total Electric Demand Power '[W'](Hourly) ]]/1000</f>
        <v>7.3717789020027702</v>
      </c>
    </row>
    <row r="452" spans="1:3" x14ac:dyDescent="0.25">
      <c r="A452" s="9" t="s">
        <v>355</v>
      </c>
      <c r="B452" s="12">
        <v>7335.2854019775523</v>
      </c>
      <c r="C452">
        <f>SAFADModel_final_000007__2[[#This Row],[Whole Building:Facility Total Electric Demand Power '[W'](Hourly) ]]/1000</f>
        <v>7.3352854019775524</v>
      </c>
    </row>
    <row r="453" spans="1:3" x14ac:dyDescent="0.25">
      <c r="A453" s="9" t="s">
        <v>356</v>
      </c>
      <c r="B453" s="12">
        <v>7285.5555589682408</v>
      </c>
      <c r="C453">
        <f>SAFADModel_final_000007__2[[#This Row],[Whole Building:Facility Total Electric Demand Power '[W'](Hourly) ]]/1000</f>
        <v>7.285555558968241</v>
      </c>
    </row>
    <row r="454" spans="1:3" x14ac:dyDescent="0.25">
      <c r="A454" s="9" t="s">
        <v>357</v>
      </c>
      <c r="B454" s="12">
        <v>7247.396654325632</v>
      </c>
      <c r="C454">
        <f>SAFADModel_final_000007__2[[#This Row],[Whole Building:Facility Total Electric Demand Power '[W'](Hourly) ]]/1000</f>
        <v>7.2473966543256321</v>
      </c>
    </row>
    <row r="455" spans="1:3" x14ac:dyDescent="0.25">
      <c r="A455" s="9" t="s">
        <v>358</v>
      </c>
      <c r="B455" s="12">
        <v>7197.8176311292727</v>
      </c>
      <c r="C455">
        <f>SAFADModel_final_000007__2[[#This Row],[Whole Building:Facility Total Electric Demand Power '[W'](Hourly) ]]/1000</f>
        <v>7.197817631129273</v>
      </c>
    </row>
    <row r="456" spans="1:3" x14ac:dyDescent="0.25">
      <c r="A456" s="9" t="s">
        <v>359</v>
      </c>
      <c r="B456" s="12">
        <v>7141.5326263219176</v>
      </c>
      <c r="C456">
        <f>SAFADModel_final_000007__2[[#This Row],[Whole Building:Facility Total Electric Demand Power '[W'](Hourly) ]]/1000</f>
        <v>7.1415326263219177</v>
      </c>
    </row>
    <row r="457" spans="1:3" x14ac:dyDescent="0.25">
      <c r="A457" s="9" t="s">
        <v>360</v>
      </c>
      <c r="B457" s="12">
        <v>7103.3149210103002</v>
      </c>
      <c r="C457">
        <f>SAFADModel_final_000007__2[[#This Row],[Whole Building:Facility Total Electric Demand Power '[W'](Hourly) ]]/1000</f>
        <v>7.1033149210103002</v>
      </c>
    </row>
    <row r="458" spans="1:3" x14ac:dyDescent="0.25">
      <c r="A458" s="9" t="s">
        <v>629</v>
      </c>
      <c r="B458" s="12">
        <v>7128.0233033386239</v>
      </c>
      <c r="C458">
        <f>SAFADModel_final_000007__2[[#This Row],[Whole Building:Facility Total Electric Demand Power '[W'](Hourly) ]]/1000</f>
        <v>7.1280233033386242</v>
      </c>
    </row>
    <row r="459" spans="1:3" x14ac:dyDescent="0.25">
      <c r="A459" s="9" t="s">
        <v>630</v>
      </c>
      <c r="B459" s="12">
        <v>7164.9414258660299</v>
      </c>
      <c r="C459">
        <f>SAFADModel_final_000007__2[[#This Row],[Whole Building:Facility Total Electric Demand Power '[W'](Hourly) ]]/1000</f>
        <v>7.1649414258660302</v>
      </c>
    </row>
    <row r="460" spans="1:3" x14ac:dyDescent="0.25">
      <c r="A460" s="9" t="s">
        <v>631</v>
      </c>
      <c r="B460" s="12">
        <v>7176.1769726272432</v>
      </c>
      <c r="C460">
        <f>SAFADModel_final_000007__2[[#This Row],[Whole Building:Facility Total Electric Demand Power '[W'](Hourly) ]]/1000</f>
        <v>7.1761769726272435</v>
      </c>
    </row>
    <row r="461" spans="1:3" x14ac:dyDescent="0.25">
      <c r="A461" s="9" t="s">
        <v>632</v>
      </c>
      <c r="B461" s="12">
        <v>7134.8120576513356</v>
      </c>
      <c r="C461">
        <f>SAFADModel_final_000007__2[[#This Row],[Whole Building:Facility Total Electric Demand Power '[W'](Hourly) ]]/1000</f>
        <v>7.1348120576513354</v>
      </c>
    </row>
    <row r="462" spans="1:3" x14ac:dyDescent="0.25">
      <c r="A462" s="9" t="s">
        <v>633</v>
      </c>
      <c r="B462" s="12">
        <v>7080.1563865372191</v>
      </c>
      <c r="C462">
        <f>SAFADModel_final_000007__2[[#This Row],[Whole Building:Facility Total Electric Demand Power '[W'](Hourly) ]]/1000</f>
        <v>7.0801563865372188</v>
      </c>
    </row>
    <row r="463" spans="1:3" x14ac:dyDescent="0.25">
      <c r="A463" s="9" t="s">
        <v>634</v>
      </c>
      <c r="B463" s="12">
        <v>7067.2936840256889</v>
      </c>
      <c r="C463">
        <f>SAFADModel_final_000007__2[[#This Row],[Whole Building:Facility Total Electric Demand Power '[W'](Hourly) ]]/1000</f>
        <v>7.0672936840256888</v>
      </c>
    </row>
    <row r="464" spans="1:3" x14ac:dyDescent="0.25">
      <c r="A464" s="9" t="s">
        <v>635</v>
      </c>
      <c r="B464" s="12">
        <v>7140.6509730898506</v>
      </c>
      <c r="C464">
        <f>SAFADModel_final_000007__2[[#This Row],[Whole Building:Facility Total Electric Demand Power '[W'](Hourly) ]]/1000</f>
        <v>7.1406509730898504</v>
      </c>
    </row>
    <row r="465" spans="1:3" x14ac:dyDescent="0.25">
      <c r="A465" s="9" t="s">
        <v>636</v>
      </c>
      <c r="B465" s="12">
        <v>7236.7425318958658</v>
      </c>
      <c r="C465">
        <f>SAFADModel_final_000007__2[[#This Row],[Whole Building:Facility Total Electric Demand Power '[W'](Hourly) ]]/1000</f>
        <v>7.2367425318958656</v>
      </c>
    </row>
    <row r="466" spans="1:3" x14ac:dyDescent="0.25">
      <c r="A466" s="9" t="s">
        <v>637</v>
      </c>
      <c r="B466" s="12">
        <v>7308.8906431247824</v>
      </c>
      <c r="C466">
        <f>SAFADModel_final_000007__2[[#This Row],[Whole Building:Facility Total Electric Demand Power '[W'](Hourly) ]]/1000</f>
        <v>7.3088906431247826</v>
      </c>
    </row>
    <row r="467" spans="1:3" x14ac:dyDescent="0.25">
      <c r="A467" s="9" t="s">
        <v>638</v>
      </c>
      <c r="B467" s="12">
        <v>7357.7811479787715</v>
      </c>
      <c r="C467">
        <f>SAFADModel_final_000007__2[[#This Row],[Whole Building:Facility Total Electric Demand Power '[W'](Hourly) ]]/1000</f>
        <v>7.3577811479787716</v>
      </c>
    </row>
    <row r="468" spans="1:3" x14ac:dyDescent="0.25">
      <c r="A468" s="9" t="s">
        <v>639</v>
      </c>
      <c r="B468" s="12">
        <v>7392.3092295996348</v>
      </c>
      <c r="C468">
        <f>SAFADModel_final_000007__2[[#This Row],[Whole Building:Facility Total Electric Demand Power '[W'](Hourly) ]]/1000</f>
        <v>7.3923092295996344</v>
      </c>
    </row>
    <row r="469" spans="1:3" x14ac:dyDescent="0.25">
      <c r="A469" s="9" t="s">
        <v>640</v>
      </c>
      <c r="B469" s="12">
        <v>7424.0542576456492</v>
      </c>
      <c r="C469">
        <f>SAFADModel_final_000007__2[[#This Row],[Whole Building:Facility Total Electric Demand Power '[W'](Hourly) ]]/1000</f>
        <v>7.4240542576456487</v>
      </c>
    </row>
    <row r="470" spans="1:3" x14ac:dyDescent="0.25">
      <c r="A470" s="9" t="s">
        <v>641</v>
      </c>
      <c r="B470" s="12">
        <v>7450.622704502578</v>
      </c>
      <c r="C470">
        <f>SAFADModel_final_000007__2[[#This Row],[Whole Building:Facility Total Electric Demand Power '[W'](Hourly) ]]/1000</f>
        <v>7.4506227045025781</v>
      </c>
    </row>
    <row r="471" spans="1:3" x14ac:dyDescent="0.25">
      <c r="A471" s="9" t="s">
        <v>642</v>
      </c>
      <c r="B471" s="12">
        <v>7461.4941653554624</v>
      </c>
      <c r="C471">
        <f>SAFADModel_final_000007__2[[#This Row],[Whole Building:Facility Total Electric Demand Power '[W'](Hourly) ]]/1000</f>
        <v>7.4614941653554627</v>
      </c>
    </row>
    <row r="472" spans="1:3" x14ac:dyDescent="0.25">
      <c r="A472" s="9" t="s">
        <v>643</v>
      </c>
      <c r="B472" s="12">
        <v>7452.075072791914</v>
      </c>
      <c r="C472">
        <f>SAFADModel_final_000007__2[[#This Row],[Whole Building:Facility Total Electric Demand Power '[W'](Hourly) ]]/1000</f>
        <v>7.4520750727919136</v>
      </c>
    </row>
    <row r="473" spans="1:3" x14ac:dyDescent="0.25">
      <c r="A473" s="9" t="s">
        <v>644</v>
      </c>
      <c r="B473" s="12">
        <v>7423.8517822383583</v>
      </c>
      <c r="C473">
        <f>SAFADModel_final_000007__2[[#This Row],[Whole Building:Facility Total Electric Demand Power '[W'](Hourly) ]]/1000</f>
        <v>7.4238517822383585</v>
      </c>
    </row>
    <row r="474" spans="1:3" x14ac:dyDescent="0.25">
      <c r="A474" s="9" t="s">
        <v>645</v>
      </c>
      <c r="B474" s="12">
        <v>7393.6574728682472</v>
      </c>
      <c r="C474">
        <f>SAFADModel_final_000007__2[[#This Row],[Whole Building:Facility Total Electric Demand Power '[W'](Hourly) ]]/1000</f>
        <v>7.3936574728682469</v>
      </c>
    </row>
    <row r="475" spans="1:3" x14ac:dyDescent="0.25">
      <c r="A475" s="9" t="s">
        <v>646</v>
      </c>
      <c r="B475" s="12">
        <v>7368.2002654622966</v>
      </c>
      <c r="C475">
        <f>SAFADModel_final_000007__2[[#This Row],[Whole Building:Facility Total Electric Demand Power '[W'](Hourly) ]]/1000</f>
        <v>7.3682002654622964</v>
      </c>
    </row>
    <row r="476" spans="1:3" x14ac:dyDescent="0.25">
      <c r="A476" s="9" t="s">
        <v>647</v>
      </c>
      <c r="B476" s="12">
        <v>7348.0567230001325</v>
      </c>
      <c r="C476">
        <f>SAFADModel_final_000007__2[[#This Row],[Whole Building:Facility Total Electric Demand Power '[W'](Hourly) ]]/1000</f>
        <v>7.3480567230001324</v>
      </c>
    </row>
    <row r="477" spans="1:3" x14ac:dyDescent="0.25">
      <c r="A477" s="9" t="s">
        <v>648</v>
      </c>
      <c r="B477" s="12">
        <v>7335.9937809189933</v>
      </c>
      <c r="C477">
        <f>SAFADModel_final_000007__2[[#This Row],[Whole Building:Facility Total Electric Demand Power '[W'](Hourly) ]]/1000</f>
        <v>7.3359937809189937</v>
      </c>
    </row>
    <row r="478" spans="1:3" x14ac:dyDescent="0.25">
      <c r="A478" s="9" t="s">
        <v>649</v>
      </c>
      <c r="B478" s="12">
        <v>7323.8354439309805</v>
      </c>
      <c r="C478">
        <f>SAFADModel_final_000007__2[[#This Row],[Whole Building:Facility Total Electric Demand Power '[W'](Hourly) ]]/1000</f>
        <v>7.3238354439309807</v>
      </c>
    </row>
    <row r="479" spans="1:3" x14ac:dyDescent="0.25">
      <c r="A479" s="9" t="s">
        <v>650</v>
      </c>
      <c r="B479" s="12">
        <v>7313.800464219511</v>
      </c>
      <c r="C479">
        <f>SAFADModel_final_000007__2[[#This Row],[Whole Building:Facility Total Electric Demand Power '[W'](Hourly) ]]/1000</f>
        <v>7.3138004642195114</v>
      </c>
    </row>
    <row r="480" spans="1:3" x14ac:dyDescent="0.25">
      <c r="A480" s="9" t="s">
        <v>651</v>
      </c>
      <c r="B480" s="12">
        <v>7300.1460031176066</v>
      </c>
      <c r="C480">
        <f>SAFADModel_final_000007__2[[#This Row],[Whole Building:Facility Total Electric Demand Power '[W'](Hourly) ]]/1000</f>
        <v>7.3001460031176064</v>
      </c>
    </row>
    <row r="481" spans="1:3" x14ac:dyDescent="0.25">
      <c r="A481" s="9" t="s">
        <v>652</v>
      </c>
      <c r="B481" s="12">
        <v>7272.4440297030405</v>
      </c>
      <c r="C481">
        <f>SAFADModel_final_000007__2[[#This Row],[Whole Building:Facility Total Electric Demand Power '[W'](Hourly) ]]/1000</f>
        <v>7.2724440297030402</v>
      </c>
    </row>
    <row r="482" spans="1:3" x14ac:dyDescent="0.25">
      <c r="A482" s="9" t="s">
        <v>653</v>
      </c>
      <c r="B482" s="12">
        <v>7235.8851136004059</v>
      </c>
      <c r="C482">
        <f>SAFADModel_final_000007__2[[#This Row],[Whole Building:Facility Total Electric Demand Power '[W'](Hourly) ]]/1000</f>
        <v>7.2358851136004061</v>
      </c>
    </row>
    <row r="483" spans="1:3" x14ac:dyDescent="0.25">
      <c r="A483" s="9" t="s">
        <v>654</v>
      </c>
      <c r="B483" s="12">
        <v>7199.3035245733308</v>
      </c>
      <c r="C483">
        <f>SAFADModel_final_000007__2[[#This Row],[Whole Building:Facility Total Electric Demand Power '[W'](Hourly) ]]/1000</f>
        <v>7.199303524573331</v>
      </c>
    </row>
    <row r="484" spans="1:3" x14ac:dyDescent="0.25">
      <c r="A484" s="9" t="s">
        <v>655</v>
      </c>
      <c r="B484" s="12">
        <v>7171.8714512475244</v>
      </c>
      <c r="C484">
        <f>SAFADModel_final_000007__2[[#This Row],[Whole Building:Facility Total Electric Demand Power '[W'](Hourly) ]]/1000</f>
        <v>7.1718714512475241</v>
      </c>
    </row>
    <row r="485" spans="1:3" x14ac:dyDescent="0.25">
      <c r="A485" s="9" t="s">
        <v>656</v>
      </c>
      <c r="B485" s="12">
        <v>7164.7270757935476</v>
      </c>
      <c r="C485">
        <f>SAFADModel_final_000007__2[[#This Row],[Whole Building:Facility Total Electric Demand Power '[W'](Hourly) ]]/1000</f>
        <v>7.1647270757935475</v>
      </c>
    </row>
    <row r="486" spans="1:3" x14ac:dyDescent="0.25">
      <c r="A486" s="9" t="s">
        <v>657</v>
      </c>
      <c r="B486" s="12">
        <v>7162.2466746748796</v>
      </c>
      <c r="C486">
        <f>SAFADModel_final_000007__2[[#This Row],[Whole Building:Facility Total Electric Demand Power '[W'](Hourly) ]]/1000</f>
        <v>7.1622466746748792</v>
      </c>
    </row>
    <row r="487" spans="1:3" x14ac:dyDescent="0.25">
      <c r="A487" s="9" t="s">
        <v>658</v>
      </c>
      <c r="B487" s="12">
        <v>7171.7345399257538</v>
      </c>
      <c r="C487">
        <f>SAFADModel_final_000007__2[[#This Row],[Whole Building:Facility Total Electric Demand Power '[W'](Hourly) ]]/1000</f>
        <v>7.1717345399257537</v>
      </c>
    </row>
    <row r="488" spans="1:3" x14ac:dyDescent="0.25">
      <c r="A488" s="9" t="s">
        <v>659</v>
      </c>
      <c r="B488" s="12">
        <v>7199.0110948996817</v>
      </c>
      <c r="C488">
        <f>SAFADModel_final_000007__2[[#This Row],[Whole Building:Facility Total Electric Demand Power '[W'](Hourly) ]]/1000</f>
        <v>7.1990110948996815</v>
      </c>
    </row>
    <row r="489" spans="1:3" x14ac:dyDescent="0.25">
      <c r="A489" s="9" t="s">
        <v>660</v>
      </c>
      <c r="B489" s="12">
        <v>7240.0508182258391</v>
      </c>
      <c r="C489">
        <f>SAFADModel_final_000007__2[[#This Row],[Whole Building:Facility Total Electric Demand Power '[W'](Hourly) ]]/1000</f>
        <v>7.2400508182258392</v>
      </c>
    </row>
    <row r="490" spans="1:3" x14ac:dyDescent="0.25">
      <c r="A490" s="9" t="s">
        <v>661</v>
      </c>
      <c r="B490" s="12">
        <v>7288.5949322511433</v>
      </c>
      <c r="C490">
        <f>SAFADModel_final_000007__2[[#This Row],[Whole Building:Facility Total Electric Demand Power '[W'](Hourly) ]]/1000</f>
        <v>7.2885949322511436</v>
      </c>
    </row>
    <row r="491" spans="1:3" x14ac:dyDescent="0.25">
      <c r="A491" s="9" t="s">
        <v>662</v>
      </c>
      <c r="B491" s="12">
        <v>7338.9993557537537</v>
      </c>
      <c r="C491">
        <f>SAFADModel_final_000007__2[[#This Row],[Whole Building:Facility Total Electric Demand Power '[W'](Hourly) ]]/1000</f>
        <v>7.3389993557537538</v>
      </c>
    </row>
    <row r="492" spans="1:3" x14ac:dyDescent="0.25">
      <c r="A492" s="9" t="s">
        <v>663</v>
      </c>
      <c r="B492" s="12">
        <v>7379.6985708105849</v>
      </c>
      <c r="C492">
        <f>SAFADModel_final_000007__2[[#This Row],[Whole Building:Facility Total Electric Demand Power '[W'](Hourly) ]]/1000</f>
        <v>7.3796985708105849</v>
      </c>
    </row>
    <row r="493" spans="1:3" x14ac:dyDescent="0.25">
      <c r="A493" s="9" t="s">
        <v>664</v>
      </c>
      <c r="B493" s="12">
        <v>7412.2353197588282</v>
      </c>
      <c r="C493">
        <f>SAFADModel_final_000007__2[[#This Row],[Whole Building:Facility Total Electric Demand Power '[W'](Hourly) ]]/1000</f>
        <v>7.4122353197588282</v>
      </c>
    </row>
    <row r="494" spans="1:3" x14ac:dyDescent="0.25">
      <c r="A494" s="9" t="s">
        <v>665</v>
      </c>
      <c r="B494" s="12">
        <v>7439.4687533067008</v>
      </c>
      <c r="C494">
        <f>SAFADModel_final_000007__2[[#This Row],[Whole Building:Facility Total Electric Demand Power '[W'](Hourly) ]]/1000</f>
        <v>7.4394687533067012</v>
      </c>
    </row>
    <row r="495" spans="1:3" x14ac:dyDescent="0.25">
      <c r="A495" s="9" t="s">
        <v>666</v>
      </c>
      <c r="B495" s="12">
        <v>7448.998025521264</v>
      </c>
      <c r="C495">
        <f>SAFADModel_final_000007__2[[#This Row],[Whole Building:Facility Total Electric Demand Power '[W'](Hourly) ]]/1000</f>
        <v>7.4489980255212638</v>
      </c>
    </row>
    <row r="496" spans="1:3" x14ac:dyDescent="0.25">
      <c r="A496" s="9" t="s">
        <v>667</v>
      </c>
      <c r="B496" s="12">
        <v>7444.14557020552</v>
      </c>
      <c r="C496">
        <f>SAFADModel_final_000007__2[[#This Row],[Whole Building:Facility Total Electric Demand Power '[W'](Hourly) ]]/1000</f>
        <v>7.4441455702055199</v>
      </c>
    </row>
    <row r="497" spans="1:3" x14ac:dyDescent="0.25">
      <c r="A497" s="9" t="s">
        <v>668</v>
      </c>
      <c r="B497" s="12">
        <v>7430.8331128685522</v>
      </c>
      <c r="C497">
        <f>SAFADModel_final_000007__2[[#This Row],[Whole Building:Facility Total Electric Demand Power '[W'](Hourly) ]]/1000</f>
        <v>7.4308331128685525</v>
      </c>
    </row>
    <row r="498" spans="1:3" x14ac:dyDescent="0.25">
      <c r="A498" s="9" t="s">
        <v>669</v>
      </c>
      <c r="B498" s="12">
        <v>7411.7264954909815</v>
      </c>
      <c r="C498">
        <f>SAFADModel_final_000007__2[[#This Row],[Whole Building:Facility Total Electric Demand Power '[W'](Hourly) ]]/1000</f>
        <v>7.4117264954909814</v>
      </c>
    </row>
    <row r="499" spans="1:3" x14ac:dyDescent="0.25">
      <c r="A499" s="9" t="s">
        <v>670</v>
      </c>
      <c r="B499" s="12">
        <v>7387.7738540612472</v>
      </c>
      <c r="C499">
        <f>SAFADModel_final_000007__2[[#This Row],[Whole Building:Facility Total Electric Demand Power '[W'](Hourly) ]]/1000</f>
        <v>7.3877738540612476</v>
      </c>
    </row>
    <row r="500" spans="1:3" x14ac:dyDescent="0.25">
      <c r="A500" s="9" t="s">
        <v>671</v>
      </c>
      <c r="B500" s="12">
        <v>7358.5987011788138</v>
      </c>
      <c r="C500">
        <f>SAFADModel_final_000007__2[[#This Row],[Whole Building:Facility Total Electric Demand Power '[W'](Hourly) ]]/1000</f>
        <v>7.3585987011788134</v>
      </c>
    </row>
    <row r="501" spans="1:3" x14ac:dyDescent="0.25">
      <c r="A501" s="9" t="s">
        <v>672</v>
      </c>
      <c r="B501" s="12">
        <v>7330.0017334195809</v>
      </c>
      <c r="C501">
        <f>SAFADModel_final_000007__2[[#This Row],[Whole Building:Facility Total Electric Demand Power '[W'](Hourly) ]]/1000</f>
        <v>7.3300017334195813</v>
      </c>
    </row>
    <row r="502" spans="1:3" x14ac:dyDescent="0.25">
      <c r="A502" s="9" t="s">
        <v>673</v>
      </c>
      <c r="B502" s="12">
        <v>7304.1338788861585</v>
      </c>
      <c r="C502">
        <f>SAFADModel_final_000007__2[[#This Row],[Whole Building:Facility Total Electric Demand Power '[W'](Hourly) ]]/1000</f>
        <v>7.3041338788861587</v>
      </c>
    </row>
    <row r="503" spans="1:3" x14ac:dyDescent="0.25">
      <c r="A503" s="9" t="s">
        <v>674</v>
      </c>
      <c r="B503" s="12">
        <v>7274.5928080777367</v>
      </c>
      <c r="C503">
        <f>SAFADModel_final_000007__2[[#This Row],[Whole Building:Facility Total Electric Demand Power '[W'](Hourly) ]]/1000</f>
        <v>7.2745928080777364</v>
      </c>
    </row>
    <row r="504" spans="1:3" x14ac:dyDescent="0.25">
      <c r="A504" s="9" t="s">
        <v>675</v>
      </c>
      <c r="B504" s="12">
        <v>7241.483568422288</v>
      </c>
      <c r="C504">
        <f>SAFADModel_final_000007__2[[#This Row],[Whole Building:Facility Total Electric Demand Power '[W'](Hourly) ]]/1000</f>
        <v>7.2414835684222885</v>
      </c>
    </row>
    <row r="505" spans="1:3" x14ac:dyDescent="0.25">
      <c r="A505" s="9" t="s">
        <v>676</v>
      </c>
      <c r="B505" s="12">
        <v>7205.0746031813796</v>
      </c>
      <c r="C505">
        <f>SAFADModel_final_000007__2[[#This Row],[Whole Building:Facility Total Electric Demand Power '[W'](Hourly) ]]/1000</f>
        <v>7.2050746031813793</v>
      </c>
    </row>
    <row r="506" spans="1:3" x14ac:dyDescent="0.25">
      <c r="A506" s="9" t="s">
        <v>361</v>
      </c>
      <c r="B506" s="12">
        <v>7177.0486498072351</v>
      </c>
      <c r="C506">
        <f>SAFADModel_final_000007__2[[#This Row],[Whole Building:Facility Total Electric Demand Power '[W'](Hourly) ]]/1000</f>
        <v>7.1770486498072348</v>
      </c>
    </row>
    <row r="507" spans="1:3" x14ac:dyDescent="0.25">
      <c r="A507" s="9" t="s">
        <v>362</v>
      </c>
      <c r="B507" s="12">
        <v>7146.9170361508668</v>
      </c>
      <c r="C507">
        <f>SAFADModel_final_000007__2[[#This Row],[Whole Building:Facility Total Electric Demand Power '[W'](Hourly) ]]/1000</f>
        <v>7.1469170361508665</v>
      </c>
    </row>
    <row r="508" spans="1:3" x14ac:dyDescent="0.25">
      <c r="A508" s="9" t="s">
        <v>363</v>
      </c>
      <c r="B508" s="12">
        <v>7125.7927983460422</v>
      </c>
      <c r="C508">
        <f>SAFADModel_final_000007__2[[#This Row],[Whole Building:Facility Total Electric Demand Power '[W'](Hourly) ]]/1000</f>
        <v>7.1257927983460423</v>
      </c>
    </row>
    <row r="509" spans="1:3" x14ac:dyDescent="0.25">
      <c r="A509" s="9" t="s">
        <v>364</v>
      </c>
      <c r="B509" s="12">
        <v>7117.0736118709647</v>
      </c>
      <c r="C509">
        <f>SAFADModel_final_000007__2[[#This Row],[Whole Building:Facility Total Electric Demand Power '[W'](Hourly) ]]/1000</f>
        <v>7.117073611870965</v>
      </c>
    </row>
    <row r="510" spans="1:3" x14ac:dyDescent="0.25">
      <c r="A510" s="9" t="s">
        <v>365</v>
      </c>
      <c r="B510" s="12">
        <v>7105.5265163737249</v>
      </c>
      <c r="C510">
        <f>SAFADModel_final_000007__2[[#This Row],[Whole Building:Facility Total Electric Demand Power '[W'](Hourly) ]]/1000</f>
        <v>7.1055265163737253</v>
      </c>
    </row>
    <row r="511" spans="1:3" x14ac:dyDescent="0.25">
      <c r="A511" s="9" t="s">
        <v>366</v>
      </c>
      <c r="B511" s="12">
        <v>7121.4297878165535</v>
      </c>
      <c r="C511">
        <f>SAFADModel_final_000007__2[[#This Row],[Whole Building:Facility Total Electric Demand Power '[W'](Hourly) ]]/1000</f>
        <v>7.1214297878165533</v>
      </c>
    </row>
    <row r="512" spans="1:3" x14ac:dyDescent="0.25">
      <c r="A512" s="9" t="s">
        <v>367</v>
      </c>
      <c r="B512" s="12">
        <v>7187.040359334871</v>
      </c>
      <c r="C512">
        <f>SAFADModel_final_000007__2[[#This Row],[Whole Building:Facility Total Electric Demand Power '[W'](Hourly) ]]/1000</f>
        <v>7.1870403593348708</v>
      </c>
    </row>
    <row r="513" spans="1:3" x14ac:dyDescent="0.25">
      <c r="A513" s="9" t="s">
        <v>368</v>
      </c>
      <c r="B513" s="12">
        <v>25920.725398544328</v>
      </c>
      <c r="C513">
        <f>SAFADModel_final_000007__2[[#This Row],[Whole Building:Facility Total Electric Demand Power '[W'](Hourly) ]]/1000</f>
        <v>25.920725398544327</v>
      </c>
    </row>
    <row r="514" spans="1:3" x14ac:dyDescent="0.25">
      <c r="A514" s="9" t="s">
        <v>369</v>
      </c>
      <c r="B514" s="12">
        <v>85029.887565113124</v>
      </c>
      <c r="C514">
        <f>SAFADModel_final_000007__2[[#This Row],[Whole Building:Facility Total Electric Demand Power '[W'](Hourly) ]]/1000</f>
        <v>85.029887565113128</v>
      </c>
    </row>
    <row r="515" spans="1:3" x14ac:dyDescent="0.25">
      <c r="A515" s="9" t="s">
        <v>370</v>
      </c>
      <c r="B515" s="12">
        <v>125467.57681375336</v>
      </c>
      <c r="C515">
        <f>SAFADModel_final_000007__2[[#This Row],[Whole Building:Facility Total Electric Demand Power '[W'](Hourly) ]]/1000</f>
        <v>125.46757681375335</v>
      </c>
    </row>
    <row r="516" spans="1:3" x14ac:dyDescent="0.25">
      <c r="A516" s="9" t="s">
        <v>371</v>
      </c>
      <c r="B516" s="12">
        <v>122306.88595813459</v>
      </c>
      <c r="C516">
        <f>SAFADModel_final_000007__2[[#This Row],[Whole Building:Facility Total Electric Demand Power '[W'](Hourly) ]]/1000</f>
        <v>122.30688595813459</v>
      </c>
    </row>
    <row r="517" spans="1:3" x14ac:dyDescent="0.25">
      <c r="A517" s="9" t="s">
        <v>372</v>
      </c>
      <c r="B517" s="12">
        <v>151913.50680136841</v>
      </c>
      <c r="C517">
        <f>SAFADModel_final_000007__2[[#This Row],[Whole Building:Facility Total Electric Demand Power '[W'](Hourly) ]]/1000</f>
        <v>151.91350680136841</v>
      </c>
    </row>
    <row r="518" spans="1:3" x14ac:dyDescent="0.25">
      <c r="A518" s="9" t="s">
        <v>373</v>
      </c>
      <c r="B518" s="12">
        <v>149034.57669414394</v>
      </c>
      <c r="C518">
        <f>SAFADModel_final_000007__2[[#This Row],[Whole Building:Facility Total Electric Demand Power '[W'](Hourly) ]]/1000</f>
        <v>149.03457669414394</v>
      </c>
    </row>
    <row r="519" spans="1:3" x14ac:dyDescent="0.25">
      <c r="A519" s="9" t="s">
        <v>374</v>
      </c>
      <c r="B519" s="12">
        <v>150760.74316261138</v>
      </c>
      <c r="C519">
        <f>SAFADModel_final_000007__2[[#This Row],[Whole Building:Facility Total Electric Demand Power '[W'](Hourly) ]]/1000</f>
        <v>150.76074316261139</v>
      </c>
    </row>
    <row r="520" spans="1:3" x14ac:dyDescent="0.25">
      <c r="A520" s="9" t="s">
        <v>375</v>
      </c>
      <c r="B520" s="12">
        <v>156628.58558608894</v>
      </c>
      <c r="C520">
        <f>SAFADModel_final_000007__2[[#This Row],[Whole Building:Facility Total Electric Demand Power '[W'](Hourly) ]]/1000</f>
        <v>156.62858558608895</v>
      </c>
    </row>
    <row r="521" spans="1:3" x14ac:dyDescent="0.25">
      <c r="A521" s="9" t="s">
        <v>376</v>
      </c>
      <c r="B521" s="12">
        <v>148119.11352788893</v>
      </c>
      <c r="C521">
        <f>SAFADModel_final_000007__2[[#This Row],[Whole Building:Facility Total Electric Demand Power '[W'](Hourly) ]]/1000</f>
        <v>148.11911352788891</v>
      </c>
    </row>
    <row r="522" spans="1:3" x14ac:dyDescent="0.25">
      <c r="A522" s="9" t="s">
        <v>377</v>
      </c>
      <c r="B522" s="12">
        <v>133130.60663491502</v>
      </c>
      <c r="C522">
        <f>SAFADModel_final_000007__2[[#This Row],[Whole Building:Facility Total Electric Demand Power '[W'](Hourly) ]]/1000</f>
        <v>133.13060663491501</v>
      </c>
    </row>
    <row r="523" spans="1:3" x14ac:dyDescent="0.25">
      <c r="A523" s="9" t="s">
        <v>378</v>
      </c>
      <c r="B523" s="12">
        <v>46821.263757431181</v>
      </c>
      <c r="C523">
        <f>SAFADModel_final_000007__2[[#This Row],[Whole Building:Facility Total Electric Demand Power '[W'](Hourly) ]]/1000</f>
        <v>46.821263757431183</v>
      </c>
    </row>
    <row r="524" spans="1:3" x14ac:dyDescent="0.25">
      <c r="A524" s="9" t="s">
        <v>379</v>
      </c>
      <c r="B524" s="12">
        <v>23102.326145704708</v>
      </c>
      <c r="C524">
        <f>SAFADModel_final_000007__2[[#This Row],[Whole Building:Facility Total Electric Demand Power '[W'](Hourly) ]]/1000</f>
        <v>23.102326145704708</v>
      </c>
    </row>
    <row r="525" spans="1:3" x14ac:dyDescent="0.25">
      <c r="A525" s="9" t="s">
        <v>380</v>
      </c>
      <c r="B525" s="12">
        <v>9836.1116158418226</v>
      </c>
      <c r="C525">
        <f>SAFADModel_final_000007__2[[#This Row],[Whole Building:Facility Total Electric Demand Power '[W'](Hourly) ]]/1000</f>
        <v>9.8361116158418227</v>
      </c>
    </row>
    <row r="526" spans="1:3" x14ac:dyDescent="0.25">
      <c r="A526" s="9" t="s">
        <v>381</v>
      </c>
      <c r="B526" s="12">
        <v>7616.4886884357256</v>
      </c>
      <c r="C526">
        <f>SAFADModel_final_000007__2[[#This Row],[Whole Building:Facility Total Electric Demand Power '[W'](Hourly) ]]/1000</f>
        <v>7.6164886884357257</v>
      </c>
    </row>
    <row r="527" spans="1:3" x14ac:dyDescent="0.25">
      <c r="A527" s="9" t="s">
        <v>382</v>
      </c>
      <c r="B527" s="12">
        <v>7176.2868881268851</v>
      </c>
      <c r="C527">
        <f>SAFADModel_final_000007__2[[#This Row],[Whole Building:Facility Total Electric Demand Power '[W'](Hourly) ]]/1000</f>
        <v>7.1762868881268851</v>
      </c>
    </row>
    <row r="528" spans="1:3" x14ac:dyDescent="0.25">
      <c r="A528" s="9" t="s">
        <v>383</v>
      </c>
      <c r="B528" s="12">
        <v>7156.5270192720409</v>
      </c>
      <c r="C528">
        <f>SAFADModel_final_000007__2[[#This Row],[Whole Building:Facility Total Electric Demand Power '[W'](Hourly) ]]/1000</f>
        <v>7.1565270192720405</v>
      </c>
    </row>
    <row r="529" spans="1:3" x14ac:dyDescent="0.25">
      <c r="A529" s="9" t="s">
        <v>384</v>
      </c>
      <c r="B529" s="12">
        <v>7145.1809970030326</v>
      </c>
      <c r="C529">
        <f>SAFADModel_final_000007__2[[#This Row],[Whole Building:Facility Total Electric Demand Power '[W'](Hourly) ]]/1000</f>
        <v>7.1451809970030329</v>
      </c>
    </row>
    <row r="530" spans="1:3" x14ac:dyDescent="0.25">
      <c r="A530" s="9" t="s">
        <v>385</v>
      </c>
      <c r="B530" s="12">
        <v>7140.765694736855</v>
      </c>
      <c r="C530">
        <f>SAFADModel_final_000007__2[[#This Row],[Whole Building:Facility Total Electric Demand Power '[W'](Hourly) ]]/1000</f>
        <v>7.1407656947368547</v>
      </c>
    </row>
    <row r="531" spans="1:3" x14ac:dyDescent="0.25">
      <c r="A531" s="9" t="s">
        <v>386</v>
      </c>
      <c r="B531" s="12">
        <v>7137.0906015520641</v>
      </c>
      <c r="C531">
        <f>SAFADModel_final_000007__2[[#This Row],[Whole Building:Facility Total Electric Demand Power '[W'](Hourly) ]]/1000</f>
        <v>7.1370906015520639</v>
      </c>
    </row>
    <row r="532" spans="1:3" x14ac:dyDescent="0.25">
      <c r="A532" s="9" t="s">
        <v>387</v>
      </c>
      <c r="B532" s="12">
        <v>7104.3874051972089</v>
      </c>
      <c r="C532">
        <f>SAFADModel_final_000007__2[[#This Row],[Whole Building:Facility Total Electric Demand Power '[W'](Hourly) ]]/1000</f>
        <v>7.1043874051972091</v>
      </c>
    </row>
    <row r="533" spans="1:3" x14ac:dyDescent="0.25">
      <c r="A533" s="9" t="s">
        <v>388</v>
      </c>
      <c r="B533" s="12">
        <v>7032.6207886154798</v>
      </c>
      <c r="C533">
        <f>SAFADModel_final_000007__2[[#This Row],[Whole Building:Facility Total Electric Demand Power '[W'](Hourly) ]]/1000</f>
        <v>7.0326207886154801</v>
      </c>
    </row>
    <row r="534" spans="1:3" x14ac:dyDescent="0.25">
      <c r="A534" s="9" t="s">
        <v>389</v>
      </c>
      <c r="B534" s="12">
        <v>6957.6917793566017</v>
      </c>
      <c r="C534">
        <f>SAFADModel_final_000007__2[[#This Row],[Whole Building:Facility Total Electric Demand Power '[W'](Hourly) ]]/1000</f>
        <v>6.957691779356602</v>
      </c>
    </row>
    <row r="535" spans="1:3" x14ac:dyDescent="0.25">
      <c r="A535" s="9" t="s">
        <v>390</v>
      </c>
      <c r="B535" s="12">
        <v>6936.9486687966591</v>
      </c>
      <c r="C535">
        <f>SAFADModel_final_000007__2[[#This Row],[Whole Building:Facility Total Electric Demand Power '[W'](Hourly) ]]/1000</f>
        <v>6.9369486687966591</v>
      </c>
    </row>
    <row r="536" spans="1:3" x14ac:dyDescent="0.25">
      <c r="A536" s="9" t="s">
        <v>391</v>
      </c>
      <c r="B536" s="12">
        <v>7034.3733642713314</v>
      </c>
      <c r="C536">
        <f>SAFADModel_final_000007__2[[#This Row],[Whole Building:Facility Total Electric Demand Power '[W'](Hourly) ]]/1000</f>
        <v>7.0343733642713318</v>
      </c>
    </row>
    <row r="537" spans="1:3" x14ac:dyDescent="0.25">
      <c r="A537" s="9" t="s">
        <v>392</v>
      </c>
      <c r="B537" s="12">
        <v>17458.117059393469</v>
      </c>
      <c r="C537">
        <f>SAFADModel_final_000007__2[[#This Row],[Whole Building:Facility Total Electric Demand Power '[W'](Hourly) ]]/1000</f>
        <v>17.458117059393469</v>
      </c>
    </row>
    <row r="538" spans="1:3" x14ac:dyDescent="0.25">
      <c r="A538" s="9" t="s">
        <v>393</v>
      </c>
      <c r="B538" s="12">
        <v>93010.26358030444</v>
      </c>
      <c r="C538">
        <f>SAFADModel_final_000007__2[[#This Row],[Whole Building:Facility Total Electric Demand Power '[W'](Hourly) ]]/1000</f>
        <v>93.010263580304439</v>
      </c>
    </row>
    <row r="539" spans="1:3" x14ac:dyDescent="0.25">
      <c r="A539" s="9" t="s">
        <v>394</v>
      </c>
      <c r="B539" s="12">
        <v>123831.11293935195</v>
      </c>
      <c r="C539">
        <f>SAFADModel_final_000007__2[[#This Row],[Whole Building:Facility Total Electric Demand Power '[W'](Hourly) ]]/1000</f>
        <v>123.83111293935195</v>
      </c>
    </row>
    <row r="540" spans="1:3" x14ac:dyDescent="0.25">
      <c r="A540" s="9" t="s">
        <v>395</v>
      </c>
      <c r="B540" s="12">
        <v>132448.47874756859</v>
      </c>
      <c r="C540">
        <f>SAFADModel_final_000007__2[[#This Row],[Whole Building:Facility Total Electric Demand Power '[W'](Hourly) ]]/1000</f>
        <v>132.4484787475686</v>
      </c>
    </row>
    <row r="541" spans="1:3" x14ac:dyDescent="0.25">
      <c r="A541" s="9" t="s">
        <v>396</v>
      </c>
      <c r="B541" s="12">
        <v>146367.00795122315</v>
      </c>
      <c r="C541">
        <f>SAFADModel_final_000007__2[[#This Row],[Whole Building:Facility Total Electric Demand Power '[W'](Hourly) ]]/1000</f>
        <v>146.36700795122314</v>
      </c>
    </row>
    <row r="542" spans="1:3" x14ac:dyDescent="0.25">
      <c r="A542" s="9" t="s">
        <v>397</v>
      </c>
      <c r="B542" s="12">
        <v>141649.6652168633</v>
      </c>
      <c r="C542">
        <f>SAFADModel_final_000007__2[[#This Row],[Whole Building:Facility Total Electric Demand Power '[W'](Hourly) ]]/1000</f>
        <v>141.6496652168633</v>
      </c>
    </row>
    <row r="543" spans="1:3" x14ac:dyDescent="0.25">
      <c r="A543" s="9" t="s">
        <v>398</v>
      </c>
      <c r="B543" s="12">
        <v>161007.6084678428</v>
      </c>
      <c r="C543">
        <f>SAFADModel_final_000007__2[[#This Row],[Whole Building:Facility Total Electric Demand Power '[W'](Hourly) ]]/1000</f>
        <v>161.0076084678428</v>
      </c>
    </row>
    <row r="544" spans="1:3" x14ac:dyDescent="0.25">
      <c r="A544" s="9" t="s">
        <v>399</v>
      </c>
      <c r="B544" s="12">
        <v>159824.76897725472</v>
      </c>
      <c r="C544">
        <f>SAFADModel_final_000007__2[[#This Row],[Whole Building:Facility Total Electric Demand Power '[W'](Hourly) ]]/1000</f>
        <v>159.82476897725471</v>
      </c>
    </row>
    <row r="545" spans="1:3" x14ac:dyDescent="0.25">
      <c r="A545" s="9" t="s">
        <v>400</v>
      </c>
      <c r="B545" s="12">
        <v>157783.00317246598</v>
      </c>
      <c r="C545">
        <f>SAFADModel_final_000007__2[[#This Row],[Whole Building:Facility Total Electric Demand Power '[W'](Hourly) ]]/1000</f>
        <v>157.78300317246598</v>
      </c>
    </row>
    <row r="546" spans="1:3" x14ac:dyDescent="0.25">
      <c r="A546" s="9" t="s">
        <v>401</v>
      </c>
      <c r="B546" s="12">
        <v>138892.82252246013</v>
      </c>
      <c r="C546">
        <f>SAFADModel_final_000007__2[[#This Row],[Whole Building:Facility Total Electric Demand Power '[W'](Hourly) ]]/1000</f>
        <v>138.89282252246014</v>
      </c>
    </row>
    <row r="547" spans="1:3" x14ac:dyDescent="0.25">
      <c r="A547" s="9" t="s">
        <v>402</v>
      </c>
      <c r="B547" s="12">
        <v>94280.973178446104</v>
      </c>
      <c r="C547">
        <f>SAFADModel_final_000007__2[[#This Row],[Whole Building:Facility Total Electric Demand Power '[W'](Hourly) ]]/1000</f>
        <v>94.280973178446104</v>
      </c>
    </row>
    <row r="548" spans="1:3" x14ac:dyDescent="0.25">
      <c r="A548" s="9" t="s">
        <v>403</v>
      </c>
      <c r="B548" s="12">
        <v>62436.59109639041</v>
      </c>
      <c r="C548">
        <f>SAFADModel_final_000007__2[[#This Row],[Whole Building:Facility Total Electric Demand Power '[W'](Hourly) ]]/1000</f>
        <v>62.436591096390408</v>
      </c>
    </row>
    <row r="549" spans="1:3" x14ac:dyDescent="0.25">
      <c r="A549" s="9" t="s">
        <v>404</v>
      </c>
      <c r="B549" s="12">
        <v>37401.228895048</v>
      </c>
      <c r="C549">
        <f>SAFADModel_final_000007__2[[#This Row],[Whole Building:Facility Total Electric Demand Power '[W'](Hourly) ]]/1000</f>
        <v>37.401228895048</v>
      </c>
    </row>
    <row r="550" spans="1:3" x14ac:dyDescent="0.25">
      <c r="A550" s="9" t="s">
        <v>405</v>
      </c>
      <c r="B550" s="12">
        <v>7339.3244930581086</v>
      </c>
      <c r="C550">
        <f>SAFADModel_final_000007__2[[#This Row],[Whole Building:Facility Total Electric Demand Power '[W'](Hourly) ]]/1000</f>
        <v>7.3393244930581085</v>
      </c>
    </row>
    <row r="551" spans="1:3" x14ac:dyDescent="0.25">
      <c r="A551" s="9" t="s">
        <v>406</v>
      </c>
      <c r="B551" s="12">
        <v>7285.5131801460348</v>
      </c>
      <c r="C551">
        <f>SAFADModel_final_000007__2[[#This Row],[Whole Building:Facility Total Electric Demand Power '[W'](Hourly) ]]/1000</f>
        <v>7.2855131801460349</v>
      </c>
    </row>
    <row r="552" spans="1:3" x14ac:dyDescent="0.25">
      <c r="A552" s="9" t="s">
        <v>407</v>
      </c>
      <c r="B552" s="12">
        <v>7265.2563922520376</v>
      </c>
      <c r="C552">
        <f>SAFADModel_final_000007__2[[#This Row],[Whole Building:Facility Total Electric Demand Power '[W'](Hourly) ]]/1000</f>
        <v>7.2652563922520379</v>
      </c>
    </row>
    <row r="553" spans="1:3" x14ac:dyDescent="0.25">
      <c r="A553" s="9" t="s">
        <v>408</v>
      </c>
      <c r="B553" s="12">
        <v>7252.8786855795233</v>
      </c>
      <c r="C553">
        <f>SAFADModel_final_000007__2[[#This Row],[Whole Building:Facility Total Electric Demand Power '[W'](Hourly) ]]/1000</f>
        <v>7.2528786855795238</v>
      </c>
    </row>
    <row r="554" spans="1:3" x14ac:dyDescent="0.25">
      <c r="A554" s="9" t="s">
        <v>409</v>
      </c>
      <c r="B554" s="12">
        <v>7240.9869202027912</v>
      </c>
      <c r="C554">
        <f>SAFADModel_final_000007__2[[#This Row],[Whole Building:Facility Total Electric Demand Power '[W'](Hourly) ]]/1000</f>
        <v>7.2409869202027917</v>
      </c>
    </row>
    <row r="555" spans="1:3" x14ac:dyDescent="0.25">
      <c r="A555" s="9" t="s">
        <v>410</v>
      </c>
      <c r="B555" s="12">
        <v>7228.6517258253034</v>
      </c>
      <c r="C555">
        <f>SAFADModel_final_000007__2[[#This Row],[Whole Building:Facility Total Electric Demand Power '[W'](Hourly) ]]/1000</f>
        <v>7.2286517258253031</v>
      </c>
    </row>
    <row r="556" spans="1:3" x14ac:dyDescent="0.25">
      <c r="A556" s="9" t="s">
        <v>411</v>
      </c>
      <c r="B556" s="12">
        <v>7212.7868648355843</v>
      </c>
      <c r="C556">
        <f>SAFADModel_final_000007__2[[#This Row],[Whole Building:Facility Total Electric Demand Power '[W'](Hourly) ]]/1000</f>
        <v>7.212786864835584</v>
      </c>
    </row>
    <row r="557" spans="1:3" x14ac:dyDescent="0.25">
      <c r="A557" s="9" t="s">
        <v>412</v>
      </c>
      <c r="B557" s="12">
        <v>7192.1653238662439</v>
      </c>
      <c r="C557">
        <f>SAFADModel_final_000007__2[[#This Row],[Whole Building:Facility Total Electric Demand Power '[W'](Hourly) ]]/1000</f>
        <v>7.1921653238662442</v>
      </c>
    </row>
    <row r="558" spans="1:3" x14ac:dyDescent="0.25">
      <c r="A558" s="9" t="s">
        <v>413</v>
      </c>
      <c r="B558" s="12">
        <v>7168.2125985485136</v>
      </c>
      <c r="C558">
        <f>SAFADModel_final_000007__2[[#This Row],[Whole Building:Facility Total Electric Demand Power '[W'](Hourly) ]]/1000</f>
        <v>7.1682125985485134</v>
      </c>
    </row>
    <row r="559" spans="1:3" x14ac:dyDescent="0.25">
      <c r="A559" s="9" t="s">
        <v>414</v>
      </c>
      <c r="B559" s="12">
        <v>7173.2897626522708</v>
      </c>
      <c r="C559">
        <f>SAFADModel_final_000007__2[[#This Row],[Whole Building:Facility Total Electric Demand Power '[W'](Hourly) ]]/1000</f>
        <v>7.1732897626522707</v>
      </c>
    </row>
    <row r="560" spans="1:3" x14ac:dyDescent="0.25">
      <c r="A560" s="9" t="s">
        <v>415</v>
      </c>
      <c r="B560" s="12">
        <v>7227.3369937951866</v>
      </c>
      <c r="C560">
        <f>SAFADModel_final_000007__2[[#This Row],[Whole Building:Facility Total Electric Demand Power '[W'](Hourly) ]]/1000</f>
        <v>7.2273369937951868</v>
      </c>
    </row>
    <row r="561" spans="1:3" x14ac:dyDescent="0.25">
      <c r="A561" s="9" t="s">
        <v>416</v>
      </c>
      <c r="B561" s="12">
        <v>21077.971592589423</v>
      </c>
      <c r="C561">
        <f>SAFADModel_final_000007__2[[#This Row],[Whole Building:Facility Total Electric Demand Power '[W'](Hourly) ]]/1000</f>
        <v>21.077971592589424</v>
      </c>
    </row>
    <row r="562" spans="1:3" x14ac:dyDescent="0.25">
      <c r="A562" s="9" t="s">
        <v>417</v>
      </c>
      <c r="B562" s="12">
        <v>100734.99188388012</v>
      </c>
      <c r="C562">
        <f>SAFADModel_final_000007__2[[#This Row],[Whole Building:Facility Total Electric Demand Power '[W'](Hourly) ]]/1000</f>
        <v>100.73499188388013</v>
      </c>
    </row>
    <row r="563" spans="1:3" x14ac:dyDescent="0.25">
      <c r="A563" s="9" t="s">
        <v>418</v>
      </c>
      <c r="B563" s="12">
        <v>123751.07113948891</v>
      </c>
      <c r="C563">
        <f>SAFADModel_final_000007__2[[#This Row],[Whole Building:Facility Total Electric Demand Power '[W'](Hourly) ]]/1000</f>
        <v>123.75107113948891</v>
      </c>
    </row>
    <row r="564" spans="1:3" x14ac:dyDescent="0.25">
      <c r="A564" s="9" t="s">
        <v>419</v>
      </c>
      <c r="B564" s="12">
        <v>140333.72614013345</v>
      </c>
      <c r="C564">
        <f>SAFADModel_final_000007__2[[#This Row],[Whole Building:Facility Total Electric Demand Power '[W'](Hourly) ]]/1000</f>
        <v>140.33372614013345</v>
      </c>
    </row>
    <row r="565" spans="1:3" x14ac:dyDescent="0.25">
      <c r="A565" s="9" t="s">
        <v>420</v>
      </c>
      <c r="B565" s="12">
        <v>159717.0959674374</v>
      </c>
      <c r="C565">
        <f>SAFADModel_final_000007__2[[#This Row],[Whole Building:Facility Total Electric Demand Power '[W'](Hourly) ]]/1000</f>
        <v>159.71709596743742</v>
      </c>
    </row>
    <row r="566" spans="1:3" x14ac:dyDescent="0.25">
      <c r="A566" s="9" t="s">
        <v>421</v>
      </c>
      <c r="B566" s="12">
        <v>156401.93054398181</v>
      </c>
      <c r="C566">
        <f>SAFADModel_final_000007__2[[#This Row],[Whole Building:Facility Total Electric Demand Power '[W'](Hourly) ]]/1000</f>
        <v>156.40193054398182</v>
      </c>
    </row>
    <row r="567" spans="1:3" x14ac:dyDescent="0.25">
      <c r="A567" s="9" t="s">
        <v>422</v>
      </c>
      <c r="B567" s="12">
        <v>150547.97445388246</v>
      </c>
      <c r="C567">
        <f>SAFADModel_final_000007__2[[#This Row],[Whole Building:Facility Total Electric Demand Power '[W'](Hourly) ]]/1000</f>
        <v>150.54797445388246</v>
      </c>
    </row>
    <row r="568" spans="1:3" x14ac:dyDescent="0.25">
      <c r="A568" s="9" t="s">
        <v>423</v>
      </c>
      <c r="B568" s="12">
        <v>157425.50332704218</v>
      </c>
      <c r="C568">
        <f>SAFADModel_final_000007__2[[#This Row],[Whole Building:Facility Total Electric Demand Power '[W'](Hourly) ]]/1000</f>
        <v>157.42550332704218</v>
      </c>
    </row>
    <row r="569" spans="1:3" x14ac:dyDescent="0.25">
      <c r="A569" s="9" t="s">
        <v>424</v>
      </c>
      <c r="B569" s="12">
        <v>139075.86764809777</v>
      </c>
      <c r="C569">
        <f>SAFADModel_final_000007__2[[#This Row],[Whole Building:Facility Total Electric Demand Power '[W'](Hourly) ]]/1000</f>
        <v>139.07586764809778</v>
      </c>
    </row>
    <row r="570" spans="1:3" x14ac:dyDescent="0.25">
      <c r="A570" s="9" t="s">
        <v>425</v>
      </c>
      <c r="B570" s="12">
        <v>92990.193052313771</v>
      </c>
      <c r="C570">
        <f>SAFADModel_final_000007__2[[#This Row],[Whole Building:Facility Total Electric Demand Power '[W'](Hourly) ]]/1000</f>
        <v>92.990193052313771</v>
      </c>
    </row>
    <row r="571" spans="1:3" x14ac:dyDescent="0.25">
      <c r="A571" s="9" t="s">
        <v>426</v>
      </c>
      <c r="B571" s="12">
        <v>43907.424399883952</v>
      </c>
      <c r="C571">
        <f>SAFADModel_final_000007__2[[#This Row],[Whole Building:Facility Total Electric Demand Power '[W'](Hourly) ]]/1000</f>
        <v>43.907424399883951</v>
      </c>
    </row>
    <row r="572" spans="1:3" x14ac:dyDescent="0.25">
      <c r="A572" s="9" t="s">
        <v>427</v>
      </c>
      <c r="B572" s="12">
        <v>19666.825573558515</v>
      </c>
      <c r="C572">
        <f>SAFADModel_final_000007__2[[#This Row],[Whole Building:Facility Total Electric Demand Power '[W'](Hourly) ]]/1000</f>
        <v>19.666825573558516</v>
      </c>
    </row>
    <row r="573" spans="1:3" x14ac:dyDescent="0.25">
      <c r="A573" s="9" t="s">
        <v>428</v>
      </c>
      <c r="B573" s="12">
        <v>8157.1289718341677</v>
      </c>
      <c r="C573">
        <f>SAFADModel_final_000007__2[[#This Row],[Whole Building:Facility Total Electric Demand Power '[W'](Hourly) ]]/1000</f>
        <v>8.1571289718341671</v>
      </c>
    </row>
    <row r="574" spans="1:3" x14ac:dyDescent="0.25">
      <c r="A574" s="9" t="s">
        <v>429</v>
      </c>
      <c r="B574" s="12">
        <v>7725.613874344509</v>
      </c>
      <c r="C574">
        <f>SAFADModel_final_000007__2[[#This Row],[Whole Building:Facility Total Electric Demand Power '[W'](Hourly) ]]/1000</f>
        <v>7.7256138743445089</v>
      </c>
    </row>
    <row r="575" spans="1:3" x14ac:dyDescent="0.25">
      <c r="A575" s="9" t="s">
        <v>430</v>
      </c>
      <c r="B575" s="12">
        <v>7295.4708384044498</v>
      </c>
      <c r="C575">
        <f>SAFADModel_final_000007__2[[#This Row],[Whole Building:Facility Total Electric Demand Power '[W'](Hourly) ]]/1000</f>
        <v>7.2954708384044498</v>
      </c>
    </row>
    <row r="576" spans="1:3" x14ac:dyDescent="0.25">
      <c r="A576" s="9" t="s">
        <v>431</v>
      </c>
      <c r="B576" s="12">
        <v>7277.911963023641</v>
      </c>
      <c r="C576">
        <f>SAFADModel_final_000007__2[[#This Row],[Whole Building:Facility Total Electric Demand Power '[W'](Hourly) ]]/1000</f>
        <v>7.2779119630236409</v>
      </c>
    </row>
    <row r="577" spans="1:3" x14ac:dyDescent="0.25">
      <c r="A577" s="9" t="s">
        <v>432</v>
      </c>
      <c r="B577" s="12">
        <v>7261.0969103556745</v>
      </c>
      <c r="C577">
        <f>SAFADModel_final_000007__2[[#This Row],[Whole Building:Facility Total Electric Demand Power '[W'](Hourly) ]]/1000</f>
        <v>7.2610969103556746</v>
      </c>
    </row>
    <row r="578" spans="1:3" x14ac:dyDescent="0.25">
      <c r="A578" s="9" t="s">
        <v>433</v>
      </c>
      <c r="B578" s="12">
        <v>7244.0906675743609</v>
      </c>
      <c r="C578">
        <f>SAFADModel_final_000007__2[[#This Row],[Whole Building:Facility Total Electric Demand Power '[W'](Hourly) ]]/1000</f>
        <v>7.244090667574361</v>
      </c>
    </row>
    <row r="579" spans="1:3" x14ac:dyDescent="0.25">
      <c r="A579" s="9" t="s">
        <v>434</v>
      </c>
      <c r="B579" s="12">
        <v>7234.9099337250191</v>
      </c>
      <c r="C579">
        <f>SAFADModel_final_000007__2[[#This Row],[Whole Building:Facility Total Electric Demand Power '[W'](Hourly) ]]/1000</f>
        <v>7.2349099337250191</v>
      </c>
    </row>
    <row r="580" spans="1:3" x14ac:dyDescent="0.25">
      <c r="A580" s="9" t="s">
        <v>435</v>
      </c>
      <c r="B580" s="12">
        <v>7207.6276948879577</v>
      </c>
      <c r="C580">
        <f>SAFADModel_final_000007__2[[#This Row],[Whole Building:Facility Total Electric Demand Power '[W'](Hourly) ]]/1000</f>
        <v>7.2076276948879574</v>
      </c>
    </row>
    <row r="581" spans="1:3" x14ac:dyDescent="0.25">
      <c r="A581" s="9" t="s">
        <v>436</v>
      </c>
      <c r="B581" s="12">
        <v>7167.2982018660441</v>
      </c>
      <c r="C581">
        <f>SAFADModel_final_000007__2[[#This Row],[Whole Building:Facility Total Electric Demand Power '[W'](Hourly) ]]/1000</f>
        <v>7.1672982018660445</v>
      </c>
    </row>
    <row r="582" spans="1:3" x14ac:dyDescent="0.25">
      <c r="A582" s="9" t="s">
        <v>437</v>
      </c>
      <c r="B582" s="12">
        <v>7125.6023712647029</v>
      </c>
      <c r="C582">
        <f>SAFADModel_final_000007__2[[#This Row],[Whole Building:Facility Total Electric Demand Power '[W'](Hourly) ]]/1000</f>
        <v>7.1256023712647032</v>
      </c>
    </row>
    <row r="583" spans="1:3" x14ac:dyDescent="0.25">
      <c r="A583" s="9" t="s">
        <v>438</v>
      </c>
      <c r="B583" s="12">
        <v>7126.7174657541918</v>
      </c>
      <c r="C583">
        <f>SAFADModel_final_000007__2[[#This Row],[Whole Building:Facility Total Electric Demand Power '[W'](Hourly) ]]/1000</f>
        <v>7.1267174657541918</v>
      </c>
    </row>
    <row r="584" spans="1:3" x14ac:dyDescent="0.25">
      <c r="A584" s="9" t="s">
        <v>439</v>
      </c>
      <c r="B584" s="12">
        <v>7208.017978355042</v>
      </c>
      <c r="C584">
        <f>SAFADModel_final_000007__2[[#This Row],[Whole Building:Facility Total Electric Demand Power '[W'](Hourly) ]]/1000</f>
        <v>7.2080179783550422</v>
      </c>
    </row>
    <row r="585" spans="1:3" x14ac:dyDescent="0.25">
      <c r="A585" s="9" t="s">
        <v>440</v>
      </c>
      <c r="B585" s="12">
        <v>19789.424536346291</v>
      </c>
      <c r="C585">
        <f>SAFADModel_final_000007__2[[#This Row],[Whole Building:Facility Total Electric Demand Power '[W'](Hourly) ]]/1000</f>
        <v>19.789424536346292</v>
      </c>
    </row>
    <row r="586" spans="1:3" x14ac:dyDescent="0.25">
      <c r="A586" s="9" t="s">
        <v>441</v>
      </c>
      <c r="B586" s="12">
        <v>104835.63526098854</v>
      </c>
      <c r="C586">
        <f>SAFADModel_final_000007__2[[#This Row],[Whole Building:Facility Total Electric Demand Power '[W'](Hourly) ]]/1000</f>
        <v>104.83563526098854</v>
      </c>
    </row>
    <row r="587" spans="1:3" x14ac:dyDescent="0.25">
      <c r="A587" s="9" t="s">
        <v>442</v>
      </c>
      <c r="B587" s="12">
        <v>136517.10474913253</v>
      </c>
      <c r="C587">
        <f>SAFADModel_final_000007__2[[#This Row],[Whole Building:Facility Total Electric Demand Power '[W'](Hourly) ]]/1000</f>
        <v>136.51710474913253</v>
      </c>
    </row>
    <row r="588" spans="1:3" x14ac:dyDescent="0.25">
      <c r="A588" s="9" t="s">
        <v>443</v>
      </c>
      <c r="B588" s="12">
        <v>144567.20364137131</v>
      </c>
      <c r="C588">
        <f>SAFADModel_final_000007__2[[#This Row],[Whole Building:Facility Total Electric Demand Power '[W'](Hourly) ]]/1000</f>
        <v>144.56720364137129</v>
      </c>
    </row>
    <row r="589" spans="1:3" x14ac:dyDescent="0.25">
      <c r="A589" s="9" t="s">
        <v>444</v>
      </c>
      <c r="B589" s="12">
        <v>142872.57843772095</v>
      </c>
      <c r="C589">
        <f>SAFADModel_final_000007__2[[#This Row],[Whole Building:Facility Total Electric Demand Power '[W'](Hourly) ]]/1000</f>
        <v>142.87257843772096</v>
      </c>
    </row>
    <row r="590" spans="1:3" x14ac:dyDescent="0.25">
      <c r="A590" s="9" t="s">
        <v>445</v>
      </c>
      <c r="B590" s="12">
        <v>144384.53792114853</v>
      </c>
      <c r="C590">
        <f>SAFADModel_final_000007__2[[#This Row],[Whole Building:Facility Total Electric Demand Power '[W'](Hourly) ]]/1000</f>
        <v>144.38453792114854</v>
      </c>
    </row>
    <row r="591" spans="1:3" x14ac:dyDescent="0.25">
      <c r="A591" s="9" t="s">
        <v>446</v>
      </c>
      <c r="B591" s="12">
        <v>156424.6336113103</v>
      </c>
      <c r="C591">
        <f>SAFADModel_final_000007__2[[#This Row],[Whole Building:Facility Total Electric Demand Power '[W'](Hourly) ]]/1000</f>
        <v>156.4246336113103</v>
      </c>
    </row>
    <row r="592" spans="1:3" x14ac:dyDescent="0.25">
      <c r="A592" s="9" t="s">
        <v>447</v>
      </c>
      <c r="B592" s="12">
        <v>162515.58118903157</v>
      </c>
      <c r="C592">
        <f>SAFADModel_final_000007__2[[#This Row],[Whole Building:Facility Total Electric Demand Power '[W'](Hourly) ]]/1000</f>
        <v>162.51558118903156</v>
      </c>
    </row>
    <row r="593" spans="1:3" x14ac:dyDescent="0.25">
      <c r="A593" s="9" t="s">
        <v>448</v>
      </c>
      <c r="B593" s="12">
        <v>165210.81715319317</v>
      </c>
      <c r="C593">
        <f>SAFADModel_final_000007__2[[#This Row],[Whole Building:Facility Total Electric Demand Power '[W'](Hourly) ]]/1000</f>
        <v>165.21081715319318</v>
      </c>
    </row>
    <row r="594" spans="1:3" x14ac:dyDescent="0.25">
      <c r="A594" s="9" t="s">
        <v>449</v>
      </c>
      <c r="B594" s="12">
        <v>152874.15476278114</v>
      </c>
      <c r="C594">
        <f>SAFADModel_final_000007__2[[#This Row],[Whole Building:Facility Total Electric Demand Power '[W'](Hourly) ]]/1000</f>
        <v>152.87415476278113</v>
      </c>
    </row>
    <row r="595" spans="1:3" x14ac:dyDescent="0.25">
      <c r="A595" s="9" t="s">
        <v>450</v>
      </c>
      <c r="B595" s="12">
        <v>76440.183797977239</v>
      </c>
      <c r="C595">
        <f>SAFADModel_final_000007__2[[#This Row],[Whole Building:Facility Total Electric Demand Power '[W'](Hourly) ]]/1000</f>
        <v>76.440183797977241</v>
      </c>
    </row>
    <row r="596" spans="1:3" x14ac:dyDescent="0.25">
      <c r="A596" s="9" t="s">
        <v>451</v>
      </c>
      <c r="B596" s="12">
        <v>56119.259716773355</v>
      </c>
      <c r="C596">
        <f>SAFADModel_final_000007__2[[#This Row],[Whole Building:Facility Total Electric Demand Power '[W'](Hourly) ]]/1000</f>
        <v>56.119259716773357</v>
      </c>
    </row>
    <row r="597" spans="1:3" x14ac:dyDescent="0.25">
      <c r="A597" s="9" t="s">
        <v>452</v>
      </c>
      <c r="B597" s="12">
        <v>41096.708447803925</v>
      </c>
      <c r="C597">
        <f>SAFADModel_final_000007__2[[#This Row],[Whole Building:Facility Total Electric Demand Power '[W'](Hourly) ]]/1000</f>
        <v>41.096708447803927</v>
      </c>
    </row>
    <row r="598" spans="1:3" x14ac:dyDescent="0.25">
      <c r="A598" s="9" t="s">
        <v>453</v>
      </c>
      <c r="B598" s="12">
        <v>7316.1103530525279</v>
      </c>
      <c r="C598">
        <f>SAFADModel_final_000007__2[[#This Row],[Whole Building:Facility Total Electric Demand Power '[W'](Hourly) ]]/1000</f>
        <v>7.3161103530525278</v>
      </c>
    </row>
    <row r="599" spans="1:3" x14ac:dyDescent="0.25">
      <c r="A599" s="9" t="s">
        <v>454</v>
      </c>
      <c r="B599" s="12">
        <v>7302.0734433450452</v>
      </c>
      <c r="C599">
        <f>SAFADModel_final_000007__2[[#This Row],[Whole Building:Facility Total Electric Demand Power '[W'](Hourly) ]]/1000</f>
        <v>7.3020734433450452</v>
      </c>
    </row>
    <row r="600" spans="1:3" x14ac:dyDescent="0.25">
      <c r="A600" s="9" t="s">
        <v>455</v>
      </c>
      <c r="B600" s="12">
        <v>7291.3172517449393</v>
      </c>
      <c r="C600">
        <f>SAFADModel_final_000007__2[[#This Row],[Whole Building:Facility Total Electric Demand Power '[W'](Hourly) ]]/1000</f>
        <v>7.2913172517449389</v>
      </c>
    </row>
    <row r="601" spans="1:3" x14ac:dyDescent="0.25">
      <c r="A601" s="9" t="s">
        <v>456</v>
      </c>
      <c r="B601" s="12">
        <v>7278.7383538435834</v>
      </c>
      <c r="C601">
        <f>SAFADModel_final_000007__2[[#This Row],[Whole Building:Facility Total Electric Demand Power '[W'](Hourly) ]]/1000</f>
        <v>7.2787383538435835</v>
      </c>
    </row>
    <row r="602" spans="1:3" x14ac:dyDescent="0.25">
      <c r="A602" s="9" t="s">
        <v>457</v>
      </c>
      <c r="B602" s="12">
        <v>7267.4516876610187</v>
      </c>
      <c r="C602">
        <f>SAFADModel_final_000007__2[[#This Row],[Whole Building:Facility Total Electric Demand Power '[W'](Hourly) ]]/1000</f>
        <v>7.2674516876610191</v>
      </c>
    </row>
    <row r="603" spans="1:3" x14ac:dyDescent="0.25">
      <c r="A603" s="9" t="s">
        <v>458</v>
      </c>
      <c r="B603" s="12">
        <v>7252.1198646128223</v>
      </c>
      <c r="C603">
        <f>SAFADModel_final_000007__2[[#This Row],[Whole Building:Facility Total Electric Demand Power '[W'](Hourly) ]]/1000</f>
        <v>7.2521198646128227</v>
      </c>
    </row>
    <row r="604" spans="1:3" x14ac:dyDescent="0.25">
      <c r="A604" s="9" t="s">
        <v>459</v>
      </c>
      <c r="B604" s="12">
        <v>7226.4605572207365</v>
      </c>
      <c r="C604">
        <f>SAFADModel_final_000007__2[[#This Row],[Whole Building:Facility Total Electric Demand Power '[W'](Hourly) ]]/1000</f>
        <v>7.2264605572207365</v>
      </c>
    </row>
    <row r="605" spans="1:3" x14ac:dyDescent="0.25">
      <c r="A605" s="9" t="s">
        <v>460</v>
      </c>
      <c r="B605" s="12">
        <v>7196.3187689847555</v>
      </c>
      <c r="C605">
        <f>SAFADModel_final_000007__2[[#This Row],[Whole Building:Facility Total Electric Demand Power '[W'](Hourly) ]]/1000</f>
        <v>7.1963187689847556</v>
      </c>
    </row>
    <row r="606" spans="1:3" x14ac:dyDescent="0.25">
      <c r="A606" s="9" t="s">
        <v>461</v>
      </c>
      <c r="B606" s="12">
        <v>7172.3800878295415</v>
      </c>
      <c r="C606">
        <f>SAFADModel_final_000007__2[[#This Row],[Whole Building:Facility Total Electric Demand Power '[W'](Hourly) ]]/1000</f>
        <v>7.1723800878295414</v>
      </c>
    </row>
    <row r="607" spans="1:3" x14ac:dyDescent="0.25">
      <c r="A607" s="9" t="s">
        <v>462</v>
      </c>
      <c r="B607" s="12">
        <v>7169.4296473654713</v>
      </c>
      <c r="C607">
        <f>SAFADModel_final_000007__2[[#This Row],[Whole Building:Facility Total Electric Demand Power '[W'](Hourly) ]]/1000</f>
        <v>7.1694296473654715</v>
      </c>
    </row>
    <row r="608" spans="1:3" x14ac:dyDescent="0.25">
      <c r="A608" s="9" t="s">
        <v>463</v>
      </c>
      <c r="B608" s="12">
        <v>7207.763420727807</v>
      </c>
      <c r="C608">
        <f>SAFADModel_final_000007__2[[#This Row],[Whole Building:Facility Total Electric Demand Power '[W'](Hourly) ]]/1000</f>
        <v>7.2077634207278072</v>
      </c>
    </row>
    <row r="609" spans="1:3" x14ac:dyDescent="0.25">
      <c r="A609" s="9" t="s">
        <v>464</v>
      </c>
      <c r="B609" s="12">
        <v>24293.650296405456</v>
      </c>
      <c r="C609">
        <f>SAFADModel_final_000007__2[[#This Row],[Whole Building:Facility Total Electric Demand Power '[W'](Hourly) ]]/1000</f>
        <v>24.293650296405456</v>
      </c>
    </row>
    <row r="610" spans="1:3" x14ac:dyDescent="0.25">
      <c r="A610" s="9" t="s">
        <v>465</v>
      </c>
      <c r="B610" s="12">
        <v>88832.655953949899</v>
      </c>
      <c r="C610">
        <f>SAFADModel_final_000007__2[[#This Row],[Whole Building:Facility Total Electric Demand Power '[W'](Hourly) ]]/1000</f>
        <v>88.832655953949896</v>
      </c>
    </row>
    <row r="611" spans="1:3" x14ac:dyDescent="0.25">
      <c r="A611" s="9" t="s">
        <v>466</v>
      </c>
      <c r="B611" s="12">
        <v>132273.41665180909</v>
      </c>
      <c r="C611">
        <f>SAFADModel_final_000007__2[[#This Row],[Whole Building:Facility Total Electric Demand Power '[W'](Hourly) ]]/1000</f>
        <v>132.2734166518091</v>
      </c>
    </row>
    <row r="612" spans="1:3" x14ac:dyDescent="0.25">
      <c r="A612" s="9" t="s">
        <v>467</v>
      </c>
      <c r="B612" s="12">
        <v>134428.4328004854</v>
      </c>
      <c r="C612">
        <f>SAFADModel_final_000007__2[[#This Row],[Whole Building:Facility Total Electric Demand Power '[W'](Hourly) ]]/1000</f>
        <v>134.42843280048541</v>
      </c>
    </row>
    <row r="613" spans="1:3" x14ac:dyDescent="0.25">
      <c r="A613" s="9" t="s">
        <v>468</v>
      </c>
      <c r="B613" s="12">
        <v>137813.31564302967</v>
      </c>
      <c r="C613">
        <f>SAFADModel_final_000007__2[[#This Row],[Whole Building:Facility Total Electric Demand Power '[W'](Hourly) ]]/1000</f>
        <v>137.81331564302965</v>
      </c>
    </row>
    <row r="614" spans="1:3" x14ac:dyDescent="0.25">
      <c r="A614" s="9" t="s">
        <v>469</v>
      </c>
      <c r="B614" s="12">
        <v>143438.45574619612</v>
      </c>
      <c r="C614">
        <f>SAFADModel_final_000007__2[[#This Row],[Whole Building:Facility Total Electric Demand Power '[W'](Hourly) ]]/1000</f>
        <v>143.43845574619613</v>
      </c>
    </row>
    <row r="615" spans="1:3" x14ac:dyDescent="0.25">
      <c r="A615" s="9" t="s">
        <v>470</v>
      </c>
      <c r="B615" s="12">
        <v>150257.88655445751</v>
      </c>
      <c r="C615">
        <f>SAFADModel_final_000007__2[[#This Row],[Whole Building:Facility Total Electric Demand Power '[W'](Hourly) ]]/1000</f>
        <v>150.25788655445751</v>
      </c>
    </row>
    <row r="616" spans="1:3" x14ac:dyDescent="0.25">
      <c r="A616" s="9" t="s">
        <v>471</v>
      </c>
      <c r="B616" s="12">
        <v>144210.51068462839</v>
      </c>
      <c r="C616">
        <f>SAFADModel_final_000007__2[[#This Row],[Whole Building:Facility Total Electric Demand Power '[W'](Hourly) ]]/1000</f>
        <v>144.21051068462839</v>
      </c>
    </row>
    <row r="617" spans="1:3" x14ac:dyDescent="0.25">
      <c r="A617" s="9" t="s">
        <v>472</v>
      </c>
      <c r="B617" s="12">
        <v>129433.21169406951</v>
      </c>
      <c r="C617">
        <f>SAFADModel_final_000007__2[[#This Row],[Whole Building:Facility Total Electric Demand Power '[W'](Hourly) ]]/1000</f>
        <v>129.43321169406951</v>
      </c>
    </row>
    <row r="618" spans="1:3" x14ac:dyDescent="0.25">
      <c r="A618" s="9" t="s">
        <v>473</v>
      </c>
      <c r="B618" s="12">
        <v>114609.62994295824</v>
      </c>
      <c r="C618">
        <f>SAFADModel_final_000007__2[[#This Row],[Whole Building:Facility Total Electric Demand Power '[W'](Hourly) ]]/1000</f>
        <v>114.60962994295825</v>
      </c>
    </row>
    <row r="619" spans="1:3" x14ac:dyDescent="0.25">
      <c r="A619" s="9" t="s">
        <v>474</v>
      </c>
      <c r="B619" s="12">
        <v>47782.138968260115</v>
      </c>
      <c r="C619">
        <f>SAFADModel_final_000007__2[[#This Row],[Whole Building:Facility Total Electric Demand Power '[W'](Hourly) ]]/1000</f>
        <v>47.782138968260114</v>
      </c>
    </row>
    <row r="620" spans="1:3" x14ac:dyDescent="0.25">
      <c r="A620" s="9" t="s">
        <v>475</v>
      </c>
      <c r="B620" s="12">
        <v>26095.971097321966</v>
      </c>
      <c r="C620">
        <f>SAFADModel_final_000007__2[[#This Row],[Whole Building:Facility Total Electric Demand Power '[W'](Hourly) ]]/1000</f>
        <v>26.095971097321968</v>
      </c>
    </row>
    <row r="621" spans="1:3" x14ac:dyDescent="0.25">
      <c r="A621" s="9" t="s">
        <v>476</v>
      </c>
      <c r="B621" s="12">
        <v>16822.455614228267</v>
      </c>
      <c r="C621">
        <f>SAFADModel_final_000007__2[[#This Row],[Whole Building:Facility Total Electric Demand Power '[W'](Hourly) ]]/1000</f>
        <v>16.822455614228268</v>
      </c>
    </row>
    <row r="622" spans="1:3" x14ac:dyDescent="0.25">
      <c r="A622" s="9" t="s">
        <v>477</v>
      </c>
      <c r="B622" s="12">
        <v>12025.841915586878</v>
      </c>
      <c r="C622">
        <f>SAFADModel_final_000007__2[[#This Row],[Whole Building:Facility Total Electric Demand Power '[W'](Hourly) ]]/1000</f>
        <v>12.025841915586877</v>
      </c>
    </row>
    <row r="623" spans="1:3" x14ac:dyDescent="0.25">
      <c r="A623" s="9" t="s">
        <v>478</v>
      </c>
      <c r="B623" s="12">
        <v>7275.8099561416939</v>
      </c>
      <c r="C623">
        <f>SAFADModel_final_000007__2[[#This Row],[Whole Building:Facility Total Electric Demand Power '[W'](Hourly) ]]/1000</f>
        <v>7.2758099561416936</v>
      </c>
    </row>
    <row r="624" spans="1:3" x14ac:dyDescent="0.25">
      <c r="A624" s="9" t="s">
        <v>479</v>
      </c>
      <c r="B624" s="12">
        <v>7304.7636988294516</v>
      </c>
      <c r="C624">
        <f>SAFADModel_final_000007__2[[#This Row],[Whole Building:Facility Total Electric Demand Power '[W'](Hourly) ]]/1000</f>
        <v>7.3047636988294515</v>
      </c>
    </row>
    <row r="625" spans="1:3" x14ac:dyDescent="0.25">
      <c r="A625" s="9" t="s">
        <v>480</v>
      </c>
      <c r="B625" s="12">
        <v>7320.3993881565075</v>
      </c>
      <c r="C625">
        <f>SAFADModel_final_000007__2[[#This Row],[Whole Building:Facility Total Electric Demand Power '[W'](Hourly) ]]/1000</f>
        <v>7.3203993881565079</v>
      </c>
    </row>
    <row r="626" spans="1:3" x14ac:dyDescent="0.25">
      <c r="A626" s="9" t="s">
        <v>677</v>
      </c>
      <c r="B626" s="12">
        <v>7306.3856128040534</v>
      </c>
      <c r="C626">
        <f>SAFADModel_final_000007__2[[#This Row],[Whole Building:Facility Total Electric Demand Power '[W'](Hourly) ]]/1000</f>
        <v>7.3063856128040534</v>
      </c>
    </row>
    <row r="627" spans="1:3" x14ac:dyDescent="0.25">
      <c r="A627" s="9" t="s">
        <v>678</v>
      </c>
      <c r="B627" s="12">
        <v>7284.7131330518159</v>
      </c>
      <c r="C627">
        <f>SAFADModel_final_000007__2[[#This Row],[Whole Building:Facility Total Electric Demand Power '[W'](Hourly) ]]/1000</f>
        <v>7.2847131330518158</v>
      </c>
    </row>
    <row r="628" spans="1:3" x14ac:dyDescent="0.25">
      <c r="A628" s="9" t="s">
        <v>679</v>
      </c>
      <c r="B628" s="12">
        <v>7258.4611459941052</v>
      </c>
      <c r="C628">
        <f>SAFADModel_final_000007__2[[#This Row],[Whole Building:Facility Total Electric Demand Power '[W'](Hourly) ]]/1000</f>
        <v>7.2584611459941053</v>
      </c>
    </row>
    <row r="629" spans="1:3" x14ac:dyDescent="0.25">
      <c r="A629" s="9" t="s">
        <v>680</v>
      </c>
      <c r="B629" s="12">
        <v>7219.045822262623</v>
      </c>
      <c r="C629">
        <f>SAFADModel_final_000007__2[[#This Row],[Whole Building:Facility Total Electric Demand Power '[W'](Hourly) ]]/1000</f>
        <v>7.2190458222626228</v>
      </c>
    </row>
    <row r="630" spans="1:3" x14ac:dyDescent="0.25">
      <c r="A630" s="9" t="s">
        <v>681</v>
      </c>
      <c r="B630" s="12">
        <v>7173.8158018639542</v>
      </c>
      <c r="C630">
        <f>SAFADModel_final_000007__2[[#This Row],[Whole Building:Facility Total Electric Demand Power '[W'](Hourly) ]]/1000</f>
        <v>7.1738158018639542</v>
      </c>
    </row>
    <row r="631" spans="1:3" x14ac:dyDescent="0.25">
      <c r="A631" s="9" t="s">
        <v>682</v>
      </c>
      <c r="B631" s="12">
        <v>7147.3602207538825</v>
      </c>
      <c r="C631">
        <f>SAFADModel_final_000007__2[[#This Row],[Whole Building:Facility Total Electric Demand Power '[W'](Hourly) ]]/1000</f>
        <v>7.1473602207538827</v>
      </c>
    </row>
    <row r="632" spans="1:3" x14ac:dyDescent="0.25">
      <c r="A632" s="9" t="s">
        <v>683</v>
      </c>
      <c r="B632" s="12">
        <v>7173.1247316814251</v>
      </c>
      <c r="C632">
        <f>SAFADModel_final_000007__2[[#This Row],[Whole Building:Facility Total Electric Demand Power '[W'](Hourly) ]]/1000</f>
        <v>7.1731247316814253</v>
      </c>
    </row>
    <row r="633" spans="1:3" x14ac:dyDescent="0.25">
      <c r="A633" s="9" t="s">
        <v>684</v>
      </c>
      <c r="B633" s="12">
        <v>7227.7090963876299</v>
      </c>
      <c r="C633">
        <f>SAFADModel_final_000007__2[[#This Row],[Whole Building:Facility Total Electric Demand Power '[W'](Hourly) ]]/1000</f>
        <v>7.2277090963876303</v>
      </c>
    </row>
    <row r="634" spans="1:3" x14ac:dyDescent="0.25">
      <c r="A634" s="9" t="s">
        <v>685</v>
      </c>
      <c r="B634" s="12">
        <v>58807.0686054693</v>
      </c>
      <c r="C634">
        <f>SAFADModel_final_000007__2[[#This Row],[Whole Building:Facility Total Electric Demand Power '[W'](Hourly) ]]/1000</f>
        <v>58.807068605469297</v>
      </c>
    </row>
    <row r="635" spans="1:3" x14ac:dyDescent="0.25">
      <c r="A635" s="9" t="s">
        <v>686</v>
      </c>
      <c r="B635" s="12">
        <v>83513.481055436365</v>
      </c>
      <c r="C635">
        <f>SAFADModel_final_000007__2[[#This Row],[Whole Building:Facility Total Electric Demand Power '[W'](Hourly) ]]/1000</f>
        <v>83.513481055436358</v>
      </c>
    </row>
    <row r="636" spans="1:3" x14ac:dyDescent="0.25">
      <c r="A636" s="9" t="s">
        <v>687</v>
      </c>
      <c r="B636" s="12">
        <v>98210.54985318963</v>
      </c>
      <c r="C636">
        <f>SAFADModel_final_000007__2[[#This Row],[Whole Building:Facility Total Electric Demand Power '[W'](Hourly) ]]/1000</f>
        <v>98.210549853189633</v>
      </c>
    </row>
    <row r="637" spans="1:3" x14ac:dyDescent="0.25">
      <c r="A637" s="9" t="s">
        <v>688</v>
      </c>
      <c r="B637" s="12">
        <v>93834.956844693908</v>
      </c>
      <c r="C637">
        <f>SAFADModel_final_000007__2[[#This Row],[Whole Building:Facility Total Electric Demand Power '[W'](Hourly) ]]/1000</f>
        <v>93.834956844693906</v>
      </c>
    </row>
    <row r="638" spans="1:3" x14ac:dyDescent="0.25">
      <c r="A638" s="9" t="s">
        <v>689</v>
      </c>
      <c r="B638" s="12">
        <v>62158.399158574153</v>
      </c>
      <c r="C638">
        <f>SAFADModel_final_000007__2[[#This Row],[Whole Building:Facility Total Electric Demand Power '[W'](Hourly) ]]/1000</f>
        <v>62.158399158574156</v>
      </c>
    </row>
    <row r="639" spans="1:3" x14ac:dyDescent="0.25">
      <c r="A639" s="9" t="s">
        <v>690</v>
      </c>
      <c r="B639" s="12">
        <v>56810.248139561088</v>
      </c>
      <c r="C639">
        <f>SAFADModel_final_000007__2[[#This Row],[Whole Building:Facility Total Electric Demand Power '[W'](Hourly) ]]/1000</f>
        <v>56.810248139561089</v>
      </c>
    </row>
    <row r="640" spans="1:3" x14ac:dyDescent="0.25">
      <c r="A640" s="9" t="s">
        <v>691</v>
      </c>
      <c r="B640" s="12">
        <v>56305.836889001708</v>
      </c>
      <c r="C640">
        <f>SAFADModel_final_000007__2[[#This Row],[Whole Building:Facility Total Electric Demand Power '[W'](Hourly) ]]/1000</f>
        <v>56.305836889001711</v>
      </c>
    </row>
    <row r="641" spans="1:3" x14ac:dyDescent="0.25">
      <c r="A641" s="9" t="s">
        <v>692</v>
      </c>
      <c r="B641" s="12">
        <v>50557.21389754906</v>
      </c>
      <c r="C641">
        <f>SAFADModel_final_000007__2[[#This Row],[Whole Building:Facility Total Electric Demand Power '[W'](Hourly) ]]/1000</f>
        <v>50.557213897549062</v>
      </c>
    </row>
    <row r="642" spans="1:3" x14ac:dyDescent="0.25">
      <c r="A642" s="9" t="s">
        <v>693</v>
      </c>
      <c r="B642" s="12">
        <v>42061.682009383134</v>
      </c>
      <c r="C642">
        <f>SAFADModel_final_000007__2[[#This Row],[Whole Building:Facility Total Electric Demand Power '[W'](Hourly) ]]/1000</f>
        <v>42.061682009383134</v>
      </c>
    </row>
    <row r="643" spans="1:3" x14ac:dyDescent="0.25">
      <c r="A643" s="9" t="s">
        <v>694</v>
      </c>
      <c r="B643" s="12">
        <v>33682.789466556751</v>
      </c>
      <c r="C643">
        <f>SAFADModel_final_000007__2[[#This Row],[Whole Building:Facility Total Electric Demand Power '[W'](Hourly) ]]/1000</f>
        <v>33.682789466556748</v>
      </c>
    </row>
    <row r="644" spans="1:3" x14ac:dyDescent="0.25">
      <c r="A644" s="9" t="s">
        <v>695</v>
      </c>
      <c r="B644" s="12">
        <v>25360.834752064224</v>
      </c>
      <c r="C644">
        <f>SAFADModel_final_000007__2[[#This Row],[Whole Building:Facility Total Electric Demand Power '[W'](Hourly) ]]/1000</f>
        <v>25.360834752064225</v>
      </c>
    </row>
    <row r="645" spans="1:3" x14ac:dyDescent="0.25">
      <c r="A645" s="9" t="s">
        <v>696</v>
      </c>
      <c r="B645" s="12">
        <v>15183.385423552863</v>
      </c>
      <c r="C645">
        <f>SAFADModel_final_000007__2[[#This Row],[Whole Building:Facility Total Electric Demand Power '[W'](Hourly) ]]/1000</f>
        <v>15.183385423552863</v>
      </c>
    </row>
    <row r="646" spans="1:3" x14ac:dyDescent="0.25">
      <c r="A646" s="9" t="s">
        <v>697</v>
      </c>
      <c r="B646" s="12">
        <v>14095.268171065743</v>
      </c>
      <c r="C646">
        <f>SAFADModel_final_000007__2[[#This Row],[Whole Building:Facility Total Electric Demand Power '[W'](Hourly) ]]/1000</f>
        <v>14.095268171065744</v>
      </c>
    </row>
    <row r="647" spans="1:3" x14ac:dyDescent="0.25">
      <c r="A647" s="9" t="s">
        <v>698</v>
      </c>
      <c r="B647" s="12">
        <v>7410.2480213393983</v>
      </c>
      <c r="C647">
        <f>SAFADModel_final_000007__2[[#This Row],[Whole Building:Facility Total Electric Demand Power '[W'](Hourly) ]]/1000</f>
        <v>7.410248021339398</v>
      </c>
    </row>
    <row r="648" spans="1:3" x14ac:dyDescent="0.25">
      <c r="A648" s="9" t="s">
        <v>699</v>
      </c>
      <c r="B648" s="12">
        <v>7372.9674957814505</v>
      </c>
      <c r="C648">
        <f>SAFADModel_final_000007__2[[#This Row],[Whole Building:Facility Total Electric Demand Power '[W'](Hourly) ]]/1000</f>
        <v>7.3729674957814506</v>
      </c>
    </row>
    <row r="649" spans="1:3" x14ac:dyDescent="0.25">
      <c r="A649" s="9" t="s">
        <v>700</v>
      </c>
      <c r="B649" s="12">
        <v>7357.0422545652191</v>
      </c>
      <c r="C649">
        <f>SAFADModel_final_000007__2[[#This Row],[Whole Building:Facility Total Electric Demand Power '[W'](Hourly) ]]/1000</f>
        <v>7.3570422545652194</v>
      </c>
    </row>
    <row r="650" spans="1:3" x14ac:dyDescent="0.25">
      <c r="A650" s="9" t="s">
        <v>701</v>
      </c>
      <c r="B650" s="12">
        <v>7335.7435491431161</v>
      </c>
      <c r="C650">
        <f>SAFADModel_final_000007__2[[#This Row],[Whole Building:Facility Total Electric Demand Power '[W'](Hourly) ]]/1000</f>
        <v>7.3357435491431158</v>
      </c>
    </row>
    <row r="651" spans="1:3" x14ac:dyDescent="0.25">
      <c r="A651" s="9" t="s">
        <v>702</v>
      </c>
      <c r="B651" s="12">
        <v>7315.6749104822675</v>
      </c>
      <c r="C651">
        <f>SAFADModel_final_000007__2[[#This Row],[Whole Building:Facility Total Electric Demand Power '[W'](Hourly) ]]/1000</f>
        <v>7.3156749104822678</v>
      </c>
    </row>
    <row r="652" spans="1:3" x14ac:dyDescent="0.25">
      <c r="A652" s="9" t="s">
        <v>703</v>
      </c>
      <c r="B652" s="12">
        <v>7303.5414006713736</v>
      </c>
      <c r="C652">
        <f>SAFADModel_final_000007__2[[#This Row],[Whole Building:Facility Total Electric Demand Power '[W'](Hourly) ]]/1000</f>
        <v>7.3035414006713735</v>
      </c>
    </row>
    <row r="653" spans="1:3" x14ac:dyDescent="0.25">
      <c r="A653" s="9" t="s">
        <v>704</v>
      </c>
      <c r="B653" s="12">
        <v>7288.7281564749619</v>
      </c>
      <c r="C653">
        <f>SAFADModel_final_000007__2[[#This Row],[Whole Building:Facility Total Electric Demand Power '[W'](Hourly) ]]/1000</f>
        <v>7.2887281564749618</v>
      </c>
    </row>
    <row r="654" spans="1:3" x14ac:dyDescent="0.25">
      <c r="A654" s="9" t="s">
        <v>705</v>
      </c>
      <c r="B654" s="12">
        <v>7268.9860770350961</v>
      </c>
      <c r="C654">
        <f>SAFADModel_final_000007__2[[#This Row],[Whole Building:Facility Total Electric Demand Power '[W'](Hourly) ]]/1000</f>
        <v>7.2689860770350965</v>
      </c>
    </row>
    <row r="655" spans="1:3" x14ac:dyDescent="0.25">
      <c r="A655" s="9" t="s">
        <v>706</v>
      </c>
      <c r="B655" s="12">
        <v>7275.1608439254915</v>
      </c>
      <c r="C655">
        <f>SAFADModel_final_000007__2[[#This Row],[Whole Building:Facility Total Electric Demand Power '[W'](Hourly) ]]/1000</f>
        <v>7.2751608439254918</v>
      </c>
    </row>
    <row r="656" spans="1:3" x14ac:dyDescent="0.25">
      <c r="A656" s="9" t="s">
        <v>707</v>
      </c>
      <c r="B656" s="12">
        <v>7322.3417532881722</v>
      </c>
      <c r="C656">
        <f>SAFADModel_final_000007__2[[#This Row],[Whole Building:Facility Total Electric Demand Power '[W'](Hourly) ]]/1000</f>
        <v>7.3223417532881721</v>
      </c>
    </row>
    <row r="657" spans="1:3" x14ac:dyDescent="0.25">
      <c r="A657" s="9" t="s">
        <v>708</v>
      </c>
      <c r="B657" s="12">
        <v>7373.3980872228994</v>
      </c>
      <c r="C657">
        <f>SAFADModel_final_000007__2[[#This Row],[Whole Building:Facility Total Electric Demand Power '[W'](Hourly) ]]/1000</f>
        <v>7.373398087222899</v>
      </c>
    </row>
    <row r="658" spans="1:3" x14ac:dyDescent="0.25">
      <c r="A658" s="9" t="s">
        <v>709</v>
      </c>
      <c r="B658" s="12">
        <v>7415.2489480571903</v>
      </c>
      <c r="C658">
        <f>SAFADModel_final_000007__2[[#This Row],[Whole Building:Facility Total Electric Demand Power '[W'](Hourly) ]]/1000</f>
        <v>7.4152489480571901</v>
      </c>
    </row>
    <row r="659" spans="1:3" x14ac:dyDescent="0.25">
      <c r="A659" s="9" t="s">
        <v>710</v>
      </c>
      <c r="B659" s="12">
        <v>7445.175814965115</v>
      </c>
      <c r="C659">
        <f>SAFADModel_final_000007__2[[#This Row],[Whole Building:Facility Total Electric Demand Power '[W'](Hourly) ]]/1000</f>
        <v>7.4451758149651148</v>
      </c>
    </row>
    <row r="660" spans="1:3" x14ac:dyDescent="0.25">
      <c r="A660" s="9" t="s">
        <v>711</v>
      </c>
      <c r="B660" s="12">
        <v>7465.0900200205797</v>
      </c>
      <c r="C660">
        <f>SAFADModel_final_000007__2[[#This Row],[Whole Building:Facility Total Electric Demand Power '[W'](Hourly) ]]/1000</f>
        <v>7.4650900200205799</v>
      </c>
    </row>
    <row r="661" spans="1:3" x14ac:dyDescent="0.25">
      <c r="A661" s="9" t="s">
        <v>712</v>
      </c>
      <c r="B661" s="12">
        <v>7477.8273835206628</v>
      </c>
      <c r="C661">
        <f>SAFADModel_final_000007__2[[#This Row],[Whole Building:Facility Total Electric Demand Power '[W'](Hourly) ]]/1000</f>
        <v>7.4778273835206628</v>
      </c>
    </row>
    <row r="662" spans="1:3" x14ac:dyDescent="0.25">
      <c r="A662" s="9" t="s">
        <v>713</v>
      </c>
      <c r="B662" s="12">
        <v>7478.2003704744975</v>
      </c>
      <c r="C662">
        <f>SAFADModel_final_000007__2[[#This Row],[Whole Building:Facility Total Electric Demand Power '[W'](Hourly) ]]/1000</f>
        <v>7.4782003704744975</v>
      </c>
    </row>
    <row r="663" spans="1:3" x14ac:dyDescent="0.25">
      <c r="A663" s="9" t="s">
        <v>714</v>
      </c>
      <c r="B663" s="12">
        <v>7472.2613171857274</v>
      </c>
      <c r="C663">
        <f>SAFADModel_final_000007__2[[#This Row],[Whole Building:Facility Total Electric Demand Power '[W'](Hourly) ]]/1000</f>
        <v>7.4722613171857271</v>
      </c>
    </row>
    <row r="664" spans="1:3" x14ac:dyDescent="0.25">
      <c r="A664" s="9" t="s">
        <v>715</v>
      </c>
      <c r="B664" s="12">
        <v>7452.3059489898551</v>
      </c>
      <c r="C664">
        <f>SAFADModel_final_000007__2[[#This Row],[Whole Building:Facility Total Electric Demand Power '[W'](Hourly) ]]/1000</f>
        <v>7.4523059489898547</v>
      </c>
    </row>
    <row r="665" spans="1:3" x14ac:dyDescent="0.25">
      <c r="A665" s="9" t="s">
        <v>716</v>
      </c>
      <c r="B665" s="12">
        <v>7430.9884664251249</v>
      </c>
      <c r="C665">
        <f>SAFADModel_final_000007__2[[#This Row],[Whole Building:Facility Total Electric Demand Power '[W'](Hourly) ]]/1000</f>
        <v>7.4309884664251253</v>
      </c>
    </row>
    <row r="666" spans="1:3" x14ac:dyDescent="0.25">
      <c r="A666" s="9" t="s">
        <v>717</v>
      </c>
      <c r="B666" s="12">
        <v>7410.5003190854768</v>
      </c>
      <c r="C666">
        <f>SAFADModel_final_000007__2[[#This Row],[Whole Building:Facility Total Electric Demand Power '[W'](Hourly) ]]/1000</f>
        <v>7.410500319085477</v>
      </c>
    </row>
    <row r="667" spans="1:3" x14ac:dyDescent="0.25">
      <c r="A667" s="9" t="s">
        <v>718</v>
      </c>
      <c r="B667" s="12">
        <v>7390.8270623164726</v>
      </c>
      <c r="C667">
        <f>SAFADModel_final_000007__2[[#This Row],[Whole Building:Facility Total Electric Demand Power '[W'](Hourly) ]]/1000</f>
        <v>7.3908270623164727</v>
      </c>
    </row>
    <row r="668" spans="1:3" x14ac:dyDescent="0.25">
      <c r="A668" s="9" t="s">
        <v>719</v>
      </c>
      <c r="B668" s="12">
        <v>7368.0472661797721</v>
      </c>
      <c r="C668">
        <f>SAFADModel_final_000007__2[[#This Row],[Whole Building:Facility Total Electric Demand Power '[W'](Hourly) ]]/1000</f>
        <v>7.3680472661797722</v>
      </c>
    </row>
    <row r="669" spans="1:3" x14ac:dyDescent="0.25">
      <c r="A669" s="9" t="s">
        <v>720</v>
      </c>
      <c r="B669" s="12">
        <v>7333.7191138488224</v>
      </c>
      <c r="C669">
        <f>SAFADModel_final_000007__2[[#This Row],[Whole Building:Facility Total Electric Demand Power '[W'](Hourly) ]]/1000</f>
        <v>7.3337191138488222</v>
      </c>
    </row>
    <row r="670" spans="1:3" x14ac:dyDescent="0.25">
      <c r="A670" s="9" t="s">
        <v>721</v>
      </c>
      <c r="B670" s="12">
        <v>7309.5216305804715</v>
      </c>
      <c r="C670">
        <f>SAFADModel_final_000007__2[[#This Row],[Whole Building:Facility Total Electric Demand Power '[W'](Hourly) ]]/1000</f>
        <v>7.3095216305804716</v>
      </c>
    </row>
    <row r="671" spans="1:3" x14ac:dyDescent="0.25">
      <c r="A671" s="9" t="s">
        <v>722</v>
      </c>
      <c r="B671" s="12">
        <v>7288.6841788363754</v>
      </c>
      <c r="C671">
        <f>SAFADModel_final_000007__2[[#This Row],[Whole Building:Facility Total Electric Demand Power '[W'](Hourly) ]]/1000</f>
        <v>7.288684178836375</v>
      </c>
    </row>
    <row r="672" spans="1:3" x14ac:dyDescent="0.25">
      <c r="A672" s="9" t="s">
        <v>723</v>
      </c>
      <c r="B672" s="12">
        <v>7267.211590118819</v>
      </c>
      <c r="C672">
        <f>SAFADModel_final_000007__2[[#This Row],[Whole Building:Facility Total Electric Demand Power '[W'](Hourly) ]]/1000</f>
        <v>7.2672115901188192</v>
      </c>
    </row>
    <row r="673" spans="1:3" x14ac:dyDescent="0.25">
      <c r="A673" s="9" t="s">
        <v>724</v>
      </c>
      <c r="B673" s="12">
        <v>7242.1858823047742</v>
      </c>
      <c r="C673">
        <f>SAFADModel_final_000007__2[[#This Row],[Whole Building:Facility Total Electric Demand Power '[W'](Hourly) ]]/1000</f>
        <v>7.2421858823047742</v>
      </c>
    </row>
    <row r="674" spans="1:3" x14ac:dyDescent="0.25">
      <c r="A674" s="9" t="s">
        <v>481</v>
      </c>
      <c r="B674" s="12">
        <v>7210.1416512891328</v>
      </c>
      <c r="C674">
        <f>SAFADModel_final_000007__2[[#This Row],[Whole Building:Facility Total Electric Demand Power '[W'](Hourly) ]]/1000</f>
        <v>7.210141651289133</v>
      </c>
    </row>
    <row r="675" spans="1:3" x14ac:dyDescent="0.25">
      <c r="A675" s="9" t="s">
        <v>482</v>
      </c>
      <c r="B675" s="12">
        <v>7180.8958235130603</v>
      </c>
      <c r="C675">
        <f>SAFADModel_final_000007__2[[#This Row],[Whole Building:Facility Total Electric Demand Power '[W'](Hourly) ]]/1000</f>
        <v>7.18089582351306</v>
      </c>
    </row>
    <row r="676" spans="1:3" x14ac:dyDescent="0.25">
      <c r="A676" s="9" t="s">
        <v>483</v>
      </c>
      <c r="B676" s="12">
        <v>7155.8625694928678</v>
      </c>
      <c r="C676">
        <f>SAFADModel_final_000007__2[[#This Row],[Whole Building:Facility Total Electric Demand Power '[W'](Hourly) ]]/1000</f>
        <v>7.1558625694928679</v>
      </c>
    </row>
    <row r="677" spans="1:3" x14ac:dyDescent="0.25">
      <c r="A677" s="9" t="s">
        <v>484</v>
      </c>
      <c r="B677" s="12">
        <v>7122.7463070068152</v>
      </c>
      <c r="C677">
        <f>SAFADModel_final_000007__2[[#This Row],[Whole Building:Facility Total Electric Demand Power '[W'](Hourly) ]]/1000</f>
        <v>7.1227463070068149</v>
      </c>
    </row>
    <row r="678" spans="1:3" x14ac:dyDescent="0.25">
      <c r="A678" s="9" t="s">
        <v>485</v>
      </c>
      <c r="B678" s="12">
        <v>7083.457865483866</v>
      </c>
      <c r="C678">
        <f>SAFADModel_final_000007__2[[#This Row],[Whole Building:Facility Total Electric Demand Power '[W'](Hourly) ]]/1000</f>
        <v>7.083457865483866</v>
      </c>
    </row>
    <row r="679" spans="1:3" x14ac:dyDescent="0.25">
      <c r="A679" s="9" t="s">
        <v>486</v>
      </c>
      <c r="B679" s="12">
        <v>7096.9287655392445</v>
      </c>
      <c r="C679">
        <f>SAFADModel_final_000007__2[[#This Row],[Whole Building:Facility Total Electric Demand Power '[W'](Hourly) ]]/1000</f>
        <v>7.0969287655392446</v>
      </c>
    </row>
    <row r="680" spans="1:3" x14ac:dyDescent="0.25">
      <c r="A680" s="9" t="s">
        <v>487</v>
      </c>
      <c r="B680" s="12">
        <v>7193.1153257564047</v>
      </c>
      <c r="C680">
        <f>SAFADModel_final_000007__2[[#This Row],[Whole Building:Facility Total Electric Demand Power '[W'](Hourly) ]]/1000</f>
        <v>7.1931153257564047</v>
      </c>
    </row>
    <row r="681" spans="1:3" x14ac:dyDescent="0.25">
      <c r="A681" s="9" t="s">
        <v>488</v>
      </c>
      <c r="B681" s="12">
        <v>26203.875009813491</v>
      </c>
      <c r="C681">
        <f>SAFADModel_final_000007__2[[#This Row],[Whole Building:Facility Total Electric Demand Power '[W'](Hourly) ]]/1000</f>
        <v>26.20387500981349</v>
      </c>
    </row>
    <row r="682" spans="1:3" x14ac:dyDescent="0.25">
      <c r="A682" s="9" t="s">
        <v>489</v>
      </c>
      <c r="B682" s="12">
        <v>88054.682879435262</v>
      </c>
      <c r="C682">
        <f>SAFADModel_final_000007__2[[#This Row],[Whole Building:Facility Total Electric Demand Power '[W'](Hourly) ]]/1000</f>
        <v>88.054682879435262</v>
      </c>
    </row>
    <row r="683" spans="1:3" x14ac:dyDescent="0.25">
      <c r="A683" s="9" t="s">
        <v>490</v>
      </c>
      <c r="B683" s="12">
        <v>128840.16979906398</v>
      </c>
      <c r="C683">
        <f>SAFADModel_final_000007__2[[#This Row],[Whole Building:Facility Total Electric Demand Power '[W'](Hourly) ]]/1000</f>
        <v>128.84016979906397</v>
      </c>
    </row>
    <row r="684" spans="1:3" x14ac:dyDescent="0.25">
      <c r="A684" s="9" t="s">
        <v>491</v>
      </c>
      <c r="B684" s="12">
        <v>127692.45534893825</v>
      </c>
      <c r="C684">
        <f>SAFADModel_final_000007__2[[#This Row],[Whole Building:Facility Total Electric Demand Power '[W'](Hourly) ]]/1000</f>
        <v>127.69245534893825</v>
      </c>
    </row>
    <row r="685" spans="1:3" x14ac:dyDescent="0.25">
      <c r="A685" s="9" t="s">
        <v>492</v>
      </c>
      <c r="B685" s="12">
        <v>157514.13082099243</v>
      </c>
      <c r="C685">
        <f>SAFADModel_final_000007__2[[#This Row],[Whole Building:Facility Total Electric Demand Power '[W'](Hourly) ]]/1000</f>
        <v>157.51413082099242</v>
      </c>
    </row>
    <row r="686" spans="1:3" x14ac:dyDescent="0.25">
      <c r="A686" s="9" t="s">
        <v>493</v>
      </c>
      <c r="B686" s="12">
        <v>154303.81926900594</v>
      </c>
      <c r="C686">
        <f>SAFADModel_final_000007__2[[#This Row],[Whole Building:Facility Total Electric Demand Power '[W'](Hourly) ]]/1000</f>
        <v>154.30381926900594</v>
      </c>
    </row>
    <row r="687" spans="1:3" x14ac:dyDescent="0.25">
      <c r="A687" s="9" t="s">
        <v>494</v>
      </c>
      <c r="B687" s="12">
        <v>153678.22829029441</v>
      </c>
      <c r="C687">
        <f>SAFADModel_final_000007__2[[#This Row],[Whole Building:Facility Total Electric Demand Power '[W'](Hourly) ]]/1000</f>
        <v>153.67822829029441</v>
      </c>
    </row>
    <row r="688" spans="1:3" x14ac:dyDescent="0.25">
      <c r="A688" s="9" t="s">
        <v>495</v>
      </c>
      <c r="B688" s="12">
        <v>158942.43291354386</v>
      </c>
      <c r="C688">
        <f>SAFADModel_final_000007__2[[#This Row],[Whole Building:Facility Total Electric Demand Power '[W'](Hourly) ]]/1000</f>
        <v>158.94243291354385</v>
      </c>
    </row>
    <row r="689" spans="1:3" x14ac:dyDescent="0.25">
      <c r="A689" s="9" t="s">
        <v>496</v>
      </c>
      <c r="B689" s="12">
        <v>150087.16237842719</v>
      </c>
      <c r="C689">
        <f>SAFADModel_final_000007__2[[#This Row],[Whole Building:Facility Total Electric Demand Power '[W'](Hourly) ]]/1000</f>
        <v>150.08716237842719</v>
      </c>
    </row>
    <row r="690" spans="1:3" x14ac:dyDescent="0.25">
      <c r="A690" s="9" t="s">
        <v>497</v>
      </c>
      <c r="B690" s="12">
        <v>134941.87200374602</v>
      </c>
      <c r="C690">
        <f>SAFADModel_final_000007__2[[#This Row],[Whole Building:Facility Total Electric Demand Power '[W'](Hourly) ]]/1000</f>
        <v>134.94187200374603</v>
      </c>
    </row>
    <row r="691" spans="1:3" x14ac:dyDescent="0.25">
      <c r="A691" s="9" t="s">
        <v>498</v>
      </c>
      <c r="B691" s="12">
        <v>47333.710291120886</v>
      </c>
      <c r="C691">
        <f>SAFADModel_final_000007__2[[#This Row],[Whole Building:Facility Total Electric Demand Power '[W'](Hourly) ]]/1000</f>
        <v>47.333710291120887</v>
      </c>
    </row>
    <row r="692" spans="1:3" x14ac:dyDescent="0.25">
      <c r="A692" s="9" t="s">
        <v>499</v>
      </c>
      <c r="B692" s="12">
        <v>23435.426481143473</v>
      </c>
      <c r="C692">
        <f>SAFADModel_final_000007__2[[#This Row],[Whole Building:Facility Total Electric Demand Power '[W'](Hourly) ]]/1000</f>
        <v>23.435426481143473</v>
      </c>
    </row>
    <row r="693" spans="1:3" x14ac:dyDescent="0.25">
      <c r="A693" s="9" t="s">
        <v>500</v>
      </c>
      <c r="B693" s="12">
        <v>9997.6091020917102</v>
      </c>
      <c r="C693">
        <f>SAFADModel_final_000007__2[[#This Row],[Whole Building:Facility Total Electric Demand Power '[W'](Hourly) ]]/1000</f>
        <v>9.9976091020917099</v>
      </c>
    </row>
    <row r="694" spans="1:3" x14ac:dyDescent="0.25">
      <c r="A694" s="9" t="s">
        <v>501</v>
      </c>
      <c r="B694" s="12">
        <v>7747.7636252559059</v>
      </c>
      <c r="C694">
        <f>SAFADModel_final_000007__2[[#This Row],[Whole Building:Facility Total Electric Demand Power '[W'](Hourly) ]]/1000</f>
        <v>7.7477636252559057</v>
      </c>
    </row>
    <row r="695" spans="1:3" x14ac:dyDescent="0.25">
      <c r="A695" s="9" t="s">
        <v>502</v>
      </c>
      <c r="B695" s="12">
        <v>7306.9344848900901</v>
      </c>
      <c r="C695">
        <f>SAFADModel_final_000007__2[[#This Row],[Whole Building:Facility Total Electric Demand Power '[W'](Hourly) ]]/1000</f>
        <v>7.3069344848900899</v>
      </c>
    </row>
    <row r="696" spans="1:3" x14ac:dyDescent="0.25">
      <c r="A696" s="9" t="s">
        <v>503</v>
      </c>
      <c r="B696" s="12">
        <v>7277.8810231619209</v>
      </c>
      <c r="C696">
        <f>SAFADModel_final_000007__2[[#This Row],[Whole Building:Facility Total Electric Demand Power '[W'](Hourly) ]]/1000</f>
        <v>7.2778810231619211</v>
      </c>
    </row>
    <row r="697" spans="1:3" x14ac:dyDescent="0.25">
      <c r="A697" s="9" t="s">
        <v>504</v>
      </c>
      <c r="B697" s="12">
        <v>7249.5948693484615</v>
      </c>
      <c r="C697">
        <f>SAFADModel_final_000007__2[[#This Row],[Whole Building:Facility Total Electric Demand Power '[W'](Hourly) ]]/1000</f>
        <v>7.2495948693484618</v>
      </c>
    </row>
    <row r="698" spans="1:3" x14ac:dyDescent="0.25">
      <c r="A698" s="9" t="s">
        <v>505</v>
      </c>
      <c r="B698" s="12">
        <v>7222.055928069004</v>
      </c>
      <c r="C698">
        <f>SAFADModel_final_000007__2[[#This Row],[Whole Building:Facility Total Electric Demand Power '[W'](Hourly) ]]/1000</f>
        <v>7.222055928069004</v>
      </c>
    </row>
    <row r="699" spans="1:3" x14ac:dyDescent="0.25">
      <c r="A699" s="9" t="s">
        <v>506</v>
      </c>
      <c r="B699" s="12">
        <v>7195.5122324800095</v>
      </c>
      <c r="C699">
        <f>SAFADModel_final_000007__2[[#This Row],[Whole Building:Facility Total Electric Demand Power '[W'](Hourly) ]]/1000</f>
        <v>7.1955122324800094</v>
      </c>
    </row>
    <row r="700" spans="1:3" x14ac:dyDescent="0.25">
      <c r="A700" s="9" t="s">
        <v>507</v>
      </c>
      <c r="B700" s="12">
        <v>7170.0560741352674</v>
      </c>
      <c r="C700">
        <f>SAFADModel_final_000007__2[[#This Row],[Whole Building:Facility Total Electric Demand Power '[W'](Hourly) ]]/1000</f>
        <v>7.1700560741352675</v>
      </c>
    </row>
    <row r="701" spans="1:3" x14ac:dyDescent="0.25">
      <c r="A701" s="9" t="s">
        <v>508</v>
      </c>
      <c r="B701" s="12">
        <v>7151.8443771019729</v>
      </c>
      <c r="C701">
        <f>SAFADModel_final_000007__2[[#This Row],[Whole Building:Facility Total Electric Demand Power '[W'](Hourly) ]]/1000</f>
        <v>7.1518443771019733</v>
      </c>
    </row>
    <row r="702" spans="1:3" x14ac:dyDescent="0.25">
      <c r="A702" s="9" t="s">
        <v>509</v>
      </c>
      <c r="B702" s="12">
        <v>7132.7737694822681</v>
      </c>
      <c r="C702">
        <f>SAFADModel_final_000007__2[[#This Row],[Whole Building:Facility Total Electric Demand Power '[W'](Hourly) ]]/1000</f>
        <v>7.1327737694822684</v>
      </c>
    </row>
    <row r="703" spans="1:3" x14ac:dyDescent="0.25">
      <c r="A703" s="9" t="s">
        <v>510</v>
      </c>
      <c r="B703" s="12">
        <v>7149.3334167808125</v>
      </c>
      <c r="C703">
        <f>SAFADModel_final_000007__2[[#This Row],[Whole Building:Facility Total Electric Demand Power '[W'](Hourly) ]]/1000</f>
        <v>7.1493334167808129</v>
      </c>
    </row>
    <row r="704" spans="1:3" x14ac:dyDescent="0.25">
      <c r="A704" s="9" t="s">
        <v>511</v>
      </c>
      <c r="B704" s="12">
        <v>7214.1469584216911</v>
      </c>
      <c r="C704">
        <f>SAFADModel_final_000007__2[[#This Row],[Whole Building:Facility Total Electric Demand Power '[W'](Hourly) ]]/1000</f>
        <v>7.2141469584216908</v>
      </c>
    </row>
    <row r="705" spans="1:3" x14ac:dyDescent="0.25">
      <c r="A705" s="9" t="s">
        <v>512</v>
      </c>
      <c r="B705" s="12">
        <v>17800.780133199511</v>
      </c>
      <c r="C705">
        <f>SAFADModel_final_000007__2[[#This Row],[Whole Building:Facility Total Electric Demand Power '[W'](Hourly) ]]/1000</f>
        <v>17.80078013319951</v>
      </c>
    </row>
    <row r="706" spans="1:3" x14ac:dyDescent="0.25">
      <c r="A706" s="9" t="s">
        <v>513</v>
      </c>
      <c r="B706" s="12">
        <v>97827.256359540974</v>
      </c>
      <c r="C706">
        <f>SAFADModel_final_000007__2[[#This Row],[Whole Building:Facility Total Electric Demand Power '[W'](Hourly) ]]/1000</f>
        <v>97.827256359540968</v>
      </c>
    </row>
    <row r="707" spans="1:3" x14ac:dyDescent="0.25">
      <c r="A707" s="9" t="s">
        <v>514</v>
      </c>
      <c r="B707" s="12">
        <v>127943.80730265476</v>
      </c>
      <c r="C707">
        <f>SAFADModel_final_000007__2[[#This Row],[Whole Building:Facility Total Electric Demand Power '[W'](Hourly) ]]/1000</f>
        <v>127.94380730265476</v>
      </c>
    </row>
    <row r="708" spans="1:3" x14ac:dyDescent="0.25">
      <c r="A708" s="9" t="s">
        <v>515</v>
      </c>
      <c r="B708" s="12">
        <v>135635.0842625832</v>
      </c>
      <c r="C708">
        <f>SAFADModel_final_000007__2[[#This Row],[Whole Building:Facility Total Electric Demand Power '[W'](Hourly) ]]/1000</f>
        <v>135.63508426258321</v>
      </c>
    </row>
    <row r="709" spans="1:3" x14ac:dyDescent="0.25">
      <c r="A709" s="9" t="s">
        <v>516</v>
      </c>
      <c r="B709" s="12">
        <v>147767.1423855139</v>
      </c>
      <c r="C709">
        <f>SAFADModel_final_000007__2[[#This Row],[Whole Building:Facility Total Electric Demand Power '[W'](Hourly) ]]/1000</f>
        <v>147.76714238551389</v>
      </c>
    </row>
    <row r="710" spans="1:3" x14ac:dyDescent="0.25">
      <c r="A710" s="9" t="s">
        <v>517</v>
      </c>
      <c r="B710" s="12">
        <v>143057.6653028306</v>
      </c>
      <c r="C710">
        <f>SAFADModel_final_000007__2[[#This Row],[Whole Building:Facility Total Electric Demand Power '[W'](Hourly) ]]/1000</f>
        <v>143.0576653028306</v>
      </c>
    </row>
    <row r="711" spans="1:3" x14ac:dyDescent="0.25">
      <c r="A711" s="9" t="s">
        <v>518</v>
      </c>
      <c r="B711" s="12">
        <v>162261.64098751056</v>
      </c>
      <c r="C711">
        <f>SAFADModel_final_000007__2[[#This Row],[Whole Building:Facility Total Electric Demand Power '[W'](Hourly) ]]/1000</f>
        <v>162.26164098751056</v>
      </c>
    </row>
    <row r="712" spans="1:3" x14ac:dyDescent="0.25">
      <c r="A712" s="9" t="s">
        <v>519</v>
      </c>
      <c r="B712" s="12">
        <v>161705.87208312508</v>
      </c>
      <c r="C712">
        <f>SAFADModel_final_000007__2[[#This Row],[Whole Building:Facility Total Electric Demand Power '[W'](Hourly) ]]/1000</f>
        <v>161.70587208312509</v>
      </c>
    </row>
    <row r="713" spans="1:3" x14ac:dyDescent="0.25">
      <c r="A713" s="9" t="s">
        <v>520</v>
      </c>
      <c r="B713" s="12">
        <v>159586.73479845875</v>
      </c>
      <c r="C713">
        <f>SAFADModel_final_000007__2[[#This Row],[Whole Building:Facility Total Electric Demand Power '[W'](Hourly) ]]/1000</f>
        <v>159.58673479845876</v>
      </c>
    </row>
    <row r="714" spans="1:3" x14ac:dyDescent="0.25">
      <c r="A714" s="9" t="s">
        <v>521</v>
      </c>
      <c r="B714" s="12">
        <v>142079.8760210929</v>
      </c>
      <c r="C714">
        <f>SAFADModel_final_000007__2[[#This Row],[Whole Building:Facility Total Electric Demand Power '[W'](Hourly) ]]/1000</f>
        <v>142.0798760210929</v>
      </c>
    </row>
    <row r="715" spans="1:3" x14ac:dyDescent="0.25">
      <c r="A715" s="9" t="s">
        <v>522</v>
      </c>
      <c r="B715" s="12">
        <v>94753.89880383508</v>
      </c>
      <c r="C715">
        <f>SAFADModel_final_000007__2[[#This Row],[Whole Building:Facility Total Electric Demand Power '[W'](Hourly) ]]/1000</f>
        <v>94.753898803835085</v>
      </c>
    </row>
    <row r="716" spans="1:3" x14ac:dyDescent="0.25">
      <c r="A716" s="9" t="s">
        <v>523</v>
      </c>
      <c r="B716" s="12">
        <v>63583.09028516971</v>
      </c>
      <c r="C716">
        <f>SAFADModel_final_000007__2[[#This Row],[Whole Building:Facility Total Electric Demand Power '[W'](Hourly) ]]/1000</f>
        <v>63.58309028516971</v>
      </c>
    </row>
    <row r="717" spans="1:3" x14ac:dyDescent="0.25">
      <c r="A717" s="9" t="s">
        <v>524</v>
      </c>
      <c r="B717" s="12">
        <v>39251.396809593047</v>
      </c>
      <c r="C717">
        <f>SAFADModel_final_000007__2[[#This Row],[Whole Building:Facility Total Electric Demand Power '[W'](Hourly) ]]/1000</f>
        <v>39.251396809593047</v>
      </c>
    </row>
    <row r="718" spans="1:3" x14ac:dyDescent="0.25">
      <c r="A718" s="9" t="s">
        <v>525</v>
      </c>
      <c r="B718" s="12">
        <v>7406.3635669349069</v>
      </c>
      <c r="C718">
        <f>SAFADModel_final_000007__2[[#This Row],[Whole Building:Facility Total Electric Demand Power '[W'](Hourly) ]]/1000</f>
        <v>7.4063635669349068</v>
      </c>
    </row>
    <row r="719" spans="1:3" x14ac:dyDescent="0.25">
      <c r="A719" s="9" t="s">
        <v>526</v>
      </c>
      <c r="B719" s="12">
        <v>7350.5802343805817</v>
      </c>
      <c r="C719">
        <f>SAFADModel_final_000007__2[[#This Row],[Whole Building:Facility Total Electric Demand Power '[W'](Hourly) ]]/1000</f>
        <v>7.3505802343805815</v>
      </c>
    </row>
    <row r="720" spans="1:3" x14ac:dyDescent="0.25">
      <c r="A720" s="9" t="s">
        <v>527</v>
      </c>
      <c r="B720" s="12">
        <v>7318.4203079715335</v>
      </c>
      <c r="C720">
        <f>SAFADModel_final_000007__2[[#This Row],[Whole Building:Facility Total Electric Demand Power '[W'](Hourly) ]]/1000</f>
        <v>7.3184203079715333</v>
      </c>
    </row>
    <row r="721" spans="1:3" x14ac:dyDescent="0.25">
      <c r="A721" s="9" t="s">
        <v>528</v>
      </c>
      <c r="B721" s="12">
        <v>7293.9748769658081</v>
      </c>
      <c r="C721">
        <f>SAFADModel_final_000007__2[[#This Row],[Whole Building:Facility Total Electric Demand Power '[W'](Hourly) ]]/1000</f>
        <v>7.2939748769658079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A8F79-0931-4309-B6B7-0279738677B8}">
  <dimension ref="A1:F721"/>
  <sheetViews>
    <sheetView topLeftCell="E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6747.5857633594524</v>
      </c>
      <c r="C2">
        <f>SAFADModel_final_000008[[#This Row],[Whole Building:Facility Total Electric Demand Power '[W'](Hourly) ]]/1000</f>
        <v>6.747585763359452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6636.9076729026783</v>
      </c>
      <c r="C3">
        <f>SAFADModel_final_000008[[#This Row],[Whole Building:Facility Total Electric Demand Power '[W'](Hourly) ]]/1000</f>
        <v>6.6369076729026784</v>
      </c>
      <c r="D3">
        <v>22.034682968248728</v>
      </c>
      <c r="E3">
        <v>38.27635891352989</v>
      </c>
      <c r="F3">
        <v>24.15538228486238</v>
      </c>
    </row>
    <row r="4" spans="1:6" x14ac:dyDescent="0.25">
      <c r="A4" s="9" t="s">
        <v>3</v>
      </c>
      <c r="B4" s="12">
        <v>6582.6967774696341</v>
      </c>
      <c r="C4">
        <f>SAFADModel_final_000008[[#This Row],[Whole Building:Facility Total Electric Demand Power '[W'](Hourly) ]]/1000</f>
        <v>6.5826967774696339</v>
      </c>
    </row>
    <row r="5" spans="1:6" x14ac:dyDescent="0.25">
      <c r="A5" s="9" t="s">
        <v>4</v>
      </c>
      <c r="B5" s="12">
        <v>6532.6533494327387</v>
      </c>
      <c r="C5">
        <f>SAFADModel_final_000008[[#This Row],[Whole Building:Facility Total Electric Demand Power '[W'](Hourly) ]]/1000</f>
        <v>6.5326533494327386</v>
      </c>
    </row>
    <row r="6" spans="1:6" x14ac:dyDescent="0.25">
      <c r="A6" s="9" t="s">
        <v>5</v>
      </c>
      <c r="B6" s="12">
        <v>6462.063186718312</v>
      </c>
      <c r="C6">
        <f>SAFADModel_final_000008[[#This Row],[Whole Building:Facility Total Electric Demand Power '[W'](Hourly) ]]/1000</f>
        <v>6.4620631867183116</v>
      </c>
    </row>
    <row r="7" spans="1:6" x14ac:dyDescent="0.25">
      <c r="A7" s="9" t="s">
        <v>6</v>
      </c>
      <c r="B7" s="12">
        <v>6431.3819102375228</v>
      </c>
      <c r="C7">
        <f>SAFADModel_final_000008[[#This Row],[Whole Building:Facility Total Electric Demand Power '[W'](Hourly) ]]/1000</f>
        <v>6.4313819102375227</v>
      </c>
    </row>
    <row r="8" spans="1:6" x14ac:dyDescent="0.25">
      <c r="A8" s="9" t="s">
        <v>7</v>
      </c>
      <c r="B8" s="12">
        <v>6516.2423350994577</v>
      </c>
      <c r="C8">
        <f>SAFADModel_final_000008[[#This Row],[Whole Building:Facility Total Electric Demand Power '[W'](Hourly) ]]/1000</f>
        <v>6.5162423350994576</v>
      </c>
    </row>
    <row r="9" spans="1:6" x14ac:dyDescent="0.25">
      <c r="A9" s="9" t="s">
        <v>8</v>
      </c>
      <c r="B9" s="12">
        <v>23997.619272063192</v>
      </c>
      <c r="C9">
        <f>SAFADModel_final_000008[[#This Row],[Whole Building:Facility Total Electric Demand Power '[W'](Hourly) ]]/1000</f>
        <v>23.99761927206319</v>
      </c>
    </row>
    <row r="10" spans="1:6" x14ac:dyDescent="0.25">
      <c r="A10" s="9" t="s">
        <v>9</v>
      </c>
      <c r="B10" s="12">
        <v>62808.314498822881</v>
      </c>
      <c r="C10">
        <f>SAFADModel_final_000008[[#This Row],[Whole Building:Facility Total Electric Demand Power '[W'](Hourly) ]]/1000</f>
        <v>62.808314498822881</v>
      </c>
    </row>
    <row r="11" spans="1:6" x14ac:dyDescent="0.25">
      <c r="A11" s="9" t="s">
        <v>10</v>
      </c>
      <c r="B11" s="12">
        <v>90371.089460254181</v>
      </c>
      <c r="C11">
        <f>SAFADModel_final_000008[[#This Row],[Whole Building:Facility Total Electric Demand Power '[W'](Hourly) ]]/1000</f>
        <v>90.371089460254183</v>
      </c>
    </row>
    <row r="12" spans="1:6" x14ac:dyDescent="0.25">
      <c r="A12" s="9" t="s">
        <v>11</v>
      </c>
      <c r="B12" s="12">
        <v>91223.716874101316</v>
      </c>
      <c r="C12">
        <f>SAFADModel_final_000008[[#This Row],[Whole Building:Facility Total Electric Demand Power '[W'](Hourly) ]]/1000</f>
        <v>91.223716874101314</v>
      </c>
    </row>
    <row r="13" spans="1:6" x14ac:dyDescent="0.25">
      <c r="A13" s="9" t="s">
        <v>12</v>
      </c>
      <c r="B13" s="12">
        <v>121411.34632991925</v>
      </c>
      <c r="C13">
        <f>SAFADModel_final_000008[[#This Row],[Whole Building:Facility Total Electric Demand Power '[W'](Hourly) ]]/1000</f>
        <v>121.41134632991925</v>
      </c>
    </row>
    <row r="14" spans="1:6" x14ac:dyDescent="0.25">
      <c r="A14" s="9" t="s">
        <v>13</v>
      </c>
      <c r="B14" s="12">
        <v>121544.68036460638</v>
      </c>
      <c r="C14">
        <f>SAFADModel_final_000008[[#This Row],[Whole Building:Facility Total Electric Demand Power '[W'](Hourly) ]]/1000</f>
        <v>121.54468036460638</v>
      </c>
    </row>
    <row r="15" spans="1:6" x14ac:dyDescent="0.25">
      <c r="A15" s="9" t="s">
        <v>14</v>
      </c>
      <c r="B15" s="12">
        <v>136179.63659395429</v>
      </c>
      <c r="C15">
        <f>SAFADModel_final_000008[[#This Row],[Whole Building:Facility Total Electric Demand Power '[W'](Hourly) ]]/1000</f>
        <v>136.17963659395429</v>
      </c>
    </row>
    <row r="16" spans="1:6" x14ac:dyDescent="0.25">
      <c r="A16" s="9" t="s">
        <v>15</v>
      </c>
      <c r="B16" s="12">
        <v>143689.13497817676</v>
      </c>
      <c r="C16">
        <f>SAFADModel_final_000008[[#This Row],[Whole Building:Facility Total Electric Demand Power '[W'](Hourly) ]]/1000</f>
        <v>143.68913497817675</v>
      </c>
    </row>
    <row r="17" spans="1:3" x14ac:dyDescent="0.25">
      <c r="A17" s="9" t="s">
        <v>16</v>
      </c>
      <c r="B17" s="12">
        <v>133292.39229837633</v>
      </c>
      <c r="C17">
        <f>SAFADModel_final_000008[[#This Row],[Whole Building:Facility Total Electric Demand Power '[W'](Hourly) ]]/1000</f>
        <v>133.29239229837634</v>
      </c>
    </row>
    <row r="18" spans="1:3" x14ac:dyDescent="0.25">
      <c r="A18" s="9" t="s">
        <v>17</v>
      </c>
      <c r="B18" s="12">
        <v>118255.90126960096</v>
      </c>
      <c r="C18">
        <f>SAFADModel_final_000008[[#This Row],[Whole Building:Facility Total Electric Demand Power '[W'](Hourly) ]]/1000</f>
        <v>118.25590126960095</v>
      </c>
    </row>
    <row r="19" spans="1:3" x14ac:dyDescent="0.25">
      <c r="A19" s="9" t="s">
        <v>18</v>
      </c>
      <c r="B19" s="12">
        <v>43205.975161519826</v>
      </c>
      <c r="C19">
        <f>SAFADModel_final_000008[[#This Row],[Whole Building:Facility Total Electric Demand Power '[W'](Hourly) ]]/1000</f>
        <v>43.205975161519824</v>
      </c>
    </row>
    <row r="20" spans="1:3" x14ac:dyDescent="0.25">
      <c r="A20" s="9" t="s">
        <v>19</v>
      </c>
      <c r="B20" s="12">
        <v>21293.252507775855</v>
      </c>
      <c r="C20">
        <f>SAFADModel_final_000008[[#This Row],[Whole Building:Facility Total Electric Demand Power '[W'](Hourly) ]]/1000</f>
        <v>21.293252507775854</v>
      </c>
    </row>
    <row r="21" spans="1:3" x14ac:dyDescent="0.25">
      <c r="A21" s="9" t="s">
        <v>20</v>
      </c>
      <c r="B21" s="12">
        <v>9280.7635518453772</v>
      </c>
      <c r="C21">
        <f>SAFADModel_final_000008[[#This Row],[Whole Building:Facility Total Electric Demand Power '[W'](Hourly) ]]/1000</f>
        <v>9.2807635518453768</v>
      </c>
    </row>
    <row r="22" spans="1:3" x14ac:dyDescent="0.25">
      <c r="A22" s="9" t="s">
        <v>21</v>
      </c>
      <c r="B22" s="12">
        <v>7227.0946194816652</v>
      </c>
      <c r="C22">
        <f>SAFADModel_final_000008[[#This Row],[Whole Building:Facility Total Electric Demand Power '[W'](Hourly) ]]/1000</f>
        <v>7.2270946194816652</v>
      </c>
    </row>
    <row r="23" spans="1:3" x14ac:dyDescent="0.25">
      <c r="A23" s="9" t="s">
        <v>22</v>
      </c>
      <c r="B23" s="12">
        <v>6801.3333188544775</v>
      </c>
      <c r="C23">
        <f>SAFADModel_final_000008[[#This Row],[Whole Building:Facility Total Electric Demand Power '[W'](Hourly) ]]/1000</f>
        <v>6.8013333188544776</v>
      </c>
    </row>
    <row r="24" spans="1:3" x14ac:dyDescent="0.25">
      <c r="A24" s="9" t="s">
        <v>23</v>
      </c>
      <c r="B24" s="12">
        <v>6802.3497034230377</v>
      </c>
      <c r="C24">
        <f>SAFADModel_final_000008[[#This Row],[Whole Building:Facility Total Electric Demand Power '[W'](Hourly) ]]/1000</f>
        <v>6.8023497034230376</v>
      </c>
    </row>
    <row r="25" spans="1:3" x14ac:dyDescent="0.25">
      <c r="A25" s="9" t="s">
        <v>24</v>
      </c>
      <c r="B25" s="12">
        <v>6795.3815854134009</v>
      </c>
      <c r="C25">
        <f>SAFADModel_final_000008[[#This Row],[Whole Building:Facility Total Electric Demand Power '[W'](Hourly) ]]/1000</f>
        <v>6.7953815854134012</v>
      </c>
    </row>
    <row r="26" spans="1:3" x14ac:dyDescent="0.25">
      <c r="A26" s="9" t="s">
        <v>25</v>
      </c>
      <c r="B26" s="12">
        <v>6785.4845840130592</v>
      </c>
      <c r="C26">
        <f>SAFADModel_final_000008[[#This Row],[Whole Building:Facility Total Electric Demand Power '[W'](Hourly) ]]/1000</f>
        <v>6.7854845840130595</v>
      </c>
    </row>
    <row r="27" spans="1:3" x14ac:dyDescent="0.25">
      <c r="A27" s="9" t="s">
        <v>26</v>
      </c>
      <c r="B27" s="12">
        <v>6771.3277060232822</v>
      </c>
      <c r="C27">
        <f>SAFADModel_final_000008[[#This Row],[Whole Building:Facility Total Electric Demand Power '[W'](Hourly) ]]/1000</f>
        <v>6.7713277060232819</v>
      </c>
    </row>
    <row r="28" spans="1:3" x14ac:dyDescent="0.25">
      <c r="A28" s="9" t="s">
        <v>27</v>
      </c>
      <c r="B28" s="12">
        <v>6756.0066676721535</v>
      </c>
      <c r="C28">
        <f>SAFADModel_final_000008[[#This Row],[Whole Building:Facility Total Electric Demand Power '[W'](Hourly) ]]/1000</f>
        <v>6.7560066676721533</v>
      </c>
    </row>
    <row r="29" spans="1:3" x14ac:dyDescent="0.25">
      <c r="A29" s="9" t="s">
        <v>28</v>
      </c>
      <c r="B29" s="12">
        <v>6752.2823441479295</v>
      </c>
      <c r="C29">
        <f>SAFADModel_final_000008[[#This Row],[Whole Building:Facility Total Electric Demand Power '[W'](Hourly) ]]/1000</f>
        <v>6.7522823441479298</v>
      </c>
    </row>
    <row r="30" spans="1:3" x14ac:dyDescent="0.25">
      <c r="A30" s="9" t="s">
        <v>29</v>
      </c>
      <c r="B30" s="12">
        <v>6749.2258379905461</v>
      </c>
      <c r="C30">
        <f>SAFADModel_final_000008[[#This Row],[Whole Building:Facility Total Electric Demand Power '[W'](Hourly) ]]/1000</f>
        <v>6.7492258379905463</v>
      </c>
    </row>
    <row r="31" spans="1:3" x14ac:dyDescent="0.25">
      <c r="A31" s="9" t="s">
        <v>30</v>
      </c>
      <c r="B31" s="12">
        <v>6747.5988255848652</v>
      </c>
      <c r="C31">
        <f>SAFADModel_final_000008[[#This Row],[Whole Building:Facility Total Electric Demand Power '[W'](Hourly) ]]/1000</f>
        <v>6.7475988255848653</v>
      </c>
    </row>
    <row r="32" spans="1:3" x14ac:dyDescent="0.25">
      <c r="A32" s="9" t="s">
        <v>31</v>
      </c>
      <c r="B32" s="12">
        <v>6749.4286438186055</v>
      </c>
      <c r="C32">
        <f>SAFADModel_final_000008[[#This Row],[Whole Building:Facility Total Electric Demand Power '[W'](Hourly) ]]/1000</f>
        <v>6.7494286438186055</v>
      </c>
    </row>
    <row r="33" spans="1:3" x14ac:dyDescent="0.25">
      <c r="A33" s="9" t="s">
        <v>32</v>
      </c>
      <c r="B33" s="12">
        <v>16559.55585455312</v>
      </c>
      <c r="C33">
        <f>SAFADModel_final_000008[[#This Row],[Whole Building:Facility Total Electric Demand Power '[W'](Hourly) ]]/1000</f>
        <v>16.559555854553121</v>
      </c>
    </row>
    <row r="34" spans="1:3" x14ac:dyDescent="0.25">
      <c r="A34" s="9" t="s">
        <v>33</v>
      </c>
      <c r="B34" s="12">
        <v>72418.411483152304</v>
      </c>
      <c r="C34">
        <f>SAFADModel_final_000008[[#This Row],[Whole Building:Facility Total Electric Demand Power '[W'](Hourly) ]]/1000</f>
        <v>72.418411483152298</v>
      </c>
    </row>
    <row r="35" spans="1:3" x14ac:dyDescent="0.25">
      <c r="A35" s="9" t="s">
        <v>34</v>
      </c>
      <c r="B35" s="12">
        <v>98554.308150137891</v>
      </c>
      <c r="C35">
        <f>SAFADModel_final_000008[[#This Row],[Whole Building:Facility Total Electric Demand Power '[W'](Hourly) ]]/1000</f>
        <v>98.554308150137885</v>
      </c>
    </row>
    <row r="36" spans="1:3" x14ac:dyDescent="0.25">
      <c r="A36" s="9" t="s">
        <v>35</v>
      </c>
      <c r="B36" s="12">
        <v>105969.8852998236</v>
      </c>
      <c r="C36">
        <f>SAFADModel_final_000008[[#This Row],[Whole Building:Facility Total Electric Demand Power '[W'](Hourly) ]]/1000</f>
        <v>105.9698852998236</v>
      </c>
    </row>
    <row r="37" spans="1:3" x14ac:dyDescent="0.25">
      <c r="A37" s="9" t="s">
        <v>36</v>
      </c>
      <c r="B37" s="12">
        <v>127574.57603147546</v>
      </c>
      <c r="C37">
        <f>SAFADModel_final_000008[[#This Row],[Whole Building:Facility Total Electric Demand Power '[W'](Hourly) ]]/1000</f>
        <v>127.57457603147546</v>
      </c>
    </row>
    <row r="38" spans="1:3" x14ac:dyDescent="0.25">
      <c r="A38" s="9" t="s">
        <v>37</v>
      </c>
      <c r="B38" s="12">
        <v>118601.50734663226</v>
      </c>
      <c r="C38">
        <f>SAFADModel_final_000008[[#This Row],[Whole Building:Facility Total Electric Demand Power '[W'](Hourly) ]]/1000</f>
        <v>118.60150734663226</v>
      </c>
    </row>
    <row r="39" spans="1:3" x14ac:dyDescent="0.25">
      <c r="A39" s="9" t="s">
        <v>38</v>
      </c>
      <c r="B39" s="12">
        <v>134845.76198089833</v>
      </c>
      <c r="C39">
        <f>SAFADModel_final_000008[[#This Row],[Whole Building:Facility Total Electric Demand Power '[W'](Hourly) ]]/1000</f>
        <v>134.84576198089832</v>
      </c>
    </row>
    <row r="40" spans="1:3" x14ac:dyDescent="0.25">
      <c r="A40" s="9" t="s">
        <v>39</v>
      </c>
      <c r="B40" s="12">
        <v>120775.54817197891</v>
      </c>
      <c r="C40">
        <f>SAFADModel_final_000008[[#This Row],[Whole Building:Facility Total Electric Demand Power '[W'](Hourly) ]]/1000</f>
        <v>120.77554817197891</v>
      </c>
    </row>
    <row r="41" spans="1:3" x14ac:dyDescent="0.25">
      <c r="A41" s="9" t="s">
        <v>40</v>
      </c>
      <c r="B41" s="12">
        <v>124933.12049306965</v>
      </c>
      <c r="C41">
        <f>SAFADModel_final_000008[[#This Row],[Whole Building:Facility Total Electric Demand Power '[W'](Hourly) ]]/1000</f>
        <v>124.93312049306965</v>
      </c>
    </row>
    <row r="42" spans="1:3" x14ac:dyDescent="0.25">
      <c r="A42" s="9" t="s">
        <v>41</v>
      </c>
      <c r="B42" s="12">
        <v>106557.19357623835</v>
      </c>
      <c r="C42">
        <f>SAFADModel_final_000008[[#This Row],[Whole Building:Facility Total Electric Demand Power '[W'](Hourly) ]]/1000</f>
        <v>106.55719357623835</v>
      </c>
    </row>
    <row r="43" spans="1:3" x14ac:dyDescent="0.25">
      <c r="A43" s="9" t="s">
        <v>42</v>
      </c>
      <c r="B43" s="12">
        <v>89275.614235079483</v>
      </c>
      <c r="C43">
        <f>SAFADModel_final_000008[[#This Row],[Whole Building:Facility Total Electric Demand Power '[W'](Hourly) ]]/1000</f>
        <v>89.275614235079487</v>
      </c>
    </row>
    <row r="44" spans="1:3" x14ac:dyDescent="0.25">
      <c r="A44" s="9" t="s">
        <v>43</v>
      </c>
      <c r="B44" s="12">
        <v>56101.271335954581</v>
      </c>
      <c r="C44">
        <f>SAFADModel_final_000008[[#This Row],[Whole Building:Facility Total Electric Demand Power '[W'](Hourly) ]]/1000</f>
        <v>56.101271335954578</v>
      </c>
    </row>
    <row r="45" spans="1:3" x14ac:dyDescent="0.25">
      <c r="A45" s="9" t="s">
        <v>44</v>
      </c>
      <c r="B45" s="12">
        <v>32766.251389465877</v>
      </c>
      <c r="C45">
        <f>SAFADModel_final_000008[[#This Row],[Whole Building:Facility Total Electric Demand Power '[W'](Hourly) ]]/1000</f>
        <v>32.766251389465879</v>
      </c>
    </row>
    <row r="46" spans="1:3" x14ac:dyDescent="0.25">
      <c r="A46" s="9" t="s">
        <v>45</v>
      </c>
      <c r="B46" s="12">
        <v>7005.477544106835</v>
      </c>
      <c r="C46">
        <f>SAFADModel_final_000008[[#This Row],[Whole Building:Facility Total Electric Demand Power '[W'](Hourly) ]]/1000</f>
        <v>7.0054775441068351</v>
      </c>
    </row>
    <row r="47" spans="1:3" x14ac:dyDescent="0.25">
      <c r="A47" s="9" t="s">
        <v>46</v>
      </c>
      <c r="B47" s="12">
        <v>6867.4097810195817</v>
      </c>
      <c r="C47">
        <f>SAFADModel_final_000008[[#This Row],[Whole Building:Facility Total Electric Demand Power '[W'](Hourly) ]]/1000</f>
        <v>6.8674097810195818</v>
      </c>
    </row>
    <row r="48" spans="1:3" x14ac:dyDescent="0.25">
      <c r="A48" s="9" t="s">
        <v>47</v>
      </c>
      <c r="B48" s="12">
        <v>6809.994459589404</v>
      </c>
      <c r="C48">
        <f>SAFADModel_final_000008[[#This Row],[Whole Building:Facility Total Electric Demand Power '[W'](Hourly) ]]/1000</f>
        <v>6.8099944595894035</v>
      </c>
    </row>
    <row r="49" spans="1:3" x14ac:dyDescent="0.25">
      <c r="A49" s="9" t="s">
        <v>48</v>
      </c>
      <c r="B49" s="12">
        <v>6766.6239863265109</v>
      </c>
      <c r="C49">
        <f>SAFADModel_final_000008[[#This Row],[Whole Building:Facility Total Electric Demand Power '[W'](Hourly) ]]/1000</f>
        <v>6.7666239863265112</v>
      </c>
    </row>
    <row r="50" spans="1:3" x14ac:dyDescent="0.25">
      <c r="A50" s="9" t="s">
        <v>49</v>
      </c>
      <c r="B50" s="12">
        <v>6725.831787965385</v>
      </c>
      <c r="C50">
        <f>SAFADModel_final_000008[[#This Row],[Whole Building:Facility Total Electric Demand Power '[W'](Hourly) ]]/1000</f>
        <v>6.7258317879653848</v>
      </c>
    </row>
    <row r="51" spans="1:3" x14ac:dyDescent="0.25">
      <c r="A51" s="9" t="s">
        <v>50</v>
      </c>
      <c r="B51" s="12">
        <v>6691.6447639512044</v>
      </c>
      <c r="C51">
        <f>SAFADModel_final_000008[[#This Row],[Whole Building:Facility Total Electric Demand Power '[W'](Hourly) ]]/1000</f>
        <v>6.6916447639512047</v>
      </c>
    </row>
    <row r="52" spans="1:3" x14ac:dyDescent="0.25">
      <c r="A52" s="9" t="s">
        <v>51</v>
      </c>
      <c r="B52" s="12">
        <v>6654.1087357011302</v>
      </c>
      <c r="C52">
        <f>SAFADModel_final_000008[[#This Row],[Whole Building:Facility Total Electric Demand Power '[W'](Hourly) ]]/1000</f>
        <v>6.6541087357011302</v>
      </c>
    </row>
    <row r="53" spans="1:3" x14ac:dyDescent="0.25">
      <c r="A53" s="9" t="s">
        <v>52</v>
      </c>
      <c r="B53" s="12">
        <v>6619.8164782487074</v>
      </c>
      <c r="C53">
        <f>SAFADModel_final_000008[[#This Row],[Whole Building:Facility Total Electric Demand Power '[W'](Hourly) ]]/1000</f>
        <v>6.6198164782487074</v>
      </c>
    </row>
    <row r="54" spans="1:3" x14ac:dyDescent="0.25">
      <c r="A54" s="9" t="s">
        <v>53</v>
      </c>
      <c r="B54" s="12">
        <v>6586.3508376820946</v>
      </c>
      <c r="C54">
        <f>SAFADModel_final_000008[[#This Row],[Whole Building:Facility Total Electric Demand Power '[W'](Hourly) ]]/1000</f>
        <v>6.5863508376820947</v>
      </c>
    </row>
    <row r="55" spans="1:3" x14ac:dyDescent="0.25">
      <c r="A55" s="9" t="s">
        <v>54</v>
      </c>
      <c r="B55" s="12">
        <v>6574.8037025717231</v>
      </c>
      <c r="C55">
        <f>SAFADModel_final_000008[[#This Row],[Whole Building:Facility Total Electric Demand Power '[W'](Hourly) ]]/1000</f>
        <v>6.5748037025717228</v>
      </c>
    </row>
    <row r="56" spans="1:3" x14ac:dyDescent="0.25">
      <c r="A56" s="9" t="s">
        <v>55</v>
      </c>
      <c r="B56" s="12">
        <v>6624.6380835286764</v>
      </c>
      <c r="C56">
        <f>SAFADModel_final_000008[[#This Row],[Whole Building:Facility Total Electric Demand Power '[W'](Hourly) ]]/1000</f>
        <v>6.6246380835286764</v>
      </c>
    </row>
    <row r="57" spans="1:3" x14ac:dyDescent="0.25">
      <c r="A57" s="9" t="s">
        <v>56</v>
      </c>
      <c r="B57" s="12">
        <v>19510.401581502414</v>
      </c>
      <c r="C57">
        <f>SAFADModel_final_000008[[#This Row],[Whole Building:Facility Total Electric Demand Power '[W'](Hourly) ]]/1000</f>
        <v>19.510401581502414</v>
      </c>
    </row>
    <row r="58" spans="1:3" x14ac:dyDescent="0.25">
      <c r="A58" s="9" t="s">
        <v>57</v>
      </c>
      <c r="B58" s="12">
        <v>70563.167172432004</v>
      </c>
      <c r="C58">
        <f>SAFADModel_final_000008[[#This Row],[Whole Building:Facility Total Electric Demand Power '[W'](Hourly) ]]/1000</f>
        <v>70.563167172432003</v>
      </c>
    </row>
    <row r="59" spans="1:3" x14ac:dyDescent="0.25">
      <c r="A59" s="9" t="s">
        <v>58</v>
      </c>
      <c r="B59" s="12">
        <v>94944.743210511529</v>
      </c>
      <c r="C59">
        <f>SAFADModel_final_000008[[#This Row],[Whole Building:Facility Total Electric Demand Power '[W'](Hourly) ]]/1000</f>
        <v>94.944743210511533</v>
      </c>
    </row>
    <row r="60" spans="1:3" x14ac:dyDescent="0.25">
      <c r="A60" s="9" t="s">
        <v>59</v>
      </c>
      <c r="B60" s="12">
        <v>110307.40314120225</v>
      </c>
      <c r="C60">
        <f>SAFADModel_final_000008[[#This Row],[Whole Building:Facility Total Electric Demand Power '[W'](Hourly) ]]/1000</f>
        <v>110.30740314120224</v>
      </c>
    </row>
    <row r="61" spans="1:3" x14ac:dyDescent="0.25">
      <c r="A61" s="9" t="s">
        <v>60</v>
      </c>
      <c r="B61" s="12">
        <v>137584.54917666008</v>
      </c>
      <c r="C61">
        <f>SAFADModel_final_000008[[#This Row],[Whole Building:Facility Total Electric Demand Power '[W'](Hourly) ]]/1000</f>
        <v>137.58454917666006</v>
      </c>
    </row>
    <row r="62" spans="1:3" x14ac:dyDescent="0.25">
      <c r="A62" s="9" t="s">
        <v>61</v>
      </c>
      <c r="B62" s="12">
        <v>135209.2898917681</v>
      </c>
      <c r="C62">
        <f>SAFADModel_final_000008[[#This Row],[Whole Building:Facility Total Electric Demand Power '[W'](Hourly) ]]/1000</f>
        <v>135.20928989176809</v>
      </c>
    </row>
    <row r="63" spans="1:3" x14ac:dyDescent="0.25">
      <c r="A63" s="9" t="s">
        <v>62</v>
      </c>
      <c r="B63" s="12">
        <v>133941.18461533869</v>
      </c>
      <c r="C63">
        <f>SAFADModel_final_000008[[#This Row],[Whole Building:Facility Total Electric Demand Power '[W'](Hourly) ]]/1000</f>
        <v>133.9411846153387</v>
      </c>
    </row>
    <row r="64" spans="1:3" x14ac:dyDescent="0.25">
      <c r="A64" s="9" t="s">
        <v>63</v>
      </c>
      <c r="B64" s="12">
        <v>139404.09137338065</v>
      </c>
      <c r="C64">
        <f>SAFADModel_final_000008[[#This Row],[Whole Building:Facility Total Electric Demand Power '[W'](Hourly) ]]/1000</f>
        <v>139.40409137338065</v>
      </c>
    </row>
    <row r="65" spans="1:3" x14ac:dyDescent="0.25">
      <c r="A65" s="9" t="s">
        <v>64</v>
      </c>
      <c r="B65" s="12">
        <v>111918.14435238166</v>
      </c>
      <c r="C65">
        <f>SAFADModel_final_000008[[#This Row],[Whole Building:Facility Total Electric Demand Power '[W'](Hourly) ]]/1000</f>
        <v>111.91814435238166</v>
      </c>
    </row>
    <row r="66" spans="1:3" x14ac:dyDescent="0.25">
      <c r="A66" s="9" t="s">
        <v>65</v>
      </c>
      <c r="B66" s="12">
        <v>62834.583230170101</v>
      </c>
      <c r="C66">
        <f>SAFADModel_final_000008[[#This Row],[Whole Building:Facility Total Electric Demand Power '[W'](Hourly) ]]/1000</f>
        <v>62.834583230170104</v>
      </c>
    </row>
    <row r="67" spans="1:3" x14ac:dyDescent="0.25">
      <c r="A67" s="9" t="s">
        <v>66</v>
      </c>
      <c r="B67" s="12">
        <v>40882.512231951958</v>
      </c>
      <c r="C67">
        <f>SAFADModel_final_000008[[#This Row],[Whole Building:Facility Total Electric Demand Power '[W'](Hourly) ]]/1000</f>
        <v>40.882512231951956</v>
      </c>
    </row>
    <row r="68" spans="1:3" x14ac:dyDescent="0.25">
      <c r="A68" s="9" t="s">
        <v>67</v>
      </c>
      <c r="B68" s="12">
        <v>18039.015702836256</v>
      </c>
      <c r="C68">
        <f>SAFADModel_final_000008[[#This Row],[Whole Building:Facility Total Electric Demand Power '[W'](Hourly) ]]/1000</f>
        <v>18.039015702836256</v>
      </c>
    </row>
    <row r="69" spans="1:3" x14ac:dyDescent="0.25">
      <c r="A69" s="9" t="s">
        <v>68</v>
      </c>
      <c r="B69" s="12">
        <v>7658.0461290543162</v>
      </c>
      <c r="C69">
        <f>SAFADModel_final_000008[[#This Row],[Whole Building:Facility Total Electric Demand Power '[W'](Hourly) ]]/1000</f>
        <v>7.6580461290543163</v>
      </c>
    </row>
    <row r="70" spans="1:3" x14ac:dyDescent="0.25">
      <c r="A70" s="9" t="s">
        <v>69</v>
      </c>
      <c r="B70" s="12">
        <v>7220.8215395318739</v>
      </c>
      <c r="C70">
        <f>SAFADModel_final_000008[[#This Row],[Whole Building:Facility Total Electric Demand Power '[W'](Hourly) ]]/1000</f>
        <v>7.2208215395318742</v>
      </c>
    </row>
    <row r="71" spans="1:3" x14ac:dyDescent="0.25">
      <c r="A71" s="9" t="s">
        <v>70</v>
      </c>
      <c r="B71" s="12">
        <v>6786.8320507836916</v>
      </c>
      <c r="C71">
        <f>SAFADModel_final_000008[[#This Row],[Whole Building:Facility Total Electric Demand Power '[W'](Hourly) ]]/1000</f>
        <v>6.7868320507836915</v>
      </c>
    </row>
    <row r="72" spans="1:3" x14ac:dyDescent="0.25">
      <c r="A72" s="9" t="s">
        <v>71</v>
      </c>
      <c r="B72" s="12">
        <v>6764.6359084502737</v>
      </c>
      <c r="C72">
        <f>SAFADModel_final_000008[[#This Row],[Whole Building:Facility Total Electric Demand Power '[W'](Hourly) ]]/1000</f>
        <v>6.7646359084502734</v>
      </c>
    </row>
    <row r="73" spans="1:3" x14ac:dyDescent="0.25">
      <c r="A73" s="9" t="s">
        <v>72</v>
      </c>
      <c r="B73" s="12">
        <v>6742.2814332494927</v>
      </c>
      <c r="C73">
        <f>SAFADModel_final_000008[[#This Row],[Whole Building:Facility Total Electric Demand Power '[W'](Hourly) ]]/1000</f>
        <v>6.7422814332494925</v>
      </c>
    </row>
    <row r="74" spans="1:3" x14ac:dyDescent="0.25">
      <c r="A74" s="9" t="s">
        <v>73</v>
      </c>
      <c r="B74" s="12">
        <v>6720.764455378202</v>
      </c>
      <c r="C74">
        <f>SAFADModel_final_000008[[#This Row],[Whole Building:Facility Total Electric Demand Power '[W'](Hourly) ]]/1000</f>
        <v>6.7207644553782018</v>
      </c>
    </row>
    <row r="75" spans="1:3" x14ac:dyDescent="0.25">
      <c r="A75" s="9" t="s">
        <v>74</v>
      </c>
      <c r="B75" s="12">
        <v>6697.8810263749219</v>
      </c>
      <c r="C75">
        <f>SAFADModel_final_000008[[#This Row],[Whole Building:Facility Total Electric Demand Power '[W'](Hourly) ]]/1000</f>
        <v>6.6978810263749216</v>
      </c>
    </row>
    <row r="76" spans="1:3" x14ac:dyDescent="0.25">
      <c r="A76" s="9" t="s">
        <v>75</v>
      </c>
      <c r="B76" s="12">
        <v>6673.2952052784631</v>
      </c>
      <c r="C76">
        <f>SAFADModel_final_000008[[#This Row],[Whole Building:Facility Total Electric Demand Power '[W'](Hourly) ]]/1000</f>
        <v>6.6732952052784631</v>
      </c>
    </row>
    <row r="77" spans="1:3" x14ac:dyDescent="0.25">
      <c r="A77" s="9" t="s">
        <v>76</v>
      </c>
      <c r="B77" s="12">
        <v>6647.5774317608875</v>
      </c>
      <c r="C77">
        <f>SAFADModel_final_000008[[#This Row],[Whole Building:Facility Total Electric Demand Power '[W'](Hourly) ]]/1000</f>
        <v>6.6475774317608876</v>
      </c>
    </row>
    <row r="78" spans="1:3" x14ac:dyDescent="0.25">
      <c r="A78" s="9" t="s">
        <v>77</v>
      </c>
      <c r="B78" s="12">
        <v>6627.0755914459251</v>
      </c>
      <c r="C78">
        <f>SAFADModel_final_000008[[#This Row],[Whole Building:Facility Total Electric Demand Power '[W'](Hourly) ]]/1000</f>
        <v>6.6270755914459247</v>
      </c>
    </row>
    <row r="79" spans="1:3" x14ac:dyDescent="0.25">
      <c r="A79" s="9" t="s">
        <v>78</v>
      </c>
      <c r="B79" s="12">
        <v>6616.9143228249495</v>
      </c>
      <c r="C79">
        <f>SAFADModel_final_000008[[#This Row],[Whole Building:Facility Total Electric Demand Power '[W'](Hourly) ]]/1000</f>
        <v>6.6169143228249494</v>
      </c>
    </row>
    <row r="80" spans="1:3" x14ac:dyDescent="0.25">
      <c r="A80" s="9" t="s">
        <v>79</v>
      </c>
      <c r="B80" s="12">
        <v>6662.0064190986895</v>
      </c>
      <c r="C80">
        <f>SAFADModel_final_000008[[#This Row],[Whole Building:Facility Total Electric Demand Power '[W'](Hourly) ]]/1000</f>
        <v>6.6620064190986898</v>
      </c>
    </row>
    <row r="81" spans="1:3" x14ac:dyDescent="0.25">
      <c r="A81" s="9" t="s">
        <v>80</v>
      </c>
      <c r="B81" s="12">
        <v>18286.798216404899</v>
      </c>
      <c r="C81">
        <f>SAFADModel_final_000008[[#This Row],[Whole Building:Facility Total Electric Demand Power '[W'](Hourly) ]]/1000</f>
        <v>18.2867982164049</v>
      </c>
    </row>
    <row r="82" spans="1:3" x14ac:dyDescent="0.25">
      <c r="A82" s="9" t="s">
        <v>81</v>
      </c>
      <c r="B82" s="12">
        <v>86702.19665313563</v>
      </c>
      <c r="C82">
        <f>SAFADModel_final_000008[[#This Row],[Whole Building:Facility Total Electric Demand Power '[W'](Hourly) ]]/1000</f>
        <v>86.70219665313563</v>
      </c>
    </row>
    <row r="83" spans="1:3" x14ac:dyDescent="0.25">
      <c r="A83" s="9" t="s">
        <v>82</v>
      </c>
      <c r="B83" s="12">
        <v>116378.50570410938</v>
      </c>
      <c r="C83">
        <f>SAFADModel_final_000008[[#This Row],[Whole Building:Facility Total Electric Demand Power '[W'](Hourly) ]]/1000</f>
        <v>116.37850570410939</v>
      </c>
    </row>
    <row r="84" spans="1:3" x14ac:dyDescent="0.25">
      <c r="A84" s="9" t="s">
        <v>83</v>
      </c>
      <c r="B84" s="12">
        <v>130254.92256709842</v>
      </c>
      <c r="C84">
        <f>SAFADModel_final_000008[[#This Row],[Whole Building:Facility Total Electric Demand Power '[W'](Hourly) ]]/1000</f>
        <v>130.25492256709842</v>
      </c>
    </row>
    <row r="85" spans="1:3" x14ac:dyDescent="0.25">
      <c r="A85" s="9" t="s">
        <v>84</v>
      </c>
      <c r="B85" s="12">
        <v>131346.82433378059</v>
      </c>
      <c r="C85">
        <f>SAFADModel_final_000008[[#This Row],[Whole Building:Facility Total Electric Demand Power '[W'](Hourly) ]]/1000</f>
        <v>131.3468243337806</v>
      </c>
    </row>
    <row r="86" spans="1:3" x14ac:dyDescent="0.25">
      <c r="A86" s="9" t="s">
        <v>85</v>
      </c>
      <c r="B86" s="12">
        <v>131819.88292059777</v>
      </c>
      <c r="C86">
        <f>SAFADModel_final_000008[[#This Row],[Whole Building:Facility Total Electric Demand Power '[W'](Hourly) ]]/1000</f>
        <v>131.81988292059776</v>
      </c>
    </row>
    <row r="87" spans="1:3" x14ac:dyDescent="0.25">
      <c r="A87" s="9" t="s">
        <v>86</v>
      </c>
      <c r="B87" s="12">
        <v>141791.10370748962</v>
      </c>
      <c r="C87">
        <f>SAFADModel_final_000008[[#This Row],[Whole Building:Facility Total Electric Demand Power '[W'](Hourly) ]]/1000</f>
        <v>141.79110370748961</v>
      </c>
    </row>
    <row r="88" spans="1:3" x14ac:dyDescent="0.25">
      <c r="A88" s="9" t="s">
        <v>87</v>
      </c>
      <c r="B88" s="12">
        <v>138943.01237756218</v>
      </c>
      <c r="C88">
        <f>SAFADModel_final_000008[[#This Row],[Whole Building:Facility Total Electric Demand Power '[W'](Hourly) ]]/1000</f>
        <v>138.94301237756218</v>
      </c>
    </row>
    <row r="89" spans="1:3" x14ac:dyDescent="0.25">
      <c r="A89" s="9" t="s">
        <v>88</v>
      </c>
      <c r="B89" s="12">
        <v>144740.55748540655</v>
      </c>
      <c r="C89">
        <f>SAFADModel_final_000008[[#This Row],[Whole Building:Facility Total Electric Demand Power '[W'](Hourly) ]]/1000</f>
        <v>144.74055748540655</v>
      </c>
    </row>
    <row r="90" spans="1:3" x14ac:dyDescent="0.25">
      <c r="A90" s="9" t="s">
        <v>89</v>
      </c>
      <c r="B90" s="12">
        <v>134566.22560107481</v>
      </c>
      <c r="C90">
        <f>SAFADModel_final_000008[[#This Row],[Whole Building:Facility Total Electric Demand Power '[W'](Hourly) ]]/1000</f>
        <v>134.56622560107482</v>
      </c>
    </row>
    <row r="91" spans="1:3" x14ac:dyDescent="0.25">
      <c r="A91" s="9" t="s">
        <v>90</v>
      </c>
      <c r="B91" s="12">
        <v>72019.021704515428</v>
      </c>
      <c r="C91">
        <f>SAFADModel_final_000008[[#This Row],[Whole Building:Facility Total Electric Demand Power '[W'](Hourly) ]]/1000</f>
        <v>72.019021704515424</v>
      </c>
    </row>
    <row r="92" spans="1:3" x14ac:dyDescent="0.25">
      <c r="A92" s="9" t="s">
        <v>91</v>
      </c>
      <c r="B92" s="12">
        <v>52769.739897678723</v>
      </c>
      <c r="C92">
        <f>SAFADModel_final_000008[[#This Row],[Whole Building:Facility Total Electric Demand Power '[W'](Hourly) ]]/1000</f>
        <v>52.769739897678726</v>
      </c>
    </row>
    <row r="93" spans="1:3" x14ac:dyDescent="0.25">
      <c r="A93" s="9" t="s">
        <v>92</v>
      </c>
      <c r="B93" s="12">
        <v>38603.740319498153</v>
      </c>
      <c r="C93">
        <f>SAFADModel_final_000008[[#This Row],[Whole Building:Facility Total Electric Demand Power '[W'](Hourly) ]]/1000</f>
        <v>38.603740319498151</v>
      </c>
    </row>
    <row r="94" spans="1:3" x14ac:dyDescent="0.25">
      <c r="A94" s="9" t="s">
        <v>93</v>
      </c>
      <c r="B94" s="12">
        <v>6811.7749912886675</v>
      </c>
      <c r="C94">
        <f>SAFADModel_final_000008[[#This Row],[Whole Building:Facility Total Electric Demand Power '[W'](Hourly) ]]/1000</f>
        <v>6.8117749912886678</v>
      </c>
    </row>
    <row r="95" spans="1:3" x14ac:dyDescent="0.25">
      <c r="A95" s="9" t="s">
        <v>94</v>
      </c>
      <c r="B95" s="12">
        <v>6791.3535879468909</v>
      </c>
      <c r="C95">
        <f>SAFADModel_final_000008[[#This Row],[Whole Building:Facility Total Electric Demand Power '[W'](Hourly) ]]/1000</f>
        <v>6.7913535879468911</v>
      </c>
    </row>
    <row r="96" spans="1:3" x14ac:dyDescent="0.25">
      <c r="A96" s="9" t="s">
        <v>95</v>
      </c>
      <c r="B96" s="12">
        <v>6767.2932265941117</v>
      </c>
      <c r="C96">
        <f>SAFADModel_final_000008[[#This Row],[Whole Building:Facility Total Electric Demand Power '[W'](Hourly) ]]/1000</f>
        <v>6.7672932265941119</v>
      </c>
    </row>
    <row r="97" spans="1:3" x14ac:dyDescent="0.25">
      <c r="A97" s="9" t="s">
        <v>96</v>
      </c>
      <c r="B97" s="12">
        <v>6747.9807753942005</v>
      </c>
      <c r="C97">
        <f>SAFADModel_final_000008[[#This Row],[Whole Building:Facility Total Electric Demand Power '[W'](Hourly) ]]/1000</f>
        <v>6.7479807753942005</v>
      </c>
    </row>
    <row r="98" spans="1:3" x14ac:dyDescent="0.25">
      <c r="A98" s="9" t="s">
        <v>97</v>
      </c>
      <c r="B98" s="12">
        <v>6743.9296298818635</v>
      </c>
      <c r="C98">
        <f>SAFADModel_final_000008[[#This Row],[Whole Building:Facility Total Electric Demand Power '[W'](Hourly) ]]/1000</f>
        <v>6.7439296298818636</v>
      </c>
    </row>
    <row r="99" spans="1:3" x14ac:dyDescent="0.25">
      <c r="A99" s="9" t="s">
        <v>98</v>
      </c>
      <c r="B99" s="12">
        <v>6740.5476300214432</v>
      </c>
      <c r="C99">
        <f>SAFADModel_final_000008[[#This Row],[Whole Building:Facility Total Electric Demand Power '[W'](Hourly) ]]/1000</f>
        <v>6.7405476300214433</v>
      </c>
    </row>
    <row r="100" spans="1:3" x14ac:dyDescent="0.25">
      <c r="A100" s="9" t="s">
        <v>99</v>
      </c>
      <c r="B100" s="12">
        <v>6725.1140697383498</v>
      </c>
      <c r="C100">
        <f>SAFADModel_final_000008[[#This Row],[Whole Building:Facility Total Electric Demand Power '[W'](Hourly) ]]/1000</f>
        <v>6.7251140697383498</v>
      </c>
    </row>
    <row r="101" spans="1:3" x14ac:dyDescent="0.25">
      <c r="A101" s="9" t="s">
        <v>100</v>
      </c>
      <c r="B101" s="12">
        <v>6689.2611026130389</v>
      </c>
      <c r="C101">
        <f>SAFADModel_final_000008[[#This Row],[Whole Building:Facility Total Electric Demand Power '[W'](Hourly) ]]/1000</f>
        <v>6.6892611026130391</v>
      </c>
    </row>
    <row r="102" spans="1:3" x14ac:dyDescent="0.25">
      <c r="A102" s="9" t="s">
        <v>101</v>
      </c>
      <c r="B102" s="12">
        <v>6647.4070971798865</v>
      </c>
      <c r="C102">
        <f>SAFADModel_final_000008[[#This Row],[Whole Building:Facility Total Electric Demand Power '[W'](Hourly) ]]/1000</f>
        <v>6.6474070971798866</v>
      </c>
    </row>
    <row r="103" spans="1:3" x14ac:dyDescent="0.25">
      <c r="A103" s="9" t="s">
        <v>102</v>
      </c>
      <c r="B103" s="12">
        <v>6628.7938729665739</v>
      </c>
      <c r="C103">
        <f>SAFADModel_final_000008[[#This Row],[Whole Building:Facility Total Electric Demand Power '[W'](Hourly) ]]/1000</f>
        <v>6.6287938729665736</v>
      </c>
    </row>
    <row r="104" spans="1:3" x14ac:dyDescent="0.25">
      <c r="A104" s="9" t="s">
        <v>103</v>
      </c>
      <c r="B104" s="12">
        <v>6656.0374268879978</v>
      </c>
      <c r="C104">
        <f>SAFADModel_final_000008[[#This Row],[Whole Building:Facility Total Electric Demand Power '[W'](Hourly) ]]/1000</f>
        <v>6.6560374268879974</v>
      </c>
    </row>
    <row r="105" spans="1:3" x14ac:dyDescent="0.25">
      <c r="A105" s="9" t="s">
        <v>104</v>
      </c>
      <c r="B105" s="12">
        <v>22765.195409638927</v>
      </c>
      <c r="C105">
        <f>SAFADModel_final_000008[[#This Row],[Whole Building:Facility Total Electric Demand Power '[W'](Hourly) ]]/1000</f>
        <v>22.765195409638928</v>
      </c>
    </row>
    <row r="106" spans="1:3" x14ac:dyDescent="0.25">
      <c r="A106" s="9" t="s">
        <v>105</v>
      </c>
      <c r="B106" s="12">
        <v>67381.679401814981</v>
      </c>
      <c r="C106">
        <f>SAFADModel_final_000008[[#This Row],[Whole Building:Facility Total Electric Demand Power '[W'](Hourly) ]]/1000</f>
        <v>67.381679401814978</v>
      </c>
    </row>
    <row r="107" spans="1:3" x14ac:dyDescent="0.25">
      <c r="A107" s="9" t="s">
        <v>106</v>
      </c>
      <c r="B107" s="12">
        <v>117420.27579913191</v>
      </c>
      <c r="C107">
        <f>SAFADModel_final_000008[[#This Row],[Whole Building:Facility Total Electric Demand Power '[W'](Hourly) ]]/1000</f>
        <v>117.42027579913191</v>
      </c>
    </row>
    <row r="108" spans="1:3" x14ac:dyDescent="0.25">
      <c r="A108" s="9" t="s">
        <v>107</v>
      </c>
      <c r="B108" s="12">
        <v>117498.08029434019</v>
      </c>
      <c r="C108">
        <f>SAFADModel_final_000008[[#This Row],[Whole Building:Facility Total Electric Demand Power '[W'](Hourly) ]]/1000</f>
        <v>117.4980802943402</v>
      </c>
    </row>
    <row r="109" spans="1:3" x14ac:dyDescent="0.25">
      <c r="A109" s="9" t="s">
        <v>108</v>
      </c>
      <c r="B109" s="12">
        <v>119291.47057679907</v>
      </c>
      <c r="C109">
        <f>SAFADModel_final_000008[[#This Row],[Whole Building:Facility Total Electric Demand Power '[W'](Hourly) ]]/1000</f>
        <v>119.29147057679907</v>
      </c>
    </row>
    <row r="110" spans="1:3" x14ac:dyDescent="0.25">
      <c r="A110" s="9" t="s">
        <v>109</v>
      </c>
      <c r="B110" s="12">
        <v>125057.60303238641</v>
      </c>
      <c r="C110">
        <f>SAFADModel_final_000008[[#This Row],[Whole Building:Facility Total Electric Demand Power '[W'](Hourly) ]]/1000</f>
        <v>125.05760303238641</v>
      </c>
    </row>
    <row r="111" spans="1:3" x14ac:dyDescent="0.25">
      <c r="A111" s="9" t="s">
        <v>110</v>
      </c>
      <c r="B111" s="12">
        <v>130504.57390776249</v>
      </c>
      <c r="C111">
        <f>SAFADModel_final_000008[[#This Row],[Whole Building:Facility Total Electric Demand Power '[W'](Hourly) ]]/1000</f>
        <v>130.50457390776248</v>
      </c>
    </row>
    <row r="112" spans="1:3" x14ac:dyDescent="0.25">
      <c r="A112" s="9" t="s">
        <v>111</v>
      </c>
      <c r="B112" s="12">
        <v>112861.27847959382</v>
      </c>
      <c r="C112">
        <f>SAFADModel_final_000008[[#This Row],[Whole Building:Facility Total Electric Demand Power '[W'](Hourly) ]]/1000</f>
        <v>112.86127847959382</v>
      </c>
    </row>
    <row r="113" spans="1:3" x14ac:dyDescent="0.25">
      <c r="A113" s="9" t="s">
        <v>112</v>
      </c>
      <c r="B113" s="12">
        <v>100274.80122112129</v>
      </c>
      <c r="C113">
        <f>SAFADModel_final_000008[[#This Row],[Whole Building:Facility Total Electric Demand Power '[W'](Hourly) ]]/1000</f>
        <v>100.27480122112129</v>
      </c>
    </row>
    <row r="114" spans="1:3" x14ac:dyDescent="0.25">
      <c r="A114" s="9" t="s">
        <v>113</v>
      </c>
      <c r="B114" s="12">
        <v>95305.201986698608</v>
      </c>
      <c r="C114">
        <f>SAFADModel_final_000008[[#This Row],[Whole Building:Facility Total Electric Demand Power '[W'](Hourly) ]]/1000</f>
        <v>95.305201986698606</v>
      </c>
    </row>
    <row r="115" spans="1:3" x14ac:dyDescent="0.25">
      <c r="A115" s="9" t="s">
        <v>114</v>
      </c>
      <c r="B115" s="12">
        <v>45347.154914913721</v>
      </c>
      <c r="C115">
        <f>SAFADModel_final_000008[[#This Row],[Whole Building:Facility Total Electric Demand Power '[W'](Hourly) ]]/1000</f>
        <v>45.347154914913723</v>
      </c>
    </row>
    <row r="116" spans="1:3" x14ac:dyDescent="0.25">
      <c r="A116" s="9" t="s">
        <v>115</v>
      </c>
      <c r="B116" s="12">
        <v>24878.078649482337</v>
      </c>
      <c r="C116">
        <f>SAFADModel_final_000008[[#This Row],[Whole Building:Facility Total Electric Demand Power '[W'](Hourly) ]]/1000</f>
        <v>24.878078649482337</v>
      </c>
    </row>
    <row r="117" spans="1:3" x14ac:dyDescent="0.25">
      <c r="A117" s="9" t="s">
        <v>116</v>
      </c>
      <c r="B117" s="12">
        <v>16167.517877335924</v>
      </c>
      <c r="C117">
        <f>SAFADModel_final_000008[[#This Row],[Whole Building:Facility Total Electric Demand Power '[W'](Hourly) ]]/1000</f>
        <v>16.167517877335925</v>
      </c>
    </row>
    <row r="118" spans="1:3" x14ac:dyDescent="0.25">
      <c r="A118" s="9" t="s">
        <v>117</v>
      </c>
      <c r="B118" s="12">
        <v>11473.118812175613</v>
      </c>
      <c r="C118">
        <f>SAFADModel_final_000008[[#This Row],[Whole Building:Facility Total Electric Demand Power '[W'](Hourly) ]]/1000</f>
        <v>11.473118812175613</v>
      </c>
    </row>
    <row r="119" spans="1:3" x14ac:dyDescent="0.25">
      <c r="A119" s="9" t="s">
        <v>118</v>
      </c>
      <c r="B119" s="12">
        <v>6791.3678047690273</v>
      </c>
      <c r="C119">
        <f>SAFADModel_final_000008[[#This Row],[Whole Building:Facility Total Electric Demand Power '[W'](Hourly) ]]/1000</f>
        <v>6.7913678047690276</v>
      </c>
    </row>
    <row r="120" spans="1:3" x14ac:dyDescent="0.25">
      <c r="A120" s="9" t="s">
        <v>119</v>
      </c>
      <c r="B120" s="12">
        <v>6769.6559090497176</v>
      </c>
      <c r="C120">
        <f>SAFADModel_final_000008[[#This Row],[Whole Building:Facility Total Electric Demand Power '[W'](Hourly) ]]/1000</f>
        <v>6.7696559090497175</v>
      </c>
    </row>
    <row r="121" spans="1:3" x14ac:dyDescent="0.25">
      <c r="A121" s="9" t="s">
        <v>120</v>
      </c>
      <c r="B121" s="12">
        <v>6752.5028340303033</v>
      </c>
      <c r="C121">
        <f>SAFADModel_final_000008[[#This Row],[Whole Building:Facility Total Electric Demand Power '[W'](Hourly) ]]/1000</f>
        <v>6.7525028340303033</v>
      </c>
    </row>
    <row r="122" spans="1:3" x14ac:dyDescent="0.25">
      <c r="A122" s="9" t="s">
        <v>533</v>
      </c>
      <c r="B122" s="12">
        <v>6743.0014256485292</v>
      </c>
      <c r="C122">
        <f>SAFADModel_final_000008[[#This Row],[Whole Building:Facility Total Electric Demand Power '[W'](Hourly) ]]/1000</f>
        <v>6.7430014256485293</v>
      </c>
    </row>
    <row r="123" spans="1:3" x14ac:dyDescent="0.25">
      <c r="A123" s="9" t="s">
        <v>534</v>
      </c>
      <c r="B123" s="12">
        <v>6736.8879606602641</v>
      </c>
      <c r="C123">
        <f>SAFADModel_final_000008[[#This Row],[Whole Building:Facility Total Electric Demand Power '[W'](Hourly) ]]/1000</f>
        <v>6.7368879606602636</v>
      </c>
    </row>
    <row r="124" spans="1:3" x14ac:dyDescent="0.25">
      <c r="A124" s="9" t="s">
        <v>535</v>
      </c>
      <c r="B124" s="12">
        <v>6719.362238643258</v>
      </c>
      <c r="C124">
        <f>SAFADModel_final_000008[[#This Row],[Whole Building:Facility Total Electric Demand Power '[W'](Hourly) ]]/1000</f>
        <v>6.7193622386432583</v>
      </c>
    </row>
    <row r="125" spans="1:3" x14ac:dyDescent="0.25">
      <c r="A125" s="9" t="s">
        <v>536</v>
      </c>
      <c r="B125" s="12">
        <v>6678.22652415416</v>
      </c>
      <c r="C125">
        <f>SAFADModel_final_000008[[#This Row],[Whole Building:Facility Total Electric Demand Power '[W'](Hourly) ]]/1000</f>
        <v>6.6782265241541596</v>
      </c>
    </row>
    <row r="126" spans="1:3" x14ac:dyDescent="0.25">
      <c r="A126" s="9" t="s">
        <v>537</v>
      </c>
      <c r="B126" s="12">
        <v>6623.3295326878833</v>
      </c>
      <c r="C126">
        <f>SAFADModel_final_000008[[#This Row],[Whole Building:Facility Total Electric Demand Power '[W'](Hourly) ]]/1000</f>
        <v>6.6233295326878832</v>
      </c>
    </row>
    <row r="127" spans="1:3" x14ac:dyDescent="0.25">
      <c r="A127" s="9" t="s">
        <v>538</v>
      </c>
      <c r="B127" s="12">
        <v>6587.9172658332618</v>
      </c>
      <c r="C127">
        <f>SAFADModel_final_000008[[#This Row],[Whole Building:Facility Total Electric Demand Power '[W'](Hourly) ]]/1000</f>
        <v>6.5879172658332621</v>
      </c>
    </row>
    <row r="128" spans="1:3" x14ac:dyDescent="0.25">
      <c r="A128" s="9" t="s">
        <v>539</v>
      </c>
      <c r="B128" s="12">
        <v>6585.5739721136342</v>
      </c>
      <c r="C128">
        <f>SAFADModel_final_000008[[#This Row],[Whole Building:Facility Total Electric Demand Power '[W'](Hourly) ]]/1000</f>
        <v>6.5855739721136342</v>
      </c>
    </row>
    <row r="129" spans="1:3" x14ac:dyDescent="0.25">
      <c r="A129" s="9" t="s">
        <v>540</v>
      </c>
      <c r="B129" s="12">
        <v>6605.1071425761984</v>
      </c>
      <c r="C129">
        <f>SAFADModel_final_000008[[#This Row],[Whole Building:Facility Total Electric Demand Power '[W'](Hourly) ]]/1000</f>
        <v>6.6051071425761982</v>
      </c>
    </row>
    <row r="130" spans="1:3" x14ac:dyDescent="0.25">
      <c r="A130" s="9" t="s">
        <v>541</v>
      </c>
      <c r="B130" s="12">
        <v>35847.09658949577</v>
      </c>
      <c r="C130">
        <f>SAFADModel_final_000008[[#This Row],[Whole Building:Facility Total Electric Demand Power '[W'](Hourly) ]]/1000</f>
        <v>35.84709658949577</v>
      </c>
    </row>
    <row r="131" spans="1:3" x14ac:dyDescent="0.25">
      <c r="A131" s="9" t="s">
        <v>542</v>
      </c>
      <c r="B131" s="12">
        <v>50677.195121058932</v>
      </c>
      <c r="C131">
        <f>SAFADModel_final_000008[[#This Row],[Whole Building:Facility Total Electric Demand Power '[W'](Hourly) ]]/1000</f>
        <v>50.677195121058929</v>
      </c>
    </row>
    <row r="132" spans="1:3" x14ac:dyDescent="0.25">
      <c r="A132" s="9" t="s">
        <v>543</v>
      </c>
      <c r="B132" s="12">
        <v>58311.0886248479</v>
      </c>
      <c r="C132">
        <f>SAFADModel_final_000008[[#This Row],[Whole Building:Facility Total Electric Demand Power '[W'](Hourly) ]]/1000</f>
        <v>58.311088624847898</v>
      </c>
    </row>
    <row r="133" spans="1:3" x14ac:dyDescent="0.25">
      <c r="A133" s="9" t="s">
        <v>544</v>
      </c>
      <c r="B133" s="12">
        <v>51416.021606232236</v>
      </c>
      <c r="C133">
        <f>SAFADModel_final_000008[[#This Row],[Whole Building:Facility Total Electric Demand Power '[W'](Hourly) ]]/1000</f>
        <v>51.416021606232235</v>
      </c>
    </row>
    <row r="134" spans="1:3" x14ac:dyDescent="0.25">
      <c r="A134" s="9" t="s">
        <v>545</v>
      </c>
      <c r="B134" s="12">
        <v>40023.427623707968</v>
      </c>
      <c r="C134">
        <f>SAFADModel_final_000008[[#This Row],[Whole Building:Facility Total Electric Demand Power '[W'](Hourly) ]]/1000</f>
        <v>40.023427623707967</v>
      </c>
    </row>
    <row r="135" spans="1:3" x14ac:dyDescent="0.25">
      <c r="A135" s="9" t="s">
        <v>546</v>
      </c>
      <c r="B135" s="12">
        <v>35360.382127926903</v>
      </c>
      <c r="C135">
        <f>SAFADModel_final_000008[[#This Row],[Whole Building:Facility Total Electric Demand Power '[W'](Hourly) ]]/1000</f>
        <v>35.360382127926904</v>
      </c>
    </row>
    <row r="136" spans="1:3" x14ac:dyDescent="0.25">
      <c r="A136" s="9" t="s">
        <v>547</v>
      </c>
      <c r="B136" s="12">
        <v>37135.592683120361</v>
      </c>
      <c r="C136">
        <f>SAFADModel_final_000008[[#This Row],[Whole Building:Facility Total Electric Demand Power '[W'](Hourly) ]]/1000</f>
        <v>37.135592683120365</v>
      </c>
    </row>
    <row r="137" spans="1:3" x14ac:dyDescent="0.25">
      <c r="A137" s="9" t="s">
        <v>548</v>
      </c>
      <c r="B137" s="12">
        <v>33563.10848098508</v>
      </c>
      <c r="C137">
        <f>SAFADModel_final_000008[[#This Row],[Whole Building:Facility Total Electric Demand Power '[W'](Hourly) ]]/1000</f>
        <v>33.563108480985079</v>
      </c>
    </row>
    <row r="138" spans="1:3" x14ac:dyDescent="0.25">
      <c r="A138" s="9" t="s">
        <v>549</v>
      </c>
      <c r="B138" s="12">
        <v>27261.995714470828</v>
      </c>
      <c r="C138">
        <f>SAFADModel_final_000008[[#This Row],[Whole Building:Facility Total Electric Demand Power '[W'](Hourly) ]]/1000</f>
        <v>27.261995714470828</v>
      </c>
    </row>
    <row r="139" spans="1:3" x14ac:dyDescent="0.25">
      <c r="A139" s="9" t="s">
        <v>550</v>
      </c>
      <c r="B139" s="12">
        <v>26394.259905747411</v>
      </c>
      <c r="C139">
        <f>SAFADModel_final_000008[[#This Row],[Whole Building:Facility Total Electric Demand Power '[W'](Hourly) ]]/1000</f>
        <v>26.394259905747411</v>
      </c>
    </row>
    <row r="140" spans="1:3" x14ac:dyDescent="0.25">
      <c r="A140" s="9" t="s">
        <v>551</v>
      </c>
      <c r="B140" s="12">
        <v>21632.329753674883</v>
      </c>
      <c r="C140">
        <f>SAFADModel_final_000008[[#This Row],[Whole Building:Facility Total Electric Demand Power '[W'](Hourly) ]]/1000</f>
        <v>21.632329753674885</v>
      </c>
    </row>
    <row r="141" spans="1:3" x14ac:dyDescent="0.25">
      <c r="A141" s="9" t="s">
        <v>552</v>
      </c>
      <c r="B141" s="12">
        <v>8792.8099346244107</v>
      </c>
      <c r="C141">
        <f>SAFADModel_final_000008[[#This Row],[Whole Building:Facility Total Electric Demand Power '[W'](Hourly) ]]/1000</f>
        <v>8.79280993462441</v>
      </c>
    </row>
    <row r="142" spans="1:3" x14ac:dyDescent="0.25">
      <c r="A142" s="9" t="s">
        <v>553</v>
      </c>
      <c r="B142" s="12">
        <v>8580.4239131643935</v>
      </c>
      <c r="C142">
        <f>SAFADModel_final_000008[[#This Row],[Whole Building:Facility Total Electric Demand Power '[W'](Hourly) ]]/1000</f>
        <v>8.5804239131643936</v>
      </c>
    </row>
    <row r="143" spans="1:3" x14ac:dyDescent="0.25">
      <c r="A143" s="9" t="s">
        <v>554</v>
      </c>
      <c r="B143" s="12">
        <v>6912.4418724893085</v>
      </c>
      <c r="C143">
        <f>SAFADModel_final_000008[[#This Row],[Whole Building:Facility Total Electric Demand Power '[W'](Hourly) ]]/1000</f>
        <v>6.9124418724893086</v>
      </c>
    </row>
    <row r="144" spans="1:3" x14ac:dyDescent="0.25">
      <c r="A144" s="9" t="s">
        <v>555</v>
      </c>
      <c r="B144" s="12">
        <v>6760.0471191888928</v>
      </c>
      <c r="C144">
        <f>SAFADModel_final_000008[[#This Row],[Whole Building:Facility Total Electric Demand Power '[W'](Hourly) ]]/1000</f>
        <v>6.7600471191888927</v>
      </c>
    </row>
    <row r="145" spans="1:3" x14ac:dyDescent="0.25">
      <c r="A145" s="9" t="s">
        <v>556</v>
      </c>
      <c r="B145" s="12">
        <v>6714.39825948828</v>
      </c>
      <c r="C145">
        <f>SAFADModel_final_000008[[#This Row],[Whole Building:Facility Total Electric Demand Power '[W'](Hourly) ]]/1000</f>
        <v>6.7143982594882798</v>
      </c>
    </row>
    <row r="146" spans="1:3" x14ac:dyDescent="0.25">
      <c r="A146" s="9" t="s">
        <v>557</v>
      </c>
      <c r="B146" s="12">
        <v>6696.824394964121</v>
      </c>
      <c r="C146">
        <f>SAFADModel_final_000008[[#This Row],[Whole Building:Facility Total Electric Demand Power '[W'](Hourly) ]]/1000</f>
        <v>6.6968243949641213</v>
      </c>
    </row>
    <row r="147" spans="1:3" x14ac:dyDescent="0.25">
      <c r="A147" s="9" t="s">
        <v>558</v>
      </c>
      <c r="B147" s="12">
        <v>6683.096787679312</v>
      </c>
      <c r="C147">
        <f>SAFADModel_final_000008[[#This Row],[Whole Building:Facility Total Electric Demand Power '[W'](Hourly) ]]/1000</f>
        <v>6.6830967876793119</v>
      </c>
    </row>
    <row r="148" spans="1:3" x14ac:dyDescent="0.25">
      <c r="A148" s="9" t="s">
        <v>559</v>
      </c>
      <c r="B148" s="12">
        <v>6674.4999201055498</v>
      </c>
      <c r="C148">
        <f>SAFADModel_final_000008[[#This Row],[Whole Building:Facility Total Electric Demand Power '[W'](Hourly) ]]/1000</f>
        <v>6.6744999201055499</v>
      </c>
    </row>
    <row r="149" spans="1:3" x14ac:dyDescent="0.25">
      <c r="A149" s="9" t="s">
        <v>560</v>
      </c>
      <c r="B149" s="12">
        <v>6669.5260413859323</v>
      </c>
      <c r="C149">
        <f>SAFADModel_final_000008[[#This Row],[Whole Building:Facility Total Electric Demand Power '[W'](Hourly) ]]/1000</f>
        <v>6.6695260413859323</v>
      </c>
    </row>
    <row r="150" spans="1:3" x14ac:dyDescent="0.25">
      <c r="A150" s="9" t="s">
        <v>561</v>
      </c>
      <c r="B150" s="12">
        <v>6660.3643733026956</v>
      </c>
      <c r="C150">
        <f>SAFADModel_final_000008[[#This Row],[Whole Building:Facility Total Electric Demand Power '[W'](Hourly) ]]/1000</f>
        <v>6.6603643733026958</v>
      </c>
    </row>
    <row r="151" spans="1:3" x14ac:dyDescent="0.25">
      <c r="A151" s="9" t="s">
        <v>562</v>
      </c>
      <c r="B151" s="12">
        <v>6679.3554744091662</v>
      </c>
      <c r="C151">
        <f>SAFADModel_final_000008[[#This Row],[Whole Building:Facility Total Electric Demand Power '[W'](Hourly) ]]/1000</f>
        <v>6.6793554744091663</v>
      </c>
    </row>
    <row r="152" spans="1:3" x14ac:dyDescent="0.25">
      <c r="A152" s="9" t="s">
        <v>563</v>
      </c>
      <c r="B152" s="12">
        <v>6743.8011766902682</v>
      </c>
      <c r="C152">
        <f>SAFADModel_final_000008[[#This Row],[Whole Building:Facility Total Electric Demand Power '[W'](Hourly) ]]/1000</f>
        <v>6.7438011766902681</v>
      </c>
    </row>
    <row r="153" spans="1:3" x14ac:dyDescent="0.25">
      <c r="A153" s="9" t="s">
        <v>564</v>
      </c>
      <c r="B153" s="12">
        <v>6821.4659081528835</v>
      </c>
      <c r="C153">
        <f>SAFADModel_final_000008[[#This Row],[Whole Building:Facility Total Electric Demand Power '[W'](Hourly) ]]/1000</f>
        <v>6.8214659081528835</v>
      </c>
    </row>
    <row r="154" spans="1:3" x14ac:dyDescent="0.25">
      <c r="A154" s="9" t="s">
        <v>565</v>
      </c>
      <c r="B154" s="12">
        <v>6882.1528757029846</v>
      </c>
      <c r="C154">
        <f>SAFADModel_final_000008[[#This Row],[Whole Building:Facility Total Electric Demand Power '[W'](Hourly) ]]/1000</f>
        <v>6.8821528757029844</v>
      </c>
    </row>
    <row r="155" spans="1:3" x14ac:dyDescent="0.25">
      <c r="A155" s="9" t="s">
        <v>566</v>
      </c>
      <c r="B155" s="12">
        <v>6911.358508244768</v>
      </c>
      <c r="C155">
        <f>SAFADModel_final_000008[[#This Row],[Whole Building:Facility Total Electric Demand Power '[W'](Hourly) ]]/1000</f>
        <v>6.9113585082447679</v>
      </c>
    </row>
    <row r="156" spans="1:3" x14ac:dyDescent="0.25">
      <c r="A156" s="9" t="s">
        <v>567</v>
      </c>
      <c r="B156" s="12">
        <v>6927.5757776423879</v>
      </c>
      <c r="C156">
        <f>SAFADModel_final_000008[[#This Row],[Whole Building:Facility Total Electric Demand Power '[W'](Hourly) ]]/1000</f>
        <v>6.9275757776423879</v>
      </c>
    </row>
    <row r="157" spans="1:3" x14ac:dyDescent="0.25">
      <c r="A157" s="9" t="s">
        <v>568</v>
      </c>
      <c r="B157" s="12">
        <v>6933.0103626752789</v>
      </c>
      <c r="C157">
        <f>SAFADModel_final_000008[[#This Row],[Whole Building:Facility Total Electric Demand Power '[W'](Hourly) ]]/1000</f>
        <v>6.9330103626752786</v>
      </c>
    </row>
    <row r="158" spans="1:3" x14ac:dyDescent="0.25">
      <c r="A158" s="9" t="s">
        <v>569</v>
      </c>
      <c r="B158" s="12">
        <v>6939.28434522314</v>
      </c>
      <c r="C158">
        <f>SAFADModel_final_000008[[#This Row],[Whole Building:Facility Total Electric Demand Power '[W'](Hourly) ]]/1000</f>
        <v>6.9392843452231396</v>
      </c>
    </row>
    <row r="159" spans="1:3" x14ac:dyDescent="0.25">
      <c r="A159" s="9" t="s">
        <v>570</v>
      </c>
      <c r="B159" s="12">
        <v>6952.1193982619852</v>
      </c>
      <c r="C159">
        <f>SAFADModel_final_000008[[#This Row],[Whole Building:Facility Total Electric Demand Power '[W'](Hourly) ]]/1000</f>
        <v>6.9521193982619849</v>
      </c>
    </row>
    <row r="160" spans="1:3" x14ac:dyDescent="0.25">
      <c r="A160" s="9" t="s">
        <v>571</v>
      </c>
      <c r="B160" s="12">
        <v>6973.5777068268553</v>
      </c>
      <c r="C160">
        <f>SAFADModel_final_000008[[#This Row],[Whole Building:Facility Total Electric Demand Power '[W'](Hourly) ]]/1000</f>
        <v>6.9735777068268554</v>
      </c>
    </row>
    <row r="161" spans="1:3" x14ac:dyDescent="0.25">
      <c r="A161" s="9" t="s">
        <v>572</v>
      </c>
      <c r="B161" s="12">
        <v>6997.1700865479006</v>
      </c>
      <c r="C161">
        <f>SAFADModel_final_000008[[#This Row],[Whole Building:Facility Total Electric Demand Power '[W'](Hourly) ]]/1000</f>
        <v>6.997170086547901</v>
      </c>
    </row>
    <row r="162" spans="1:3" x14ac:dyDescent="0.25">
      <c r="A162" s="9" t="s">
        <v>573</v>
      </c>
      <c r="B162" s="12">
        <v>7012.8098776574489</v>
      </c>
      <c r="C162">
        <f>SAFADModel_final_000008[[#This Row],[Whole Building:Facility Total Electric Demand Power '[W'](Hourly) ]]/1000</f>
        <v>7.0128098776574488</v>
      </c>
    </row>
    <row r="163" spans="1:3" x14ac:dyDescent="0.25">
      <c r="A163" s="9" t="s">
        <v>574</v>
      </c>
      <c r="B163" s="12">
        <v>7008.5370822803161</v>
      </c>
      <c r="C163">
        <f>SAFADModel_final_000008[[#This Row],[Whole Building:Facility Total Electric Demand Power '[W'](Hourly) ]]/1000</f>
        <v>7.0085370822803164</v>
      </c>
    </row>
    <row r="164" spans="1:3" x14ac:dyDescent="0.25">
      <c r="A164" s="9" t="s">
        <v>575</v>
      </c>
      <c r="B164" s="12">
        <v>6988.87342889094</v>
      </c>
      <c r="C164">
        <f>SAFADModel_final_000008[[#This Row],[Whole Building:Facility Total Electric Demand Power '[W'](Hourly) ]]/1000</f>
        <v>6.9888734288909395</v>
      </c>
    </row>
    <row r="165" spans="1:3" x14ac:dyDescent="0.25">
      <c r="A165" s="9" t="s">
        <v>576</v>
      </c>
      <c r="B165" s="12">
        <v>6964.3854637318245</v>
      </c>
      <c r="C165">
        <f>SAFADModel_final_000008[[#This Row],[Whole Building:Facility Total Electric Demand Power '[W'](Hourly) ]]/1000</f>
        <v>6.9643854637318245</v>
      </c>
    </row>
    <row r="166" spans="1:3" x14ac:dyDescent="0.25">
      <c r="A166" s="9" t="s">
        <v>577</v>
      </c>
      <c r="B166" s="12">
        <v>6946.3711096483448</v>
      </c>
      <c r="C166">
        <f>SAFADModel_final_000008[[#This Row],[Whole Building:Facility Total Electric Demand Power '[W'](Hourly) ]]/1000</f>
        <v>6.9463711096483447</v>
      </c>
    </row>
    <row r="167" spans="1:3" x14ac:dyDescent="0.25">
      <c r="A167" s="9" t="s">
        <v>578</v>
      </c>
      <c r="B167" s="12">
        <v>6912.3392191131998</v>
      </c>
      <c r="C167">
        <f>SAFADModel_final_000008[[#This Row],[Whole Building:Facility Total Electric Demand Power '[W'](Hourly) ]]/1000</f>
        <v>6.9123392191131998</v>
      </c>
    </row>
    <row r="168" spans="1:3" x14ac:dyDescent="0.25">
      <c r="A168" s="9" t="s">
        <v>579</v>
      </c>
      <c r="B168" s="12">
        <v>6873.2944304876246</v>
      </c>
      <c r="C168">
        <f>SAFADModel_final_000008[[#This Row],[Whole Building:Facility Total Electric Demand Power '[W'](Hourly) ]]/1000</f>
        <v>6.8732944304876247</v>
      </c>
    </row>
    <row r="169" spans="1:3" x14ac:dyDescent="0.25">
      <c r="A169" s="9" t="s">
        <v>580</v>
      </c>
      <c r="B169" s="12">
        <v>6839.2760380874824</v>
      </c>
      <c r="C169">
        <f>SAFADModel_final_000008[[#This Row],[Whole Building:Facility Total Electric Demand Power '[W'](Hourly) ]]/1000</f>
        <v>6.8392760380874824</v>
      </c>
    </row>
    <row r="170" spans="1:3" x14ac:dyDescent="0.25">
      <c r="A170" s="9" t="s">
        <v>121</v>
      </c>
      <c r="B170" s="12">
        <v>6824.2243744624284</v>
      </c>
      <c r="C170">
        <f>SAFADModel_final_000008[[#This Row],[Whole Building:Facility Total Electric Demand Power '[W'](Hourly) ]]/1000</f>
        <v>6.8242243744624282</v>
      </c>
    </row>
    <row r="171" spans="1:3" x14ac:dyDescent="0.25">
      <c r="A171" s="9" t="s">
        <v>122</v>
      </c>
      <c r="B171" s="12">
        <v>6809.6810845736136</v>
      </c>
      <c r="C171">
        <f>SAFADModel_final_000008[[#This Row],[Whole Building:Facility Total Electric Demand Power '[W'](Hourly) ]]/1000</f>
        <v>6.8096810845736133</v>
      </c>
    </row>
    <row r="172" spans="1:3" x14ac:dyDescent="0.25">
      <c r="A172" s="9" t="s">
        <v>123</v>
      </c>
      <c r="B172" s="12">
        <v>6784.6183073961884</v>
      </c>
      <c r="C172">
        <f>SAFADModel_final_000008[[#This Row],[Whole Building:Facility Total Electric Demand Power '[W'](Hourly) ]]/1000</f>
        <v>6.7846183073961885</v>
      </c>
    </row>
    <row r="173" spans="1:3" x14ac:dyDescent="0.25">
      <c r="A173" s="9" t="s">
        <v>124</v>
      </c>
      <c r="B173" s="12">
        <v>6752.2172839306759</v>
      </c>
      <c r="C173">
        <f>SAFADModel_final_000008[[#This Row],[Whole Building:Facility Total Electric Demand Power '[W'](Hourly) ]]/1000</f>
        <v>6.7522172839306762</v>
      </c>
    </row>
    <row r="174" spans="1:3" x14ac:dyDescent="0.25">
      <c r="A174" s="9" t="s">
        <v>125</v>
      </c>
      <c r="B174" s="12">
        <v>6714.8293648258586</v>
      </c>
      <c r="C174">
        <f>SAFADModel_final_000008[[#This Row],[Whole Building:Facility Total Electric Demand Power '[W'](Hourly) ]]/1000</f>
        <v>6.7148293648258583</v>
      </c>
    </row>
    <row r="175" spans="1:3" x14ac:dyDescent="0.25">
      <c r="A175" s="9" t="s">
        <v>126</v>
      </c>
      <c r="B175" s="12">
        <v>6703.1535380415962</v>
      </c>
      <c r="C175">
        <f>SAFADModel_final_000008[[#This Row],[Whole Building:Facility Total Electric Demand Power '[W'](Hourly) ]]/1000</f>
        <v>6.7031535380415965</v>
      </c>
    </row>
    <row r="176" spans="1:3" x14ac:dyDescent="0.25">
      <c r="A176" s="9" t="s">
        <v>127</v>
      </c>
      <c r="B176" s="12">
        <v>6733.1477305799672</v>
      </c>
      <c r="C176">
        <f>SAFADModel_final_000008[[#This Row],[Whole Building:Facility Total Electric Demand Power '[W'](Hourly) ]]/1000</f>
        <v>6.733147730579967</v>
      </c>
    </row>
    <row r="177" spans="1:3" x14ac:dyDescent="0.25">
      <c r="A177" s="9" t="s">
        <v>128</v>
      </c>
      <c r="B177" s="12">
        <v>24557.149435275005</v>
      </c>
      <c r="C177">
        <f>SAFADModel_final_000008[[#This Row],[Whole Building:Facility Total Electric Demand Power '[W'](Hourly) ]]/1000</f>
        <v>24.557149435275004</v>
      </c>
    </row>
    <row r="178" spans="1:3" x14ac:dyDescent="0.25">
      <c r="A178" s="9" t="s">
        <v>129</v>
      </c>
      <c r="B178" s="12">
        <v>67735.974297896086</v>
      </c>
      <c r="C178">
        <f>SAFADModel_final_000008[[#This Row],[Whole Building:Facility Total Electric Demand Power '[W'](Hourly) ]]/1000</f>
        <v>67.735974297896092</v>
      </c>
    </row>
    <row r="179" spans="1:3" x14ac:dyDescent="0.25">
      <c r="A179" s="9" t="s">
        <v>130</v>
      </c>
      <c r="B179" s="12">
        <v>102518.67491789437</v>
      </c>
      <c r="C179">
        <f>SAFADModel_final_000008[[#This Row],[Whole Building:Facility Total Electric Demand Power '[W'](Hourly) ]]/1000</f>
        <v>102.51867491789437</v>
      </c>
    </row>
    <row r="180" spans="1:3" x14ac:dyDescent="0.25">
      <c r="A180" s="9" t="s">
        <v>131</v>
      </c>
      <c r="B180" s="12">
        <v>99869.239896082203</v>
      </c>
      <c r="C180">
        <f>SAFADModel_final_000008[[#This Row],[Whole Building:Facility Total Electric Demand Power '[W'](Hourly) ]]/1000</f>
        <v>99.869239896082206</v>
      </c>
    </row>
    <row r="181" spans="1:3" x14ac:dyDescent="0.25">
      <c r="A181" s="9" t="s">
        <v>132</v>
      </c>
      <c r="B181" s="12">
        <v>130951.021503839</v>
      </c>
      <c r="C181">
        <f>SAFADModel_final_000008[[#This Row],[Whole Building:Facility Total Electric Demand Power '[W'](Hourly) ]]/1000</f>
        <v>130.951021503839</v>
      </c>
    </row>
    <row r="182" spans="1:3" x14ac:dyDescent="0.25">
      <c r="A182" s="9" t="s">
        <v>133</v>
      </c>
      <c r="B182" s="12">
        <v>128922.63478458126</v>
      </c>
      <c r="C182">
        <f>SAFADModel_final_000008[[#This Row],[Whole Building:Facility Total Electric Demand Power '[W'](Hourly) ]]/1000</f>
        <v>128.92263478458125</v>
      </c>
    </row>
    <row r="183" spans="1:3" x14ac:dyDescent="0.25">
      <c r="A183" s="9" t="s">
        <v>134</v>
      </c>
      <c r="B183" s="12">
        <v>139344.53430498994</v>
      </c>
      <c r="C183">
        <f>SAFADModel_final_000008[[#This Row],[Whole Building:Facility Total Electric Demand Power '[W'](Hourly) ]]/1000</f>
        <v>139.34453430498993</v>
      </c>
    </row>
    <row r="184" spans="1:3" x14ac:dyDescent="0.25">
      <c r="A184" s="9" t="s">
        <v>135</v>
      </c>
      <c r="B184" s="12">
        <v>146111.76473948624</v>
      </c>
      <c r="C184">
        <f>SAFADModel_final_000008[[#This Row],[Whole Building:Facility Total Electric Demand Power '[W'](Hourly) ]]/1000</f>
        <v>146.11176473948623</v>
      </c>
    </row>
    <row r="185" spans="1:3" x14ac:dyDescent="0.25">
      <c r="A185" s="9" t="s">
        <v>136</v>
      </c>
      <c r="B185" s="12">
        <v>136293.80764305554</v>
      </c>
      <c r="C185">
        <f>SAFADModel_final_000008[[#This Row],[Whole Building:Facility Total Electric Demand Power '[W'](Hourly) ]]/1000</f>
        <v>136.29380764305554</v>
      </c>
    </row>
    <row r="186" spans="1:3" x14ac:dyDescent="0.25">
      <c r="A186" s="9" t="s">
        <v>137</v>
      </c>
      <c r="B186" s="12">
        <v>121056.86440974259</v>
      </c>
      <c r="C186">
        <f>SAFADModel_final_000008[[#This Row],[Whole Building:Facility Total Electric Demand Power '[W'](Hourly) ]]/1000</f>
        <v>121.05686440974259</v>
      </c>
    </row>
    <row r="187" spans="1:3" x14ac:dyDescent="0.25">
      <c r="A187" s="9" t="s">
        <v>138</v>
      </c>
      <c r="B187" s="12">
        <v>43588.626274385606</v>
      </c>
      <c r="C187">
        <f>SAFADModel_final_000008[[#This Row],[Whole Building:Facility Total Electric Demand Power '[W'](Hourly) ]]/1000</f>
        <v>43.588626274385604</v>
      </c>
    </row>
    <row r="188" spans="1:3" x14ac:dyDescent="0.25">
      <c r="A188" s="9" t="s">
        <v>139</v>
      </c>
      <c r="B188" s="12">
        <v>21457.651893091013</v>
      </c>
      <c r="C188">
        <f>SAFADModel_final_000008[[#This Row],[Whole Building:Facility Total Electric Demand Power '[W'](Hourly) ]]/1000</f>
        <v>21.457651893091015</v>
      </c>
    </row>
    <row r="189" spans="1:3" x14ac:dyDescent="0.25">
      <c r="A189" s="9" t="s">
        <v>140</v>
      </c>
      <c r="B189" s="12">
        <v>9317.6416381663639</v>
      </c>
      <c r="C189">
        <f>SAFADModel_final_000008[[#This Row],[Whole Building:Facility Total Electric Demand Power '[W'](Hourly) ]]/1000</f>
        <v>9.3176416381663643</v>
      </c>
    </row>
    <row r="190" spans="1:3" x14ac:dyDescent="0.25">
      <c r="A190" s="9" t="s">
        <v>141</v>
      </c>
      <c r="B190" s="12">
        <v>7244.8743875162254</v>
      </c>
      <c r="C190">
        <f>SAFADModel_final_000008[[#This Row],[Whole Building:Facility Total Electric Demand Power '[W'](Hourly) ]]/1000</f>
        <v>7.2448743875162256</v>
      </c>
    </row>
    <row r="191" spans="1:3" x14ac:dyDescent="0.25">
      <c r="A191" s="9" t="s">
        <v>142</v>
      </c>
      <c r="B191" s="12">
        <v>6829.5434250960525</v>
      </c>
      <c r="C191">
        <f>SAFADModel_final_000008[[#This Row],[Whole Building:Facility Total Electric Demand Power '[W'](Hourly) ]]/1000</f>
        <v>6.8295434250960527</v>
      </c>
    </row>
    <row r="192" spans="1:3" x14ac:dyDescent="0.25">
      <c r="A192" s="9" t="s">
        <v>143</v>
      </c>
      <c r="B192" s="12">
        <v>6835.3564850933408</v>
      </c>
      <c r="C192">
        <f>SAFADModel_final_000008[[#This Row],[Whole Building:Facility Total Electric Demand Power '[W'](Hourly) ]]/1000</f>
        <v>6.8353564850933406</v>
      </c>
    </row>
    <row r="193" spans="1:3" x14ac:dyDescent="0.25">
      <c r="A193" s="9" t="s">
        <v>144</v>
      </c>
      <c r="B193" s="12">
        <v>6828.9763601224622</v>
      </c>
      <c r="C193">
        <f>SAFADModel_final_000008[[#This Row],[Whole Building:Facility Total Electric Demand Power '[W'](Hourly) ]]/1000</f>
        <v>6.8289763601224625</v>
      </c>
    </row>
    <row r="194" spans="1:3" x14ac:dyDescent="0.25">
      <c r="A194" s="9" t="s">
        <v>145</v>
      </c>
      <c r="B194" s="12">
        <v>6812.7550305160621</v>
      </c>
      <c r="C194">
        <f>SAFADModel_final_000008[[#This Row],[Whole Building:Facility Total Electric Demand Power '[W'](Hourly) ]]/1000</f>
        <v>6.8127550305160618</v>
      </c>
    </row>
    <row r="195" spans="1:3" x14ac:dyDescent="0.25">
      <c r="A195" s="9" t="s">
        <v>146</v>
      </c>
      <c r="B195" s="12">
        <v>6797.0895486669697</v>
      </c>
      <c r="C195">
        <f>SAFADModel_final_000008[[#This Row],[Whole Building:Facility Total Electric Demand Power '[W'](Hourly) ]]/1000</f>
        <v>6.7970895486669693</v>
      </c>
    </row>
    <row r="196" spans="1:3" x14ac:dyDescent="0.25">
      <c r="A196" s="9" t="s">
        <v>147</v>
      </c>
      <c r="B196" s="12">
        <v>6781.0919481236187</v>
      </c>
      <c r="C196">
        <f>SAFADModel_final_000008[[#This Row],[Whole Building:Facility Total Electric Demand Power '[W'](Hourly) ]]/1000</f>
        <v>6.7810919481236187</v>
      </c>
    </row>
    <row r="197" spans="1:3" x14ac:dyDescent="0.25">
      <c r="A197" s="9" t="s">
        <v>148</v>
      </c>
      <c r="B197" s="12">
        <v>6765.7160245675832</v>
      </c>
      <c r="C197">
        <f>SAFADModel_final_000008[[#This Row],[Whole Building:Facility Total Electric Demand Power '[W'](Hourly) ]]/1000</f>
        <v>6.7657160245675829</v>
      </c>
    </row>
    <row r="198" spans="1:3" x14ac:dyDescent="0.25">
      <c r="A198" s="9" t="s">
        <v>149</v>
      </c>
      <c r="B198" s="12">
        <v>6748.2609510982156</v>
      </c>
      <c r="C198">
        <f>SAFADModel_final_000008[[#This Row],[Whole Building:Facility Total Electric Demand Power '[W'](Hourly) ]]/1000</f>
        <v>6.7482609510982154</v>
      </c>
    </row>
    <row r="199" spans="1:3" x14ac:dyDescent="0.25">
      <c r="A199" s="9" t="s">
        <v>150</v>
      </c>
      <c r="B199" s="12">
        <v>6750.9175698787212</v>
      </c>
      <c r="C199">
        <f>SAFADModel_final_000008[[#This Row],[Whole Building:Facility Total Electric Demand Power '[W'](Hourly) ]]/1000</f>
        <v>6.7509175698787214</v>
      </c>
    </row>
    <row r="200" spans="1:3" x14ac:dyDescent="0.25">
      <c r="A200" s="9" t="s">
        <v>151</v>
      </c>
      <c r="B200" s="12">
        <v>6774.6528267626009</v>
      </c>
      <c r="C200">
        <f>SAFADModel_final_000008[[#This Row],[Whole Building:Facility Total Electric Demand Power '[W'](Hourly) ]]/1000</f>
        <v>6.7746528267626012</v>
      </c>
    </row>
    <row r="201" spans="1:3" x14ac:dyDescent="0.25">
      <c r="A201" s="9" t="s">
        <v>152</v>
      </c>
      <c r="B201" s="12">
        <v>6811.4690014465223</v>
      </c>
      <c r="C201">
        <f>SAFADModel_final_000008[[#This Row],[Whole Building:Facility Total Electric Demand Power '[W'](Hourly) ]]/1000</f>
        <v>6.8114690014465227</v>
      </c>
    </row>
    <row r="202" spans="1:3" x14ac:dyDescent="0.25">
      <c r="A202" s="9" t="s">
        <v>153</v>
      </c>
      <c r="B202" s="12">
        <v>6838.4944865059288</v>
      </c>
      <c r="C202">
        <f>SAFADModel_final_000008[[#This Row],[Whole Building:Facility Total Electric Demand Power '[W'](Hourly) ]]/1000</f>
        <v>6.8384944865059287</v>
      </c>
    </row>
    <row r="203" spans="1:3" x14ac:dyDescent="0.25">
      <c r="A203" s="9" t="s">
        <v>154</v>
      </c>
      <c r="B203" s="12">
        <v>6906.546851499701</v>
      </c>
      <c r="C203">
        <f>SAFADModel_final_000008[[#This Row],[Whole Building:Facility Total Electric Demand Power '[W'](Hourly) ]]/1000</f>
        <v>6.9065468514997006</v>
      </c>
    </row>
    <row r="204" spans="1:3" x14ac:dyDescent="0.25">
      <c r="A204" s="9" t="s">
        <v>155</v>
      </c>
      <c r="B204" s="12">
        <v>6970.6462181066818</v>
      </c>
      <c r="C204">
        <f>SAFADModel_final_000008[[#This Row],[Whole Building:Facility Total Electric Demand Power '[W'](Hourly) ]]/1000</f>
        <v>6.9706462181066815</v>
      </c>
    </row>
    <row r="205" spans="1:3" x14ac:dyDescent="0.25">
      <c r="A205" s="9" t="s">
        <v>156</v>
      </c>
      <c r="B205" s="12">
        <v>6990.3037969088109</v>
      </c>
      <c r="C205">
        <f>SAFADModel_final_000008[[#This Row],[Whole Building:Facility Total Electric Demand Power '[W'](Hourly) ]]/1000</f>
        <v>6.9903037969088109</v>
      </c>
    </row>
    <row r="206" spans="1:3" x14ac:dyDescent="0.25">
      <c r="A206" s="9" t="s">
        <v>157</v>
      </c>
      <c r="B206" s="12">
        <v>6994.2952966370285</v>
      </c>
      <c r="C206">
        <f>SAFADModel_final_000008[[#This Row],[Whole Building:Facility Total Electric Demand Power '[W'](Hourly) ]]/1000</f>
        <v>6.9942952966370289</v>
      </c>
    </row>
    <row r="207" spans="1:3" x14ac:dyDescent="0.25">
      <c r="A207" s="9" t="s">
        <v>158</v>
      </c>
      <c r="B207" s="12">
        <v>6986.19942679621</v>
      </c>
      <c r="C207">
        <f>SAFADModel_final_000008[[#This Row],[Whole Building:Facility Total Electric Demand Power '[W'](Hourly) ]]/1000</f>
        <v>6.98619942679621</v>
      </c>
    </row>
    <row r="208" spans="1:3" x14ac:dyDescent="0.25">
      <c r="A208" s="9" t="s">
        <v>159</v>
      </c>
      <c r="B208" s="12">
        <v>6976.6884890427509</v>
      </c>
      <c r="C208">
        <f>SAFADModel_final_000008[[#This Row],[Whole Building:Facility Total Electric Demand Power '[W'](Hourly) ]]/1000</f>
        <v>6.9766884890427505</v>
      </c>
    </row>
    <row r="209" spans="1:3" x14ac:dyDescent="0.25">
      <c r="A209" s="9" t="s">
        <v>160</v>
      </c>
      <c r="B209" s="12">
        <v>6964.680244742146</v>
      </c>
      <c r="C209">
        <f>SAFADModel_final_000008[[#This Row],[Whole Building:Facility Total Electric Demand Power '[W'](Hourly) ]]/1000</f>
        <v>6.9646802447421461</v>
      </c>
    </row>
    <row r="210" spans="1:3" x14ac:dyDescent="0.25">
      <c r="A210" s="9" t="s">
        <v>161</v>
      </c>
      <c r="B210" s="12">
        <v>6945.9254313674965</v>
      </c>
      <c r="C210">
        <f>SAFADModel_final_000008[[#This Row],[Whole Building:Facility Total Electric Demand Power '[W'](Hourly) ]]/1000</f>
        <v>6.9459254313674963</v>
      </c>
    </row>
    <row r="211" spans="1:3" x14ac:dyDescent="0.25">
      <c r="A211" s="9" t="s">
        <v>162</v>
      </c>
      <c r="B211" s="12">
        <v>6924.0696448860836</v>
      </c>
      <c r="C211">
        <f>SAFADModel_final_000008[[#This Row],[Whole Building:Facility Total Electric Demand Power '[W'](Hourly) ]]/1000</f>
        <v>6.9240696448860835</v>
      </c>
    </row>
    <row r="212" spans="1:3" x14ac:dyDescent="0.25">
      <c r="A212" s="9" t="s">
        <v>163</v>
      </c>
      <c r="B212" s="12">
        <v>6897.8578053284482</v>
      </c>
      <c r="C212">
        <f>SAFADModel_final_000008[[#This Row],[Whole Building:Facility Total Electric Demand Power '[W'](Hourly) ]]/1000</f>
        <v>6.8978578053284485</v>
      </c>
    </row>
    <row r="213" spans="1:3" x14ac:dyDescent="0.25">
      <c r="A213" s="9" t="s">
        <v>164</v>
      </c>
      <c r="B213" s="12">
        <v>6871.017570768935</v>
      </c>
      <c r="C213">
        <f>SAFADModel_final_000008[[#This Row],[Whole Building:Facility Total Electric Demand Power '[W'](Hourly) ]]/1000</f>
        <v>6.8710175707689354</v>
      </c>
    </row>
    <row r="214" spans="1:3" x14ac:dyDescent="0.25">
      <c r="A214" s="9" t="s">
        <v>165</v>
      </c>
      <c r="B214" s="12">
        <v>6849.9071804595296</v>
      </c>
      <c r="C214">
        <f>SAFADModel_final_000008[[#This Row],[Whole Building:Facility Total Electric Demand Power '[W'](Hourly) ]]/1000</f>
        <v>6.84990718045953</v>
      </c>
    </row>
    <row r="215" spans="1:3" x14ac:dyDescent="0.25">
      <c r="A215" s="9" t="s">
        <v>166</v>
      </c>
      <c r="B215" s="12">
        <v>6828.0774870733221</v>
      </c>
      <c r="C215">
        <f>SAFADModel_final_000008[[#This Row],[Whole Building:Facility Total Electric Demand Power '[W'](Hourly) ]]/1000</f>
        <v>6.8280774870733225</v>
      </c>
    </row>
    <row r="216" spans="1:3" x14ac:dyDescent="0.25">
      <c r="A216" s="9" t="s">
        <v>167</v>
      </c>
      <c r="B216" s="12">
        <v>6808.7494373137642</v>
      </c>
      <c r="C216">
        <f>SAFADModel_final_000008[[#This Row],[Whole Building:Facility Total Electric Demand Power '[W'](Hourly) ]]/1000</f>
        <v>6.8087494373137645</v>
      </c>
    </row>
    <row r="217" spans="1:3" x14ac:dyDescent="0.25">
      <c r="A217" s="9" t="s">
        <v>168</v>
      </c>
      <c r="B217" s="12">
        <v>6791.13697043517</v>
      </c>
      <c r="C217">
        <f>SAFADModel_final_000008[[#This Row],[Whole Building:Facility Total Electric Demand Power '[W'](Hourly) ]]/1000</f>
        <v>6.7911369704351703</v>
      </c>
    </row>
    <row r="218" spans="1:3" x14ac:dyDescent="0.25">
      <c r="A218" s="9" t="s">
        <v>169</v>
      </c>
      <c r="B218" s="12">
        <v>6777.2050156671721</v>
      </c>
      <c r="C218">
        <f>SAFADModel_final_000008[[#This Row],[Whole Building:Facility Total Electric Demand Power '[W'](Hourly) ]]/1000</f>
        <v>6.7772050156671719</v>
      </c>
    </row>
    <row r="219" spans="1:3" x14ac:dyDescent="0.25">
      <c r="A219" s="9" t="s">
        <v>170</v>
      </c>
      <c r="B219" s="12">
        <v>6765.730169949934</v>
      </c>
      <c r="C219">
        <f>SAFADModel_final_000008[[#This Row],[Whole Building:Facility Total Electric Demand Power '[W'](Hourly) ]]/1000</f>
        <v>6.7657301699499337</v>
      </c>
    </row>
    <row r="220" spans="1:3" x14ac:dyDescent="0.25">
      <c r="A220" s="9" t="s">
        <v>171</v>
      </c>
      <c r="B220" s="12">
        <v>6755.5829003532699</v>
      </c>
      <c r="C220">
        <f>SAFADModel_final_000008[[#This Row],[Whole Building:Facility Total Electric Demand Power '[W'](Hourly) ]]/1000</f>
        <v>6.7555829003532697</v>
      </c>
    </row>
    <row r="221" spans="1:3" x14ac:dyDescent="0.25">
      <c r="A221" s="9" t="s">
        <v>172</v>
      </c>
      <c r="B221" s="12">
        <v>6747.5031301190902</v>
      </c>
      <c r="C221">
        <f>SAFADModel_final_000008[[#This Row],[Whole Building:Facility Total Electric Demand Power '[W'](Hourly) ]]/1000</f>
        <v>6.7475031301190906</v>
      </c>
    </row>
    <row r="222" spans="1:3" x14ac:dyDescent="0.25">
      <c r="A222" s="9" t="s">
        <v>173</v>
      </c>
      <c r="B222" s="12">
        <v>6741.1735655638768</v>
      </c>
      <c r="C222">
        <f>SAFADModel_final_000008[[#This Row],[Whole Building:Facility Total Electric Demand Power '[W'](Hourly) ]]/1000</f>
        <v>6.7411735655638765</v>
      </c>
    </row>
    <row r="223" spans="1:3" x14ac:dyDescent="0.25">
      <c r="A223" s="9" t="s">
        <v>174</v>
      </c>
      <c r="B223" s="12">
        <v>6746.2252575195889</v>
      </c>
      <c r="C223">
        <f>SAFADModel_final_000008[[#This Row],[Whole Building:Facility Total Electric Demand Power '[W'](Hourly) ]]/1000</f>
        <v>6.7462252575195887</v>
      </c>
    </row>
    <row r="224" spans="1:3" x14ac:dyDescent="0.25">
      <c r="A224" s="9" t="s">
        <v>175</v>
      </c>
      <c r="B224" s="12">
        <v>6783.9860589901355</v>
      </c>
      <c r="C224">
        <f>SAFADModel_final_000008[[#This Row],[Whole Building:Facility Total Electric Demand Power '[W'](Hourly) ]]/1000</f>
        <v>6.7839860589901351</v>
      </c>
    </row>
    <row r="225" spans="1:3" x14ac:dyDescent="0.25">
      <c r="A225" s="9" t="s">
        <v>176</v>
      </c>
      <c r="B225" s="12">
        <v>19884.242137881894</v>
      </c>
      <c r="C225">
        <f>SAFADModel_final_000008[[#This Row],[Whole Building:Facility Total Electric Demand Power '[W'](Hourly) ]]/1000</f>
        <v>19.884242137881895</v>
      </c>
    </row>
    <row r="226" spans="1:3" x14ac:dyDescent="0.25">
      <c r="A226" s="9" t="s">
        <v>177</v>
      </c>
      <c r="B226" s="12">
        <v>82304.920140485774</v>
      </c>
      <c r="C226">
        <f>SAFADModel_final_000008[[#This Row],[Whole Building:Facility Total Electric Demand Power '[W'](Hourly) ]]/1000</f>
        <v>82.304920140485777</v>
      </c>
    </row>
    <row r="227" spans="1:3" x14ac:dyDescent="0.25">
      <c r="A227" s="9" t="s">
        <v>178</v>
      </c>
      <c r="B227" s="12">
        <v>104629.93382375241</v>
      </c>
      <c r="C227">
        <f>SAFADModel_final_000008[[#This Row],[Whole Building:Facility Total Electric Demand Power '[W'](Hourly) ]]/1000</f>
        <v>104.62993382375241</v>
      </c>
    </row>
    <row r="228" spans="1:3" x14ac:dyDescent="0.25">
      <c r="A228" s="9" t="s">
        <v>179</v>
      </c>
      <c r="B228" s="12">
        <v>118911.0265677056</v>
      </c>
      <c r="C228">
        <f>SAFADModel_final_000008[[#This Row],[Whole Building:Facility Total Electric Demand Power '[W'](Hourly) ]]/1000</f>
        <v>118.9110265677056</v>
      </c>
    </row>
    <row r="229" spans="1:3" x14ac:dyDescent="0.25">
      <c r="A229" s="9" t="s">
        <v>180</v>
      </c>
      <c r="B229" s="12">
        <v>142607.17331792825</v>
      </c>
      <c r="C229">
        <f>SAFADModel_final_000008[[#This Row],[Whole Building:Facility Total Electric Demand Power '[W'](Hourly) ]]/1000</f>
        <v>142.60717331792824</v>
      </c>
    </row>
    <row r="230" spans="1:3" x14ac:dyDescent="0.25">
      <c r="A230" s="9" t="s">
        <v>181</v>
      </c>
      <c r="B230" s="12">
        <v>139630.47864849831</v>
      </c>
      <c r="C230">
        <f>SAFADModel_final_000008[[#This Row],[Whole Building:Facility Total Electric Demand Power '[W'](Hourly) ]]/1000</f>
        <v>139.6304786484983</v>
      </c>
    </row>
    <row r="231" spans="1:3" x14ac:dyDescent="0.25">
      <c r="A231" s="9" t="s">
        <v>182</v>
      </c>
      <c r="B231" s="12">
        <v>136466.60195240972</v>
      </c>
      <c r="C231">
        <f>SAFADModel_final_000008[[#This Row],[Whole Building:Facility Total Electric Demand Power '[W'](Hourly) ]]/1000</f>
        <v>136.46660195240972</v>
      </c>
    </row>
    <row r="232" spans="1:3" x14ac:dyDescent="0.25">
      <c r="A232" s="9" t="s">
        <v>183</v>
      </c>
      <c r="B232" s="12">
        <v>141852.02514570049</v>
      </c>
      <c r="C232">
        <f>SAFADModel_final_000008[[#This Row],[Whole Building:Facility Total Electric Demand Power '[W'](Hourly) ]]/1000</f>
        <v>141.85202514570048</v>
      </c>
    </row>
    <row r="233" spans="1:3" x14ac:dyDescent="0.25">
      <c r="A233" s="9" t="s">
        <v>184</v>
      </c>
      <c r="B233" s="12">
        <v>116549.58479874271</v>
      </c>
      <c r="C233">
        <f>SAFADModel_final_000008[[#This Row],[Whole Building:Facility Total Electric Demand Power '[W'](Hourly) ]]/1000</f>
        <v>116.54958479874271</v>
      </c>
    </row>
    <row r="234" spans="1:3" x14ac:dyDescent="0.25">
      <c r="A234" s="9" t="s">
        <v>185</v>
      </c>
      <c r="B234" s="12">
        <v>66789.050785081854</v>
      </c>
      <c r="C234">
        <f>SAFADModel_final_000008[[#This Row],[Whole Building:Facility Total Electric Demand Power '[W'](Hourly) ]]/1000</f>
        <v>66.789050785081855</v>
      </c>
    </row>
    <row r="235" spans="1:3" x14ac:dyDescent="0.25">
      <c r="A235" s="9" t="s">
        <v>186</v>
      </c>
      <c r="B235" s="12">
        <v>40883.015113415808</v>
      </c>
      <c r="C235">
        <f>SAFADModel_final_000008[[#This Row],[Whole Building:Facility Total Electric Demand Power '[W'](Hourly) ]]/1000</f>
        <v>40.883015113415809</v>
      </c>
    </row>
    <row r="236" spans="1:3" x14ac:dyDescent="0.25">
      <c r="A236" s="9" t="s">
        <v>187</v>
      </c>
      <c r="B236" s="12">
        <v>18060.965324272791</v>
      </c>
      <c r="C236">
        <f>SAFADModel_final_000008[[#This Row],[Whole Building:Facility Total Electric Demand Power '[W'](Hourly) ]]/1000</f>
        <v>18.060965324272789</v>
      </c>
    </row>
    <row r="237" spans="1:3" x14ac:dyDescent="0.25">
      <c r="A237" s="9" t="s">
        <v>188</v>
      </c>
      <c r="B237" s="12">
        <v>7647.932670719315</v>
      </c>
      <c r="C237">
        <f>SAFADModel_final_000008[[#This Row],[Whole Building:Facility Total Electric Demand Power '[W'](Hourly) ]]/1000</f>
        <v>7.6479326707193147</v>
      </c>
    </row>
    <row r="238" spans="1:3" x14ac:dyDescent="0.25">
      <c r="A238" s="9" t="s">
        <v>189</v>
      </c>
      <c r="B238" s="12">
        <v>7212.4147121824599</v>
      </c>
      <c r="C238">
        <f>SAFADModel_final_000008[[#This Row],[Whole Building:Facility Total Electric Demand Power '[W'](Hourly) ]]/1000</f>
        <v>7.2124147121824596</v>
      </c>
    </row>
    <row r="239" spans="1:3" x14ac:dyDescent="0.25">
      <c r="A239" s="9" t="s">
        <v>190</v>
      </c>
      <c r="B239" s="12">
        <v>6791.8371134936451</v>
      </c>
      <c r="C239">
        <f>SAFADModel_final_000008[[#This Row],[Whole Building:Facility Total Electric Demand Power '[W'](Hourly) ]]/1000</f>
        <v>6.7918371134936448</v>
      </c>
    </row>
    <row r="240" spans="1:3" x14ac:dyDescent="0.25">
      <c r="A240" s="9" t="s">
        <v>191</v>
      </c>
      <c r="B240" s="12">
        <v>6788.9361975612092</v>
      </c>
      <c r="C240">
        <f>SAFADModel_final_000008[[#This Row],[Whole Building:Facility Total Electric Demand Power '[W'](Hourly) ]]/1000</f>
        <v>6.7889361975612088</v>
      </c>
    </row>
    <row r="241" spans="1:3" x14ac:dyDescent="0.25">
      <c r="A241" s="9" t="s">
        <v>192</v>
      </c>
      <c r="B241" s="12">
        <v>6783.4353687797748</v>
      </c>
      <c r="C241">
        <f>SAFADModel_final_000008[[#This Row],[Whole Building:Facility Total Electric Demand Power '[W'](Hourly) ]]/1000</f>
        <v>6.7834353687797746</v>
      </c>
    </row>
    <row r="242" spans="1:3" x14ac:dyDescent="0.25">
      <c r="A242" s="9" t="s">
        <v>193</v>
      </c>
      <c r="B242" s="12">
        <v>6775.6243196196183</v>
      </c>
      <c r="C242">
        <f>SAFADModel_final_000008[[#This Row],[Whole Building:Facility Total Electric Demand Power '[W'](Hourly) ]]/1000</f>
        <v>6.7756243196196184</v>
      </c>
    </row>
    <row r="243" spans="1:3" x14ac:dyDescent="0.25">
      <c r="A243" s="9" t="s">
        <v>194</v>
      </c>
      <c r="B243" s="12">
        <v>6772.2347878924529</v>
      </c>
      <c r="C243">
        <f>SAFADModel_final_000008[[#This Row],[Whole Building:Facility Total Electric Demand Power '[W'](Hourly) ]]/1000</f>
        <v>6.7722347878924527</v>
      </c>
    </row>
    <row r="244" spans="1:3" x14ac:dyDescent="0.25">
      <c r="A244" s="9" t="s">
        <v>195</v>
      </c>
      <c r="B244" s="12">
        <v>6756.2608789308833</v>
      </c>
      <c r="C244">
        <f>SAFADModel_final_000008[[#This Row],[Whole Building:Facility Total Electric Demand Power '[W'](Hourly) ]]/1000</f>
        <v>6.7562608789308829</v>
      </c>
    </row>
    <row r="245" spans="1:3" x14ac:dyDescent="0.25">
      <c r="A245" s="9" t="s">
        <v>196</v>
      </c>
      <c r="B245" s="12">
        <v>6721.0863305167122</v>
      </c>
      <c r="C245">
        <f>SAFADModel_final_000008[[#This Row],[Whole Building:Facility Total Electric Demand Power '[W'](Hourly) ]]/1000</f>
        <v>6.7210863305167123</v>
      </c>
    </row>
    <row r="246" spans="1:3" x14ac:dyDescent="0.25">
      <c r="A246" s="9" t="s">
        <v>197</v>
      </c>
      <c r="B246" s="12">
        <v>6679.8455423252781</v>
      </c>
      <c r="C246">
        <f>SAFADModel_final_000008[[#This Row],[Whole Building:Facility Total Electric Demand Power '[W'](Hourly) ]]/1000</f>
        <v>6.6798455423252783</v>
      </c>
    </row>
    <row r="247" spans="1:3" x14ac:dyDescent="0.25">
      <c r="A247" s="9" t="s">
        <v>198</v>
      </c>
      <c r="B247" s="12">
        <v>6665.1160995120727</v>
      </c>
      <c r="C247">
        <f>SAFADModel_final_000008[[#This Row],[Whole Building:Facility Total Electric Demand Power '[W'](Hourly) ]]/1000</f>
        <v>6.6651160995120726</v>
      </c>
    </row>
    <row r="248" spans="1:3" x14ac:dyDescent="0.25">
      <c r="A248" s="9" t="s">
        <v>199</v>
      </c>
      <c r="B248" s="12">
        <v>6705.3678707758008</v>
      </c>
      <c r="C248">
        <f>SAFADModel_final_000008[[#This Row],[Whole Building:Facility Total Electric Demand Power '[W'](Hourly) ]]/1000</f>
        <v>6.7053678707758007</v>
      </c>
    </row>
    <row r="249" spans="1:3" x14ac:dyDescent="0.25">
      <c r="A249" s="9" t="s">
        <v>200</v>
      </c>
      <c r="B249" s="12">
        <v>18368.366639641641</v>
      </c>
      <c r="C249">
        <f>SAFADModel_final_000008[[#This Row],[Whole Building:Facility Total Electric Demand Power '[W'](Hourly) ]]/1000</f>
        <v>18.368366639641643</v>
      </c>
    </row>
    <row r="250" spans="1:3" x14ac:dyDescent="0.25">
      <c r="A250" s="9" t="s">
        <v>201</v>
      </c>
      <c r="B250" s="12">
        <v>89146.285714703496</v>
      </c>
      <c r="C250">
        <f>SAFADModel_final_000008[[#This Row],[Whole Building:Facility Total Electric Demand Power '[W'](Hourly) ]]/1000</f>
        <v>89.146285714703495</v>
      </c>
    </row>
    <row r="251" spans="1:3" x14ac:dyDescent="0.25">
      <c r="A251" s="9" t="s">
        <v>202</v>
      </c>
      <c r="B251" s="12">
        <v>116928.74280917678</v>
      </c>
      <c r="C251">
        <f>SAFADModel_final_000008[[#This Row],[Whole Building:Facility Total Electric Demand Power '[W'](Hourly) ]]/1000</f>
        <v>116.92874280917678</v>
      </c>
    </row>
    <row r="252" spans="1:3" x14ac:dyDescent="0.25">
      <c r="A252" s="9" t="s">
        <v>203</v>
      </c>
      <c r="B252" s="12">
        <v>129601.30009444967</v>
      </c>
      <c r="C252">
        <f>SAFADModel_final_000008[[#This Row],[Whole Building:Facility Total Electric Demand Power '[W'](Hourly) ]]/1000</f>
        <v>129.60130009444967</v>
      </c>
    </row>
    <row r="253" spans="1:3" x14ac:dyDescent="0.25">
      <c r="A253" s="9" t="s">
        <v>204</v>
      </c>
      <c r="B253" s="12">
        <v>131223.79405162772</v>
      </c>
      <c r="C253">
        <f>SAFADModel_final_000008[[#This Row],[Whole Building:Facility Total Electric Demand Power '[W'](Hourly) ]]/1000</f>
        <v>131.22379405162772</v>
      </c>
    </row>
    <row r="254" spans="1:3" x14ac:dyDescent="0.25">
      <c r="A254" s="9" t="s">
        <v>205</v>
      </c>
      <c r="B254" s="12">
        <v>132571.44728755218</v>
      </c>
      <c r="C254">
        <f>SAFADModel_final_000008[[#This Row],[Whole Building:Facility Total Electric Demand Power '[W'](Hourly) ]]/1000</f>
        <v>132.57144728755219</v>
      </c>
    </row>
    <row r="255" spans="1:3" x14ac:dyDescent="0.25">
      <c r="A255" s="9" t="s">
        <v>206</v>
      </c>
      <c r="B255" s="12">
        <v>143393.13187247241</v>
      </c>
      <c r="C255">
        <f>SAFADModel_final_000008[[#This Row],[Whole Building:Facility Total Electric Demand Power '[W'](Hourly) ]]/1000</f>
        <v>143.39313187247242</v>
      </c>
    </row>
    <row r="256" spans="1:3" x14ac:dyDescent="0.25">
      <c r="A256" s="9" t="s">
        <v>207</v>
      </c>
      <c r="B256" s="12">
        <v>142873.12754213522</v>
      </c>
      <c r="C256">
        <f>SAFADModel_final_000008[[#This Row],[Whole Building:Facility Total Electric Demand Power '[W'](Hourly) ]]/1000</f>
        <v>142.87312754213522</v>
      </c>
    </row>
    <row r="257" spans="1:3" x14ac:dyDescent="0.25">
      <c r="A257" s="9" t="s">
        <v>208</v>
      </c>
      <c r="B257" s="12">
        <v>147745.88565302451</v>
      </c>
      <c r="C257">
        <f>SAFADModel_final_000008[[#This Row],[Whole Building:Facility Total Electric Demand Power '[W'](Hourly) ]]/1000</f>
        <v>147.74588565302452</v>
      </c>
    </row>
    <row r="258" spans="1:3" x14ac:dyDescent="0.25">
      <c r="A258" s="9" t="s">
        <v>209</v>
      </c>
      <c r="B258" s="12">
        <v>137293.3166180985</v>
      </c>
      <c r="C258">
        <f>SAFADModel_final_000008[[#This Row],[Whole Building:Facility Total Electric Demand Power '[W'](Hourly) ]]/1000</f>
        <v>137.29331661809849</v>
      </c>
    </row>
    <row r="259" spans="1:3" x14ac:dyDescent="0.25">
      <c r="A259" s="9" t="s">
        <v>210</v>
      </c>
      <c r="B259" s="12">
        <v>72384.407663452977</v>
      </c>
      <c r="C259">
        <f>SAFADModel_final_000008[[#This Row],[Whole Building:Facility Total Electric Demand Power '[W'](Hourly) ]]/1000</f>
        <v>72.384407663452976</v>
      </c>
    </row>
    <row r="260" spans="1:3" x14ac:dyDescent="0.25">
      <c r="A260" s="9" t="s">
        <v>211</v>
      </c>
      <c r="B260" s="12">
        <v>53099.504088492518</v>
      </c>
      <c r="C260">
        <f>SAFADModel_final_000008[[#This Row],[Whole Building:Facility Total Electric Demand Power '[W'](Hourly) ]]/1000</f>
        <v>53.099504088492516</v>
      </c>
    </row>
    <row r="261" spans="1:3" x14ac:dyDescent="0.25">
      <c r="A261" s="9" t="s">
        <v>212</v>
      </c>
      <c r="B261" s="12">
        <v>38839.514143285902</v>
      </c>
      <c r="C261">
        <f>SAFADModel_final_000008[[#This Row],[Whole Building:Facility Total Electric Demand Power '[W'](Hourly) ]]/1000</f>
        <v>38.839514143285903</v>
      </c>
    </row>
    <row r="262" spans="1:3" x14ac:dyDescent="0.25">
      <c r="A262" s="9" t="s">
        <v>213</v>
      </c>
      <c r="B262" s="12">
        <v>6852.5393637825764</v>
      </c>
      <c r="C262">
        <f>SAFADModel_final_000008[[#This Row],[Whole Building:Facility Total Electric Demand Power '[W'](Hourly) ]]/1000</f>
        <v>6.8525393637825767</v>
      </c>
    </row>
    <row r="263" spans="1:3" x14ac:dyDescent="0.25">
      <c r="A263" s="9" t="s">
        <v>214</v>
      </c>
      <c r="B263" s="12">
        <v>6820.571369270986</v>
      </c>
      <c r="C263">
        <f>SAFADModel_final_000008[[#This Row],[Whole Building:Facility Total Electric Demand Power '[W'](Hourly) ]]/1000</f>
        <v>6.8205713692709864</v>
      </c>
    </row>
    <row r="264" spans="1:3" x14ac:dyDescent="0.25">
      <c r="A264" s="9" t="s">
        <v>215</v>
      </c>
      <c r="B264" s="12">
        <v>6781.8440587124669</v>
      </c>
      <c r="C264">
        <f>SAFADModel_final_000008[[#This Row],[Whole Building:Facility Total Electric Demand Power '[W'](Hourly) ]]/1000</f>
        <v>6.7818440587124673</v>
      </c>
    </row>
    <row r="265" spans="1:3" x14ac:dyDescent="0.25">
      <c r="A265" s="9" t="s">
        <v>216</v>
      </c>
      <c r="B265" s="12">
        <v>6744.2796637242936</v>
      </c>
      <c r="C265">
        <f>SAFADModel_final_000008[[#This Row],[Whole Building:Facility Total Electric Demand Power '[W'](Hourly) ]]/1000</f>
        <v>6.7442796637242939</v>
      </c>
    </row>
    <row r="266" spans="1:3" x14ac:dyDescent="0.25">
      <c r="A266" s="9" t="s">
        <v>217</v>
      </c>
      <c r="B266" s="12">
        <v>6709.5989815866342</v>
      </c>
      <c r="C266">
        <f>SAFADModel_final_000008[[#This Row],[Whole Building:Facility Total Electric Demand Power '[W'](Hourly) ]]/1000</f>
        <v>6.7095989815866339</v>
      </c>
    </row>
    <row r="267" spans="1:3" x14ac:dyDescent="0.25">
      <c r="A267" s="9" t="s">
        <v>218</v>
      </c>
      <c r="B267" s="12">
        <v>6670.1157154817456</v>
      </c>
      <c r="C267">
        <f>SAFADModel_final_000008[[#This Row],[Whole Building:Facility Total Electric Demand Power '[W'](Hourly) ]]/1000</f>
        <v>6.6701157154817459</v>
      </c>
    </row>
    <row r="268" spans="1:3" x14ac:dyDescent="0.25">
      <c r="A268" s="9" t="s">
        <v>219</v>
      </c>
      <c r="B268" s="12">
        <v>6637.5006273727913</v>
      </c>
      <c r="C268">
        <f>SAFADModel_final_000008[[#This Row],[Whole Building:Facility Total Electric Demand Power '[W'](Hourly) ]]/1000</f>
        <v>6.6375006273727912</v>
      </c>
    </row>
    <row r="269" spans="1:3" x14ac:dyDescent="0.25">
      <c r="A269" s="9" t="s">
        <v>220</v>
      </c>
      <c r="B269" s="12">
        <v>6624.1307816593171</v>
      </c>
      <c r="C269">
        <f>SAFADModel_final_000008[[#This Row],[Whole Building:Facility Total Electric Demand Power '[W'](Hourly) ]]/1000</f>
        <v>6.6241307816593169</v>
      </c>
    </row>
    <row r="270" spans="1:3" x14ac:dyDescent="0.25">
      <c r="A270" s="9" t="s">
        <v>221</v>
      </c>
      <c r="B270" s="12">
        <v>6616.4861039120296</v>
      </c>
      <c r="C270">
        <f>SAFADModel_final_000008[[#This Row],[Whole Building:Facility Total Electric Demand Power '[W'](Hourly) ]]/1000</f>
        <v>6.6164861039120293</v>
      </c>
    </row>
    <row r="271" spans="1:3" x14ac:dyDescent="0.25">
      <c r="A271" s="9" t="s">
        <v>222</v>
      </c>
      <c r="B271" s="12">
        <v>6643.5520833563469</v>
      </c>
      <c r="C271">
        <f>SAFADModel_final_000008[[#This Row],[Whole Building:Facility Total Electric Demand Power '[W'](Hourly) ]]/1000</f>
        <v>6.6435520833563473</v>
      </c>
    </row>
    <row r="272" spans="1:3" x14ac:dyDescent="0.25">
      <c r="A272" s="9" t="s">
        <v>223</v>
      </c>
      <c r="B272" s="12">
        <v>6738.9718969347814</v>
      </c>
      <c r="C272">
        <f>SAFADModel_final_000008[[#This Row],[Whole Building:Facility Total Electric Demand Power '[W'](Hourly) ]]/1000</f>
        <v>6.7389718969347818</v>
      </c>
    </row>
    <row r="273" spans="1:3" x14ac:dyDescent="0.25">
      <c r="A273" s="9" t="s">
        <v>224</v>
      </c>
      <c r="B273" s="12">
        <v>23241.027508006246</v>
      </c>
      <c r="C273">
        <f>SAFADModel_final_000008[[#This Row],[Whole Building:Facility Total Electric Demand Power '[W'](Hourly) ]]/1000</f>
        <v>23.241027508006244</v>
      </c>
    </row>
    <row r="274" spans="1:3" x14ac:dyDescent="0.25">
      <c r="A274" s="9" t="s">
        <v>225</v>
      </c>
      <c r="B274" s="12">
        <v>78483.750547197254</v>
      </c>
      <c r="C274">
        <f>SAFADModel_final_000008[[#This Row],[Whole Building:Facility Total Electric Demand Power '[W'](Hourly) ]]/1000</f>
        <v>78.483750547197261</v>
      </c>
    </row>
    <row r="275" spans="1:3" x14ac:dyDescent="0.25">
      <c r="A275" s="9" t="s">
        <v>226</v>
      </c>
      <c r="B275" s="12">
        <v>122544.90523471036</v>
      </c>
      <c r="C275">
        <f>SAFADModel_final_000008[[#This Row],[Whole Building:Facility Total Electric Demand Power '[W'](Hourly) ]]/1000</f>
        <v>122.54490523471036</v>
      </c>
    </row>
    <row r="276" spans="1:3" x14ac:dyDescent="0.25">
      <c r="A276" s="9" t="s">
        <v>227</v>
      </c>
      <c r="B276" s="12">
        <v>121613.99615975613</v>
      </c>
      <c r="C276">
        <f>SAFADModel_final_000008[[#This Row],[Whole Building:Facility Total Electric Demand Power '[W'](Hourly) ]]/1000</f>
        <v>121.61399615975614</v>
      </c>
    </row>
    <row r="277" spans="1:3" x14ac:dyDescent="0.25">
      <c r="A277" s="9" t="s">
        <v>228</v>
      </c>
      <c r="B277" s="12">
        <v>123169.95150859714</v>
      </c>
      <c r="C277">
        <f>SAFADModel_final_000008[[#This Row],[Whole Building:Facility Total Electric Demand Power '[W'](Hourly) ]]/1000</f>
        <v>123.16995150859714</v>
      </c>
    </row>
    <row r="278" spans="1:3" x14ac:dyDescent="0.25">
      <c r="A278" s="9" t="s">
        <v>229</v>
      </c>
      <c r="B278" s="12">
        <v>128846.37929210981</v>
      </c>
      <c r="C278">
        <f>SAFADModel_final_000008[[#This Row],[Whole Building:Facility Total Electric Demand Power '[W'](Hourly) ]]/1000</f>
        <v>128.84637929210982</v>
      </c>
    </row>
    <row r="279" spans="1:3" x14ac:dyDescent="0.25">
      <c r="A279" s="9" t="s">
        <v>230</v>
      </c>
      <c r="B279" s="12">
        <v>135328.57718476772</v>
      </c>
      <c r="C279">
        <f>SAFADModel_final_000008[[#This Row],[Whole Building:Facility Total Electric Demand Power '[W'](Hourly) ]]/1000</f>
        <v>135.32857718476774</v>
      </c>
    </row>
    <row r="280" spans="1:3" x14ac:dyDescent="0.25">
      <c r="A280" s="9" t="s">
        <v>231</v>
      </c>
      <c r="B280" s="12">
        <v>122156.80533625504</v>
      </c>
      <c r="C280">
        <f>SAFADModel_final_000008[[#This Row],[Whole Building:Facility Total Electric Demand Power '[W'](Hourly) ]]/1000</f>
        <v>122.15680533625505</v>
      </c>
    </row>
    <row r="281" spans="1:3" x14ac:dyDescent="0.25">
      <c r="A281" s="9" t="s">
        <v>232</v>
      </c>
      <c r="B281" s="12">
        <v>109423.82188090379</v>
      </c>
      <c r="C281">
        <f>SAFADModel_final_000008[[#This Row],[Whole Building:Facility Total Electric Demand Power '[W'](Hourly) ]]/1000</f>
        <v>109.42382188090379</v>
      </c>
    </row>
    <row r="282" spans="1:3" x14ac:dyDescent="0.25">
      <c r="A282" s="9" t="s">
        <v>233</v>
      </c>
      <c r="B282" s="12">
        <v>100729.64566474402</v>
      </c>
      <c r="C282">
        <f>SAFADModel_final_000008[[#This Row],[Whole Building:Facility Total Electric Demand Power '[W'](Hourly) ]]/1000</f>
        <v>100.72964566474403</v>
      </c>
    </row>
    <row r="283" spans="1:3" x14ac:dyDescent="0.25">
      <c r="A283" s="9" t="s">
        <v>234</v>
      </c>
      <c r="B283" s="12">
        <v>45617.943653892522</v>
      </c>
      <c r="C283">
        <f>SAFADModel_final_000008[[#This Row],[Whole Building:Facility Total Electric Demand Power '[W'](Hourly) ]]/1000</f>
        <v>45.617943653892524</v>
      </c>
    </row>
    <row r="284" spans="1:3" x14ac:dyDescent="0.25">
      <c r="A284" s="9" t="s">
        <v>235</v>
      </c>
      <c r="B284" s="12">
        <v>24979.90617461321</v>
      </c>
      <c r="C284">
        <f>SAFADModel_final_000008[[#This Row],[Whole Building:Facility Total Electric Demand Power '[W'](Hourly) ]]/1000</f>
        <v>24.979906174613209</v>
      </c>
    </row>
    <row r="285" spans="1:3" x14ac:dyDescent="0.25">
      <c r="A285" s="9" t="s">
        <v>236</v>
      </c>
      <c r="B285" s="12">
        <v>16196.755526290719</v>
      </c>
      <c r="C285">
        <f>SAFADModel_final_000008[[#This Row],[Whole Building:Facility Total Electric Demand Power '[W'](Hourly) ]]/1000</f>
        <v>16.196755526290719</v>
      </c>
    </row>
    <row r="286" spans="1:3" x14ac:dyDescent="0.25">
      <c r="A286" s="9" t="s">
        <v>237</v>
      </c>
      <c r="B286" s="12">
        <v>11487.094801995236</v>
      </c>
      <c r="C286">
        <f>SAFADModel_final_000008[[#This Row],[Whole Building:Facility Total Electric Demand Power '[W'](Hourly) ]]/1000</f>
        <v>11.487094801995235</v>
      </c>
    </row>
    <row r="287" spans="1:3" x14ac:dyDescent="0.25">
      <c r="A287" s="9" t="s">
        <v>238</v>
      </c>
      <c r="B287" s="12">
        <v>6814.5851916806014</v>
      </c>
      <c r="C287">
        <f>SAFADModel_final_000008[[#This Row],[Whole Building:Facility Total Electric Demand Power '[W'](Hourly) ]]/1000</f>
        <v>6.8145851916806013</v>
      </c>
    </row>
    <row r="288" spans="1:3" x14ac:dyDescent="0.25">
      <c r="A288" s="9" t="s">
        <v>239</v>
      </c>
      <c r="B288" s="12">
        <v>6812.2502594136577</v>
      </c>
      <c r="C288">
        <f>SAFADModel_final_000008[[#This Row],[Whole Building:Facility Total Electric Demand Power '[W'](Hourly) ]]/1000</f>
        <v>6.8122502594136574</v>
      </c>
    </row>
    <row r="289" spans="1:3" x14ac:dyDescent="0.25">
      <c r="A289" s="9" t="s">
        <v>240</v>
      </c>
      <c r="B289" s="12">
        <v>6791.529300915764</v>
      </c>
      <c r="C289">
        <f>SAFADModel_final_000008[[#This Row],[Whole Building:Facility Total Electric Demand Power '[W'](Hourly) ]]/1000</f>
        <v>6.791529300915764</v>
      </c>
    </row>
    <row r="290" spans="1:3" x14ac:dyDescent="0.25">
      <c r="A290" s="9" t="s">
        <v>581</v>
      </c>
      <c r="B290" s="12">
        <v>6733.4047351217305</v>
      </c>
      <c r="C290">
        <f>SAFADModel_final_000008[[#This Row],[Whole Building:Facility Total Electric Demand Power '[W'](Hourly) ]]/1000</f>
        <v>6.7334047351217308</v>
      </c>
    </row>
    <row r="291" spans="1:3" x14ac:dyDescent="0.25">
      <c r="A291" s="9" t="s">
        <v>582</v>
      </c>
      <c r="B291" s="12">
        <v>6662.8348459369108</v>
      </c>
      <c r="C291">
        <f>SAFADModel_final_000008[[#This Row],[Whole Building:Facility Total Electric Demand Power '[W'](Hourly) ]]/1000</f>
        <v>6.6628348459369109</v>
      </c>
    </row>
    <row r="292" spans="1:3" x14ac:dyDescent="0.25">
      <c r="A292" s="9" t="s">
        <v>583</v>
      </c>
      <c r="B292" s="12">
        <v>6613.0988101779722</v>
      </c>
      <c r="C292">
        <f>SAFADModel_final_000008[[#This Row],[Whole Building:Facility Total Electric Demand Power '[W'](Hourly) ]]/1000</f>
        <v>6.6130988101779717</v>
      </c>
    </row>
    <row r="293" spans="1:3" x14ac:dyDescent="0.25">
      <c r="A293" s="9" t="s">
        <v>584</v>
      </c>
      <c r="B293" s="12">
        <v>6587.8625444011959</v>
      </c>
      <c r="C293">
        <f>SAFADModel_final_000008[[#This Row],[Whole Building:Facility Total Electric Demand Power '[W'](Hourly) ]]/1000</f>
        <v>6.5878625444011956</v>
      </c>
    </row>
    <row r="294" spans="1:3" x14ac:dyDescent="0.25">
      <c r="A294" s="9" t="s">
        <v>585</v>
      </c>
      <c r="B294" s="12">
        <v>6572.4870525576362</v>
      </c>
      <c r="C294">
        <f>SAFADModel_final_000008[[#This Row],[Whole Building:Facility Total Electric Demand Power '[W'](Hourly) ]]/1000</f>
        <v>6.5724870525576362</v>
      </c>
    </row>
    <row r="295" spans="1:3" x14ac:dyDescent="0.25">
      <c r="A295" s="9" t="s">
        <v>586</v>
      </c>
      <c r="B295" s="12">
        <v>6590.7798564356372</v>
      </c>
      <c r="C295">
        <f>SAFADModel_final_000008[[#This Row],[Whole Building:Facility Total Electric Demand Power '[W'](Hourly) ]]/1000</f>
        <v>6.5907798564356375</v>
      </c>
    </row>
    <row r="296" spans="1:3" x14ac:dyDescent="0.25">
      <c r="A296" s="9" t="s">
        <v>587</v>
      </c>
      <c r="B296" s="12">
        <v>6666.3084132042131</v>
      </c>
      <c r="C296">
        <f>SAFADModel_final_000008[[#This Row],[Whole Building:Facility Total Electric Demand Power '[W'](Hourly) ]]/1000</f>
        <v>6.666308413204213</v>
      </c>
    </row>
    <row r="297" spans="1:3" x14ac:dyDescent="0.25">
      <c r="A297" s="9" t="s">
        <v>588</v>
      </c>
      <c r="B297" s="12">
        <v>6761.3693719166649</v>
      </c>
      <c r="C297">
        <f>SAFADModel_final_000008[[#This Row],[Whole Building:Facility Total Electric Demand Power '[W'](Hourly) ]]/1000</f>
        <v>6.7613693719166648</v>
      </c>
    </row>
    <row r="298" spans="1:3" x14ac:dyDescent="0.25">
      <c r="A298" s="9" t="s">
        <v>589</v>
      </c>
      <c r="B298" s="12">
        <v>46226.690136319259</v>
      </c>
      <c r="C298">
        <f>SAFADModel_final_000008[[#This Row],[Whole Building:Facility Total Electric Demand Power '[W'](Hourly) ]]/1000</f>
        <v>46.226690136319256</v>
      </c>
    </row>
    <row r="299" spans="1:3" x14ac:dyDescent="0.25">
      <c r="A299" s="9" t="s">
        <v>590</v>
      </c>
      <c r="B299" s="12">
        <v>64793.323966505304</v>
      </c>
      <c r="C299">
        <f>SAFADModel_final_000008[[#This Row],[Whole Building:Facility Total Electric Demand Power '[W'](Hourly) ]]/1000</f>
        <v>64.793323966505298</v>
      </c>
    </row>
    <row r="300" spans="1:3" x14ac:dyDescent="0.25">
      <c r="A300" s="9" t="s">
        <v>591</v>
      </c>
      <c r="B300" s="12">
        <v>72635.58810752054</v>
      </c>
      <c r="C300">
        <f>SAFADModel_final_000008[[#This Row],[Whole Building:Facility Total Electric Demand Power '[W'](Hourly) ]]/1000</f>
        <v>72.635588107520533</v>
      </c>
    </row>
    <row r="301" spans="1:3" x14ac:dyDescent="0.25">
      <c r="A301" s="9" t="s">
        <v>592</v>
      </c>
      <c r="B301" s="12">
        <v>63966.521423422113</v>
      </c>
      <c r="C301">
        <f>SAFADModel_final_000008[[#This Row],[Whole Building:Facility Total Electric Demand Power '[W'](Hourly) ]]/1000</f>
        <v>63.966521423422115</v>
      </c>
    </row>
    <row r="302" spans="1:3" x14ac:dyDescent="0.25">
      <c r="A302" s="9" t="s">
        <v>593</v>
      </c>
      <c r="B302" s="12">
        <v>47811.360454191039</v>
      </c>
      <c r="C302">
        <f>SAFADModel_final_000008[[#This Row],[Whole Building:Facility Total Electric Demand Power '[W'](Hourly) ]]/1000</f>
        <v>47.811360454191039</v>
      </c>
    </row>
    <row r="303" spans="1:3" x14ac:dyDescent="0.25">
      <c r="A303" s="9" t="s">
        <v>594</v>
      </c>
      <c r="B303" s="12">
        <v>42696.736954937682</v>
      </c>
      <c r="C303">
        <f>SAFADModel_final_000008[[#This Row],[Whole Building:Facility Total Electric Demand Power '[W'](Hourly) ]]/1000</f>
        <v>42.696736954937684</v>
      </c>
    </row>
    <row r="304" spans="1:3" x14ac:dyDescent="0.25">
      <c r="A304" s="9" t="s">
        <v>595</v>
      </c>
      <c r="B304" s="12">
        <v>43275.394471085223</v>
      </c>
      <c r="C304">
        <f>SAFADModel_final_000008[[#This Row],[Whole Building:Facility Total Electric Demand Power '[W'](Hourly) ]]/1000</f>
        <v>43.275394471085221</v>
      </c>
    </row>
    <row r="305" spans="1:3" x14ac:dyDescent="0.25">
      <c r="A305" s="9" t="s">
        <v>596</v>
      </c>
      <c r="B305" s="12">
        <v>38517.692961872584</v>
      </c>
      <c r="C305">
        <f>SAFADModel_final_000008[[#This Row],[Whole Building:Facility Total Electric Demand Power '[W'](Hourly) ]]/1000</f>
        <v>38.517692961872584</v>
      </c>
    </row>
    <row r="306" spans="1:3" x14ac:dyDescent="0.25">
      <c r="A306" s="9" t="s">
        <v>597</v>
      </c>
      <c r="B306" s="12">
        <v>31019.46971901679</v>
      </c>
      <c r="C306">
        <f>SAFADModel_final_000008[[#This Row],[Whole Building:Facility Total Electric Demand Power '[W'](Hourly) ]]/1000</f>
        <v>31.01946971901679</v>
      </c>
    </row>
    <row r="307" spans="1:3" x14ac:dyDescent="0.25">
      <c r="A307" s="9" t="s">
        <v>598</v>
      </c>
      <c r="B307" s="12">
        <v>27703.396691608286</v>
      </c>
      <c r="C307">
        <f>SAFADModel_final_000008[[#This Row],[Whole Building:Facility Total Electric Demand Power '[W'](Hourly) ]]/1000</f>
        <v>27.703396691608287</v>
      </c>
    </row>
    <row r="308" spans="1:3" x14ac:dyDescent="0.25">
      <c r="A308" s="9" t="s">
        <v>599</v>
      </c>
      <c r="B308" s="12">
        <v>22147.253369246962</v>
      </c>
      <c r="C308">
        <f>SAFADModel_final_000008[[#This Row],[Whole Building:Facility Total Electric Demand Power '[W'](Hourly) ]]/1000</f>
        <v>22.147253369246961</v>
      </c>
    </row>
    <row r="309" spans="1:3" x14ac:dyDescent="0.25">
      <c r="A309" s="9" t="s">
        <v>600</v>
      </c>
      <c r="B309" s="12">
        <v>9918.8392327864658</v>
      </c>
      <c r="C309">
        <f>SAFADModel_final_000008[[#This Row],[Whole Building:Facility Total Electric Demand Power '[W'](Hourly) ]]/1000</f>
        <v>9.9188392327864658</v>
      </c>
    </row>
    <row r="310" spans="1:3" x14ac:dyDescent="0.25">
      <c r="A310" s="9" t="s">
        <v>601</v>
      </c>
      <c r="B310" s="12">
        <v>9690.6759595467847</v>
      </c>
      <c r="C310">
        <f>SAFADModel_final_000008[[#This Row],[Whole Building:Facility Total Electric Demand Power '[W'](Hourly) ]]/1000</f>
        <v>9.690675959546784</v>
      </c>
    </row>
    <row r="311" spans="1:3" x14ac:dyDescent="0.25">
      <c r="A311" s="9" t="s">
        <v>602</v>
      </c>
      <c r="B311" s="12">
        <v>6980.280947634652</v>
      </c>
      <c r="C311">
        <f>SAFADModel_final_000008[[#This Row],[Whole Building:Facility Total Electric Demand Power '[W'](Hourly) ]]/1000</f>
        <v>6.9802809476346521</v>
      </c>
    </row>
    <row r="312" spans="1:3" x14ac:dyDescent="0.25">
      <c r="A312" s="9" t="s">
        <v>603</v>
      </c>
      <c r="B312" s="12">
        <v>6845.11546155614</v>
      </c>
      <c r="C312">
        <f>SAFADModel_final_000008[[#This Row],[Whole Building:Facility Total Electric Demand Power '[W'](Hourly) ]]/1000</f>
        <v>6.8451154615561398</v>
      </c>
    </row>
    <row r="313" spans="1:3" x14ac:dyDescent="0.25">
      <c r="A313" s="9" t="s">
        <v>604</v>
      </c>
      <c r="B313" s="12">
        <v>6816.6338001053145</v>
      </c>
      <c r="C313">
        <f>SAFADModel_final_000008[[#This Row],[Whole Building:Facility Total Electric Demand Power '[W'](Hourly) ]]/1000</f>
        <v>6.8166338001053148</v>
      </c>
    </row>
    <row r="314" spans="1:3" x14ac:dyDescent="0.25">
      <c r="A314" s="9" t="s">
        <v>605</v>
      </c>
      <c r="B314" s="12">
        <v>6800.4095934061288</v>
      </c>
      <c r="C314">
        <f>SAFADModel_final_000008[[#This Row],[Whole Building:Facility Total Electric Demand Power '[W'](Hourly) ]]/1000</f>
        <v>6.8004095934061288</v>
      </c>
    </row>
    <row r="315" spans="1:3" x14ac:dyDescent="0.25">
      <c r="A315" s="9" t="s">
        <v>606</v>
      </c>
      <c r="B315" s="12">
        <v>6788.3589798568619</v>
      </c>
      <c r="C315">
        <f>SAFADModel_final_000008[[#This Row],[Whole Building:Facility Total Electric Demand Power '[W'](Hourly) ]]/1000</f>
        <v>6.788358979856862</v>
      </c>
    </row>
    <row r="316" spans="1:3" x14ac:dyDescent="0.25">
      <c r="A316" s="9" t="s">
        <v>607</v>
      </c>
      <c r="B316" s="12">
        <v>6774.7255368673168</v>
      </c>
      <c r="C316">
        <f>SAFADModel_final_000008[[#This Row],[Whole Building:Facility Total Electric Demand Power '[W'](Hourly) ]]/1000</f>
        <v>6.7747255368673169</v>
      </c>
    </row>
    <row r="317" spans="1:3" x14ac:dyDescent="0.25">
      <c r="A317" s="9" t="s">
        <v>608</v>
      </c>
      <c r="B317" s="12">
        <v>6749.7102926709267</v>
      </c>
      <c r="C317">
        <f>SAFADModel_final_000008[[#This Row],[Whole Building:Facility Total Electric Demand Power '[W'](Hourly) ]]/1000</f>
        <v>6.7497102926709269</v>
      </c>
    </row>
    <row r="318" spans="1:3" x14ac:dyDescent="0.25">
      <c r="A318" s="9" t="s">
        <v>609</v>
      </c>
      <c r="B318" s="12">
        <v>6715.8476905152629</v>
      </c>
      <c r="C318">
        <f>SAFADModel_final_000008[[#This Row],[Whole Building:Facility Total Electric Demand Power '[W'](Hourly) ]]/1000</f>
        <v>6.7158476905152629</v>
      </c>
    </row>
    <row r="319" spans="1:3" x14ac:dyDescent="0.25">
      <c r="A319" s="9" t="s">
        <v>610</v>
      </c>
      <c r="B319" s="12">
        <v>6712.1120169929718</v>
      </c>
      <c r="C319">
        <f>SAFADModel_final_000008[[#This Row],[Whole Building:Facility Total Electric Demand Power '[W'](Hourly) ]]/1000</f>
        <v>6.7121120169929718</v>
      </c>
    </row>
    <row r="320" spans="1:3" x14ac:dyDescent="0.25">
      <c r="A320" s="9" t="s">
        <v>611</v>
      </c>
      <c r="B320" s="12">
        <v>6742.2372560342437</v>
      </c>
      <c r="C320">
        <f>SAFADModel_final_000008[[#This Row],[Whole Building:Facility Total Electric Demand Power '[W'](Hourly) ]]/1000</f>
        <v>6.7422372560342438</v>
      </c>
    </row>
    <row r="321" spans="1:3" x14ac:dyDescent="0.25">
      <c r="A321" s="9" t="s">
        <v>612</v>
      </c>
      <c r="B321" s="12">
        <v>6789.8550840301295</v>
      </c>
      <c r="C321">
        <f>SAFADModel_final_000008[[#This Row],[Whole Building:Facility Total Electric Demand Power '[W'](Hourly) ]]/1000</f>
        <v>6.7898550840301297</v>
      </c>
    </row>
    <row r="322" spans="1:3" x14ac:dyDescent="0.25">
      <c r="A322" s="9" t="s">
        <v>613</v>
      </c>
      <c r="B322" s="12">
        <v>6836.2202533687587</v>
      </c>
      <c r="C322">
        <f>SAFADModel_final_000008[[#This Row],[Whole Building:Facility Total Electric Demand Power '[W'](Hourly) ]]/1000</f>
        <v>6.8362202533687588</v>
      </c>
    </row>
    <row r="323" spans="1:3" x14ac:dyDescent="0.25">
      <c r="A323" s="9" t="s">
        <v>614</v>
      </c>
      <c r="B323" s="12">
        <v>6886.6574264662786</v>
      </c>
      <c r="C323">
        <f>SAFADModel_final_000008[[#This Row],[Whole Building:Facility Total Electric Demand Power '[W'](Hourly) ]]/1000</f>
        <v>6.8866574264662788</v>
      </c>
    </row>
    <row r="324" spans="1:3" x14ac:dyDescent="0.25">
      <c r="A324" s="9" t="s">
        <v>615</v>
      </c>
      <c r="B324" s="12">
        <v>6936.165028100414</v>
      </c>
      <c r="C324">
        <f>SAFADModel_final_000008[[#This Row],[Whole Building:Facility Total Electric Demand Power '[W'](Hourly) ]]/1000</f>
        <v>6.9361650281004144</v>
      </c>
    </row>
    <row r="325" spans="1:3" x14ac:dyDescent="0.25">
      <c r="A325" s="9" t="s">
        <v>616</v>
      </c>
      <c r="B325" s="12">
        <v>6982.4993536753218</v>
      </c>
      <c r="C325">
        <f>SAFADModel_final_000008[[#This Row],[Whole Building:Facility Total Electric Demand Power '[W'](Hourly) ]]/1000</f>
        <v>6.9824993536753217</v>
      </c>
    </row>
    <row r="326" spans="1:3" x14ac:dyDescent="0.25">
      <c r="A326" s="9" t="s">
        <v>617</v>
      </c>
      <c r="B326" s="12">
        <v>7018.3597791095481</v>
      </c>
      <c r="C326">
        <f>SAFADModel_final_000008[[#This Row],[Whole Building:Facility Total Electric Demand Power '[W'](Hourly) ]]/1000</f>
        <v>7.0183597791095478</v>
      </c>
    </row>
    <row r="327" spans="1:3" x14ac:dyDescent="0.25">
      <c r="A327" s="9" t="s">
        <v>618</v>
      </c>
      <c r="B327" s="12">
        <v>7041.3901734957608</v>
      </c>
      <c r="C327">
        <f>SAFADModel_final_000008[[#This Row],[Whole Building:Facility Total Electric Demand Power '[W'](Hourly) ]]/1000</f>
        <v>7.0413901734957607</v>
      </c>
    </row>
    <row r="328" spans="1:3" x14ac:dyDescent="0.25">
      <c r="A328" s="9" t="s">
        <v>619</v>
      </c>
      <c r="B328" s="12">
        <v>7034.8880284561701</v>
      </c>
      <c r="C328">
        <f>SAFADModel_final_000008[[#This Row],[Whole Building:Facility Total Electric Demand Power '[W'](Hourly) ]]/1000</f>
        <v>7.0348880284561703</v>
      </c>
    </row>
    <row r="329" spans="1:3" x14ac:dyDescent="0.25">
      <c r="A329" s="9" t="s">
        <v>620</v>
      </c>
      <c r="B329" s="12">
        <v>6999.595764946017</v>
      </c>
      <c r="C329">
        <f>SAFADModel_final_000008[[#This Row],[Whole Building:Facility Total Electric Demand Power '[W'](Hourly) ]]/1000</f>
        <v>6.999595764946017</v>
      </c>
    </row>
    <row r="330" spans="1:3" x14ac:dyDescent="0.25">
      <c r="A330" s="9" t="s">
        <v>621</v>
      </c>
      <c r="B330" s="12">
        <v>6961.0428047662162</v>
      </c>
      <c r="C330">
        <f>SAFADModel_final_000008[[#This Row],[Whole Building:Facility Total Electric Demand Power '[W'](Hourly) ]]/1000</f>
        <v>6.9610428047662163</v>
      </c>
    </row>
    <row r="331" spans="1:3" x14ac:dyDescent="0.25">
      <c r="A331" s="9" t="s">
        <v>622</v>
      </c>
      <c r="B331" s="12">
        <v>6905.9875445105426</v>
      </c>
      <c r="C331">
        <f>SAFADModel_final_000008[[#This Row],[Whole Building:Facility Total Electric Demand Power '[W'](Hourly) ]]/1000</f>
        <v>6.905987544510543</v>
      </c>
    </row>
    <row r="332" spans="1:3" x14ac:dyDescent="0.25">
      <c r="A332" s="9" t="s">
        <v>623</v>
      </c>
      <c r="B332" s="12">
        <v>6861.5973907195221</v>
      </c>
      <c r="C332">
        <f>SAFADModel_final_000008[[#This Row],[Whole Building:Facility Total Electric Demand Power '[W'](Hourly) ]]/1000</f>
        <v>6.8615973907195222</v>
      </c>
    </row>
    <row r="333" spans="1:3" x14ac:dyDescent="0.25">
      <c r="A333" s="9" t="s">
        <v>624</v>
      </c>
      <c r="B333" s="12">
        <v>6826.9792930062977</v>
      </c>
      <c r="C333">
        <f>SAFADModel_final_000008[[#This Row],[Whole Building:Facility Total Electric Demand Power '[W'](Hourly) ]]/1000</f>
        <v>6.826979293006298</v>
      </c>
    </row>
    <row r="334" spans="1:3" x14ac:dyDescent="0.25">
      <c r="A334" s="9" t="s">
        <v>625</v>
      </c>
      <c r="B334" s="12">
        <v>6804.1026924987409</v>
      </c>
      <c r="C334">
        <f>SAFADModel_final_000008[[#This Row],[Whole Building:Facility Total Electric Demand Power '[W'](Hourly) ]]/1000</f>
        <v>6.8041026924987413</v>
      </c>
    </row>
    <row r="335" spans="1:3" x14ac:dyDescent="0.25">
      <c r="A335" s="9" t="s">
        <v>626</v>
      </c>
      <c r="B335" s="12">
        <v>6798.1215871249951</v>
      </c>
      <c r="C335">
        <f>SAFADModel_final_000008[[#This Row],[Whole Building:Facility Total Electric Demand Power '[W'](Hourly) ]]/1000</f>
        <v>6.7981215871249949</v>
      </c>
    </row>
    <row r="336" spans="1:3" x14ac:dyDescent="0.25">
      <c r="A336" s="9" t="s">
        <v>627</v>
      </c>
      <c r="B336" s="12">
        <v>6796.8252716069073</v>
      </c>
      <c r="C336">
        <f>SAFADModel_final_000008[[#This Row],[Whole Building:Facility Total Electric Demand Power '[W'](Hourly) ]]/1000</f>
        <v>6.7968252716069077</v>
      </c>
    </row>
    <row r="337" spans="1:3" x14ac:dyDescent="0.25">
      <c r="A337" s="9" t="s">
        <v>628</v>
      </c>
      <c r="B337" s="12">
        <v>6789.7733293079027</v>
      </c>
      <c r="C337">
        <f>SAFADModel_final_000008[[#This Row],[Whole Building:Facility Total Electric Demand Power '[W'](Hourly) ]]/1000</f>
        <v>6.789773329307903</v>
      </c>
    </row>
    <row r="338" spans="1:3" x14ac:dyDescent="0.25">
      <c r="A338" s="9" t="s">
        <v>241</v>
      </c>
      <c r="B338" s="12">
        <v>6776.0019914797776</v>
      </c>
      <c r="C338">
        <f>SAFADModel_final_000008[[#This Row],[Whole Building:Facility Total Electric Demand Power '[W'](Hourly) ]]/1000</f>
        <v>6.7760019914797773</v>
      </c>
    </row>
    <row r="339" spans="1:3" x14ac:dyDescent="0.25">
      <c r="A339" s="9" t="s">
        <v>242</v>
      </c>
      <c r="B339" s="12">
        <v>6765.9545201064238</v>
      </c>
      <c r="C339">
        <f>SAFADModel_final_000008[[#This Row],[Whole Building:Facility Total Electric Demand Power '[W'](Hourly) ]]/1000</f>
        <v>6.7659545201064235</v>
      </c>
    </row>
    <row r="340" spans="1:3" x14ac:dyDescent="0.25">
      <c r="A340" s="9" t="s">
        <v>243</v>
      </c>
      <c r="B340" s="12">
        <v>6744.551924256757</v>
      </c>
      <c r="C340">
        <f>SAFADModel_final_000008[[#This Row],[Whole Building:Facility Total Electric Demand Power '[W'](Hourly) ]]/1000</f>
        <v>6.7445519242567569</v>
      </c>
    </row>
    <row r="341" spans="1:3" x14ac:dyDescent="0.25">
      <c r="A341" s="9" t="s">
        <v>244</v>
      </c>
      <c r="B341" s="12">
        <v>6719.0527589704552</v>
      </c>
      <c r="C341">
        <f>SAFADModel_final_000008[[#This Row],[Whole Building:Facility Total Electric Demand Power '[W'](Hourly) ]]/1000</f>
        <v>6.719052758970455</v>
      </c>
    </row>
    <row r="342" spans="1:3" x14ac:dyDescent="0.25">
      <c r="A342" s="9" t="s">
        <v>245</v>
      </c>
      <c r="B342" s="12">
        <v>6693.5589901409921</v>
      </c>
      <c r="C342">
        <f>SAFADModel_final_000008[[#This Row],[Whole Building:Facility Total Electric Demand Power '[W'](Hourly) ]]/1000</f>
        <v>6.6935589901409918</v>
      </c>
    </row>
    <row r="343" spans="1:3" x14ac:dyDescent="0.25">
      <c r="A343" s="9" t="s">
        <v>246</v>
      </c>
      <c r="B343" s="12">
        <v>6690.7147206295604</v>
      </c>
      <c r="C343">
        <f>SAFADModel_final_000008[[#This Row],[Whole Building:Facility Total Electric Demand Power '[W'](Hourly) ]]/1000</f>
        <v>6.6907147206295603</v>
      </c>
    </row>
    <row r="344" spans="1:3" x14ac:dyDescent="0.25">
      <c r="A344" s="9" t="s">
        <v>247</v>
      </c>
      <c r="B344" s="12">
        <v>6704.3253256086027</v>
      </c>
      <c r="C344">
        <f>SAFADModel_final_000008[[#This Row],[Whole Building:Facility Total Electric Demand Power '[W'](Hourly) ]]/1000</f>
        <v>6.7043253256086031</v>
      </c>
    </row>
    <row r="345" spans="1:3" x14ac:dyDescent="0.25">
      <c r="A345" s="9" t="s">
        <v>248</v>
      </c>
      <c r="B345" s="12">
        <v>24397.977995314784</v>
      </c>
      <c r="C345">
        <f>SAFADModel_final_000008[[#This Row],[Whole Building:Facility Total Electric Demand Power '[W'](Hourly) ]]/1000</f>
        <v>24.397977995314786</v>
      </c>
    </row>
    <row r="346" spans="1:3" x14ac:dyDescent="0.25">
      <c r="A346" s="9" t="s">
        <v>249</v>
      </c>
      <c r="B346" s="12">
        <v>66649.911558695909</v>
      </c>
      <c r="C346">
        <f>SAFADModel_final_000008[[#This Row],[Whole Building:Facility Total Electric Demand Power '[W'](Hourly) ]]/1000</f>
        <v>66.649911558695905</v>
      </c>
    </row>
    <row r="347" spans="1:3" x14ac:dyDescent="0.25">
      <c r="A347" s="9" t="s">
        <v>250</v>
      </c>
      <c r="B347" s="12">
        <v>98410.345800923053</v>
      </c>
      <c r="C347">
        <f>SAFADModel_final_000008[[#This Row],[Whole Building:Facility Total Electric Demand Power '[W'](Hourly) ]]/1000</f>
        <v>98.410345800923054</v>
      </c>
    </row>
    <row r="348" spans="1:3" x14ac:dyDescent="0.25">
      <c r="A348" s="9" t="s">
        <v>251</v>
      </c>
      <c r="B348" s="12">
        <v>97298.87431690935</v>
      </c>
      <c r="C348">
        <f>SAFADModel_final_000008[[#This Row],[Whole Building:Facility Total Electric Demand Power '[W'](Hourly) ]]/1000</f>
        <v>97.298874316909348</v>
      </c>
    </row>
    <row r="349" spans="1:3" x14ac:dyDescent="0.25">
      <c r="A349" s="9" t="s">
        <v>252</v>
      </c>
      <c r="B349" s="12">
        <v>128182.56036265387</v>
      </c>
      <c r="C349">
        <f>SAFADModel_final_000008[[#This Row],[Whole Building:Facility Total Electric Demand Power '[W'](Hourly) ]]/1000</f>
        <v>128.18256036265387</v>
      </c>
    </row>
    <row r="350" spans="1:3" x14ac:dyDescent="0.25">
      <c r="A350" s="9" t="s">
        <v>253</v>
      </c>
      <c r="B350" s="12">
        <v>126165.59951749591</v>
      </c>
      <c r="C350">
        <f>SAFADModel_final_000008[[#This Row],[Whole Building:Facility Total Electric Demand Power '[W'](Hourly) ]]/1000</f>
        <v>126.16559951749591</v>
      </c>
    </row>
    <row r="351" spans="1:3" x14ac:dyDescent="0.25">
      <c r="A351" s="9" t="s">
        <v>254</v>
      </c>
      <c r="B351" s="12">
        <v>137822.81949710593</v>
      </c>
      <c r="C351">
        <f>SAFADModel_final_000008[[#This Row],[Whole Building:Facility Total Electric Demand Power '[W'](Hourly) ]]/1000</f>
        <v>137.82281949710594</v>
      </c>
    </row>
    <row r="352" spans="1:3" x14ac:dyDescent="0.25">
      <c r="A352" s="9" t="s">
        <v>255</v>
      </c>
      <c r="B352" s="12">
        <v>144676.3177788493</v>
      </c>
      <c r="C352">
        <f>SAFADModel_final_000008[[#This Row],[Whole Building:Facility Total Electric Demand Power '[W'](Hourly) ]]/1000</f>
        <v>144.6763177788493</v>
      </c>
    </row>
    <row r="353" spans="1:3" x14ac:dyDescent="0.25">
      <c r="A353" s="9" t="s">
        <v>256</v>
      </c>
      <c r="B353" s="12">
        <v>134651.00261349141</v>
      </c>
      <c r="C353">
        <f>SAFADModel_final_000008[[#This Row],[Whole Building:Facility Total Electric Demand Power '[W'](Hourly) ]]/1000</f>
        <v>134.65100261349141</v>
      </c>
    </row>
    <row r="354" spans="1:3" x14ac:dyDescent="0.25">
      <c r="A354" s="9" t="s">
        <v>257</v>
      </c>
      <c r="B354" s="12">
        <v>119702.75681193439</v>
      </c>
      <c r="C354">
        <f>SAFADModel_final_000008[[#This Row],[Whole Building:Facility Total Electric Demand Power '[W'](Hourly) ]]/1000</f>
        <v>119.70275681193439</v>
      </c>
    </row>
    <row r="355" spans="1:3" x14ac:dyDescent="0.25">
      <c r="A355" s="9" t="s">
        <v>258</v>
      </c>
      <c r="B355" s="12">
        <v>43327.16911846197</v>
      </c>
      <c r="C355">
        <f>SAFADModel_final_000008[[#This Row],[Whole Building:Facility Total Electric Demand Power '[W'](Hourly) ]]/1000</f>
        <v>43.327169118461967</v>
      </c>
    </row>
    <row r="356" spans="1:3" x14ac:dyDescent="0.25">
      <c r="A356" s="9" t="s">
        <v>259</v>
      </c>
      <c r="B356" s="12">
        <v>21345.647336029226</v>
      </c>
      <c r="C356">
        <f>SAFADModel_final_000008[[#This Row],[Whole Building:Facility Total Electric Demand Power '[W'](Hourly) ]]/1000</f>
        <v>21.345647336029227</v>
      </c>
    </row>
    <row r="357" spans="1:3" x14ac:dyDescent="0.25">
      <c r="A357" s="9" t="s">
        <v>260</v>
      </c>
      <c r="B357" s="12">
        <v>9289.4314589546284</v>
      </c>
      <c r="C357">
        <f>SAFADModel_final_000008[[#This Row],[Whole Building:Facility Total Electric Demand Power '[W'](Hourly) ]]/1000</f>
        <v>9.2894314589546276</v>
      </c>
    </row>
    <row r="358" spans="1:3" x14ac:dyDescent="0.25">
      <c r="A358" s="9" t="s">
        <v>261</v>
      </c>
      <c r="B358" s="12">
        <v>7228.6352816076187</v>
      </c>
      <c r="C358">
        <f>SAFADModel_final_000008[[#This Row],[Whole Building:Facility Total Electric Demand Power '[W'](Hourly) ]]/1000</f>
        <v>7.2286352816076187</v>
      </c>
    </row>
    <row r="359" spans="1:3" x14ac:dyDescent="0.25">
      <c r="A359" s="9" t="s">
        <v>262</v>
      </c>
      <c r="B359" s="12">
        <v>6815.0264742243662</v>
      </c>
      <c r="C359">
        <f>SAFADModel_final_000008[[#This Row],[Whole Building:Facility Total Electric Demand Power '[W'](Hourly) ]]/1000</f>
        <v>6.815026474224366</v>
      </c>
    </row>
    <row r="360" spans="1:3" x14ac:dyDescent="0.25">
      <c r="A360" s="9" t="s">
        <v>263</v>
      </c>
      <c r="B360" s="12">
        <v>6821.4970113599329</v>
      </c>
      <c r="C360">
        <f>SAFADModel_final_000008[[#This Row],[Whole Building:Facility Total Electric Demand Power '[W'](Hourly) ]]/1000</f>
        <v>6.8214970113599325</v>
      </c>
    </row>
    <row r="361" spans="1:3" x14ac:dyDescent="0.25">
      <c r="A361" s="9" t="s">
        <v>264</v>
      </c>
      <c r="B361" s="12">
        <v>6810.5892841219493</v>
      </c>
      <c r="C361">
        <f>SAFADModel_final_000008[[#This Row],[Whole Building:Facility Total Electric Demand Power '[W'](Hourly) ]]/1000</f>
        <v>6.8105892841219493</v>
      </c>
    </row>
    <row r="362" spans="1:3" x14ac:dyDescent="0.25">
      <c r="A362" s="9" t="s">
        <v>265</v>
      </c>
      <c r="B362" s="12">
        <v>6763.1949502312991</v>
      </c>
      <c r="C362">
        <f>SAFADModel_final_000008[[#This Row],[Whole Building:Facility Total Electric Demand Power '[W'](Hourly) ]]/1000</f>
        <v>6.7631949502312994</v>
      </c>
    </row>
    <row r="363" spans="1:3" x14ac:dyDescent="0.25">
      <c r="A363" s="9" t="s">
        <v>266</v>
      </c>
      <c r="B363" s="12">
        <v>6709.7442018678803</v>
      </c>
      <c r="C363">
        <f>SAFADModel_final_000008[[#This Row],[Whole Building:Facility Total Electric Demand Power '[W'](Hourly) ]]/1000</f>
        <v>6.7097442018678803</v>
      </c>
    </row>
    <row r="364" spans="1:3" x14ac:dyDescent="0.25">
      <c r="A364" s="9" t="s">
        <v>267</v>
      </c>
      <c r="B364" s="12">
        <v>6667.1835712715647</v>
      </c>
      <c r="C364">
        <f>SAFADModel_final_000008[[#This Row],[Whole Building:Facility Total Electric Demand Power '[W'](Hourly) ]]/1000</f>
        <v>6.6671835712715648</v>
      </c>
    </row>
    <row r="365" spans="1:3" x14ac:dyDescent="0.25">
      <c r="A365" s="9" t="s">
        <v>268</v>
      </c>
      <c r="B365" s="12">
        <v>6657.5212559766105</v>
      </c>
      <c r="C365">
        <f>SAFADModel_final_000008[[#This Row],[Whole Building:Facility Total Electric Demand Power '[W'](Hourly) ]]/1000</f>
        <v>6.6575212559766106</v>
      </c>
    </row>
    <row r="366" spans="1:3" x14ac:dyDescent="0.25">
      <c r="A366" s="9" t="s">
        <v>269</v>
      </c>
      <c r="B366" s="12">
        <v>6651.0967376440085</v>
      </c>
      <c r="C366">
        <f>SAFADModel_final_000008[[#This Row],[Whole Building:Facility Total Electric Demand Power '[W'](Hourly) ]]/1000</f>
        <v>6.6510967376440089</v>
      </c>
    </row>
    <row r="367" spans="1:3" x14ac:dyDescent="0.25">
      <c r="A367" s="9" t="s">
        <v>270</v>
      </c>
      <c r="B367" s="12">
        <v>6661.8430500785953</v>
      </c>
      <c r="C367">
        <f>SAFADModel_final_000008[[#This Row],[Whole Building:Facility Total Electric Demand Power '[W'](Hourly) ]]/1000</f>
        <v>6.6618430500785957</v>
      </c>
    </row>
    <row r="368" spans="1:3" x14ac:dyDescent="0.25">
      <c r="A368" s="9" t="s">
        <v>271</v>
      </c>
      <c r="B368" s="12">
        <v>6710.2477875126169</v>
      </c>
      <c r="C368">
        <f>SAFADModel_final_000008[[#This Row],[Whole Building:Facility Total Electric Demand Power '[W'](Hourly) ]]/1000</f>
        <v>6.7102477875126167</v>
      </c>
    </row>
    <row r="369" spans="1:3" x14ac:dyDescent="0.25">
      <c r="A369" s="9" t="s">
        <v>272</v>
      </c>
      <c r="B369" s="12">
        <v>16591.682672422241</v>
      </c>
      <c r="C369">
        <f>SAFADModel_final_000008[[#This Row],[Whole Building:Facility Total Electric Demand Power '[W'](Hourly) ]]/1000</f>
        <v>16.591682672422241</v>
      </c>
    </row>
    <row r="370" spans="1:3" x14ac:dyDescent="0.25">
      <c r="A370" s="9" t="s">
        <v>273</v>
      </c>
      <c r="B370" s="12">
        <v>75969.885589783924</v>
      </c>
      <c r="C370">
        <f>SAFADModel_final_000008[[#This Row],[Whole Building:Facility Total Electric Demand Power '[W'](Hourly) ]]/1000</f>
        <v>75.969885589783928</v>
      </c>
    </row>
    <row r="371" spans="1:3" x14ac:dyDescent="0.25">
      <c r="A371" s="9" t="s">
        <v>274</v>
      </c>
      <c r="B371" s="12">
        <v>100962.82978196214</v>
      </c>
      <c r="C371">
        <f>SAFADModel_final_000008[[#This Row],[Whole Building:Facility Total Electric Demand Power '[W'](Hourly) ]]/1000</f>
        <v>100.96282978196214</v>
      </c>
    </row>
    <row r="372" spans="1:3" x14ac:dyDescent="0.25">
      <c r="A372" s="9" t="s">
        <v>275</v>
      </c>
      <c r="B372" s="12">
        <v>106992.0879579633</v>
      </c>
      <c r="C372">
        <f>SAFADModel_final_000008[[#This Row],[Whole Building:Facility Total Electric Demand Power '[W'](Hourly) ]]/1000</f>
        <v>106.99208795796331</v>
      </c>
    </row>
    <row r="373" spans="1:3" x14ac:dyDescent="0.25">
      <c r="A373" s="9" t="s">
        <v>276</v>
      </c>
      <c r="B373" s="12">
        <v>128296.3101105137</v>
      </c>
      <c r="C373">
        <f>SAFADModel_final_000008[[#This Row],[Whole Building:Facility Total Electric Demand Power '[W'](Hourly) ]]/1000</f>
        <v>128.2963101105137</v>
      </c>
    </row>
    <row r="374" spans="1:3" x14ac:dyDescent="0.25">
      <c r="A374" s="9" t="s">
        <v>277</v>
      </c>
      <c r="B374" s="12">
        <v>120443.93335598643</v>
      </c>
      <c r="C374">
        <f>SAFADModel_final_000008[[#This Row],[Whole Building:Facility Total Electric Demand Power '[W'](Hourly) ]]/1000</f>
        <v>120.44393335598643</v>
      </c>
    </row>
    <row r="375" spans="1:3" x14ac:dyDescent="0.25">
      <c r="A375" s="9" t="s">
        <v>278</v>
      </c>
      <c r="B375" s="12">
        <v>138077.02263426225</v>
      </c>
      <c r="C375">
        <f>SAFADModel_final_000008[[#This Row],[Whole Building:Facility Total Electric Demand Power '[W'](Hourly) ]]/1000</f>
        <v>138.07702263426225</v>
      </c>
    </row>
    <row r="376" spans="1:3" x14ac:dyDescent="0.25">
      <c r="A376" s="9" t="s">
        <v>279</v>
      </c>
      <c r="B376" s="12">
        <v>126676.09517367675</v>
      </c>
      <c r="C376">
        <f>SAFADModel_final_000008[[#This Row],[Whole Building:Facility Total Electric Demand Power '[W'](Hourly) ]]/1000</f>
        <v>126.67609517367674</v>
      </c>
    </row>
    <row r="377" spans="1:3" x14ac:dyDescent="0.25">
      <c r="A377" s="9" t="s">
        <v>280</v>
      </c>
      <c r="B377" s="12">
        <v>129511.86660009729</v>
      </c>
      <c r="C377">
        <f>SAFADModel_final_000008[[#This Row],[Whole Building:Facility Total Electric Demand Power '[W'](Hourly) ]]/1000</f>
        <v>129.51186660009728</v>
      </c>
    </row>
    <row r="378" spans="1:3" x14ac:dyDescent="0.25">
      <c r="A378" s="9" t="s">
        <v>281</v>
      </c>
      <c r="B378" s="12">
        <v>109843.80547630496</v>
      </c>
      <c r="C378">
        <f>SAFADModel_final_000008[[#This Row],[Whole Building:Facility Total Electric Demand Power '[W'](Hourly) ]]/1000</f>
        <v>109.84380547630496</v>
      </c>
    </row>
    <row r="379" spans="1:3" x14ac:dyDescent="0.25">
      <c r="A379" s="9" t="s">
        <v>282</v>
      </c>
      <c r="B379" s="12">
        <v>89311.394483839758</v>
      </c>
      <c r="C379">
        <f>SAFADModel_final_000008[[#This Row],[Whole Building:Facility Total Electric Demand Power '[W'](Hourly) ]]/1000</f>
        <v>89.311394483839763</v>
      </c>
    </row>
    <row r="380" spans="1:3" x14ac:dyDescent="0.25">
      <c r="A380" s="9" t="s">
        <v>283</v>
      </c>
      <c r="B380" s="12">
        <v>55872.688699615341</v>
      </c>
      <c r="C380">
        <f>SAFADModel_final_000008[[#This Row],[Whole Building:Facility Total Electric Demand Power '[W'](Hourly) ]]/1000</f>
        <v>55.872688699615338</v>
      </c>
    </row>
    <row r="381" spans="1:3" x14ac:dyDescent="0.25">
      <c r="A381" s="9" t="s">
        <v>284</v>
      </c>
      <c r="B381" s="12">
        <v>32214.735013296562</v>
      </c>
      <c r="C381">
        <f>SAFADModel_final_000008[[#This Row],[Whole Building:Facility Total Electric Demand Power '[W'](Hourly) ]]/1000</f>
        <v>32.214735013296561</v>
      </c>
    </row>
    <row r="382" spans="1:3" x14ac:dyDescent="0.25">
      <c r="A382" s="9" t="s">
        <v>285</v>
      </c>
      <c r="B382" s="12">
        <v>6950.7305272156782</v>
      </c>
      <c r="C382">
        <f>SAFADModel_final_000008[[#This Row],[Whole Building:Facility Total Electric Demand Power '[W'](Hourly) ]]/1000</f>
        <v>6.9507305272156783</v>
      </c>
    </row>
    <row r="383" spans="1:3" x14ac:dyDescent="0.25">
      <c r="A383" s="9" t="s">
        <v>286</v>
      </c>
      <c r="B383" s="12">
        <v>6816.2795130580189</v>
      </c>
      <c r="C383">
        <f>SAFADModel_final_000008[[#This Row],[Whole Building:Facility Total Electric Demand Power '[W'](Hourly) ]]/1000</f>
        <v>6.8162795130580189</v>
      </c>
    </row>
    <row r="384" spans="1:3" x14ac:dyDescent="0.25">
      <c r="A384" s="9" t="s">
        <v>287</v>
      </c>
      <c r="B384" s="12">
        <v>6773.0243312087759</v>
      </c>
      <c r="C384">
        <f>SAFADModel_final_000008[[#This Row],[Whole Building:Facility Total Electric Demand Power '[W'](Hourly) ]]/1000</f>
        <v>6.7730243312087763</v>
      </c>
    </row>
    <row r="385" spans="1:3" x14ac:dyDescent="0.25">
      <c r="A385" s="9" t="s">
        <v>288</v>
      </c>
      <c r="B385" s="12">
        <v>6761.1713921077871</v>
      </c>
      <c r="C385">
        <f>SAFADModel_final_000008[[#This Row],[Whole Building:Facility Total Electric Demand Power '[W'](Hourly) ]]/1000</f>
        <v>6.7611713921077872</v>
      </c>
    </row>
    <row r="386" spans="1:3" x14ac:dyDescent="0.25">
      <c r="A386" s="9" t="s">
        <v>289</v>
      </c>
      <c r="B386" s="12">
        <v>6769.1016703439818</v>
      </c>
      <c r="C386">
        <f>SAFADModel_final_000008[[#This Row],[Whole Building:Facility Total Electric Demand Power '[W'](Hourly) ]]/1000</f>
        <v>6.7691016703439821</v>
      </c>
    </row>
    <row r="387" spans="1:3" x14ac:dyDescent="0.25">
      <c r="A387" s="9" t="s">
        <v>290</v>
      </c>
      <c r="B387" s="12">
        <v>6782.7483685970774</v>
      </c>
      <c r="C387">
        <f>SAFADModel_final_000008[[#This Row],[Whole Building:Facility Total Electric Demand Power '[W'](Hourly) ]]/1000</f>
        <v>6.7827483685970771</v>
      </c>
    </row>
    <row r="388" spans="1:3" x14ac:dyDescent="0.25">
      <c r="A388" s="9" t="s">
        <v>291</v>
      </c>
      <c r="B388" s="12">
        <v>6780.4374999647507</v>
      </c>
      <c r="C388">
        <f>SAFADModel_final_000008[[#This Row],[Whole Building:Facility Total Electric Demand Power '[W'](Hourly) ]]/1000</f>
        <v>6.7804374999647505</v>
      </c>
    </row>
    <row r="389" spans="1:3" x14ac:dyDescent="0.25">
      <c r="A389" s="9" t="s">
        <v>292</v>
      </c>
      <c r="B389" s="12">
        <v>6751.6190022657356</v>
      </c>
      <c r="C389">
        <f>SAFADModel_final_000008[[#This Row],[Whole Building:Facility Total Electric Demand Power '[W'](Hourly) ]]/1000</f>
        <v>6.7516190022657359</v>
      </c>
    </row>
    <row r="390" spans="1:3" x14ac:dyDescent="0.25">
      <c r="A390" s="9" t="s">
        <v>293</v>
      </c>
      <c r="B390" s="12">
        <v>6724.4637206724619</v>
      </c>
      <c r="C390">
        <f>SAFADModel_final_000008[[#This Row],[Whole Building:Facility Total Electric Demand Power '[W'](Hourly) ]]/1000</f>
        <v>6.7244637206724622</v>
      </c>
    </row>
    <row r="391" spans="1:3" x14ac:dyDescent="0.25">
      <c r="A391" s="9" t="s">
        <v>294</v>
      </c>
      <c r="B391" s="12">
        <v>6722.2290952435214</v>
      </c>
      <c r="C391">
        <f>SAFADModel_final_000008[[#This Row],[Whole Building:Facility Total Electric Demand Power '[W'](Hourly) ]]/1000</f>
        <v>6.7222290952435211</v>
      </c>
    </row>
    <row r="392" spans="1:3" x14ac:dyDescent="0.25">
      <c r="A392" s="9" t="s">
        <v>295</v>
      </c>
      <c r="B392" s="12">
        <v>6768.7814728261328</v>
      </c>
      <c r="C392">
        <f>SAFADModel_final_000008[[#This Row],[Whole Building:Facility Total Electric Demand Power '[W'](Hourly) ]]/1000</f>
        <v>6.7687814728261326</v>
      </c>
    </row>
    <row r="393" spans="1:3" x14ac:dyDescent="0.25">
      <c r="A393" s="9" t="s">
        <v>296</v>
      </c>
      <c r="B393" s="12">
        <v>6832.5383498348883</v>
      </c>
      <c r="C393">
        <f>SAFADModel_final_000008[[#This Row],[Whole Building:Facility Total Electric Demand Power '[W'](Hourly) ]]/1000</f>
        <v>6.8325383498348886</v>
      </c>
    </row>
    <row r="394" spans="1:3" x14ac:dyDescent="0.25">
      <c r="A394" s="9" t="s">
        <v>297</v>
      </c>
      <c r="B394" s="12">
        <v>6875.1969951972396</v>
      </c>
      <c r="C394">
        <f>SAFADModel_final_000008[[#This Row],[Whole Building:Facility Total Electric Demand Power '[W'](Hourly) ]]/1000</f>
        <v>6.87519699519724</v>
      </c>
    </row>
    <row r="395" spans="1:3" x14ac:dyDescent="0.25">
      <c r="A395" s="9" t="s">
        <v>298</v>
      </c>
      <c r="B395" s="12">
        <v>6898.4647900476511</v>
      </c>
      <c r="C395">
        <f>SAFADModel_final_000008[[#This Row],[Whole Building:Facility Total Electric Demand Power '[W'](Hourly) ]]/1000</f>
        <v>6.898464790047651</v>
      </c>
    </row>
    <row r="396" spans="1:3" x14ac:dyDescent="0.25">
      <c r="A396" s="9" t="s">
        <v>299</v>
      </c>
      <c r="B396" s="12">
        <v>6920.8278032603885</v>
      </c>
      <c r="C396">
        <f>SAFADModel_final_000008[[#This Row],[Whole Building:Facility Total Electric Demand Power '[W'](Hourly) ]]/1000</f>
        <v>6.920827803260388</v>
      </c>
    </row>
    <row r="397" spans="1:3" x14ac:dyDescent="0.25">
      <c r="A397" s="9" t="s">
        <v>300</v>
      </c>
      <c r="B397" s="12">
        <v>6937.2824551689955</v>
      </c>
      <c r="C397">
        <f>SAFADModel_final_000008[[#This Row],[Whole Building:Facility Total Electric Demand Power '[W'](Hourly) ]]/1000</f>
        <v>6.9372824551689956</v>
      </c>
    </row>
    <row r="398" spans="1:3" x14ac:dyDescent="0.25">
      <c r="A398" s="9" t="s">
        <v>301</v>
      </c>
      <c r="B398" s="12">
        <v>6941.3857877817763</v>
      </c>
      <c r="C398">
        <f>SAFADModel_final_000008[[#This Row],[Whole Building:Facility Total Electric Demand Power '[W'](Hourly) ]]/1000</f>
        <v>6.9413857877817762</v>
      </c>
    </row>
    <row r="399" spans="1:3" x14ac:dyDescent="0.25">
      <c r="A399" s="9" t="s">
        <v>302</v>
      </c>
      <c r="B399" s="12">
        <v>6942.4160630703036</v>
      </c>
      <c r="C399">
        <f>SAFADModel_final_000008[[#This Row],[Whole Building:Facility Total Electric Demand Power '[W'](Hourly) ]]/1000</f>
        <v>6.9424160630703033</v>
      </c>
    </row>
    <row r="400" spans="1:3" x14ac:dyDescent="0.25">
      <c r="A400" s="9" t="s">
        <v>303</v>
      </c>
      <c r="B400" s="12">
        <v>6945.7463231166876</v>
      </c>
      <c r="C400">
        <f>SAFADModel_final_000008[[#This Row],[Whole Building:Facility Total Electric Demand Power '[W'](Hourly) ]]/1000</f>
        <v>6.9457463231166878</v>
      </c>
    </row>
    <row r="401" spans="1:3" x14ac:dyDescent="0.25">
      <c r="A401" s="9" t="s">
        <v>304</v>
      </c>
      <c r="B401" s="12">
        <v>6945.2726337358472</v>
      </c>
      <c r="C401">
        <f>SAFADModel_final_000008[[#This Row],[Whole Building:Facility Total Electric Demand Power '[W'](Hourly) ]]/1000</f>
        <v>6.945272633735847</v>
      </c>
    </row>
    <row r="402" spans="1:3" x14ac:dyDescent="0.25">
      <c r="A402" s="9" t="s">
        <v>305</v>
      </c>
      <c r="B402" s="12">
        <v>6933.3021590703102</v>
      </c>
      <c r="C402">
        <f>SAFADModel_final_000008[[#This Row],[Whole Building:Facility Total Electric Demand Power '[W'](Hourly) ]]/1000</f>
        <v>6.9333021590703101</v>
      </c>
    </row>
    <row r="403" spans="1:3" x14ac:dyDescent="0.25">
      <c r="A403" s="9" t="s">
        <v>306</v>
      </c>
      <c r="B403" s="12">
        <v>6911.5829445129248</v>
      </c>
      <c r="C403">
        <f>SAFADModel_final_000008[[#This Row],[Whole Building:Facility Total Electric Demand Power '[W'](Hourly) ]]/1000</f>
        <v>6.9115829445129249</v>
      </c>
    </row>
    <row r="404" spans="1:3" x14ac:dyDescent="0.25">
      <c r="A404" s="9" t="s">
        <v>307</v>
      </c>
      <c r="B404" s="12">
        <v>6880.1178807664737</v>
      </c>
      <c r="C404">
        <f>SAFADModel_final_000008[[#This Row],[Whole Building:Facility Total Electric Demand Power '[W'](Hourly) ]]/1000</f>
        <v>6.8801178807664733</v>
      </c>
    </row>
    <row r="405" spans="1:3" x14ac:dyDescent="0.25">
      <c r="A405" s="9" t="s">
        <v>308</v>
      </c>
      <c r="B405" s="12">
        <v>6843.4284166972893</v>
      </c>
      <c r="C405">
        <f>SAFADModel_final_000008[[#This Row],[Whole Building:Facility Total Electric Demand Power '[W'](Hourly) ]]/1000</f>
        <v>6.8434284166972894</v>
      </c>
    </row>
    <row r="406" spans="1:3" x14ac:dyDescent="0.25">
      <c r="A406" s="9" t="s">
        <v>309</v>
      </c>
      <c r="B406" s="12">
        <v>6823.1084836427653</v>
      </c>
      <c r="C406">
        <f>SAFADModel_final_000008[[#This Row],[Whole Building:Facility Total Electric Demand Power '[W'](Hourly) ]]/1000</f>
        <v>6.8231084836427653</v>
      </c>
    </row>
    <row r="407" spans="1:3" x14ac:dyDescent="0.25">
      <c r="A407" s="9" t="s">
        <v>310</v>
      </c>
      <c r="B407" s="12">
        <v>6788.9125674581883</v>
      </c>
      <c r="C407">
        <f>SAFADModel_final_000008[[#This Row],[Whole Building:Facility Total Electric Demand Power '[W'](Hourly) ]]/1000</f>
        <v>6.7889125674581887</v>
      </c>
    </row>
    <row r="408" spans="1:3" x14ac:dyDescent="0.25">
      <c r="A408" s="9" t="s">
        <v>311</v>
      </c>
      <c r="B408" s="12">
        <v>6756.0476613595129</v>
      </c>
      <c r="C408">
        <f>SAFADModel_final_000008[[#This Row],[Whole Building:Facility Total Electric Demand Power '[W'](Hourly) ]]/1000</f>
        <v>6.7560476613595126</v>
      </c>
    </row>
    <row r="409" spans="1:3" x14ac:dyDescent="0.25">
      <c r="A409" s="9" t="s">
        <v>312</v>
      </c>
      <c r="B409" s="12">
        <v>6722.1510470537605</v>
      </c>
      <c r="C409">
        <f>SAFADModel_final_000008[[#This Row],[Whole Building:Facility Total Electric Demand Power '[W'](Hourly) ]]/1000</f>
        <v>6.7221510470537602</v>
      </c>
    </row>
    <row r="410" spans="1:3" x14ac:dyDescent="0.25">
      <c r="A410" s="9" t="s">
        <v>313</v>
      </c>
      <c r="B410" s="12">
        <v>6702.7172678377819</v>
      </c>
      <c r="C410">
        <f>SAFADModel_final_000008[[#This Row],[Whole Building:Facility Total Electric Demand Power '[W'](Hourly) ]]/1000</f>
        <v>6.702717267837782</v>
      </c>
    </row>
    <row r="411" spans="1:3" x14ac:dyDescent="0.25">
      <c r="A411" s="9" t="s">
        <v>314</v>
      </c>
      <c r="B411" s="12">
        <v>6685.5281799337363</v>
      </c>
      <c r="C411">
        <f>SAFADModel_final_000008[[#This Row],[Whole Building:Facility Total Electric Demand Power '[W'](Hourly) ]]/1000</f>
        <v>6.685528179933736</v>
      </c>
    </row>
    <row r="412" spans="1:3" x14ac:dyDescent="0.25">
      <c r="A412" s="9" t="s">
        <v>315</v>
      </c>
      <c r="B412" s="12">
        <v>6672.0102903273191</v>
      </c>
      <c r="C412">
        <f>SAFADModel_final_000008[[#This Row],[Whole Building:Facility Total Electric Demand Power '[W'](Hourly) ]]/1000</f>
        <v>6.6720102903273188</v>
      </c>
    </row>
    <row r="413" spans="1:3" x14ac:dyDescent="0.25">
      <c r="A413" s="9" t="s">
        <v>316</v>
      </c>
      <c r="B413" s="12">
        <v>6654.0474939720925</v>
      </c>
      <c r="C413">
        <f>SAFADModel_final_000008[[#This Row],[Whole Building:Facility Total Electric Demand Power '[W'](Hourly) ]]/1000</f>
        <v>6.6540474939720928</v>
      </c>
    </row>
    <row r="414" spans="1:3" x14ac:dyDescent="0.25">
      <c r="A414" s="9" t="s">
        <v>317</v>
      </c>
      <c r="B414" s="12">
        <v>6638.3550765459286</v>
      </c>
      <c r="C414">
        <f>SAFADModel_final_000008[[#This Row],[Whole Building:Facility Total Electric Demand Power '[W'](Hourly) ]]/1000</f>
        <v>6.6383550765459285</v>
      </c>
    </row>
    <row r="415" spans="1:3" x14ac:dyDescent="0.25">
      <c r="A415" s="9" t="s">
        <v>318</v>
      </c>
      <c r="B415" s="12">
        <v>6644.4972395627601</v>
      </c>
      <c r="C415">
        <f>SAFADModel_final_000008[[#This Row],[Whole Building:Facility Total Electric Demand Power '[W'](Hourly) ]]/1000</f>
        <v>6.6444972395627602</v>
      </c>
    </row>
    <row r="416" spans="1:3" x14ac:dyDescent="0.25">
      <c r="A416" s="9" t="s">
        <v>319</v>
      </c>
      <c r="B416" s="12">
        <v>6697.1408521397543</v>
      </c>
      <c r="C416">
        <f>SAFADModel_final_000008[[#This Row],[Whole Building:Facility Total Electric Demand Power '[W'](Hourly) ]]/1000</f>
        <v>6.6971408521397544</v>
      </c>
    </row>
    <row r="417" spans="1:3" x14ac:dyDescent="0.25">
      <c r="A417" s="9" t="s">
        <v>320</v>
      </c>
      <c r="B417" s="12">
        <v>6765.8799782199958</v>
      </c>
      <c r="C417">
        <f>SAFADModel_final_000008[[#This Row],[Whole Building:Facility Total Electric Demand Power '[W'](Hourly) ]]/1000</f>
        <v>6.7658799782199956</v>
      </c>
    </row>
    <row r="418" spans="1:3" x14ac:dyDescent="0.25">
      <c r="A418" s="9" t="s">
        <v>321</v>
      </c>
      <c r="B418" s="12">
        <v>6825.923835988996</v>
      </c>
      <c r="C418">
        <f>SAFADModel_final_000008[[#This Row],[Whole Building:Facility Total Electric Demand Power '[W'](Hourly) ]]/1000</f>
        <v>6.8259238359889958</v>
      </c>
    </row>
    <row r="419" spans="1:3" x14ac:dyDescent="0.25">
      <c r="A419" s="9" t="s">
        <v>322</v>
      </c>
      <c r="B419" s="12">
        <v>6864.3011756264486</v>
      </c>
      <c r="C419">
        <f>SAFADModel_final_000008[[#This Row],[Whole Building:Facility Total Electric Demand Power '[W'](Hourly) ]]/1000</f>
        <v>6.8643011756264487</v>
      </c>
    </row>
    <row r="420" spans="1:3" x14ac:dyDescent="0.25">
      <c r="A420" s="9" t="s">
        <v>323</v>
      </c>
      <c r="B420" s="12">
        <v>6901.6849832666276</v>
      </c>
      <c r="C420">
        <f>SAFADModel_final_000008[[#This Row],[Whole Building:Facility Total Electric Demand Power '[W'](Hourly) ]]/1000</f>
        <v>6.9016849832666276</v>
      </c>
    </row>
    <row r="421" spans="1:3" x14ac:dyDescent="0.25">
      <c r="A421" s="9" t="s">
        <v>324</v>
      </c>
      <c r="B421" s="12">
        <v>6930.3539352914695</v>
      </c>
      <c r="C421">
        <f>SAFADModel_final_000008[[#This Row],[Whole Building:Facility Total Electric Demand Power '[W'](Hourly) ]]/1000</f>
        <v>6.9303539352914694</v>
      </c>
    </row>
    <row r="422" spans="1:3" x14ac:dyDescent="0.25">
      <c r="A422" s="9" t="s">
        <v>325</v>
      </c>
      <c r="B422" s="12">
        <v>6947.8261048496279</v>
      </c>
      <c r="C422">
        <f>SAFADModel_final_000008[[#This Row],[Whole Building:Facility Total Electric Demand Power '[W'](Hourly) ]]/1000</f>
        <v>6.9478261048496277</v>
      </c>
    </row>
    <row r="423" spans="1:3" x14ac:dyDescent="0.25">
      <c r="A423" s="9" t="s">
        <v>326</v>
      </c>
      <c r="B423" s="12">
        <v>6947.8755587582491</v>
      </c>
      <c r="C423">
        <f>SAFADModel_final_000008[[#This Row],[Whole Building:Facility Total Electric Demand Power '[W'](Hourly) ]]/1000</f>
        <v>6.9478755587582492</v>
      </c>
    </row>
    <row r="424" spans="1:3" x14ac:dyDescent="0.25">
      <c r="A424" s="9" t="s">
        <v>327</v>
      </c>
      <c r="B424" s="12">
        <v>6927.2161948958483</v>
      </c>
      <c r="C424">
        <f>SAFADModel_final_000008[[#This Row],[Whole Building:Facility Total Electric Demand Power '[W'](Hourly) ]]/1000</f>
        <v>6.9272161948958484</v>
      </c>
    </row>
    <row r="425" spans="1:3" x14ac:dyDescent="0.25">
      <c r="A425" s="9" t="s">
        <v>328</v>
      </c>
      <c r="B425" s="12">
        <v>6881.2407591620804</v>
      </c>
      <c r="C425">
        <f>SAFADModel_final_000008[[#This Row],[Whole Building:Facility Total Electric Demand Power '[W'](Hourly) ]]/1000</f>
        <v>6.8812407591620808</v>
      </c>
    </row>
    <row r="426" spans="1:3" x14ac:dyDescent="0.25">
      <c r="A426" s="9" t="s">
        <v>329</v>
      </c>
      <c r="B426" s="12">
        <v>6833.6905303846297</v>
      </c>
      <c r="C426">
        <f>SAFADModel_final_000008[[#This Row],[Whole Building:Facility Total Electric Demand Power '[W'](Hourly) ]]/1000</f>
        <v>6.8336905303846294</v>
      </c>
    </row>
    <row r="427" spans="1:3" x14ac:dyDescent="0.25">
      <c r="A427" s="9" t="s">
        <v>330</v>
      </c>
      <c r="B427" s="12">
        <v>6796.2711592550768</v>
      </c>
      <c r="C427">
        <f>SAFADModel_final_000008[[#This Row],[Whole Building:Facility Total Electric Demand Power '[W'](Hourly) ]]/1000</f>
        <v>6.7962711592550766</v>
      </c>
    </row>
    <row r="428" spans="1:3" x14ac:dyDescent="0.25">
      <c r="A428" s="9" t="s">
        <v>331</v>
      </c>
      <c r="B428" s="12">
        <v>6775.265261775744</v>
      </c>
      <c r="C428">
        <f>SAFADModel_final_000008[[#This Row],[Whole Building:Facility Total Electric Demand Power '[W'](Hourly) ]]/1000</f>
        <v>6.7752652617757443</v>
      </c>
    </row>
    <row r="429" spans="1:3" x14ac:dyDescent="0.25">
      <c r="A429" s="9" t="s">
        <v>332</v>
      </c>
      <c r="B429" s="12">
        <v>6760.799717226505</v>
      </c>
      <c r="C429">
        <f>SAFADModel_final_000008[[#This Row],[Whole Building:Facility Total Electric Demand Power '[W'](Hourly) ]]/1000</f>
        <v>6.7607997172265053</v>
      </c>
    </row>
    <row r="430" spans="1:3" x14ac:dyDescent="0.25">
      <c r="A430" s="9" t="s">
        <v>333</v>
      </c>
      <c r="B430" s="12">
        <v>6746.5067276092277</v>
      </c>
      <c r="C430">
        <f>SAFADModel_final_000008[[#This Row],[Whole Building:Facility Total Electric Demand Power '[W'](Hourly) ]]/1000</f>
        <v>6.7465067276092281</v>
      </c>
    </row>
    <row r="431" spans="1:3" x14ac:dyDescent="0.25">
      <c r="A431" s="9" t="s">
        <v>334</v>
      </c>
      <c r="B431" s="12">
        <v>6727.8549424244784</v>
      </c>
      <c r="C431">
        <f>SAFADModel_final_000008[[#This Row],[Whole Building:Facility Total Electric Demand Power '[W'](Hourly) ]]/1000</f>
        <v>6.7278549424244787</v>
      </c>
    </row>
    <row r="432" spans="1:3" x14ac:dyDescent="0.25">
      <c r="A432" s="9" t="s">
        <v>335</v>
      </c>
      <c r="B432" s="12">
        <v>6714.7616793441994</v>
      </c>
      <c r="C432">
        <f>SAFADModel_final_000008[[#This Row],[Whole Building:Facility Total Electric Demand Power '[W'](Hourly) ]]/1000</f>
        <v>6.7147616793441998</v>
      </c>
    </row>
    <row r="433" spans="1:3" x14ac:dyDescent="0.25">
      <c r="A433" s="9" t="s">
        <v>336</v>
      </c>
      <c r="B433" s="12">
        <v>6703.3888429248082</v>
      </c>
      <c r="C433">
        <f>SAFADModel_final_000008[[#This Row],[Whole Building:Facility Total Electric Demand Power '[W'](Hourly) ]]/1000</f>
        <v>6.7033888429248085</v>
      </c>
    </row>
    <row r="434" spans="1:3" x14ac:dyDescent="0.25">
      <c r="A434" s="9" t="s">
        <v>337</v>
      </c>
      <c r="B434" s="12">
        <v>6698.3193241944864</v>
      </c>
      <c r="C434">
        <f>SAFADModel_final_000008[[#This Row],[Whole Building:Facility Total Electric Demand Power '[W'](Hourly) ]]/1000</f>
        <v>6.6983193241944861</v>
      </c>
    </row>
    <row r="435" spans="1:3" x14ac:dyDescent="0.25">
      <c r="A435" s="9" t="s">
        <v>338</v>
      </c>
      <c r="B435" s="12">
        <v>6697.1462908844951</v>
      </c>
      <c r="C435">
        <f>SAFADModel_final_000008[[#This Row],[Whole Building:Facility Total Electric Demand Power '[W'](Hourly) ]]/1000</f>
        <v>6.6971462908844952</v>
      </c>
    </row>
    <row r="436" spans="1:3" x14ac:dyDescent="0.25">
      <c r="A436" s="9" t="s">
        <v>339</v>
      </c>
      <c r="B436" s="12">
        <v>6682.2741310065421</v>
      </c>
      <c r="C436">
        <f>SAFADModel_final_000008[[#This Row],[Whole Building:Facility Total Electric Demand Power '[W'](Hourly) ]]/1000</f>
        <v>6.6822741310065421</v>
      </c>
    </row>
    <row r="437" spans="1:3" x14ac:dyDescent="0.25">
      <c r="A437" s="9" t="s">
        <v>340</v>
      </c>
      <c r="B437" s="12">
        <v>6644.0112828110141</v>
      </c>
      <c r="C437">
        <f>SAFADModel_final_000008[[#This Row],[Whole Building:Facility Total Electric Demand Power '[W'](Hourly) ]]/1000</f>
        <v>6.6440112828110145</v>
      </c>
    </row>
    <row r="438" spans="1:3" x14ac:dyDescent="0.25">
      <c r="A438" s="9" t="s">
        <v>341</v>
      </c>
      <c r="B438" s="12">
        <v>6604.4677016890491</v>
      </c>
      <c r="C438">
        <f>SAFADModel_final_000008[[#This Row],[Whole Building:Facility Total Electric Demand Power '[W'](Hourly) ]]/1000</f>
        <v>6.6044677016890487</v>
      </c>
    </row>
    <row r="439" spans="1:3" x14ac:dyDescent="0.25">
      <c r="A439" s="9" t="s">
        <v>342</v>
      </c>
      <c r="B439" s="12">
        <v>6605.5199225987772</v>
      </c>
      <c r="C439">
        <f>SAFADModel_final_000008[[#This Row],[Whole Building:Facility Total Electric Demand Power '[W'](Hourly) ]]/1000</f>
        <v>6.6055199225987771</v>
      </c>
    </row>
    <row r="440" spans="1:3" x14ac:dyDescent="0.25">
      <c r="A440" s="9" t="s">
        <v>343</v>
      </c>
      <c r="B440" s="12">
        <v>6685.4614930796561</v>
      </c>
      <c r="C440">
        <f>SAFADModel_final_000008[[#This Row],[Whole Building:Facility Total Electric Demand Power '[W'](Hourly) ]]/1000</f>
        <v>6.6854614930796563</v>
      </c>
    </row>
    <row r="441" spans="1:3" x14ac:dyDescent="0.25">
      <c r="A441" s="9" t="s">
        <v>344</v>
      </c>
      <c r="B441" s="12">
        <v>6789.2339204525342</v>
      </c>
      <c r="C441">
        <f>SAFADModel_final_000008[[#This Row],[Whole Building:Facility Total Electric Demand Power '[W'](Hourly) ]]/1000</f>
        <v>6.789233920452534</v>
      </c>
    </row>
    <row r="442" spans="1:3" x14ac:dyDescent="0.25">
      <c r="A442" s="9" t="s">
        <v>345</v>
      </c>
      <c r="B442" s="12">
        <v>6866.0167235057961</v>
      </c>
      <c r="C442">
        <f>SAFADModel_final_000008[[#This Row],[Whole Building:Facility Total Electric Demand Power '[W'](Hourly) ]]/1000</f>
        <v>6.8660167235057958</v>
      </c>
    </row>
    <row r="443" spans="1:3" x14ac:dyDescent="0.25">
      <c r="A443" s="9" t="s">
        <v>346</v>
      </c>
      <c r="B443" s="12">
        <v>6905.6578632860374</v>
      </c>
      <c r="C443">
        <f>SAFADModel_final_000008[[#This Row],[Whole Building:Facility Total Electric Demand Power '[W'](Hourly) ]]/1000</f>
        <v>6.905657863286037</v>
      </c>
    </row>
    <row r="444" spans="1:3" x14ac:dyDescent="0.25">
      <c r="A444" s="9" t="s">
        <v>347</v>
      </c>
      <c r="B444" s="12">
        <v>6936.071414183345</v>
      </c>
      <c r="C444">
        <f>SAFADModel_final_000008[[#This Row],[Whole Building:Facility Total Electric Demand Power '[W'](Hourly) ]]/1000</f>
        <v>6.9360714141833446</v>
      </c>
    </row>
    <row r="445" spans="1:3" x14ac:dyDescent="0.25">
      <c r="A445" s="9" t="s">
        <v>348</v>
      </c>
      <c r="B445" s="12">
        <v>6956.1193910676984</v>
      </c>
      <c r="C445">
        <f>SAFADModel_final_000008[[#This Row],[Whole Building:Facility Total Electric Demand Power '[W'](Hourly) ]]/1000</f>
        <v>6.9561193910676984</v>
      </c>
    </row>
    <row r="446" spans="1:3" x14ac:dyDescent="0.25">
      <c r="A446" s="9" t="s">
        <v>349</v>
      </c>
      <c r="B446" s="12">
        <v>6967.2820256967361</v>
      </c>
      <c r="C446">
        <f>SAFADModel_final_000008[[#This Row],[Whole Building:Facility Total Electric Demand Power '[W'](Hourly) ]]/1000</f>
        <v>6.9672820256967363</v>
      </c>
    </row>
    <row r="447" spans="1:3" x14ac:dyDescent="0.25">
      <c r="A447" s="9" t="s">
        <v>350</v>
      </c>
      <c r="B447" s="12">
        <v>6970.6631999161937</v>
      </c>
      <c r="C447">
        <f>SAFADModel_final_000008[[#This Row],[Whole Building:Facility Total Electric Demand Power '[W'](Hourly) ]]/1000</f>
        <v>6.9706631999161939</v>
      </c>
    </row>
    <row r="448" spans="1:3" x14ac:dyDescent="0.25">
      <c r="A448" s="9" t="s">
        <v>351</v>
      </c>
      <c r="B448" s="12">
        <v>6960.9688090249356</v>
      </c>
      <c r="C448">
        <f>SAFADModel_final_000008[[#This Row],[Whole Building:Facility Total Electric Demand Power '[W'](Hourly) ]]/1000</f>
        <v>6.9609688090249353</v>
      </c>
    </row>
    <row r="449" spans="1:3" x14ac:dyDescent="0.25">
      <c r="A449" s="9" t="s">
        <v>352</v>
      </c>
      <c r="B449" s="12">
        <v>6947.1131020325874</v>
      </c>
      <c r="C449">
        <f>SAFADModel_final_000008[[#This Row],[Whole Building:Facility Total Electric Demand Power '[W'](Hourly) ]]/1000</f>
        <v>6.9471131020325876</v>
      </c>
    </row>
    <row r="450" spans="1:3" x14ac:dyDescent="0.25">
      <c r="A450" s="9" t="s">
        <v>353</v>
      </c>
      <c r="B450" s="12">
        <v>6930.3381982209748</v>
      </c>
      <c r="C450">
        <f>SAFADModel_final_000008[[#This Row],[Whole Building:Facility Total Electric Demand Power '[W'](Hourly) ]]/1000</f>
        <v>6.9303381982209746</v>
      </c>
    </row>
    <row r="451" spans="1:3" x14ac:dyDescent="0.25">
      <c r="A451" s="9" t="s">
        <v>354</v>
      </c>
      <c r="B451" s="12">
        <v>6906.731973324876</v>
      </c>
      <c r="C451">
        <f>SAFADModel_final_000008[[#This Row],[Whole Building:Facility Total Electric Demand Power '[W'](Hourly) ]]/1000</f>
        <v>6.9067319733248755</v>
      </c>
    </row>
    <row r="452" spans="1:3" x14ac:dyDescent="0.25">
      <c r="A452" s="9" t="s">
        <v>355</v>
      </c>
      <c r="B452" s="12">
        <v>6870.0406472199857</v>
      </c>
      <c r="C452">
        <f>SAFADModel_final_000008[[#This Row],[Whole Building:Facility Total Electric Demand Power '[W'](Hourly) ]]/1000</f>
        <v>6.8700406472199855</v>
      </c>
    </row>
    <row r="453" spans="1:3" x14ac:dyDescent="0.25">
      <c r="A453" s="9" t="s">
        <v>356</v>
      </c>
      <c r="B453" s="12">
        <v>6821.1719151592188</v>
      </c>
      <c r="C453">
        <f>SAFADModel_final_000008[[#This Row],[Whole Building:Facility Total Electric Demand Power '[W'](Hourly) ]]/1000</f>
        <v>6.8211719151592192</v>
      </c>
    </row>
    <row r="454" spans="1:3" x14ac:dyDescent="0.25">
      <c r="A454" s="9" t="s">
        <v>357</v>
      </c>
      <c r="B454" s="12">
        <v>6783.6016915304181</v>
      </c>
      <c r="C454">
        <f>SAFADModel_final_000008[[#This Row],[Whole Building:Facility Total Electric Demand Power '[W'](Hourly) ]]/1000</f>
        <v>6.7836016915304178</v>
      </c>
    </row>
    <row r="455" spans="1:3" x14ac:dyDescent="0.25">
      <c r="A455" s="9" t="s">
        <v>358</v>
      </c>
      <c r="B455" s="12">
        <v>6736.7853615318209</v>
      </c>
      <c r="C455">
        <f>SAFADModel_final_000008[[#This Row],[Whole Building:Facility Total Electric Demand Power '[W'](Hourly) ]]/1000</f>
        <v>6.7367853615318207</v>
      </c>
    </row>
    <row r="456" spans="1:3" x14ac:dyDescent="0.25">
      <c r="A456" s="9" t="s">
        <v>359</v>
      </c>
      <c r="B456" s="12">
        <v>6683.8024522773221</v>
      </c>
      <c r="C456">
        <f>SAFADModel_final_000008[[#This Row],[Whole Building:Facility Total Electric Demand Power '[W'](Hourly) ]]/1000</f>
        <v>6.6838024522773223</v>
      </c>
    </row>
    <row r="457" spans="1:3" x14ac:dyDescent="0.25">
      <c r="A457" s="9" t="s">
        <v>360</v>
      </c>
      <c r="B457" s="12">
        <v>6646.0768513852317</v>
      </c>
      <c r="C457">
        <f>SAFADModel_final_000008[[#This Row],[Whole Building:Facility Total Electric Demand Power '[W'](Hourly) ]]/1000</f>
        <v>6.6460768513852315</v>
      </c>
    </row>
    <row r="458" spans="1:3" x14ac:dyDescent="0.25">
      <c r="A458" s="9" t="s">
        <v>629</v>
      </c>
      <c r="B458" s="12">
        <v>6665.8441050450565</v>
      </c>
      <c r="C458">
        <f>SAFADModel_final_000008[[#This Row],[Whole Building:Facility Total Electric Demand Power '[W'](Hourly) ]]/1000</f>
        <v>6.6658441050450561</v>
      </c>
    </row>
    <row r="459" spans="1:3" x14ac:dyDescent="0.25">
      <c r="A459" s="9" t="s">
        <v>630</v>
      </c>
      <c r="B459" s="12">
        <v>6699.7011178527755</v>
      </c>
      <c r="C459">
        <f>SAFADModel_final_000008[[#This Row],[Whole Building:Facility Total Electric Demand Power '[W'](Hourly) ]]/1000</f>
        <v>6.6997011178527757</v>
      </c>
    </row>
    <row r="460" spans="1:3" x14ac:dyDescent="0.25">
      <c r="A460" s="9" t="s">
        <v>631</v>
      </c>
      <c r="B460" s="12">
        <v>6711.2067373948012</v>
      </c>
      <c r="C460">
        <f>SAFADModel_final_000008[[#This Row],[Whole Building:Facility Total Electric Demand Power '[W'](Hourly) ]]/1000</f>
        <v>6.711206737394801</v>
      </c>
    </row>
    <row r="461" spans="1:3" x14ac:dyDescent="0.25">
      <c r="A461" s="9" t="s">
        <v>632</v>
      </c>
      <c r="B461" s="12">
        <v>6673.4773847077568</v>
      </c>
      <c r="C461">
        <f>SAFADModel_final_000008[[#This Row],[Whole Building:Facility Total Electric Demand Power '[W'](Hourly) ]]/1000</f>
        <v>6.6734773847077564</v>
      </c>
    </row>
    <row r="462" spans="1:3" x14ac:dyDescent="0.25">
      <c r="A462" s="9" t="s">
        <v>633</v>
      </c>
      <c r="B462" s="12">
        <v>6621.5824514944261</v>
      </c>
      <c r="C462">
        <f>SAFADModel_final_000008[[#This Row],[Whole Building:Facility Total Electric Demand Power '[W'](Hourly) ]]/1000</f>
        <v>6.6215824514944259</v>
      </c>
    </row>
    <row r="463" spans="1:3" x14ac:dyDescent="0.25">
      <c r="A463" s="9" t="s">
        <v>634</v>
      </c>
      <c r="B463" s="12">
        <v>6609.5795918325812</v>
      </c>
      <c r="C463">
        <f>SAFADModel_final_000008[[#This Row],[Whole Building:Facility Total Electric Demand Power '[W'](Hourly) ]]/1000</f>
        <v>6.6095795918325813</v>
      </c>
    </row>
    <row r="464" spans="1:3" x14ac:dyDescent="0.25">
      <c r="A464" s="9" t="s">
        <v>635</v>
      </c>
      <c r="B464" s="12">
        <v>6679.9991791864086</v>
      </c>
      <c r="C464">
        <f>SAFADModel_final_000008[[#This Row],[Whole Building:Facility Total Electric Demand Power '[W'](Hourly) ]]/1000</f>
        <v>6.6799991791864084</v>
      </c>
    </row>
    <row r="465" spans="1:3" x14ac:dyDescent="0.25">
      <c r="A465" s="9" t="s">
        <v>636</v>
      </c>
      <c r="B465" s="12">
        <v>6773.5006795570216</v>
      </c>
      <c r="C465">
        <f>SAFADModel_final_000008[[#This Row],[Whole Building:Facility Total Electric Demand Power '[W'](Hourly) ]]/1000</f>
        <v>6.7735006795570216</v>
      </c>
    </row>
    <row r="466" spans="1:3" x14ac:dyDescent="0.25">
      <c r="A466" s="9" t="s">
        <v>637</v>
      </c>
      <c r="B466" s="12">
        <v>6844.0228729727314</v>
      </c>
      <c r="C466">
        <f>SAFADModel_final_000008[[#This Row],[Whole Building:Facility Total Electric Demand Power '[W'](Hourly) ]]/1000</f>
        <v>6.8440228729727313</v>
      </c>
    </row>
    <row r="467" spans="1:3" x14ac:dyDescent="0.25">
      <c r="A467" s="9" t="s">
        <v>638</v>
      </c>
      <c r="B467" s="12">
        <v>6892.4067514261287</v>
      </c>
      <c r="C467">
        <f>SAFADModel_final_000008[[#This Row],[Whole Building:Facility Total Electric Demand Power '[W'](Hourly) ]]/1000</f>
        <v>6.8924067514261287</v>
      </c>
    </row>
    <row r="468" spans="1:3" x14ac:dyDescent="0.25">
      <c r="A468" s="9" t="s">
        <v>639</v>
      </c>
      <c r="B468" s="12">
        <v>6927.2605235644878</v>
      </c>
      <c r="C468">
        <f>SAFADModel_final_000008[[#This Row],[Whole Building:Facility Total Electric Demand Power '[W'](Hourly) ]]/1000</f>
        <v>6.9272605235644882</v>
      </c>
    </row>
    <row r="469" spans="1:3" x14ac:dyDescent="0.25">
      <c r="A469" s="9" t="s">
        <v>640</v>
      </c>
      <c r="B469" s="12">
        <v>6959.09221217303</v>
      </c>
      <c r="C469">
        <f>SAFADModel_final_000008[[#This Row],[Whole Building:Facility Total Electric Demand Power '[W'](Hourly) ]]/1000</f>
        <v>6.9590922121730303</v>
      </c>
    </row>
    <row r="470" spans="1:3" x14ac:dyDescent="0.25">
      <c r="A470" s="9" t="s">
        <v>641</v>
      </c>
      <c r="B470" s="12">
        <v>6985.6789032689803</v>
      </c>
      <c r="C470">
        <f>SAFADModel_final_000008[[#This Row],[Whole Building:Facility Total Electric Demand Power '[W'](Hourly) ]]/1000</f>
        <v>6.9856789032689806</v>
      </c>
    </row>
    <row r="471" spans="1:3" x14ac:dyDescent="0.25">
      <c r="A471" s="9" t="s">
        <v>642</v>
      </c>
      <c r="B471" s="12">
        <v>6997.063996007957</v>
      </c>
      <c r="C471">
        <f>SAFADModel_final_000008[[#This Row],[Whole Building:Facility Total Electric Demand Power '[W'](Hourly) ]]/1000</f>
        <v>6.9970639960079568</v>
      </c>
    </row>
    <row r="472" spans="1:3" x14ac:dyDescent="0.25">
      <c r="A472" s="9" t="s">
        <v>643</v>
      </c>
      <c r="B472" s="12">
        <v>6987.703449082107</v>
      </c>
      <c r="C472">
        <f>SAFADModel_final_000008[[#This Row],[Whole Building:Facility Total Electric Demand Power '[W'](Hourly) ]]/1000</f>
        <v>6.9877034490821073</v>
      </c>
    </row>
    <row r="473" spans="1:3" x14ac:dyDescent="0.25">
      <c r="A473" s="9" t="s">
        <v>644</v>
      </c>
      <c r="B473" s="12">
        <v>6959.4485497352507</v>
      </c>
      <c r="C473">
        <f>SAFADModel_final_000008[[#This Row],[Whole Building:Facility Total Electric Demand Power '[W'](Hourly) ]]/1000</f>
        <v>6.9594485497352503</v>
      </c>
    </row>
    <row r="474" spans="1:3" x14ac:dyDescent="0.25">
      <c r="A474" s="9" t="s">
        <v>645</v>
      </c>
      <c r="B474" s="12">
        <v>6928.5059746970246</v>
      </c>
      <c r="C474">
        <f>SAFADModel_final_000008[[#This Row],[Whole Building:Facility Total Electric Demand Power '[W'](Hourly) ]]/1000</f>
        <v>6.9285059746970248</v>
      </c>
    </row>
    <row r="475" spans="1:3" x14ac:dyDescent="0.25">
      <c r="A475" s="9" t="s">
        <v>646</v>
      </c>
      <c r="B475" s="12">
        <v>6902.0208725504863</v>
      </c>
      <c r="C475">
        <f>SAFADModel_final_000008[[#This Row],[Whole Building:Facility Total Electric Demand Power '[W'](Hourly) ]]/1000</f>
        <v>6.9020208725504864</v>
      </c>
    </row>
    <row r="476" spans="1:3" x14ac:dyDescent="0.25">
      <c r="A476" s="9" t="s">
        <v>647</v>
      </c>
      <c r="B476" s="12">
        <v>6880.7407411932427</v>
      </c>
      <c r="C476">
        <f>SAFADModel_final_000008[[#This Row],[Whole Building:Facility Total Electric Demand Power '[W'](Hourly) ]]/1000</f>
        <v>6.8807407411932431</v>
      </c>
    </row>
    <row r="477" spans="1:3" x14ac:dyDescent="0.25">
      <c r="A477" s="9" t="s">
        <v>648</v>
      </c>
      <c r="B477" s="12">
        <v>6868.0448860185825</v>
      </c>
      <c r="C477">
        <f>SAFADModel_final_000008[[#This Row],[Whole Building:Facility Total Electric Demand Power '[W'](Hourly) ]]/1000</f>
        <v>6.8680448860185823</v>
      </c>
    </row>
    <row r="478" spans="1:3" x14ac:dyDescent="0.25">
      <c r="A478" s="9" t="s">
        <v>649</v>
      </c>
      <c r="B478" s="12">
        <v>6856.1072428713196</v>
      </c>
      <c r="C478">
        <f>SAFADModel_final_000008[[#This Row],[Whole Building:Facility Total Electric Demand Power '[W'](Hourly) ]]/1000</f>
        <v>6.8561072428713192</v>
      </c>
    </row>
    <row r="479" spans="1:3" x14ac:dyDescent="0.25">
      <c r="A479" s="9" t="s">
        <v>650</v>
      </c>
      <c r="B479" s="12">
        <v>6846.5078491094346</v>
      </c>
      <c r="C479">
        <f>SAFADModel_final_000008[[#This Row],[Whole Building:Facility Total Electric Demand Power '[W'](Hourly) ]]/1000</f>
        <v>6.8465078491094342</v>
      </c>
    </row>
    <row r="480" spans="1:3" x14ac:dyDescent="0.25">
      <c r="A480" s="9" t="s">
        <v>651</v>
      </c>
      <c r="B480" s="12">
        <v>6833.8319794386143</v>
      </c>
      <c r="C480">
        <f>SAFADModel_final_000008[[#This Row],[Whole Building:Facility Total Electric Demand Power '[W'](Hourly) ]]/1000</f>
        <v>6.8338319794386146</v>
      </c>
    </row>
    <row r="481" spans="1:3" x14ac:dyDescent="0.25">
      <c r="A481" s="9" t="s">
        <v>652</v>
      </c>
      <c r="B481" s="12">
        <v>6807.6297504800496</v>
      </c>
      <c r="C481">
        <f>SAFADModel_final_000008[[#This Row],[Whole Building:Facility Total Electric Demand Power '[W'](Hourly) ]]/1000</f>
        <v>6.8076297504800491</v>
      </c>
    </row>
    <row r="482" spans="1:3" x14ac:dyDescent="0.25">
      <c r="A482" s="9" t="s">
        <v>653</v>
      </c>
      <c r="B482" s="12">
        <v>6772.5084618231704</v>
      </c>
      <c r="C482">
        <f>SAFADModel_final_000008[[#This Row],[Whole Building:Facility Total Electric Demand Power '[W'](Hourly) ]]/1000</f>
        <v>6.7725084618231701</v>
      </c>
    </row>
    <row r="483" spans="1:3" x14ac:dyDescent="0.25">
      <c r="A483" s="9" t="s">
        <v>654</v>
      </c>
      <c r="B483" s="12">
        <v>6737.0456703333793</v>
      </c>
      <c r="C483">
        <f>SAFADModel_final_000008[[#This Row],[Whole Building:Facility Total Electric Demand Power '[W'](Hourly) ]]/1000</f>
        <v>6.7370456703333792</v>
      </c>
    </row>
    <row r="484" spans="1:3" x14ac:dyDescent="0.25">
      <c r="A484" s="9" t="s">
        <v>655</v>
      </c>
      <c r="B484" s="12">
        <v>6710.3561947631861</v>
      </c>
      <c r="C484">
        <f>SAFADModel_final_000008[[#This Row],[Whole Building:Facility Total Electric Demand Power '[W'](Hourly) ]]/1000</f>
        <v>6.710356194763186</v>
      </c>
    </row>
    <row r="485" spans="1:3" x14ac:dyDescent="0.25">
      <c r="A485" s="9" t="s">
        <v>656</v>
      </c>
      <c r="B485" s="12">
        <v>6702.8744765883357</v>
      </c>
      <c r="C485">
        <f>SAFADModel_final_000008[[#This Row],[Whole Building:Facility Total Electric Demand Power '[W'](Hourly) ]]/1000</f>
        <v>6.7028744765883355</v>
      </c>
    </row>
    <row r="486" spans="1:3" x14ac:dyDescent="0.25">
      <c r="A486" s="9" t="s">
        <v>657</v>
      </c>
      <c r="B486" s="12">
        <v>6700.2787559459248</v>
      </c>
      <c r="C486">
        <f>SAFADModel_final_000008[[#This Row],[Whole Building:Facility Total Electric Demand Power '[W'](Hourly) ]]/1000</f>
        <v>6.7002787559459245</v>
      </c>
    </row>
    <row r="487" spans="1:3" x14ac:dyDescent="0.25">
      <c r="A487" s="9" t="s">
        <v>658</v>
      </c>
      <c r="B487" s="12">
        <v>6709.9451065926851</v>
      </c>
      <c r="C487">
        <f>SAFADModel_final_000008[[#This Row],[Whole Building:Facility Total Electric Demand Power '[W'](Hourly) ]]/1000</f>
        <v>6.7099451065926852</v>
      </c>
    </row>
    <row r="488" spans="1:3" x14ac:dyDescent="0.25">
      <c r="A488" s="9" t="s">
        <v>659</v>
      </c>
      <c r="B488" s="12">
        <v>6737.8070543221538</v>
      </c>
      <c r="C488">
        <f>SAFADModel_final_000008[[#This Row],[Whole Building:Facility Total Electric Demand Power '[W'](Hourly) ]]/1000</f>
        <v>6.737807054322154</v>
      </c>
    </row>
    <row r="489" spans="1:3" x14ac:dyDescent="0.25">
      <c r="A489" s="9" t="s">
        <v>660</v>
      </c>
      <c r="B489" s="12">
        <v>6778.9410291780487</v>
      </c>
      <c r="C489">
        <f>SAFADModel_final_000008[[#This Row],[Whole Building:Facility Total Electric Demand Power '[W'](Hourly) ]]/1000</f>
        <v>6.778941029178049</v>
      </c>
    </row>
    <row r="490" spans="1:3" x14ac:dyDescent="0.25">
      <c r="A490" s="9" t="s">
        <v>661</v>
      </c>
      <c r="B490" s="12">
        <v>6826.6958126434583</v>
      </c>
      <c r="C490">
        <f>SAFADModel_final_000008[[#This Row],[Whole Building:Facility Total Electric Demand Power '[W'](Hourly) ]]/1000</f>
        <v>6.8266958126434583</v>
      </c>
    </row>
    <row r="491" spans="1:3" x14ac:dyDescent="0.25">
      <c r="A491" s="9" t="s">
        <v>662</v>
      </c>
      <c r="B491" s="12">
        <v>6875.7578992214958</v>
      </c>
      <c r="C491">
        <f>SAFADModel_final_000008[[#This Row],[Whole Building:Facility Total Electric Demand Power '[W'](Hourly) ]]/1000</f>
        <v>6.8757578992214956</v>
      </c>
    </row>
    <row r="492" spans="1:3" x14ac:dyDescent="0.25">
      <c r="A492" s="9" t="s">
        <v>663</v>
      </c>
      <c r="B492" s="12">
        <v>6916.2205129481772</v>
      </c>
      <c r="C492">
        <f>SAFADModel_final_000008[[#This Row],[Whole Building:Facility Total Electric Demand Power '[W'](Hourly) ]]/1000</f>
        <v>6.9162205129481773</v>
      </c>
    </row>
    <row r="493" spans="1:3" x14ac:dyDescent="0.25">
      <c r="A493" s="9" t="s">
        <v>664</v>
      </c>
      <c r="B493" s="12">
        <v>6948.4848145608075</v>
      </c>
      <c r="C493">
        <f>SAFADModel_final_000008[[#This Row],[Whole Building:Facility Total Electric Demand Power '[W'](Hourly) ]]/1000</f>
        <v>6.9484848145608078</v>
      </c>
    </row>
    <row r="494" spans="1:3" x14ac:dyDescent="0.25">
      <c r="A494" s="9" t="s">
        <v>665</v>
      </c>
      <c r="B494" s="12">
        <v>6975.0208938134238</v>
      </c>
      <c r="C494">
        <f>SAFADModel_final_000008[[#This Row],[Whole Building:Facility Total Electric Demand Power '[W'](Hourly) ]]/1000</f>
        <v>6.9750208938134239</v>
      </c>
    </row>
    <row r="495" spans="1:3" x14ac:dyDescent="0.25">
      <c r="A495" s="9" t="s">
        <v>666</v>
      </c>
      <c r="B495" s="12">
        <v>6984.7791102025176</v>
      </c>
      <c r="C495">
        <f>SAFADModel_final_000008[[#This Row],[Whole Building:Facility Total Electric Demand Power '[W'](Hourly) ]]/1000</f>
        <v>6.9847791102025178</v>
      </c>
    </row>
    <row r="496" spans="1:3" x14ac:dyDescent="0.25">
      <c r="A496" s="9" t="s">
        <v>667</v>
      </c>
      <c r="B496" s="12">
        <v>6979.5936526614214</v>
      </c>
      <c r="C496">
        <f>SAFADModel_final_000008[[#This Row],[Whole Building:Facility Total Electric Demand Power '[W'](Hourly) ]]/1000</f>
        <v>6.9795936526614213</v>
      </c>
    </row>
    <row r="497" spans="1:3" x14ac:dyDescent="0.25">
      <c r="A497" s="9" t="s">
        <v>668</v>
      </c>
      <c r="B497" s="12">
        <v>6965.7538936170649</v>
      </c>
      <c r="C497">
        <f>SAFADModel_final_000008[[#This Row],[Whole Building:Facility Total Electric Demand Power '[W'](Hourly) ]]/1000</f>
        <v>6.9657538936170651</v>
      </c>
    </row>
    <row r="498" spans="1:3" x14ac:dyDescent="0.25">
      <c r="A498" s="9" t="s">
        <v>669</v>
      </c>
      <c r="B498" s="12">
        <v>6946.0589001407388</v>
      </c>
      <c r="C498">
        <f>SAFADModel_final_000008[[#This Row],[Whole Building:Facility Total Electric Demand Power '[W'](Hourly) ]]/1000</f>
        <v>6.9460589001407387</v>
      </c>
    </row>
    <row r="499" spans="1:3" x14ac:dyDescent="0.25">
      <c r="A499" s="9" t="s">
        <v>670</v>
      </c>
      <c r="B499" s="12">
        <v>6921.2903930413113</v>
      </c>
      <c r="C499">
        <f>SAFADModel_final_000008[[#This Row],[Whole Building:Facility Total Electric Demand Power '[W'](Hourly) ]]/1000</f>
        <v>6.9212903930413114</v>
      </c>
    </row>
    <row r="500" spans="1:3" x14ac:dyDescent="0.25">
      <c r="A500" s="9" t="s">
        <v>671</v>
      </c>
      <c r="B500" s="12">
        <v>6891.454556093634</v>
      </c>
      <c r="C500">
        <f>SAFADModel_final_000008[[#This Row],[Whole Building:Facility Total Electric Demand Power '[W'](Hourly) ]]/1000</f>
        <v>6.8914545560936338</v>
      </c>
    </row>
    <row r="501" spans="1:3" x14ac:dyDescent="0.25">
      <c r="A501" s="9" t="s">
        <v>672</v>
      </c>
      <c r="B501" s="12">
        <v>6862.7942977733101</v>
      </c>
      <c r="C501">
        <f>SAFADModel_final_000008[[#This Row],[Whole Building:Facility Total Electric Demand Power '[W'](Hourly) ]]/1000</f>
        <v>6.8627942977733101</v>
      </c>
    </row>
    <row r="502" spans="1:3" x14ac:dyDescent="0.25">
      <c r="A502" s="9" t="s">
        <v>673</v>
      </c>
      <c r="B502" s="12">
        <v>6837.4140366976244</v>
      </c>
      <c r="C502">
        <f>SAFADModel_final_000008[[#This Row],[Whole Building:Facility Total Electric Demand Power '[W'](Hourly) ]]/1000</f>
        <v>6.8374140366976244</v>
      </c>
    </row>
    <row r="503" spans="1:3" x14ac:dyDescent="0.25">
      <c r="A503" s="9" t="s">
        <v>674</v>
      </c>
      <c r="B503" s="12">
        <v>6808.8283348334007</v>
      </c>
      <c r="C503">
        <f>SAFADModel_final_000008[[#This Row],[Whole Building:Facility Total Electric Demand Power '[W'](Hourly) ]]/1000</f>
        <v>6.8088283348334011</v>
      </c>
    </row>
    <row r="504" spans="1:3" x14ac:dyDescent="0.25">
      <c r="A504" s="9" t="s">
        <v>675</v>
      </c>
      <c r="B504" s="12">
        <v>6776.8520596480839</v>
      </c>
      <c r="C504">
        <f>SAFADModel_final_000008[[#This Row],[Whole Building:Facility Total Electric Demand Power '[W'](Hourly) ]]/1000</f>
        <v>6.7768520596480837</v>
      </c>
    </row>
    <row r="505" spans="1:3" x14ac:dyDescent="0.25">
      <c r="A505" s="9" t="s">
        <v>676</v>
      </c>
      <c r="B505" s="12">
        <v>6741.5339933654241</v>
      </c>
      <c r="C505">
        <f>SAFADModel_final_000008[[#This Row],[Whole Building:Facility Total Electric Demand Power '[W'](Hourly) ]]/1000</f>
        <v>6.7415339933654241</v>
      </c>
    </row>
    <row r="506" spans="1:3" x14ac:dyDescent="0.25">
      <c r="A506" s="9" t="s">
        <v>361</v>
      </c>
      <c r="B506" s="12">
        <v>6713.6847555820714</v>
      </c>
      <c r="C506">
        <f>SAFADModel_final_000008[[#This Row],[Whole Building:Facility Total Electric Demand Power '[W'](Hourly) ]]/1000</f>
        <v>6.7136847555820713</v>
      </c>
    </row>
    <row r="507" spans="1:3" x14ac:dyDescent="0.25">
      <c r="A507" s="9" t="s">
        <v>362</v>
      </c>
      <c r="B507" s="12">
        <v>6684.4003341296084</v>
      </c>
      <c r="C507">
        <f>SAFADModel_final_000008[[#This Row],[Whole Building:Facility Total Electric Demand Power '[W'](Hourly) ]]/1000</f>
        <v>6.6844003341296085</v>
      </c>
    </row>
    <row r="508" spans="1:3" x14ac:dyDescent="0.25">
      <c r="A508" s="9" t="s">
        <v>363</v>
      </c>
      <c r="B508" s="12">
        <v>6663.9752633213566</v>
      </c>
      <c r="C508">
        <f>SAFADModel_final_000008[[#This Row],[Whole Building:Facility Total Electric Demand Power '[W'](Hourly) ]]/1000</f>
        <v>6.6639752633213565</v>
      </c>
    </row>
    <row r="509" spans="1:3" x14ac:dyDescent="0.25">
      <c r="A509" s="9" t="s">
        <v>364</v>
      </c>
      <c r="B509" s="12">
        <v>6655.4817578110205</v>
      </c>
      <c r="C509">
        <f>SAFADModel_final_000008[[#This Row],[Whole Building:Facility Total Electric Demand Power '[W'](Hourly) ]]/1000</f>
        <v>6.6554817578110201</v>
      </c>
    </row>
    <row r="510" spans="1:3" x14ac:dyDescent="0.25">
      <c r="A510" s="9" t="s">
        <v>365</v>
      </c>
      <c r="B510" s="12">
        <v>6644.915152077785</v>
      </c>
      <c r="C510">
        <f>SAFADModel_final_000008[[#This Row],[Whole Building:Facility Total Electric Demand Power '[W'](Hourly) ]]/1000</f>
        <v>6.6449151520777852</v>
      </c>
    </row>
    <row r="511" spans="1:3" x14ac:dyDescent="0.25">
      <c r="A511" s="9" t="s">
        <v>366</v>
      </c>
      <c r="B511" s="12">
        <v>6660.616623854894</v>
      </c>
      <c r="C511">
        <f>SAFADModel_final_000008[[#This Row],[Whole Building:Facility Total Electric Demand Power '[W'](Hourly) ]]/1000</f>
        <v>6.6606166238548941</v>
      </c>
    </row>
    <row r="512" spans="1:3" x14ac:dyDescent="0.25">
      <c r="A512" s="9" t="s">
        <v>367</v>
      </c>
      <c r="B512" s="12">
        <v>6723.8664382151183</v>
      </c>
      <c r="C512">
        <f>SAFADModel_final_000008[[#This Row],[Whole Building:Facility Total Electric Demand Power '[W'](Hourly) ]]/1000</f>
        <v>6.7238664382151185</v>
      </c>
    </row>
    <row r="513" spans="1:3" x14ac:dyDescent="0.25">
      <c r="A513" s="9" t="s">
        <v>368</v>
      </c>
      <c r="B513" s="12">
        <v>24673.572608662842</v>
      </c>
      <c r="C513">
        <f>SAFADModel_final_000008[[#This Row],[Whole Building:Facility Total Electric Demand Power '[W'](Hourly) ]]/1000</f>
        <v>24.673572608662841</v>
      </c>
    </row>
    <row r="514" spans="1:3" x14ac:dyDescent="0.25">
      <c r="A514" s="9" t="s">
        <v>369</v>
      </c>
      <c r="B514" s="12">
        <v>73296.26068088015</v>
      </c>
      <c r="C514">
        <f>SAFADModel_final_000008[[#This Row],[Whole Building:Facility Total Electric Demand Power '[W'](Hourly) ]]/1000</f>
        <v>73.296260680880152</v>
      </c>
    </row>
    <row r="515" spans="1:3" x14ac:dyDescent="0.25">
      <c r="A515" s="9" t="s">
        <v>370</v>
      </c>
      <c r="B515" s="12">
        <v>105879.83674214342</v>
      </c>
      <c r="C515">
        <f>SAFADModel_final_000008[[#This Row],[Whole Building:Facility Total Electric Demand Power '[W'](Hourly) ]]/1000</f>
        <v>105.87983674214342</v>
      </c>
    </row>
    <row r="516" spans="1:3" x14ac:dyDescent="0.25">
      <c r="A516" s="9" t="s">
        <v>371</v>
      </c>
      <c r="B516" s="12">
        <v>100984.21780946532</v>
      </c>
      <c r="C516">
        <f>SAFADModel_final_000008[[#This Row],[Whole Building:Facility Total Electric Demand Power '[W'](Hourly) ]]/1000</f>
        <v>100.98421780946532</v>
      </c>
    </row>
    <row r="517" spans="1:3" x14ac:dyDescent="0.25">
      <c r="A517" s="9" t="s">
        <v>372</v>
      </c>
      <c r="B517" s="12">
        <v>130118.20568757383</v>
      </c>
      <c r="C517">
        <f>SAFADModel_final_000008[[#This Row],[Whole Building:Facility Total Electric Demand Power '[W'](Hourly) ]]/1000</f>
        <v>130.11820568757383</v>
      </c>
    </row>
    <row r="518" spans="1:3" x14ac:dyDescent="0.25">
      <c r="A518" s="9" t="s">
        <v>373</v>
      </c>
      <c r="B518" s="12">
        <v>128423.1920712357</v>
      </c>
      <c r="C518">
        <f>SAFADModel_final_000008[[#This Row],[Whole Building:Facility Total Electric Demand Power '[W'](Hourly) ]]/1000</f>
        <v>128.42319207123569</v>
      </c>
    </row>
    <row r="519" spans="1:3" x14ac:dyDescent="0.25">
      <c r="A519" s="9" t="s">
        <v>374</v>
      </c>
      <c r="B519" s="12">
        <v>138198.25900133434</v>
      </c>
      <c r="C519">
        <f>SAFADModel_final_000008[[#This Row],[Whole Building:Facility Total Electric Demand Power '[W'](Hourly) ]]/1000</f>
        <v>138.19825900133435</v>
      </c>
    </row>
    <row r="520" spans="1:3" x14ac:dyDescent="0.25">
      <c r="A520" s="9" t="s">
        <v>375</v>
      </c>
      <c r="B520" s="12">
        <v>145169.24793356008</v>
      </c>
      <c r="C520">
        <f>SAFADModel_final_000008[[#This Row],[Whole Building:Facility Total Electric Demand Power '[W'](Hourly) ]]/1000</f>
        <v>145.16924793356009</v>
      </c>
    </row>
    <row r="521" spans="1:3" x14ac:dyDescent="0.25">
      <c r="A521" s="9" t="s">
        <v>376</v>
      </c>
      <c r="B521" s="12">
        <v>135509.46782681634</v>
      </c>
      <c r="C521">
        <f>SAFADModel_final_000008[[#This Row],[Whole Building:Facility Total Electric Demand Power '[W'](Hourly) ]]/1000</f>
        <v>135.50946782681635</v>
      </c>
    </row>
    <row r="522" spans="1:3" x14ac:dyDescent="0.25">
      <c r="A522" s="9" t="s">
        <v>377</v>
      </c>
      <c r="B522" s="12">
        <v>120357.83429313831</v>
      </c>
      <c r="C522">
        <f>SAFADModel_final_000008[[#This Row],[Whole Building:Facility Total Electric Demand Power '[W'](Hourly) ]]/1000</f>
        <v>120.35783429313831</v>
      </c>
    </row>
    <row r="523" spans="1:3" x14ac:dyDescent="0.25">
      <c r="A523" s="9" t="s">
        <v>378</v>
      </c>
      <c r="B523" s="12">
        <v>43303.745739951228</v>
      </c>
      <c r="C523">
        <f>SAFADModel_final_000008[[#This Row],[Whole Building:Facility Total Electric Demand Power '[W'](Hourly) ]]/1000</f>
        <v>43.303745739951225</v>
      </c>
    </row>
    <row r="524" spans="1:3" x14ac:dyDescent="0.25">
      <c r="A524" s="9" t="s">
        <v>379</v>
      </c>
      <c r="B524" s="12">
        <v>21306.788936420737</v>
      </c>
      <c r="C524">
        <f>SAFADModel_final_000008[[#This Row],[Whole Building:Facility Total Electric Demand Power '[W'](Hourly) ]]/1000</f>
        <v>21.306788936420737</v>
      </c>
    </row>
    <row r="525" spans="1:3" x14ac:dyDescent="0.25">
      <c r="A525" s="9" t="s">
        <v>380</v>
      </c>
      <c r="B525" s="12">
        <v>9228.7714747253522</v>
      </c>
      <c r="C525">
        <f>SAFADModel_final_000008[[#This Row],[Whole Building:Facility Total Electric Demand Power '[W'](Hourly) ]]/1000</f>
        <v>9.2287714747253524</v>
      </c>
    </row>
    <row r="526" spans="1:3" x14ac:dyDescent="0.25">
      <c r="A526" s="9" t="s">
        <v>381</v>
      </c>
      <c r="B526" s="12">
        <v>7156.6294233358067</v>
      </c>
      <c r="C526">
        <f>SAFADModel_final_000008[[#This Row],[Whole Building:Facility Total Electric Demand Power '[W'](Hourly) ]]/1000</f>
        <v>7.156629423335807</v>
      </c>
    </row>
    <row r="527" spans="1:3" x14ac:dyDescent="0.25">
      <c r="A527" s="9" t="s">
        <v>382</v>
      </c>
      <c r="B527" s="12">
        <v>6716.3327485935251</v>
      </c>
      <c r="C527">
        <f>SAFADModel_final_000008[[#This Row],[Whole Building:Facility Total Electric Demand Power '[W'](Hourly) ]]/1000</f>
        <v>6.7163327485935254</v>
      </c>
    </row>
    <row r="528" spans="1:3" x14ac:dyDescent="0.25">
      <c r="A528" s="9" t="s">
        <v>383</v>
      </c>
      <c r="B528" s="12">
        <v>6695.9274604685188</v>
      </c>
      <c r="C528">
        <f>SAFADModel_final_000008[[#This Row],[Whole Building:Facility Total Electric Demand Power '[W'](Hourly) ]]/1000</f>
        <v>6.6959274604685186</v>
      </c>
    </row>
    <row r="529" spans="1:3" x14ac:dyDescent="0.25">
      <c r="A529" s="9" t="s">
        <v>384</v>
      </c>
      <c r="B529" s="12">
        <v>6684.9225269787576</v>
      </c>
      <c r="C529">
        <f>SAFADModel_final_000008[[#This Row],[Whole Building:Facility Total Electric Demand Power '[W'](Hourly) ]]/1000</f>
        <v>6.6849225269787578</v>
      </c>
    </row>
    <row r="530" spans="1:3" x14ac:dyDescent="0.25">
      <c r="A530" s="9" t="s">
        <v>385</v>
      </c>
      <c r="B530" s="12">
        <v>6680.9231829642267</v>
      </c>
      <c r="C530">
        <f>SAFADModel_final_000008[[#This Row],[Whole Building:Facility Total Electric Demand Power '[W'](Hourly) ]]/1000</f>
        <v>6.6809231829642268</v>
      </c>
    </row>
    <row r="531" spans="1:3" x14ac:dyDescent="0.25">
      <c r="A531" s="9" t="s">
        <v>386</v>
      </c>
      <c r="B531" s="12">
        <v>6677.7053854658589</v>
      </c>
      <c r="C531">
        <f>SAFADModel_final_000008[[#This Row],[Whole Building:Facility Total Electric Demand Power '[W'](Hourly) ]]/1000</f>
        <v>6.6777053854658588</v>
      </c>
    </row>
    <row r="532" spans="1:3" x14ac:dyDescent="0.25">
      <c r="A532" s="9" t="s">
        <v>387</v>
      </c>
      <c r="B532" s="12">
        <v>6646.949378282945</v>
      </c>
      <c r="C532">
        <f>SAFADModel_final_000008[[#This Row],[Whole Building:Facility Total Electric Demand Power '[W'](Hourly) ]]/1000</f>
        <v>6.6469493782829447</v>
      </c>
    </row>
    <row r="533" spans="1:3" x14ac:dyDescent="0.25">
      <c r="A533" s="9" t="s">
        <v>388</v>
      </c>
      <c r="B533" s="12">
        <v>6579.0116554282658</v>
      </c>
      <c r="C533">
        <f>SAFADModel_final_000008[[#This Row],[Whole Building:Facility Total Electric Demand Power '[W'](Hourly) ]]/1000</f>
        <v>6.5790116554282658</v>
      </c>
    </row>
    <row r="534" spans="1:3" x14ac:dyDescent="0.25">
      <c r="A534" s="9" t="s">
        <v>389</v>
      </c>
      <c r="B534" s="12">
        <v>6495.751024535838</v>
      </c>
      <c r="C534">
        <f>SAFADModel_final_000008[[#This Row],[Whole Building:Facility Total Electric Demand Power '[W'](Hourly) ]]/1000</f>
        <v>6.4957510245358376</v>
      </c>
    </row>
    <row r="535" spans="1:3" x14ac:dyDescent="0.25">
      <c r="A535" s="9" t="s">
        <v>390</v>
      </c>
      <c r="B535" s="12">
        <v>6475.2569771321832</v>
      </c>
      <c r="C535">
        <f>SAFADModel_final_000008[[#This Row],[Whole Building:Facility Total Electric Demand Power '[W'](Hourly) ]]/1000</f>
        <v>6.4752569771321831</v>
      </c>
    </row>
    <row r="536" spans="1:3" x14ac:dyDescent="0.25">
      <c r="A536" s="9" t="s">
        <v>391</v>
      </c>
      <c r="B536" s="12">
        <v>6577.3974841034869</v>
      </c>
      <c r="C536">
        <f>SAFADModel_final_000008[[#This Row],[Whole Building:Facility Total Electric Demand Power '[W'](Hourly) ]]/1000</f>
        <v>6.5773974841034866</v>
      </c>
    </row>
    <row r="537" spans="1:3" x14ac:dyDescent="0.25">
      <c r="A537" s="9" t="s">
        <v>392</v>
      </c>
      <c r="B537" s="12">
        <v>16465.429623417131</v>
      </c>
      <c r="C537">
        <f>SAFADModel_final_000008[[#This Row],[Whole Building:Facility Total Electric Demand Power '[W'](Hourly) ]]/1000</f>
        <v>16.46542962341713</v>
      </c>
    </row>
    <row r="538" spans="1:3" x14ac:dyDescent="0.25">
      <c r="A538" s="9" t="s">
        <v>393</v>
      </c>
      <c r="B538" s="12">
        <v>77134.605603398479</v>
      </c>
      <c r="C538">
        <f>SAFADModel_final_000008[[#This Row],[Whole Building:Facility Total Electric Demand Power '[W'](Hourly) ]]/1000</f>
        <v>77.134605603398484</v>
      </c>
    </row>
    <row r="539" spans="1:3" x14ac:dyDescent="0.25">
      <c r="A539" s="9" t="s">
        <v>394</v>
      </c>
      <c r="B539" s="12">
        <v>102834.69331409478</v>
      </c>
      <c r="C539">
        <f>SAFADModel_final_000008[[#This Row],[Whole Building:Facility Total Electric Demand Power '[W'](Hourly) ]]/1000</f>
        <v>102.83469331409478</v>
      </c>
    </row>
    <row r="540" spans="1:3" x14ac:dyDescent="0.25">
      <c r="A540" s="9" t="s">
        <v>395</v>
      </c>
      <c r="B540" s="12">
        <v>108518.46613200172</v>
      </c>
      <c r="C540">
        <f>SAFADModel_final_000008[[#This Row],[Whole Building:Facility Total Electric Demand Power '[W'](Hourly) ]]/1000</f>
        <v>108.51846613200172</v>
      </c>
    </row>
    <row r="541" spans="1:3" x14ac:dyDescent="0.25">
      <c r="A541" s="9" t="s">
        <v>396</v>
      </c>
      <c r="B541" s="12">
        <v>129007.15883131478</v>
      </c>
      <c r="C541">
        <f>SAFADModel_final_000008[[#This Row],[Whole Building:Facility Total Electric Demand Power '[W'](Hourly) ]]/1000</f>
        <v>129.00715883131477</v>
      </c>
    </row>
    <row r="542" spans="1:3" x14ac:dyDescent="0.25">
      <c r="A542" s="9" t="s">
        <v>397</v>
      </c>
      <c r="B542" s="12">
        <v>122189.07823262918</v>
      </c>
      <c r="C542">
        <f>SAFADModel_final_000008[[#This Row],[Whole Building:Facility Total Electric Demand Power '[W'](Hourly) ]]/1000</f>
        <v>122.18907823262919</v>
      </c>
    </row>
    <row r="543" spans="1:3" x14ac:dyDescent="0.25">
      <c r="A543" s="9" t="s">
        <v>398</v>
      </c>
      <c r="B543" s="12">
        <v>139904.61733287739</v>
      </c>
      <c r="C543">
        <f>SAFADModel_final_000008[[#This Row],[Whole Building:Facility Total Electric Demand Power '[W'](Hourly) ]]/1000</f>
        <v>139.90461733287739</v>
      </c>
    </row>
    <row r="544" spans="1:3" x14ac:dyDescent="0.25">
      <c r="A544" s="9" t="s">
        <v>399</v>
      </c>
      <c r="B544" s="12">
        <v>129432.1818500185</v>
      </c>
      <c r="C544">
        <f>SAFADModel_final_000008[[#This Row],[Whole Building:Facility Total Electric Demand Power '[W'](Hourly) ]]/1000</f>
        <v>129.43218185001851</v>
      </c>
    </row>
    <row r="545" spans="1:3" x14ac:dyDescent="0.25">
      <c r="A545" s="9" t="s">
        <v>400</v>
      </c>
      <c r="B545" s="12">
        <v>131537.31368570469</v>
      </c>
      <c r="C545">
        <f>SAFADModel_final_000008[[#This Row],[Whole Building:Facility Total Electric Demand Power '[W'](Hourly) ]]/1000</f>
        <v>131.5373136857047</v>
      </c>
    </row>
    <row r="546" spans="1:3" x14ac:dyDescent="0.25">
      <c r="A546" s="9" t="s">
        <v>401</v>
      </c>
      <c r="B546" s="12">
        <v>111463.26501395974</v>
      </c>
      <c r="C546">
        <f>SAFADModel_final_000008[[#This Row],[Whole Building:Facility Total Electric Demand Power '[W'](Hourly) ]]/1000</f>
        <v>111.46326501395974</v>
      </c>
    </row>
    <row r="547" spans="1:3" x14ac:dyDescent="0.25">
      <c r="A547" s="9" t="s">
        <v>402</v>
      </c>
      <c r="B547" s="12">
        <v>89120.185027118176</v>
      </c>
      <c r="C547">
        <f>SAFADModel_final_000008[[#This Row],[Whole Building:Facility Total Electric Demand Power '[W'](Hourly) ]]/1000</f>
        <v>89.120185027118183</v>
      </c>
    </row>
    <row r="548" spans="1:3" x14ac:dyDescent="0.25">
      <c r="A548" s="9" t="s">
        <v>403</v>
      </c>
      <c r="B548" s="12">
        <v>55790.475969808198</v>
      </c>
      <c r="C548">
        <f>SAFADModel_final_000008[[#This Row],[Whole Building:Facility Total Electric Demand Power '[W'](Hourly) ]]/1000</f>
        <v>55.790475969808199</v>
      </c>
    </row>
    <row r="549" spans="1:3" x14ac:dyDescent="0.25">
      <c r="A549" s="9" t="s">
        <v>404</v>
      </c>
      <c r="B549" s="12">
        <v>32152.889225665018</v>
      </c>
      <c r="C549">
        <f>SAFADModel_final_000008[[#This Row],[Whole Building:Facility Total Electric Demand Power '[W'](Hourly) ]]/1000</f>
        <v>32.152889225665021</v>
      </c>
    </row>
    <row r="550" spans="1:3" x14ac:dyDescent="0.25">
      <c r="A550" s="9" t="s">
        <v>405</v>
      </c>
      <c r="B550" s="12">
        <v>6953.4697904808745</v>
      </c>
      <c r="C550">
        <f>SAFADModel_final_000008[[#This Row],[Whole Building:Facility Total Electric Demand Power '[W'](Hourly) ]]/1000</f>
        <v>6.9534697904808747</v>
      </c>
    </row>
    <row r="551" spans="1:3" x14ac:dyDescent="0.25">
      <c r="A551" s="9" t="s">
        <v>406</v>
      </c>
      <c r="B551" s="12">
        <v>6838.9223268172091</v>
      </c>
      <c r="C551">
        <f>SAFADModel_final_000008[[#This Row],[Whole Building:Facility Total Electric Demand Power '[W'](Hourly) ]]/1000</f>
        <v>6.838922326817209</v>
      </c>
    </row>
    <row r="552" spans="1:3" x14ac:dyDescent="0.25">
      <c r="A552" s="9" t="s">
        <v>407</v>
      </c>
      <c r="B552" s="12">
        <v>6810.3193461687433</v>
      </c>
      <c r="C552">
        <f>SAFADModel_final_000008[[#This Row],[Whole Building:Facility Total Electric Demand Power '[W'](Hourly) ]]/1000</f>
        <v>6.8103193461687432</v>
      </c>
    </row>
    <row r="553" spans="1:3" x14ac:dyDescent="0.25">
      <c r="A553" s="9" t="s">
        <v>408</v>
      </c>
      <c r="B553" s="12">
        <v>6796.7928375987249</v>
      </c>
      <c r="C553">
        <f>SAFADModel_final_000008[[#This Row],[Whole Building:Facility Total Electric Demand Power '[W'](Hourly) ]]/1000</f>
        <v>6.7967928375987245</v>
      </c>
    </row>
    <row r="554" spans="1:3" x14ac:dyDescent="0.25">
      <c r="A554" s="9" t="s">
        <v>409</v>
      </c>
      <c r="B554" s="12">
        <v>6785.1625284916236</v>
      </c>
      <c r="C554">
        <f>SAFADModel_final_000008[[#This Row],[Whole Building:Facility Total Electric Demand Power '[W'](Hourly) ]]/1000</f>
        <v>6.7851625284916235</v>
      </c>
    </row>
    <row r="555" spans="1:3" x14ac:dyDescent="0.25">
      <c r="A555" s="9" t="s">
        <v>410</v>
      </c>
      <c r="B555" s="12">
        <v>6773.3291790295016</v>
      </c>
      <c r="C555">
        <f>SAFADModel_final_000008[[#This Row],[Whole Building:Facility Total Electric Demand Power '[W'](Hourly) ]]/1000</f>
        <v>6.7733291790295018</v>
      </c>
    </row>
    <row r="556" spans="1:3" x14ac:dyDescent="0.25">
      <c r="A556" s="9" t="s">
        <v>411</v>
      </c>
      <c r="B556" s="12">
        <v>6758.2134788833055</v>
      </c>
      <c r="C556">
        <f>SAFADModel_final_000008[[#This Row],[Whole Building:Facility Total Electric Demand Power '[W'](Hourly) ]]/1000</f>
        <v>6.758213478883305</v>
      </c>
    </row>
    <row r="557" spans="1:3" x14ac:dyDescent="0.25">
      <c r="A557" s="9" t="s">
        <v>412</v>
      </c>
      <c r="B557" s="12">
        <v>6738.7706165600403</v>
      </c>
      <c r="C557">
        <f>SAFADModel_final_000008[[#This Row],[Whole Building:Facility Total Electric Demand Power '[W'](Hourly) ]]/1000</f>
        <v>6.7387706165600401</v>
      </c>
    </row>
    <row r="558" spans="1:3" x14ac:dyDescent="0.25">
      <c r="A558" s="9" t="s">
        <v>413</v>
      </c>
      <c r="B558" s="12">
        <v>6716.063754355645</v>
      </c>
      <c r="C558">
        <f>SAFADModel_final_000008[[#This Row],[Whole Building:Facility Total Electric Demand Power '[W'](Hourly) ]]/1000</f>
        <v>6.7160637543556447</v>
      </c>
    </row>
    <row r="559" spans="1:3" x14ac:dyDescent="0.25">
      <c r="A559" s="9" t="s">
        <v>414</v>
      </c>
      <c r="B559" s="12">
        <v>6720.3079197170773</v>
      </c>
      <c r="C559">
        <f>SAFADModel_final_000008[[#This Row],[Whole Building:Facility Total Electric Demand Power '[W'](Hourly) ]]/1000</f>
        <v>6.7203079197170776</v>
      </c>
    </row>
    <row r="560" spans="1:3" x14ac:dyDescent="0.25">
      <c r="A560" s="9" t="s">
        <v>415</v>
      </c>
      <c r="B560" s="12">
        <v>6771.3905842465638</v>
      </c>
      <c r="C560">
        <f>SAFADModel_final_000008[[#This Row],[Whole Building:Facility Total Electric Demand Power '[W'](Hourly) ]]/1000</f>
        <v>6.7713905842465634</v>
      </c>
    </row>
    <row r="561" spans="1:3" x14ac:dyDescent="0.25">
      <c r="A561" s="9" t="s">
        <v>416</v>
      </c>
      <c r="B561" s="12">
        <v>19918.610395693624</v>
      </c>
      <c r="C561">
        <f>SAFADModel_final_000008[[#This Row],[Whole Building:Facility Total Electric Demand Power '[W'](Hourly) ]]/1000</f>
        <v>19.918610395693623</v>
      </c>
    </row>
    <row r="562" spans="1:3" x14ac:dyDescent="0.25">
      <c r="A562" s="9" t="s">
        <v>417</v>
      </c>
      <c r="B562" s="12">
        <v>82750.552512233524</v>
      </c>
      <c r="C562">
        <f>SAFADModel_final_000008[[#This Row],[Whole Building:Facility Total Electric Demand Power '[W'](Hourly) ]]/1000</f>
        <v>82.750552512233526</v>
      </c>
    </row>
    <row r="563" spans="1:3" x14ac:dyDescent="0.25">
      <c r="A563" s="9" t="s">
        <v>418</v>
      </c>
      <c r="B563" s="12">
        <v>104091.47066996175</v>
      </c>
      <c r="C563">
        <f>SAFADModel_final_000008[[#This Row],[Whole Building:Facility Total Electric Demand Power '[W'](Hourly) ]]/1000</f>
        <v>104.09147066996175</v>
      </c>
    </row>
    <row r="564" spans="1:3" x14ac:dyDescent="0.25">
      <c r="A564" s="9" t="s">
        <v>419</v>
      </c>
      <c r="B564" s="12">
        <v>117662.11276250686</v>
      </c>
      <c r="C564">
        <f>SAFADModel_final_000008[[#This Row],[Whole Building:Facility Total Electric Demand Power '[W'](Hourly) ]]/1000</f>
        <v>117.66211276250687</v>
      </c>
    </row>
    <row r="565" spans="1:3" x14ac:dyDescent="0.25">
      <c r="A565" s="9" t="s">
        <v>420</v>
      </c>
      <c r="B565" s="12">
        <v>141603.36119841729</v>
      </c>
      <c r="C565">
        <f>SAFADModel_final_000008[[#This Row],[Whole Building:Facility Total Electric Demand Power '[W'](Hourly) ]]/1000</f>
        <v>141.6033611984173</v>
      </c>
    </row>
    <row r="566" spans="1:3" x14ac:dyDescent="0.25">
      <c r="A566" s="9" t="s">
        <v>421</v>
      </c>
      <c r="B566" s="12">
        <v>138718.71591127999</v>
      </c>
      <c r="C566">
        <f>SAFADModel_final_000008[[#This Row],[Whole Building:Facility Total Electric Demand Power '[W'](Hourly) ]]/1000</f>
        <v>138.71871591127999</v>
      </c>
    </row>
    <row r="567" spans="1:3" x14ac:dyDescent="0.25">
      <c r="A567" s="9" t="s">
        <v>422</v>
      </c>
      <c r="B567" s="12">
        <v>136025.2860960101</v>
      </c>
      <c r="C567">
        <f>SAFADModel_final_000008[[#This Row],[Whole Building:Facility Total Electric Demand Power '[W'](Hourly) ]]/1000</f>
        <v>136.02528609601009</v>
      </c>
    </row>
    <row r="568" spans="1:3" x14ac:dyDescent="0.25">
      <c r="A568" s="9" t="s">
        <v>423</v>
      </c>
      <c r="B568" s="12">
        <v>142167.3111243583</v>
      </c>
      <c r="C568">
        <f>SAFADModel_final_000008[[#This Row],[Whole Building:Facility Total Electric Demand Power '[W'](Hourly) ]]/1000</f>
        <v>142.16731112435829</v>
      </c>
    </row>
    <row r="569" spans="1:3" x14ac:dyDescent="0.25">
      <c r="A569" s="9" t="s">
        <v>424</v>
      </c>
      <c r="B569" s="12">
        <v>118607.53194053947</v>
      </c>
      <c r="C569">
        <f>SAFADModel_final_000008[[#This Row],[Whole Building:Facility Total Electric Demand Power '[W'](Hourly) ]]/1000</f>
        <v>118.60753194053947</v>
      </c>
    </row>
    <row r="570" spans="1:3" x14ac:dyDescent="0.25">
      <c r="A570" s="9" t="s">
        <v>425</v>
      </c>
      <c r="B570" s="12">
        <v>70185.15152165317</v>
      </c>
      <c r="C570">
        <f>SAFADModel_final_000008[[#This Row],[Whole Building:Facility Total Electric Demand Power '[W'](Hourly) ]]/1000</f>
        <v>70.185151521653168</v>
      </c>
    </row>
    <row r="571" spans="1:3" x14ac:dyDescent="0.25">
      <c r="A571" s="9" t="s">
        <v>426</v>
      </c>
      <c r="B571" s="12">
        <v>41237.310329742824</v>
      </c>
      <c r="C571">
        <f>SAFADModel_final_000008[[#This Row],[Whole Building:Facility Total Electric Demand Power '[W'](Hourly) ]]/1000</f>
        <v>41.237310329742826</v>
      </c>
    </row>
    <row r="572" spans="1:3" x14ac:dyDescent="0.25">
      <c r="A572" s="9" t="s">
        <v>427</v>
      </c>
      <c r="B572" s="12">
        <v>18245.022381461447</v>
      </c>
      <c r="C572">
        <f>SAFADModel_final_000008[[#This Row],[Whole Building:Facility Total Electric Demand Power '[W'](Hourly) ]]/1000</f>
        <v>18.245022381461446</v>
      </c>
    </row>
    <row r="573" spans="1:3" x14ac:dyDescent="0.25">
      <c r="A573" s="9" t="s">
        <v>428</v>
      </c>
      <c r="B573" s="12">
        <v>7705.653870793838</v>
      </c>
      <c r="C573">
        <f>SAFADModel_final_000008[[#This Row],[Whole Building:Facility Total Electric Demand Power '[W'](Hourly) ]]/1000</f>
        <v>7.7056538707938378</v>
      </c>
    </row>
    <row r="574" spans="1:3" x14ac:dyDescent="0.25">
      <c r="A574" s="9" t="s">
        <v>429</v>
      </c>
      <c r="B574" s="12">
        <v>7271.0923529892243</v>
      </c>
      <c r="C574">
        <f>SAFADModel_final_000008[[#This Row],[Whole Building:Facility Total Electric Demand Power '[W'](Hourly) ]]/1000</f>
        <v>7.271092352989224</v>
      </c>
    </row>
    <row r="575" spans="1:3" x14ac:dyDescent="0.25">
      <c r="A575" s="9" t="s">
        <v>430</v>
      </c>
      <c r="B575" s="12">
        <v>6841.2428066427128</v>
      </c>
      <c r="C575">
        <f>SAFADModel_final_000008[[#This Row],[Whole Building:Facility Total Electric Demand Power '[W'](Hourly) ]]/1000</f>
        <v>6.8412428066427129</v>
      </c>
    </row>
    <row r="576" spans="1:3" x14ac:dyDescent="0.25">
      <c r="A576" s="9" t="s">
        <v>431</v>
      </c>
      <c r="B576" s="12">
        <v>6823.7435677943495</v>
      </c>
      <c r="C576">
        <f>SAFADModel_final_000008[[#This Row],[Whole Building:Facility Total Electric Demand Power '[W'](Hourly) ]]/1000</f>
        <v>6.8237435677943497</v>
      </c>
    </row>
    <row r="577" spans="1:3" x14ac:dyDescent="0.25">
      <c r="A577" s="9" t="s">
        <v>432</v>
      </c>
      <c r="B577" s="12">
        <v>6807.3284987585839</v>
      </c>
      <c r="C577">
        <f>SAFADModel_final_000008[[#This Row],[Whole Building:Facility Total Electric Demand Power '[W'](Hourly) ]]/1000</f>
        <v>6.8073284987585838</v>
      </c>
    </row>
    <row r="578" spans="1:3" x14ac:dyDescent="0.25">
      <c r="A578" s="9" t="s">
        <v>433</v>
      </c>
      <c r="B578" s="12">
        <v>6790.5660627095467</v>
      </c>
      <c r="C578">
        <f>SAFADModel_final_000008[[#This Row],[Whole Building:Facility Total Electric Demand Power '[W'](Hourly) ]]/1000</f>
        <v>6.790566062709547</v>
      </c>
    </row>
    <row r="579" spans="1:3" x14ac:dyDescent="0.25">
      <c r="A579" s="9" t="s">
        <v>434</v>
      </c>
      <c r="B579" s="12">
        <v>6781.2059668240336</v>
      </c>
      <c r="C579">
        <f>SAFADModel_final_000008[[#This Row],[Whole Building:Facility Total Electric Demand Power '[W'](Hourly) ]]/1000</f>
        <v>6.7812059668240332</v>
      </c>
    </row>
    <row r="580" spans="1:3" x14ac:dyDescent="0.25">
      <c r="A580" s="9" t="s">
        <v>435</v>
      </c>
      <c r="B580" s="12">
        <v>6755.3775101632846</v>
      </c>
      <c r="C580">
        <f>SAFADModel_final_000008[[#This Row],[Whole Building:Facility Total Electric Demand Power '[W'](Hourly) ]]/1000</f>
        <v>6.7553775101632842</v>
      </c>
    </row>
    <row r="581" spans="1:3" x14ac:dyDescent="0.25">
      <c r="A581" s="9" t="s">
        <v>436</v>
      </c>
      <c r="B581" s="12">
        <v>6716.791402115342</v>
      </c>
      <c r="C581">
        <f>SAFADModel_final_000008[[#This Row],[Whole Building:Facility Total Electric Demand Power '[W'](Hourly) ]]/1000</f>
        <v>6.7167914021153416</v>
      </c>
    </row>
    <row r="582" spans="1:3" x14ac:dyDescent="0.25">
      <c r="A582" s="9" t="s">
        <v>437</v>
      </c>
      <c r="B582" s="12">
        <v>6676.6460934254055</v>
      </c>
      <c r="C582">
        <f>SAFADModel_final_000008[[#This Row],[Whole Building:Facility Total Electric Demand Power '[W'](Hourly) ]]/1000</f>
        <v>6.6766460934254059</v>
      </c>
    </row>
    <row r="583" spans="1:3" x14ac:dyDescent="0.25">
      <c r="A583" s="9" t="s">
        <v>438</v>
      </c>
      <c r="B583" s="12">
        <v>6676.6804078862051</v>
      </c>
      <c r="C583">
        <f>SAFADModel_final_000008[[#This Row],[Whole Building:Facility Total Electric Demand Power '[W'](Hourly) ]]/1000</f>
        <v>6.676680407886205</v>
      </c>
    </row>
    <row r="584" spans="1:3" x14ac:dyDescent="0.25">
      <c r="A584" s="9" t="s">
        <v>439</v>
      </c>
      <c r="B584" s="12">
        <v>6752.6828668719536</v>
      </c>
      <c r="C584">
        <f>SAFADModel_final_000008[[#This Row],[Whole Building:Facility Total Electric Demand Power '[W'](Hourly) ]]/1000</f>
        <v>6.7526828668719538</v>
      </c>
    </row>
    <row r="585" spans="1:3" x14ac:dyDescent="0.25">
      <c r="A585" s="9" t="s">
        <v>440</v>
      </c>
      <c r="B585" s="12">
        <v>18601.931842735747</v>
      </c>
      <c r="C585">
        <f>SAFADModel_final_000008[[#This Row],[Whole Building:Facility Total Electric Demand Power '[W'](Hourly) ]]/1000</f>
        <v>18.601931842735748</v>
      </c>
    </row>
    <row r="586" spans="1:3" x14ac:dyDescent="0.25">
      <c r="A586" s="9" t="s">
        <v>441</v>
      </c>
      <c r="B586" s="12">
        <v>93680.250892046039</v>
      </c>
      <c r="C586">
        <f>SAFADModel_final_000008[[#This Row],[Whole Building:Facility Total Electric Demand Power '[W'](Hourly) ]]/1000</f>
        <v>93.680250892046033</v>
      </c>
    </row>
    <row r="587" spans="1:3" x14ac:dyDescent="0.25">
      <c r="A587" s="9" t="s">
        <v>442</v>
      </c>
      <c r="B587" s="12">
        <v>121585.9011800023</v>
      </c>
      <c r="C587">
        <f>SAFADModel_final_000008[[#This Row],[Whole Building:Facility Total Electric Demand Power '[W'](Hourly) ]]/1000</f>
        <v>121.5859011800023</v>
      </c>
    </row>
    <row r="588" spans="1:3" x14ac:dyDescent="0.25">
      <c r="A588" s="9" t="s">
        <v>443</v>
      </c>
      <c r="B588" s="12">
        <v>130787.62921393488</v>
      </c>
      <c r="C588">
        <f>SAFADModel_final_000008[[#This Row],[Whole Building:Facility Total Electric Demand Power '[W'](Hourly) ]]/1000</f>
        <v>130.78762921393488</v>
      </c>
    </row>
    <row r="589" spans="1:3" x14ac:dyDescent="0.25">
      <c r="A589" s="9" t="s">
        <v>444</v>
      </c>
      <c r="B589" s="12">
        <v>131219.60821517071</v>
      </c>
      <c r="C589">
        <f>SAFADModel_final_000008[[#This Row],[Whole Building:Facility Total Electric Demand Power '[W'](Hourly) ]]/1000</f>
        <v>131.21960821517069</v>
      </c>
    </row>
    <row r="590" spans="1:3" x14ac:dyDescent="0.25">
      <c r="A590" s="9" t="s">
        <v>445</v>
      </c>
      <c r="B590" s="12">
        <v>132808.35804618918</v>
      </c>
      <c r="C590">
        <f>SAFADModel_final_000008[[#This Row],[Whole Building:Facility Total Electric Demand Power '[W'](Hourly) ]]/1000</f>
        <v>132.80835804618917</v>
      </c>
    </row>
    <row r="591" spans="1:3" x14ac:dyDescent="0.25">
      <c r="A591" s="9" t="s">
        <v>446</v>
      </c>
      <c r="B591" s="12">
        <v>144082.4459621034</v>
      </c>
      <c r="C591">
        <f>SAFADModel_final_000008[[#This Row],[Whole Building:Facility Total Electric Demand Power '[W'](Hourly) ]]/1000</f>
        <v>144.08244596210341</v>
      </c>
    </row>
    <row r="592" spans="1:3" x14ac:dyDescent="0.25">
      <c r="A592" s="9" t="s">
        <v>447</v>
      </c>
      <c r="B592" s="12">
        <v>144771.71324137427</v>
      </c>
      <c r="C592">
        <f>SAFADModel_final_000008[[#This Row],[Whole Building:Facility Total Electric Demand Power '[W'](Hourly) ]]/1000</f>
        <v>144.77171324137427</v>
      </c>
    </row>
    <row r="593" spans="1:3" x14ac:dyDescent="0.25">
      <c r="A593" s="9" t="s">
        <v>448</v>
      </c>
      <c r="B593" s="12">
        <v>149457.51641660059</v>
      </c>
      <c r="C593">
        <f>SAFADModel_final_000008[[#This Row],[Whole Building:Facility Total Electric Demand Power '[W'](Hourly) ]]/1000</f>
        <v>149.45751641660058</v>
      </c>
    </row>
    <row r="594" spans="1:3" x14ac:dyDescent="0.25">
      <c r="A594" s="9" t="s">
        <v>449</v>
      </c>
      <c r="B594" s="12">
        <v>138651.47988768903</v>
      </c>
      <c r="C594">
        <f>SAFADModel_final_000008[[#This Row],[Whole Building:Facility Total Electric Demand Power '[W'](Hourly) ]]/1000</f>
        <v>138.65147988768902</v>
      </c>
    </row>
    <row r="595" spans="1:3" x14ac:dyDescent="0.25">
      <c r="A595" s="9" t="s">
        <v>450</v>
      </c>
      <c r="B595" s="12">
        <v>72494.578135916512</v>
      </c>
      <c r="C595">
        <f>SAFADModel_final_000008[[#This Row],[Whole Building:Facility Total Electric Demand Power '[W'](Hourly) ]]/1000</f>
        <v>72.494578135916512</v>
      </c>
    </row>
    <row r="596" spans="1:3" x14ac:dyDescent="0.25">
      <c r="A596" s="9" t="s">
        <v>451</v>
      </c>
      <c r="B596" s="12">
        <v>53093.862301095884</v>
      </c>
      <c r="C596">
        <f>SAFADModel_final_000008[[#This Row],[Whole Building:Facility Total Electric Demand Power '[W'](Hourly) ]]/1000</f>
        <v>53.093862301095882</v>
      </c>
    </row>
    <row r="597" spans="1:3" x14ac:dyDescent="0.25">
      <c r="A597" s="9" t="s">
        <v>452</v>
      </c>
      <c r="B597" s="12">
        <v>38860.720303536553</v>
      </c>
      <c r="C597">
        <f>SAFADModel_final_000008[[#This Row],[Whole Building:Facility Total Electric Demand Power '[W'](Hourly) ]]/1000</f>
        <v>38.860720303536553</v>
      </c>
    </row>
    <row r="598" spans="1:3" x14ac:dyDescent="0.25">
      <c r="A598" s="9" t="s">
        <v>453</v>
      </c>
      <c r="B598" s="12">
        <v>6860.2692435291165</v>
      </c>
      <c r="C598">
        <f>SAFADModel_final_000008[[#This Row],[Whole Building:Facility Total Electric Demand Power '[W'](Hourly) ]]/1000</f>
        <v>6.8602692435291166</v>
      </c>
    </row>
    <row r="599" spans="1:3" x14ac:dyDescent="0.25">
      <c r="A599" s="9" t="s">
        <v>454</v>
      </c>
      <c r="B599" s="12">
        <v>6846.2965005614724</v>
      </c>
      <c r="C599">
        <f>SAFADModel_final_000008[[#This Row],[Whole Building:Facility Total Electric Demand Power '[W'](Hourly) ]]/1000</f>
        <v>6.846296500561472</v>
      </c>
    </row>
    <row r="600" spans="1:3" x14ac:dyDescent="0.25">
      <c r="A600" s="9" t="s">
        <v>455</v>
      </c>
      <c r="B600" s="12">
        <v>6835.6530215102111</v>
      </c>
      <c r="C600">
        <f>SAFADModel_final_000008[[#This Row],[Whole Building:Facility Total Electric Demand Power '[W'](Hourly) ]]/1000</f>
        <v>6.8356530215102111</v>
      </c>
    </row>
    <row r="601" spans="1:3" x14ac:dyDescent="0.25">
      <c r="A601" s="9" t="s">
        <v>456</v>
      </c>
      <c r="B601" s="12">
        <v>6823.5537190194073</v>
      </c>
      <c r="C601">
        <f>SAFADModel_final_000008[[#This Row],[Whole Building:Facility Total Electric Demand Power '[W'](Hourly) ]]/1000</f>
        <v>6.8235537190194071</v>
      </c>
    </row>
    <row r="602" spans="1:3" x14ac:dyDescent="0.25">
      <c r="A602" s="9" t="s">
        <v>457</v>
      </c>
      <c r="B602" s="12">
        <v>6812.6245873003645</v>
      </c>
      <c r="C602">
        <f>SAFADModel_final_000008[[#This Row],[Whole Building:Facility Total Electric Demand Power '[W'](Hourly) ]]/1000</f>
        <v>6.8126245873003644</v>
      </c>
    </row>
    <row r="603" spans="1:3" x14ac:dyDescent="0.25">
      <c r="A603" s="9" t="s">
        <v>458</v>
      </c>
      <c r="B603" s="12">
        <v>6798.0601440378887</v>
      </c>
      <c r="C603">
        <f>SAFADModel_final_000008[[#This Row],[Whole Building:Facility Total Electric Demand Power '[W'](Hourly) ]]/1000</f>
        <v>6.7980601440378887</v>
      </c>
    </row>
    <row r="604" spans="1:3" x14ac:dyDescent="0.25">
      <c r="A604" s="9" t="s">
        <v>459</v>
      </c>
      <c r="B604" s="12">
        <v>6773.6019734244328</v>
      </c>
      <c r="C604">
        <f>SAFADModel_final_000008[[#This Row],[Whole Building:Facility Total Electric Demand Power '[W'](Hourly) ]]/1000</f>
        <v>6.7736019734244328</v>
      </c>
    </row>
    <row r="605" spans="1:3" x14ac:dyDescent="0.25">
      <c r="A605" s="9" t="s">
        <v>460</v>
      </c>
      <c r="B605" s="12">
        <v>6744.27681292341</v>
      </c>
      <c r="C605">
        <f>SAFADModel_final_000008[[#This Row],[Whole Building:Facility Total Electric Demand Power '[W'](Hourly) ]]/1000</f>
        <v>6.7442768129234096</v>
      </c>
    </row>
    <row r="606" spans="1:3" x14ac:dyDescent="0.25">
      <c r="A606" s="9" t="s">
        <v>461</v>
      </c>
      <c r="B606" s="12">
        <v>6720.6419841468114</v>
      </c>
      <c r="C606">
        <f>SAFADModel_final_000008[[#This Row],[Whole Building:Facility Total Electric Demand Power '[W'](Hourly) ]]/1000</f>
        <v>6.7206419841468117</v>
      </c>
    </row>
    <row r="607" spans="1:3" x14ac:dyDescent="0.25">
      <c r="A607" s="9" t="s">
        <v>462</v>
      </c>
      <c r="B607" s="12">
        <v>6717.8035549827473</v>
      </c>
      <c r="C607">
        <f>SAFADModel_final_000008[[#This Row],[Whole Building:Facility Total Electric Demand Power '[W'](Hourly) ]]/1000</f>
        <v>6.7178035549827477</v>
      </c>
    </row>
    <row r="608" spans="1:3" x14ac:dyDescent="0.25">
      <c r="A608" s="9" t="s">
        <v>463</v>
      </c>
      <c r="B608" s="12">
        <v>6754.6094900417093</v>
      </c>
      <c r="C608">
        <f>SAFADModel_final_000008[[#This Row],[Whole Building:Facility Total Electric Demand Power '[W'](Hourly) ]]/1000</f>
        <v>6.7546094900417089</v>
      </c>
    </row>
    <row r="609" spans="1:3" x14ac:dyDescent="0.25">
      <c r="A609" s="9" t="s">
        <v>464</v>
      </c>
      <c r="B609" s="12">
        <v>23080.473089671319</v>
      </c>
      <c r="C609">
        <f>SAFADModel_final_000008[[#This Row],[Whole Building:Facility Total Electric Demand Power '[W'](Hourly) ]]/1000</f>
        <v>23.080473089671319</v>
      </c>
    </row>
    <row r="610" spans="1:3" x14ac:dyDescent="0.25">
      <c r="A610" s="9" t="s">
        <v>465</v>
      </c>
      <c r="B610" s="12">
        <v>75666.67306398449</v>
      </c>
      <c r="C610">
        <f>SAFADModel_final_000008[[#This Row],[Whole Building:Facility Total Electric Demand Power '[W'](Hourly) ]]/1000</f>
        <v>75.66667306398449</v>
      </c>
    </row>
    <row r="611" spans="1:3" x14ac:dyDescent="0.25">
      <c r="A611" s="9" t="s">
        <v>466</v>
      </c>
      <c r="B611" s="12">
        <v>120474.24888768689</v>
      </c>
      <c r="C611">
        <f>SAFADModel_final_000008[[#This Row],[Whole Building:Facility Total Electric Demand Power '[W'](Hourly) ]]/1000</f>
        <v>120.47424888768688</v>
      </c>
    </row>
    <row r="612" spans="1:3" x14ac:dyDescent="0.25">
      <c r="A612" s="9" t="s">
        <v>467</v>
      </c>
      <c r="B612" s="12">
        <v>120689.12383301603</v>
      </c>
      <c r="C612">
        <f>SAFADModel_final_000008[[#This Row],[Whole Building:Facility Total Electric Demand Power '[W'](Hourly) ]]/1000</f>
        <v>120.68912383301603</v>
      </c>
    </row>
    <row r="613" spans="1:3" x14ac:dyDescent="0.25">
      <c r="A613" s="9" t="s">
        <v>468</v>
      </c>
      <c r="B613" s="12">
        <v>123286.20988549587</v>
      </c>
      <c r="C613">
        <f>SAFADModel_final_000008[[#This Row],[Whole Building:Facility Total Electric Demand Power '[W'](Hourly) ]]/1000</f>
        <v>123.28620988549588</v>
      </c>
    </row>
    <row r="614" spans="1:3" x14ac:dyDescent="0.25">
      <c r="A614" s="9" t="s">
        <v>469</v>
      </c>
      <c r="B614" s="12">
        <v>129751.79497117974</v>
      </c>
      <c r="C614">
        <f>SAFADModel_final_000008[[#This Row],[Whole Building:Facility Total Electric Demand Power '[W'](Hourly) ]]/1000</f>
        <v>129.75179497117975</v>
      </c>
    </row>
    <row r="615" spans="1:3" x14ac:dyDescent="0.25">
      <c r="A615" s="9" t="s">
        <v>470</v>
      </c>
      <c r="B615" s="12">
        <v>136187.19823270114</v>
      </c>
      <c r="C615">
        <f>SAFADModel_final_000008[[#This Row],[Whole Building:Facility Total Electric Demand Power '[W'](Hourly) ]]/1000</f>
        <v>136.18719823270115</v>
      </c>
    </row>
    <row r="616" spans="1:3" x14ac:dyDescent="0.25">
      <c r="A616" s="9" t="s">
        <v>471</v>
      </c>
      <c r="B616" s="12">
        <v>123443.45143939008</v>
      </c>
      <c r="C616">
        <f>SAFADModel_final_000008[[#This Row],[Whole Building:Facility Total Electric Demand Power '[W'](Hourly) ]]/1000</f>
        <v>123.44345143939007</v>
      </c>
    </row>
    <row r="617" spans="1:3" x14ac:dyDescent="0.25">
      <c r="A617" s="9" t="s">
        <v>472</v>
      </c>
      <c r="B617" s="12">
        <v>109407.29617312783</v>
      </c>
      <c r="C617">
        <f>SAFADModel_final_000008[[#This Row],[Whole Building:Facility Total Electric Demand Power '[W'](Hourly) ]]/1000</f>
        <v>109.40729617312783</v>
      </c>
    </row>
    <row r="618" spans="1:3" x14ac:dyDescent="0.25">
      <c r="A618" s="9" t="s">
        <v>473</v>
      </c>
      <c r="B618" s="12">
        <v>99479.283388912168</v>
      </c>
      <c r="C618">
        <f>SAFADModel_final_000008[[#This Row],[Whole Building:Facility Total Electric Demand Power '[W'](Hourly) ]]/1000</f>
        <v>99.479283388912165</v>
      </c>
    </row>
    <row r="619" spans="1:3" x14ac:dyDescent="0.25">
      <c r="A619" s="9" t="s">
        <v>474</v>
      </c>
      <c r="B619" s="12">
        <v>45264.281488207605</v>
      </c>
      <c r="C619">
        <f>SAFADModel_final_000008[[#This Row],[Whole Building:Facility Total Electric Demand Power '[W'](Hourly) ]]/1000</f>
        <v>45.264281488207608</v>
      </c>
    </row>
    <row r="620" spans="1:3" x14ac:dyDescent="0.25">
      <c r="A620" s="9" t="s">
        <v>475</v>
      </c>
      <c r="B620" s="12">
        <v>24833.42580667153</v>
      </c>
      <c r="C620">
        <f>SAFADModel_final_000008[[#This Row],[Whole Building:Facility Total Electric Demand Power '[W'](Hourly) ]]/1000</f>
        <v>24.833425806671531</v>
      </c>
    </row>
    <row r="621" spans="1:3" x14ac:dyDescent="0.25">
      <c r="A621" s="9" t="s">
        <v>476</v>
      </c>
      <c r="B621" s="12">
        <v>16136.333778871374</v>
      </c>
      <c r="C621">
        <f>SAFADModel_final_000008[[#This Row],[Whole Building:Facility Total Electric Demand Power '[W'](Hourly) ]]/1000</f>
        <v>16.136333778871375</v>
      </c>
    </row>
    <row r="622" spans="1:3" x14ac:dyDescent="0.25">
      <c r="A622" s="9" t="s">
        <v>477</v>
      </c>
      <c r="B622" s="12">
        <v>11454.059185985578</v>
      </c>
      <c r="C622">
        <f>SAFADModel_final_000008[[#This Row],[Whole Building:Facility Total Electric Demand Power '[W'](Hourly) ]]/1000</f>
        <v>11.454059185985578</v>
      </c>
    </row>
    <row r="623" spans="1:3" x14ac:dyDescent="0.25">
      <c r="A623" s="9" t="s">
        <v>478</v>
      </c>
      <c r="B623" s="12">
        <v>6818.9620262361605</v>
      </c>
      <c r="C623">
        <f>SAFADModel_final_000008[[#This Row],[Whole Building:Facility Total Electric Demand Power '[W'](Hourly) ]]/1000</f>
        <v>6.8189620262361608</v>
      </c>
    </row>
    <row r="624" spans="1:3" x14ac:dyDescent="0.25">
      <c r="A624" s="9" t="s">
        <v>479</v>
      </c>
      <c r="B624" s="12">
        <v>6847.2467264889356</v>
      </c>
      <c r="C624">
        <f>SAFADModel_final_000008[[#This Row],[Whole Building:Facility Total Electric Demand Power '[W'](Hourly) ]]/1000</f>
        <v>6.8472467264889358</v>
      </c>
    </row>
    <row r="625" spans="1:3" x14ac:dyDescent="0.25">
      <c r="A625" s="9" t="s">
        <v>480</v>
      </c>
      <c r="B625" s="12">
        <v>6863.4781771900807</v>
      </c>
      <c r="C625">
        <f>SAFADModel_final_000008[[#This Row],[Whole Building:Facility Total Electric Demand Power '[W'](Hourly) ]]/1000</f>
        <v>6.863478177190081</v>
      </c>
    </row>
    <row r="626" spans="1:3" x14ac:dyDescent="0.25">
      <c r="A626" s="9" t="s">
        <v>677</v>
      </c>
      <c r="B626" s="12">
        <v>6851.2170855204349</v>
      </c>
      <c r="C626">
        <f>SAFADModel_final_000008[[#This Row],[Whole Building:Facility Total Electric Demand Power '[W'](Hourly) ]]/1000</f>
        <v>6.8512170855204353</v>
      </c>
    </row>
    <row r="627" spans="1:3" x14ac:dyDescent="0.25">
      <c r="A627" s="9" t="s">
        <v>678</v>
      </c>
      <c r="B627" s="12">
        <v>6830.3937752711317</v>
      </c>
      <c r="C627">
        <f>SAFADModel_final_000008[[#This Row],[Whole Building:Facility Total Electric Demand Power '[W'](Hourly) ]]/1000</f>
        <v>6.8303937752711317</v>
      </c>
    </row>
    <row r="628" spans="1:3" x14ac:dyDescent="0.25">
      <c r="A628" s="9" t="s">
        <v>679</v>
      </c>
      <c r="B628" s="12">
        <v>6805.1424325864491</v>
      </c>
      <c r="C628">
        <f>SAFADModel_final_000008[[#This Row],[Whole Building:Facility Total Electric Demand Power '[W'](Hourly) ]]/1000</f>
        <v>6.8051424325864494</v>
      </c>
    </row>
    <row r="629" spans="1:3" x14ac:dyDescent="0.25">
      <c r="A629" s="9" t="s">
        <v>680</v>
      </c>
      <c r="B629" s="12">
        <v>6767.7744549555837</v>
      </c>
      <c r="C629">
        <f>SAFADModel_final_000008[[#This Row],[Whole Building:Facility Total Electric Demand Power '[W'](Hourly) ]]/1000</f>
        <v>6.7677744549555836</v>
      </c>
    </row>
    <row r="630" spans="1:3" x14ac:dyDescent="0.25">
      <c r="A630" s="9" t="s">
        <v>681</v>
      </c>
      <c r="B630" s="12">
        <v>6724.8770222816156</v>
      </c>
      <c r="C630">
        <f>SAFADModel_final_000008[[#This Row],[Whole Building:Facility Total Electric Demand Power '[W'](Hourly) ]]/1000</f>
        <v>6.7248770222816159</v>
      </c>
    </row>
    <row r="631" spans="1:3" x14ac:dyDescent="0.25">
      <c r="A631" s="9" t="s">
        <v>682</v>
      </c>
      <c r="B631" s="12">
        <v>6699.7331707976327</v>
      </c>
      <c r="C631">
        <f>SAFADModel_final_000008[[#This Row],[Whole Building:Facility Total Electric Demand Power '[W'](Hourly) ]]/1000</f>
        <v>6.6997331707976331</v>
      </c>
    </row>
    <row r="632" spans="1:3" x14ac:dyDescent="0.25">
      <c r="A632" s="9" t="s">
        <v>683</v>
      </c>
      <c r="B632" s="12">
        <v>6723.4413990450303</v>
      </c>
      <c r="C632">
        <f>SAFADModel_final_000008[[#This Row],[Whole Building:Facility Total Electric Demand Power '[W'](Hourly) ]]/1000</f>
        <v>6.7234413990450301</v>
      </c>
    </row>
    <row r="633" spans="1:3" x14ac:dyDescent="0.25">
      <c r="A633" s="9" t="s">
        <v>684</v>
      </c>
      <c r="B633" s="12">
        <v>6775.1548146425293</v>
      </c>
      <c r="C633">
        <f>SAFADModel_final_000008[[#This Row],[Whole Building:Facility Total Electric Demand Power '[W'](Hourly) ]]/1000</f>
        <v>6.7751548146425291</v>
      </c>
    </row>
    <row r="634" spans="1:3" x14ac:dyDescent="0.25">
      <c r="A634" s="9" t="s">
        <v>685</v>
      </c>
      <c r="B634" s="12">
        <v>47404.628400515918</v>
      </c>
      <c r="C634">
        <f>SAFADModel_final_000008[[#This Row],[Whole Building:Facility Total Electric Demand Power '[W'](Hourly) ]]/1000</f>
        <v>47.404628400515918</v>
      </c>
    </row>
    <row r="635" spans="1:3" x14ac:dyDescent="0.25">
      <c r="A635" s="9" t="s">
        <v>686</v>
      </c>
      <c r="B635" s="12">
        <v>67667.581344904407</v>
      </c>
      <c r="C635">
        <f>SAFADModel_final_000008[[#This Row],[Whole Building:Facility Total Electric Demand Power '[W'](Hourly) ]]/1000</f>
        <v>67.667581344904406</v>
      </c>
    </row>
    <row r="636" spans="1:3" x14ac:dyDescent="0.25">
      <c r="A636" s="9" t="s">
        <v>687</v>
      </c>
      <c r="B636" s="12">
        <v>78628.975470489197</v>
      </c>
      <c r="C636">
        <f>SAFADModel_final_000008[[#This Row],[Whole Building:Facility Total Electric Demand Power '[W'](Hourly) ]]/1000</f>
        <v>78.628975470489195</v>
      </c>
    </row>
    <row r="637" spans="1:3" x14ac:dyDescent="0.25">
      <c r="A637" s="9" t="s">
        <v>688</v>
      </c>
      <c r="B637" s="12">
        <v>72904.221571450456</v>
      </c>
      <c r="C637">
        <f>SAFADModel_final_000008[[#This Row],[Whole Building:Facility Total Electric Demand Power '[W'](Hourly) ]]/1000</f>
        <v>72.904221571450449</v>
      </c>
    </row>
    <row r="638" spans="1:3" x14ac:dyDescent="0.25">
      <c r="A638" s="9" t="s">
        <v>689</v>
      </c>
      <c r="B638" s="12">
        <v>53167.276440003101</v>
      </c>
      <c r="C638">
        <f>SAFADModel_final_000008[[#This Row],[Whole Building:Facility Total Electric Demand Power '[W'](Hourly) ]]/1000</f>
        <v>53.1672764400031</v>
      </c>
    </row>
    <row r="639" spans="1:3" x14ac:dyDescent="0.25">
      <c r="A639" s="9" t="s">
        <v>690</v>
      </c>
      <c r="B639" s="12">
        <v>47529.078525633326</v>
      </c>
      <c r="C639">
        <f>SAFADModel_final_000008[[#This Row],[Whole Building:Facility Total Electric Demand Power '[W'](Hourly) ]]/1000</f>
        <v>47.529078525633324</v>
      </c>
    </row>
    <row r="640" spans="1:3" x14ac:dyDescent="0.25">
      <c r="A640" s="9" t="s">
        <v>691</v>
      </c>
      <c r="B640" s="12">
        <v>46805.533050760685</v>
      </c>
      <c r="C640">
        <f>SAFADModel_final_000008[[#This Row],[Whole Building:Facility Total Electric Demand Power '[W'](Hourly) ]]/1000</f>
        <v>46.805533050760687</v>
      </c>
    </row>
    <row r="641" spans="1:3" x14ac:dyDescent="0.25">
      <c r="A641" s="9" t="s">
        <v>692</v>
      </c>
      <c r="B641" s="12">
        <v>41297.088952108788</v>
      </c>
      <c r="C641">
        <f>SAFADModel_final_000008[[#This Row],[Whole Building:Facility Total Electric Demand Power '[W'](Hourly) ]]/1000</f>
        <v>41.297088952108787</v>
      </c>
    </row>
    <row r="642" spans="1:3" x14ac:dyDescent="0.25">
      <c r="A642" s="9" t="s">
        <v>693</v>
      </c>
      <c r="B642" s="12">
        <v>33417.477992108885</v>
      </c>
      <c r="C642">
        <f>SAFADModel_final_000008[[#This Row],[Whole Building:Facility Total Electric Demand Power '[W'](Hourly) ]]/1000</f>
        <v>33.417477992108886</v>
      </c>
    </row>
    <row r="643" spans="1:3" x14ac:dyDescent="0.25">
      <c r="A643" s="9" t="s">
        <v>694</v>
      </c>
      <c r="B643" s="12">
        <v>28613.743794178707</v>
      </c>
      <c r="C643">
        <f>SAFADModel_final_000008[[#This Row],[Whole Building:Facility Total Electric Demand Power '[W'](Hourly) ]]/1000</f>
        <v>28.613743794178706</v>
      </c>
    </row>
    <row r="644" spans="1:3" x14ac:dyDescent="0.25">
      <c r="A644" s="9" t="s">
        <v>695</v>
      </c>
      <c r="B644" s="12">
        <v>22666.333515530026</v>
      </c>
      <c r="C644">
        <f>SAFADModel_final_000008[[#This Row],[Whole Building:Facility Total Electric Demand Power '[W'](Hourly) ]]/1000</f>
        <v>22.666333515530027</v>
      </c>
    </row>
    <row r="645" spans="1:3" x14ac:dyDescent="0.25">
      <c r="A645" s="9" t="s">
        <v>696</v>
      </c>
      <c r="B645" s="12">
        <v>10876.30376501745</v>
      </c>
      <c r="C645">
        <f>SAFADModel_final_000008[[#This Row],[Whole Building:Facility Total Electric Demand Power '[W'](Hourly) ]]/1000</f>
        <v>10.87630376501745</v>
      </c>
    </row>
    <row r="646" spans="1:3" x14ac:dyDescent="0.25">
      <c r="A646" s="9" t="s">
        <v>697</v>
      </c>
      <c r="B646" s="12">
        <v>10558.392129652771</v>
      </c>
      <c r="C646">
        <f>SAFADModel_final_000008[[#This Row],[Whole Building:Facility Total Electric Demand Power '[W'](Hourly) ]]/1000</f>
        <v>10.558392129652772</v>
      </c>
    </row>
    <row r="647" spans="1:3" x14ac:dyDescent="0.25">
      <c r="A647" s="9" t="s">
        <v>698</v>
      </c>
      <c r="B647" s="12">
        <v>7032.2096824800064</v>
      </c>
      <c r="C647">
        <f>SAFADModel_final_000008[[#This Row],[Whole Building:Facility Total Electric Demand Power '[W'](Hourly) ]]/1000</f>
        <v>7.0322096824800067</v>
      </c>
    </row>
    <row r="648" spans="1:3" x14ac:dyDescent="0.25">
      <c r="A648" s="9" t="s">
        <v>699</v>
      </c>
      <c r="B648" s="12">
        <v>6935.9839800201344</v>
      </c>
      <c r="C648">
        <f>SAFADModel_final_000008[[#This Row],[Whole Building:Facility Total Electric Demand Power '[W'](Hourly) ]]/1000</f>
        <v>6.9359839800201346</v>
      </c>
    </row>
    <row r="649" spans="1:3" x14ac:dyDescent="0.25">
      <c r="A649" s="9" t="s">
        <v>700</v>
      </c>
      <c r="B649" s="12">
        <v>6908.4670561262419</v>
      </c>
      <c r="C649">
        <f>SAFADModel_final_000008[[#This Row],[Whole Building:Facility Total Electric Demand Power '[W'](Hourly) ]]/1000</f>
        <v>6.9084670561262422</v>
      </c>
    </row>
    <row r="650" spans="1:3" x14ac:dyDescent="0.25">
      <c r="A650" s="9" t="s">
        <v>701</v>
      </c>
      <c r="B650" s="12">
        <v>6885.7330017891118</v>
      </c>
      <c r="C650">
        <f>SAFADModel_final_000008[[#This Row],[Whole Building:Facility Total Electric Demand Power '[W'](Hourly) ]]/1000</f>
        <v>6.8857330017891121</v>
      </c>
    </row>
    <row r="651" spans="1:3" x14ac:dyDescent="0.25">
      <c r="A651" s="9" t="s">
        <v>702</v>
      </c>
      <c r="B651" s="12">
        <v>6865.3624165350293</v>
      </c>
      <c r="C651">
        <f>SAFADModel_final_000008[[#This Row],[Whole Building:Facility Total Electric Demand Power '[W'](Hourly) ]]/1000</f>
        <v>6.8653624165350289</v>
      </c>
    </row>
    <row r="652" spans="1:3" x14ac:dyDescent="0.25">
      <c r="A652" s="9" t="s">
        <v>703</v>
      </c>
      <c r="B652" s="12">
        <v>6852.8087816055313</v>
      </c>
      <c r="C652">
        <f>SAFADModel_final_000008[[#This Row],[Whole Building:Facility Total Electric Demand Power '[W'](Hourly) ]]/1000</f>
        <v>6.852808781605531</v>
      </c>
    </row>
    <row r="653" spans="1:3" x14ac:dyDescent="0.25">
      <c r="A653" s="9" t="s">
        <v>704</v>
      </c>
      <c r="B653" s="12">
        <v>6838.1836062499751</v>
      </c>
      <c r="C653">
        <f>SAFADModel_final_000008[[#This Row],[Whole Building:Facility Total Electric Demand Power '[W'](Hourly) ]]/1000</f>
        <v>6.8381836062499755</v>
      </c>
    </row>
    <row r="654" spans="1:3" x14ac:dyDescent="0.25">
      <c r="A654" s="9" t="s">
        <v>705</v>
      </c>
      <c r="B654" s="12">
        <v>6818.9319344649966</v>
      </c>
      <c r="C654">
        <f>SAFADModel_final_000008[[#This Row],[Whole Building:Facility Total Electric Demand Power '[W'](Hourly) ]]/1000</f>
        <v>6.818931934464997</v>
      </c>
    </row>
    <row r="655" spans="1:3" x14ac:dyDescent="0.25">
      <c r="A655" s="9" t="s">
        <v>706</v>
      </c>
      <c r="B655" s="12">
        <v>6824.539003212546</v>
      </c>
      <c r="C655">
        <f>SAFADModel_final_000008[[#This Row],[Whole Building:Facility Total Electric Demand Power '[W'](Hourly) ]]/1000</f>
        <v>6.8245390032125464</v>
      </c>
    </row>
    <row r="656" spans="1:3" x14ac:dyDescent="0.25">
      <c r="A656" s="9" t="s">
        <v>707</v>
      </c>
      <c r="B656" s="12">
        <v>6870.2240494371617</v>
      </c>
      <c r="C656">
        <f>SAFADModel_final_000008[[#This Row],[Whole Building:Facility Total Electric Demand Power '[W'](Hourly) ]]/1000</f>
        <v>6.8702240494371614</v>
      </c>
    </row>
    <row r="657" spans="1:3" x14ac:dyDescent="0.25">
      <c r="A657" s="9" t="s">
        <v>708</v>
      </c>
      <c r="B657" s="12">
        <v>6920.905439825242</v>
      </c>
      <c r="C657">
        <f>SAFADModel_final_000008[[#This Row],[Whole Building:Facility Total Electric Demand Power '[W'](Hourly) ]]/1000</f>
        <v>6.9209054398252423</v>
      </c>
    </row>
    <row r="658" spans="1:3" x14ac:dyDescent="0.25">
      <c r="A658" s="9" t="s">
        <v>709</v>
      </c>
      <c r="B658" s="12">
        <v>6962.5538752516914</v>
      </c>
      <c r="C658">
        <f>SAFADModel_final_000008[[#This Row],[Whole Building:Facility Total Electric Demand Power '[W'](Hourly) ]]/1000</f>
        <v>6.9625538752516913</v>
      </c>
    </row>
    <row r="659" spans="1:3" x14ac:dyDescent="0.25">
      <c r="A659" s="9" t="s">
        <v>710</v>
      </c>
      <c r="B659" s="12">
        <v>6992.699238537225</v>
      </c>
      <c r="C659">
        <f>SAFADModel_final_000008[[#This Row],[Whole Building:Facility Total Electric Demand Power '[W'](Hourly) ]]/1000</f>
        <v>6.9926992385372246</v>
      </c>
    </row>
    <row r="660" spans="1:3" x14ac:dyDescent="0.25">
      <c r="A660" s="9" t="s">
        <v>711</v>
      </c>
      <c r="B660" s="12">
        <v>7013.0428370011796</v>
      </c>
      <c r="C660">
        <f>SAFADModel_final_000008[[#This Row],[Whole Building:Facility Total Electric Demand Power '[W'](Hourly) ]]/1000</f>
        <v>7.0130428370011799</v>
      </c>
    </row>
    <row r="661" spans="1:3" x14ac:dyDescent="0.25">
      <c r="A661" s="9" t="s">
        <v>712</v>
      </c>
      <c r="B661" s="12">
        <v>7025.6550161477862</v>
      </c>
      <c r="C661">
        <f>SAFADModel_final_000008[[#This Row],[Whole Building:Facility Total Electric Demand Power '[W'](Hourly) ]]/1000</f>
        <v>7.0256550161477866</v>
      </c>
    </row>
    <row r="662" spans="1:3" x14ac:dyDescent="0.25">
      <c r="A662" s="9" t="s">
        <v>713</v>
      </c>
      <c r="B662" s="12">
        <v>7025.8951725157503</v>
      </c>
      <c r="C662">
        <f>SAFADModel_final_000008[[#This Row],[Whole Building:Facility Total Electric Demand Power '[W'](Hourly) ]]/1000</f>
        <v>7.0258951725157504</v>
      </c>
    </row>
    <row r="663" spans="1:3" x14ac:dyDescent="0.25">
      <c r="A663" s="9" t="s">
        <v>714</v>
      </c>
      <c r="B663" s="12">
        <v>7019.5709582648815</v>
      </c>
      <c r="C663">
        <f>SAFADModel_final_000008[[#This Row],[Whole Building:Facility Total Electric Demand Power '[W'](Hourly) ]]/1000</f>
        <v>7.0195709582648815</v>
      </c>
    </row>
    <row r="664" spans="1:3" x14ac:dyDescent="0.25">
      <c r="A664" s="9" t="s">
        <v>715</v>
      </c>
      <c r="B664" s="12">
        <v>6999.14568466328</v>
      </c>
      <c r="C664">
        <f>SAFADModel_final_000008[[#This Row],[Whole Building:Facility Total Electric Demand Power '[W'](Hourly) ]]/1000</f>
        <v>6.9991456846632802</v>
      </c>
    </row>
    <row r="665" spans="1:3" x14ac:dyDescent="0.25">
      <c r="A665" s="9" t="s">
        <v>716</v>
      </c>
      <c r="B665" s="12">
        <v>6976.7638194481106</v>
      </c>
      <c r="C665">
        <f>SAFADModel_final_000008[[#This Row],[Whole Building:Facility Total Electric Demand Power '[W'](Hourly) ]]/1000</f>
        <v>6.9767638194481103</v>
      </c>
    </row>
    <row r="666" spans="1:3" x14ac:dyDescent="0.25">
      <c r="A666" s="9" t="s">
        <v>717</v>
      </c>
      <c r="B666" s="12">
        <v>6954.9942684836651</v>
      </c>
      <c r="C666">
        <f>SAFADModel_final_000008[[#This Row],[Whole Building:Facility Total Electric Demand Power '[W'](Hourly) ]]/1000</f>
        <v>6.9549942684836648</v>
      </c>
    </row>
    <row r="667" spans="1:3" x14ac:dyDescent="0.25">
      <c r="A667" s="9" t="s">
        <v>718</v>
      </c>
      <c r="B667" s="12">
        <v>6933.8555865381904</v>
      </c>
      <c r="C667">
        <f>SAFADModel_final_000008[[#This Row],[Whole Building:Facility Total Electric Demand Power '[W'](Hourly) ]]/1000</f>
        <v>6.9338555865381908</v>
      </c>
    </row>
    <row r="668" spans="1:3" x14ac:dyDescent="0.25">
      <c r="A668" s="9" t="s">
        <v>719</v>
      </c>
      <c r="B668" s="12">
        <v>6910.4820400410654</v>
      </c>
      <c r="C668">
        <f>SAFADModel_final_000008[[#This Row],[Whole Building:Facility Total Electric Demand Power '[W'](Hourly) ]]/1000</f>
        <v>6.9104820400410656</v>
      </c>
    </row>
    <row r="669" spans="1:3" x14ac:dyDescent="0.25">
      <c r="A669" s="9" t="s">
        <v>720</v>
      </c>
      <c r="B669" s="12">
        <v>6876.7732538748342</v>
      </c>
      <c r="C669">
        <f>SAFADModel_final_000008[[#This Row],[Whole Building:Facility Total Electric Demand Power '[W'](Hourly) ]]/1000</f>
        <v>6.8767732538748341</v>
      </c>
    </row>
    <row r="670" spans="1:3" x14ac:dyDescent="0.25">
      <c r="A670" s="9" t="s">
        <v>721</v>
      </c>
      <c r="B670" s="12">
        <v>6852.6854516749709</v>
      </c>
      <c r="C670">
        <f>SAFADModel_final_000008[[#This Row],[Whole Building:Facility Total Electric Demand Power '[W'](Hourly) ]]/1000</f>
        <v>6.8526854516749705</v>
      </c>
    </row>
    <row r="671" spans="1:3" x14ac:dyDescent="0.25">
      <c r="A671" s="9" t="s">
        <v>722</v>
      </c>
      <c r="B671" s="12">
        <v>6832.4371223624175</v>
      </c>
      <c r="C671">
        <f>SAFADModel_final_000008[[#This Row],[Whole Building:Facility Total Electric Demand Power '[W'](Hourly) ]]/1000</f>
        <v>6.8324371223624176</v>
      </c>
    </row>
    <row r="672" spans="1:3" x14ac:dyDescent="0.25">
      <c r="A672" s="9" t="s">
        <v>723</v>
      </c>
      <c r="B672" s="12">
        <v>6811.6270566280118</v>
      </c>
      <c r="C672">
        <f>SAFADModel_final_000008[[#This Row],[Whole Building:Facility Total Electric Demand Power '[W'](Hourly) ]]/1000</f>
        <v>6.8116270566280122</v>
      </c>
    </row>
    <row r="673" spans="1:3" x14ac:dyDescent="0.25">
      <c r="A673" s="9" t="s">
        <v>724</v>
      </c>
      <c r="B673" s="12">
        <v>6787.4970182901079</v>
      </c>
      <c r="C673">
        <f>SAFADModel_final_000008[[#This Row],[Whole Building:Facility Total Electric Demand Power '[W'](Hourly) ]]/1000</f>
        <v>6.7874970182901082</v>
      </c>
    </row>
    <row r="674" spans="1:3" x14ac:dyDescent="0.25">
      <c r="A674" s="9" t="s">
        <v>481</v>
      </c>
      <c r="B674" s="12">
        <v>6756.4915674466347</v>
      </c>
      <c r="C674">
        <f>SAFADModel_final_000008[[#This Row],[Whole Building:Facility Total Electric Demand Power '[W'](Hourly) ]]/1000</f>
        <v>6.756491567446635</v>
      </c>
    </row>
    <row r="675" spans="1:3" x14ac:dyDescent="0.25">
      <c r="A675" s="9" t="s">
        <v>482</v>
      </c>
      <c r="B675" s="12">
        <v>6727.6761289356791</v>
      </c>
      <c r="C675">
        <f>SAFADModel_final_000008[[#This Row],[Whole Building:Facility Total Electric Demand Power '[W'](Hourly) ]]/1000</f>
        <v>6.7276761289356788</v>
      </c>
    </row>
    <row r="676" spans="1:3" x14ac:dyDescent="0.25">
      <c r="A676" s="9" t="s">
        <v>483</v>
      </c>
      <c r="B676" s="12">
        <v>6703.0299452079844</v>
      </c>
      <c r="C676">
        <f>SAFADModel_final_000008[[#This Row],[Whole Building:Facility Total Electric Demand Power '[W'](Hourly) ]]/1000</f>
        <v>6.7030299452079847</v>
      </c>
    </row>
    <row r="677" spans="1:3" x14ac:dyDescent="0.25">
      <c r="A677" s="9" t="s">
        <v>484</v>
      </c>
      <c r="B677" s="12">
        <v>6671.4455134650152</v>
      </c>
      <c r="C677">
        <f>SAFADModel_final_000008[[#This Row],[Whole Building:Facility Total Electric Demand Power '[W'](Hourly) ]]/1000</f>
        <v>6.6714455134650148</v>
      </c>
    </row>
    <row r="678" spans="1:3" x14ac:dyDescent="0.25">
      <c r="A678" s="9" t="s">
        <v>485</v>
      </c>
      <c r="B678" s="12">
        <v>6633.9025764850157</v>
      </c>
      <c r="C678">
        <f>SAFADModel_final_000008[[#This Row],[Whole Building:Facility Total Electric Demand Power '[W'](Hourly) ]]/1000</f>
        <v>6.6339025764850161</v>
      </c>
    </row>
    <row r="679" spans="1:3" x14ac:dyDescent="0.25">
      <c r="A679" s="9" t="s">
        <v>486</v>
      </c>
      <c r="B679" s="12">
        <v>6645.6150465489582</v>
      </c>
      <c r="C679">
        <f>SAFADModel_final_000008[[#This Row],[Whole Building:Facility Total Electric Demand Power '[W'](Hourly) ]]/1000</f>
        <v>6.6456150465489578</v>
      </c>
    </row>
    <row r="680" spans="1:3" x14ac:dyDescent="0.25">
      <c r="A680" s="9" t="s">
        <v>487</v>
      </c>
      <c r="B680" s="12">
        <v>6736.4181359199965</v>
      </c>
      <c r="C680">
        <f>SAFADModel_final_000008[[#This Row],[Whole Building:Facility Total Electric Demand Power '[W'](Hourly) ]]/1000</f>
        <v>6.7364181359199966</v>
      </c>
    </row>
    <row r="681" spans="1:3" x14ac:dyDescent="0.25">
      <c r="A681" s="9" t="s">
        <v>488</v>
      </c>
      <c r="B681" s="12">
        <v>24781.752604354242</v>
      </c>
      <c r="C681">
        <f>SAFADModel_final_000008[[#This Row],[Whole Building:Facility Total Electric Demand Power '[W'](Hourly) ]]/1000</f>
        <v>24.781752604354242</v>
      </c>
    </row>
    <row r="682" spans="1:3" x14ac:dyDescent="0.25">
      <c r="A682" s="9" t="s">
        <v>489</v>
      </c>
      <c r="B682" s="12">
        <v>75227.100188175173</v>
      </c>
      <c r="C682">
        <f>SAFADModel_final_000008[[#This Row],[Whole Building:Facility Total Electric Demand Power '[W'](Hourly) ]]/1000</f>
        <v>75.227100188175172</v>
      </c>
    </row>
    <row r="683" spans="1:3" x14ac:dyDescent="0.25">
      <c r="A683" s="9" t="s">
        <v>490</v>
      </c>
      <c r="B683" s="12">
        <v>110943.35177588872</v>
      </c>
      <c r="C683">
        <f>SAFADModel_final_000008[[#This Row],[Whole Building:Facility Total Electric Demand Power '[W'](Hourly) ]]/1000</f>
        <v>110.94335177588871</v>
      </c>
    </row>
    <row r="684" spans="1:3" x14ac:dyDescent="0.25">
      <c r="A684" s="9" t="s">
        <v>491</v>
      </c>
      <c r="B684" s="12">
        <v>105997.15349425962</v>
      </c>
      <c r="C684">
        <f>SAFADModel_final_000008[[#This Row],[Whole Building:Facility Total Electric Demand Power '[W'](Hourly) ]]/1000</f>
        <v>105.99715349425962</v>
      </c>
    </row>
    <row r="685" spans="1:3" x14ac:dyDescent="0.25">
      <c r="A685" s="9" t="s">
        <v>492</v>
      </c>
      <c r="B685" s="12">
        <v>137731.49788012027</v>
      </c>
      <c r="C685">
        <f>SAFADModel_final_000008[[#This Row],[Whole Building:Facility Total Electric Demand Power '[W'](Hourly) ]]/1000</f>
        <v>137.73149788012026</v>
      </c>
    </row>
    <row r="686" spans="1:3" x14ac:dyDescent="0.25">
      <c r="A686" s="9" t="s">
        <v>493</v>
      </c>
      <c r="B686" s="12">
        <v>135059.91569555984</v>
      </c>
      <c r="C686">
        <f>SAFADModel_final_000008[[#This Row],[Whole Building:Facility Total Electric Demand Power '[W'](Hourly) ]]/1000</f>
        <v>135.05991569555985</v>
      </c>
    </row>
    <row r="687" spans="1:3" x14ac:dyDescent="0.25">
      <c r="A687" s="9" t="s">
        <v>494</v>
      </c>
      <c r="B687" s="12">
        <v>141705.79197076298</v>
      </c>
      <c r="C687">
        <f>SAFADModel_final_000008[[#This Row],[Whole Building:Facility Total Electric Demand Power '[W'](Hourly) ]]/1000</f>
        <v>141.70579197076299</v>
      </c>
    </row>
    <row r="688" spans="1:3" x14ac:dyDescent="0.25">
      <c r="A688" s="9" t="s">
        <v>495</v>
      </c>
      <c r="B688" s="12">
        <v>147796.88158312556</v>
      </c>
      <c r="C688">
        <f>SAFADModel_final_000008[[#This Row],[Whole Building:Facility Total Electric Demand Power '[W'](Hourly) ]]/1000</f>
        <v>147.79688158312555</v>
      </c>
    </row>
    <row r="689" spans="1:3" x14ac:dyDescent="0.25">
      <c r="A689" s="9" t="s">
        <v>496</v>
      </c>
      <c r="B689" s="12">
        <v>137979.79015377365</v>
      </c>
      <c r="C689">
        <f>SAFADModel_final_000008[[#This Row],[Whole Building:Facility Total Electric Demand Power '[W'](Hourly) ]]/1000</f>
        <v>137.97979015377365</v>
      </c>
    </row>
    <row r="690" spans="1:3" x14ac:dyDescent="0.25">
      <c r="A690" s="9" t="s">
        <v>497</v>
      </c>
      <c r="B690" s="12">
        <v>122415.29382183643</v>
      </c>
      <c r="C690">
        <f>SAFADModel_final_000008[[#This Row],[Whole Building:Facility Total Electric Demand Power '[W'](Hourly) ]]/1000</f>
        <v>122.41529382183643</v>
      </c>
    </row>
    <row r="691" spans="1:3" x14ac:dyDescent="0.25">
      <c r="A691" s="9" t="s">
        <v>498</v>
      </c>
      <c r="B691" s="12">
        <v>43837.940194408169</v>
      </c>
      <c r="C691">
        <f>SAFADModel_final_000008[[#This Row],[Whole Building:Facility Total Electric Demand Power '[W'](Hourly) ]]/1000</f>
        <v>43.837940194408169</v>
      </c>
    </row>
    <row r="692" spans="1:3" x14ac:dyDescent="0.25">
      <c r="A692" s="9" t="s">
        <v>499</v>
      </c>
      <c r="B692" s="12">
        <v>21645.867847585239</v>
      </c>
      <c r="C692">
        <f>SAFADModel_final_000008[[#This Row],[Whole Building:Facility Total Electric Demand Power '[W'](Hourly) ]]/1000</f>
        <v>21.64586784758524</v>
      </c>
    </row>
    <row r="693" spans="1:3" x14ac:dyDescent="0.25">
      <c r="A693" s="9" t="s">
        <v>500</v>
      </c>
      <c r="B693" s="12">
        <v>9388.9994046991396</v>
      </c>
      <c r="C693">
        <f>SAFADModel_final_000008[[#This Row],[Whole Building:Facility Total Electric Demand Power '[W'](Hourly) ]]/1000</f>
        <v>9.3889994046991401</v>
      </c>
    </row>
    <row r="694" spans="1:3" x14ac:dyDescent="0.25">
      <c r="A694" s="9" t="s">
        <v>501</v>
      </c>
      <c r="B694" s="12">
        <v>7290.0686803714862</v>
      </c>
      <c r="C694">
        <f>SAFADModel_final_000008[[#This Row],[Whole Building:Facility Total Electric Demand Power '[W'](Hourly) ]]/1000</f>
        <v>7.290068680371486</v>
      </c>
    </row>
    <row r="695" spans="1:3" x14ac:dyDescent="0.25">
      <c r="A695" s="9" t="s">
        <v>502</v>
      </c>
      <c r="B695" s="12">
        <v>6848.7738832102177</v>
      </c>
      <c r="C695">
        <f>SAFADModel_final_000008[[#This Row],[Whole Building:Facility Total Electric Demand Power '[W'](Hourly) ]]/1000</f>
        <v>6.8487738832102174</v>
      </c>
    </row>
    <row r="696" spans="1:3" x14ac:dyDescent="0.25">
      <c r="A696" s="9" t="s">
        <v>503</v>
      </c>
      <c r="B696" s="12">
        <v>6819.9634421353303</v>
      </c>
      <c r="C696">
        <f>SAFADModel_final_000008[[#This Row],[Whole Building:Facility Total Electric Demand Power '[W'](Hourly) ]]/1000</f>
        <v>6.8199634421353306</v>
      </c>
    </row>
    <row r="697" spans="1:3" x14ac:dyDescent="0.25">
      <c r="A697" s="9" t="s">
        <v>504</v>
      </c>
      <c r="B697" s="12">
        <v>6792.216807811772</v>
      </c>
      <c r="C697">
        <f>SAFADModel_final_000008[[#This Row],[Whole Building:Facility Total Electric Demand Power '[W'](Hourly) ]]/1000</f>
        <v>6.792216807811772</v>
      </c>
    </row>
    <row r="698" spans="1:3" x14ac:dyDescent="0.25">
      <c r="A698" s="9" t="s">
        <v>505</v>
      </c>
      <c r="B698" s="12">
        <v>6765.4727356881203</v>
      </c>
      <c r="C698">
        <f>SAFADModel_final_000008[[#This Row],[Whole Building:Facility Total Electric Demand Power '[W'](Hourly) ]]/1000</f>
        <v>6.7654727356881201</v>
      </c>
    </row>
    <row r="699" spans="1:3" x14ac:dyDescent="0.25">
      <c r="A699" s="9" t="s">
        <v>506</v>
      </c>
      <c r="B699" s="12">
        <v>6739.6107168377703</v>
      </c>
      <c r="C699">
        <f>SAFADModel_final_000008[[#This Row],[Whole Building:Facility Total Electric Demand Power '[W'](Hourly) ]]/1000</f>
        <v>6.7396107168377704</v>
      </c>
    </row>
    <row r="700" spans="1:3" x14ac:dyDescent="0.25">
      <c r="A700" s="9" t="s">
        <v>507</v>
      </c>
      <c r="B700" s="12">
        <v>6714.8570247765683</v>
      </c>
      <c r="C700">
        <f>SAFADModel_final_000008[[#This Row],[Whole Building:Facility Total Electric Demand Power '[W'](Hourly) ]]/1000</f>
        <v>6.7148570247765687</v>
      </c>
    </row>
    <row r="701" spans="1:3" x14ac:dyDescent="0.25">
      <c r="A701" s="9" t="s">
        <v>508</v>
      </c>
      <c r="B701" s="12">
        <v>6696.8431471335853</v>
      </c>
      <c r="C701">
        <f>SAFADModel_final_000008[[#This Row],[Whole Building:Facility Total Electric Demand Power '[W'](Hourly) ]]/1000</f>
        <v>6.6968431471335856</v>
      </c>
    </row>
    <row r="702" spans="1:3" x14ac:dyDescent="0.25">
      <c r="A702" s="9" t="s">
        <v>509</v>
      </c>
      <c r="B702" s="12">
        <v>6678.3054737026359</v>
      </c>
      <c r="C702">
        <f>SAFADModel_final_000008[[#This Row],[Whole Building:Facility Total Electric Demand Power '[W'](Hourly) ]]/1000</f>
        <v>6.6783054737026362</v>
      </c>
    </row>
    <row r="703" spans="1:3" x14ac:dyDescent="0.25">
      <c r="A703" s="9" t="s">
        <v>510</v>
      </c>
      <c r="B703" s="12">
        <v>6693.9445217861767</v>
      </c>
      <c r="C703">
        <f>SAFADModel_final_000008[[#This Row],[Whole Building:Facility Total Electric Demand Power '[W'](Hourly) ]]/1000</f>
        <v>6.693944521786177</v>
      </c>
    </row>
    <row r="704" spans="1:3" x14ac:dyDescent="0.25">
      <c r="A704" s="9" t="s">
        <v>511</v>
      </c>
      <c r="B704" s="12">
        <v>6756.7885842870164</v>
      </c>
      <c r="C704">
        <f>SAFADModel_final_000008[[#This Row],[Whole Building:Facility Total Electric Demand Power '[W'](Hourly) ]]/1000</f>
        <v>6.7567885842870163</v>
      </c>
    </row>
    <row r="705" spans="1:3" x14ac:dyDescent="0.25">
      <c r="A705" s="9" t="s">
        <v>512</v>
      </c>
      <c r="B705" s="12">
        <v>16731.844612775465</v>
      </c>
      <c r="C705">
        <f>SAFADModel_final_000008[[#This Row],[Whole Building:Facility Total Electric Demand Power '[W'](Hourly) ]]/1000</f>
        <v>16.731844612775465</v>
      </c>
    </row>
    <row r="706" spans="1:3" x14ac:dyDescent="0.25">
      <c r="A706" s="9" t="s">
        <v>513</v>
      </c>
      <c r="B706" s="12">
        <v>82952.897771473916</v>
      </c>
      <c r="C706">
        <f>SAFADModel_final_000008[[#This Row],[Whole Building:Facility Total Electric Demand Power '[W'](Hourly) ]]/1000</f>
        <v>82.952897771473914</v>
      </c>
    </row>
    <row r="707" spans="1:3" x14ac:dyDescent="0.25">
      <c r="A707" s="9" t="s">
        <v>514</v>
      </c>
      <c r="B707" s="12">
        <v>106966.46698306625</v>
      </c>
      <c r="C707">
        <f>SAFADModel_final_000008[[#This Row],[Whole Building:Facility Total Electric Demand Power '[W'](Hourly) ]]/1000</f>
        <v>106.96646698306624</v>
      </c>
    </row>
    <row r="708" spans="1:3" x14ac:dyDescent="0.25">
      <c r="A708" s="9" t="s">
        <v>515</v>
      </c>
      <c r="B708" s="12">
        <v>113023.78344275452</v>
      </c>
      <c r="C708">
        <f>SAFADModel_final_000008[[#This Row],[Whole Building:Facility Total Electric Demand Power '[W'](Hourly) ]]/1000</f>
        <v>113.02378344275452</v>
      </c>
    </row>
    <row r="709" spans="1:3" x14ac:dyDescent="0.25">
      <c r="A709" s="9" t="s">
        <v>516</v>
      </c>
      <c r="B709" s="12">
        <v>130982.65368337974</v>
      </c>
      <c r="C709">
        <f>SAFADModel_final_000008[[#This Row],[Whole Building:Facility Total Electric Demand Power '[W'](Hourly) ]]/1000</f>
        <v>130.98265368337974</v>
      </c>
    </row>
    <row r="710" spans="1:3" x14ac:dyDescent="0.25">
      <c r="A710" s="9" t="s">
        <v>517</v>
      </c>
      <c r="B710" s="12">
        <v>124507.45456712641</v>
      </c>
      <c r="C710">
        <f>SAFADModel_final_000008[[#This Row],[Whole Building:Facility Total Electric Demand Power '[W'](Hourly) ]]/1000</f>
        <v>124.5074545671264</v>
      </c>
    </row>
    <row r="711" spans="1:3" x14ac:dyDescent="0.25">
      <c r="A711" s="9" t="s">
        <v>518</v>
      </c>
      <c r="B711" s="12">
        <v>142165.33446337734</v>
      </c>
      <c r="C711">
        <f>SAFADModel_final_000008[[#This Row],[Whole Building:Facility Total Electric Demand Power '[W'](Hourly) ]]/1000</f>
        <v>142.16533446337735</v>
      </c>
    </row>
    <row r="712" spans="1:3" x14ac:dyDescent="0.25">
      <c r="A712" s="9" t="s">
        <v>519</v>
      </c>
      <c r="B712" s="12">
        <v>132683.43500895819</v>
      </c>
      <c r="C712">
        <f>SAFADModel_final_000008[[#This Row],[Whole Building:Facility Total Electric Demand Power '[W'](Hourly) ]]/1000</f>
        <v>132.68343500895818</v>
      </c>
    </row>
    <row r="713" spans="1:3" x14ac:dyDescent="0.25">
      <c r="A713" s="9" t="s">
        <v>520</v>
      </c>
      <c r="B713" s="12">
        <v>134399.20048981439</v>
      </c>
      <c r="C713">
        <f>SAFADModel_final_000008[[#This Row],[Whole Building:Facility Total Electric Demand Power '[W'](Hourly) ]]/1000</f>
        <v>134.3992004898144</v>
      </c>
    </row>
    <row r="714" spans="1:3" x14ac:dyDescent="0.25">
      <c r="A714" s="9" t="s">
        <v>521</v>
      </c>
      <c r="B714" s="12">
        <v>114734.57055919041</v>
      </c>
      <c r="C714">
        <f>SAFADModel_final_000008[[#This Row],[Whole Building:Facility Total Electric Demand Power '[W'](Hourly) ]]/1000</f>
        <v>114.73457055919042</v>
      </c>
    </row>
    <row r="715" spans="1:3" x14ac:dyDescent="0.25">
      <c r="A715" s="9" t="s">
        <v>522</v>
      </c>
      <c r="B715" s="12">
        <v>89601.643797336728</v>
      </c>
      <c r="C715">
        <f>SAFADModel_final_000008[[#This Row],[Whole Building:Facility Total Electric Demand Power '[W'](Hourly) ]]/1000</f>
        <v>89.601643797336735</v>
      </c>
    </row>
    <row r="716" spans="1:3" x14ac:dyDescent="0.25">
      <c r="A716" s="9" t="s">
        <v>523</v>
      </c>
      <c r="B716" s="12">
        <v>56934.72740596292</v>
      </c>
      <c r="C716">
        <f>SAFADModel_final_000008[[#This Row],[Whole Building:Facility Total Electric Demand Power '[W'](Hourly) ]]/1000</f>
        <v>56.934727405962917</v>
      </c>
    </row>
    <row r="717" spans="1:3" x14ac:dyDescent="0.25">
      <c r="A717" s="9" t="s">
        <v>524</v>
      </c>
      <c r="B717" s="12">
        <v>33926.502514387823</v>
      </c>
      <c r="C717">
        <f>SAFADModel_final_000008[[#This Row],[Whole Building:Facility Total Electric Demand Power '[W'](Hourly) ]]/1000</f>
        <v>33.92650251438782</v>
      </c>
    </row>
    <row r="718" spans="1:3" x14ac:dyDescent="0.25">
      <c r="A718" s="9" t="s">
        <v>525</v>
      </c>
      <c r="B718" s="12">
        <v>7015.6749799875734</v>
      </c>
      <c r="C718">
        <f>SAFADModel_final_000008[[#This Row],[Whole Building:Facility Total Electric Demand Power '[W'](Hourly) ]]/1000</f>
        <v>7.0156749799875735</v>
      </c>
    </row>
    <row r="719" spans="1:3" x14ac:dyDescent="0.25">
      <c r="A719" s="9" t="s">
        <v>526</v>
      </c>
      <c r="B719" s="12">
        <v>6908.4138725891944</v>
      </c>
      <c r="C719">
        <f>SAFADModel_final_000008[[#This Row],[Whole Building:Facility Total Electric Demand Power '[W'](Hourly) ]]/1000</f>
        <v>6.9084138725891941</v>
      </c>
    </row>
    <row r="720" spans="1:3" x14ac:dyDescent="0.25">
      <c r="A720" s="9" t="s">
        <v>527</v>
      </c>
      <c r="B720" s="12">
        <v>6867.3384245711795</v>
      </c>
      <c r="C720">
        <f>SAFADModel_final_000008[[#This Row],[Whole Building:Facility Total Electric Demand Power '[W'](Hourly) ]]/1000</f>
        <v>6.8673384245711793</v>
      </c>
    </row>
    <row r="721" spans="1:3" x14ac:dyDescent="0.25">
      <c r="A721" s="9" t="s">
        <v>528</v>
      </c>
      <c r="B721" s="12">
        <v>6841.9963632343606</v>
      </c>
      <c r="C721">
        <f>SAFADModel_final_000008[[#This Row],[Whole Building:Facility Total Electric Demand Power '[W'](Hourly) ]]/1000</f>
        <v>6.8419963632343608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1BF75-1133-4D70-96B0-5E40417C2172}">
  <dimension ref="A1:F721"/>
  <sheetViews>
    <sheetView tabSelected="1" topLeftCell="C1" workbookViewId="0">
      <selection activeCell="K9" sqref="K9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6311.6324157233548</v>
      </c>
      <c r="C2">
        <f>SAFADModel_final_000050[[#This Row],[Whole Building:Facility Total Electric Demand Power '[W'](Hourly) ]]/1000</f>
        <v>6.3116324157233548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6110.144288417051</v>
      </c>
      <c r="C3">
        <f>SAFADModel_final_000050[[#This Row],[Whole Building:Facility Total Electric Demand Power '[W'](Hourly) ]]/1000</f>
        <v>6.1101442884170512</v>
      </c>
      <c r="D3">
        <v>27.005191654659889</v>
      </c>
      <c r="E3">
        <v>44.387331869906546</v>
      </c>
      <c r="F3">
        <v>29.212597654562373</v>
      </c>
    </row>
    <row r="4" spans="1:6" x14ac:dyDescent="0.25">
      <c r="A4" s="9" t="s">
        <v>3</v>
      </c>
      <c r="B4" s="12">
        <v>5961.2542310887866</v>
      </c>
      <c r="C4">
        <f>SAFADModel_final_000050[[#This Row],[Whole Building:Facility Total Electric Demand Power '[W'](Hourly) ]]/1000</f>
        <v>5.9612542310887866</v>
      </c>
    </row>
    <row r="5" spans="1:6" x14ac:dyDescent="0.25">
      <c r="A5" s="9" t="s">
        <v>4</v>
      </c>
      <c r="B5" s="12">
        <v>5812.6556454258962</v>
      </c>
      <c r="C5">
        <f>SAFADModel_final_000050[[#This Row],[Whole Building:Facility Total Electric Demand Power '[W'](Hourly) ]]/1000</f>
        <v>5.8126556454258962</v>
      </c>
    </row>
    <row r="6" spans="1:6" x14ac:dyDescent="0.25">
      <c r="A6" s="9" t="s">
        <v>5</v>
      </c>
      <c r="B6" s="12">
        <v>5662.2030477409089</v>
      </c>
      <c r="C6">
        <f>SAFADModel_final_000050[[#This Row],[Whole Building:Facility Total Electric Demand Power '[W'](Hourly) ]]/1000</f>
        <v>5.6622030477409089</v>
      </c>
    </row>
    <row r="7" spans="1:6" x14ac:dyDescent="0.25">
      <c r="A7" s="9" t="s">
        <v>6</v>
      </c>
      <c r="B7" s="12">
        <v>5651.3582293665613</v>
      </c>
      <c r="C7">
        <f>SAFADModel_final_000050[[#This Row],[Whole Building:Facility Total Electric Demand Power '[W'](Hourly) ]]/1000</f>
        <v>5.6513582293665614</v>
      </c>
    </row>
    <row r="8" spans="1:6" x14ac:dyDescent="0.25">
      <c r="A8" s="9" t="s">
        <v>7</v>
      </c>
      <c r="B8" s="12">
        <v>5820.6861095018749</v>
      </c>
      <c r="C8">
        <f>SAFADModel_final_000050[[#This Row],[Whole Building:Facility Total Electric Demand Power '[W'](Hourly) ]]/1000</f>
        <v>5.8206861095018745</v>
      </c>
    </row>
    <row r="9" spans="1:6" x14ac:dyDescent="0.25">
      <c r="A9" s="9" t="s">
        <v>8</v>
      </c>
      <c r="B9" s="12">
        <v>22725.26340685066</v>
      </c>
      <c r="C9">
        <f>SAFADModel_final_000050[[#This Row],[Whole Building:Facility Total Electric Demand Power '[W'](Hourly) ]]/1000</f>
        <v>22.725263406850658</v>
      </c>
    </row>
    <row r="10" spans="1:6" x14ac:dyDescent="0.25">
      <c r="A10" s="9" t="s">
        <v>9</v>
      </c>
      <c r="B10" s="12">
        <v>63104.283336763772</v>
      </c>
      <c r="C10">
        <f>SAFADModel_final_000050[[#This Row],[Whole Building:Facility Total Electric Demand Power '[W'](Hourly) ]]/1000</f>
        <v>63.104283336763771</v>
      </c>
    </row>
    <row r="11" spans="1:6" x14ac:dyDescent="0.25">
      <c r="A11" s="9" t="s">
        <v>10</v>
      </c>
      <c r="B11" s="12">
        <v>89805.378226211818</v>
      </c>
      <c r="C11">
        <f>SAFADModel_final_000050[[#This Row],[Whole Building:Facility Total Electric Demand Power '[W'](Hourly) ]]/1000</f>
        <v>89.805378226211815</v>
      </c>
    </row>
    <row r="12" spans="1:6" x14ac:dyDescent="0.25">
      <c r="A12" s="9" t="s">
        <v>11</v>
      </c>
      <c r="B12" s="12">
        <v>90314.447658186182</v>
      </c>
      <c r="C12">
        <f>SAFADModel_final_000050[[#This Row],[Whole Building:Facility Total Electric Demand Power '[W'](Hourly) ]]/1000</f>
        <v>90.314447658186182</v>
      </c>
    </row>
    <row r="13" spans="1:6" x14ac:dyDescent="0.25">
      <c r="A13" s="9" t="s">
        <v>12</v>
      </c>
      <c r="B13" s="12">
        <v>115888.30830109557</v>
      </c>
      <c r="C13">
        <f>SAFADModel_final_000050[[#This Row],[Whole Building:Facility Total Electric Demand Power '[W'](Hourly) ]]/1000</f>
        <v>115.88830830109558</v>
      </c>
    </row>
    <row r="14" spans="1:6" x14ac:dyDescent="0.25">
      <c r="A14" s="9" t="s">
        <v>13</v>
      </c>
      <c r="B14" s="12">
        <v>112332.1507442437</v>
      </c>
      <c r="C14">
        <f>SAFADModel_final_000050[[#This Row],[Whole Building:Facility Total Electric Demand Power '[W'](Hourly) ]]/1000</f>
        <v>112.33215074424371</v>
      </c>
    </row>
    <row r="15" spans="1:6" x14ac:dyDescent="0.25">
      <c r="A15" s="9" t="s">
        <v>14</v>
      </c>
      <c r="B15" s="12">
        <v>127125.08010717512</v>
      </c>
      <c r="C15">
        <f>SAFADModel_final_000050[[#This Row],[Whole Building:Facility Total Electric Demand Power '[W'](Hourly) ]]/1000</f>
        <v>127.12508010717512</v>
      </c>
    </row>
    <row r="16" spans="1:6" x14ac:dyDescent="0.25">
      <c r="A16" s="9" t="s">
        <v>15</v>
      </c>
      <c r="B16" s="12">
        <v>134670.5888822753</v>
      </c>
      <c r="C16">
        <f>SAFADModel_final_000050[[#This Row],[Whole Building:Facility Total Electric Demand Power '[W'](Hourly) ]]/1000</f>
        <v>134.6705888822753</v>
      </c>
    </row>
    <row r="17" spans="1:3" x14ac:dyDescent="0.25">
      <c r="A17" s="9" t="s">
        <v>16</v>
      </c>
      <c r="B17" s="12">
        <v>124002.44620852762</v>
      </c>
      <c r="C17">
        <f>SAFADModel_final_000050[[#This Row],[Whole Building:Facility Total Electric Demand Power '[W'](Hourly) ]]/1000</f>
        <v>124.00244620852762</v>
      </c>
    </row>
    <row r="18" spans="1:3" x14ac:dyDescent="0.25">
      <c r="A18" s="9" t="s">
        <v>17</v>
      </c>
      <c r="B18" s="12">
        <v>109324.16486224918</v>
      </c>
      <c r="C18">
        <f>SAFADModel_final_000050[[#This Row],[Whole Building:Facility Total Electric Demand Power '[W'](Hourly) ]]/1000</f>
        <v>109.32416486224918</v>
      </c>
    </row>
    <row r="19" spans="1:3" x14ac:dyDescent="0.25">
      <c r="A19" s="9" t="s">
        <v>18</v>
      </c>
      <c r="B19" s="12">
        <v>40368.343299245607</v>
      </c>
      <c r="C19">
        <f>SAFADModel_final_000050[[#This Row],[Whole Building:Facility Total Electric Demand Power '[W'](Hourly) ]]/1000</f>
        <v>40.368343299245609</v>
      </c>
    </row>
    <row r="20" spans="1:3" x14ac:dyDescent="0.25">
      <c r="A20" s="9" t="s">
        <v>19</v>
      </c>
      <c r="B20" s="12">
        <v>19827.625645341555</v>
      </c>
      <c r="C20">
        <f>SAFADModel_final_000050[[#This Row],[Whole Building:Facility Total Electric Demand Power '[W'](Hourly) ]]/1000</f>
        <v>19.827625645341556</v>
      </c>
    </row>
    <row r="21" spans="1:3" x14ac:dyDescent="0.25">
      <c r="A21" s="9" t="s">
        <v>20</v>
      </c>
      <c r="B21" s="12">
        <v>8726.3988841484443</v>
      </c>
      <c r="C21">
        <f>SAFADModel_final_000050[[#This Row],[Whole Building:Facility Total Electric Demand Power '[W'](Hourly) ]]/1000</f>
        <v>8.7263988841484448</v>
      </c>
    </row>
    <row r="22" spans="1:3" x14ac:dyDescent="0.25">
      <c r="A22" s="9" t="s">
        <v>21</v>
      </c>
      <c r="B22" s="12">
        <v>6801.9041478904301</v>
      </c>
      <c r="C22">
        <f>SAFADModel_final_000050[[#This Row],[Whole Building:Facility Total Electric Demand Power '[W'](Hourly) ]]/1000</f>
        <v>6.8019041478904301</v>
      </c>
    </row>
    <row r="23" spans="1:3" x14ac:dyDescent="0.25">
      <c r="A23" s="9" t="s">
        <v>22</v>
      </c>
      <c r="B23" s="12">
        <v>6375.0754409055489</v>
      </c>
      <c r="C23">
        <f>SAFADModel_final_000050[[#This Row],[Whole Building:Facility Total Electric Demand Power '[W'](Hourly) ]]/1000</f>
        <v>6.3750754409055492</v>
      </c>
    </row>
    <row r="24" spans="1:3" x14ac:dyDescent="0.25">
      <c r="A24" s="9" t="s">
        <v>23</v>
      </c>
      <c r="B24" s="12">
        <v>6374.5274311546682</v>
      </c>
      <c r="C24">
        <f>SAFADModel_final_000050[[#This Row],[Whole Building:Facility Total Electric Demand Power '[W'](Hourly) ]]/1000</f>
        <v>6.374527431154668</v>
      </c>
    </row>
    <row r="25" spans="1:3" x14ac:dyDescent="0.25">
      <c r="A25" s="9" t="s">
        <v>24</v>
      </c>
      <c r="B25" s="12">
        <v>6367.6651452966798</v>
      </c>
      <c r="C25">
        <f>SAFADModel_final_000050[[#This Row],[Whole Building:Facility Total Electric Demand Power '[W'](Hourly) ]]/1000</f>
        <v>6.3676651452966802</v>
      </c>
    </row>
    <row r="26" spans="1:3" x14ac:dyDescent="0.25">
      <c r="A26" s="9" t="s">
        <v>25</v>
      </c>
      <c r="B26" s="12">
        <v>6358.2726604099416</v>
      </c>
      <c r="C26">
        <f>SAFADModel_final_000050[[#This Row],[Whole Building:Facility Total Electric Demand Power '[W'](Hourly) ]]/1000</f>
        <v>6.3582726604099413</v>
      </c>
    </row>
    <row r="27" spans="1:3" x14ac:dyDescent="0.25">
      <c r="A27" s="9" t="s">
        <v>26</v>
      </c>
      <c r="B27" s="12">
        <v>6345.0530475824462</v>
      </c>
      <c r="C27">
        <f>SAFADModel_final_000050[[#This Row],[Whole Building:Facility Total Electric Demand Power '[W'](Hourly) ]]/1000</f>
        <v>6.3450530475824465</v>
      </c>
    </row>
    <row r="28" spans="1:3" x14ac:dyDescent="0.25">
      <c r="A28" s="9" t="s">
        <v>27</v>
      </c>
      <c r="B28" s="12">
        <v>6330.2636360645483</v>
      </c>
      <c r="C28">
        <f>SAFADModel_final_000050[[#This Row],[Whole Building:Facility Total Electric Demand Power '[W'](Hourly) ]]/1000</f>
        <v>6.3302636360645481</v>
      </c>
    </row>
    <row r="29" spans="1:3" x14ac:dyDescent="0.25">
      <c r="A29" s="9" t="s">
        <v>28</v>
      </c>
      <c r="B29" s="12">
        <v>6318.3129343020619</v>
      </c>
      <c r="C29">
        <f>SAFADModel_final_000050[[#This Row],[Whole Building:Facility Total Electric Demand Power '[W'](Hourly) ]]/1000</f>
        <v>6.3183129343020621</v>
      </c>
    </row>
    <row r="30" spans="1:3" x14ac:dyDescent="0.25">
      <c r="A30" s="9" t="s">
        <v>29</v>
      </c>
      <c r="B30" s="12">
        <v>6306.1372682454885</v>
      </c>
      <c r="C30">
        <f>SAFADModel_final_000050[[#This Row],[Whole Building:Facility Total Electric Demand Power '[W'](Hourly) ]]/1000</f>
        <v>6.3061372682454886</v>
      </c>
    </row>
    <row r="31" spans="1:3" x14ac:dyDescent="0.25">
      <c r="A31" s="9" t="s">
        <v>30</v>
      </c>
      <c r="B31" s="12">
        <v>6300.8642076853212</v>
      </c>
      <c r="C31">
        <f>SAFADModel_final_000050[[#This Row],[Whole Building:Facility Total Electric Demand Power '[W'](Hourly) ]]/1000</f>
        <v>6.3008642076853212</v>
      </c>
    </row>
    <row r="32" spans="1:3" x14ac:dyDescent="0.25">
      <c r="A32" s="9" t="s">
        <v>31</v>
      </c>
      <c r="B32" s="12">
        <v>6314.3807389489693</v>
      </c>
      <c r="C32">
        <f>SAFADModel_final_000050[[#This Row],[Whole Building:Facility Total Electric Demand Power '[W'](Hourly) ]]/1000</f>
        <v>6.3143807389489695</v>
      </c>
    </row>
    <row r="33" spans="1:3" x14ac:dyDescent="0.25">
      <c r="A33" s="9" t="s">
        <v>32</v>
      </c>
      <c r="B33" s="12">
        <v>15569.464390695086</v>
      </c>
      <c r="C33">
        <f>SAFADModel_final_000050[[#This Row],[Whole Building:Facility Total Electric Demand Power '[W'](Hourly) ]]/1000</f>
        <v>15.569464390695085</v>
      </c>
    </row>
    <row r="34" spans="1:3" x14ac:dyDescent="0.25">
      <c r="A34" s="9" t="s">
        <v>33</v>
      </c>
      <c r="B34" s="12">
        <v>67939.875158667113</v>
      </c>
      <c r="C34">
        <f>SAFADModel_final_000050[[#This Row],[Whole Building:Facility Total Electric Demand Power '[W'](Hourly) ]]/1000</f>
        <v>67.939875158667107</v>
      </c>
    </row>
    <row r="35" spans="1:3" x14ac:dyDescent="0.25">
      <c r="A35" s="9" t="s">
        <v>34</v>
      </c>
      <c r="B35" s="12">
        <v>93250.080991977695</v>
      </c>
      <c r="C35">
        <f>SAFADModel_final_000050[[#This Row],[Whole Building:Facility Total Electric Demand Power '[W'](Hourly) ]]/1000</f>
        <v>93.250080991977697</v>
      </c>
    </row>
    <row r="36" spans="1:3" x14ac:dyDescent="0.25">
      <c r="A36" s="9" t="s">
        <v>35</v>
      </c>
      <c r="B36" s="12">
        <v>99855.296906096439</v>
      </c>
      <c r="C36">
        <f>SAFADModel_final_000050[[#This Row],[Whole Building:Facility Total Electric Demand Power '[W'](Hourly) ]]/1000</f>
        <v>99.855296906096441</v>
      </c>
    </row>
    <row r="37" spans="1:3" x14ac:dyDescent="0.25">
      <c r="A37" s="9" t="s">
        <v>36</v>
      </c>
      <c r="B37" s="12">
        <v>118265.85847775532</v>
      </c>
      <c r="C37">
        <f>SAFADModel_final_000050[[#This Row],[Whole Building:Facility Total Electric Demand Power '[W'](Hourly) ]]/1000</f>
        <v>118.26585847775532</v>
      </c>
    </row>
    <row r="38" spans="1:3" x14ac:dyDescent="0.25">
      <c r="A38" s="9" t="s">
        <v>37</v>
      </c>
      <c r="B38" s="12">
        <v>108012.42883744107</v>
      </c>
      <c r="C38">
        <f>SAFADModel_final_000050[[#This Row],[Whole Building:Facility Total Electric Demand Power '[W'](Hourly) ]]/1000</f>
        <v>108.01242883744106</v>
      </c>
    </row>
    <row r="39" spans="1:3" x14ac:dyDescent="0.25">
      <c r="A39" s="9" t="s">
        <v>38</v>
      </c>
      <c r="B39" s="12">
        <v>123113.36731335618</v>
      </c>
      <c r="C39">
        <f>SAFADModel_final_000050[[#This Row],[Whole Building:Facility Total Electric Demand Power '[W'](Hourly) ]]/1000</f>
        <v>123.11336731335618</v>
      </c>
    </row>
    <row r="40" spans="1:3" x14ac:dyDescent="0.25">
      <c r="A40" s="9" t="s">
        <v>39</v>
      </c>
      <c r="B40" s="12">
        <v>111848.50661515728</v>
      </c>
      <c r="C40">
        <f>SAFADModel_final_000050[[#This Row],[Whole Building:Facility Total Electric Demand Power '[W'](Hourly) ]]/1000</f>
        <v>111.84850661515728</v>
      </c>
    </row>
    <row r="41" spans="1:3" x14ac:dyDescent="0.25">
      <c r="A41" s="9" t="s">
        <v>40</v>
      </c>
      <c r="B41" s="12">
        <v>115781.60563002713</v>
      </c>
      <c r="C41">
        <f>SAFADModel_final_000050[[#This Row],[Whole Building:Facility Total Electric Demand Power '[W'](Hourly) ]]/1000</f>
        <v>115.78160563002713</v>
      </c>
    </row>
    <row r="42" spans="1:3" x14ac:dyDescent="0.25">
      <c r="A42" s="9" t="s">
        <v>41</v>
      </c>
      <c r="B42" s="12">
        <v>99397.973705426848</v>
      </c>
      <c r="C42">
        <f>SAFADModel_final_000050[[#This Row],[Whole Building:Facility Total Electric Demand Power '[W'](Hourly) ]]/1000</f>
        <v>99.39797370542685</v>
      </c>
    </row>
    <row r="43" spans="1:3" x14ac:dyDescent="0.25">
      <c r="A43" s="9" t="s">
        <v>42</v>
      </c>
      <c r="B43" s="12">
        <v>84504.653610186404</v>
      </c>
      <c r="C43">
        <f>SAFADModel_final_000050[[#This Row],[Whole Building:Facility Total Electric Demand Power '[W'](Hourly) ]]/1000</f>
        <v>84.504653610186409</v>
      </c>
    </row>
    <row r="44" spans="1:3" x14ac:dyDescent="0.25">
      <c r="A44" s="9" t="s">
        <v>43</v>
      </c>
      <c r="B44" s="12">
        <v>53001.031458312129</v>
      </c>
      <c r="C44">
        <f>SAFADModel_final_000050[[#This Row],[Whole Building:Facility Total Electric Demand Power '[W'](Hourly) ]]/1000</f>
        <v>53.001031458312127</v>
      </c>
    </row>
    <row r="45" spans="1:3" x14ac:dyDescent="0.25">
      <c r="A45" s="9" t="s">
        <v>44</v>
      </c>
      <c r="B45" s="12">
        <v>30127.218710883502</v>
      </c>
      <c r="C45">
        <f>SAFADModel_final_000050[[#This Row],[Whole Building:Facility Total Electric Demand Power '[W'](Hourly) ]]/1000</f>
        <v>30.127218710883504</v>
      </c>
    </row>
    <row r="46" spans="1:3" x14ac:dyDescent="0.25">
      <c r="A46" s="9" t="s">
        <v>45</v>
      </c>
      <c r="B46" s="12">
        <v>6648.0923256965789</v>
      </c>
      <c r="C46">
        <f>SAFADModel_final_000050[[#This Row],[Whole Building:Facility Total Electric Demand Power '[W'](Hourly) ]]/1000</f>
        <v>6.6480923256965792</v>
      </c>
    </row>
    <row r="47" spans="1:3" x14ac:dyDescent="0.25">
      <c r="A47" s="9" t="s">
        <v>46</v>
      </c>
      <c r="B47" s="12">
        <v>6461.3694046713672</v>
      </c>
      <c r="C47">
        <f>SAFADModel_final_000050[[#This Row],[Whole Building:Facility Total Electric Demand Power '[W'](Hourly) ]]/1000</f>
        <v>6.461369404671367</v>
      </c>
    </row>
    <row r="48" spans="1:3" x14ac:dyDescent="0.25">
      <c r="A48" s="9" t="s">
        <v>47</v>
      </c>
      <c r="B48" s="12">
        <v>6389.0078604890778</v>
      </c>
      <c r="C48">
        <f>SAFADModel_final_000050[[#This Row],[Whole Building:Facility Total Electric Demand Power '[W'](Hourly) ]]/1000</f>
        <v>6.3890078604890777</v>
      </c>
    </row>
    <row r="49" spans="1:3" x14ac:dyDescent="0.25">
      <c r="A49" s="9" t="s">
        <v>48</v>
      </c>
      <c r="B49" s="12">
        <v>6344.0189432286143</v>
      </c>
      <c r="C49">
        <f>SAFADModel_final_000050[[#This Row],[Whole Building:Facility Total Electric Demand Power '[W'](Hourly) ]]/1000</f>
        <v>6.3440189432286145</v>
      </c>
    </row>
    <row r="50" spans="1:3" x14ac:dyDescent="0.25">
      <c r="A50" s="9" t="s">
        <v>49</v>
      </c>
      <c r="B50" s="12">
        <v>6304.1938480233948</v>
      </c>
      <c r="C50">
        <f>SAFADModel_final_000050[[#This Row],[Whole Building:Facility Total Electric Demand Power '[W'](Hourly) ]]/1000</f>
        <v>6.3041938480233952</v>
      </c>
    </row>
    <row r="51" spans="1:3" x14ac:dyDescent="0.25">
      <c r="A51" s="9" t="s">
        <v>50</v>
      </c>
      <c r="B51" s="12">
        <v>6266.9389367897347</v>
      </c>
      <c r="C51">
        <f>SAFADModel_final_000050[[#This Row],[Whole Building:Facility Total Electric Demand Power '[W'](Hourly) ]]/1000</f>
        <v>6.2669389367897343</v>
      </c>
    </row>
    <row r="52" spans="1:3" x14ac:dyDescent="0.25">
      <c r="A52" s="9" t="s">
        <v>51</v>
      </c>
      <c r="B52" s="12">
        <v>6194.1060843589103</v>
      </c>
      <c r="C52">
        <f>SAFADModel_final_000050[[#This Row],[Whole Building:Facility Total Electric Demand Power '[W'](Hourly) ]]/1000</f>
        <v>6.1941060843589106</v>
      </c>
    </row>
    <row r="53" spans="1:3" x14ac:dyDescent="0.25">
      <c r="A53" s="9" t="s">
        <v>52</v>
      </c>
      <c r="B53" s="12">
        <v>6118.2634121114088</v>
      </c>
      <c r="C53">
        <f>SAFADModel_final_000050[[#This Row],[Whole Building:Facility Total Electric Demand Power '[W'](Hourly) ]]/1000</f>
        <v>6.1182634121114088</v>
      </c>
    </row>
    <row r="54" spans="1:3" x14ac:dyDescent="0.25">
      <c r="A54" s="9" t="s">
        <v>53</v>
      </c>
      <c r="B54" s="12">
        <v>5994.9562252074475</v>
      </c>
      <c r="C54">
        <f>SAFADModel_final_000050[[#This Row],[Whole Building:Facility Total Electric Demand Power '[W'](Hourly) ]]/1000</f>
        <v>5.9949562252074475</v>
      </c>
    </row>
    <row r="55" spans="1:3" x14ac:dyDescent="0.25">
      <c r="A55" s="9" t="s">
        <v>54</v>
      </c>
      <c r="B55" s="12">
        <v>5966.7304832044911</v>
      </c>
      <c r="C55">
        <f>SAFADModel_final_000050[[#This Row],[Whole Building:Facility Total Electric Demand Power '[W'](Hourly) ]]/1000</f>
        <v>5.9667304832044907</v>
      </c>
    </row>
    <row r="56" spans="1:3" x14ac:dyDescent="0.25">
      <c r="A56" s="9" t="s">
        <v>55</v>
      </c>
      <c r="B56" s="12">
        <v>6109.2690164727974</v>
      </c>
      <c r="C56">
        <f>SAFADModel_final_000050[[#This Row],[Whole Building:Facility Total Electric Demand Power '[W'](Hourly) ]]/1000</f>
        <v>6.1092690164727976</v>
      </c>
    </row>
    <row r="57" spans="1:3" x14ac:dyDescent="0.25">
      <c r="A57" s="9" t="s">
        <v>56</v>
      </c>
      <c r="B57" s="12">
        <v>18298.746919958125</v>
      </c>
      <c r="C57">
        <f>SAFADModel_final_000050[[#This Row],[Whole Building:Facility Total Electric Demand Power '[W'](Hourly) ]]/1000</f>
        <v>18.298746919958123</v>
      </c>
    </row>
    <row r="58" spans="1:3" x14ac:dyDescent="0.25">
      <c r="A58" s="9" t="s">
        <v>57</v>
      </c>
      <c r="B58" s="12">
        <v>68708.149034299771</v>
      </c>
      <c r="C58">
        <f>SAFADModel_final_000050[[#This Row],[Whole Building:Facility Total Electric Demand Power '[W'](Hourly) ]]/1000</f>
        <v>68.708149034299765</v>
      </c>
    </row>
    <row r="59" spans="1:3" x14ac:dyDescent="0.25">
      <c r="A59" s="9" t="s">
        <v>58</v>
      </c>
      <c r="B59" s="12">
        <v>91155.055100513739</v>
      </c>
      <c r="C59">
        <f>SAFADModel_final_000050[[#This Row],[Whole Building:Facility Total Electric Demand Power '[W'](Hourly) ]]/1000</f>
        <v>91.155055100513735</v>
      </c>
    </row>
    <row r="60" spans="1:3" x14ac:dyDescent="0.25">
      <c r="A60" s="9" t="s">
        <v>59</v>
      </c>
      <c r="B60" s="12">
        <v>103989.95233753796</v>
      </c>
      <c r="C60">
        <f>SAFADModel_final_000050[[#This Row],[Whole Building:Facility Total Electric Demand Power '[W'](Hourly) ]]/1000</f>
        <v>103.98995233753797</v>
      </c>
    </row>
    <row r="61" spans="1:3" x14ac:dyDescent="0.25">
      <c r="A61" s="9" t="s">
        <v>60</v>
      </c>
      <c r="B61" s="12">
        <v>127839.44953789936</v>
      </c>
      <c r="C61">
        <f>SAFADModel_final_000050[[#This Row],[Whole Building:Facility Total Electric Demand Power '[W'](Hourly) ]]/1000</f>
        <v>127.83944953789936</v>
      </c>
    </row>
    <row r="62" spans="1:3" x14ac:dyDescent="0.25">
      <c r="A62" s="9" t="s">
        <v>61</v>
      </c>
      <c r="B62" s="12">
        <v>124751.66053221792</v>
      </c>
      <c r="C62">
        <f>SAFADModel_final_000050[[#This Row],[Whole Building:Facility Total Electric Demand Power '[W'](Hourly) ]]/1000</f>
        <v>124.75166053221793</v>
      </c>
    </row>
    <row r="63" spans="1:3" x14ac:dyDescent="0.25">
      <c r="A63" s="9" t="s">
        <v>62</v>
      </c>
      <c r="B63" s="12">
        <v>123364.58400509349</v>
      </c>
      <c r="C63">
        <f>SAFADModel_final_000050[[#This Row],[Whole Building:Facility Total Electric Demand Power '[W'](Hourly) ]]/1000</f>
        <v>123.36458400509349</v>
      </c>
    </row>
    <row r="64" spans="1:3" x14ac:dyDescent="0.25">
      <c r="A64" s="9" t="s">
        <v>63</v>
      </c>
      <c r="B64" s="12">
        <v>128366.89483550882</v>
      </c>
      <c r="C64">
        <f>SAFADModel_final_000050[[#This Row],[Whole Building:Facility Total Electric Demand Power '[W'](Hourly) ]]/1000</f>
        <v>128.36689483550882</v>
      </c>
    </row>
    <row r="65" spans="1:3" x14ac:dyDescent="0.25">
      <c r="A65" s="9" t="s">
        <v>64</v>
      </c>
      <c r="B65" s="12">
        <v>100138.87004463865</v>
      </c>
      <c r="C65">
        <f>SAFADModel_final_000050[[#This Row],[Whole Building:Facility Total Electric Demand Power '[W'](Hourly) ]]/1000</f>
        <v>100.13887004463865</v>
      </c>
    </row>
    <row r="66" spans="1:3" x14ac:dyDescent="0.25">
      <c r="A66" s="9" t="s">
        <v>65</v>
      </c>
      <c r="B66" s="12">
        <v>58147.701965008491</v>
      </c>
      <c r="C66">
        <f>SAFADModel_final_000050[[#This Row],[Whole Building:Facility Total Electric Demand Power '[W'](Hourly) ]]/1000</f>
        <v>58.147701965008494</v>
      </c>
    </row>
    <row r="67" spans="1:3" x14ac:dyDescent="0.25">
      <c r="A67" s="9" t="s">
        <v>66</v>
      </c>
      <c r="B67" s="12">
        <v>38403.472682487525</v>
      </c>
      <c r="C67">
        <f>SAFADModel_final_000050[[#This Row],[Whole Building:Facility Total Electric Demand Power '[W'](Hourly) ]]/1000</f>
        <v>38.403472682487525</v>
      </c>
    </row>
    <row r="68" spans="1:3" x14ac:dyDescent="0.25">
      <c r="A68" s="9" t="s">
        <v>67</v>
      </c>
      <c r="B68" s="12">
        <v>16857.410314684061</v>
      </c>
      <c r="C68">
        <f>SAFADModel_final_000050[[#This Row],[Whole Building:Facility Total Electric Demand Power '[W'](Hourly) ]]/1000</f>
        <v>16.85741031468406</v>
      </c>
    </row>
    <row r="69" spans="1:3" x14ac:dyDescent="0.25">
      <c r="A69" s="9" t="s">
        <v>68</v>
      </c>
      <c r="B69" s="12">
        <v>7236.9931736946537</v>
      </c>
      <c r="C69">
        <f>SAFADModel_final_000050[[#This Row],[Whole Building:Facility Total Electric Demand Power '[W'](Hourly) ]]/1000</f>
        <v>7.2369931736946533</v>
      </c>
    </row>
    <row r="70" spans="1:3" x14ac:dyDescent="0.25">
      <c r="A70" s="9" t="s">
        <v>69</v>
      </c>
      <c r="B70" s="12">
        <v>6795.0338277941855</v>
      </c>
      <c r="C70">
        <f>SAFADModel_final_000050[[#This Row],[Whole Building:Facility Total Electric Demand Power '[W'](Hourly) ]]/1000</f>
        <v>6.7950338277941853</v>
      </c>
    </row>
    <row r="71" spans="1:3" x14ac:dyDescent="0.25">
      <c r="A71" s="9" t="s">
        <v>70</v>
      </c>
      <c r="B71" s="12">
        <v>6360.4320640856413</v>
      </c>
      <c r="C71">
        <f>SAFADModel_final_000050[[#This Row],[Whole Building:Facility Total Electric Demand Power '[W'](Hourly) ]]/1000</f>
        <v>6.3604320640856411</v>
      </c>
    </row>
    <row r="72" spans="1:3" x14ac:dyDescent="0.25">
      <c r="A72" s="9" t="s">
        <v>71</v>
      </c>
      <c r="B72" s="12">
        <v>6339.0060169181415</v>
      </c>
      <c r="C72">
        <f>SAFADModel_final_000050[[#This Row],[Whole Building:Facility Total Electric Demand Power '[W'](Hourly) ]]/1000</f>
        <v>6.3390060169181419</v>
      </c>
    </row>
    <row r="73" spans="1:3" x14ac:dyDescent="0.25">
      <c r="A73" s="9" t="s">
        <v>72</v>
      </c>
      <c r="B73" s="12">
        <v>6317.8637474369289</v>
      </c>
      <c r="C73">
        <f>SAFADModel_final_000050[[#This Row],[Whole Building:Facility Total Electric Demand Power '[W'](Hourly) ]]/1000</f>
        <v>6.3178637474369292</v>
      </c>
    </row>
    <row r="74" spans="1:3" x14ac:dyDescent="0.25">
      <c r="A74" s="9" t="s">
        <v>73</v>
      </c>
      <c r="B74" s="12">
        <v>6297.6828545836979</v>
      </c>
      <c r="C74">
        <f>SAFADModel_final_000050[[#This Row],[Whole Building:Facility Total Electric Demand Power '[W'](Hourly) ]]/1000</f>
        <v>6.297682854583698</v>
      </c>
    </row>
    <row r="75" spans="1:3" x14ac:dyDescent="0.25">
      <c r="A75" s="9" t="s">
        <v>74</v>
      </c>
      <c r="B75" s="12">
        <v>6276.3532212031523</v>
      </c>
      <c r="C75">
        <f>SAFADModel_final_000050[[#This Row],[Whole Building:Facility Total Electric Demand Power '[W'](Hourly) ]]/1000</f>
        <v>6.2763532212031521</v>
      </c>
    </row>
    <row r="76" spans="1:3" x14ac:dyDescent="0.25">
      <c r="A76" s="9" t="s">
        <v>75</v>
      </c>
      <c r="B76" s="12">
        <v>6253.4595389770984</v>
      </c>
      <c r="C76">
        <f>SAFADModel_final_000050[[#This Row],[Whole Building:Facility Total Electric Demand Power '[W'](Hourly) ]]/1000</f>
        <v>6.2534595389770988</v>
      </c>
    </row>
    <row r="77" spans="1:3" x14ac:dyDescent="0.25">
      <c r="A77" s="9" t="s">
        <v>76</v>
      </c>
      <c r="B77" s="12">
        <v>6229.6054618430671</v>
      </c>
      <c r="C77">
        <f>SAFADModel_final_000050[[#This Row],[Whole Building:Facility Total Electric Demand Power '[W'](Hourly) ]]/1000</f>
        <v>6.2296054618430672</v>
      </c>
    </row>
    <row r="78" spans="1:3" x14ac:dyDescent="0.25">
      <c r="A78" s="9" t="s">
        <v>77</v>
      </c>
      <c r="B78" s="12">
        <v>6210.4006147499094</v>
      </c>
      <c r="C78">
        <f>SAFADModel_final_000050[[#This Row],[Whole Building:Facility Total Electric Demand Power '[W'](Hourly) ]]/1000</f>
        <v>6.2104006147499096</v>
      </c>
    </row>
    <row r="79" spans="1:3" x14ac:dyDescent="0.25">
      <c r="A79" s="9" t="s">
        <v>78</v>
      </c>
      <c r="B79" s="12">
        <v>6200.6687922473729</v>
      </c>
      <c r="C79">
        <f>SAFADModel_final_000050[[#This Row],[Whole Building:Facility Total Electric Demand Power '[W'](Hourly) ]]/1000</f>
        <v>6.2006687922473729</v>
      </c>
    </row>
    <row r="80" spans="1:3" x14ac:dyDescent="0.25">
      <c r="A80" s="9" t="s">
        <v>79</v>
      </c>
      <c r="B80" s="12">
        <v>6241.0681074866079</v>
      </c>
      <c r="C80">
        <f>SAFADModel_final_000050[[#This Row],[Whole Building:Facility Total Electric Demand Power '[W'](Hourly) ]]/1000</f>
        <v>6.2410681074866083</v>
      </c>
    </row>
    <row r="81" spans="1:3" x14ac:dyDescent="0.25">
      <c r="A81" s="9" t="s">
        <v>80</v>
      </c>
      <c r="B81" s="12">
        <v>17169.165608059036</v>
      </c>
      <c r="C81">
        <f>SAFADModel_final_000050[[#This Row],[Whole Building:Facility Total Electric Demand Power '[W'](Hourly) ]]/1000</f>
        <v>17.169165608059036</v>
      </c>
    </row>
    <row r="82" spans="1:3" x14ac:dyDescent="0.25">
      <c r="A82" s="9" t="s">
        <v>81</v>
      </c>
      <c r="B82" s="12">
        <v>79667.829106458928</v>
      </c>
      <c r="C82">
        <f>SAFADModel_final_000050[[#This Row],[Whole Building:Facility Total Electric Demand Power '[W'](Hourly) ]]/1000</f>
        <v>79.667829106458925</v>
      </c>
    </row>
    <row r="83" spans="1:3" x14ac:dyDescent="0.25">
      <c r="A83" s="9" t="s">
        <v>82</v>
      </c>
      <c r="B83" s="12">
        <v>107606.14464668818</v>
      </c>
      <c r="C83">
        <f>SAFADModel_final_000050[[#This Row],[Whole Building:Facility Total Electric Demand Power '[W'](Hourly) ]]/1000</f>
        <v>107.60614464668818</v>
      </c>
    </row>
    <row r="84" spans="1:3" x14ac:dyDescent="0.25">
      <c r="A84" s="9" t="s">
        <v>83</v>
      </c>
      <c r="B84" s="12">
        <v>122300.68799533742</v>
      </c>
      <c r="C84">
        <f>SAFADModel_final_000050[[#This Row],[Whole Building:Facility Total Electric Demand Power '[W'](Hourly) ]]/1000</f>
        <v>122.30068799533741</v>
      </c>
    </row>
    <row r="85" spans="1:3" x14ac:dyDescent="0.25">
      <c r="A85" s="9" t="s">
        <v>84</v>
      </c>
      <c r="B85" s="12">
        <v>122670.978016525</v>
      </c>
      <c r="C85">
        <f>SAFADModel_final_000050[[#This Row],[Whole Building:Facility Total Electric Demand Power '[W'](Hourly) ]]/1000</f>
        <v>122.670978016525</v>
      </c>
    </row>
    <row r="86" spans="1:3" x14ac:dyDescent="0.25">
      <c r="A86" s="9" t="s">
        <v>85</v>
      </c>
      <c r="B86" s="12">
        <v>122400.21927844784</v>
      </c>
      <c r="C86">
        <f>SAFADModel_final_000050[[#This Row],[Whole Building:Facility Total Electric Demand Power '[W'](Hourly) ]]/1000</f>
        <v>122.40021927844784</v>
      </c>
    </row>
    <row r="87" spans="1:3" x14ac:dyDescent="0.25">
      <c r="A87" s="9" t="s">
        <v>86</v>
      </c>
      <c r="B87" s="12">
        <v>131937.99010979643</v>
      </c>
      <c r="C87">
        <f>SAFADModel_final_000050[[#This Row],[Whole Building:Facility Total Electric Demand Power '[W'](Hourly) ]]/1000</f>
        <v>131.93799010979643</v>
      </c>
    </row>
    <row r="88" spans="1:3" x14ac:dyDescent="0.25">
      <c r="A88" s="9" t="s">
        <v>87</v>
      </c>
      <c r="B88" s="12">
        <v>127081.24071742741</v>
      </c>
      <c r="C88">
        <f>SAFADModel_final_000050[[#This Row],[Whole Building:Facility Total Electric Demand Power '[W'](Hourly) ]]/1000</f>
        <v>127.08124071742741</v>
      </c>
    </row>
    <row r="89" spans="1:3" x14ac:dyDescent="0.25">
      <c r="A89" s="9" t="s">
        <v>88</v>
      </c>
      <c r="B89" s="12">
        <v>134150.75026151244</v>
      </c>
      <c r="C89">
        <f>SAFADModel_final_000050[[#This Row],[Whole Building:Facility Total Electric Demand Power '[W'](Hourly) ]]/1000</f>
        <v>134.15075026151243</v>
      </c>
    </row>
    <row r="90" spans="1:3" x14ac:dyDescent="0.25">
      <c r="A90" s="9" t="s">
        <v>89</v>
      </c>
      <c r="B90" s="12">
        <v>124276.93273525855</v>
      </c>
      <c r="C90">
        <f>SAFADModel_final_000050[[#This Row],[Whole Building:Facility Total Electric Demand Power '[W'](Hourly) ]]/1000</f>
        <v>124.27693273525855</v>
      </c>
    </row>
    <row r="91" spans="1:3" x14ac:dyDescent="0.25">
      <c r="A91" s="9" t="s">
        <v>90</v>
      </c>
      <c r="B91" s="12">
        <v>68378.894709584391</v>
      </c>
      <c r="C91">
        <f>SAFADModel_final_000050[[#This Row],[Whole Building:Facility Total Electric Demand Power '[W'](Hourly) ]]/1000</f>
        <v>68.378894709584387</v>
      </c>
    </row>
    <row r="92" spans="1:3" x14ac:dyDescent="0.25">
      <c r="A92" s="9" t="s">
        <v>91</v>
      </c>
      <c r="B92" s="12">
        <v>50105.567915525178</v>
      </c>
      <c r="C92">
        <f>SAFADModel_final_000050[[#This Row],[Whole Building:Facility Total Electric Demand Power '[W'](Hourly) ]]/1000</f>
        <v>50.105567915525178</v>
      </c>
    </row>
    <row r="93" spans="1:3" x14ac:dyDescent="0.25">
      <c r="A93" s="9" t="s">
        <v>92</v>
      </c>
      <c r="B93" s="12">
        <v>36667.751553043883</v>
      </c>
      <c r="C93">
        <f>SAFADModel_final_000050[[#This Row],[Whole Building:Facility Total Electric Demand Power '[W'](Hourly) ]]/1000</f>
        <v>36.667751553043885</v>
      </c>
    </row>
    <row r="94" spans="1:3" x14ac:dyDescent="0.25">
      <c r="A94" s="9" t="s">
        <v>93</v>
      </c>
      <c r="B94" s="12">
        <v>6384.9633519677809</v>
      </c>
      <c r="C94">
        <f>SAFADModel_final_000050[[#This Row],[Whole Building:Facility Total Electric Demand Power '[W'](Hourly) ]]/1000</f>
        <v>6.3849633519677811</v>
      </c>
    </row>
    <row r="95" spans="1:3" x14ac:dyDescent="0.25">
      <c r="A95" s="9" t="s">
        <v>94</v>
      </c>
      <c r="B95" s="12">
        <v>6364.8457270578074</v>
      </c>
      <c r="C95">
        <f>SAFADModel_final_000050[[#This Row],[Whole Building:Facility Total Electric Demand Power '[W'](Hourly) ]]/1000</f>
        <v>6.3648457270578076</v>
      </c>
    </row>
    <row r="96" spans="1:3" x14ac:dyDescent="0.25">
      <c r="A96" s="9" t="s">
        <v>95</v>
      </c>
      <c r="B96" s="12">
        <v>6341.5352131158752</v>
      </c>
      <c r="C96">
        <f>SAFADModel_final_000050[[#This Row],[Whole Building:Facility Total Electric Demand Power '[W'](Hourly) ]]/1000</f>
        <v>6.3415352131158755</v>
      </c>
    </row>
    <row r="97" spans="1:3" x14ac:dyDescent="0.25">
      <c r="A97" s="9" t="s">
        <v>96</v>
      </c>
      <c r="B97" s="12">
        <v>6323.0310821533321</v>
      </c>
      <c r="C97">
        <f>SAFADModel_final_000050[[#This Row],[Whole Building:Facility Total Electric Demand Power '[W'](Hourly) ]]/1000</f>
        <v>6.3230310821533324</v>
      </c>
    </row>
    <row r="98" spans="1:3" x14ac:dyDescent="0.25">
      <c r="A98" s="9" t="s">
        <v>97</v>
      </c>
      <c r="B98" s="12">
        <v>6318.9458020748216</v>
      </c>
      <c r="C98">
        <f>SAFADModel_final_000050[[#This Row],[Whole Building:Facility Total Electric Demand Power '[W'](Hourly) ]]/1000</f>
        <v>6.3189458020748219</v>
      </c>
    </row>
    <row r="99" spans="1:3" x14ac:dyDescent="0.25">
      <c r="A99" s="9" t="s">
        <v>98</v>
      </c>
      <c r="B99" s="12">
        <v>6315.990972995045</v>
      </c>
      <c r="C99">
        <f>SAFADModel_final_000050[[#This Row],[Whole Building:Facility Total Electric Demand Power '[W'](Hourly) ]]/1000</f>
        <v>6.3159909729950447</v>
      </c>
    </row>
    <row r="100" spans="1:3" x14ac:dyDescent="0.25">
      <c r="A100" s="9" t="s">
        <v>99</v>
      </c>
      <c r="B100" s="12">
        <v>6301.8917246853598</v>
      </c>
      <c r="C100">
        <f>SAFADModel_final_000050[[#This Row],[Whole Building:Facility Total Electric Demand Power '[W'](Hourly) ]]/1000</f>
        <v>6.3018917246853601</v>
      </c>
    </row>
    <row r="101" spans="1:3" x14ac:dyDescent="0.25">
      <c r="A101" s="9" t="s">
        <v>100</v>
      </c>
      <c r="B101" s="12">
        <v>6268.6564648906788</v>
      </c>
      <c r="C101">
        <f>SAFADModel_final_000050[[#This Row],[Whole Building:Facility Total Electric Demand Power '[W'](Hourly) ]]/1000</f>
        <v>6.2686564648906788</v>
      </c>
    </row>
    <row r="102" spans="1:3" x14ac:dyDescent="0.25">
      <c r="A102" s="9" t="s">
        <v>101</v>
      </c>
      <c r="B102" s="12">
        <v>6229.1701574550571</v>
      </c>
      <c r="C102">
        <f>SAFADModel_final_000050[[#This Row],[Whole Building:Facility Total Electric Demand Power '[W'](Hourly) ]]/1000</f>
        <v>6.2291701574550569</v>
      </c>
    </row>
    <row r="103" spans="1:3" x14ac:dyDescent="0.25">
      <c r="A103" s="9" t="s">
        <v>102</v>
      </c>
      <c r="B103" s="12">
        <v>6210.8958378258067</v>
      </c>
      <c r="C103">
        <f>SAFADModel_final_000050[[#This Row],[Whole Building:Facility Total Electric Demand Power '[W'](Hourly) ]]/1000</f>
        <v>6.2108958378258068</v>
      </c>
    </row>
    <row r="104" spans="1:3" x14ac:dyDescent="0.25">
      <c r="A104" s="9" t="s">
        <v>103</v>
      </c>
      <c r="B104" s="12">
        <v>6236.0350609140369</v>
      </c>
      <c r="C104">
        <f>SAFADModel_final_000050[[#This Row],[Whole Building:Facility Total Electric Demand Power '[W'](Hourly) ]]/1000</f>
        <v>6.2360350609140367</v>
      </c>
    </row>
    <row r="105" spans="1:3" x14ac:dyDescent="0.25">
      <c r="A105" s="9" t="s">
        <v>104</v>
      </c>
      <c r="B105" s="12">
        <v>21430.340301064873</v>
      </c>
      <c r="C105">
        <f>SAFADModel_final_000050[[#This Row],[Whole Building:Facility Total Electric Demand Power '[W'](Hourly) ]]/1000</f>
        <v>21.430340301064874</v>
      </c>
    </row>
    <row r="106" spans="1:3" x14ac:dyDescent="0.25">
      <c r="A106" s="9" t="s">
        <v>105</v>
      </c>
      <c r="B106" s="12">
        <v>63286.323990278353</v>
      </c>
      <c r="C106">
        <f>SAFADModel_final_000050[[#This Row],[Whole Building:Facility Total Electric Demand Power '[W'](Hourly) ]]/1000</f>
        <v>63.286323990278355</v>
      </c>
    </row>
    <row r="107" spans="1:3" x14ac:dyDescent="0.25">
      <c r="A107" s="9" t="s">
        <v>106</v>
      </c>
      <c r="B107" s="12">
        <v>109879.63500175839</v>
      </c>
      <c r="C107">
        <f>SAFADModel_final_000050[[#This Row],[Whole Building:Facility Total Electric Demand Power '[W'](Hourly) ]]/1000</f>
        <v>109.87963500175839</v>
      </c>
    </row>
    <row r="108" spans="1:3" x14ac:dyDescent="0.25">
      <c r="A108" s="9" t="s">
        <v>107</v>
      </c>
      <c r="B108" s="12">
        <v>108896.58206782822</v>
      </c>
      <c r="C108">
        <f>SAFADModel_final_000050[[#This Row],[Whole Building:Facility Total Electric Demand Power '[W'](Hourly) ]]/1000</f>
        <v>108.89658206782822</v>
      </c>
    </row>
    <row r="109" spans="1:3" x14ac:dyDescent="0.25">
      <c r="A109" s="9" t="s">
        <v>108</v>
      </c>
      <c r="B109" s="12">
        <v>110356.99170006206</v>
      </c>
      <c r="C109">
        <f>SAFADModel_final_000050[[#This Row],[Whole Building:Facility Total Electric Demand Power '[W'](Hourly) ]]/1000</f>
        <v>110.35699170006207</v>
      </c>
    </row>
    <row r="110" spans="1:3" x14ac:dyDescent="0.25">
      <c r="A110" s="9" t="s">
        <v>109</v>
      </c>
      <c r="B110" s="12">
        <v>115927.35261219701</v>
      </c>
      <c r="C110">
        <f>SAFADModel_final_000050[[#This Row],[Whole Building:Facility Total Electric Demand Power '[W'](Hourly) ]]/1000</f>
        <v>115.92735261219701</v>
      </c>
    </row>
    <row r="111" spans="1:3" x14ac:dyDescent="0.25">
      <c r="A111" s="9" t="s">
        <v>110</v>
      </c>
      <c r="B111" s="12">
        <v>120609.85697675026</v>
      </c>
      <c r="C111">
        <f>SAFADModel_final_000050[[#This Row],[Whole Building:Facility Total Electric Demand Power '[W'](Hourly) ]]/1000</f>
        <v>120.60985697675027</v>
      </c>
    </row>
    <row r="112" spans="1:3" x14ac:dyDescent="0.25">
      <c r="A112" s="9" t="s">
        <v>111</v>
      </c>
      <c r="B112" s="12">
        <v>101440.08576741233</v>
      </c>
      <c r="C112">
        <f>SAFADModel_final_000050[[#This Row],[Whole Building:Facility Total Electric Demand Power '[W'](Hourly) ]]/1000</f>
        <v>101.44008576741233</v>
      </c>
    </row>
    <row r="113" spans="1:3" x14ac:dyDescent="0.25">
      <c r="A113" s="9" t="s">
        <v>112</v>
      </c>
      <c r="B113" s="12">
        <v>92403.142620900238</v>
      </c>
      <c r="C113">
        <f>SAFADModel_final_000050[[#This Row],[Whole Building:Facility Total Electric Demand Power '[W'](Hourly) ]]/1000</f>
        <v>92.40314262090024</v>
      </c>
    </row>
    <row r="114" spans="1:3" x14ac:dyDescent="0.25">
      <c r="A114" s="9" t="s">
        <v>113</v>
      </c>
      <c r="B114" s="12">
        <v>86440.51681333968</v>
      </c>
      <c r="C114">
        <f>SAFADModel_final_000050[[#This Row],[Whole Building:Facility Total Electric Demand Power '[W'](Hourly) ]]/1000</f>
        <v>86.440516813339684</v>
      </c>
    </row>
    <row r="115" spans="1:3" x14ac:dyDescent="0.25">
      <c r="A115" s="9" t="s">
        <v>114</v>
      </c>
      <c r="B115" s="12">
        <v>43074.215463793276</v>
      </c>
      <c r="C115">
        <f>SAFADModel_final_000050[[#This Row],[Whole Building:Facility Total Electric Demand Power '[W'](Hourly) ]]/1000</f>
        <v>43.074215463793273</v>
      </c>
    </row>
    <row r="116" spans="1:3" x14ac:dyDescent="0.25">
      <c r="A116" s="9" t="s">
        <v>115</v>
      </c>
      <c r="B116" s="12">
        <v>23740.289977305143</v>
      </c>
      <c r="C116">
        <f>SAFADModel_final_000050[[#This Row],[Whole Building:Facility Total Electric Demand Power '[W'](Hourly) ]]/1000</f>
        <v>23.740289977305142</v>
      </c>
    </row>
    <row r="117" spans="1:3" x14ac:dyDescent="0.25">
      <c r="A117" s="9" t="s">
        <v>116</v>
      </c>
      <c r="B117" s="12">
        <v>15516.248935938054</v>
      </c>
      <c r="C117">
        <f>SAFADModel_final_000050[[#This Row],[Whole Building:Facility Total Electric Demand Power '[W'](Hourly) ]]/1000</f>
        <v>15.516248935938055</v>
      </c>
    </row>
    <row r="118" spans="1:3" x14ac:dyDescent="0.25">
      <c r="A118" s="9" t="s">
        <v>117</v>
      </c>
      <c r="B118" s="12">
        <v>10932.111634313978</v>
      </c>
      <c r="C118">
        <f>SAFADModel_final_000050[[#This Row],[Whole Building:Facility Total Electric Demand Power '[W'](Hourly) ]]/1000</f>
        <v>10.932111634313978</v>
      </c>
    </row>
    <row r="119" spans="1:3" x14ac:dyDescent="0.25">
      <c r="A119" s="9" t="s">
        <v>118</v>
      </c>
      <c r="B119" s="12">
        <v>6364.7010314058816</v>
      </c>
      <c r="C119">
        <f>SAFADModel_final_000050[[#This Row],[Whole Building:Facility Total Electric Demand Power '[W'](Hourly) ]]/1000</f>
        <v>6.3647010314058816</v>
      </c>
    </row>
    <row r="120" spans="1:3" x14ac:dyDescent="0.25">
      <c r="A120" s="9" t="s">
        <v>119</v>
      </c>
      <c r="B120" s="12">
        <v>6343.08542407809</v>
      </c>
      <c r="C120">
        <f>SAFADModel_final_000050[[#This Row],[Whole Building:Facility Total Electric Demand Power '[W'](Hourly) ]]/1000</f>
        <v>6.3430854240780903</v>
      </c>
    </row>
    <row r="121" spans="1:3" x14ac:dyDescent="0.25">
      <c r="A121" s="9" t="s">
        <v>120</v>
      </c>
      <c r="B121" s="12">
        <v>6326.3219493493589</v>
      </c>
      <c r="C121">
        <f>SAFADModel_final_000050[[#This Row],[Whole Building:Facility Total Electric Demand Power '[W'](Hourly) ]]/1000</f>
        <v>6.3263219493493592</v>
      </c>
    </row>
    <row r="122" spans="1:3" x14ac:dyDescent="0.25">
      <c r="A122" s="9" t="s">
        <v>533</v>
      </c>
      <c r="B122" s="12">
        <v>6316.8982976540346</v>
      </c>
      <c r="C122">
        <f>SAFADModel_final_000050[[#This Row],[Whole Building:Facility Total Electric Demand Power '[W'](Hourly) ]]/1000</f>
        <v>6.3168982976540349</v>
      </c>
    </row>
    <row r="123" spans="1:3" x14ac:dyDescent="0.25">
      <c r="A123" s="9" t="s">
        <v>534</v>
      </c>
      <c r="B123" s="12">
        <v>6311.472571440002</v>
      </c>
      <c r="C123">
        <f>SAFADModel_final_000050[[#This Row],[Whole Building:Facility Total Electric Demand Power '[W'](Hourly) ]]/1000</f>
        <v>6.3114725714400022</v>
      </c>
    </row>
    <row r="124" spans="1:3" x14ac:dyDescent="0.25">
      <c r="A124" s="9" t="s">
        <v>535</v>
      </c>
      <c r="B124" s="12">
        <v>6297.7140179111857</v>
      </c>
      <c r="C124">
        <f>SAFADModel_final_000050[[#This Row],[Whole Building:Facility Total Electric Demand Power '[W'](Hourly) ]]/1000</f>
        <v>6.2977140179111855</v>
      </c>
    </row>
    <row r="125" spans="1:3" x14ac:dyDescent="0.25">
      <c r="A125" s="9" t="s">
        <v>536</v>
      </c>
      <c r="B125" s="12">
        <v>6261.2732578771902</v>
      </c>
      <c r="C125">
        <f>SAFADModel_final_000050[[#This Row],[Whole Building:Facility Total Electric Demand Power '[W'](Hourly) ]]/1000</f>
        <v>6.2612732578771899</v>
      </c>
    </row>
    <row r="126" spans="1:3" x14ac:dyDescent="0.25">
      <c r="A126" s="9" t="s">
        <v>537</v>
      </c>
      <c r="B126" s="12">
        <v>6211.1440141369203</v>
      </c>
      <c r="C126">
        <f>SAFADModel_final_000050[[#This Row],[Whole Building:Facility Total Electric Demand Power '[W'](Hourly) ]]/1000</f>
        <v>6.2111440141369201</v>
      </c>
    </row>
    <row r="127" spans="1:3" x14ac:dyDescent="0.25">
      <c r="A127" s="9" t="s">
        <v>538</v>
      </c>
      <c r="B127" s="12">
        <v>6176.2284878935161</v>
      </c>
      <c r="C127">
        <f>SAFADModel_final_000050[[#This Row],[Whole Building:Facility Total Electric Demand Power '[W'](Hourly) ]]/1000</f>
        <v>6.1762284878935159</v>
      </c>
    </row>
    <row r="128" spans="1:3" x14ac:dyDescent="0.25">
      <c r="A128" s="9" t="s">
        <v>539</v>
      </c>
      <c r="B128" s="12">
        <v>6172.6295778525309</v>
      </c>
      <c r="C128">
        <f>SAFADModel_final_000050[[#This Row],[Whole Building:Facility Total Electric Demand Power '[W'](Hourly) ]]/1000</f>
        <v>6.1726295778525309</v>
      </c>
    </row>
    <row r="129" spans="1:3" x14ac:dyDescent="0.25">
      <c r="A129" s="9" t="s">
        <v>540</v>
      </c>
      <c r="B129" s="12">
        <v>6190.8816782014619</v>
      </c>
      <c r="C129">
        <f>SAFADModel_final_000050[[#This Row],[Whole Building:Facility Total Electric Demand Power '[W'](Hourly) ]]/1000</f>
        <v>6.1908816782014622</v>
      </c>
    </row>
    <row r="130" spans="1:3" x14ac:dyDescent="0.25">
      <c r="A130" s="9" t="s">
        <v>541</v>
      </c>
      <c r="B130" s="12">
        <v>36047.684968097419</v>
      </c>
      <c r="C130">
        <f>SAFADModel_final_000050[[#This Row],[Whole Building:Facility Total Electric Demand Power '[W'](Hourly) ]]/1000</f>
        <v>36.047684968097421</v>
      </c>
    </row>
    <row r="131" spans="1:3" x14ac:dyDescent="0.25">
      <c r="A131" s="9" t="s">
        <v>542</v>
      </c>
      <c r="B131" s="12">
        <v>50889.198300988122</v>
      </c>
      <c r="C131">
        <f>SAFADModel_final_000050[[#This Row],[Whole Building:Facility Total Electric Demand Power '[W'](Hourly) ]]/1000</f>
        <v>50.88919830098812</v>
      </c>
    </row>
    <row r="132" spans="1:3" x14ac:dyDescent="0.25">
      <c r="A132" s="9" t="s">
        <v>543</v>
      </c>
      <c r="B132" s="12">
        <v>58675.94438561541</v>
      </c>
      <c r="C132">
        <f>SAFADModel_final_000050[[#This Row],[Whole Building:Facility Total Electric Demand Power '[W'](Hourly) ]]/1000</f>
        <v>58.675944385615409</v>
      </c>
    </row>
    <row r="133" spans="1:3" x14ac:dyDescent="0.25">
      <c r="A133" s="9" t="s">
        <v>544</v>
      </c>
      <c r="B133" s="12">
        <v>51930.472145807224</v>
      </c>
      <c r="C133">
        <f>SAFADModel_final_000050[[#This Row],[Whole Building:Facility Total Electric Demand Power '[W'](Hourly) ]]/1000</f>
        <v>51.930472145807222</v>
      </c>
    </row>
    <row r="134" spans="1:3" x14ac:dyDescent="0.25">
      <c r="A134" s="9" t="s">
        <v>545</v>
      </c>
      <c r="B134" s="12">
        <v>38947.127705898609</v>
      </c>
      <c r="C134">
        <f>SAFADModel_final_000050[[#This Row],[Whole Building:Facility Total Electric Demand Power '[W'](Hourly) ]]/1000</f>
        <v>38.947127705898609</v>
      </c>
    </row>
    <row r="135" spans="1:3" x14ac:dyDescent="0.25">
      <c r="A135" s="9" t="s">
        <v>546</v>
      </c>
      <c r="B135" s="12">
        <v>33312.123481032351</v>
      </c>
      <c r="C135">
        <f>SAFADModel_final_000050[[#This Row],[Whole Building:Facility Total Electric Demand Power '[W'](Hourly) ]]/1000</f>
        <v>33.312123481032351</v>
      </c>
    </row>
    <row r="136" spans="1:3" x14ac:dyDescent="0.25">
      <c r="A136" s="9" t="s">
        <v>547</v>
      </c>
      <c r="B136" s="12">
        <v>34412.078342658628</v>
      </c>
      <c r="C136">
        <f>SAFADModel_final_000050[[#This Row],[Whole Building:Facility Total Electric Demand Power '[W'](Hourly) ]]/1000</f>
        <v>34.412078342658624</v>
      </c>
    </row>
    <row r="137" spans="1:3" x14ac:dyDescent="0.25">
      <c r="A137" s="9" t="s">
        <v>548</v>
      </c>
      <c r="B137" s="12">
        <v>30705.592671795323</v>
      </c>
      <c r="C137">
        <f>SAFADModel_final_000050[[#This Row],[Whole Building:Facility Total Electric Demand Power '[W'](Hourly) ]]/1000</f>
        <v>30.705592671795323</v>
      </c>
    </row>
    <row r="138" spans="1:3" x14ac:dyDescent="0.25">
      <c r="A138" s="9" t="s">
        <v>549</v>
      </c>
      <c r="B138" s="12">
        <v>24545.391402024659</v>
      </c>
      <c r="C138">
        <f>SAFADModel_final_000050[[#This Row],[Whole Building:Facility Total Electric Demand Power '[W'](Hourly) ]]/1000</f>
        <v>24.545391402024659</v>
      </c>
    </row>
    <row r="139" spans="1:3" x14ac:dyDescent="0.25">
      <c r="A139" s="9" t="s">
        <v>550</v>
      </c>
      <c r="B139" s="12">
        <v>23050.263009537997</v>
      </c>
      <c r="C139">
        <f>SAFADModel_final_000050[[#This Row],[Whole Building:Facility Total Electric Demand Power '[W'](Hourly) ]]/1000</f>
        <v>23.050263009537996</v>
      </c>
    </row>
    <row r="140" spans="1:3" x14ac:dyDescent="0.25">
      <c r="A140" s="9" t="s">
        <v>551</v>
      </c>
      <c r="B140" s="12">
        <v>19693.306350577466</v>
      </c>
      <c r="C140">
        <f>SAFADModel_final_000050[[#This Row],[Whole Building:Facility Total Electric Demand Power '[W'](Hourly) ]]/1000</f>
        <v>19.693306350577465</v>
      </c>
    </row>
    <row r="141" spans="1:3" x14ac:dyDescent="0.25">
      <c r="A141" s="9" t="s">
        <v>552</v>
      </c>
      <c r="B141" s="12">
        <v>7390.2529892367447</v>
      </c>
      <c r="C141">
        <f>SAFADModel_final_000050[[#This Row],[Whole Building:Facility Total Electric Demand Power '[W'](Hourly) ]]/1000</f>
        <v>7.3902529892367443</v>
      </c>
    </row>
    <row r="142" spans="1:3" x14ac:dyDescent="0.25">
      <c r="A142" s="9" t="s">
        <v>553</v>
      </c>
      <c r="B142" s="12">
        <v>7046.341789401712</v>
      </c>
      <c r="C142">
        <f>SAFADModel_final_000050[[#This Row],[Whole Building:Facility Total Electric Demand Power '[W'](Hourly) ]]/1000</f>
        <v>7.046341789401712</v>
      </c>
    </row>
    <row r="143" spans="1:3" x14ac:dyDescent="0.25">
      <c r="A143" s="9" t="s">
        <v>554</v>
      </c>
      <c r="B143" s="12">
        <v>6613.6093249779333</v>
      </c>
      <c r="C143">
        <f>SAFADModel_final_000050[[#This Row],[Whole Building:Facility Total Electric Demand Power '[W'](Hourly) ]]/1000</f>
        <v>6.6136093249779329</v>
      </c>
    </row>
    <row r="144" spans="1:3" x14ac:dyDescent="0.25">
      <c r="A144" s="9" t="s">
        <v>555</v>
      </c>
      <c r="B144" s="12">
        <v>6375.5121577907366</v>
      </c>
      <c r="C144">
        <f>SAFADModel_final_000050[[#This Row],[Whole Building:Facility Total Electric Demand Power '[W'](Hourly) ]]/1000</f>
        <v>6.3755121577907365</v>
      </c>
    </row>
    <row r="145" spans="1:3" x14ac:dyDescent="0.25">
      <c r="A145" s="9" t="s">
        <v>556</v>
      </c>
      <c r="B145" s="12">
        <v>6300.7520044633829</v>
      </c>
      <c r="C145">
        <f>SAFADModel_final_000050[[#This Row],[Whole Building:Facility Total Electric Demand Power '[W'](Hourly) ]]/1000</f>
        <v>6.3007520044633827</v>
      </c>
    </row>
    <row r="146" spans="1:3" x14ac:dyDescent="0.25">
      <c r="A146" s="9" t="s">
        <v>557</v>
      </c>
      <c r="B146" s="12">
        <v>6277.1144891228569</v>
      </c>
      <c r="C146">
        <f>SAFADModel_final_000050[[#This Row],[Whole Building:Facility Total Electric Demand Power '[W'](Hourly) ]]/1000</f>
        <v>6.277114489122857</v>
      </c>
    </row>
    <row r="147" spans="1:3" x14ac:dyDescent="0.25">
      <c r="A147" s="9" t="s">
        <v>558</v>
      </c>
      <c r="B147" s="12">
        <v>6262.1993332028296</v>
      </c>
      <c r="C147">
        <f>SAFADModel_final_000050[[#This Row],[Whole Building:Facility Total Electric Demand Power '[W'](Hourly) ]]/1000</f>
        <v>6.2621993332028296</v>
      </c>
    </row>
    <row r="148" spans="1:3" x14ac:dyDescent="0.25">
      <c r="A148" s="9" t="s">
        <v>559</v>
      </c>
      <c r="B148" s="12">
        <v>6253.3333284371993</v>
      </c>
      <c r="C148">
        <f>SAFADModel_final_000050[[#This Row],[Whole Building:Facility Total Electric Demand Power '[W'](Hourly) ]]/1000</f>
        <v>6.2533333284371997</v>
      </c>
    </row>
    <row r="149" spans="1:3" x14ac:dyDescent="0.25">
      <c r="A149" s="9" t="s">
        <v>560</v>
      </c>
      <c r="B149" s="12">
        <v>6248.5020009159571</v>
      </c>
      <c r="C149">
        <f>SAFADModel_final_000050[[#This Row],[Whole Building:Facility Total Electric Demand Power '[W'](Hourly) ]]/1000</f>
        <v>6.2485020009159573</v>
      </c>
    </row>
    <row r="150" spans="1:3" x14ac:dyDescent="0.25">
      <c r="A150" s="9" t="s">
        <v>561</v>
      </c>
      <c r="B150" s="12">
        <v>6240.1929348011881</v>
      </c>
      <c r="C150">
        <f>SAFADModel_final_000050[[#This Row],[Whole Building:Facility Total Electric Demand Power '[W'](Hourly) ]]/1000</f>
        <v>6.240192934801188</v>
      </c>
    </row>
    <row r="151" spans="1:3" x14ac:dyDescent="0.25">
      <c r="A151" s="9" t="s">
        <v>562</v>
      </c>
      <c r="B151" s="12">
        <v>6257.7310334935055</v>
      </c>
      <c r="C151">
        <f>SAFADModel_final_000050[[#This Row],[Whole Building:Facility Total Electric Demand Power '[W'](Hourly) ]]/1000</f>
        <v>6.2577310334935055</v>
      </c>
    </row>
    <row r="152" spans="1:3" x14ac:dyDescent="0.25">
      <c r="A152" s="9" t="s">
        <v>563</v>
      </c>
      <c r="B152" s="12">
        <v>6318.3989794164154</v>
      </c>
      <c r="C152">
        <f>SAFADModel_final_000050[[#This Row],[Whole Building:Facility Total Electric Demand Power '[W'](Hourly) ]]/1000</f>
        <v>6.3183989794164157</v>
      </c>
    </row>
    <row r="153" spans="1:3" x14ac:dyDescent="0.25">
      <c r="A153" s="9" t="s">
        <v>564</v>
      </c>
      <c r="B153" s="12">
        <v>6392.0617987328833</v>
      </c>
      <c r="C153">
        <f>SAFADModel_final_000050[[#This Row],[Whole Building:Facility Total Electric Demand Power '[W'](Hourly) ]]/1000</f>
        <v>6.3920617987328834</v>
      </c>
    </row>
    <row r="154" spans="1:3" x14ac:dyDescent="0.25">
      <c r="A154" s="9" t="s">
        <v>565</v>
      </c>
      <c r="B154" s="12">
        <v>6454.6542861383232</v>
      </c>
      <c r="C154">
        <f>SAFADModel_final_000050[[#This Row],[Whole Building:Facility Total Electric Demand Power '[W'](Hourly) ]]/1000</f>
        <v>6.4546542861383234</v>
      </c>
    </row>
    <row r="155" spans="1:3" x14ac:dyDescent="0.25">
      <c r="A155" s="9" t="s">
        <v>566</v>
      </c>
      <c r="B155" s="12">
        <v>6487.0872947820872</v>
      </c>
      <c r="C155">
        <f>SAFADModel_final_000050[[#This Row],[Whole Building:Facility Total Electric Demand Power '[W'](Hourly) ]]/1000</f>
        <v>6.4870872947820875</v>
      </c>
    </row>
    <row r="156" spans="1:3" x14ac:dyDescent="0.25">
      <c r="A156" s="9" t="s">
        <v>567</v>
      </c>
      <c r="B156" s="12">
        <v>6506.1864940808364</v>
      </c>
      <c r="C156">
        <f>SAFADModel_final_000050[[#This Row],[Whole Building:Facility Total Electric Demand Power '[W'](Hourly) ]]/1000</f>
        <v>6.5061864940808363</v>
      </c>
    </row>
    <row r="157" spans="1:3" x14ac:dyDescent="0.25">
      <c r="A157" s="9" t="s">
        <v>568</v>
      </c>
      <c r="B157" s="12">
        <v>6513.7320604869965</v>
      </c>
      <c r="C157">
        <f>SAFADModel_final_000050[[#This Row],[Whole Building:Facility Total Electric Demand Power '[W'](Hourly) ]]/1000</f>
        <v>6.5137320604869968</v>
      </c>
    </row>
    <row r="158" spans="1:3" x14ac:dyDescent="0.25">
      <c r="A158" s="9" t="s">
        <v>569</v>
      </c>
      <c r="B158" s="12">
        <v>6520.3819020260462</v>
      </c>
      <c r="C158">
        <f>SAFADModel_final_000050[[#This Row],[Whole Building:Facility Total Electric Demand Power '[W'](Hourly) ]]/1000</f>
        <v>6.5203819020260463</v>
      </c>
    </row>
    <row r="159" spans="1:3" x14ac:dyDescent="0.25">
      <c r="A159" s="9" t="s">
        <v>570</v>
      </c>
      <c r="B159" s="12">
        <v>6532.0198039755041</v>
      </c>
      <c r="C159">
        <f>SAFADModel_final_000050[[#This Row],[Whole Building:Facility Total Electric Demand Power '[W'](Hourly) ]]/1000</f>
        <v>6.532019803975504</v>
      </c>
    </row>
    <row r="160" spans="1:3" x14ac:dyDescent="0.25">
      <c r="A160" s="9" t="s">
        <v>571</v>
      </c>
      <c r="B160" s="12">
        <v>6550.6599959855566</v>
      </c>
      <c r="C160">
        <f>SAFADModel_final_000050[[#This Row],[Whole Building:Facility Total Electric Demand Power '[W'](Hourly) ]]/1000</f>
        <v>6.5506599959855567</v>
      </c>
    </row>
    <row r="161" spans="1:3" x14ac:dyDescent="0.25">
      <c r="A161" s="9" t="s">
        <v>572</v>
      </c>
      <c r="B161" s="12">
        <v>6570.2065979122244</v>
      </c>
      <c r="C161">
        <f>SAFADModel_final_000050[[#This Row],[Whole Building:Facility Total Electric Demand Power '[W'](Hourly) ]]/1000</f>
        <v>6.5702065979122244</v>
      </c>
    </row>
    <row r="162" spans="1:3" x14ac:dyDescent="0.25">
      <c r="A162" s="9" t="s">
        <v>573</v>
      </c>
      <c r="B162" s="12">
        <v>6581.6841453947063</v>
      </c>
      <c r="C162">
        <f>SAFADModel_final_000050[[#This Row],[Whole Building:Facility Total Electric Demand Power '[W'](Hourly) ]]/1000</f>
        <v>6.5816841453947061</v>
      </c>
    </row>
    <row r="163" spans="1:3" x14ac:dyDescent="0.25">
      <c r="A163" s="9" t="s">
        <v>574</v>
      </c>
      <c r="B163" s="12">
        <v>6574.4369412690094</v>
      </c>
      <c r="C163">
        <f>SAFADModel_final_000050[[#This Row],[Whole Building:Facility Total Electric Demand Power '[W'](Hourly) ]]/1000</f>
        <v>6.5744369412690098</v>
      </c>
    </row>
    <row r="164" spans="1:3" x14ac:dyDescent="0.25">
      <c r="A164" s="9" t="s">
        <v>575</v>
      </c>
      <c r="B164" s="12">
        <v>6552.5852097214156</v>
      </c>
      <c r="C164">
        <f>SAFADModel_final_000050[[#This Row],[Whole Building:Facility Total Electric Demand Power '[W'](Hourly) ]]/1000</f>
        <v>6.5525852097214159</v>
      </c>
    </row>
    <row r="165" spans="1:3" x14ac:dyDescent="0.25">
      <c r="A165" s="9" t="s">
        <v>576</v>
      </c>
      <c r="B165" s="12">
        <v>6527.1312227289854</v>
      </c>
      <c r="C165">
        <f>SAFADModel_final_000050[[#This Row],[Whole Building:Facility Total Electric Demand Power '[W'](Hourly) ]]/1000</f>
        <v>6.5271312227289853</v>
      </c>
    </row>
    <row r="166" spans="1:3" x14ac:dyDescent="0.25">
      <c r="A166" s="9" t="s">
        <v>577</v>
      </c>
      <c r="B166" s="12">
        <v>6508.8369331802969</v>
      </c>
      <c r="C166">
        <f>SAFADModel_final_000050[[#This Row],[Whole Building:Facility Total Electric Demand Power '[W'](Hourly) ]]/1000</f>
        <v>6.5088369331802971</v>
      </c>
    </row>
    <row r="167" spans="1:3" x14ac:dyDescent="0.25">
      <c r="A167" s="9" t="s">
        <v>578</v>
      </c>
      <c r="B167" s="12">
        <v>6476.640640783462</v>
      </c>
      <c r="C167">
        <f>SAFADModel_final_000050[[#This Row],[Whole Building:Facility Total Electric Demand Power '[W'](Hourly) ]]/1000</f>
        <v>6.4766406407834616</v>
      </c>
    </row>
    <row r="168" spans="1:3" x14ac:dyDescent="0.25">
      <c r="A168" s="9" t="s">
        <v>579</v>
      </c>
      <c r="B168" s="12">
        <v>6439.6901559749786</v>
      </c>
      <c r="C168">
        <f>SAFADModel_final_000050[[#This Row],[Whole Building:Facility Total Electric Demand Power '[W'](Hourly) ]]/1000</f>
        <v>6.4396901559749784</v>
      </c>
    </row>
    <row r="169" spans="1:3" x14ac:dyDescent="0.25">
      <c r="A169" s="9" t="s">
        <v>580</v>
      </c>
      <c r="B169" s="12">
        <v>6407.2827535031938</v>
      </c>
      <c r="C169">
        <f>SAFADModel_final_000050[[#This Row],[Whole Building:Facility Total Electric Demand Power '[W'](Hourly) ]]/1000</f>
        <v>6.4072827535031935</v>
      </c>
    </row>
    <row r="170" spans="1:3" x14ac:dyDescent="0.25">
      <c r="A170" s="9" t="s">
        <v>121</v>
      </c>
      <c r="B170" s="12">
        <v>6392.287148278604</v>
      </c>
      <c r="C170">
        <f>SAFADModel_final_000050[[#This Row],[Whole Building:Facility Total Electric Demand Power '[W'](Hourly) ]]/1000</f>
        <v>6.3922871482786041</v>
      </c>
    </row>
    <row r="171" spans="1:3" x14ac:dyDescent="0.25">
      <c r="A171" s="9" t="s">
        <v>122</v>
      </c>
      <c r="B171" s="12">
        <v>6378.3781585390216</v>
      </c>
      <c r="C171">
        <f>SAFADModel_final_000050[[#This Row],[Whole Building:Facility Total Electric Demand Power '[W'](Hourly) ]]/1000</f>
        <v>6.3783781585390216</v>
      </c>
    </row>
    <row r="172" spans="1:3" x14ac:dyDescent="0.25">
      <c r="A172" s="9" t="s">
        <v>123</v>
      </c>
      <c r="B172" s="12">
        <v>6346.4055294124846</v>
      </c>
      <c r="C172">
        <f>SAFADModel_final_000050[[#This Row],[Whole Building:Facility Total Electric Demand Power '[W'](Hourly) ]]/1000</f>
        <v>6.3464055294124844</v>
      </c>
    </row>
    <row r="173" spans="1:3" x14ac:dyDescent="0.25">
      <c r="A173" s="9" t="s">
        <v>124</v>
      </c>
      <c r="B173" s="12">
        <v>6274.3826755829659</v>
      </c>
      <c r="C173">
        <f>SAFADModel_final_000050[[#This Row],[Whole Building:Facility Total Electric Demand Power '[W'](Hourly) ]]/1000</f>
        <v>6.2743826755829657</v>
      </c>
    </row>
    <row r="174" spans="1:3" x14ac:dyDescent="0.25">
      <c r="A174" s="9" t="s">
        <v>125</v>
      </c>
      <c r="B174" s="12">
        <v>6199.1975259675137</v>
      </c>
      <c r="C174">
        <f>SAFADModel_final_000050[[#This Row],[Whole Building:Facility Total Electric Demand Power '[W'](Hourly) ]]/1000</f>
        <v>6.1991975259675138</v>
      </c>
    </row>
    <row r="175" spans="1:3" x14ac:dyDescent="0.25">
      <c r="A175" s="9" t="s">
        <v>126</v>
      </c>
      <c r="B175" s="12">
        <v>6190.3672264818633</v>
      </c>
      <c r="C175">
        <f>SAFADModel_final_000050[[#This Row],[Whole Building:Facility Total Electric Demand Power '[W'](Hourly) ]]/1000</f>
        <v>6.1903672264818637</v>
      </c>
    </row>
    <row r="176" spans="1:3" x14ac:dyDescent="0.25">
      <c r="A176" s="9" t="s">
        <v>127</v>
      </c>
      <c r="B176" s="12">
        <v>6266.3347147477589</v>
      </c>
      <c r="C176">
        <f>SAFADModel_final_000050[[#This Row],[Whole Building:Facility Total Electric Demand Power '[W'](Hourly) ]]/1000</f>
        <v>6.2663347147477593</v>
      </c>
    </row>
    <row r="177" spans="1:3" x14ac:dyDescent="0.25">
      <c r="A177" s="9" t="s">
        <v>128</v>
      </c>
      <c r="B177" s="12">
        <v>23220.545642452063</v>
      </c>
      <c r="C177">
        <f>SAFADModel_final_000050[[#This Row],[Whole Building:Facility Total Electric Demand Power '[W'](Hourly) ]]/1000</f>
        <v>23.220545642452063</v>
      </c>
    </row>
    <row r="178" spans="1:3" x14ac:dyDescent="0.25">
      <c r="A178" s="9" t="s">
        <v>129</v>
      </c>
      <c r="B178" s="12">
        <v>67557.52036451317</v>
      </c>
      <c r="C178">
        <f>SAFADModel_final_000050[[#This Row],[Whole Building:Facility Total Electric Demand Power '[W'](Hourly) ]]/1000</f>
        <v>67.557520364513167</v>
      </c>
    </row>
    <row r="179" spans="1:3" x14ac:dyDescent="0.25">
      <c r="A179" s="9" t="s">
        <v>130</v>
      </c>
      <c r="B179" s="12">
        <v>100023.74350440061</v>
      </c>
      <c r="C179">
        <f>SAFADModel_final_000050[[#This Row],[Whole Building:Facility Total Electric Demand Power '[W'](Hourly) ]]/1000</f>
        <v>100.02374350440061</v>
      </c>
    </row>
    <row r="180" spans="1:3" x14ac:dyDescent="0.25">
      <c r="A180" s="9" t="s">
        <v>131</v>
      </c>
      <c r="B180" s="12">
        <v>97032.432474144385</v>
      </c>
      <c r="C180">
        <f>SAFADModel_final_000050[[#This Row],[Whole Building:Facility Total Electric Demand Power '[W'](Hourly) ]]/1000</f>
        <v>97.032432474144386</v>
      </c>
    </row>
    <row r="181" spans="1:3" x14ac:dyDescent="0.25">
      <c r="A181" s="9" t="s">
        <v>132</v>
      </c>
      <c r="B181" s="12">
        <v>122507.31789562578</v>
      </c>
      <c r="C181">
        <f>SAFADModel_final_000050[[#This Row],[Whole Building:Facility Total Electric Demand Power '[W'](Hourly) ]]/1000</f>
        <v>122.50731789562577</v>
      </c>
    </row>
    <row r="182" spans="1:3" x14ac:dyDescent="0.25">
      <c r="A182" s="9" t="s">
        <v>133</v>
      </c>
      <c r="B182" s="12">
        <v>118845.71221838224</v>
      </c>
      <c r="C182">
        <f>SAFADModel_final_000050[[#This Row],[Whole Building:Facility Total Electric Demand Power '[W'](Hourly) ]]/1000</f>
        <v>118.84571221838223</v>
      </c>
    </row>
    <row r="183" spans="1:3" x14ac:dyDescent="0.25">
      <c r="A183" s="9" t="s">
        <v>134</v>
      </c>
      <c r="B183" s="12">
        <v>130344.74140651494</v>
      </c>
      <c r="C183">
        <f>SAFADModel_final_000050[[#This Row],[Whole Building:Facility Total Electric Demand Power '[W'](Hourly) ]]/1000</f>
        <v>130.34474140651494</v>
      </c>
    </row>
    <row r="184" spans="1:3" x14ac:dyDescent="0.25">
      <c r="A184" s="9" t="s">
        <v>135</v>
      </c>
      <c r="B184" s="12">
        <v>137069.00131752942</v>
      </c>
      <c r="C184">
        <f>SAFADModel_final_000050[[#This Row],[Whole Building:Facility Total Electric Demand Power '[W'](Hourly) ]]/1000</f>
        <v>137.06900131752943</v>
      </c>
    </row>
    <row r="185" spans="1:3" x14ac:dyDescent="0.25">
      <c r="A185" s="9" t="s">
        <v>136</v>
      </c>
      <c r="B185" s="12">
        <v>127239.85651350643</v>
      </c>
      <c r="C185">
        <f>SAFADModel_final_000050[[#This Row],[Whole Building:Facility Total Electric Demand Power '[W'](Hourly) ]]/1000</f>
        <v>127.23985651350642</v>
      </c>
    </row>
    <row r="186" spans="1:3" x14ac:dyDescent="0.25">
      <c r="A186" s="9" t="s">
        <v>137</v>
      </c>
      <c r="B186" s="12">
        <v>112358.09468368728</v>
      </c>
      <c r="C186">
        <f>SAFADModel_final_000050[[#This Row],[Whole Building:Facility Total Electric Demand Power '[W'](Hourly) ]]/1000</f>
        <v>112.35809468368727</v>
      </c>
    </row>
    <row r="187" spans="1:3" x14ac:dyDescent="0.25">
      <c r="A187" s="9" t="s">
        <v>138</v>
      </c>
      <c r="B187" s="12">
        <v>40752.80290551763</v>
      </c>
      <c r="C187">
        <f>SAFADModel_final_000050[[#This Row],[Whole Building:Facility Total Electric Demand Power '[W'](Hourly) ]]/1000</f>
        <v>40.752802905517633</v>
      </c>
    </row>
    <row r="188" spans="1:3" x14ac:dyDescent="0.25">
      <c r="A188" s="9" t="s">
        <v>139</v>
      </c>
      <c r="B188" s="12">
        <v>19992.483822688071</v>
      </c>
      <c r="C188">
        <f>SAFADModel_final_000050[[#This Row],[Whole Building:Facility Total Electric Demand Power '[W'](Hourly) ]]/1000</f>
        <v>19.992483822688072</v>
      </c>
    </row>
    <row r="189" spans="1:3" x14ac:dyDescent="0.25">
      <c r="A189" s="9" t="s">
        <v>140</v>
      </c>
      <c r="B189" s="12">
        <v>8760.7268707537751</v>
      </c>
      <c r="C189">
        <f>SAFADModel_final_000050[[#This Row],[Whole Building:Facility Total Electric Demand Power '[W'](Hourly) ]]/1000</f>
        <v>8.7607268707537749</v>
      </c>
    </row>
    <row r="190" spans="1:3" x14ac:dyDescent="0.25">
      <c r="A190" s="9" t="s">
        <v>141</v>
      </c>
      <c r="B190" s="12">
        <v>6814.24178874876</v>
      </c>
      <c r="C190">
        <f>SAFADModel_final_000050[[#This Row],[Whole Building:Facility Total Electric Demand Power '[W'](Hourly) ]]/1000</f>
        <v>6.8142417887487596</v>
      </c>
    </row>
    <row r="191" spans="1:3" x14ac:dyDescent="0.25">
      <c r="A191" s="9" t="s">
        <v>142</v>
      </c>
      <c r="B191" s="12">
        <v>6397.1104275052212</v>
      </c>
      <c r="C191">
        <f>SAFADModel_final_000050[[#This Row],[Whole Building:Facility Total Electric Demand Power '[W'](Hourly) ]]/1000</f>
        <v>6.3971104275052211</v>
      </c>
    </row>
    <row r="192" spans="1:3" x14ac:dyDescent="0.25">
      <c r="A192" s="9" t="s">
        <v>143</v>
      </c>
      <c r="B192" s="12">
        <v>6401.6284478686202</v>
      </c>
      <c r="C192">
        <f>SAFADModel_final_000050[[#This Row],[Whole Building:Facility Total Electric Demand Power '[W'](Hourly) ]]/1000</f>
        <v>6.4016284478686201</v>
      </c>
    </row>
    <row r="193" spans="1:3" x14ac:dyDescent="0.25">
      <c r="A193" s="9" t="s">
        <v>144</v>
      </c>
      <c r="B193" s="12">
        <v>6395.6384842018115</v>
      </c>
      <c r="C193">
        <f>SAFADModel_final_000050[[#This Row],[Whole Building:Facility Total Electric Demand Power '[W'](Hourly) ]]/1000</f>
        <v>6.3956384842018119</v>
      </c>
    </row>
    <row r="194" spans="1:3" x14ac:dyDescent="0.25">
      <c r="A194" s="9" t="s">
        <v>145</v>
      </c>
      <c r="B194" s="12">
        <v>6380.5055822724617</v>
      </c>
      <c r="C194">
        <f>SAFADModel_final_000050[[#This Row],[Whole Building:Facility Total Electric Demand Power '[W'](Hourly) ]]/1000</f>
        <v>6.3805055822724617</v>
      </c>
    </row>
    <row r="195" spans="1:3" x14ac:dyDescent="0.25">
      <c r="A195" s="9" t="s">
        <v>146</v>
      </c>
      <c r="B195" s="12">
        <v>6365.6825185604421</v>
      </c>
      <c r="C195">
        <f>SAFADModel_final_000050[[#This Row],[Whole Building:Facility Total Electric Demand Power '[W'](Hourly) ]]/1000</f>
        <v>6.3656825185604422</v>
      </c>
    </row>
    <row r="196" spans="1:3" x14ac:dyDescent="0.25">
      <c r="A196" s="9" t="s">
        <v>147</v>
      </c>
      <c r="B196" s="12">
        <v>6350.7207156002105</v>
      </c>
      <c r="C196">
        <f>SAFADModel_final_000050[[#This Row],[Whole Building:Facility Total Electric Demand Power '[W'](Hourly) ]]/1000</f>
        <v>6.3507207156002101</v>
      </c>
    </row>
    <row r="197" spans="1:3" x14ac:dyDescent="0.25">
      <c r="A197" s="9" t="s">
        <v>148</v>
      </c>
      <c r="B197" s="12">
        <v>6336.5021507153724</v>
      </c>
      <c r="C197">
        <f>SAFADModel_final_000050[[#This Row],[Whole Building:Facility Total Electric Demand Power '[W'](Hourly) ]]/1000</f>
        <v>6.336502150715372</v>
      </c>
    </row>
    <row r="198" spans="1:3" x14ac:dyDescent="0.25">
      <c r="A198" s="9" t="s">
        <v>149</v>
      </c>
      <c r="B198" s="12">
        <v>6320.4679598525718</v>
      </c>
      <c r="C198">
        <f>SAFADModel_final_000050[[#This Row],[Whole Building:Facility Total Electric Demand Power '[W'](Hourly) ]]/1000</f>
        <v>6.3204679598525715</v>
      </c>
    </row>
    <row r="199" spans="1:3" x14ac:dyDescent="0.25">
      <c r="A199" s="9" t="s">
        <v>150</v>
      </c>
      <c r="B199" s="12">
        <v>6323.4098378379013</v>
      </c>
      <c r="C199">
        <f>SAFADModel_final_000050[[#This Row],[Whole Building:Facility Total Electric Demand Power '[W'](Hourly) ]]/1000</f>
        <v>6.3234098378379011</v>
      </c>
    </row>
    <row r="200" spans="1:3" x14ac:dyDescent="0.25">
      <c r="A200" s="9" t="s">
        <v>151</v>
      </c>
      <c r="B200" s="12">
        <v>6347.6156556457427</v>
      </c>
      <c r="C200">
        <f>SAFADModel_final_000050[[#This Row],[Whole Building:Facility Total Electric Demand Power '[W'](Hourly) ]]/1000</f>
        <v>6.3476156556457424</v>
      </c>
    </row>
    <row r="201" spans="1:3" x14ac:dyDescent="0.25">
      <c r="A201" s="9" t="s">
        <v>152</v>
      </c>
      <c r="B201" s="12">
        <v>6385.4538199943927</v>
      </c>
      <c r="C201">
        <f>SAFADModel_final_000050[[#This Row],[Whole Building:Facility Total Electric Demand Power '[W'](Hourly) ]]/1000</f>
        <v>6.3854538199943924</v>
      </c>
    </row>
    <row r="202" spans="1:3" x14ac:dyDescent="0.25">
      <c r="A202" s="9" t="s">
        <v>153</v>
      </c>
      <c r="B202" s="12">
        <v>6412.9596974987098</v>
      </c>
      <c r="C202">
        <f>SAFADModel_final_000050[[#This Row],[Whole Building:Facility Total Electric Demand Power '[W'](Hourly) ]]/1000</f>
        <v>6.4129596974987102</v>
      </c>
    </row>
    <row r="203" spans="1:3" x14ac:dyDescent="0.25">
      <c r="A203" s="9" t="s">
        <v>154</v>
      </c>
      <c r="B203" s="12">
        <v>6477.7923585977087</v>
      </c>
      <c r="C203">
        <f>SAFADModel_final_000050[[#This Row],[Whole Building:Facility Total Electric Demand Power '[W'](Hourly) ]]/1000</f>
        <v>6.4777923585977089</v>
      </c>
    </row>
    <row r="204" spans="1:3" x14ac:dyDescent="0.25">
      <c r="A204" s="9" t="s">
        <v>155</v>
      </c>
      <c r="B204" s="12">
        <v>6541.8187287759865</v>
      </c>
      <c r="C204">
        <f>SAFADModel_final_000050[[#This Row],[Whole Building:Facility Total Electric Demand Power '[W'](Hourly) ]]/1000</f>
        <v>6.5418187287759864</v>
      </c>
    </row>
    <row r="205" spans="1:3" x14ac:dyDescent="0.25">
      <c r="A205" s="9" t="s">
        <v>156</v>
      </c>
      <c r="B205" s="12">
        <v>6564.031689507653</v>
      </c>
      <c r="C205">
        <f>SAFADModel_final_000050[[#This Row],[Whole Building:Facility Total Electric Demand Power '[W'](Hourly) ]]/1000</f>
        <v>6.5640316895076527</v>
      </c>
    </row>
    <row r="206" spans="1:3" x14ac:dyDescent="0.25">
      <c r="A206" s="9" t="s">
        <v>157</v>
      </c>
      <c r="B206" s="12">
        <v>6569.3595759986019</v>
      </c>
      <c r="C206">
        <f>SAFADModel_final_000050[[#This Row],[Whole Building:Facility Total Electric Demand Power '[W'](Hourly) ]]/1000</f>
        <v>6.5693595759986021</v>
      </c>
    </row>
    <row r="207" spans="1:3" x14ac:dyDescent="0.25">
      <c r="A207" s="9" t="s">
        <v>158</v>
      </c>
      <c r="B207" s="12">
        <v>6562.5589456901735</v>
      </c>
      <c r="C207">
        <f>SAFADModel_final_000050[[#This Row],[Whole Building:Facility Total Electric Demand Power '[W'](Hourly) ]]/1000</f>
        <v>6.5625589456901734</v>
      </c>
    </row>
    <row r="208" spans="1:3" x14ac:dyDescent="0.25">
      <c r="A208" s="9" t="s">
        <v>159</v>
      </c>
      <c r="B208" s="12">
        <v>6552.8080991317247</v>
      </c>
      <c r="C208">
        <f>SAFADModel_final_000050[[#This Row],[Whole Building:Facility Total Electric Demand Power '[W'](Hourly) ]]/1000</f>
        <v>6.5528080991317248</v>
      </c>
    </row>
    <row r="209" spans="1:3" x14ac:dyDescent="0.25">
      <c r="A209" s="9" t="s">
        <v>160</v>
      </c>
      <c r="B209" s="12">
        <v>6539.6532615259139</v>
      </c>
      <c r="C209">
        <f>SAFADModel_final_000050[[#This Row],[Whole Building:Facility Total Electric Demand Power '[W'](Hourly) ]]/1000</f>
        <v>6.5396532615259142</v>
      </c>
    </row>
    <row r="210" spans="1:3" x14ac:dyDescent="0.25">
      <c r="A210" s="9" t="s">
        <v>161</v>
      </c>
      <c r="B210" s="12">
        <v>6519.2697426679561</v>
      </c>
      <c r="C210">
        <f>SAFADModel_final_000050[[#This Row],[Whole Building:Facility Total Electric Demand Power '[W'](Hourly) ]]/1000</f>
        <v>6.519269742667956</v>
      </c>
    </row>
    <row r="211" spans="1:3" x14ac:dyDescent="0.25">
      <c r="A211" s="9" t="s">
        <v>162</v>
      </c>
      <c r="B211" s="12">
        <v>6494.578908902301</v>
      </c>
      <c r="C211">
        <f>SAFADModel_final_000050[[#This Row],[Whole Building:Facility Total Electric Demand Power '[W'](Hourly) ]]/1000</f>
        <v>6.4945789089023007</v>
      </c>
    </row>
    <row r="212" spans="1:3" x14ac:dyDescent="0.25">
      <c r="A212" s="9" t="s">
        <v>163</v>
      </c>
      <c r="B212" s="12">
        <v>6464.9016027481966</v>
      </c>
      <c r="C212">
        <f>SAFADModel_final_000050[[#This Row],[Whole Building:Facility Total Electric Demand Power '[W'](Hourly) ]]/1000</f>
        <v>6.4649016027481965</v>
      </c>
    </row>
    <row r="213" spans="1:3" x14ac:dyDescent="0.25">
      <c r="A213" s="9" t="s">
        <v>164</v>
      </c>
      <c r="B213" s="12">
        <v>6437.2615894725777</v>
      </c>
      <c r="C213">
        <f>SAFADModel_final_000050[[#This Row],[Whole Building:Facility Total Electric Demand Power '[W'](Hourly) ]]/1000</f>
        <v>6.4372615894725778</v>
      </c>
    </row>
    <row r="214" spans="1:3" x14ac:dyDescent="0.25">
      <c r="A214" s="9" t="s">
        <v>165</v>
      </c>
      <c r="B214" s="12">
        <v>6416.0284714976779</v>
      </c>
      <c r="C214">
        <f>SAFADModel_final_000050[[#This Row],[Whole Building:Facility Total Electric Demand Power '[W'](Hourly) ]]/1000</f>
        <v>6.4160284714976781</v>
      </c>
    </row>
    <row r="215" spans="1:3" x14ac:dyDescent="0.25">
      <c r="A215" s="9" t="s">
        <v>166</v>
      </c>
      <c r="B215" s="12">
        <v>6394.8671454750656</v>
      </c>
      <c r="C215">
        <f>SAFADModel_final_000050[[#This Row],[Whole Building:Facility Total Electric Demand Power '[W'](Hourly) ]]/1000</f>
        <v>6.3948671454750654</v>
      </c>
    </row>
    <row r="216" spans="1:3" x14ac:dyDescent="0.25">
      <c r="A216" s="9" t="s">
        <v>167</v>
      </c>
      <c r="B216" s="12">
        <v>6376.2734207778967</v>
      </c>
      <c r="C216">
        <f>SAFADModel_final_000050[[#This Row],[Whole Building:Facility Total Electric Demand Power '[W'](Hourly) ]]/1000</f>
        <v>6.3762734207778964</v>
      </c>
    </row>
    <row r="217" spans="1:3" x14ac:dyDescent="0.25">
      <c r="A217" s="9" t="s">
        <v>168</v>
      </c>
      <c r="B217" s="12">
        <v>6359.5193672430396</v>
      </c>
      <c r="C217">
        <f>SAFADModel_final_000050[[#This Row],[Whole Building:Facility Total Electric Demand Power '[W'](Hourly) ]]/1000</f>
        <v>6.3595193672430392</v>
      </c>
    </row>
    <row r="218" spans="1:3" x14ac:dyDescent="0.25">
      <c r="A218" s="9" t="s">
        <v>169</v>
      </c>
      <c r="B218" s="12">
        <v>6341.0529548586737</v>
      </c>
      <c r="C218">
        <f>SAFADModel_final_000050[[#This Row],[Whole Building:Facility Total Electric Demand Power '[W'](Hourly) ]]/1000</f>
        <v>6.3410529548586734</v>
      </c>
    </row>
    <row r="219" spans="1:3" x14ac:dyDescent="0.25">
      <c r="A219" s="9" t="s">
        <v>170</v>
      </c>
      <c r="B219" s="12">
        <v>6309.2681974651032</v>
      </c>
      <c r="C219">
        <f>SAFADModel_final_000050[[#This Row],[Whole Building:Facility Total Electric Demand Power '[W'](Hourly) ]]/1000</f>
        <v>6.3092681974651033</v>
      </c>
    </row>
    <row r="220" spans="1:3" x14ac:dyDescent="0.25">
      <c r="A220" s="9" t="s">
        <v>171</v>
      </c>
      <c r="B220" s="12">
        <v>6286.7732607369508</v>
      </c>
      <c r="C220">
        <f>SAFADModel_final_000050[[#This Row],[Whole Building:Facility Total Electric Demand Power '[W'](Hourly) ]]/1000</f>
        <v>6.2867732607369504</v>
      </c>
    </row>
    <row r="221" spans="1:3" x14ac:dyDescent="0.25">
      <c r="A221" s="9" t="s">
        <v>172</v>
      </c>
      <c r="B221" s="12">
        <v>6271.9505884744804</v>
      </c>
      <c r="C221">
        <f>SAFADModel_final_000050[[#This Row],[Whole Building:Facility Total Electric Demand Power '[W'](Hourly) ]]/1000</f>
        <v>6.2719505884744802</v>
      </c>
    </row>
    <row r="222" spans="1:3" x14ac:dyDescent="0.25">
      <c r="A222" s="9" t="s">
        <v>173</v>
      </c>
      <c r="B222" s="12">
        <v>6258.2656988106901</v>
      </c>
      <c r="C222">
        <f>SAFADModel_final_000050[[#This Row],[Whole Building:Facility Total Electric Demand Power '[W'](Hourly) ]]/1000</f>
        <v>6.2582656988106899</v>
      </c>
    </row>
    <row r="223" spans="1:3" x14ac:dyDescent="0.25">
      <c r="A223" s="9" t="s">
        <v>174</v>
      </c>
      <c r="B223" s="12">
        <v>6274.1372394993186</v>
      </c>
      <c r="C223">
        <f>SAFADModel_final_000050[[#This Row],[Whole Building:Facility Total Electric Demand Power '[W'](Hourly) ]]/1000</f>
        <v>6.2741372394993187</v>
      </c>
    </row>
    <row r="224" spans="1:3" x14ac:dyDescent="0.25">
      <c r="A224" s="9" t="s">
        <v>175</v>
      </c>
      <c r="B224" s="12">
        <v>6349.1982741002021</v>
      </c>
      <c r="C224">
        <f>SAFADModel_final_000050[[#This Row],[Whole Building:Facility Total Electric Demand Power '[W'](Hourly) ]]/1000</f>
        <v>6.3491982741002024</v>
      </c>
    </row>
    <row r="225" spans="1:3" x14ac:dyDescent="0.25">
      <c r="A225" s="9" t="s">
        <v>176</v>
      </c>
      <c r="B225" s="12">
        <v>18655.041787590751</v>
      </c>
      <c r="C225">
        <f>SAFADModel_final_000050[[#This Row],[Whole Building:Facility Total Electric Demand Power '[W'](Hourly) ]]/1000</f>
        <v>18.655041787590751</v>
      </c>
    </row>
    <row r="226" spans="1:3" x14ac:dyDescent="0.25">
      <c r="A226" s="9" t="s">
        <v>177</v>
      </c>
      <c r="B226" s="12">
        <v>79098.06486871028</v>
      </c>
      <c r="C226">
        <f>SAFADModel_final_000050[[#This Row],[Whole Building:Facility Total Electric Demand Power '[W'](Hourly) ]]/1000</f>
        <v>79.098064868710281</v>
      </c>
    </row>
    <row r="227" spans="1:3" x14ac:dyDescent="0.25">
      <c r="A227" s="9" t="s">
        <v>178</v>
      </c>
      <c r="B227" s="12">
        <v>99645.324450836211</v>
      </c>
      <c r="C227">
        <f>SAFADModel_final_000050[[#This Row],[Whole Building:Facility Total Electric Demand Power '[W'](Hourly) ]]/1000</f>
        <v>99.645324450836213</v>
      </c>
    </row>
    <row r="228" spans="1:3" x14ac:dyDescent="0.25">
      <c r="A228" s="9" t="s">
        <v>179</v>
      </c>
      <c r="B228" s="12">
        <v>112063.25976621009</v>
      </c>
      <c r="C228">
        <f>SAFADModel_final_000050[[#This Row],[Whole Building:Facility Total Electric Demand Power '[W'](Hourly) ]]/1000</f>
        <v>112.06325976621009</v>
      </c>
    </row>
    <row r="229" spans="1:3" x14ac:dyDescent="0.25">
      <c r="A229" s="9" t="s">
        <v>180</v>
      </c>
      <c r="B229" s="12">
        <v>133287.54876216059</v>
      </c>
      <c r="C229">
        <f>SAFADModel_final_000050[[#This Row],[Whole Building:Facility Total Electric Demand Power '[W'](Hourly) ]]/1000</f>
        <v>133.28754876216058</v>
      </c>
    </row>
    <row r="230" spans="1:3" x14ac:dyDescent="0.25">
      <c r="A230" s="9" t="s">
        <v>181</v>
      </c>
      <c r="B230" s="12">
        <v>129828.32861161399</v>
      </c>
      <c r="C230">
        <f>SAFADModel_final_000050[[#This Row],[Whole Building:Facility Total Electric Demand Power '[W'](Hourly) ]]/1000</f>
        <v>129.82832861161398</v>
      </c>
    </row>
    <row r="231" spans="1:3" x14ac:dyDescent="0.25">
      <c r="A231" s="9" t="s">
        <v>182</v>
      </c>
      <c r="B231" s="12">
        <v>126704.85700441471</v>
      </c>
      <c r="C231">
        <f>SAFADModel_final_000050[[#This Row],[Whole Building:Facility Total Electric Demand Power '[W'](Hourly) ]]/1000</f>
        <v>126.70485700441471</v>
      </c>
    </row>
    <row r="232" spans="1:3" x14ac:dyDescent="0.25">
      <c r="A232" s="9" t="s">
        <v>183</v>
      </c>
      <c r="B232" s="12">
        <v>131754.10381325369</v>
      </c>
      <c r="C232">
        <f>SAFADModel_final_000050[[#This Row],[Whole Building:Facility Total Electric Demand Power '[W'](Hourly) ]]/1000</f>
        <v>131.75410381325369</v>
      </c>
    </row>
    <row r="233" spans="1:3" x14ac:dyDescent="0.25">
      <c r="A233" s="9" t="s">
        <v>184</v>
      </c>
      <c r="B233" s="12">
        <v>105541.56121420597</v>
      </c>
      <c r="C233">
        <f>SAFADModel_final_000050[[#This Row],[Whole Building:Facility Total Electric Demand Power '[W'](Hourly) ]]/1000</f>
        <v>105.54156121420597</v>
      </c>
    </row>
    <row r="234" spans="1:3" x14ac:dyDescent="0.25">
      <c r="A234" s="9" t="s">
        <v>185</v>
      </c>
      <c r="B234" s="12">
        <v>61148.93773423216</v>
      </c>
      <c r="C234">
        <f>SAFADModel_final_000050[[#This Row],[Whole Building:Facility Total Electric Demand Power '[W'](Hourly) ]]/1000</f>
        <v>61.148937734232163</v>
      </c>
    </row>
    <row r="235" spans="1:3" x14ac:dyDescent="0.25">
      <c r="A235" s="9" t="s">
        <v>186</v>
      </c>
      <c r="B235" s="12">
        <v>38409.509446400341</v>
      </c>
      <c r="C235">
        <f>SAFADModel_final_000050[[#This Row],[Whole Building:Facility Total Electric Demand Power '[W'](Hourly) ]]/1000</f>
        <v>38.409509446400342</v>
      </c>
    </row>
    <row r="236" spans="1:3" x14ac:dyDescent="0.25">
      <c r="A236" s="9" t="s">
        <v>187</v>
      </c>
      <c r="B236" s="12">
        <v>16887.677173844746</v>
      </c>
      <c r="C236">
        <f>SAFADModel_final_000050[[#This Row],[Whole Building:Facility Total Electric Demand Power '[W'](Hourly) ]]/1000</f>
        <v>16.887677173844747</v>
      </c>
    </row>
    <row r="237" spans="1:3" x14ac:dyDescent="0.25">
      <c r="A237" s="9" t="s">
        <v>188</v>
      </c>
      <c r="B237" s="12">
        <v>7223.3184682310666</v>
      </c>
      <c r="C237">
        <f>SAFADModel_final_000050[[#This Row],[Whole Building:Facility Total Electric Demand Power '[W'](Hourly) ]]/1000</f>
        <v>7.2233184682310663</v>
      </c>
    </row>
    <row r="238" spans="1:3" x14ac:dyDescent="0.25">
      <c r="A238" s="9" t="s">
        <v>189</v>
      </c>
      <c r="B238" s="12">
        <v>6782.6585979255287</v>
      </c>
      <c r="C238">
        <f>SAFADModel_final_000050[[#This Row],[Whole Building:Facility Total Electric Demand Power '[W'](Hourly) ]]/1000</f>
        <v>6.7826585979255292</v>
      </c>
    </row>
    <row r="239" spans="1:3" x14ac:dyDescent="0.25">
      <c r="A239" s="9" t="s">
        <v>190</v>
      </c>
      <c r="B239" s="12">
        <v>6359.9794057834779</v>
      </c>
      <c r="C239">
        <f>SAFADModel_final_000050[[#This Row],[Whole Building:Facility Total Electric Demand Power '[W'](Hourly) ]]/1000</f>
        <v>6.359979405783478</v>
      </c>
    </row>
    <row r="240" spans="1:3" x14ac:dyDescent="0.25">
      <c r="A240" s="9" t="s">
        <v>191</v>
      </c>
      <c r="B240" s="12">
        <v>6356.3180480303017</v>
      </c>
      <c r="C240">
        <f>SAFADModel_final_000050[[#This Row],[Whole Building:Facility Total Electric Demand Power '[W'](Hourly) ]]/1000</f>
        <v>6.3563180480303014</v>
      </c>
    </row>
    <row r="241" spans="1:3" x14ac:dyDescent="0.25">
      <c r="A241" s="9" t="s">
        <v>192</v>
      </c>
      <c r="B241" s="12">
        <v>6351.0811954593446</v>
      </c>
      <c r="C241">
        <f>SAFADModel_final_000050[[#This Row],[Whole Building:Facility Total Electric Demand Power '[W'](Hourly) ]]/1000</f>
        <v>6.3510811954593445</v>
      </c>
    </row>
    <row r="242" spans="1:3" x14ac:dyDescent="0.25">
      <c r="A242" s="9" t="s">
        <v>193</v>
      </c>
      <c r="B242" s="12">
        <v>6343.9198657936286</v>
      </c>
      <c r="C242">
        <f>SAFADModel_final_000050[[#This Row],[Whole Building:Facility Total Electric Demand Power '[W'](Hourly) ]]/1000</f>
        <v>6.3439198657936284</v>
      </c>
    </row>
    <row r="243" spans="1:3" x14ac:dyDescent="0.25">
      <c r="A243" s="9" t="s">
        <v>194</v>
      </c>
      <c r="B243" s="12">
        <v>6340.8291738582384</v>
      </c>
      <c r="C243">
        <f>SAFADModel_final_000050[[#This Row],[Whole Building:Facility Total Electric Demand Power '[W'](Hourly) ]]/1000</f>
        <v>6.3408291738582383</v>
      </c>
    </row>
    <row r="244" spans="1:3" x14ac:dyDescent="0.25">
      <c r="A244" s="9" t="s">
        <v>195</v>
      </c>
      <c r="B244" s="12">
        <v>6326.2098732583609</v>
      </c>
      <c r="C244">
        <f>SAFADModel_final_000050[[#This Row],[Whole Building:Facility Total Electric Demand Power '[W'](Hourly) ]]/1000</f>
        <v>6.3262098732583611</v>
      </c>
    </row>
    <row r="245" spans="1:3" x14ac:dyDescent="0.25">
      <c r="A245" s="9" t="s">
        <v>196</v>
      </c>
      <c r="B245" s="12">
        <v>6293.7991883385539</v>
      </c>
      <c r="C245">
        <f>SAFADModel_final_000050[[#This Row],[Whole Building:Facility Total Electric Demand Power '[W'](Hourly) ]]/1000</f>
        <v>6.2937991883385536</v>
      </c>
    </row>
    <row r="246" spans="1:3" x14ac:dyDescent="0.25">
      <c r="A246" s="9" t="s">
        <v>197</v>
      </c>
      <c r="B246" s="12">
        <v>6255.4047571639976</v>
      </c>
      <c r="C246">
        <f>SAFADModel_final_000050[[#This Row],[Whole Building:Facility Total Electric Demand Power '[W'](Hourly) ]]/1000</f>
        <v>6.2554047571639977</v>
      </c>
    </row>
    <row r="247" spans="1:3" x14ac:dyDescent="0.25">
      <c r="A247" s="9" t="s">
        <v>198</v>
      </c>
      <c r="B247" s="12">
        <v>6241.0639538995165</v>
      </c>
      <c r="C247">
        <f>SAFADModel_final_000050[[#This Row],[Whole Building:Facility Total Electric Demand Power '[W'](Hourly) ]]/1000</f>
        <v>6.2410639538995163</v>
      </c>
    </row>
    <row r="248" spans="1:3" x14ac:dyDescent="0.25">
      <c r="A248" s="9" t="s">
        <v>199</v>
      </c>
      <c r="B248" s="12">
        <v>6277.9960032408026</v>
      </c>
      <c r="C248">
        <f>SAFADModel_final_000050[[#This Row],[Whole Building:Facility Total Electric Demand Power '[W'](Hourly) ]]/1000</f>
        <v>6.2779960032408022</v>
      </c>
    </row>
    <row r="249" spans="1:3" x14ac:dyDescent="0.25">
      <c r="A249" s="9" t="s">
        <v>200</v>
      </c>
      <c r="B249" s="12">
        <v>17250.780871689614</v>
      </c>
      <c r="C249">
        <f>SAFADModel_final_000050[[#This Row],[Whole Building:Facility Total Electric Demand Power '[W'](Hourly) ]]/1000</f>
        <v>17.250780871689614</v>
      </c>
    </row>
    <row r="250" spans="1:3" x14ac:dyDescent="0.25">
      <c r="A250" s="9" t="s">
        <v>201</v>
      </c>
      <c r="B250" s="12">
        <v>82643.219863015489</v>
      </c>
      <c r="C250">
        <f>SAFADModel_final_000050[[#This Row],[Whole Building:Facility Total Electric Demand Power '[W'](Hourly) ]]/1000</f>
        <v>82.643219863015489</v>
      </c>
    </row>
    <row r="251" spans="1:3" x14ac:dyDescent="0.25">
      <c r="A251" s="9" t="s">
        <v>202</v>
      </c>
      <c r="B251" s="12">
        <v>108867.27434650944</v>
      </c>
      <c r="C251">
        <f>SAFADModel_final_000050[[#This Row],[Whole Building:Facility Total Electric Demand Power '[W'](Hourly) ]]/1000</f>
        <v>108.86727434650943</v>
      </c>
    </row>
    <row r="252" spans="1:3" x14ac:dyDescent="0.25">
      <c r="A252" s="9" t="s">
        <v>203</v>
      </c>
      <c r="B252" s="12">
        <v>121976.63050612125</v>
      </c>
      <c r="C252">
        <f>SAFADModel_final_000050[[#This Row],[Whole Building:Facility Total Electric Demand Power '[W'](Hourly) ]]/1000</f>
        <v>121.97663050612125</v>
      </c>
    </row>
    <row r="253" spans="1:3" x14ac:dyDescent="0.25">
      <c r="A253" s="9" t="s">
        <v>204</v>
      </c>
      <c r="B253" s="12">
        <v>122836.45212124904</v>
      </c>
      <c r="C253">
        <f>SAFADModel_final_000050[[#This Row],[Whole Building:Facility Total Electric Demand Power '[W'](Hourly) ]]/1000</f>
        <v>122.83645212124904</v>
      </c>
    </row>
    <row r="254" spans="1:3" x14ac:dyDescent="0.25">
      <c r="A254" s="9" t="s">
        <v>205</v>
      </c>
      <c r="B254" s="12">
        <v>123213.46432360126</v>
      </c>
      <c r="C254">
        <f>SAFADModel_final_000050[[#This Row],[Whole Building:Facility Total Electric Demand Power '[W'](Hourly) ]]/1000</f>
        <v>123.21346432360126</v>
      </c>
    </row>
    <row r="255" spans="1:3" x14ac:dyDescent="0.25">
      <c r="A255" s="9" t="s">
        <v>206</v>
      </c>
      <c r="B255" s="12">
        <v>133533.36534074423</v>
      </c>
      <c r="C255">
        <f>SAFADModel_final_000050[[#This Row],[Whole Building:Facility Total Electric Demand Power '[W'](Hourly) ]]/1000</f>
        <v>133.53336534074424</v>
      </c>
    </row>
    <row r="256" spans="1:3" x14ac:dyDescent="0.25">
      <c r="A256" s="9" t="s">
        <v>207</v>
      </c>
      <c r="B256" s="12">
        <v>131910.98549210027</v>
      </c>
      <c r="C256">
        <f>SAFADModel_final_000050[[#This Row],[Whole Building:Facility Total Electric Demand Power '[W'](Hourly) ]]/1000</f>
        <v>131.91098549210028</v>
      </c>
    </row>
    <row r="257" spans="1:3" x14ac:dyDescent="0.25">
      <c r="A257" s="9" t="s">
        <v>208</v>
      </c>
      <c r="B257" s="12">
        <v>137813.07608202045</v>
      </c>
      <c r="C257">
        <f>SAFADModel_final_000050[[#This Row],[Whole Building:Facility Total Electric Demand Power '[W'](Hourly) ]]/1000</f>
        <v>137.81307608202044</v>
      </c>
    </row>
    <row r="258" spans="1:3" x14ac:dyDescent="0.25">
      <c r="A258" s="9" t="s">
        <v>209</v>
      </c>
      <c r="B258" s="12">
        <v>127668.7729543657</v>
      </c>
      <c r="C258">
        <f>SAFADModel_final_000050[[#This Row],[Whole Building:Facility Total Electric Demand Power '[W'](Hourly) ]]/1000</f>
        <v>127.66877295436571</v>
      </c>
    </row>
    <row r="259" spans="1:3" x14ac:dyDescent="0.25">
      <c r="A259" s="9" t="s">
        <v>210</v>
      </c>
      <c r="B259" s="12">
        <v>68772.439594075724</v>
      </c>
      <c r="C259">
        <f>SAFADModel_final_000050[[#This Row],[Whole Building:Facility Total Electric Demand Power '[W'](Hourly) ]]/1000</f>
        <v>68.77243959407572</v>
      </c>
    </row>
    <row r="260" spans="1:3" x14ac:dyDescent="0.25">
      <c r="A260" s="9" t="s">
        <v>211</v>
      </c>
      <c r="B260" s="12">
        <v>50478.655755886335</v>
      </c>
      <c r="C260">
        <f>SAFADModel_final_000050[[#This Row],[Whole Building:Facility Total Electric Demand Power '[W'](Hourly) ]]/1000</f>
        <v>50.478655755886336</v>
      </c>
    </row>
    <row r="261" spans="1:3" x14ac:dyDescent="0.25">
      <c r="A261" s="9" t="s">
        <v>212</v>
      </c>
      <c r="B261" s="12">
        <v>36948.913093814226</v>
      </c>
      <c r="C261">
        <f>SAFADModel_final_000050[[#This Row],[Whole Building:Facility Total Electric Demand Power '[W'](Hourly) ]]/1000</f>
        <v>36.948913093814227</v>
      </c>
    </row>
    <row r="262" spans="1:3" x14ac:dyDescent="0.25">
      <c r="A262" s="9" t="s">
        <v>213</v>
      </c>
      <c r="B262" s="12">
        <v>6420.8080790160266</v>
      </c>
      <c r="C262">
        <f>SAFADModel_final_000050[[#This Row],[Whole Building:Facility Total Electric Demand Power '[W'](Hourly) ]]/1000</f>
        <v>6.4208080790160267</v>
      </c>
    </row>
    <row r="263" spans="1:3" x14ac:dyDescent="0.25">
      <c r="A263" s="9" t="s">
        <v>214</v>
      </c>
      <c r="B263" s="12">
        <v>6389.4682581084453</v>
      </c>
      <c r="C263">
        <f>SAFADModel_final_000050[[#This Row],[Whole Building:Facility Total Electric Demand Power '[W'](Hourly) ]]/1000</f>
        <v>6.3894682581084457</v>
      </c>
    </row>
    <row r="264" spans="1:3" x14ac:dyDescent="0.25">
      <c r="A264" s="9" t="s">
        <v>215</v>
      </c>
      <c r="B264" s="12">
        <v>6352.3046629834134</v>
      </c>
      <c r="C264">
        <f>SAFADModel_final_000050[[#This Row],[Whole Building:Facility Total Electric Demand Power '[W'](Hourly) ]]/1000</f>
        <v>6.3523046629834132</v>
      </c>
    </row>
    <row r="265" spans="1:3" x14ac:dyDescent="0.25">
      <c r="A265" s="9" t="s">
        <v>216</v>
      </c>
      <c r="B265" s="12">
        <v>6316.1769342449688</v>
      </c>
      <c r="C265">
        <f>SAFADModel_final_000050[[#This Row],[Whole Building:Facility Total Electric Demand Power '[W'](Hourly) ]]/1000</f>
        <v>6.316176934244969</v>
      </c>
    </row>
    <row r="266" spans="1:3" x14ac:dyDescent="0.25">
      <c r="A266" s="9" t="s">
        <v>217</v>
      </c>
      <c r="B266" s="12">
        <v>6283.041960475307</v>
      </c>
      <c r="C266">
        <f>SAFADModel_final_000050[[#This Row],[Whole Building:Facility Total Electric Demand Power '[W'](Hourly) ]]/1000</f>
        <v>6.2830419604753072</v>
      </c>
    </row>
    <row r="267" spans="1:3" x14ac:dyDescent="0.25">
      <c r="A267" s="9" t="s">
        <v>218</v>
      </c>
      <c r="B267" s="12">
        <v>6245.9126637130348</v>
      </c>
      <c r="C267">
        <f>SAFADModel_final_000050[[#This Row],[Whole Building:Facility Total Electric Demand Power '[W'](Hourly) ]]/1000</f>
        <v>6.2459126637130344</v>
      </c>
    </row>
    <row r="268" spans="1:3" x14ac:dyDescent="0.25">
      <c r="A268" s="9" t="s">
        <v>219</v>
      </c>
      <c r="B268" s="12">
        <v>6215.2426057897319</v>
      </c>
      <c r="C268">
        <f>SAFADModel_final_000050[[#This Row],[Whole Building:Facility Total Electric Demand Power '[W'](Hourly) ]]/1000</f>
        <v>6.2152426057897321</v>
      </c>
    </row>
    <row r="269" spans="1:3" x14ac:dyDescent="0.25">
      <c r="A269" s="9" t="s">
        <v>220</v>
      </c>
      <c r="B269" s="12">
        <v>6202.2605017262695</v>
      </c>
      <c r="C269">
        <f>SAFADModel_final_000050[[#This Row],[Whole Building:Facility Total Electric Demand Power '[W'](Hourly) ]]/1000</f>
        <v>6.2022605017262693</v>
      </c>
    </row>
    <row r="270" spans="1:3" x14ac:dyDescent="0.25">
      <c r="A270" s="9" t="s">
        <v>221</v>
      </c>
      <c r="B270" s="12">
        <v>6194.9677498576166</v>
      </c>
      <c r="C270">
        <f>SAFADModel_final_000050[[#This Row],[Whole Building:Facility Total Electric Demand Power '[W'](Hourly) ]]/1000</f>
        <v>6.194967749857617</v>
      </c>
    </row>
    <row r="271" spans="1:3" x14ac:dyDescent="0.25">
      <c r="A271" s="9" t="s">
        <v>222</v>
      </c>
      <c r="B271" s="12">
        <v>6220.1298676663309</v>
      </c>
      <c r="C271">
        <f>SAFADModel_final_000050[[#This Row],[Whole Building:Facility Total Electric Demand Power '[W'](Hourly) ]]/1000</f>
        <v>6.2201298676663308</v>
      </c>
    </row>
    <row r="272" spans="1:3" x14ac:dyDescent="0.25">
      <c r="A272" s="9" t="s">
        <v>223</v>
      </c>
      <c r="B272" s="12">
        <v>6309.5410353076159</v>
      </c>
      <c r="C272">
        <f>SAFADModel_final_000050[[#This Row],[Whole Building:Facility Total Electric Demand Power '[W'](Hourly) ]]/1000</f>
        <v>6.3095410353076158</v>
      </c>
    </row>
    <row r="273" spans="1:3" x14ac:dyDescent="0.25">
      <c r="A273" s="9" t="s">
        <v>224</v>
      </c>
      <c r="B273" s="12">
        <v>21878.578164405655</v>
      </c>
      <c r="C273">
        <f>SAFADModel_final_000050[[#This Row],[Whole Building:Facility Total Electric Demand Power '[W'](Hourly) ]]/1000</f>
        <v>21.878578164405656</v>
      </c>
    </row>
    <row r="274" spans="1:3" x14ac:dyDescent="0.25">
      <c r="A274" s="9" t="s">
        <v>225</v>
      </c>
      <c r="B274" s="12">
        <v>72522.03110178998</v>
      </c>
      <c r="C274">
        <f>SAFADModel_final_000050[[#This Row],[Whole Building:Facility Total Electric Demand Power '[W'](Hourly) ]]/1000</f>
        <v>72.522031101789977</v>
      </c>
    </row>
    <row r="275" spans="1:3" x14ac:dyDescent="0.25">
      <c r="A275" s="9" t="s">
        <v>226</v>
      </c>
      <c r="B275" s="12">
        <v>114829.93185272666</v>
      </c>
      <c r="C275">
        <f>SAFADModel_final_000050[[#This Row],[Whole Building:Facility Total Electric Demand Power '[W'](Hourly) ]]/1000</f>
        <v>114.82993185272666</v>
      </c>
    </row>
    <row r="276" spans="1:3" x14ac:dyDescent="0.25">
      <c r="A276" s="9" t="s">
        <v>227</v>
      </c>
      <c r="B276" s="12">
        <v>113394.94703772043</v>
      </c>
      <c r="C276">
        <f>SAFADModel_final_000050[[#This Row],[Whole Building:Facility Total Electric Demand Power '[W'](Hourly) ]]/1000</f>
        <v>113.39494703772043</v>
      </c>
    </row>
    <row r="277" spans="1:3" x14ac:dyDescent="0.25">
      <c r="A277" s="9" t="s">
        <v>228</v>
      </c>
      <c r="B277" s="12">
        <v>114582.21335077082</v>
      </c>
      <c r="C277">
        <f>SAFADModel_final_000050[[#This Row],[Whole Building:Facility Total Electric Demand Power '[W'](Hourly) ]]/1000</f>
        <v>114.58221335077081</v>
      </c>
    </row>
    <row r="278" spans="1:3" x14ac:dyDescent="0.25">
      <c r="A278" s="9" t="s">
        <v>229</v>
      </c>
      <c r="B278" s="12">
        <v>119793.94026608639</v>
      </c>
      <c r="C278">
        <f>SAFADModel_final_000050[[#This Row],[Whole Building:Facility Total Electric Demand Power '[W'](Hourly) ]]/1000</f>
        <v>119.79394026608638</v>
      </c>
    </row>
    <row r="279" spans="1:3" x14ac:dyDescent="0.25">
      <c r="A279" s="9" t="s">
        <v>230</v>
      </c>
      <c r="B279" s="12">
        <v>125544.63279059772</v>
      </c>
      <c r="C279">
        <f>SAFADModel_final_000050[[#This Row],[Whole Building:Facility Total Electric Demand Power '[W'](Hourly) ]]/1000</f>
        <v>125.54463279059772</v>
      </c>
    </row>
    <row r="280" spans="1:3" x14ac:dyDescent="0.25">
      <c r="A280" s="9" t="s">
        <v>231</v>
      </c>
      <c r="B280" s="12">
        <v>111215.03428536122</v>
      </c>
      <c r="C280">
        <f>SAFADModel_final_000050[[#This Row],[Whole Building:Facility Total Electric Demand Power '[W'](Hourly) ]]/1000</f>
        <v>111.21503428536123</v>
      </c>
    </row>
    <row r="281" spans="1:3" x14ac:dyDescent="0.25">
      <c r="A281" s="9" t="s">
        <v>232</v>
      </c>
      <c r="B281" s="12">
        <v>99418.156380295288</v>
      </c>
      <c r="C281">
        <f>SAFADModel_final_000050[[#This Row],[Whole Building:Facility Total Electric Demand Power '[W'](Hourly) ]]/1000</f>
        <v>99.418156380295287</v>
      </c>
    </row>
    <row r="282" spans="1:3" x14ac:dyDescent="0.25">
      <c r="A282" s="9" t="s">
        <v>233</v>
      </c>
      <c r="B282" s="12">
        <v>91855.578194880902</v>
      </c>
      <c r="C282">
        <f>SAFADModel_final_000050[[#This Row],[Whole Building:Facility Total Electric Demand Power '[W'](Hourly) ]]/1000</f>
        <v>91.855578194880906</v>
      </c>
    </row>
    <row r="283" spans="1:3" x14ac:dyDescent="0.25">
      <c r="A283" s="9" t="s">
        <v>234</v>
      </c>
      <c r="B283" s="12">
        <v>43320.053855748462</v>
      </c>
      <c r="C283">
        <f>SAFADModel_final_000050[[#This Row],[Whole Building:Facility Total Electric Demand Power '[W'](Hourly) ]]/1000</f>
        <v>43.320053855748462</v>
      </c>
    </row>
    <row r="284" spans="1:3" x14ac:dyDescent="0.25">
      <c r="A284" s="9" t="s">
        <v>235</v>
      </c>
      <c r="B284" s="12">
        <v>23842.146548477136</v>
      </c>
      <c r="C284">
        <f>SAFADModel_final_000050[[#This Row],[Whole Building:Facility Total Electric Demand Power '[W'](Hourly) ]]/1000</f>
        <v>23.842146548477135</v>
      </c>
    </row>
    <row r="285" spans="1:3" x14ac:dyDescent="0.25">
      <c r="A285" s="9" t="s">
        <v>236</v>
      </c>
      <c r="B285" s="12">
        <v>15542.066317132398</v>
      </c>
      <c r="C285">
        <f>SAFADModel_final_000050[[#This Row],[Whole Building:Facility Total Electric Demand Power '[W'](Hourly) ]]/1000</f>
        <v>15.542066317132397</v>
      </c>
    </row>
    <row r="286" spans="1:3" x14ac:dyDescent="0.25">
      <c r="A286" s="9" t="s">
        <v>237</v>
      </c>
      <c r="B286" s="12">
        <v>10944.117085478129</v>
      </c>
      <c r="C286">
        <f>SAFADModel_final_000050[[#This Row],[Whole Building:Facility Total Electric Demand Power '[W'](Hourly) ]]/1000</f>
        <v>10.944117085478128</v>
      </c>
    </row>
    <row r="287" spans="1:3" x14ac:dyDescent="0.25">
      <c r="A287" s="9" t="s">
        <v>238</v>
      </c>
      <c r="B287" s="12">
        <v>6385.4896946742119</v>
      </c>
      <c r="C287">
        <f>SAFADModel_final_000050[[#This Row],[Whole Building:Facility Total Electric Demand Power '[W'](Hourly) ]]/1000</f>
        <v>6.3854896946742121</v>
      </c>
    </row>
    <row r="288" spans="1:3" x14ac:dyDescent="0.25">
      <c r="A288" s="9" t="s">
        <v>239</v>
      </c>
      <c r="B288" s="12">
        <v>6381.9050477227938</v>
      </c>
      <c r="C288">
        <f>SAFADModel_final_000050[[#This Row],[Whole Building:Facility Total Electric Demand Power '[W'](Hourly) ]]/1000</f>
        <v>6.3819050477227934</v>
      </c>
    </row>
    <row r="289" spans="1:3" x14ac:dyDescent="0.25">
      <c r="A289" s="9" t="s">
        <v>240</v>
      </c>
      <c r="B289" s="12">
        <v>6362.1458105987595</v>
      </c>
      <c r="C289">
        <f>SAFADModel_final_000050[[#This Row],[Whole Building:Facility Total Electric Demand Power '[W'](Hourly) ]]/1000</f>
        <v>6.3621458105987596</v>
      </c>
    </row>
    <row r="290" spans="1:3" x14ac:dyDescent="0.25">
      <c r="A290" s="9" t="s">
        <v>581</v>
      </c>
      <c r="B290" s="12">
        <v>6308.3428224177524</v>
      </c>
      <c r="C290">
        <f>SAFADModel_final_000050[[#This Row],[Whole Building:Facility Total Electric Demand Power '[W'](Hourly) ]]/1000</f>
        <v>6.3083428224177522</v>
      </c>
    </row>
    <row r="291" spans="1:3" x14ac:dyDescent="0.25">
      <c r="A291" s="9" t="s">
        <v>582</v>
      </c>
      <c r="B291" s="12">
        <v>6242.6656358157206</v>
      </c>
      <c r="C291">
        <f>SAFADModel_final_000050[[#This Row],[Whole Building:Facility Total Electric Demand Power '[W'](Hourly) ]]/1000</f>
        <v>6.2426656358157206</v>
      </c>
    </row>
    <row r="292" spans="1:3" x14ac:dyDescent="0.25">
      <c r="A292" s="9" t="s">
        <v>583</v>
      </c>
      <c r="B292" s="12">
        <v>6195.726965122929</v>
      </c>
      <c r="C292">
        <f>SAFADModel_final_000050[[#This Row],[Whole Building:Facility Total Electric Demand Power '[W'](Hourly) ]]/1000</f>
        <v>6.1957269651229288</v>
      </c>
    </row>
    <row r="293" spans="1:3" x14ac:dyDescent="0.25">
      <c r="A293" s="9" t="s">
        <v>584</v>
      </c>
      <c r="B293" s="12">
        <v>6171.2937918782163</v>
      </c>
      <c r="C293">
        <f>SAFADModel_final_000050[[#This Row],[Whole Building:Facility Total Electric Demand Power '[W'](Hourly) ]]/1000</f>
        <v>6.1712937918782167</v>
      </c>
    </row>
    <row r="294" spans="1:3" x14ac:dyDescent="0.25">
      <c r="A294" s="9" t="s">
        <v>585</v>
      </c>
      <c r="B294" s="12">
        <v>6156.0974049223796</v>
      </c>
      <c r="C294">
        <f>SAFADModel_final_000050[[#This Row],[Whole Building:Facility Total Electric Demand Power '[W'](Hourly) ]]/1000</f>
        <v>6.15609740492238</v>
      </c>
    </row>
    <row r="295" spans="1:3" x14ac:dyDescent="0.25">
      <c r="A295" s="9" t="s">
        <v>586</v>
      </c>
      <c r="B295" s="12">
        <v>6172.7347759328186</v>
      </c>
      <c r="C295">
        <f>SAFADModel_final_000050[[#This Row],[Whole Building:Facility Total Electric Demand Power '[W'](Hourly) ]]/1000</f>
        <v>6.1727347759328186</v>
      </c>
    </row>
    <row r="296" spans="1:3" x14ac:dyDescent="0.25">
      <c r="A296" s="9" t="s">
        <v>587</v>
      </c>
      <c r="B296" s="12">
        <v>6244.5852387007826</v>
      </c>
      <c r="C296">
        <f>SAFADModel_final_000050[[#This Row],[Whole Building:Facility Total Electric Demand Power '[W'](Hourly) ]]/1000</f>
        <v>6.2445852387007825</v>
      </c>
    </row>
    <row r="297" spans="1:3" x14ac:dyDescent="0.25">
      <c r="A297" s="9" t="s">
        <v>588</v>
      </c>
      <c r="B297" s="12">
        <v>6338.0802864872994</v>
      </c>
      <c r="C297">
        <f>SAFADModel_final_000050[[#This Row],[Whole Building:Facility Total Electric Demand Power '[W'](Hourly) ]]/1000</f>
        <v>6.3380802864872994</v>
      </c>
    </row>
    <row r="298" spans="1:3" x14ac:dyDescent="0.25">
      <c r="A298" s="9" t="s">
        <v>589</v>
      </c>
      <c r="B298" s="12">
        <v>46200.413893618934</v>
      </c>
      <c r="C298">
        <f>SAFADModel_final_000050[[#This Row],[Whole Building:Facility Total Electric Demand Power '[W'](Hourly) ]]/1000</f>
        <v>46.200413893618936</v>
      </c>
    </row>
    <row r="299" spans="1:3" x14ac:dyDescent="0.25">
      <c r="A299" s="9" t="s">
        <v>590</v>
      </c>
      <c r="B299" s="12">
        <v>65458.978711694966</v>
      </c>
      <c r="C299">
        <f>SAFADModel_final_000050[[#This Row],[Whole Building:Facility Total Electric Demand Power '[W'](Hourly) ]]/1000</f>
        <v>65.458978711694968</v>
      </c>
    </row>
    <row r="300" spans="1:3" x14ac:dyDescent="0.25">
      <c r="A300" s="9" t="s">
        <v>591</v>
      </c>
      <c r="B300" s="12">
        <v>73626.030537015176</v>
      </c>
      <c r="C300">
        <f>SAFADModel_final_000050[[#This Row],[Whole Building:Facility Total Electric Demand Power '[W'](Hourly) ]]/1000</f>
        <v>73.626030537015183</v>
      </c>
    </row>
    <row r="301" spans="1:3" x14ac:dyDescent="0.25">
      <c r="A301" s="9" t="s">
        <v>592</v>
      </c>
      <c r="B301" s="12">
        <v>64490.184709198111</v>
      </c>
      <c r="C301">
        <f>SAFADModel_final_000050[[#This Row],[Whole Building:Facility Total Electric Demand Power '[W'](Hourly) ]]/1000</f>
        <v>64.490184709198104</v>
      </c>
    </row>
    <row r="302" spans="1:3" x14ac:dyDescent="0.25">
      <c r="A302" s="9" t="s">
        <v>593</v>
      </c>
      <c r="B302" s="12">
        <v>45401.120031978593</v>
      </c>
      <c r="C302">
        <f>SAFADModel_final_000050[[#This Row],[Whole Building:Facility Total Electric Demand Power '[W'](Hourly) ]]/1000</f>
        <v>45.401120031978593</v>
      </c>
    </row>
    <row r="303" spans="1:3" x14ac:dyDescent="0.25">
      <c r="A303" s="9" t="s">
        <v>594</v>
      </c>
      <c r="B303" s="12">
        <v>39555.307362909894</v>
      </c>
      <c r="C303">
        <f>SAFADModel_final_000050[[#This Row],[Whole Building:Facility Total Electric Demand Power '[W'](Hourly) ]]/1000</f>
        <v>39.555307362909893</v>
      </c>
    </row>
    <row r="304" spans="1:3" x14ac:dyDescent="0.25">
      <c r="A304" s="9" t="s">
        <v>595</v>
      </c>
      <c r="B304" s="12">
        <v>39647.13299259841</v>
      </c>
      <c r="C304">
        <f>SAFADModel_final_000050[[#This Row],[Whole Building:Facility Total Electric Demand Power '[W'](Hourly) ]]/1000</f>
        <v>39.647132992598408</v>
      </c>
    </row>
    <row r="305" spans="1:3" x14ac:dyDescent="0.25">
      <c r="A305" s="9" t="s">
        <v>596</v>
      </c>
      <c r="B305" s="12">
        <v>34679.969975219523</v>
      </c>
      <c r="C305">
        <f>SAFADModel_final_000050[[#This Row],[Whole Building:Facility Total Electric Demand Power '[W'](Hourly) ]]/1000</f>
        <v>34.679969975219521</v>
      </c>
    </row>
    <row r="306" spans="1:3" x14ac:dyDescent="0.25">
      <c r="A306" s="9" t="s">
        <v>597</v>
      </c>
      <c r="B306" s="12">
        <v>27344.096085023673</v>
      </c>
      <c r="C306">
        <f>SAFADModel_final_000050[[#This Row],[Whole Building:Facility Total Electric Demand Power '[W'](Hourly) ]]/1000</f>
        <v>27.344096085023672</v>
      </c>
    </row>
    <row r="307" spans="1:3" x14ac:dyDescent="0.25">
      <c r="A307" s="9" t="s">
        <v>598</v>
      </c>
      <c r="B307" s="12">
        <v>24698.726412997068</v>
      </c>
      <c r="C307">
        <f>SAFADModel_final_000050[[#This Row],[Whole Building:Facility Total Electric Demand Power '[W'](Hourly) ]]/1000</f>
        <v>24.698726412997068</v>
      </c>
    </row>
    <row r="308" spans="1:3" x14ac:dyDescent="0.25">
      <c r="A308" s="9" t="s">
        <v>599</v>
      </c>
      <c r="B308" s="12">
        <v>20161.039782736563</v>
      </c>
      <c r="C308">
        <f>SAFADModel_final_000050[[#This Row],[Whole Building:Facility Total Electric Demand Power '[W'](Hourly) ]]/1000</f>
        <v>20.161039782736562</v>
      </c>
    </row>
    <row r="309" spans="1:3" x14ac:dyDescent="0.25">
      <c r="A309" s="9" t="s">
        <v>600</v>
      </c>
      <c r="B309" s="12">
        <v>8171.6158041094604</v>
      </c>
      <c r="C309">
        <f>SAFADModel_final_000050[[#This Row],[Whole Building:Facility Total Electric Demand Power '[W'](Hourly) ]]/1000</f>
        <v>8.1716158041094609</v>
      </c>
    </row>
    <row r="310" spans="1:3" x14ac:dyDescent="0.25">
      <c r="A310" s="9" t="s">
        <v>601</v>
      </c>
      <c r="B310" s="12">
        <v>7978.1683567793734</v>
      </c>
      <c r="C310">
        <f>SAFADModel_final_000050[[#This Row],[Whole Building:Facility Total Electric Demand Power '[W'](Hourly) ]]/1000</f>
        <v>7.9781683567793733</v>
      </c>
    </row>
    <row r="311" spans="1:3" x14ac:dyDescent="0.25">
      <c r="A311" s="9" t="s">
        <v>602</v>
      </c>
      <c r="B311" s="12">
        <v>6618.14297445783</v>
      </c>
      <c r="C311">
        <f>SAFADModel_final_000050[[#This Row],[Whole Building:Facility Total Electric Demand Power '[W'](Hourly) ]]/1000</f>
        <v>6.6181429744578297</v>
      </c>
    </row>
    <row r="312" spans="1:3" x14ac:dyDescent="0.25">
      <c r="A312" s="9" t="s">
        <v>603</v>
      </c>
      <c r="B312" s="12">
        <v>6437.6907665995959</v>
      </c>
      <c r="C312">
        <f>SAFADModel_final_000050[[#This Row],[Whole Building:Facility Total Electric Demand Power '[W'](Hourly) ]]/1000</f>
        <v>6.4376907665995962</v>
      </c>
    </row>
    <row r="313" spans="1:3" x14ac:dyDescent="0.25">
      <c r="A313" s="9" t="s">
        <v>604</v>
      </c>
      <c r="B313" s="12">
        <v>6392.1387501133104</v>
      </c>
      <c r="C313">
        <f>SAFADModel_final_000050[[#This Row],[Whole Building:Facility Total Electric Demand Power '[W'](Hourly) ]]/1000</f>
        <v>6.3921387501133102</v>
      </c>
    </row>
    <row r="314" spans="1:3" x14ac:dyDescent="0.25">
      <c r="A314" s="9" t="s">
        <v>605</v>
      </c>
      <c r="B314" s="12">
        <v>6372.4094187324199</v>
      </c>
      <c r="C314">
        <f>SAFADModel_final_000050[[#This Row],[Whole Building:Facility Total Electric Demand Power '[W'](Hourly) ]]/1000</f>
        <v>6.3724094187324196</v>
      </c>
    </row>
    <row r="315" spans="1:3" x14ac:dyDescent="0.25">
      <c r="A315" s="9" t="s">
        <v>606</v>
      </c>
      <c r="B315" s="12">
        <v>6359.5869201095693</v>
      </c>
      <c r="C315">
        <f>SAFADModel_final_000050[[#This Row],[Whole Building:Facility Total Electric Demand Power '[W'](Hourly) ]]/1000</f>
        <v>6.3595869201095692</v>
      </c>
    </row>
    <row r="316" spans="1:3" x14ac:dyDescent="0.25">
      <c r="A316" s="9" t="s">
        <v>607</v>
      </c>
      <c r="B316" s="12">
        <v>6346.4067950343679</v>
      </c>
      <c r="C316">
        <f>SAFADModel_final_000050[[#This Row],[Whole Building:Facility Total Electric Demand Power '[W'](Hourly) ]]/1000</f>
        <v>6.3464067950343681</v>
      </c>
    </row>
    <row r="317" spans="1:3" x14ac:dyDescent="0.25">
      <c r="A317" s="9" t="s">
        <v>608</v>
      </c>
      <c r="B317" s="12">
        <v>6323.1262535246642</v>
      </c>
      <c r="C317">
        <f>SAFADModel_final_000050[[#This Row],[Whole Building:Facility Total Electric Demand Power '[W'](Hourly) ]]/1000</f>
        <v>6.3231262535246646</v>
      </c>
    </row>
    <row r="318" spans="1:3" x14ac:dyDescent="0.25">
      <c r="A318" s="9" t="s">
        <v>609</v>
      </c>
      <c r="B318" s="12">
        <v>6291.6518168822222</v>
      </c>
      <c r="C318">
        <f>SAFADModel_final_000050[[#This Row],[Whole Building:Facility Total Electric Demand Power '[W'](Hourly) ]]/1000</f>
        <v>6.2916518168822222</v>
      </c>
    </row>
    <row r="319" spans="1:3" x14ac:dyDescent="0.25">
      <c r="A319" s="9" t="s">
        <v>610</v>
      </c>
      <c r="B319" s="12">
        <v>6288.0973294408686</v>
      </c>
      <c r="C319">
        <f>SAFADModel_final_000050[[#This Row],[Whole Building:Facility Total Electric Demand Power '[W'](Hourly) ]]/1000</f>
        <v>6.2880973294408689</v>
      </c>
    </row>
    <row r="320" spans="1:3" x14ac:dyDescent="0.25">
      <c r="A320" s="9" t="s">
        <v>611</v>
      </c>
      <c r="B320" s="12">
        <v>6317.9500036436757</v>
      </c>
      <c r="C320">
        <f>SAFADModel_final_000050[[#This Row],[Whole Building:Facility Total Electric Demand Power '[W'](Hourly) ]]/1000</f>
        <v>6.3179500036436753</v>
      </c>
    </row>
    <row r="321" spans="1:3" x14ac:dyDescent="0.25">
      <c r="A321" s="9" t="s">
        <v>612</v>
      </c>
      <c r="B321" s="12">
        <v>6365.6426190739003</v>
      </c>
      <c r="C321">
        <f>SAFADModel_final_000050[[#This Row],[Whole Building:Facility Total Electric Demand Power '[W'](Hourly) ]]/1000</f>
        <v>6.3656426190738999</v>
      </c>
    </row>
    <row r="322" spans="1:3" x14ac:dyDescent="0.25">
      <c r="A322" s="9" t="s">
        <v>613</v>
      </c>
      <c r="B322" s="12">
        <v>6412.5149391807781</v>
      </c>
      <c r="C322">
        <f>SAFADModel_final_000050[[#This Row],[Whole Building:Facility Total Electric Demand Power '[W'](Hourly) ]]/1000</f>
        <v>6.4125149391807783</v>
      </c>
    </row>
    <row r="323" spans="1:3" x14ac:dyDescent="0.25">
      <c r="A323" s="9" t="s">
        <v>614</v>
      </c>
      <c r="B323" s="12">
        <v>6464.621534234976</v>
      </c>
      <c r="C323">
        <f>SAFADModel_final_000050[[#This Row],[Whole Building:Facility Total Electric Demand Power '[W'](Hourly) ]]/1000</f>
        <v>6.4646215342349764</v>
      </c>
    </row>
    <row r="324" spans="1:3" x14ac:dyDescent="0.25">
      <c r="A324" s="9" t="s">
        <v>615</v>
      </c>
      <c r="B324" s="12">
        <v>6513.5758541395044</v>
      </c>
      <c r="C324">
        <f>SAFADModel_final_000050[[#This Row],[Whole Building:Facility Total Electric Demand Power '[W'](Hourly) ]]/1000</f>
        <v>6.5135758541395044</v>
      </c>
    </row>
    <row r="325" spans="1:3" x14ac:dyDescent="0.25">
      <c r="A325" s="9" t="s">
        <v>616</v>
      </c>
      <c r="B325" s="12">
        <v>6557.7302810245374</v>
      </c>
      <c r="C325">
        <f>SAFADModel_final_000050[[#This Row],[Whole Building:Facility Total Electric Demand Power '[W'](Hourly) ]]/1000</f>
        <v>6.5577302810245373</v>
      </c>
    </row>
    <row r="326" spans="1:3" x14ac:dyDescent="0.25">
      <c r="A326" s="9" t="s">
        <v>617</v>
      </c>
      <c r="B326" s="12">
        <v>6592.3147863593649</v>
      </c>
      <c r="C326">
        <f>SAFADModel_final_000050[[#This Row],[Whole Building:Facility Total Electric Demand Power '[W'](Hourly) ]]/1000</f>
        <v>6.5923147863593652</v>
      </c>
    </row>
    <row r="327" spans="1:3" x14ac:dyDescent="0.25">
      <c r="A327" s="9" t="s">
        <v>618</v>
      </c>
      <c r="B327" s="12">
        <v>6614.2202900517659</v>
      </c>
      <c r="C327">
        <f>SAFADModel_final_000050[[#This Row],[Whole Building:Facility Total Electric Demand Power '[W'](Hourly) ]]/1000</f>
        <v>6.6142202900517661</v>
      </c>
    </row>
    <row r="328" spans="1:3" x14ac:dyDescent="0.25">
      <c r="A328" s="9" t="s">
        <v>619</v>
      </c>
      <c r="B328" s="12">
        <v>6608.0684439744118</v>
      </c>
      <c r="C328">
        <f>SAFADModel_final_000050[[#This Row],[Whole Building:Facility Total Electric Demand Power '[W'](Hourly) ]]/1000</f>
        <v>6.6080684439744122</v>
      </c>
    </row>
    <row r="329" spans="1:3" x14ac:dyDescent="0.25">
      <c r="A329" s="9" t="s">
        <v>620</v>
      </c>
      <c r="B329" s="12">
        <v>6573.4553971012838</v>
      </c>
      <c r="C329">
        <f>SAFADModel_final_000050[[#This Row],[Whole Building:Facility Total Electric Demand Power '[W'](Hourly) ]]/1000</f>
        <v>6.5734553971012835</v>
      </c>
    </row>
    <row r="330" spans="1:3" x14ac:dyDescent="0.25">
      <c r="A330" s="9" t="s">
        <v>621</v>
      </c>
      <c r="B330" s="12">
        <v>6533.9606344153481</v>
      </c>
      <c r="C330">
        <f>SAFADModel_final_000050[[#This Row],[Whole Building:Facility Total Electric Demand Power '[W'](Hourly) ]]/1000</f>
        <v>6.5339606344153482</v>
      </c>
    </row>
    <row r="331" spans="1:3" x14ac:dyDescent="0.25">
      <c r="A331" s="9" t="s">
        <v>622</v>
      </c>
      <c r="B331" s="12">
        <v>6478.4651613231836</v>
      </c>
      <c r="C331">
        <f>SAFADModel_final_000050[[#This Row],[Whole Building:Facility Total Electric Demand Power '[W'](Hourly) ]]/1000</f>
        <v>6.4784651613231832</v>
      </c>
    </row>
    <row r="332" spans="1:3" x14ac:dyDescent="0.25">
      <c r="A332" s="9" t="s">
        <v>623</v>
      </c>
      <c r="B332" s="12">
        <v>6432.2330431858327</v>
      </c>
      <c r="C332">
        <f>SAFADModel_final_000050[[#This Row],[Whole Building:Facility Total Electric Demand Power '[W'](Hourly) ]]/1000</f>
        <v>6.4322330431858328</v>
      </c>
    </row>
    <row r="333" spans="1:3" x14ac:dyDescent="0.25">
      <c r="A333" s="9" t="s">
        <v>624</v>
      </c>
      <c r="B333" s="12">
        <v>6396.5959648080543</v>
      </c>
      <c r="C333">
        <f>SAFADModel_final_000050[[#This Row],[Whole Building:Facility Total Electric Demand Power '[W'](Hourly) ]]/1000</f>
        <v>6.3965959648080544</v>
      </c>
    </row>
    <row r="334" spans="1:3" x14ac:dyDescent="0.25">
      <c r="A334" s="9" t="s">
        <v>625</v>
      </c>
      <c r="B334" s="12">
        <v>6373.3760787933161</v>
      </c>
      <c r="C334">
        <f>SAFADModel_final_000050[[#This Row],[Whole Building:Facility Total Electric Demand Power '[W'](Hourly) ]]/1000</f>
        <v>6.3733760787933162</v>
      </c>
    </row>
    <row r="335" spans="1:3" x14ac:dyDescent="0.25">
      <c r="A335" s="9" t="s">
        <v>626</v>
      </c>
      <c r="B335" s="12">
        <v>6366.7272000628027</v>
      </c>
      <c r="C335">
        <f>SAFADModel_final_000050[[#This Row],[Whole Building:Facility Total Electric Demand Power '[W'](Hourly) ]]/1000</f>
        <v>6.3667272000628028</v>
      </c>
    </row>
    <row r="336" spans="1:3" x14ac:dyDescent="0.25">
      <c r="A336" s="9" t="s">
        <v>627</v>
      </c>
      <c r="B336" s="12">
        <v>6365.1169291988745</v>
      </c>
      <c r="C336">
        <f>SAFADModel_final_000050[[#This Row],[Whole Building:Facility Total Electric Demand Power '[W'](Hourly) ]]/1000</f>
        <v>6.3651169291988747</v>
      </c>
    </row>
    <row r="337" spans="1:3" x14ac:dyDescent="0.25">
      <c r="A337" s="9" t="s">
        <v>628</v>
      </c>
      <c r="B337" s="12">
        <v>6358.7793241952504</v>
      </c>
      <c r="C337">
        <f>SAFADModel_final_000050[[#This Row],[Whole Building:Facility Total Electric Demand Power '[W'](Hourly) ]]/1000</f>
        <v>6.3587793241952504</v>
      </c>
    </row>
    <row r="338" spans="1:3" x14ac:dyDescent="0.25">
      <c r="A338" s="9" t="s">
        <v>241</v>
      </c>
      <c r="B338" s="12">
        <v>6346.3227493095428</v>
      </c>
      <c r="C338">
        <f>SAFADModel_final_000050[[#This Row],[Whole Building:Facility Total Electric Demand Power '[W'](Hourly) ]]/1000</f>
        <v>6.3463227493095431</v>
      </c>
    </row>
    <row r="339" spans="1:3" x14ac:dyDescent="0.25">
      <c r="A339" s="9" t="s">
        <v>242</v>
      </c>
      <c r="B339" s="12">
        <v>6331.2282536683588</v>
      </c>
      <c r="C339">
        <f>SAFADModel_final_000050[[#This Row],[Whole Building:Facility Total Electric Demand Power '[W'](Hourly) ]]/1000</f>
        <v>6.3312282536683586</v>
      </c>
    </row>
    <row r="340" spans="1:3" x14ac:dyDescent="0.25">
      <c r="A340" s="9" t="s">
        <v>243</v>
      </c>
      <c r="B340" s="12">
        <v>6282.8621258839912</v>
      </c>
      <c r="C340">
        <f>SAFADModel_final_000050[[#This Row],[Whole Building:Facility Total Electric Demand Power '[W'](Hourly) ]]/1000</f>
        <v>6.282862125883991</v>
      </c>
    </row>
    <row r="341" spans="1:3" x14ac:dyDescent="0.25">
      <c r="A341" s="9" t="s">
        <v>244</v>
      </c>
      <c r="B341" s="12">
        <v>6228.3520421144131</v>
      </c>
      <c r="C341">
        <f>SAFADModel_final_000050[[#This Row],[Whole Building:Facility Total Electric Demand Power '[W'](Hourly) ]]/1000</f>
        <v>6.2283520421144134</v>
      </c>
    </row>
    <row r="342" spans="1:3" x14ac:dyDescent="0.25">
      <c r="A342" s="9" t="s">
        <v>245</v>
      </c>
      <c r="B342" s="12">
        <v>6187.0074458882082</v>
      </c>
      <c r="C342">
        <f>SAFADModel_final_000050[[#This Row],[Whole Building:Facility Total Electric Demand Power '[W'](Hourly) ]]/1000</f>
        <v>6.1870074458882085</v>
      </c>
    </row>
    <row r="343" spans="1:3" x14ac:dyDescent="0.25">
      <c r="A343" s="9" t="s">
        <v>246</v>
      </c>
      <c r="B343" s="12">
        <v>6206.5128610951615</v>
      </c>
      <c r="C343">
        <f>SAFADModel_final_000050[[#This Row],[Whole Building:Facility Total Electric Demand Power '[W'](Hourly) ]]/1000</f>
        <v>6.2065128610951614</v>
      </c>
    </row>
    <row r="344" spans="1:3" x14ac:dyDescent="0.25">
      <c r="A344" s="9" t="s">
        <v>247</v>
      </c>
      <c r="B344" s="12">
        <v>6241.697053894939</v>
      </c>
      <c r="C344">
        <f>SAFADModel_final_000050[[#This Row],[Whole Building:Facility Total Electric Demand Power '[W'](Hourly) ]]/1000</f>
        <v>6.2416970538949395</v>
      </c>
    </row>
    <row r="345" spans="1:3" x14ac:dyDescent="0.25">
      <c r="A345" s="9" t="s">
        <v>248</v>
      </c>
      <c r="B345" s="12">
        <v>23080.405480358178</v>
      </c>
      <c r="C345">
        <f>SAFADModel_final_000050[[#This Row],[Whole Building:Facility Total Electric Demand Power '[W'](Hourly) ]]/1000</f>
        <v>23.080405480358177</v>
      </c>
    </row>
    <row r="346" spans="1:3" x14ac:dyDescent="0.25">
      <c r="A346" s="9" t="s">
        <v>249</v>
      </c>
      <c r="B346" s="12">
        <v>66375.848378678667</v>
      </c>
      <c r="C346">
        <f>SAFADModel_final_000050[[#This Row],[Whole Building:Facility Total Electric Demand Power '[W'](Hourly) ]]/1000</f>
        <v>66.375848378678668</v>
      </c>
    </row>
    <row r="347" spans="1:3" x14ac:dyDescent="0.25">
      <c r="A347" s="9" t="s">
        <v>250</v>
      </c>
      <c r="B347" s="12">
        <v>97058.750068152018</v>
      </c>
      <c r="C347">
        <f>SAFADModel_final_000050[[#This Row],[Whole Building:Facility Total Electric Demand Power '[W'](Hourly) ]]/1000</f>
        <v>97.058750068152023</v>
      </c>
    </row>
    <row r="348" spans="1:3" x14ac:dyDescent="0.25">
      <c r="A348" s="9" t="s">
        <v>251</v>
      </c>
      <c r="B348" s="12">
        <v>95045.071323091353</v>
      </c>
      <c r="C348">
        <f>SAFADModel_final_000050[[#This Row],[Whole Building:Facility Total Electric Demand Power '[W'](Hourly) ]]/1000</f>
        <v>95.045071323091349</v>
      </c>
    </row>
    <row r="349" spans="1:3" x14ac:dyDescent="0.25">
      <c r="A349" s="9" t="s">
        <v>252</v>
      </c>
      <c r="B349" s="12">
        <v>119963.69869720622</v>
      </c>
      <c r="C349">
        <f>SAFADModel_final_000050[[#This Row],[Whole Building:Facility Total Electric Demand Power '[W'](Hourly) ]]/1000</f>
        <v>119.96369869720621</v>
      </c>
    </row>
    <row r="350" spans="1:3" x14ac:dyDescent="0.25">
      <c r="A350" s="9" t="s">
        <v>253</v>
      </c>
      <c r="B350" s="12">
        <v>116050.58003167564</v>
      </c>
      <c r="C350">
        <f>SAFADModel_final_000050[[#This Row],[Whole Building:Facility Total Electric Demand Power '[W'](Hourly) ]]/1000</f>
        <v>116.05058003167564</v>
      </c>
    </row>
    <row r="351" spans="1:3" x14ac:dyDescent="0.25">
      <c r="A351" s="9" t="s">
        <v>254</v>
      </c>
      <c r="B351" s="12">
        <v>128588.68452977332</v>
      </c>
      <c r="C351">
        <f>SAFADModel_final_000050[[#This Row],[Whole Building:Facility Total Electric Demand Power '[W'](Hourly) ]]/1000</f>
        <v>128.58868452977333</v>
      </c>
    </row>
    <row r="352" spans="1:3" x14ac:dyDescent="0.25">
      <c r="A352" s="9" t="s">
        <v>255</v>
      </c>
      <c r="B352" s="12">
        <v>135660.73448424708</v>
      </c>
      <c r="C352">
        <f>SAFADModel_final_000050[[#This Row],[Whole Building:Facility Total Electric Demand Power '[W'](Hourly) ]]/1000</f>
        <v>135.66073448424709</v>
      </c>
    </row>
    <row r="353" spans="1:3" x14ac:dyDescent="0.25">
      <c r="A353" s="9" t="s">
        <v>256</v>
      </c>
      <c r="B353" s="12">
        <v>125584.91332049813</v>
      </c>
      <c r="C353">
        <f>SAFADModel_final_000050[[#This Row],[Whole Building:Facility Total Electric Demand Power '[W'](Hourly) ]]/1000</f>
        <v>125.58491332049813</v>
      </c>
    </row>
    <row r="354" spans="1:3" x14ac:dyDescent="0.25">
      <c r="A354" s="9" t="s">
        <v>257</v>
      </c>
      <c r="B354" s="12">
        <v>110964.15223024438</v>
      </c>
      <c r="C354">
        <f>SAFADModel_final_000050[[#This Row],[Whole Building:Facility Total Electric Demand Power '[W'](Hourly) ]]/1000</f>
        <v>110.96415223024438</v>
      </c>
    </row>
    <row r="355" spans="1:3" x14ac:dyDescent="0.25">
      <c r="A355" s="9" t="s">
        <v>258</v>
      </c>
      <c r="B355" s="12">
        <v>40515.228568210739</v>
      </c>
      <c r="C355">
        <f>SAFADModel_final_000050[[#This Row],[Whole Building:Facility Total Electric Demand Power '[W'](Hourly) ]]/1000</f>
        <v>40.515228568210738</v>
      </c>
    </row>
    <row r="356" spans="1:3" x14ac:dyDescent="0.25">
      <c r="A356" s="9" t="s">
        <v>259</v>
      </c>
      <c r="B356" s="12">
        <v>19891.151225525613</v>
      </c>
      <c r="C356">
        <f>SAFADModel_final_000050[[#This Row],[Whole Building:Facility Total Electric Demand Power '[W'](Hourly) ]]/1000</f>
        <v>19.891151225525611</v>
      </c>
    </row>
    <row r="357" spans="1:3" x14ac:dyDescent="0.25">
      <c r="A357" s="9" t="s">
        <v>260</v>
      </c>
      <c r="B357" s="12">
        <v>8737.0702605934239</v>
      </c>
      <c r="C357">
        <f>SAFADModel_final_000050[[#This Row],[Whole Building:Facility Total Electric Demand Power '[W'](Hourly) ]]/1000</f>
        <v>8.7370702605934234</v>
      </c>
    </row>
    <row r="358" spans="1:3" x14ac:dyDescent="0.25">
      <c r="A358" s="9" t="s">
        <v>261</v>
      </c>
      <c r="B358" s="12">
        <v>6799.3179359336673</v>
      </c>
      <c r="C358">
        <f>SAFADModel_final_000050[[#This Row],[Whole Building:Facility Total Electric Demand Power '[W'](Hourly) ]]/1000</f>
        <v>6.7993179359336668</v>
      </c>
    </row>
    <row r="359" spans="1:3" x14ac:dyDescent="0.25">
      <c r="A359" s="9" t="s">
        <v>262</v>
      </c>
      <c r="B359" s="12">
        <v>6383.3497224674602</v>
      </c>
      <c r="C359">
        <f>SAFADModel_final_000050[[#This Row],[Whole Building:Facility Total Electric Demand Power '[W'](Hourly) ]]/1000</f>
        <v>6.38334972246746</v>
      </c>
    </row>
    <row r="360" spans="1:3" x14ac:dyDescent="0.25">
      <c r="A360" s="9" t="s">
        <v>263</v>
      </c>
      <c r="B360" s="12">
        <v>6388.1467479335961</v>
      </c>
      <c r="C360">
        <f>SAFADModel_final_000050[[#This Row],[Whole Building:Facility Total Electric Demand Power '[W'](Hourly) ]]/1000</f>
        <v>6.3881467479335958</v>
      </c>
    </row>
    <row r="361" spans="1:3" x14ac:dyDescent="0.25">
      <c r="A361" s="9" t="s">
        <v>264</v>
      </c>
      <c r="B361" s="12">
        <v>6377.620997756695</v>
      </c>
      <c r="C361">
        <f>SAFADModel_final_000050[[#This Row],[Whole Building:Facility Total Electric Demand Power '[W'](Hourly) ]]/1000</f>
        <v>6.3776209977566953</v>
      </c>
    </row>
    <row r="362" spans="1:3" x14ac:dyDescent="0.25">
      <c r="A362" s="9" t="s">
        <v>265</v>
      </c>
      <c r="B362" s="12">
        <v>6322.2715566181096</v>
      </c>
      <c r="C362">
        <f>SAFADModel_final_000050[[#This Row],[Whole Building:Facility Total Electric Demand Power '[W'](Hourly) ]]/1000</f>
        <v>6.3222715566181096</v>
      </c>
    </row>
    <row r="363" spans="1:3" x14ac:dyDescent="0.25">
      <c r="A363" s="9" t="s">
        <v>266</v>
      </c>
      <c r="B363" s="12">
        <v>6212.3781447454385</v>
      </c>
      <c r="C363">
        <f>SAFADModel_final_000050[[#This Row],[Whole Building:Facility Total Electric Demand Power '[W'](Hourly) ]]/1000</f>
        <v>6.212378144745438</v>
      </c>
    </row>
    <row r="364" spans="1:3" x14ac:dyDescent="0.25">
      <c r="A364" s="9" t="s">
        <v>267</v>
      </c>
      <c r="B364" s="12">
        <v>6130.4312384020022</v>
      </c>
      <c r="C364">
        <f>SAFADModel_final_000050[[#This Row],[Whole Building:Facility Total Electric Demand Power '[W'](Hourly) ]]/1000</f>
        <v>6.1304312384020019</v>
      </c>
    </row>
    <row r="365" spans="1:3" x14ac:dyDescent="0.25">
      <c r="A365" s="9" t="s">
        <v>268</v>
      </c>
      <c r="B365" s="12">
        <v>6101.3022778630366</v>
      </c>
      <c r="C365">
        <f>SAFADModel_final_000050[[#This Row],[Whole Building:Facility Total Electric Demand Power '[W'](Hourly) ]]/1000</f>
        <v>6.1013022778630361</v>
      </c>
    </row>
    <row r="366" spans="1:3" x14ac:dyDescent="0.25">
      <c r="A366" s="9" t="s">
        <v>269</v>
      </c>
      <c r="B366" s="12">
        <v>6073.2065750648007</v>
      </c>
      <c r="C366">
        <f>SAFADModel_final_000050[[#This Row],[Whole Building:Facility Total Electric Demand Power '[W'](Hourly) ]]/1000</f>
        <v>6.073206575064801</v>
      </c>
    </row>
    <row r="367" spans="1:3" x14ac:dyDescent="0.25">
      <c r="A367" s="9" t="s">
        <v>270</v>
      </c>
      <c r="B367" s="12">
        <v>6128.4066034039352</v>
      </c>
      <c r="C367">
        <f>SAFADModel_final_000050[[#This Row],[Whole Building:Facility Total Electric Demand Power '[W'](Hourly) ]]/1000</f>
        <v>6.1284066034039348</v>
      </c>
    </row>
    <row r="368" spans="1:3" x14ac:dyDescent="0.25">
      <c r="A368" s="9" t="s">
        <v>271</v>
      </c>
      <c r="B368" s="12">
        <v>6256.4747506417043</v>
      </c>
      <c r="C368">
        <f>SAFADModel_final_000050[[#This Row],[Whole Building:Facility Total Electric Demand Power '[W'](Hourly) ]]/1000</f>
        <v>6.2564747506417042</v>
      </c>
    </row>
    <row r="369" spans="1:3" x14ac:dyDescent="0.25">
      <c r="A369" s="9" t="s">
        <v>272</v>
      </c>
      <c r="B369" s="12">
        <v>15601.845963698832</v>
      </c>
      <c r="C369">
        <f>SAFADModel_final_000050[[#This Row],[Whole Building:Facility Total Electric Demand Power '[W'](Hourly) ]]/1000</f>
        <v>15.601845963698832</v>
      </c>
    </row>
    <row r="370" spans="1:3" x14ac:dyDescent="0.25">
      <c r="A370" s="9" t="s">
        <v>273</v>
      </c>
      <c r="B370" s="12">
        <v>70690.971581851627</v>
      </c>
      <c r="C370">
        <f>SAFADModel_final_000050[[#This Row],[Whole Building:Facility Total Electric Demand Power '[W'](Hourly) ]]/1000</f>
        <v>70.690971581851628</v>
      </c>
    </row>
    <row r="371" spans="1:3" x14ac:dyDescent="0.25">
      <c r="A371" s="9" t="s">
        <v>274</v>
      </c>
      <c r="B371" s="12">
        <v>96045.188251832922</v>
      </c>
      <c r="C371">
        <f>SAFADModel_final_000050[[#This Row],[Whole Building:Facility Total Electric Demand Power '[W'](Hourly) ]]/1000</f>
        <v>96.045188251832926</v>
      </c>
    </row>
    <row r="372" spans="1:3" x14ac:dyDescent="0.25">
      <c r="A372" s="9" t="s">
        <v>275</v>
      </c>
      <c r="B372" s="12">
        <v>101467.20372906675</v>
      </c>
      <c r="C372">
        <f>SAFADModel_final_000050[[#This Row],[Whole Building:Facility Total Electric Demand Power '[W'](Hourly) ]]/1000</f>
        <v>101.46720372906675</v>
      </c>
    </row>
    <row r="373" spans="1:3" x14ac:dyDescent="0.25">
      <c r="A373" s="9" t="s">
        <v>276</v>
      </c>
      <c r="B373" s="12">
        <v>119676.98814976466</v>
      </c>
      <c r="C373">
        <f>SAFADModel_final_000050[[#This Row],[Whole Building:Facility Total Electric Demand Power '[W'](Hourly) ]]/1000</f>
        <v>119.67698814976465</v>
      </c>
    </row>
    <row r="374" spans="1:3" x14ac:dyDescent="0.25">
      <c r="A374" s="9" t="s">
        <v>277</v>
      </c>
      <c r="B374" s="12">
        <v>110822.32203891363</v>
      </c>
      <c r="C374">
        <f>SAFADModel_final_000050[[#This Row],[Whole Building:Facility Total Electric Demand Power '[W'](Hourly) ]]/1000</f>
        <v>110.82232203891363</v>
      </c>
    </row>
    <row r="375" spans="1:3" x14ac:dyDescent="0.25">
      <c r="A375" s="9" t="s">
        <v>278</v>
      </c>
      <c r="B375" s="12">
        <v>127186.81780168018</v>
      </c>
      <c r="C375">
        <f>SAFADModel_final_000050[[#This Row],[Whole Building:Facility Total Electric Demand Power '[W'](Hourly) ]]/1000</f>
        <v>127.18681780168018</v>
      </c>
    </row>
    <row r="376" spans="1:3" x14ac:dyDescent="0.25">
      <c r="A376" s="9" t="s">
        <v>279</v>
      </c>
      <c r="B376" s="12">
        <v>118000.53003706317</v>
      </c>
      <c r="C376">
        <f>SAFADModel_final_000050[[#This Row],[Whole Building:Facility Total Electric Demand Power '[W'](Hourly) ]]/1000</f>
        <v>118.00053003706317</v>
      </c>
    </row>
    <row r="377" spans="1:3" x14ac:dyDescent="0.25">
      <c r="A377" s="9" t="s">
        <v>280</v>
      </c>
      <c r="B377" s="12">
        <v>120267.37222326186</v>
      </c>
      <c r="C377">
        <f>SAFADModel_final_000050[[#This Row],[Whole Building:Facility Total Electric Demand Power '[W'](Hourly) ]]/1000</f>
        <v>120.26737222326186</v>
      </c>
    </row>
    <row r="378" spans="1:3" x14ac:dyDescent="0.25">
      <c r="A378" s="9" t="s">
        <v>281</v>
      </c>
      <c r="B378" s="12">
        <v>102441.69655486137</v>
      </c>
      <c r="C378">
        <f>SAFADModel_final_000050[[#This Row],[Whole Building:Facility Total Electric Demand Power '[W'](Hourly) ]]/1000</f>
        <v>102.44169655486137</v>
      </c>
    </row>
    <row r="379" spans="1:3" x14ac:dyDescent="0.25">
      <c r="A379" s="9" t="s">
        <v>282</v>
      </c>
      <c r="B379" s="12">
        <v>84549.087073406903</v>
      </c>
      <c r="C379">
        <f>SAFADModel_final_000050[[#This Row],[Whole Building:Facility Total Electric Demand Power '[W'](Hourly) ]]/1000</f>
        <v>84.549087073406909</v>
      </c>
    </row>
    <row r="380" spans="1:3" x14ac:dyDescent="0.25">
      <c r="A380" s="9" t="s">
        <v>283</v>
      </c>
      <c r="B380" s="12">
        <v>52745.58374201347</v>
      </c>
      <c r="C380">
        <f>SAFADModel_final_000050[[#This Row],[Whole Building:Facility Total Electric Demand Power '[W'](Hourly) ]]/1000</f>
        <v>52.745583742013473</v>
      </c>
    </row>
    <row r="381" spans="1:3" x14ac:dyDescent="0.25">
      <c r="A381" s="9" t="s">
        <v>284</v>
      </c>
      <c r="B381" s="12">
        <v>29326.996297339789</v>
      </c>
      <c r="C381">
        <f>SAFADModel_final_000050[[#This Row],[Whole Building:Facility Total Electric Demand Power '[W'](Hourly) ]]/1000</f>
        <v>29.32699629733979</v>
      </c>
    </row>
    <row r="382" spans="1:3" x14ac:dyDescent="0.25">
      <c r="A382" s="9" t="s">
        <v>285</v>
      </c>
      <c r="B382" s="12">
        <v>6582.2532602953243</v>
      </c>
      <c r="C382">
        <f>SAFADModel_final_000050[[#This Row],[Whole Building:Facility Total Electric Demand Power '[W'](Hourly) ]]/1000</f>
        <v>6.5822532602953245</v>
      </c>
    </row>
    <row r="383" spans="1:3" x14ac:dyDescent="0.25">
      <c r="A383" s="9" t="s">
        <v>286</v>
      </c>
      <c r="B383" s="12">
        <v>6420.39638776015</v>
      </c>
      <c r="C383">
        <f>SAFADModel_final_000050[[#This Row],[Whole Building:Facility Total Electric Demand Power '[W'](Hourly) ]]/1000</f>
        <v>6.4203963877601504</v>
      </c>
    </row>
    <row r="384" spans="1:3" x14ac:dyDescent="0.25">
      <c r="A384" s="9" t="s">
        <v>287</v>
      </c>
      <c r="B384" s="12">
        <v>6351.7562349837654</v>
      </c>
      <c r="C384">
        <f>SAFADModel_final_000050[[#This Row],[Whole Building:Facility Total Electric Demand Power '[W'](Hourly) ]]/1000</f>
        <v>6.3517562349837657</v>
      </c>
    </row>
    <row r="385" spans="1:3" x14ac:dyDescent="0.25">
      <c r="A385" s="9" t="s">
        <v>288</v>
      </c>
      <c r="B385" s="12">
        <v>6334.9772812431574</v>
      </c>
      <c r="C385">
        <f>SAFADModel_final_000050[[#This Row],[Whole Building:Facility Total Electric Demand Power '[W'](Hourly) ]]/1000</f>
        <v>6.3349772812431571</v>
      </c>
    </row>
    <row r="386" spans="1:3" x14ac:dyDescent="0.25">
      <c r="A386" s="9" t="s">
        <v>289</v>
      </c>
      <c r="B386" s="12">
        <v>6340.9261493403874</v>
      </c>
      <c r="C386">
        <f>SAFADModel_final_000050[[#This Row],[Whole Building:Facility Total Electric Demand Power '[W'](Hourly) ]]/1000</f>
        <v>6.3409261493403877</v>
      </c>
    </row>
    <row r="387" spans="1:3" x14ac:dyDescent="0.25">
      <c r="A387" s="9" t="s">
        <v>290</v>
      </c>
      <c r="B387" s="12">
        <v>6353.3936350098766</v>
      </c>
      <c r="C387">
        <f>SAFADModel_final_000050[[#This Row],[Whole Building:Facility Total Electric Demand Power '[W'](Hourly) ]]/1000</f>
        <v>6.3533936350098763</v>
      </c>
    </row>
    <row r="388" spans="1:3" x14ac:dyDescent="0.25">
      <c r="A388" s="9" t="s">
        <v>291</v>
      </c>
      <c r="B388" s="12">
        <v>6351.5916984975893</v>
      </c>
      <c r="C388">
        <f>SAFADModel_final_000050[[#This Row],[Whole Building:Facility Total Electric Demand Power '[W'](Hourly) ]]/1000</f>
        <v>6.3515916984975895</v>
      </c>
    </row>
    <row r="389" spans="1:3" x14ac:dyDescent="0.25">
      <c r="A389" s="9" t="s">
        <v>292</v>
      </c>
      <c r="B389" s="12">
        <v>6325.230881620806</v>
      </c>
      <c r="C389">
        <f>SAFADModel_final_000050[[#This Row],[Whole Building:Facility Total Electric Demand Power '[W'](Hourly) ]]/1000</f>
        <v>6.325230881620806</v>
      </c>
    </row>
    <row r="390" spans="1:3" x14ac:dyDescent="0.25">
      <c r="A390" s="9" t="s">
        <v>293</v>
      </c>
      <c r="B390" s="12">
        <v>6299.5044817764765</v>
      </c>
      <c r="C390">
        <f>SAFADModel_final_000050[[#This Row],[Whole Building:Facility Total Electric Demand Power '[W'](Hourly) ]]/1000</f>
        <v>6.2995044817764763</v>
      </c>
    </row>
    <row r="391" spans="1:3" x14ac:dyDescent="0.25">
      <c r="A391" s="9" t="s">
        <v>294</v>
      </c>
      <c r="B391" s="12">
        <v>6297.057954360961</v>
      </c>
      <c r="C391">
        <f>SAFADModel_final_000050[[#This Row],[Whole Building:Facility Total Electric Demand Power '[W'](Hourly) ]]/1000</f>
        <v>6.2970579543609606</v>
      </c>
    </row>
    <row r="392" spans="1:3" x14ac:dyDescent="0.25">
      <c r="A392" s="9" t="s">
        <v>295</v>
      </c>
      <c r="B392" s="12">
        <v>6340.9766727138494</v>
      </c>
      <c r="C392">
        <f>SAFADModel_final_000050[[#This Row],[Whole Building:Facility Total Electric Demand Power '[W'](Hourly) ]]/1000</f>
        <v>6.3409766727138495</v>
      </c>
    </row>
    <row r="393" spans="1:3" x14ac:dyDescent="0.25">
      <c r="A393" s="9" t="s">
        <v>296</v>
      </c>
      <c r="B393" s="12">
        <v>6403.3615568665091</v>
      </c>
      <c r="C393">
        <f>SAFADModel_final_000050[[#This Row],[Whole Building:Facility Total Electric Demand Power '[W'](Hourly) ]]/1000</f>
        <v>6.4033615568665088</v>
      </c>
    </row>
    <row r="394" spans="1:3" x14ac:dyDescent="0.25">
      <c r="A394" s="9" t="s">
        <v>297</v>
      </c>
      <c r="B394" s="12">
        <v>6447.7912384503579</v>
      </c>
      <c r="C394">
        <f>SAFADModel_final_000050[[#This Row],[Whole Building:Facility Total Electric Demand Power '[W'](Hourly) ]]/1000</f>
        <v>6.4477912384503577</v>
      </c>
    </row>
    <row r="395" spans="1:3" x14ac:dyDescent="0.25">
      <c r="A395" s="9" t="s">
        <v>298</v>
      </c>
      <c r="B395" s="12">
        <v>6473.5949909410519</v>
      </c>
      <c r="C395">
        <f>SAFADModel_final_000050[[#This Row],[Whole Building:Facility Total Electric Demand Power '[W'](Hourly) ]]/1000</f>
        <v>6.4735949909410522</v>
      </c>
    </row>
    <row r="396" spans="1:3" x14ac:dyDescent="0.25">
      <c r="A396" s="9" t="s">
        <v>299</v>
      </c>
      <c r="B396" s="12">
        <v>6497.6284849664662</v>
      </c>
      <c r="C396">
        <f>SAFADModel_final_000050[[#This Row],[Whole Building:Facility Total Electric Demand Power '[W'](Hourly) ]]/1000</f>
        <v>6.4976284849664658</v>
      </c>
    </row>
    <row r="397" spans="1:3" x14ac:dyDescent="0.25">
      <c r="A397" s="9" t="s">
        <v>300</v>
      </c>
      <c r="B397" s="12">
        <v>6514.6677977820536</v>
      </c>
      <c r="C397">
        <f>SAFADModel_final_000050[[#This Row],[Whole Building:Facility Total Electric Demand Power '[W'](Hourly) ]]/1000</f>
        <v>6.514667797782054</v>
      </c>
    </row>
    <row r="398" spans="1:3" x14ac:dyDescent="0.25">
      <c r="A398" s="9" t="s">
        <v>301</v>
      </c>
      <c r="B398" s="12">
        <v>6519.6359237589932</v>
      </c>
      <c r="C398">
        <f>SAFADModel_final_000050[[#This Row],[Whole Building:Facility Total Electric Demand Power '[W'](Hourly) ]]/1000</f>
        <v>6.5196359237589929</v>
      </c>
    </row>
    <row r="399" spans="1:3" x14ac:dyDescent="0.25">
      <c r="A399" s="9" t="s">
        <v>302</v>
      </c>
      <c r="B399" s="12">
        <v>6521.0671996051706</v>
      </c>
      <c r="C399">
        <f>SAFADModel_final_000050[[#This Row],[Whole Building:Facility Total Electric Demand Power '[W'](Hourly) ]]/1000</f>
        <v>6.521067199605171</v>
      </c>
    </row>
    <row r="400" spans="1:3" x14ac:dyDescent="0.25">
      <c r="A400" s="9" t="s">
        <v>303</v>
      </c>
      <c r="B400" s="12">
        <v>6523.8414300140284</v>
      </c>
      <c r="C400">
        <f>SAFADModel_final_000050[[#This Row],[Whole Building:Facility Total Electric Demand Power '[W'](Hourly) ]]/1000</f>
        <v>6.5238414300140288</v>
      </c>
    </row>
    <row r="401" spans="1:3" x14ac:dyDescent="0.25">
      <c r="A401" s="9" t="s">
        <v>304</v>
      </c>
      <c r="B401" s="12">
        <v>6522.2433093424324</v>
      </c>
      <c r="C401">
        <f>SAFADModel_final_000050[[#This Row],[Whole Building:Facility Total Electric Demand Power '[W'](Hourly) ]]/1000</f>
        <v>6.5222433093424321</v>
      </c>
    </row>
    <row r="402" spans="1:3" x14ac:dyDescent="0.25">
      <c r="A402" s="9" t="s">
        <v>305</v>
      </c>
      <c r="B402" s="12">
        <v>6509.0045895363228</v>
      </c>
      <c r="C402">
        <f>SAFADModel_final_000050[[#This Row],[Whole Building:Facility Total Electric Demand Power '[W'](Hourly) ]]/1000</f>
        <v>6.5090045895363229</v>
      </c>
    </row>
    <row r="403" spans="1:3" x14ac:dyDescent="0.25">
      <c r="A403" s="9" t="s">
        <v>306</v>
      </c>
      <c r="B403" s="12">
        <v>6484.9311488544236</v>
      </c>
      <c r="C403">
        <f>SAFADModel_final_000050[[#This Row],[Whole Building:Facility Total Electric Demand Power '[W'](Hourly) ]]/1000</f>
        <v>6.4849311488544235</v>
      </c>
    </row>
    <row r="404" spans="1:3" x14ac:dyDescent="0.25">
      <c r="A404" s="9" t="s">
        <v>307</v>
      </c>
      <c r="B404" s="12">
        <v>6450.3397666497622</v>
      </c>
      <c r="C404">
        <f>SAFADModel_final_000050[[#This Row],[Whole Building:Facility Total Electric Demand Power '[W'](Hourly) ]]/1000</f>
        <v>6.4503397666497619</v>
      </c>
    </row>
    <row r="405" spans="1:3" x14ac:dyDescent="0.25">
      <c r="A405" s="9" t="s">
        <v>308</v>
      </c>
      <c r="B405" s="12">
        <v>6412.8519749088555</v>
      </c>
      <c r="C405">
        <f>SAFADModel_final_000050[[#This Row],[Whole Building:Facility Total Electric Demand Power '[W'](Hourly) ]]/1000</f>
        <v>6.4128519749088557</v>
      </c>
    </row>
    <row r="406" spans="1:3" x14ac:dyDescent="0.25">
      <c r="A406" s="9" t="s">
        <v>309</v>
      </c>
      <c r="B406" s="12">
        <v>6391.8161014400839</v>
      </c>
      <c r="C406">
        <f>SAFADModel_final_000050[[#This Row],[Whole Building:Facility Total Electric Demand Power '[W'](Hourly) ]]/1000</f>
        <v>6.3918161014400843</v>
      </c>
    </row>
    <row r="407" spans="1:3" x14ac:dyDescent="0.25">
      <c r="A407" s="9" t="s">
        <v>310</v>
      </c>
      <c r="B407" s="12">
        <v>6359.5150724560672</v>
      </c>
      <c r="C407">
        <f>SAFADModel_final_000050[[#This Row],[Whole Building:Facility Total Electric Demand Power '[W'](Hourly) ]]/1000</f>
        <v>6.359515072456067</v>
      </c>
    </row>
    <row r="408" spans="1:3" x14ac:dyDescent="0.25">
      <c r="A408" s="9" t="s">
        <v>311</v>
      </c>
      <c r="B408" s="12">
        <v>6328.3804035025569</v>
      </c>
      <c r="C408">
        <f>SAFADModel_final_000050[[#This Row],[Whole Building:Facility Total Electric Demand Power '[W'](Hourly) ]]/1000</f>
        <v>6.3283804035025568</v>
      </c>
    </row>
    <row r="409" spans="1:3" x14ac:dyDescent="0.25">
      <c r="A409" s="9" t="s">
        <v>312</v>
      </c>
      <c r="B409" s="12">
        <v>6296.4957798860241</v>
      </c>
      <c r="C409">
        <f>SAFADModel_final_000050[[#This Row],[Whole Building:Facility Total Electric Demand Power '[W'](Hourly) ]]/1000</f>
        <v>6.2964957798860244</v>
      </c>
    </row>
    <row r="410" spans="1:3" x14ac:dyDescent="0.25">
      <c r="A410" s="9" t="s">
        <v>313</v>
      </c>
      <c r="B410" s="12">
        <v>6277.3876690525285</v>
      </c>
      <c r="C410">
        <f>SAFADModel_final_000050[[#This Row],[Whole Building:Facility Total Electric Demand Power '[W'](Hourly) ]]/1000</f>
        <v>6.2773876690525281</v>
      </c>
    </row>
    <row r="411" spans="1:3" x14ac:dyDescent="0.25">
      <c r="A411" s="9" t="s">
        <v>314</v>
      </c>
      <c r="B411" s="12">
        <v>6260.760423157707</v>
      </c>
      <c r="C411">
        <f>SAFADModel_final_000050[[#This Row],[Whole Building:Facility Total Electric Demand Power '[W'](Hourly) ]]/1000</f>
        <v>6.2607604231577074</v>
      </c>
    </row>
    <row r="412" spans="1:3" x14ac:dyDescent="0.25">
      <c r="A412" s="9" t="s">
        <v>315</v>
      </c>
      <c r="B412" s="12">
        <v>6247.7960448537378</v>
      </c>
      <c r="C412">
        <f>SAFADModel_final_000050[[#This Row],[Whole Building:Facility Total Electric Demand Power '[W'](Hourly) ]]/1000</f>
        <v>6.2477960448537377</v>
      </c>
    </row>
    <row r="413" spans="1:3" x14ac:dyDescent="0.25">
      <c r="A413" s="9" t="s">
        <v>316</v>
      </c>
      <c r="B413" s="12">
        <v>6231.1380870249368</v>
      </c>
      <c r="C413">
        <f>SAFADModel_final_000050[[#This Row],[Whole Building:Facility Total Electric Demand Power '[W'](Hourly) ]]/1000</f>
        <v>6.2311380870249371</v>
      </c>
    </row>
    <row r="414" spans="1:3" x14ac:dyDescent="0.25">
      <c r="A414" s="9" t="s">
        <v>317</v>
      </c>
      <c r="B414" s="12">
        <v>6216.4492578888012</v>
      </c>
      <c r="C414">
        <f>SAFADModel_final_000050[[#This Row],[Whole Building:Facility Total Electric Demand Power '[W'](Hourly) ]]/1000</f>
        <v>6.2164492578888009</v>
      </c>
    </row>
    <row r="415" spans="1:3" x14ac:dyDescent="0.25">
      <c r="A415" s="9" t="s">
        <v>318</v>
      </c>
      <c r="B415" s="12">
        <v>6222.3636047398968</v>
      </c>
      <c r="C415">
        <f>SAFADModel_final_000050[[#This Row],[Whole Building:Facility Total Electric Demand Power '[W'](Hourly) ]]/1000</f>
        <v>6.2223636047398969</v>
      </c>
    </row>
    <row r="416" spans="1:3" x14ac:dyDescent="0.25">
      <c r="A416" s="9" t="s">
        <v>319</v>
      </c>
      <c r="B416" s="12">
        <v>6272.0302021295065</v>
      </c>
      <c r="C416">
        <f>SAFADModel_final_000050[[#This Row],[Whole Building:Facility Total Electric Demand Power '[W'](Hourly) ]]/1000</f>
        <v>6.2720302021295069</v>
      </c>
    </row>
    <row r="417" spans="1:3" x14ac:dyDescent="0.25">
      <c r="A417" s="9" t="s">
        <v>320</v>
      </c>
      <c r="B417" s="12">
        <v>6338.8546319148181</v>
      </c>
      <c r="C417">
        <f>SAFADModel_final_000050[[#This Row],[Whole Building:Facility Total Electric Demand Power '[W'](Hourly) ]]/1000</f>
        <v>6.3388546319148178</v>
      </c>
    </row>
    <row r="418" spans="1:3" x14ac:dyDescent="0.25">
      <c r="A418" s="9" t="s">
        <v>321</v>
      </c>
      <c r="B418" s="12">
        <v>6399.0431790595658</v>
      </c>
      <c r="C418">
        <f>SAFADModel_final_000050[[#This Row],[Whole Building:Facility Total Electric Demand Power '[W'](Hourly) ]]/1000</f>
        <v>6.3990431790595661</v>
      </c>
    </row>
    <row r="419" spans="1:3" x14ac:dyDescent="0.25">
      <c r="A419" s="9" t="s">
        <v>322</v>
      </c>
      <c r="B419" s="12">
        <v>6439.4458746613827</v>
      </c>
      <c r="C419">
        <f>SAFADModel_final_000050[[#This Row],[Whole Building:Facility Total Electric Demand Power '[W'](Hourly) ]]/1000</f>
        <v>6.4394458746613825</v>
      </c>
    </row>
    <row r="420" spans="1:3" x14ac:dyDescent="0.25">
      <c r="A420" s="9" t="s">
        <v>323</v>
      </c>
      <c r="B420" s="12">
        <v>6478.0935274830817</v>
      </c>
      <c r="C420">
        <f>SAFADModel_final_000050[[#This Row],[Whole Building:Facility Total Electric Demand Power '[W'](Hourly) ]]/1000</f>
        <v>6.4780935274830815</v>
      </c>
    </row>
    <row r="421" spans="1:3" x14ac:dyDescent="0.25">
      <c r="A421" s="9" t="s">
        <v>324</v>
      </c>
      <c r="B421" s="12">
        <v>6507.2079412709236</v>
      </c>
      <c r="C421">
        <f>SAFADModel_final_000050[[#This Row],[Whole Building:Facility Total Electric Demand Power '[W'](Hourly) ]]/1000</f>
        <v>6.5072079412709236</v>
      </c>
    </row>
    <row r="422" spans="1:3" x14ac:dyDescent="0.25">
      <c r="A422" s="9" t="s">
        <v>325</v>
      </c>
      <c r="B422" s="12">
        <v>6525.1390233704442</v>
      </c>
      <c r="C422">
        <f>SAFADModel_final_000050[[#This Row],[Whole Building:Facility Total Electric Demand Power '[W'](Hourly) ]]/1000</f>
        <v>6.5251390233704445</v>
      </c>
    </row>
    <row r="423" spans="1:3" x14ac:dyDescent="0.25">
      <c r="A423" s="9" t="s">
        <v>326</v>
      </c>
      <c r="B423" s="12">
        <v>6526.002172876907</v>
      </c>
      <c r="C423">
        <f>SAFADModel_final_000050[[#This Row],[Whole Building:Facility Total Electric Demand Power '[W'](Hourly) ]]/1000</f>
        <v>6.5260021728769066</v>
      </c>
    </row>
    <row r="424" spans="1:3" x14ac:dyDescent="0.25">
      <c r="A424" s="9" t="s">
        <v>327</v>
      </c>
      <c r="B424" s="12">
        <v>6506.0679783936212</v>
      </c>
      <c r="C424">
        <f>SAFADModel_final_000050[[#This Row],[Whole Building:Facility Total Electric Demand Power '[W'](Hourly) ]]/1000</f>
        <v>6.5060679783936211</v>
      </c>
    </row>
    <row r="425" spans="1:3" x14ac:dyDescent="0.25">
      <c r="A425" s="9" t="s">
        <v>328</v>
      </c>
      <c r="B425" s="12">
        <v>6460.5330729984116</v>
      </c>
      <c r="C425">
        <f>SAFADModel_final_000050[[#This Row],[Whole Building:Facility Total Electric Demand Power '[W'](Hourly) ]]/1000</f>
        <v>6.4605330729984116</v>
      </c>
    </row>
    <row r="426" spans="1:3" x14ac:dyDescent="0.25">
      <c r="A426" s="9" t="s">
        <v>329</v>
      </c>
      <c r="B426" s="12">
        <v>6411.7359485489551</v>
      </c>
      <c r="C426">
        <f>SAFADModel_final_000050[[#This Row],[Whole Building:Facility Total Electric Demand Power '[W'](Hourly) ]]/1000</f>
        <v>6.4117359485489551</v>
      </c>
    </row>
    <row r="427" spans="1:3" x14ac:dyDescent="0.25">
      <c r="A427" s="9" t="s">
        <v>330</v>
      </c>
      <c r="B427" s="12">
        <v>6372.0084114901156</v>
      </c>
      <c r="C427">
        <f>SAFADModel_final_000050[[#This Row],[Whole Building:Facility Total Electric Demand Power '[W'](Hourly) ]]/1000</f>
        <v>6.3720084114901159</v>
      </c>
    </row>
    <row r="428" spans="1:3" x14ac:dyDescent="0.25">
      <c r="A428" s="9" t="s">
        <v>331</v>
      </c>
      <c r="B428" s="12">
        <v>6348.4180761045945</v>
      </c>
      <c r="C428">
        <f>SAFADModel_final_000050[[#This Row],[Whole Building:Facility Total Electric Demand Power '[W'](Hourly) ]]/1000</f>
        <v>6.3484180761045943</v>
      </c>
    </row>
    <row r="429" spans="1:3" x14ac:dyDescent="0.25">
      <c r="A429" s="9" t="s">
        <v>332</v>
      </c>
      <c r="B429" s="12">
        <v>6332.6313015384439</v>
      </c>
      <c r="C429">
        <f>SAFADModel_final_000050[[#This Row],[Whole Building:Facility Total Electric Demand Power '[W'](Hourly) ]]/1000</f>
        <v>6.3326313015384441</v>
      </c>
    </row>
    <row r="430" spans="1:3" x14ac:dyDescent="0.25">
      <c r="A430" s="9" t="s">
        <v>333</v>
      </c>
      <c r="B430" s="12">
        <v>6318.3035538626364</v>
      </c>
      <c r="C430">
        <f>SAFADModel_final_000050[[#This Row],[Whole Building:Facility Total Electric Demand Power '[W'](Hourly) ]]/1000</f>
        <v>6.318303553862636</v>
      </c>
    </row>
    <row r="431" spans="1:3" x14ac:dyDescent="0.25">
      <c r="A431" s="9" t="s">
        <v>334</v>
      </c>
      <c r="B431" s="12">
        <v>6300.2476293868722</v>
      </c>
      <c r="C431">
        <f>SAFADModel_final_000050[[#This Row],[Whole Building:Facility Total Electric Demand Power '[W'](Hourly) ]]/1000</f>
        <v>6.3002476293868721</v>
      </c>
    </row>
    <row r="432" spans="1:3" x14ac:dyDescent="0.25">
      <c r="A432" s="9" t="s">
        <v>335</v>
      </c>
      <c r="B432" s="12">
        <v>6287.1675332365439</v>
      </c>
      <c r="C432">
        <f>SAFADModel_final_000050[[#This Row],[Whole Building:Facility Total Electric Demand Power '[W'](Hourly) ]]/1000</f>
        <v>6.287167533236544</v>
      </c>
    </row>
    <row r="433" spans="1:3" x14ac:dyDescent="0.25">
      <c r="A433" s="9" t="s">
        <v>336</v>
      </c>
      <c r="B433" s="12">
        <v>6276.3122599683511</v>
      </c>
      <c r="C433">
        <f>SAFADModel_final_000050[[#This Row],[Whole Building:Facility Total Electric Demand Power '[W'](Hourly) ]]/1000</f>
        <v>6.2763122599683507</v>
      </c>
    </row>
    <row r="434" spans="1:3" x14ac:dyDescent="0.25">
      <c r="A434" s="9" t="s">
        <v>337</v>
      </c>
      <c r="B434" s="12">
        <v>6271.5023999941404</v>
      </c>
      <c r="C434">
        <f>SAFADModel_final_000050[[#This Row],[Whole Building:Facility Total Electric Demand Power '[W'](Hourly) ]]/1000</f>
        <v>6.2715023999941408</v>
      </c>
    </row>
    <row r="435" spans="1:3" x14ac:dyDescent="0.25">
      <c r="A435" s="9" t="s">
        <v>338</v>
      </c>
      <c r="B435" s="12">
        <v>6270.5547289584765</v>
      </c>
      <c r="C435">
        <f>SAFADModel_final_000050[[#This Row],[Whole Building:Facility Total Electric Demand Power '[W'](Hourly) ]]/1000</f>
        <v>6.2705547289584764</v>
      </c>
    </row>
    <row r="436" spans="1:3" x14ac:dyDescent="0.25">
      <c r="A436" s="9" t="s">
        <v>339</v>
      </c>
      <c r="B436" s="12">
        <v>6257.2743158247868</v>
      </c>
      <c r="C436">
        <f>SAFADModel_final_000050[[#This Row],[Whole Building:Facility Total Electric Demand Power '[W'](Hourly) ]]/1000</f>
        <v>6.2572743158247865</v>
      </c>
    </row>
    <row r="437" spans="1:3" x14ac:dyDescent="0.25">
      <c r="A437" s="9" t="s">
        <v>340</v>
      </c>
      <c r="B437" s="12">
        <v>6221.855597838643</v>
      </c>
      <c r="C437">
        <f>SAFADModel_final_000050[[#This Row],[Whole Building:Facility Total Electric Demand Power '[W'](Hourly) ]]/1000</f>
        <v>6.2218555978386432</v>
      </c>
    </row>
    <row r="438" spans="1:3" x14ac:dyDescent="0.25">
      <c r="A438" s="9" t="s">
        <v>341</v>
      </c>
      <c r="B438" s="12">
        <v>6184.4708038510917</v>
      </c>
      <c r="C438">
        <f>SAFADModel_final_000050[[#This Row],[Whole Building:Facility Total Electric Demand Power '[W'](Hourly) ]]/1000</f>
        <v>6.1844708038510916</v>
      </c>
    </row>
    <row r="439" spans="1:3" x14ac:dyDescent="0.25">
      <c r="A439" s="9" t="s">
        <v>342</v>
      </c>
      <c r="B439" s="12">
        <v>6184.6185175899336</v>
      </c>
      <c r="C439">
        <f>SAFADModel_final_000050[[#This Row],[Whole Building:Facility Total Electric Demand Power '[W'](Hourly) ]]/1000</f>
        <v>6.184618517589934</v>
      </c>
    </row>
    <row r="440" spans="1:3" x14ac:dyDescent="0.25">
      <c r="A440" s="9" t="s">
        <v>343</v>
      </c>
      <c r="B440" s="12">
        <v>6258.2974648625559</v>
      </c>
      <c r="C440">
        <f>SAFADModel_final_000050[[#This Row],[Whole Building:Facility Total Electric Demand Power '[W'](Hourly) ]]/1000</f>
        <v>6.2582974648625562</v>
      </c>
    </row>
    <row r="441" spans="1:3" x14ac:dyDescent="0.25">
      <c r="A441" s="9" t="s">
        <v>344</v>
      </c>
      <c r="B441" s="12">
        <v>6357.3334492169406</v>
      </c>
      <c r="C441">
        <f>SAFADModel_final_000050[[#This Row],[Whole Building:Facility Total Electric Demand Power '[W'](Hourly) ]]/1000</f>
        <v>6.3573334492169407</v>
      </c>
    </row>
    <row r="442" spans="1:3" x14ac:dyDescent="0.25">
      <c r="A442" s="9" t="s">
        <v>345</v>
      </c>
      <c r="B442" s="12">
        <v>6434.0057411379721</v>
      </c>
      <c r="C442">
        <f>SAFADModel_final_000050[[#This Row],[Whole Building:Facility Total Electric Demand Power '[W'](Hourly) ]]/1000</f>
        <v>6.4340057411379723</v>
      </c>
    </row>
    <row r="443" spans="1:3" x14ac:dyDescent="0.25">
      <c r="A443" s="9" t="s">
        <v>346</v>
      </c>
      <c r="B443" s="12">
        <v>6476.5100062754473</v>
      </c>
      <c r="C443">
        <f>SAFADModel_final_000050[[#This Row],[Whole Building:Facility Total Electric Demand Power '[W'](Hourly) ]]/1000</f>
        <v>6.476510006275447</v>
      </c>
    </row>
    <row r="444" spans="1:3" x14ac:dyDescent="0.25">
      <c r="A444" s="9" t="s">
        <v>347</v>
      </c>
      <c r="B444" s="12">
        <v>6509.0242944289203</v>
      </c>
      <c r="C444">
        <f>SAFADModel_final_000050[[#This Row],[Whole Building:Facility Total Electric Demand Power '[W'](Hourly) ]]/1000</f>
        <v>6.5090242944289205</v>
      </c>
    </row>
    <row r="445" spans="1:3" x14ac:dyDescent="0.25">
      <c r="A445" s="9" t="s">
        <v>348</v>
      </c>
      <c r="B445" s="12">
        <v>6530.6345751196641</v>
      </c>
      <c r="C445">
        <f>SAFADModel_final_000050[[#This Row],[Whole Building:Facility Total Electric Demand Power '[W'](Hourly) ]]/1000</f>
        <v>6.5306345751196639</v>
      </c>
    </row>
    <row r="446" spans="1:3" x14ac:dyDescent="0.25">
      <c r="A446" s="9" t="s">
        <v>349</v>
      </c>
      <c r="B446" s="12">
        <v>6542.6151089090517</v>
      </c>
      <c r="C446">
        <f>SAFADModel_final_000050[[#This Row],[Whole Building:Facility Total Electric Demand Power '[W'](Hourly) ]]/1000</f>
        <v>6.5426151089090521</v>
      </c>
    </row>
    <row r="447" spans="1:3" x14ac:dyDescent="0.25">
      <c r="A447" s="9" t="s">
        <v>350</v>
      </c>
      <c r="B447" s="12">
        <v>6546.4924561969719</v>
      </c>
      <c r="C447">
        <f>SAFADModel_final_000050[[#This Row],[Whole Building:Facility Total Electric Demand Power '[W'](Hourly) ]]/1000</f>
        <v>6.5464924561969715</v>
      </c>
    </row>
    <row r="448" spans="1:3" x14ac:dyDescent="0.25">
      <c r="A448" s="9" t="s">
        <v>351</v>
      </c>
      <c r="B448" s="12">
        <v>6536.9489362134982</v>
      </c>
      <c r="C448">
        <f>SAFADModel_final_000050[[#This Row],[Whole Building:Facility Total Electric Demand Power '[W'](Hourly) ]]/1000</f>
        <v>6.5369489362134985</v>
      </c>
    </row>
    <row r="449" spans="1:3" x14ac:dyDescent="0.25">
      <c r="A449" s="9" t="s">
        <v>352</v>
      </c>
      <c r="B449" s="12">
        <v>6521.5924164555881</v>
      </c>
      <c r="C449">
        <f>SAFADModel_final_000050[[#This Row],[Whole Building:Facility Total Electric Demand Power '[W'](Hourly) ]]/1000</f>
        <v>6.5215924164555883</v>
      </c>
    </row>
    <row r="450" spans="1:3" x14ac:dyDescent="0.25">
      <c r="A450" s="9" t="s">
        <v>353</v>
      </c>
      <c r="B450" s="12">
        <v>6502.4228315097571</v>
      </c>
      <c r="C450">
        <f>SAFADModel_final_000050[[#This Row],[Whole Building:Facility Total Electric Demand Power '[W'](Hourly) ]]/1000</f>
        <v>6.5024228315097572</v>
      </c>
    </row>
    <row r="451" spans="1:3" x14ac:dyDescent="0.25">
      <c r="A451" s="9" t="s">
        <v>354</v>
      </c>
      <c r="B451" s="12">
        <v>6475.8822283139316</v>
      </c>
      <c r="C451">
        <f>SAFADModel_final_000050[[#This Row],[Whole Building:Facility Total Electric Demand Power '[W'](Hourly) ]]/1000</f>
        <v>6.4758822283139317</v>
      </c>
    </row>
    <row r="452" spans="1:3" x14ac:dyDescent="0.25">
      <c r="A452" s="9" t="s">
        <v>355</v>
      </c>
      <c r="B452" s="12">
        <v>6436.0875340305183</v>
      </c>
      <c r="C452">
        <f>SAFADModel_final_000050[[#This Row],[Whole Building:Facility Total Electric Demand Power '[W'](Hourly) ]]/1000</f>
        <v>6.4360875340305181</v>
      </c>
    </row>
    <row r="453" spans="1:3" x14ac:dyDescent="0.25">
      <c r="A453" s="9" t="s">
        <v>356</v>
      </c>
      <c r="B453" s="12">
        <v>6388.4257232229502</v>
      </c>
      <c r="C453">
        <f>SAFADModel_final_000050[[#This Row],[Whole Building:Facility Total Electric Demand Power '[W'](Hourly) ]]/1000</f>
        <v>6.3884257232229498</v>
      </c>
    </row>
    <row r="454" spans="1:3" x14ac:dyDescent="0.25">
      <c r="A454" s="9" t="s">
        <v>357</v>
      </c>
      <c r="B454" s="12">
        <v>6351.648584090708</v>
      </c>
      <c r="C454">
        <f>SAFADModel_final_000050[[#This Row],[Whole Building:Facility Total Electric Demand Power '[W'](Hourly) ]]/1000</f>
        <v>6.3516485840907082</v>
      </c>
    </row>
    <row r="455" spans="1:3" x14ac:dyDescent="0.25">
      <c r="A455" s="9" t="s">
        <v>358</v>
      </c>
      <c r="B455" s="12">
        <v>6307.9279410591853</v>
      </c>
      <c r="C455">
        <f>SAFADModel_final_000050[[#This Row],[Whole Building:Facility Total Electric Demand Power '[W'](Hourly) ]]/1000</f>
        <v>6.3079279410591855</v>
      </c>
    </row>
    <row r="456" spans="1:3" x14ac:dyDescent="0.25">
      <c r="A456" s="9" t="s">
        <v>359</v>
      </c>
      <c r="B456" s="12">
        <v>6259.0083113432011</v>
      </c>
      <c r="C456">
        <f>SAFADModel_final_000050[[#This Row],[Whole Building:Facility Total Electric Demand Power '[W'](Hourly) ]]/1000</f>
        <v>6.2590083113432007</v>
      </c>
    </row>
    <row r="457" spans="1:3" x14ac:dyDescent="0.25">
      <c r="A457" s="9" t="s">
        <v>360</v>
      </c>
      <c r="B457" s="12">
        <v>6223.06649987539</v>
      </c>
      <c r="C457">
        <f>SAFADModel_final_000050[[#This Row],[Whole Building:Facility Total Electric Demand Power '[W'](Hourly) ]]/1000</f>
        <v>6.2230664998753902</v>
      </c>
    </row>
    <row r="458" spans="1:3" x14ac:dyDescent="0.25">
      <c r="A458" s="9" t="s">
        <v>629</v>
      </c>
      <c r="B458" s="12">
        <v>6238.2772438405527</v>
      </c>
      <c r="C458">
        <f>SAFADModel_final_000050[[#This Row],[Whole Building:Facility Total Electric Demand Power '[W'](Hourly) ]]/1000</f>
        <v>6.2382772438405532</v>
      </c>
    </row>
    <row r="459" spans="1:3" x14ac:dyDescent="0.25">
      <c r="A459" s="9" t="s">
        <v>630</v>
      </c>
      <c r="B459" s="12">
        <v>6267.8651985436945</v>
      </c>
      <c r="C459">
        <f>SAFADModel_final_000050[[#This Row],[Whole Building:Facility Total Electric Demand Power '[W'](Hourly) ]]/1000</f>
        <v>6.2678651985436948</v>
      </c>
    </row>
    <row r="460" spans="1:3" x14ac:dyDescent="0.25">
      <c r="A460" s="9" t="s">
        <v>631</v>
      </c>
      <c r="B460" s="12">
        <v>6278.2602581676147</v>
      </c>
      <c r="C460">
        <f>SAFADModel_final_000050[[#This Row],[Whole Building:Facility Total Electric Demand Power '[W'](Hourly) ]]/1000</f>
        <v>6.2782602581676148</v>
      </c>
    </row>
    <row r="461" spans="1:3" x14ac:dyDescent="0.25">
      <c r="A461" s="9" t="s">
        <v>632</v>
      </c>
      <c r="B461" s="12">
        <v>6244.0674449727221</v>
      </c>
      <c r="C461">
        <f>SAFADModel_final_000050[[#This Row],[Whole Building:Facility Total Electric Demand Power '[W'](Hourly) ]]/1000</f>
        <v>6.244067444972722</v>
      </c>
    </row>
    <row r="462" spans="1:3" x14ac:dyDescent="0.25">
      <c r="A462" s="9" t="s">
        <v>633</v>
      </c>
      <c r="B462" s="12">
        <v>6195.8889387055997</v>
      </c>
      <c r="C462">
        <f>SAFADModel_final_000050[[#This Row],[Whole Building:Facility Total Electric Demand Power '[W'](Hourly) ]]/1000</f>
        <v>6.1958889387055995</v>
      </c>
    </row>
    <row r="463" spans="1:3" x14ac:dyDescent="0.25">
      <c r="A463" s="9" t="s">
        <v>634</v>
      </c>
      <c r="B463" s="12">
        <v>6184.9978948125417</v>
      </c>
      <c r="C463">
        <f>SAFADModel_final_000050[[#This Row],[Whole Building:Facility Total Electric Demand Power '[W'](Hourly) ]]/1000</f>
        <v>6.1849978948125415</v>
      </c>
    </row>
    <row r="464" spans="1:3" x14ac:dyDescent="0.25">
      <c r="A464" s="9" t="s">
        <v>635</v>
      </c>
      <c r="B464" s="12">
        <v>6252.0478339828396</v>
      </c>
      <c r="C464">
        <f>SAFADModel_final_000050[[#This Row],[Whole Building:Facility Total Electric Demand Power '[W'](Hourly) ]]/1000</f>
        <v>6.2520478339828394</v>
      </c>
    </row>
    <row r="465" spans="1:3" x14ac:dyDescent="0.25">
      <c r="A465" s="9" t="s">
        <v>636</v>
      </c>
      <c r="B465" s="12">
        <v>6343.1610466305037</v>
      </c>
      <c r="C465">
        <f>SAFADModel_final_000050[[#This Row],[Whole Building:Facility Total Electric Demand Power '[W'](Hourly) ]]/1000</f>
        <v>6.3431610466305042</v>
      </c>
    </row>
    <row r="466" spans="1:3" x14ac:dyDescent="0.25">
      <c r="A466" s="9" t="s">
        <v>637</v>
      </c>
      <c r="B466" s="12">
        <v>6413.5893146527878</v>
      </c>
      <c r="C466">
        <f>SAFADModel_final_000050[[#This Row],[Whole Building:Facility Total Electric Demand Power '[W'](Hourly) ]]/1000</f>
        <v>6.4135893146527883</v>
      </c>
    </row>
    <row r="467" spans="1:3" x14ac:dyDescent="0.25">
      <c r="A467" s="9" t="s">
        <v>638</v>
      </c>
      <c r="B467" s="12">
        <v>6462.4917511037538</v>
      </c>
      <c r="C467">
        <f>SAFADModel_final_000050[[#This Row],[Whole Building:Facility Total Electric Demand Power '[W'](Hourly) ]]/1000</f>
        <v>6.4624917511037534</v>
      </c>
    </row>
    <row r="468" spans="1:3" x14ac:dyDescent="0.25">
      <c r="A468" s="9" t="s">
        <v>639</v>
      </c>
      <c r="B468" s="12">
        <v>6497.954982083018</v>
      </c>
      <c r="C468">
        <f>SAFADModel_final_000050[[#This Row],[Whole Building:Facility Total Electric Demand Power '[W'](Hourly) ]]/1000</f>
        <v>6.4979549820830176</v>
      </c>
    </row>
    <row r="469" spans="1:3" x14ac:dyDescent="0.25">
      <c r="A469" s="9" t="s">
        <v>640</v>
      </c>
      <c r="B469" s="12">
        <v>6529.7238225915899</v>
      </c>
      <c r="C469">
        <f>SAFADModel_final_000050[[#This Row],[Whole Building:Facility Total Electric Demand Power '[W'](Hourly) ]]/1000</f>
        <v>6.5297238225915901</v>
      </c>
    </row>
    <row r="470" spans="1:3" x14ac:dyDescent="0.25">
      <c r="A470" s="9" t="s">
        <v>641</v>
      </c>
      <c r="B470" s="12">
        <v>6556.2656051729791</v>
      </c>
      <c r="C470">
        <f>SAFADModel_final_000050[[#This Row],[Whole Building:Facility Total Electric Demand Power '[W'](Hourly) ]]/1000</f>
        <v>6.5562656051729791</v>
      </c>
    </row>
    <row r="471" spans="1:3" x14ac:dyDescent="0.25">
      <c r="A471" s="9" t="s">
        <v>642</v>
      </c>
      <c r="B471" s="12">
        <v>6568.1688257668802</v>
      </c>
      <c r="C471">
        <f>SAFADModel_final_000050[[#This Row],[Whole Building:Facility Total Electric Demand Power '[W'](Hourly) ]]/1000</f>
        <v>6.5681688257668807</v>
      </c>
    </row>
    <row r="472" spans="1:3" x14ac:dyDescent="0.25">
      <c r="A472" s="9" t="s">
        <v>643</v>
      </c>
      <c r="B472" s="12">
        <v>6559.4683296465264</v>
      </c>
      <c r="C472">
        <f>SAFADModel_final_000050[[#This Row],[Whole Building:Facility Total Electric Demand Power '[W'](Hourly) ]]/1000</f>
        <v>6.5594683296465268</v>
      </c>
    </row>
    <row r="473" spans="1:3" x14ac:dyDescent="0.25">
      <c r="A473" s="9" t="s">
        <v>644</v>
      </c>
      <c r="B473" s="12">
        <v>6531.0636086840268</v>
      </c>
      <c r="C473">
        <f>SAFADModel_final_000050[[#This Row],[Whole Building:Facility Total Electric Demand Power '[W'](Hourly) ]]/1000</f>
        <v>6.5310636086840272</v>
      </c>
    </row>
    <row r="474" spans="1:3" x14ac:dyDescent="0.25">
      <c r="A474" s="9" t="s">
        <v>645</v>
      </c>
      <c r="B474" s="12">
        <v>6498.3760521706163</v>
      </c>
      <c r="C474">
        <f>SAFADModel_final_000050[[#This Row],[Whole Building:Facility Total Electric Demand Power '[W'](Hourly) ]]/1000</f>
        <v>6.4983760521706166</v>
      </c>
    </row>
    <row r="475" spans="1:3" x14ac:dyDescent="0.25">
      <c r="A475" s="9" t="s">
        <v>646</v>
      </c>
      <c r="B475" s="12">
        <v>6469.3123259747472</v>
      </c>
      <c r="C475">
        <f>SAFADModel_final_000050[[#This Row],[Whole Building:Facility Total Electric Demand Power '[W'](Hourly) ]]/1000</f>
        <v>6.4693123259747471</v>
      </c>
    </row>
    <row r="476" spans="1:3" x14ac:dyDescent="0.25">
      <c r="A476" s="9" t="s">
        <v>647</v>
      </c>
      <c r="B476" s="12">
        <v>6445.3259283154684</v>
      </c>
      <c r="C476">
        <f>SAFADModel_final_000050[[#This Row],[Whole Building:Facility Total Electric Demand Power '[W'](Hourly) ]]/1000</f>
        <v>6.4453259283154685</v>
      </c>
    </row>
    <row r="477" spans="1:3" x14ac:dyDescent="0.25">
      <c r="A477" s="9" t="s">
        <v>648</v>
      </c>
      <c r="B477" s="12">
        <v>6430.6898805484443</v>
      </c>
      <c r="C477">
        <f>SAFADModel_final_000050[[#This Row],[Whole Building:Facility Total Electric Demand Power '[W'](Hourly) ]]/1000</f>
        <v>6.430689880548444</v>
      </c>
    </row>
    <row r="478" spans="1:3" x14ac:dyDescent="0.25">
      <c r="A478" s="9" t="s">
        <v>649</v>
      </c>
      <c r="B478" s="12">
        <v>6418.25269386734</v>
      </c>
      <c r="C478">
        <f>SAFADModel_final_000050[[#This Row],[Whole Building:Facility Total Electric Demand Power '[W'](Hourly) ]]/1000</f>
        <v>6.4182526938673403</v>
      </c>
    </row>
    <row r="479" spans="1:3" x14ac:dyDescent="0.25">
      <c r="A479" s="9" t="s">
        <v>650</v>
      </c>
      <c r="B479" s="12">
        <v>6408.6005815938943</v>
      </c>
      <c r="C479">
        <f>SAFADModel_final_000050[[#This Row],[Whole Building:Facility Total Electric Demand Power '[W'](Hourly) ]]/1000</f>
        <v>6.4086005815938947</v>
      </c>
    </row>
    <row r="480" spans="1:3" x14ac:dyDescent="0.25">
      <c r="A480" s="9" t="s">
        <v>651</v>
      </c>
      <c r="B480" s="12">
        <v>6396.600414499233</v>
      </c>
      <c r="C480">
        <f>SAFADModel_final_000050[[#This Row],[Whole Building:Facility Total Electric Demand Power '[W'](Hourly) ]]/1000</f>
        <v>6.3966004144992334</v>
      </c>
    </row>
    <row r="481" spans="1:3" x14ac:dyDescent="0.25">
      <c r="A481" s="9" t="s">
        <v>652</v>
      </c>
      <c r="B481" s="12">
        <v>6372.0927419239742</v>
      </c>
      <c r="C481">
        <f>SAFADModel_final_000050[[#This Row],[Whole Building:Facility Total Electric Demand Power '[W'](Hourly) ]]/1000</f>
        <v>6.3720927419239741</v>
      </c>
    </row>
    <row r="482" spans="1:3" x14ac:dyDescent="0.25">
      <c r="A482" s="9" t="s">
        <v>653</v>
      </c>
      <c r="B482" s="12">
        <v>6338.8444504072422</v>
      </c>
      <c r="C482">
        <f>SAFADModel_final_000050[[#This Row],[Whole Building:Facility Total Electric Demand Power '[W'](Hourly) ]]/1000</f>
        <v>6.3388444504072421</v>
      </c>
    </row>
    <row r="483" spans="1:3" x14ac:dyDescent="0.25">
      <c r="A483" s="9" t="s">
        <v>654</v>
      </c>
      <c r="B483" s="12">
        <v>6304.8865632681636</v>
      </c>
      <c r="C483">
        <f>SAFADModel_final_000050[[#This Row],[Whole Building:Facility Total Electric Demand Power '[W'](Hourly) ]]/1000</f>
        <v>6.3048865632681634</v>
      </c>
    </row>
    <row r="484" spans="1:3" x14ac:dyDescent="0.25">
      <c r="A484" s="9" t="s">
        <v>655</v>
      </c>
      <c r="B484" s="12">
        <v>6279.043505670993</v>
      </c>
      <c r="C484">
        <f>SAFADModel_final_000050[[#This Row],[Whole Building:Facility Total Electric Demand Power '[W'](Hourly) ]]/1000</f>
        <v>6.2790435056709928</v>
      </c>
    </row>
    <row r="485" spans="1:3" x14ac:dyDescent="0.25">
      <c r="A485" s="9" t="s">
        <v>656</v>
      </c>
      <c r="B485" s="12">
        <v>6271.2003523229532</v>
      </c>
      <c r="C485">
        <f>SAFADModel_final_000050[[#This Row],[Whole Building:Facility Total Electric Demand Power '[W'](Hourly) ]]/1000</f>
        <v>6.2712003523229534</v>
      </c>
    </row>
    <row r="486" spans="1:3" x14ac:dyDescent="0.25">
      <c r="A486" s="9" t="s">
        <v>657</v>
      </c>
      <c r="B486" s="12">
        <v>6268.3816133704122</v>
      </c>
      <c r="C486">
        <f>SAFADModel_final_000050[[#This Row],[Whole Building:Facility Total Electric Demand Power '[W'](Hourly) ]]/1000</f>
        <v>6.268381613370412</v>
      </c>
    </row>
    <row r="487" spans="1:3" x14ac:dyDescent="0.25">
      <c r="A487" s="9" t="s">
        <v>658</v>
      </c>
      <c r="B487" s="12">
        <v>6277.8107836352056</v>
      </c>
      <c r="C487">
        <f>SAFADModel_final_000050[[#This Row],[Whole Building:Facility Total Electric Demand Power '[W'](Hourly) ]]/1000</f>
        <v>6.2778107836352053</v>
      </c>
    </row>
    <row r="488" spans="1:3" x14ac:dyDescent="0.25">
      <c r="A488" s="9" t="s">
        <v>659</v>
      </c>
      <c r="B488" s="12">
        <v>6306.2206675683165</v>
      </c>
      <c r="C488">
        <f>SAFADModel_final_000050[[#This Row],[Whole Building:Facility Total Electric Demand Power '[W'](Hourly) ]]/1000</f>
        <v>6.3062206675683168</v>
      </c>
    </row>
    <row r="489" spans="1:3" x14ac:dyDescent="0.25">
      <c r="A489" s="9" t="s">
        <v>660</v>
      </c>
      <c r="B489" s="12">
        <v>6348.6016218939722</v>
      </c>
      <c r="C489">
        <f>SAFADModel_final_000050[[#This Row],[Whole Building:Facility Total Electric Demand Power '[W'](Hourly) ]]/1000</f>
        <v>6.3486016218939723</v>
      </c>
    </row>
    <row r="490" spans="1:3" x14ac:dyDescent="0.25">
      <c r="A490" s="9" t="s">
        <v>661</v>
      </c>
      <c r="B490" s="12">
        <v>6397.6228177422245</v>
      </c>
      <c r="C490">
        <f>SAFADModel_final_000050[[#This Row],[Whole Building:Facility Total Electric Demand Power '[W'](Hourly) ]]/1000</f>
        <v>6.3976228177422243</v>
      </c>
    </row>
    <row r="491" spans="1:3" x14ac:dyDescent="0.25">
      <c r="A491" s="9" t="s">
        <v>662</v>
      </c>
      <c r="B491" s="12">
        <v>6449.5234188799996</v>
      </c>
      <c r="C491">
        <f>SAFADModel_final_000050[[#This Row],[Whole Building:Facility Total Electric Demand Power '[W'](Hourly) ]]/1000</f>
        <v>6.4495234188799992</v>
      </c>
    </row>
    <row r="492" spans="1:3" x14ac:dyDescent="0.25">
      <c r="A492" s="9" t="s">
        <v>663</v>
      </c>
      <c r="B492" s="12">
        <v>6489.8224621093614</v>
      </c>
      <c r="C492">
        <f>SAFADModel_final_000050[[#This Row],[Whole Building:Facility Total Electric Demand Power '[W'](Hourly) ]]/1000</f>
        <v>6.4898224621093616</v>
      </c>
    </row>
    <row r="493" spans="1:3" x14ac:dyDescent="0.25">
      <c r="A493" s="9" t="s">
        <v>664</v>
      </c>
      <c r="B493" s="12">
        <v>6521.5079624257296</v>
      </c>
      <c r="C493">
        <f>SAFADModel_final_000050[[#This Row],[Whole Building:Facility Total Electric Demand Power '[W'](Hourly) ]]/1000</f>
        <v>6.5215079624257299</v>
      </c>
    </row>
    <row r="494" spans="1:3" x14ac:dyDescent="0.25">
      <c r="A494" s="9" t="s">
        <v>665</v>
      </c>
      <c r="B494" s="12">
        <v>6547.8205942802988</v>
      </c>
      <c r="C494">
        <f>SAFADModel_final_000050[[#This Row],[Whole Building:Facility Total Electric Demand Power '[W'](Hourly) ]]/1000</f>
        <v>6.5478205942802985</v>
      </c>
    </row>
    <row r="495" spans="1:3" x14ac:dyDescent="0.25">
      <c r="A495" s="9" t="s">
        <v>666</v>
      </c>
      <c r="B495" s="12">
        <v>6558.7865170872583</v>
      </c>
      <c r="C495">
        <f>SAFADModel_final_000050[[#This Row],[Whole Building:Facility Total Electric Demand Power '[W'](Hourly) ]]/1000</f>
        <v>6.5587865170872579</v>
      </c>
    </row>
    <row r="496" spans="1:3" x14ac:dyDescent="0.25">
      <c r="A496" s="9" t="s">
        <v>667</v>
      </c>
      <c r="B496" s="12">
        <v>6553.7978248491117</v>
      </c>
      <c r="C496">
        <f>SAFADModel_final_000050[[#This Row],[Whole Building:Facility Total Electric Demand Power '[W'](Hourly) ]]/1000</f>
        <v>6.553797824849112</v>
      </c>
    </row>
    <row r="497" spans="1:3" x14ac:dyDescent="0.25">
      <c r="A497" s="9" t="s">
        <v>668</v>
      </c>
      <c r="B497" s="12">
        <v>6538.4938917446443</v>
      </c>
      <c r="C497">
        <f>SAFADModel_final_000050[[#This Row],[Whole Building:Facility Total Electric Demand Power '[W'](Hourly) ]]/1000</f>
        <v>6.5384938917446442</v>
      </c>
    </row>
    <row r="498" spans="1:3" x14ac:dyDescent="0.25">
      <c r="A498" s="9" t="s">
        <v>669</v>
      </c>
      <c r="B498" s="12">
        <v>6516.3092687302387</v>
      </c>
      <c r="C498">
        <f>SAFADModel_final_000050[[#This Row],[Whole Building:Facility Total Electric Demand Power '[W'](Hourly) ]]/1000</f>
        <v>6.5163092687302386</v>
      </c>
    </row>
    <row r="499" spans="1:3" x14ac:dyDescent="0.25">
      <c r="A499" s="9" t="s">
        <v>670</v>
      </c>
      <c r="B499" s="12">
        <v>6488.1518941404638</v>
      </c>
      <c r="C499">
        <f>SAFADModel_final_000050[[#This Row],[Whole Building:Facility Total Electric Demand Power '[W'](Hourly) ]]/1000</f>
        <v>6.4881518941404641</v>
      </c>
    </row>
    <row r="500" spans="1:3" x14ac:dyDescent="0.25">
      <c r="A500" s="9" t="s">
        <v>671</v>
      </c>
      <c r="B500" s="12">
        <v>6455.01718282004</v>
      </c>
      <c r="C500">
        <f>SAFADModel_final_000050[[#This Row],[Whole Building:Facility Total Electric Demand Power '[W'](Hourly) ]]/1000</f>
        <v>6.4550171828200398</v>
      </c>
    </row>
    <row r="501" spans="1:3" x14ac:dyDescent="0.25">
      <c r="A501" s="9" t="s">
        <v>672</v>
      </c>
      <c r="B501" s="12">
        <v>6424.4947177600434</v>
      </c>
      <c r="C501">
        <f>SAFADModel_final_000050[[#This Row],[Whole Building:Facility Total Electric Demand Power '[W'](Hourly) ]]/1000</f>
        <v>6.4244947177600435</v>
      </c>
    </row>
    <row r="502" spans="1:3" x14ac:dyDescent="0.25">
      <c r="A502" s="9" t="s">
        <v>673</v>
      </c>
      <c r="B502" s="12">
        <v>6398.5491511965001</v>
      </c>
      <c r="C502">
        <f>SAFADModel_final_000050[[#This Row],[Whole Building:Facility Total Electric Demand Power '[W'](Hourly) ]]/1000</f>
        <v>6.3985491511964998</v>
      </c>
    </row>
    <row r="503" spans="1:3" x14ac:dyDescent="0.25">
      <c r="A503" s="9" t="s">
        <v>674</v>
      </c>
      <c r="B503" s="12">
        <v>6370.5768611272606</v>
      </c>
      <c r="C503">
        <f>SAFADModel_final_000050[[#This Row],[Whole Building:Facility Total Electric Demand Power '[W'](Hourly) ]]/1000</f>
        <v>6.3705768611272608</v>
      </c>
    </row>
    <row r="504" spans="1:3" x14ac:dyDescent="0.25">
      <c r="A504" s="9" t="s">
        <v>675</v>
      </c>
      <c r="B504" s="12">
        <v>6339.8181814922209</v>
      </c>
      <c r="C504">
        <f>SAFADModel_final_000050[[#This Row],[Whole Building:Facility Total Electric Demand Power '[W'](Hourly) ]]/1000</f>
        <v>6.3398181814922205</v>
      </c>
    </row>
    <row r="505" spans="1:3" x14ac:dyDescent="0.25">
      <c r="A505" s="9" t="s">
        <v>676</v>
      </c>
      <c r="B505" s="12">
        <v>6306.0659979681122</v>
      </c>
      <c r="C505">
        <f>SAFADModel_final_000050[[#This Row],[Whole Building:Facility Total Electric Demand Power '[W'](Hourly) ]]/1000</f>
        <v>6.306065997968112</v>
      </c>
    </row>
    <row r="506" spans="1:3" x14ac:dyDescent="0.25">
      <c r="A506" s="9" t="s">
        <v>361</v>
      </c>
      <c r="B506" s="12">
        <v>6065.872248041499</v>
      </c>
      <c r="C506">
        <f>SAFADModel_final_000050[[#This Row],[Whole Building:Facility Total Electric Demand Power '[W'](Hourly) ]]/1000</f>
        <v>6.065872248041499</v>
      </c>
    </row>
    <row r="507" spans="1:3" x14ac:dyDescent="0.25">
      <c r="A507" s="9" t="s">
        <v>362</v>
      </c>
      <c r="B507" s="12">
        <v>6013.4177413206353</v>
      </c>
      <c r="C507">
        <f>SAFADModel_final_000050[[#This Row],[Whole Building:Facility Total Electric Demand Power '[W'](Hourly) ]]/1000</f>
        <v>6.0134177413206356</v>
      </c>
    </row>
    <row r="508" spans="1:3" x14ac:dyDescent="0.25">
      <c r="A508" s="9" t="s">
        <v>363</v>
      </c>
      <c r="B508" s="12">
        <v>5974.2371833047537</v>
      </c>
      <c r="C508">
        <f>SAFADModel_final_000050[[#This Row],[Whole Building:Facility Total Electric Demand Power '[W'](Hourly) ]]/1000</f>
        <v>5.9742371833047541</v>
      </c>
    </row>
    <row r="509" spans="1:3" x14ac:dyDescent="0.25">
      <c r="A509" s="9" t="s">
        <v>364</v>
      </c>
      <c r="B509" s="12">
        <v>5955.4254042126204</v>
      </c>
      <c r="C509">
        <f>SAFADModel_final_000050[[#This Row],[Whole Building:Facility Total Electric Demand Power '[W'](Hourly) ]]/1000</f>
        <v>5.9554254042126207</v>
      </c>
    </row>
    <row r="510" spans="1:3" x14ac:dyDescent="0.25">
      <c r="A510" s="9" t="s">
        <v>365</v>
      </c>
      <c r="B510" s="12">
        <v>5931.2882020807674</v>
      </c>
      <c r="C510">
        <f>SAFADModel_final_000050[[#This Row],[Whole Building:Facility Total Electric Demand Power '[W'](Hourly) ]]/1000</f>
        <v>5.9312882020807676</v>
      </c>
    </row>
    <row r="511" spans="1:3" x14ac:dyDescent="0.25">
      <c r="A511" s="9" t="s">
        <v>366</v>
      </c>
      <c r="B511" s="12">
        <v>6018.1783713893492</v>
      </c>
      <c r="C511">
        <f>SAFADModel_final_000050[[#This Row],[Whole Building:Facility Total Electric Demand Power '[W'](Hourly) ]]/1000</f>
        <v>6.0181783713893493</v>
      </c>
    </row>
    <row r="512" spans="1:3" x14ac:dyDescent="0.25">
      <c r="A512" s="9" t="s">
        <v>367</v>
      </c>
      <c r="B512" s="12">
        <v>6212.8794313134504</v>
      </c>
      <c r="C512">
        <f>SAFADModel_final_000050[[#This Row],[Whole Building:Facility Total Electric Demand Power '[W'](Hourly) ]]/1000</f>
        <v>6.2128794313134508</v>
      </c>
    </row>
    <row r="513" spans="1:3" x14ac:dyDescent="0.25">
      <c r="A513" s="9" t="s">
        <v>368</v>
      </c>
      <c r="B513" s="12">
        <v>23344.466545773827</v>
      </c>
      <c r="C513">
        <f>SAFADModel_final_000050[[#This Row],[Whole Building:Facility Total Electric Demand Power '[W'](Hourly) ]]/1000</f>
        <v>23.344466545773827</v>
      </c>
    </row>
    <row r="514" spans="1:3" x14ac:dyDescent="0.25">
      <c r="A514" s="9" t="s">
        <v>369</v>
      </c>
      <c r="B514" s="12">
        <v>74376.389293101165</v>
      </c>
      <c r="C514">
        <f>SAFADModel_final_000050[[#This Row],[Whole Building:Facility Total Electric Demand Power '[W'](Hourly) ]]/1000</f>
        <v>74.37638929310117</v>
      </c>
    </row>
    <row r="515" spans="1:3" x14ac:dyDescent="0.25">
      <c r="A515" s="9" t="s">
        <v>370</v>
      </c>
      <c r="B515" s="12">
        <v>104380.76434555322</v>
      </c>
      <c r="C515">
        <f>SAFADModel_final_000050[[#This Row],[Whole Building:Facility Total Electric Demand Power '[W'](Hourly) ]]/1000</f>
        <v>104.38076434555322</v>
      </c>
    </row>
    <row r="516" spans="1:3" x14ac:dyDescent="0.25">
      <c r="A516" s="9" t="s">
        <v>371</v>
      </c>
      <c r="B516" s="12">
        <v>99551.917379782317</v>
      </c>
      <c r="C516">
        <f>SAFADModel_final_000050[[#This Row],[Whole Building:Facility Total Electric Demand Power '[W'](Hourly) ]]/1000</f>
        <v>99.55191737978231</v>
      </c>
    </row>
    <row r="517" spans="1:3" x14ac:dyDescent="0.25">
      <c r="A517" s="9" t="s">
        <v>372</v>
      </c>
      <c r="B517" s="12">
        <v>124154.67386903371</v>
      </c>
      <c r="C517">
        <f>SAFADModel_final_000050[[#This Row],[Whole Building:Facility Total Electric Demand Power '[W'](Hourly) ]]/1000</f>
        <v>124.1546738690337</v>
      </c>
    </row>
    <row r="518" spans="1:3" x14ac:dyDescent="0.25">
      <c r="A518" s="9" t="s">
        <v>373</v>
      </c>
      <c r="B518" s="12">
        <v>120220.56144565177</v>
      </c>
      <c r="C518">
        <f>SAFADModel_final_000050[[#This Row],[Whole Building:Facility Total Electric Demand Power '[W'](Hourly) ]]/1000</f>
        <v>120.22056144565177</v>
      </c>
    </row>
    <row r="519" spans="1:3" x14ac:dyDescent="0.25">
      <c r="A519" s="9" t="s">
        <v>374</v>
      </c>
      <c r="B519" s="12">
        <v>129687.22404203335</v>
      </c>
      <c r="C519">
        <f>SAFADModel_final_000050[[#This Row],[Whole Building:Facility Total Electric Demand Power '[W'](Hourly) ]]/1000</f>
        <v>129.68722404203336</v>
      </c>
    </row>
    <row r="520" spans="1:3" x14ac:dyDescent="0.25">
      <c r="A520" s="9" t="s">
        <v>375</v>
      </c>
      <c r="B520" s="12">
        <v>136445.7195925519</v>
      </c>
      <c r="C520">
        <f>SAFADModel_final_000050[[#This Row],[Whole Building:Facility Total Electric Demand Power '[W'](Hourly) ]]/1000</f>
        <v>136.44571959255191</v>
      </c>
    </row>
    <row r="521" spans="1:3" x14ac:dyDescent="0.25">
      <c r="A521" s="9" t="s">
        <v>376</v>
      </c>
      <c r="B521" s="12">
        <v>127098.95316350373</v>
      </c>
      <c r="C521">
        <f>SAFADModel_final_000050[[#This Row],[Whole Building:Facility Total Electric Demand Power '[W'](Hourly) ]]/1000</f>
        <v>127.09895316350372</v>
      </c>
    </row>
    <row r="522" spans="1:3" x14ac:dyDescent="0.25">
      <c r="A522" s="9" t="s">
        <v>377</v>
      </c>
      <c r="B522" s="12">
        <v>112325.17037330387</v>
      </c>
      <c r="C522">
        <f>SAFADModel_final_000050[[#This Row],[Whole Building:Facility Total Electric Demand Power '[W'](Hourly) ]]/1000</f>
        <v>112.32517037330388</v>
      </c>
    </row>
    <row r="523" spans="1:3" x14ac:dyDescent="0.25">
      <c r="A523" s="9" t="s">
        <v>378</v>
      </c>
      <c r="B523" s="12">
        <v>40543.355563114441</v>
      </c>
      <c r="C523">
        <f>SAFADModel_final_000050[[#This Row],[Whole Building:Facility Total Electric Demand Power '[W'](Hourly) ]]/1000</f>
        <v>40.543355563114439</v>
      </c>
    </row>
    <row r="524" spans="1:3" x14ac:dyDescent="0.25">
      <c r="A524" s="9" t="s">
        <v>379</v>
      </c>
      <c r="B524" s="12">
        <v>19884.058201266263</v>
      </c>
      <c r="C524">
        <f>SAFADModel_final_000050[[#This Row],[Whole Building:Facility Total Electric Demand Power '[W'](Hourly) ]]/1000</f>
        <v>19.884058201266264</v>
      </c>
    </row>
    <row r="525" spans="1:3" x14ac:dyDescent="0.25">
      <c r="A525" s="9" t="s">
        <v>380</v>
      </c>
      <c r="B525" s="12">
        <v>8677.9834264361725</v>
      </c>
      <c r="C525">
        <f>SAFADModel_final_000050[[#This Row],[Whole Building:Facility Total Electric Demand Power '[W'](Hourly) ]]/1000</f>
        <v>8.6779834264361728</v>
      </c>
    </row>
    <row r="526" spans="1:3" x14ac:dyDescent="0.25">
      <c r="A526" s="9" t="s">
        <v>381</v>
      </c>
      <c r="B526" s="12">
        <v>6725.7190549638135</v>
      </c>
      <c r="C526">
        <f>SAFADModel_final_000050[[#This Row],[Whole Building:Facility Total Electric Demand Power '[W'](Hourly) ]]/1000</f>
        <v>6.7257190549638137</v>
      </c>
    </row>
    <row r="527" spans="1:3" x14ac:dyDescent="0.25">
      <c r="A527" s="9" t="s">
        <v>382</v>
      </c>
      <c r="B527" s="12">
        <v>6284.9610369337142</v>
      </c>
      <c r="C527">
        <f>SAFADModel_final_000050[[#This Row],[Whole Building:Facility Total Electric Demand Power '[W'](Hourly) ]]/1000</f>
        <v>6.2849610369337139</v>
      </c>
    </row>
    <row r="528" spans="1:3" x14ac:dyDescent="0.25">
      <c r="A528" s="9" t="s">
        <v>383</v>
      </c>
      <c r="B528" s="12">
        <v>6264.3535543661974</v>
      </c>
      <c r="C528">
        <f>SAFADModel_final_000050[[#This Row],[Whole Building:Facility Total Electric Demand Power '[W'](Hourly) ]]/1000</f>
        <v>6.2643535543661972</v>
      </c>
    </row>
    <row r="529" spans="1:3" x14ac:dyDescent="0.25">
      <c r="A529" s="9" t="s">
        <v>384</v>
      </c>
      <c r="B529" s="12">
        <v>6253.5685627665807</v>
      </c>
      <c r="C529">
        <f>SAFADModel_final_000050[[#This Row],[Whole Building:Facility Total Electric Demand Power '[W'](Hourly) ]]/1000</f>
        <v>6.2535685627665805</v>
      </c>
    </row>
    <row r="530" spans="1:3" x14ac:dyDescent="0.25">
      <c r="A530" s="9" t="s">
        <v>385</v>
      </c>
      <c r="B530" s="12">
        <v>6088.2501360831002</v>
      </c>
      <c r="C530">
        <f>SAFADModel_final_000050[[#This Row],[Whole Building:Facility Total Electric Demand Power '[W'](Hourly) ]]/1000</f>
        <v>6.0882501360830998</v>
      </c>
    </row>
    <row r="531" spans="1:3" x14ac:dyDescent="0.25">
      <c r="A531" s="9" t="s">
        <v>386</v>
      </c>
      <c r="B531" s="12">
        <v>6114.4578952843631</v>
      </c>
      <c r="C531">
        <f>SAFADModel_final_000050[[#This Row],[Whole Building:Facility Total Electric Demand Power '[W'](Hourly) ]]/1000</f>
        <v>6.1144578952843629</v>
      </c>
    </row>
    <row r="532" spans="1:3" x14ac:dyDescent="0.25">
      <c r="A532" s="9" t="s">
        <v>387</v>
      </c>
      <c r="B532" s="12">
        <v>6001.3739233468514</v>
      </c>
      <c r="C532">
        <f>SAFADModel_final_000050[[#This Row],[Whole Building:Facility Total Electric Demand Power '[W'](Hourly) ]]/1000</f>
        <v>6.0013739233468515</v>
      </c>
    </row>
    <row r="533" spans="1:3" x14ac:dyDescent="0.25">
      <c r="A533" s="9" t="s">
        <v>388</v>
      </c>
      <c r="B533" s="12">
        <v>5812.7186928574738</v>
      </c>
      <c r="C533">
        <f>SAFADModel_final_000050[[#This Row],[Whole Building:Facility Total Electric Demand Power '[W'](Hourly) ]]/1000</f>
        <v>5.8127186928574739</v>
      </c>
    </row>
    <row r="534" spans="1:3" x14ac:dyDescent="0.25">
      <c r="A534" s="9" t="s">
        <v>389</v>
      </c>
      <c r="B534" s="12">
        <v>5623.6291616423741</v>
      </c>
      <c r="C534">
        <f>SAFADModel_final_000050[[#This Row],[Whole Building:Facility Total Electric Demand Power '[W'](Hourly) ]]/1000</f>
        <v>5.6236291616423744</v>
      </c>
    </row>
    <row r="535" spans="1:3" x14ac:dyDescent="0.25">
      <c r="A535" s="9" t="s">
        <v>390</v>
      </c>
      <c r="B535" s="12">
        <v>5639.6095874510111</v>
      </c>
      <c r="C535">
        <f>SAFADModel_final_000050[[#This Row],[Whole Building:Facility Total Electric Demand Power '[W'](Hourly) ]]/1000</f>
        <v>5.6396095874510115</v>
      </c>
    </row>
    <row r="536" spans="1:3" x14ac:dyDescent="0.25">
      <c r="A536" s="9" t="s">
        <v>391</v>
      </c>
      <c r="B536" s="12">
        <v>5914.3684843821366</v>
      </c>
      <c r="C536">
        <f>SAFADModel_final_000050[[#This Row],[Whole Building:Facility Total Electric Demand Power '[W'](Hourly) ]]/1000</f>
        <v>5.9143684843821367</v>
      </c>
    </row>
    <row r="537" spans="1:3" x14ac:dyDescent="0.25">
      <c r="A537" s="9" t="s">
        <v>392</v>
      </c>
      <c r="B537" s="12">
        <v>15493.633148362467</v>
      </c>
      <c r="C537">
        <f>SAFADModel_final_000050[[#This Row],[Whole Building:Facility Total Electric Demand Power '[W'](Hourly) ]]/1000</f>
        <v>15.493633148362466</v>
      </c>
    </row>
    <row r="538" spans="1:3" x14ac:dyDescent="0.25">
      <c r="A538" s="9" t="s">
        <v>393</v>
      </c>
      <c r="B538" s="12">
        <v>72608.662085087111</v>
      </c>
      <c r="C538">
        <f>SAFADModel_final_000050[[#This Row],[Whole Building:Facility Total Electric Demand Power '[W'](Hourly) ]]/1000</f>
        <v>72.608662085087104</v>
      </c>
    </row>
    <row r="539" spans="1:3" x14ac:dyDescent="0.25">
      <c r="A539" s="9" t="s">
        <v>394</v>
      </c>
      <c r="B539" s="12">
        <v>98533.331561906831</v>
      </c>
      <c r="C539">
        <f>SAFADModel_final_000050[[#This Row],[Whole Building:Facility Total Electric Demand Power '[W'](Hourly) ]]/1000</f>
        <v>98.533331561906834</v>
      </c>
    </row>
    <row r="540" spans="1:3" x14ac:dyDescent="0.25">
      <c r="A540" s="9" t="s">
        <v>395</v>
      </c>
      <c r="B540" s="12">
        <v>104229.63536673358</v>
      </c>
      <c r="C540">
        <f>SAFADModel_final_000050[[#This Row],[Whole Building:Facility Total Electric Demand Power '[W'](Hourly) ]]/1000</f>
        <v>104.22963536673358</v>
      </c>
    </row>
    <row r="541" spans="1:3" x14ac:dyDescent="0.25">
      <c r="A541" s="9" t="s">
        <v>396</v>
      </c>
      <c r="B541" s="12">
        <v>121071.26624619086</v>
      </c>
      <c r="C541">
        <f>SAFADModel_final_000050[[#This Row],[Whole Building:Facility Total Electric Demand Power '[W'](Hourly) ]]/1000</f>
        <v>121.07126624619086</v>
      </c>
    </row>
    <row r="542" spans="1:3" x14ac:dyDescent="0.25">
      <c r="A542" s="9" t="s">
        <v>397</v>
      </c>
      <c r="B542" s="12">
        <v>113403.06128347077</v>
      </c>
      <c r="C542">
        <f>SAFADModel_final_000050[[#This Row],[Whole Building:Facility Total Electric Demand Power '[W'](Hourly) ]]/1000</f>
        <v>113.40306128347078</v>
      </c>
    </row>
    <row r="543" spans="1:3" x14ac:dyDescent="0.25">
      <c r="A543" s="9" t="s">
        <v>398</v>
      </c>
      <c r="B543" s="12">
        <v>129686.7374975171</v>
      </c>
      <c r="C543">
        <f>SAFADModel_final_000050[[#This Row],[Whole Building:Facility Total Electric Demand Power '[W'](Hourly) ]]/1000</f>
        <v>129.6867374975171</v>
      </c>
    </row>
    <row r="544" spans="1:3" x14ac:dyDescent="0.25">
      <c r="A544" s="9" t="s">
        <v>399</v>
      </c>
      <c r="B544" s="12">
        <v>121247.38601772423</v>
      </c>
      <c r="C544">
        <f>SAFADModel_final_000050[[#This Row],[Whole Building:Facility Total Electric Demand Power '[W'](Hourly) ]]/1000</f>
        <v>121.24738601772422</v>
      </c>
    </row>
    <row r="545" spans="1:3" x14ac:dyDescent="0.25">
      <c r="A545" s="9" t="s">
        <v>400</v>
      </c>
      <c r="B545" s="12">
        <v>123013.65650955956</v>
      </c>
      <c r="C545">
        <f>SAFADModel_final_000050[[#This Row],[Whole Building:Facility Total Electric Demand Power '[W'](Hourly) ]]/1000</f>
        <v>123.01365650955955</v>
      </c>
    </row>
    <row r="546" spans="1:3" x14ac:dyDescent="0.25">
      <c r="A546" s="9" t="s">
        <v>401</v>
      </c>
      <c r="B546" s="12">
        <v>104749.51622810341</v>
      </c>
      <c r="C546">
        <f>SAFADModel_final_000050[[#This Row],[Whole Building:Facility Total Electric Demand Power '[W'](Hourly) ]]/1000</f>
        <v>104.74951622810342</v>
      </c>
    </row>
    <row r="547" spans="1:3" x14ac:dyDescent="0.25">
      <c r="A547" s="9" t="s">
        <v>402</v>
      </c>
      <c r="B547" s="12">
        <v>84413.492170662546</v>
      </c>
      <c r="C547">
        <f>SAFADModel_final_000050[[#This Row],[Whole Building:Facility Total Electric Demand Power '[W'](Hourly) ]]/1000</f>
        <v>84.413492170662551</v>
      </c>
    </row>
    <row r="548" spans="1:3" x14ac:dyDescent="0.25">
      <c r="A548" s="9" t="s">
        <v>403</v>
      </c>
      <c r="B548" s="12">
        <v>52649.37612876451</v>
      </c>
      <c r="C548">
        <f>SAFADModel_final_000050[[#This Row],[Whole Building:Facility Total Electric Demand Power '[W'](Hourly) ]]/1000</f>
        <v>52.649376128764509</v>
      </c>
    </row>
    <row r="549" spans="1:3" x14ac:dyDescent="0.25">
      <c r="A549" s="9" t="s">
        <v>404</v>
      </c>
      <c r="B549" s="12">
        <v>29837.426316896544</v>
      </c>
      <c r="C549">
        <f>SAFADModel_final_000050[[#This Row],[Whole Building:Facility Total Electric Demand Power '[W'](Hourly) ]]/1000</f>
        <v>29.837426316896543</v>
      </c>
    </row>
    <row r="550" spans="1:3" x14ac:dyDescent="0.25">
      <c r="A550" s="9" t="s">
        <v>405</v>
      </c>
      <c r="B550" s="12">
        <v>6597.4791673115096</v>
      </c>
      <c r="C550">
        <f>SAFADModel_final_000050[[#This Row],[Whole Building:Facility Total Electric Demand Power '[W'](Hourly) ]]/1000</f>
        <v>6.5974791673115094</v>
      </c>
    </row>
    <row r="551" spans="1:3" x14ac:dyDescent="0.25">
      <c r="A551" s="9" t="s">
        <v>406</v>
      </c>
      <c r="B551" s="12">
        <v>6443.7141240742176</v>
      </c>
      <c r="C551">
        <f>SAFADModel_final_000050[[#This Row],[Whole Building:Facility Total Electric Demand Power '[W'](Hourly) ]]/1000</f>
        <v>6.4437141240742175</v>
      </c>
    </row>
    <row r="552" spans="1:3" x14ac:dyDescent="0.25">
      <c r="A552" s="9" t="s">
        <v>407</v>
      </c>
      <c r="B552" s="12">
        <v>6386.0883063743595</v>
      </c>
      <c r="C552">
        <f>SAFADModel_final_000050[[#This Row],[Whole Building:Facility Total Electric Demand Power '[W'](Hourly) ]]/1000</f>
        <v>6.3860883063743596</v>
      </c>
    </row>
    <row r="553" spans="1:3" x14ac:dyDescent="0.25">
      <c r="A553" s="9" t="s">
        <v>408</v>
      </c>
      <c r="B553" s="12">
        <v>6367.5534506852609</v>
      </c>
      <c r="C553">
        <f>SAFADModel_final_000050[[#This Row],[Whole Building:Facility Total Electric Demand Power '[W'](Hourly) ]]/1000</f>
        <v>6.3675534506852607</v>
      </c>
    </row>
    <row r="554" spans="1:3" x14ac:dyDescent="0.25">
      <c r="A554" s="9" t="s">
        <v>409</v>
      </c>
      <c r="B554" s="12">
        <v>6355.192563714073</v>
      </c>
      <c r="C554">
        <f>SAFADModel_final_000050[[#This Row],[Whole Building:Facility Total Electric Demand Power '[W'](Hourly) ]]/1000</f>
        <v>6.3551925637140734</v>
      </c>
    </row>
    <row r="555" spans="1:3" x14ac:dyDescent="0.25">
      <c r="A555" s="9" t="s">
        <v>410</v>
      </c>
      <c r="B555" s="12">
        <v>6343.699439514724</v>
      </c>
      <c r="C555">
        <f>SAFADModel_final_000050[[#This Row],[Whole Building:Facility Total Electric Demand Power '[W'](Hourly) ]]/1000</f>
        <v>6.3436994395147241</v>
      </c>
    </row>
    <row r="556" spans="1:3" x14ac:dyDescent="0.25">
      <c r="A556" s="9" t="s">
        <v>411</v>
      </c>
      <c r="B556" s="12">
        <v>6329.5392804888897</v>
      </c>
      <c r="C556">
        <f>SAFADModel_final_000050[[#This Row],[Whole Building:Facility Total Electric Demand Power '[W'](Hourly) ]]/1000</f>
        <v>6.3295392804888895</v>
      </c>
    </row>
    <row r="557" spans="1:3" x14ac:dyDescent="0.25">
      <c r="A557" s="9" t="s">
        <v>412</v>
      </c>
      <c r="B557" s="12">
        <v>6302.0922238706107</v>
      </c>
      <c r="C557">
        <f>SAFADModel_final_000050[[#This Row],[Whole Building:Facility Total Electric Demand Power '[W'](Hourly) ]]/1000</f>
        <v>6.302092223870611</v>
      </c>
    </row>
    <row r="558" spans="1:3" x14ac:dyDescent="0.25">
      <c r="A558" s="9" t="s">
        <v>413</v>
      </c>
      <c r="B558" s="12">
        <v>6253.9350478317683</v>
      </c>
      <c r="C558">
        <f>SAFADModel_final_000050[[#This Row],[Whole Building:Facility Total Electric Demand Power '[W'](Hourly) ]]/1000</f>
        <v>6.2539350478317681</v>
      </c>
    </row>
    <row r="559" spans="1:3" x14ac:dyDescent="0.25">
      <c r="A559" s="9" t="s">
        <v>414</v>
      </c>
      <c r="B559" s="12">
        <v>6274.0983326745327</v>
      </c>
      <c r="C559">
        <f>SAFADModel_final_000050[[#This Row],[Whole Building:Facility Total Electric Demand Power '[W'](Hourly) ]]/1000</f>
        <v>6.2740983326745328</v>
      </c>
    </row>
    <row r="560" spans="1:3" x14ac:dyDescent="0.25">
      <c r="A560" s="9" t="s">
        <v>415</v>
      </c>
      <c r="B560" s="12">
        <v>6344.6339497063682</v>
      </c>
      <c r="C560">
        <f>SAFADModel_final_000050[[#This Row],[Whole Building:Facility Total Electric Demand Power '[W'](Hourly) ]]/1000</f>
        <v>6.3446339497063686</v>
      </c>
    </row>
    <row r="561" spans="1:3" x14ac:dyDescent="0.25">
      <c r="A561" s="9" t="s">
        <v>416</v>
      </c>
      <c r="B561" s="12">
        <v>18681.826655256682</v>
      </c>
      <c r="C561">
        <f>SAFADModel_final_000050[[#This Row],[Whole Building:Facility Total Electric Demand Power '[W'](Hourly) ]]/1000</f>
        <v>18.681826655256682</v>
      </c>
    </row>
    <row r="562" spans="1:3" x14ac:dyDescent="0.25">
      <c r="A562" s="9" t="s">
        <v>417</v>
      </c>
      <c r="B562" s="12">
        <v>80507.450480026178</v>
      </c>
      <c r="C562">
        <f>SAFADModel_final_000050[[#This Row],[Whole Building:Facility Total Electric Demand Power '[W'](Hourly) ]]/1000</f>
        <v>80.507450480026179</v>
      </c>
    </row>
    <row r="563" spans="1:3" x14ac:dyDescent="0.25">
      <c r="A563" s="9" t="s">
        <v>418</v>
      </c>
      <c r="B563" s="12">
        <v>99621.179245576146</v>
      </c>
      <c r="C563">
        <f>SAFADModel_final_000050[[#This Row],[Whole Building:Facility Total Electric Demand Power '[W'](Hourly) ]]/1000</f>
        <v>99.621179245576144</v>
      </c>
    </row>
    <row r="564" spans="1:3" x14ac:dyDescent="0.25">
      <c r="A564" s="9" t="s">
        <v>419</v>
      </c>
      <c r="B564" s="12">
        <v>111432.72368539813</v>
      </c>
      <c r="C564">
        <f>SAFADModel_final_000050[[#This Row],[Whole Building:Facility Total Electric Demand Power '[W'](Hourly) ]]/1000</f>
        <v>111.43272368539813</v>
      </c>
    </row>
    <row r="565" spans="1:3" x14ac:dyDescent="0.25">
      <c r="A565" s="9" t="s">
        <v>420</v>
      </c>
      <c r="B565" s="12">
        <v>132770.98095025707</v>
      </c>
      <c r="C565">
        <f>SAFADModel_final_000050[[#This Row],[Whole Building:Facility Total Electric Demand Power '[W'](Hourly) ]]/1000</f>
        <v>132.77098095025707</v>
      </c>
    </row>
    <row r="566" spans="1:3" x14ac:dyDescent="0.25">
      <c r="A566" s="9" t="s">
        <v>421</v>
      </c>
      <c r="B566" s="12">
        <v>129362.62869344784</v>
      </c>
      <c r="C566">
        <f>SAFADModel_final_000050[[#This Row],[Whole Building:Facility Total Electric Demand Power '[W'](Hourly) ]]/1000</f>
        <v>129.36262869344785</v>
      </c>
    </row>
    <row r="567" spans="1:3" x14ac:dyDescent="0.25">
      <c r="A567" s="9" t="s">
        <v>422</v>
      </c>
      <c r="B567" s="12">
        <v>126489.63501668333</v>
      </c>
      <c r="C567">
        <f>SAFADModel_final_000050[[#This Row],[Whole Building:Facility Total Electric Demand Power '[W'](Hourly) ]]/1000</f>
        <v>126.48963501668332</v>
      </c>
    </row>
    <row r="568" spans="1:3" x14ac:dyDescent="0.25">
      <c r="A568" s="9" t="s">
        <v>423</v>
      </c>
      <c r="B568" s="12">
        <v>132354.99348116494</v>
      </c>
      <c r="C568">
        <f>SAFADModel_final_000050[[#This Row],[Whole Building:Facility Total Electric Demand Power '[W'](Hourly) ]]/1000</f>
        <v>132.35499348116494</v>
      </c>
    </row>
    <row r="569" spans="1:3" x14ac:dyDescent="0.25">
      <c r="A569" s="9" t="s">
        <v>424</v>
      </c>
      <c r="B569" s="12">
        <v>108090.65291381003</v>
      </c>
      <c r="C569">
        <f>SAFADModel_final_000050[[#This Row],[Whole Building:Facility Total Electric Demand Power '[W'](Hourly) ]]/1000</f>
        <v>108.09065291381003</v>
      </c>
    </row>
    <row r="570" spans="1:3" x14ac:dyDescent="0.25">
      <c r="A570" s="9" t="s">
        <v>425</v>
      </c>
      <c r="B570" s="12">
        <v>64412.212805695694</v>
      </c>
      <c r="C570">
        <f>SAFADModel_final_000050[[#This Row],[Whole Building:Facility Total Electric Demand Power '[W'](Hourly) ]]/1000</f>
        <v>64.412212805695688</v>
      </c>
    </row>
    <row r="571" spans="1:3" x14ac:dyDescent="0.25">
      <c r="A571" s="9" t="s">
        <v>426</v>
      </c>
      <c r="B571" s="12">
        <v>38745.322453226814</v>
      </c>
      <c r="C571">
        <f>SAFADModel_final_000050[[#This Row],[Whole Building:Facility Total Electric Demand Power '[W'](Hourly) ]]/1000</f>
        <v>38.745322453226812</v>
      </c>
    </row>
    <row r="572" spans="1:3" x14ac:dyDescent="0.25">
      <c r="A572" s="9" t="s">
        <v>427</v>
      </c>
      <c r="B572" s="12">
        <v>17068.084235653147</v>
      </c>
      <c r="C572">
        <f>SAFADModel_final_000050[[#This Row],[Whole Building:Facility Total Electric Demand Power '[W'](Hourly) ]]/1000</f>
        <v>17.068084235653146</v>
      </c>
    </row>
    <row r="573" spans="1:3" x14ac:dyDescent="0.25">
      <c r="A573" s="9" t="s">
        <v>428</v>
      </c>
      <c r="B573" s="12">
        <v>7276.9189995048391</v>
      </c>
      <c r="C573">
        <f>SAFADModel_final_000050[[#This Row],[Whole Building:Facility Total Electric Demand Power '[W'](Hourly) ]]/1000</f>
        <v>7.2769189995048391</v>
      </c>
    </row>
    <row r="574" spans="1:3" x14ac:dyDescent="0.25">
      <c r="A574" s="9" t="s">
        <v>429</v>
      </c>
      <c r="B574" s="12">
        <v>6838.8272945975323</v>
      </c>
      <c r="C574">
        <f>SAFADModel_final_000050[[#This Row],[Whole Building:Facility Total Electric Demand Power '[W'](Hourly) ]]/1000</f>
        <v>6.8388272945975324</v>
      </c>
    </row>
    <row r="575" spans="1:3" x14ac:dyDescent="0.25">
      <c r="A575" s="9" t="s">
        <v>430</v>
      </c>
      <c r="B575" s="12">
        <v>6408.2677010487751</v>
      </c>
      <c r="C575">
        <f>SAFADModel_final_000050[[#This Row],[Whole Building:Facility Total Electric Demand Power '[W'](Hourly) ]]/1000</f>
        <v>6.408267701048775</v>
      </c>
    </row>
    <row r="576" spans="1:3" x14ac:dyDescent="0.25">
      <c r="A576" s="9" t="s">
        <v>431</v>
      </c>
      <c r="B576" s="12">
        <v>6391.2059676302888</v>
      </c>
      <c r="C576">
        <f>SAFADModel_final_000050[[#This Row],[Whole Building:Facility Total Electric Demand Power '[W'](Hourly) ]]/1000</f>
        <v>6.391205967630289</v>
      </c>
    </row>
    <row r="577" spans="1:3" x14ac:dyDescent="0.25">
      <c r="A577" s="9" t="s">
        <v>432</v>
      </c>
      <c r="B577" s="12">
        <v>6375.6051841136477</v>
      </c>
      <c r="C577">
        <f>SAFADModel_final_000050[[#This Row],[Whole Building:Facility Total Electric Demand Power '[W'](Hourly) ]]/1000</f>
        <v>6.3756051841136481</v>
      </c>
    </row>
    <row r="578" spans="1:3" x14ac:dyDescent="0.25">
      <c r="A578" s="9" t="s">
        <v>433</v>
      </c>
      <c r="B578" s="12">
        <v>6359.6602066470959</v>
      </c>
      <c r="C578">
        <f>SAFADModel_final_000050[[#This Row],[Whole Building:Facility Total Electric Demand Power '[W'](Hourly) ]]/1000</f>
        <v>6.3596602066470957</v>
      </c>
    </row>
    <row r="579" spans="1:3" x14ac:dyDescent="0.25">
      <c r="A579" s="9" t="s">
        <v>434</v>
      </c>
      <c r="B579" s="12">
        <v>6350.4639564960553</v>
      </c>
      <c r="C579">
        <f>SAFADModel_final_000050[[#This Row],[Whole Building:Facility Total Electric Demand Power '[W'](Hourly) ]]/1000</f>
        <v>6.3504639564960552</v>
      </c>
    </row>
    <row r="580" spans="1:3" x14ac:dyDescent="0.25">
      <c r="A580" s="9" t="s">
        <v>435</v>
      </c>
      <c r="B580" s="12">
        <v>6326.5406388465562</v>
      </c>
      <c r="C580">
        <f>SAFADModel_final_000050[[#This Row],[Whole Building:Facility Total Electric Demand Power '[W'](Hourly) ]]/1000</f>
        <v>6.3265406388465566</v>
      </c>
    </row>
    <row r="581" spans="1:3" x14ac:dyDescent="0.25">
      <c r="A581" s="9" t="s">
        <v>436</v>
      </c>
      <c r="B581" s="12">
        <v>6290.5655058892999</v>
      </c>
      <c r="C581">
        <f>SAFADModel_final_000050[[#This Row],[Whole Building:Facility Total Electric Demand Power '[W'](Hourly) ]]/1000</f>
        <v>6.2905655058893002</v>
      </c>
    </row>
    <row r="582" spans="1:3" x14ac:dyDescent="0.25">
      <c r="A582" s="9" t="s">
        <v>437</v>
      </c>
      <c r="B582" s="12">
        <v>6252.8888301230299</v>
      </c>
      <c r="C582">
        <f>SAFADModel_final_000050[[#This Row],[Whole Building:Facility Total Electric Demand Power '[W'](Hourly) ]]/1000</f>
        <v>6.2528888301230303</v>
      </c>
    </row>
    <row r="583" spans="1:3" x14ac:dyDescent="0.25">
      <c r="A583" s="9" t="s">
        <v>438</v>
      </c>
      <c r="B583" s="12">
        <v>6252.3372438055931</v>
      </c>
      <c r="C583">
        <f>SAFADModel_final_000050[[#This Row],[Whole Building:Facility Total Electric Demand Power '[W'](Hourly) ]]/1000</f>
        <v>6.2523372438055933</v>
      </c>
    </row>
    <row r="584" spans="1:3" x14ac:dyDescent="0.25">
      <c r="A584" s="9" t="s">
        <v>439</v>
      </c>
      <c r="B584" s="12">
        <v>6322.8874826990532</v>
      </c>
      <c r="C584">
        <f>SAFADModel_final_000050[[#This Row],[Whole Building:Facility Total Electric Demand Power '[W'](Hourly) ]]/1000</f>
        <v>6.3228874826990529</v>
      </c>
    </row>
    <row r="585" spans="1:3" x14ac:dyDescent="0.25">
      <c r="A585" s="9" t="s">
        <v>440</v>
      </c>
      <c r="B585" s="12">
        <v>17471.26458667497</v>
      </c>
      <c r="C585">
        <f>SAFADModel_final_000050[[#This Row],[Whole Building:Facility Total Electric Demand Power '[W'](Hourly) ]]/1000</f>
        <v>17.47126458667497</v>
      </c>
    </row>
    <row r="586" spans="1:3" x14ac:dyDescent="0.25">
      <c r="A586" s="9" t="s">
        <v>441</v>
      </c>
      <c r="B586" s="12">
        <v>85973.387943927592</v>
      </c>
      <c r="C586">
        <f>SAFADModel_final_000050[[#This Row],[Whole Building:Facility Total Electric Demand Power '[W'](Hourly) ]]/1000</f>
        <v>85.973387943927591</v>
      </c>
    </row>
    <row r="587" spans="1:3" x14ac:dyDescent="0.25">
      <c r="A587" s="9" t="s">
        <v>442</v>
      </c>
      <c r="B587" s="12">
        <v>113552.32647886257</v>
      </c>
      <c r="C587">
        <f>SAFADModel_final_000050[[#This Row],[Whole Building:Facility Total Electric Demand Power '[W'](Hourly) ]]/1000</f>
        <v>113.55232647886257</v>
      </c>
    </row>
    <row r="588" spans="1:3" x14ac:dyDescent="0.25">
      <c r="A588" s="9" t="s">
        <v>443</v>
      </c>
      <c r="B588" s="12">
        <v>123413.29017885086</v>
      </c>
      <c r="C588">
        <f>SAFADModel_final_000050[[#This Row],[Whole Building:Facility Total Electric Demand Power '[W'](Hourly) ]]/1000</f>
        <v>123.41329017885086</v>
      </c>
    </row>
    <row r="589" spans="1:3" x14ac:dyDescent="0.25">
      <c r="A589" s="9" t="s">
        <v>444</v>
      </c>
      <c r="B589" s="12">
        <v>123028.11213689193</v>
      </c>
      <c r="C589">
        <f>SAFADModel_final_000050[[#This Row],[Whole Building:Facility Total Electric Demand Power '[W'](Hourly) ]]/1000</f>
        <v>123.02811213689192</v>
      </c>
    </row>
    <row r="590" spans="1:3" x14ac:dyDescent="0.25">
      <c r="A590" s="9" t="s">
        <v>445</v>
      </c>
      <c r="B590" s="12">
        <v>123485.00628201029</v>
      </c>
      <c r="C590">
        <f>SAFADModel_final_000050[[#This Row],[Whole Building:Facility Total Electric Demand Power '[W'](Hourly) ]]/1000</f>
        <v>123.48500628201029</v>
      </c>
    </row>
    <row r="591" spans="1:3" x14ac:dyDescent="0.25">
      <c r="A591" s="9" t="s">
        <v>446</v>
      </c>
      <c r="B591" s="12">
        <v>134133.87306049475</v>
      </c>
      <c r="C591">
        <f>SAFADModel_final_000050[[#This Row],[Whole Building:Facility Total Electric Demand Power '[W'](Hourly) ]]/1000</f>
        <v>134.13387306049475</v>
      </c>
    </row>
    <row r="592" spans="1:3" x14ac:dyDescent="0.25">
      <c r="A592" s="9" t="s">
        <v>447</v>
      </c>
      <c r="B592" s="12">
        <v>133813.50538763151</v>
      </c>
      <c r="C592">
        <f>SAFADModel_final_000050[[#This Row],[Whole Building:Facility Total Electric Demand Power '[W'](Hourly) ]]/1000</f>
        <v>133.81350538763149</v>
      </c>
    </row>
    <row r="593" spans="1:3" x14ac:dyDescent="0.25">
      <c r="A593" s="9" t="s">
        <v>448</v>
      </c>
      <c r="B593" s="12">
        <v>139506.02356970511</v>
      </c>
      <c r="C593">
        <f>SAFADModel_final_000050[[#This Row],[Whole Building:Facility Total Electric Demand Power '[W'](Hourly) ]]/1000</f>
        <v>139.50602356970512</v>
      </c>
    </row>
    <row r="594" spans="1:3" x14ac:dyDescent="0.25">
      <c r="A594" s="9" t="s">
        <v>449</v>
      </c>
      <c r="B594" s="12">
        <v>129042.45509399644</v>
      </c>
      <c r="C594">
        <f>SAFADModel_final_000050[[#This Row],[Whole Building:Facility Total Electric Demand Power '[W'](Hourly) ]]/1000</f>
        <v>129.04245509399644</v>
      </c>
    </row>
    <row r="595" spans="1:3" x14ac:dyDescent="0.25">
      <c r="A595" s="9" t="s">
        <v>450</v>
      </c>
      <c r="B595" s="12">
        <v>68866.752728209583</v>
      </c>
      <c r="C595">
        <f>SAFADModel_final_000050[[#This Row],[Whole Building:Facility Total Electric Demand Power '[W'](Hourly) ]]/1000</f>
        <v>68.86675272820959</v>
      </c>
    </row>
    <row r="596" spans="1:3" x14ac:dyDescent="0.25">
      <c r="A596" s="9" t="s">
        <v>451</v>
      </c>
      <c r="B596" s="12">
        <v>50523.383225849633</v>
      </c>
      <c r="C596">
        <f>SAFADModel_final_000050[[#This Row],[Whole Building:Facility Total Electric Demand Power '[W'](Hourly) ]]/1000</f>
        <v>50.523383225849635</v>
      </c>
    </row>
    <row r="597" spans="1:3" x14ac:dyDescent="0.25">
      <c r="A597" s="9" t="s">
        <v>452</v>
      </c>
      <c r="B597" s="12">
        <v>37004.495088170741</v>
      </c>
      <c r="C597">
        <f>SAFADModel_final_000050[[#This Row],[Whole Building:Facility Total Electric Demand Power '[W'](Hourly) ]]/1000</f>
        <v>37.004495088170742</v>
      </c>
    </row>
    <row r="598" spans="1:3" x14ac:dyDescent="0.25">
      <c r="A598" s="9" t="s">
        <v>453</v>
      </c>
      <c r="B598" s="12">
        <v>6429.625135017247</v>
      </c>
      <c r="C598">
        <f>SAFADModel_final_000050[[#This Row],[Whole Building:Facility Total Electric Demand Power '[W'](Hourly) ]]/1000</f>
        <v>6.4296251350172469</v>
      </c>
    </row>
    <row r="599" spans="1:3" x14ac:dyDescent="0.25">
      <c r="A599" s="9" t="s">
        <v>454</v>
      </c>
      <c r="B599" s="12">
        <v>6415.6659582602369</v>
      </c>
      <c r="C599">
        <f>SAFADModel_final_000050[[#This Row],[Whole Building:Facility Total Electric Demand Power '[W'](Hourly) ]]/1000</f>
        <v>6.4156659582602371</v>
      </c>
    </row>
    <row r="600" spans="1:3" x14ac:dyDescent="0.25">
      <c r="A600" s="9" t="s">
        <v>455</v>
      </c>
      <c r="B600" s="12">
        <v>6404.3100342708485</v>
      </c>
      <c r="C600">
        <f>SAFADModel_final_000050[[#This Row],[Whole Building:Facility Total Electric Demand Power '[W'](Hourly) ]]/1000</f>
        <v>6.4043100342708481</v>
      </c>
    </row>
    <row r="601" spans="1:3" x14ac:dyDescent="0.25">
      <c r="A601" s="9" t="s">
        <v>456</v>
      </c>
      <c r="B601" s="12">
        <v>6392.5738866193888</v>
      </c>
      <c r="C601">
        <f>SAFADModel_final_000050[[#This Row],[Whole Building:Facility Total Electric Demand Power '[W'](Hourly) ]]/1000</f>
        <v>6.3925738866193891</v>
      </c>
    </row>
    <row r="602" spans="1:3" x14ac:dyDescent="0.25">
      <c r="A602" s="9" t="s">
        <v>457</v>
      </c>
      <c r="B602" s="12">
        <v>6382.1101378102057</v>
      </c>
      <c r="C602">
        <f>SAFADModel_final_000050[[#This Row],[Whole Building:Facility Total Electric Demand Power '[W'](Hourly) ]]/1000</f>
        <v>6.3821101378102059</v>
      </c>
    </row>
    <row r="603" spans="1:3" x14ac:dyDescent="0.25">
      <c r="A603" s="9" t="s">
        <v>458</v>
      </c>
      <c r="B603" s="12">
        <v>6368.5365841308349</v>
      </c>
      <c r="C603">
        <f>SAFADModel_final_000050[[#This Row],[Whole Building:Facility Total Electric Demand Power '[W'](Hourly) ]]/1000</f>
        <v>6.368536584130835</v>
      </c>
    </row>
    <row r="604" spans="1:3" x14ac:dyDescent="0.25">
      <c r="A604" s="9" t="s">
        <v>459</v>
      </c>
      <c r="B604" s="12">
        <v>6345.7829353695097</v>
      </c>
      <c r="C604">
        <f>SAFADModel_final_000050[[#This Row],[Whole Building:Facility Total Electric Demand Power '[W'](Hourly) ]]/1000</f>
        <v>6.3457829353695097</v>
      </c>
    </row>
    <row r="605" spans="1:3" x14ac:dyDescent="0.25">
      <c r="A605" s="9" t="s">
        <v>460</v>
      </c>
      <c r="B605" s="12">
        <v>6317.9962513730825</v>
      </c>
      <c r="C605">
        <f>SAFADModel_final_000050[[#This Row],[Whole Building:Facility Total Electric Demand Power '[W'](Hourly) ]]/1000</f>
        <v>6.3179962513730823</v>
      </c>
    </row>
    <row r="606" spans="1:3" x14ac:dyDescent="0.25">
      <c r="A606" s="9" t="s">
        <v>461</v>
      </c>
      <c r="B606" s="12">
        <v>6295.08405318932</v>
      </c>
      <c r="C606">
        <f>SAFADModel_final_000050[[#This Row],[Whole Building:Facility Total Electric Demand Power '[W'](Hourly) ]]/1000</f>
        <v>6.2950840531893197</v>
      </c>
    </row>
    <row r="607" spans="1:3" x14ac:dyDescent="0.25">
      <c r="A607" s="9" t="s">
        <v>462</v>
      </c>
      <c r="B607" s="12">
        <v>6292.17209839111</v>
      </c>
      <c r="C607">
        <f>SAFADModel_final_000050[[#This Row],[Whole Building:Facility Total Electric Demand Power '[W'](Hourly) ]]/1000</f>
        <v>6.2921720983911102</v>
      </c>
    </row>
    <row r="608" spans="1:3" x14ac:dyDescent="0.25">
      <c r="A608" s="9" t="s">
        <v>463</v>
      </c>
      <c r="B608" s="12">
        <v>6327.2028644814272</v>
      </c>
      <c r="C608">
        <f>SAFADModel_final_000050[[#This Row],[Whole Building:Facility Total Electric Demand Power '[W'](Hourly) ]]/1000</f>
        <v>6.3272028644814275</v>
      </c>
    </row>
    <row r="609" spans="1:3" x14ac:dyDescent="0.25">
      <c r="A609" s="9" t="s">
        <v>464</v>
      </c>
      <c r="B609" s="12">
        <v>21729.64030095897</v>
      </c>
      <c r="C609">
        <f>SAFADModel_final_000050[[#This Row],[Whole Building:Facility Total Electric Demand Power '[W'](Hourly) ]]/1000</f>
        <v>21.72964030095897</v>
      </c>
    </row>
    <row r="610" spans="1:3" x14ac:dyDescent="0.25">
      <c r="A610" s="9" t="s">
        <v>465</v>
      </c>
      <c r="B610" s="12">
        <v>70934.265182664603</v>
      </c>
      <c r="C610">
        <f>SAFADModel_final_000050[[#This Row],[Whole Building:Facility Total Electric Demand Power '[W'](Hourly) ]]/1000</f>
        <v>70.934265182664603</v>
      </c>
    </row>
    <row r="611" spans="1:3" x14ac:dyDescent="0.25">
      <c r="A611" s="9" t="s">
        <v>466</v>
      </c>
      <c r="B611" s="12">
        <v>112746.70408396715</v>
      </c>
      <c r="C611">
        <f>SAFADModel_final_000050[[#This Row],[Whole Building:Facility Total Electric Demand Power '[W'](Hourly) ]]/1000</f>
        <v>112.74670408396716</v>
      </c>
    </row>
    <row r="612" spans="1:3" x14ac:dyDescent="0.25">
      <c r="A612" s="9" t="s">
        <v>467</v>
      </c>
      <c r="B612" s="12">
        <v>112210.42648292212</v>
      </c>
      <c r="C612">
        <f>SAFADModel_final_000050[[#This Row],[Whole Building:Facility Total Electric Demand Power '[W'](Hourly) ]]/1000</f>
        <v>112.21042648292212</v>
      </c>
    </row>
    <row r="613" spans="1:3" x14ac:dyDescent="0.25">
      <c r="A613" s="9" t="s">
        <v>468</v>
      </c>
      <c r="B613" s="12">
        <v>114483.17358524103</v>
      </c>
      <c r="C613">
        <f>SAFADModel_final_000050[[#This Row],[Whole Building:Facility Total Electric Demand Power '[W'](Hourly) ]]/1000</f>
        <v>114.48317358524103</v>
      </c>
    </row>
    <row r="614" spans="1:3" x14ac:dyDescent="0.25">
      <c r="A614" s="9" t="s">
        <v>469</v>
      </c>
      <c r="B614" s="12">
        <v>120322.51848377025</v>
      </c>
      <c r="C614">
        <f>SAFADModel_final_000050[[#This Row],[Whole Building:Facility Total Electric Demand Power '[W'](Hourly) ]]/1000</f>
        <v>120.32251848377025</v>
      </c>
    </row>
    <row r="615" spans="1:3" x14ac:dyDescent="0.25">
      <c r="A615" s="9" t="s">
        <v>470</v>
      </c>
      <c r="B615" s="12">
        <v>126216.63522882811</v>
      </c>
      <c r="C615">
        <f>SAFADModel_final_000050[[#This Row],[Whole Building:Facility Total Electric Demand Power '[W'](Hourly) ]]/1000</f>
        <v>126.21663522882811</v>
      </c>
    </row>
    <row r="616" spans="1:3" x14ac:dyDescent="0.25">
      <c r="A616" s="9" t="s">
        <v>471</v>
      </c>
      <c r="B616" s="12">
        <v>111992.70924061428</v>
      </c>
      <c r="C616">
        <f>SAFADModel_final_000050[[#This Row],[Whole Building:Facility Total Electric Demand Power '[W'](Hourly) ]]/1000</f>
        <v>111.99270924061427</v>
      </c>
    </row>
    <row r="617" spans="1:3" x14ac:dyDescent="0.25">
      <c r="A617" s="9" t="s">
        <v>472</v>
      </c>
      <c r="B617" s="12">
        <v>98949.789217415542</v>
      </c>
      <c r="C617">
        <f>SAFADModel_final_000050[[#This Row],[Whole Building:Facility Total Electric Demand Power '[W'](Hourly) ]]/1000</f>
        <v>98.949789217415542</v>
      </c>
    </row>
    <row r="618" spans="1:3" x14ac:dyDescent="0.25">
      <c r="A618" s="9" t="s">
        <v>473</v>
      </c>
      <c r="B618" s="12">
        <v>90329.607659281915</v>
      </c>
      <c r="C618">
        <f>SAFADModel_final_000050[[#This Row],[Whole Building:Facility Total Electric Demand Power '[W'](Hourly) ]]/1000</f>
        <v>90.329607659281919</v>
      </c>
    </row>
    <row r="619" spans="1:3" x14ac:dyDescent="0.25">
      <c r="A619" s="9" t="s">
        <v>474</v>
      </c>
      <c r="B619" s="12">
        <v>42993.271548629506</v>
      </c>
      <c r="C619">
        <f>SAFADModel_final_000050[[#This Row],[Whole Building:Facility Total Electric Demand Power '[W'](Hourly) ]]/1000</f>
        <v>42.993271548629508</v>
      </c>
    </row>
    <row r="620" spans="1:3" x14ac:dyDescent="0.25">
      <c r="A620" s="9" t="s">
        <v>475</v>
      </c>
      <c r="B620" s="12">
        <v>23704.435243531887</v>
      </c>
      <c r="C620">
        <f>SAFADModel_final_000050[[#This Row],[Whole Building:Facility Total Electric Demand Power '[W'](Hourly) ]]/1000</f>
        <v>23.704435243531886</v>
      </c>
    </row>
    <row r="621" spans="1:3" x14ac:dyDescent="0.25">
      <c r="A621" s="9" t="s">
        <v>476</v>
      </c>
      <c r="B621" s="12">
        <v>15486.488987848628</v>
      </c>
      <c r="C621">
        <f>SAFADModel_final_000050[[#This Row],[Whole Building:Facility Total Electric Demand Power '[W'](Hourly) ]]/1000</f>
        <v>15.486488987848629</v>
      </c>
    </row>
    <row r="622" spans="1:3" x14ac:dyDescent="0.25">
      <c r="A622" s="9" t="s">
        <v>477</v>
      </c>
      <c r="B622" s="12">
        <v>10913.108758553533</v>
      </c>
      <c r="C622">
        <f>SAFADModel_final_000050[[#This Row],[Whole Building:Facility Total Electric Demand Power '[W'](Hourly) ]]/1000</f>
        <v>10.913108758553534</v>
      </c>
    </row>
    <row r="623" spans="1:3" x14ac:dyDescent="0.25">
      <c r="A623" s="9" t="s">
        <v>478</v>
      </c>
      <c r="B623" s="12">
        <v>6388.1521947550054</v>
      </c>
      <c r="C623">
        <f>SAFADModel_final_000050[[#This Row],[Whole Building:Facility Total Electric Demand Power '[W'](Hourly) ]]/1000</f>
        <v>6.3881521947550057</v>
      </c>
    </row>
    <row r="624" spans="1:3" x14ac:dyDescent="0.25">
      <c r="A624" s="9" t="s">
        <v>479</v>
      </c>
      <c r="B624" s="12">
        <v>6413.4953478586613</v>
      </c>
      <c r="C624">
        <f>SAFADModel_final_000050[[#This Row],[Whole Building:Facility Total Electric Demand Power '[W'](Hourly) ]]/1000</f>
        <v>6.4134953478586612</v>
      </c>
    </row>
    <row r="625" spans="1:3" x14ac:dyDescent="0.25">
      <c r="A625" s="9" t="s">
        <v>480</v>
      </c>
      <c r="B625" s="12">
        <v>6428.2075329910031</v>
      </c>
      <c r="C625">
        <f>SAFADModel_final_000050[[#This Row],[Whole Building:Facility Total Electric Demand Power '[W'](Hourly) ]]/1000</f>
        <v>6.4282075329910029</v>
      </c>
    </row>
    <row r="626" spans="1:3" x14ac:dyDescent="0.25">
      <c r="A626" s="9" t="s">
        <v>677</v>
      </c>
      <c r="B626" s="12">
        <v>6417.3937834610633</v>
      </c>
      <c r="C626">
        <f>SAFADModel_final_000050[[#This Row],[Whole Building:Facility Total Electric Demand Power '[W'](Hourly) ]]/1000</f>
        <v>6.4173937834610637</v>
      </c>
    </row>
    <row r="627" spans="1:3" x14ac:dyDescent="0.25">
      <c r="A627" s="9" t="s">
        <v>678</v>
      </c>
      <c r="B627" s="12">
        <v>6398.0754046484726</v>
      </c>
      <c r="C627">
        <f>SAFADModel_final_000050[[#This Row],[Whole Building:Facility Total Electric Demand Power '[W'](Hourly) ]]/1000</f>
        <v>6.3980754046484725</v>
      </c>
    </row>
    <row r="628" spans="1:3" x14ac:dyDescent="0.25">
      <c r="A628" s="9" t="s">
        <v>679</v>
      </c>
      <c r="B628" s="12">
        <v>6374.5416225383015</v>
      </c>
      <c r="C628">
        <f>SAFADModel_final_000050[[#This Row],[Whole Building:Facility Total Electric Demand Power '[W'](Hourly) ]]/1000</f>
        <v>6.3745416225383016</v>
      </c>
    </row>
    <row r="629" spans="1:3" x14ac:dyDescent="0.25">
      <c r="A629" s="9" t="s">
        <v>680</v>
      </c>
      <c r="B629" s="12">
        <v>6340.1238806763258</v>
      </c>
      <c r="C629">
        <f>SAFADModel_final_000050[[#This Row],[Whole Building:Facility Total Electric Demand Power '[W'](Hourly) ]]/1000</f>
        <v>6.3401238806763258</v>
      </c>
    </row>
    <row r="630" spans="1:3" x14ac:dyDescent="0.25">
      <c r="A630" s="9" t="s">
        <v>681</v>
      </c>
      <c r="B630" s="12">
        <v>6300.6113384933642</v>
      </c>
      <c r="C630">
        <f>SAFADModel_final_000050[[#This Row],[Whole Building:Facility Total Electric Demand Power '[W'](Hourly) ]]/1000</f>
        <v>6.300611338493364</v>
      </c>
    </row>
    <row r="631" spans="1:3" x14ac:dyDescent="0.25">
      <c r="A631" s="9" t="s">
        <v>682</v>
      </c>
      <c r="B631" s="12">
        <v>6277.5890246096487</v>
      </c>
      <c r="C631">
        <f>SAFADModel_final_000050[[#This Row],[Whole Building:Facility Total Electric Demand Power '[W'](Hourly) ]]/1000</f>
        <v>6.2775890246096484</v>
      </c>
    </row>
    <row r="632" spans="1:3" x14ac:dyDescent="0.25">
      <c r="A632" s="9" t="s">
        <v>683</v>
      </c>
      <c r="B632" s="12">
        <v>6299.9448813653262</v>
      </c>
      <c r="C632">
        <f>SAFADModel_final_000050[[#This Row],[Whole Building:Facility Total Electric Demand Power '[W'](Hourly) ]]/1000</f>
        <v>6.2999448813653265</v>
      </c>
    </row>
    <row r="633" spans="1:3" x14ac:dyDescent="0.25">
      <c r="A633" s="9" t="s">
        <v>684</v>
      </c>
      <c r="B633" s="12">
        <v>6349.6018049471795</v>
      </c>
      <c r="C633">
        <f>SAFADModel_final_000050[[#This Row],[Whole Building:Facility Total Electric Demand Power '[W'](Hourly) ]]/1000</f>
        <v>6.3496018049471799</v>
      </c>
    </row>
    <row r="634" spans="1:3" x14ac:dyDescent="0.25">
      <c r="A634" s="9" t="s">
        <v>685</v>
      </c>
      <c r="B634" s="12">
        <v>46296.537250840782</v>
      </c>
      <c r="C634">
        <f>SAFADModel_final_000050[[#This Row],[Whole Building:Facility Total Electric Demand Power '[W'](Hourly) ]]/1000</f>
        <v>46.296537250840785</v>
      </c>
    </row>
    <row r="635" spans="1:3" x14ac:dyDescent="0.25">
      <c r="A635" s="9" t="s">
        <v>686</v>
      </c>
      <c r="B635" s="12">
        <v>66692.578500904783</v>
      </c>
      <c r="C635">
        <f>SAFADModel_final_000050[[#This Row],[Whole Building:Facility Total Electric Demand Power '[W'](Hourly) ]]/1000</f>
        <v>66.692578500904787</v>
      </c>
    </row>
    <row r="636" spans="1:3" x14ac:dyDescent="0.25">
      <c r="A636" s="9" t="s">
        <v>687</v>
      </c>
      <c r="B636" s="12">
        <v>77196.42083196879</v>
      </c>
      <c r="C636">
        <f>SAFADModel_final_000050[[#This Row],[Whole Building:Facility Total Electric Demand Power '[W'](Hourly) ]]/1000</f>
        <v>77.196420831968794</v>
      </c>
    </row>
    <row r="637" spans="1:3" x14ac:dyDescent="0.25">
      <c r="A637" s="9" t="s">
        <v>688</v>
      </c>
      <c r="B637" s="12">
        <v>70359.236925579316</v>
      </c>
      <c r="C637">
        <f>SAFADModel_final_000050[[#This Row],[Whole Building:Facility Total Electric Demand Power '[W'](Hourly) ]]/1000</f>
        <v>70.35923692557931</v>
      </c>
    </row>
    <row r="638" spans="1:3" x14ac:dyDescent="0.25">
      <c r="A638" s="9" t="s">
        <v>689</v>
      </c>
      <c r="B638" s="12">
        <v>49582.765943697312</v>
      </c>
      <c r="C638">
        <f>SAFADModel_final_000050[[#This Row],[Whole Building:Facility Total Electric Demand Power '[W'](Hourly) ]]/1000</f>
        <v>49.582765943697311</v>
      </c>
    </row>
    <row r="639" spans="1:3" x14ac:dyDescent="0.25">
      <c r="A639" s="9" t="s">
        <v>690</v>
      </c>
      <c r="B639" s="12">
        <v>43124.198203133623</v>
      </c>
      <c r="C639">
        <f>SAFADModel_final_000050[[#This Row],[Whole Building:Facility Total Electric Demand Power '[W'](Hourly) ]]/1000</f>
        <v>43.124198203133624</v>
      </c>
    </row>
    <row r="640" spans="1:3" x14ac:dyDescent="0.25">
      <c r="A640" s="9" t="s">
        <v>691</v>
      </c>
      <c r="B640" s="12">
        <v>42305.585373994407</v>
      </c>
      <c r="C640">
        <f>SAFADModel_final_000050[[#This Row],[Whole Building:Facility Total Electric Demand Power '[W'](Hourly) ]]/1000</f>
        <v>42.305585373994404</v>
      </c>
    </row>
    <row r="641" spans="1:3" x14ac:dyDescent="0.25">
      <c r="A641" s="9" t="s">
        <v>692</v>
      </c>
      <c r="B641" s="12">
        <v>36660.703220644886</v>
      </c>
      <c r="C641">
        <f>SAFADModel_final_000050[[#This Row],[Whole Building:Facility Total Electric Demand Power '[W'](Hourly) ]]/1000</f>
        <v>36.660703220644884</v>
      </c>
    </row>
    <row r="642" spans="1:3" x14ac:dyDescent="0.25">
      <c r="A642" s="9" t="s">
        <v>693</v>
      </c>
      <c r="B642" s="12">
        <v>28951.641823991144</v>
      </c>
      <c r="C642">
        <f>SAFADModel_final_000050[[#This Row],[Whole Building:Facility Total Electric Demand Power '[W'](Hourly) ]]/1000</f>
        <v>28.951641823991142</v>
      </c>
    </row>
    <row r="643" spans="1:3" x14ac:dyDescent="0.25">
      <c r="A643" s="9" t="s">
        <v>694</v>
      </c>
      <c r="B643" s="12">
        <v>25711.880804526463</v>
      </c>
      <c r="C643">
        <f>SAFADModel_final_000050[[#This Row],[Whole Building:Facility Total Electric Demand Power '[W'](Hourly) ]]/1000</f>
        <v>25.711880804526462</v>
      </c>
    </row>
    <row r="644" spans="1:3" x14ac:dyDescent="0.25">
      <c r="A644" s="9" t="s">
        <v>695</v>
      </c>
      <c r="B644" s="12">
        <v>20607.694432893473</v>
      </c>
      <c r="C644">
        <f>SAFADModel_final_000050[[#This Row],[Whole Building:Facility Total Electric Demand Power '[W'](Hourly) ]]/1000</f>
        <v>20.607694432893474</v>
      </c>
    </row>
    <row r="645" spans="1:3" x14ac:dyDescent="0.25">
      <c r="A645" s="9" t="s">
        <v>696</v>
      </c>
      <c r="B645" s="12">
        <v>8805.3533561051318</v>
      </c>
      <c r="C645">
        <f>SAFADModel_final_000050[[#This Row],[Whole Building:Facility Total Electric Demand Power '[W'](Hourly) ]]/1000</f>
        <v>8.8053533561051314</v>
      </c>
    </row>
    <row r="646" spans="1:3" x14ac:dyDescent="0.25">
      <c r="A646" s="9" t="s">
        <v>697</v>
      </c>
      <c r="B646" s="12">
        <v>8754.5825406875156</v>
      </c>
      <c r="C646">
        <f>SAFADModel_final_000050[[#This Row],[Whole Building:Facility Total Electric Demand Power '[W'](Hourly) ]]/1000</f>
        <v>8.7545825406875153</v>
      </c>
    </row>
    <row r="647" spans="1:3" x14ac:dyDescent="0.25">
      <c r="A647" s="9" t="s">
        <v>698</v>
      </c>
      <c r="B647" s="12">
        <v>6666.5389454517353</v>
      </c>
      <c r="C647">
        <f>SAFADModel_final_000050[[#This Row],[Whole Building:Facility Total Electric Demand Power '[W'](Hourly) ]]/1000</f>
        <v>6.6665389454517356</v>
      </c>
    </row>
    <row r="648" spans="1:3" x14ac:dyDescent="0.25">
      <c r="A648" s="9" t="s">
        <v>699</v>
      </c>
      <c r="B648" s="12">
        <v>6521.2856243973038</v>
      </c>
      <c r="C648">
        <f>SAFADModel_final_000050[[#This Row],[Whole Building:Facility Total Electric Demand Power '[W'](Hourly) ]]/1000</f>
        <v>6.5212856243973034</v>
      </c>
    </row>
    <row r="649" spans="1:3" x14ac:dyDescent="0.25">
      <c r="A649" s="9" t="s">
        <v>700</v>
      </c>
      <c r="B649" s="12">
        <v>6479.8359145164386</v>
      </c>
      <c r="C649">
        <f>SAFADModel_final_000050[[#This Row],[Whole Building:Facility Total Electric Demand Power '[W'](Hourly) ]]/1000</f>
        <v>6.479835914516439</v>
      </c>
    </row>
    <row r="650" spans="1:3" x14ac:dyDescent="0.25">
      <c r="A650" s="9" t="s">
        <v>701</v>
      </c>
      <c r="B650" s="12">
        <v>6454.6784438863324</v>
      </c>
      <c r="C650">
        <f>SAFADModel_final_000050[[#This Row],[Whole Building:Facility Total Electric Demand Power '[W'](Hourly) ]]/1000</f>
        <v>6.4546784438863325</v>
      </c>
    </row>
    <row r="651" spans="1:3" x14ac:dyDescent="0.25">
      <c r="A651" s="9" t="s">
        <v>702</v>
      </c>
      <c r="B651" s="12">
        <v>6434.0114504943294</v>
      </c>
      <c r="C651">
        <f>SAFADModel_final_000050[[#This Row],[Whole Building:Facility Total Electric Demand Power '[W'](Hourly) ]]/1000</f>
        <v>6.4340114504943298</v>
      </c>
    </row>
    <row r="652" spans="1:3" x14ac:dyDescent="0.25">
      <c r="A652" s="9" t="s">
        <v>703</v>
      </c>
      <c r="B652" s="12">
        <v>6421.2135862495743</v>
      </c>
      <c r="C652">
        <f>SAFADModel_final_000050[[#This Row],[Whole Building:Facility Total Electric Demand Power '[W'](Hourly) ]]/1000</f>
        <v>6.4212135862495741</v>
      </c>
    </row>
    <row r="653" spans="1:3" x14ac:dyDescent="0.25">
      <c r="A653" s="9" t="s">
        <v>704</v>
      </c>
      <c r="B653" s="12">
        <v>6407.0816031697068</v>
      </c>
      <c r="C653">
        <f>SAFADModel_final_000050[[#This Row],[Whole Building:Facility Total Electric Demand Power '[W'](Hourly) ]]/1000</f>
        <v>6.4070816031697069</v>
      </c>
    </row>
    <row r="654" spans="1:3" x14ac:dyDescent="0.25">
      <c r="A654" s="9" t="s">
        <v>705</v>
      </c>
      <c r="B654" s="12">
        <v>6388.8893181125277</v>
      </c>
      <c r="C654">
        <f>SAFADModel_final_000050[[#This Row],[Whole Building:Facility Total Electric Demand Power '[W'](Hourly) ]]/1000</f>
        <v>6.3888893181125272</v>
      </c>
    </row>
    <row r="655" spans="1:3" x14ac:dyDescent="0.25">
      <c r="A655" s="9" t="s">
        <v>706</v>
      </c>
      <c r="B655" s="12">
        <v>6394.1124923955467</v>
      </c>
      <c r="C655">
        <f>SAFADModel_final_000050[[#This Row],[Whole Building:Facility Total Electric Demand Power '[W'](Hourly) ]]/1000</f>
        <v>6.3941124923955464</v>
      </c>
    </row>
    <row r="656" spans="1:3" x14ac:dyDescent="0.25">
      <c r="A656" s="9" t="s">
        <v>707</v>
      </c>
      <c r="B656" s="12">
        <v>6438.0847006660942</v>
      </c>
      <c r="C656">
        <f>SAFADModel_final_000050[[#This Row],[Whole Building:Facility Total Electric Demand Power '[W'](Hourly) ]]/1000</f>
        <v>6.438084700666094</v>
      </c>
    </row>
    <row r="657" spans="1:3" x14ac:dyDescent="0.25">
      <c r="A657" s="9" t="s">
        <v>708</v>
      </c>
      <c r="B657" s="12">
        <v>6488.9048402053741</v>
      </c>
      <c r="C657">
        <f>SAFADModel_final_000050[[#This Row],[Whole Building:Facility Total Electric Demand Power '[W'](Hourly) ]]/1000</f>
        <v>6.4889048402053744</v>
      </c>
    </row>
    <row r="658" spans="1:3" x14ac:dyDescent="0.25">
      <c r="A658" s="9" t="s">
        <v>709</v>
      </c>
      <c r="B658" s="12">
        <v>6531.7425189860396</v>
      </c>
      <c r="C658">
        <f>SAFADModel_final_000050[[#This Row],[Whole Building:Facility Total Electric Demand Power '[W'](Hourly) ]]/1000</f>
        <v>6.5317425189860394</v>
      </c>
    </row>
    <row r="659" spans="1:3" x14ac:dyDescent="0.25">
      <c r="A659" s="9" t="s">
        <v>710</v>
      </c>
      <c r="B659" s="12">
        <v>6563.9964306587281</v>
      </c>
      <c r="C659">
        <f>SAFADModel_final_000050[[#This Row],[Whole Building:Facility Total Electric Demand Power '[W'](Hourly) ]]/1000</f>
        <v>6.5639964306587277</v>
      </c>
    </row>
    <row r="660" spans="1:3" x14ac:dyDescent="0.25">
      <c r="A660" s="9" t="s">
        <v>711</v>
      </c>
      <c r="B660" s="12">
        <v>6586.0652043067357</v>
      </c>
      <c r="C660">
        <f>SAFADModel_final_000050[[#This Row],[Whole Building:Facility Total Electric Demand Power '[W'](Hourly) ]]/1000</f>
        <v>6.5860652043067356</v>
      </c>
    </row>
    <row r="661" spans="1:3" x14ac:dyDescent="0.25">
      <c r="A661" s="9" t="s">
        <v>712</v>
      </c>
      <c r="B661" s="12">
        <v>6600.1089069779491</v>
      </c>
      <c r="C661">
        <f>SAFADModel_final_000050[[#This Row],[Whole Building:Facility Total Electric Demand Power '[W'](Hourly) ]]/1000</f>
        <v>6.6001089069779493</v>
      </c>
    </row>
    <row r="662" spans="1:3" x14ac:dyDescent="0.25">
      <c r="A662" s="9" t="s">
        <v>713</v>
      </c>
      <c r="B662" s="12">
        <v>6601.8333868186091</v>
      </c>
      <c r="C662">
        <f>SAFADModel_final_000050[[#This Row],[Whole Building:Facility Total Electric Demand Power '[W'](Hourly) ]]/1000</f>
        <v>6.6018333868186092</v>
      </c>
    </row>
    <row r="663" spans="1:3" x14ac:dyDescent="0.25">
      <c r="A663" s="9" t="s">
        <v>714</v>
      </c>
      <c r="B663" s="12">
        <v>6596.7704405366812</v>
      </c>
      <c r="C663">
        <f>SAFADModel_final_000050[[#This Row],[Whole Building:Facility Total Electric Demand Power '[W'](Hourly) ]]/1000</f>
        <v>6.5967704405366812</v>
      </c>
    </row>
    <row r="664" spans="1:3" x14ac:dyDescent="0.25">
      <c r="A664" s="9" t="s">
        <v>715</v>
      </c>
      <c r="B664" s="12">
        <v>6576.9721863299383</v>
      </c>
      <c r="C664">
        <f>SAFADModel_final_000050[[#This Row],[Whole Building:Facility Total Electric Demand Power '[W'](Hourly) ]]/1000</f>
        <v>6.5769721863299386</v>
      </c>
    </row>
    <row r="665" spans="1:3" x14ac:dyDescent="0.25">
      <c r="A665" s="9" t="s">
        <v>716</v>
      </c>
      <c r="B665" s="12">
        <v>6553.2912641488174</v>
      </c>
      <c r="C665">
        <f>SAFADModel_final_000050[[#This Row],[Whole Building:Facility Total Electric Demand Power '[W'](Hourly) ]]/1000</f>
        <v>6.5532912641488172</v>
      </c>
    </row>
    <row r="666" spans="1:3" x14ac:dyDescent="0.25">
      <c r="A666" s="9" t="s">
        <v>717</v>
      </c>
      <c r="B666" s="12">
        <v>6529.0291486841497</v>
      </c>
      <c r="C666">
        <f>SAFADModel_final_000050[[#This Row],[Whole Building:Facility Total Electric Demand Power '[W'](Hourly) ]]/1000</f>
        <v>6.5290291486841499</v>
      </c>
    </row>
    <row r="667" spans="1:3" x14ac:dyDescent="0.25">
      <c r="A667" s="9" t="s">
        <v>718</v>
      </c>
      <c r="B667" s="12">
        <v>6504.5322577540364</v>
      </c>
      <c r="C667">
        <f>SAFADModel_final_000050[[#This Row],[Whole Building:Facility Total Electric Demand Power '[W'](Hourly) ]]/1000</f>
        <v>6.5045322577540361</v>
      </c>
    </row>
    <row r="668" spans="1:3" x14ac:dyDescent="0.25">
      <c r="A668" s="9" t="s">
        <v>719</v>
      </c>
      <c r="B668" s="12">
        <v>6478.5451235376395</v>
      </c>
      <c r="C668">
        <f>SAFADModel_final_000050[[#This Row],[Whole Building:Facility Total Electric Demand Power '[W'](Hourly) ]]/1000</f>
        <v>6.4785451235376392</v>
      </c>
    </row>
    <row r="669" spans="1:3" x14ac:dyDescent="0.25">
      <c r="A669" s="9" t="s">
        <v>720</v>
      </c>
      <c r="B669" s="12">
        <v>6444.5023841340408</v>
      </c>
      <c r="C669">
        <f>SAFADModel_final_000050[[#This Row],[Whole Building:Facility Total Electric Demand Power '[W'](Hourly) ]]/1000</f>
        <v>6.444502384134041</v>
      </c>
    </row>
    <row r="670" spans="1:3" x14ac:dyDescent="0.25">
      <c r="A670" s="9" t="s">
        <v>721</v>
      </c>
      <c r="B670" s="12">
        <v>6420.1514076303902</v>
      </c>
      <c r="C670">
        <f>SAFADModel_final_000050[[#This Row],[Whole Building:Facility Total Electric Demand Power '[W'](Hourly) ]]/1000</f>
        <v>6.4201514076303905</v>
      </c>
    </row>
    <row r="671" spans="1:3" x14ac:dyDescent="0.25">
      <c r="A671" s="9" t="s">
        <v>722</v>
      </c>
      <c r="B671" s="12">
        <v>6400.4086888371603</v>
      </c>
      <c r="C671">
        <f>SAFADModel_final_000050[[#This Row],[Whole Building:Facility Total Electric Demand Power '[W'](Hourly) ]]/1000</f>
        <v>6.4004086888371603</v>
      </c>
    </row>
    <row r="672" spans="1:3" x14ac:dyDescent="0.25">
      <c r="A672" s="9" t="s">
        <v>723</v>
      </c>
      <c r="B672" s="12">
        <v>6380.5613550855851</v>
      </c>
      <c r="C672">
        <f>SAFADModel_final_000050[[#This Row],[Whole Building:Facility Total Electric Demand Power '[W'](Hourly) ]]/1000</f>
        <v>6.3805613550855851</v>
      </c>
    </row>
    <row r="673" spans="1:3" x14ac:dyDescent="0.25">
      <c r="A673" s="9" t="s">
        <v>724</v>
      </c>
      <c r="B673" s="12">
        <v>6357.8148395674798</v>
      </c>
      <c r="C673">
        <f>SAFADModel_final_000050[[#This Row],[Whole Building:Facility Total Electric Demand Power '[W'](Hourly) ]]/1000</f>
        <v>6.3578148395674798</v>
      </c>
    </row>
    <row r="674" spans="1:3" x14ac:dyDescent="0.25">
      <c r="A674" s="9" t="s">
        <v>481</v>
      </c>
      <c r="B674" s="12">
        <v>6328.4838666672431</v>
      </c>
      <c r="C674">
        <f>SAFADModel_final_000050[[#This Row],[Whole Building:Facility Total Electric Demand Power '[W'](Hourly) ]]/1000</f>
        <v>6.3284838666672432</v>
      </c>
    </row>
    <row r="675" spans="1:3" x14ac:dyDescent="0.25">
      <c r="A675" s="9" t="s">
        <v>482</v>
      </c>
      <c r="B675" s="12">
        <v>6291.4156253752581</v>
      </c>
      <c r="C675">
        <f>SAFADModel_final_000050[[#This Row],[Whole Building:Facility Total Electric Demand Power '[W'](Hourly) ]]/1000</f>
        <v>6.291415625375258</v>
      </c>
    </row>
    <row r="676" spans="1:3" x14ac:dyDescent="0.25">
      <c r="A676" s="9" t="s">
        <v>483</v>
      </c>
      <c r="B676" s="12">
        <v>6231.2770347134137</v>
      </c>
      <c r="C676">
        <f>SAFADModel_final_000050[[#This Row],[Whole Building:Facility Total Electric Demand Power '[W'](Hourly) ]]/1000</f>
        <v>6.2312770347134139</v>
      </c>
    </row>
    <row r="677" spans="1:3" x14ac:dyDescent="0.25">
      <c r="A677" s="9" t="s">
        <v>484</v>
      </c>
      <c r="B677" s="12">
        <v>6167.546817565315</v>
      </c>
      <c r="C677">
        <f>SAFADModel_final_000050[[#This Row],[Whole Building:Facility Total Electric Demand Power '[W'](Hourly) ]]/1000</f>
        <v>6.1675468175653148</v>
      </c>
    </row>
    <row r="678" spans="1:3" x14ac:dyDescent="0.25">
      <c r="A678" s="9" t="s">
        <v>485</v>
      </c>
      <c r="B678" s="12">
        <v>6087.8449891236342</v>
      </c>
      <c r="C678">
        <f>SAFADModel_final_000050[[#This Row],[Whole Building:Facility Total Electric Demand Power '[W'](Hourly) ]]/1000</f>
        <v>6.0878449891236341</v>
      </c>
    </row>
    <row r="679" spans="1:3" x14ac:dyDescent="0.25">
      <c r="A679" s="9" t="s">
        <v>486</v>
      </c>
      <c r="B679" s="12">
        <v>6143.4572184053104</v>
      </c>
      <c r="C679">
        <f>SAFADModel_final_000050[[#This Row],[Whole Building:Facility Total Electric Demand Power '[W'](Hourly) ]]/1000</f>
        <v>6.1434572184053104</v>
      </c>
    </row>
    <row r="680" spans="1:3" x14ac:dyDescent="0.25">
      <c r="A680" s="9" t="s">
        <v>487</v>
      </c>
      <c r="B680" s="12">
        <v>6309.6392311677309</v>
      </c>
      <c r="C680">
        <f>SAFADModel_final_000050[[#This Row],[Whole Building:Facility Total Electric Demand Power '[W'](Hourly) ]]/1000</f>
        <v>6.309639231167731</v>
      </c>
    </row>
    <row r="681" spans="1:3" x14ac:dyDescent="0.25">
      <c r="A681" s="9" t="s">
        <v>488</v>
      </c>
      <c r="B681" s="12">
        <v>23424.558487826424</v>
      </c>
      <c r="C681">
        <f>SAFADModel_final_000050[[#This Row],[Whole Building:Facility Total Electric Demand Power '[W'](Hourly) ]]/1000</f>
        <v>23.424558487826424</v>
      </c>
    </row>
    <row r="682" spans="1:3" x14ac:dyDescent="0.25">
      <c r="A682" s="9" t="s">
        <v>489</v>
      </c>
      <c r="B682" s="12">
        <v>74903.303679763456</v>
      </c>
      <c r="C682">
        <f>SAFADModel_final_000050[[#This Row],[Whole Building:Facility Total Electric Demand Power '[W'](Hourly) ]]/1000</f>
        <v>74.903303679763454</v>
      </c>
    </row>
    <row r="683" spans="1:3" x14ac:dyDescent="0.25">
      <c r="A683" s="9" t="s">
        <v>490</v>
      </c>
      <c r="B683" s="12">
        <v>106630.5537937078</v>
      </c>
      <c r="C683">
        <f>SAFADModel_final_000050[[#This Row],[Whole Building:Facility Total Electric Demand Power '[W'](Hourly) ]]/1000</f>
        <v>106.6305537937078</v>
      </c>
    </row>
    <row r="684" spans="1:3" x14ac:dyDescent="0.25">
      <c r="A684" s="9" t="s">
        <v>491</v>
      </c>
      <c r="B684" s="12">
        <v>102237.38308369515</v>
      </c>
      <c r="C684">
        <f>SAFADModel_final_000050[[#This Row],[Whole Building:Facility Total Electric Demand Power '[W'](Hourly) ]]/1000</f>
        <v>102.23738308369515</v>
      </c>
    </row>
    <row r="685" spans="1:3" x14ac:dyDescent="0.25">
      <c r="A685" s="9" t="s">
        <v>492</v>
      </c>
      <c r="B685" s="12">
        <v>128694.81936067012</v>
      </c>
      <c r="C685">
        <f>SAFADModel_final_000050[[#This Row],[Whole Building:Facility Total Electric Demand Power '[W'](Hourly) ]]/1000</f>
        <v>128.69481936067012</v>
      </c>
    </row>
    <row r="686" spans="1:3" x14ac:dyDescent="0.25">
      <c r="A686" s="9" t="s">
        <v>493</v>
      </c>
      <c r="B686" s="12">
        <v>125498.63845128467</v>
      </c>
      <c r="C686">
        <f>SAFADModel_final_000050[[#This Row],[Whole Building:Facility Total Electric Demand Power '[W'](Hourly) ]]/1000</f>
        <v>125.49863845128468</v>
      </c>
    </row>
    <row r="687" spans="1:3" x14ac:dyDescent="0.25">
      <c r="A687" s="9" t="s">
        <v>494</v>
      </c>
      <c r="B687" s="12">
        <v>132851.18553484173</v>
      </c>
      <c r="C687">
        <f>SAFADModel_final_000050[[#This Row],[Whole Building:Facility Total Electric Demand Power '[W'](Hourly) ]]/1000</f>
        <v>132.85118553484173</v>
      </c>
    </row>
    <row r="688" spans="1:3" x14ac:dyDescent="0.25">
      <c r="A688" s="9" t="s">
        <v>495</v>
      </c>
      <c r="B688" s="12">
        <v>138601.11597108084</v>
      </c>
      <c r="C688">
        <f>SAFADModel_final_000050[[#This Row],[Whole Building:Facility Total Electric Demand Power '[W'](Hourly) ]]/1000</f>
        <v>138.60111597108084</v>
      </c>
    </row>
    <row r="689" spans="1:3" x14ac:dyDescent="0.25">
      <c r="A689" s="9" t="s">
        <v>496</v>
      </c>
      <c r="B689" s="12">
        <v>128903.97304496482</v>
      </c>
      <c r="C689">
        <f>SAFADModel_final_000050[[#This Row],[Whole Building:Facility Total Electric Demand Power '[W'](Hourly) ]]/1000</f>
        <v>128.90397304496483</v>
      </c>
    </row>
    <row r="690" spans="1:3" x14ac:dyDescent="0.25">
      <c r="A690" s="9" t="s">
        <v>497</v>
      </c>
      <c r="B690" s="12">
        <v>113961.3251193498</v>
      </c>
      <c r="C690">
        <f>SAFADModel_final_000050[[#This Row],[Whole Building:Facility Total Electric Demand Power '[W'](Hourly) ]]/1000</f>
        <v>113.96132511934979</v>
      </c>
    </row>
    <row r="691" spans="1:3" x14ac:dyDescent="0.25">
      <c r="A691" s="9" t="s">
        <v>498</v>
      </c>
      <c r="B691" s="12">
        <v>40991.085330832677</v>
      </c>
      <c r="C691">
        <f>SAFADModel_final_000050[[#This Row],[Whole Building:Facility Total Electric Demand Power '[W'](Hourly) ]]/1000</f>
        <v>40.991085330832675</v>
      </c>
    </row>
    <row r="692" spans="1:3" x14ac:dyDescent="0.25">
      <c r="A692" s="9" t="s">
        <v>499</v>
      </c>
      <c r="B692" s="12">
        <v>20172.411852266636</v>
      </c>
      <c r="C692">
        <f>SAFADModel_final_000050[[#This Row],[Whole Building:Facility Total Electric Demand Power '[W'](Hourly) ]]/1000</f>
        <v>20.172411852266634</v>
      </c>
    </row>
    <row r="693" spans="1:3" x14ac:dyDescent="0.25">
      <c r="A693" s="9" t="s">
        <v>500</v>
      </c>
      <c r="B693" s="12">
        <v>8828.2596696225646</v>
      </c>
      <c r="C693">
        <f>SAFADModel_final_000050[[#This Row],[Whole Building:Facility Total Electric Demand Power '[W'](Hourly) ]]/1000</f>
        <v>8.8282596696225646</v>
      </c>
    </row>
    <row r="694" spans="1:3" x14ac:dyDescent="0.25">
      <c r="A694" s="9" t="s">
        <v>501</v>
      </c>
      <c r="B694" s="12">
        <v>6856.8012174344831</v>
      </c>
      <c r="C694">
        <f>SAFADModel_final_000050[[#This Row],[Whole Building:Facility Total Electric Demand Power '[W'](Hourly) ]]/1000</f>
        <v>6.8568012174344828</v>
      </c>
    </row>
    <row r="695" spans="1:3" x14ac:dyDescent="0.25">
      <c r="A695" s="9" t="s">
        <v>502</v>
      </c>
      <c r="B695" s="12">
        <v>6415.2432039288105</v>
      </c>
      <c r="C695">
        <f>SAFADModel_final_000050[[#This Row],[Whole Building:Facility Total Electric Demand Power '[W'](Hourly) ]]/1000</f>
        <v>6.415243203928811</v>
      </c>
    </row>
    <row r="696" spans="1:3" x14ac:dyDescent="0.25">
      <c r="A696" s="9" t="s">
        <v>503</v>
      </c>
      <c r="B696" s="12">
        <v>6386.7541414989364</v>
      </c>
      <c r="C696">
        <f>SAFADModel_final_000050[[#This Row],[Whole Building:Facility Total Electric Demand Power '[W'](Hourly) ]]/1000</f>
        <v>6.3867541414989368</v>
      </c>
    </row>
    <row r="697" spans="1:3" x14ac:dyDescent="0.25">
      <c r="A697" s="9" t="s">
        <v>504</v>
      </c>
      <c r="B697" s="12">
        <v>6359.7556696881584</v>
      </c>
      <c r="C697">
        <f>SAFADModel_final_000050[[#This Row],[Whole Building:Facility Total Electric Demand Power '[W'](Hourly) ]]/1000</f>
        <v>6.3597556696881581</v>
      </c>
    </row>
    <row r="698" spans="1:3" x14ac:dyDescent="0.25">
      <c r="A698" s="9" t="s">
        <v>505</v>
      </c>
      <c r="B698" s="12">
        <v>6334.306031933178</v>
      </c>
      <c r="C698">
        <f>SAFADModel_final_000050[[#This Row],[Whole Building:Facility Total Electric Demand Power '[W'](Hourly) ]]/1000</f>
        <v>6.3343060319331776</v>
      </c>
    </row>
    <row r="699" spans="1:3" x14ac:dyDescent="0.25">
      <c r="A699" s="9" t="s">
        <v>506</v>
      </c>
      <c r="B699" s="12">
        <v>6305.0343624812385</v>
      </c>
      <c r="C699">
        <f>SAFADModel_final_000050[[#This Row],[Whole Building:Facility Total Electric Demand Power '[W'](Hourly) ]]/1000</f>
        <v>6.3050343624812388</v>
      </c>
    </row>
    <row r="700" spans="1:3" x14ac:dyDescent="0.25">
      <c r="A700" s="9" t="s">
        <v>507</v>
      </c>
      <c r="B700" s="12">
        <v>6253.1451363912756</v>
      </c>
      <c r="C700">
        <f>SAFADModel_final_000050[[#This Row],[Whole Building:Facility Total Electric Demand Power '[W'](Hourly) ]]/1000</f>
        <v>6.253145136391276</v>
      </c>
    </row>
    <row r="701" spans="1:3" x14ac:dyDescent="0.25">
      <c r="A701" s="9" t="s">
        <v>508</v>
      </c>
      <c r="B701" s="12">
        <v>6214.476718361374</v>
      </c>
      <c r="C701">
        <f>SAFADModel_final_000050[[#This Row],[Whole Building:Facility Total Electric Demand Power '[W'](Hourly) ]]/1000</f>
        <v>6.2144767183613743</v>
      </c>
    </row>
    <row r="702" spans="1:3" x14ac:dyDescent="0.25">
      <c r="A702" s="9" t="s">
        <v>509</v>
      </c>
      <c r="B702" s="12">
        <v>6178.2099537723152</v>
      </c>
      <c r="C702">
        <f>SAFADModel_final_000050[[#This Row],[Whole Building:Facility Total Electric Demand Power '[W'](Hourly) ]]/1000</f>
        <v>6.1782099537723152</v>
      </c>
    </row>
    <row r="703" spans="1:3" x14ac:dyDescent="0.25">
      <c r="A703" s="9" t="s">
        <v>510</v>
      </c>
      <c r="B703" s="12">
        <v>6228.3241007827855</v>
      </c>
      <c r="C703">
        <f>SAFADModel_final_000050[[#This Row],[Whole Building:Facility Total Electric Demand Power '[W'](Hourly) ]]/1000</f>
        <v>6.2283241007827854</v>
      </c>
    </row>
    <row r="704" spans="1:3" x14ac:dyDescent="0.25">
      <c r="A704" s="9" t="s">
        <v>511</v>
      </c>
      <c r="B704" s="12">
        <v>6332.5361868115915</v>
      </c>
      <c r="C704">
        <f>SAFADModel_final_000050[[#This Row],[Whole Building:Facility Total Electric Demand Power '[W'](Hourly) ]]/1000</f>
        <v>6.3325361868115913</v>
      </c>
    </row>
    <row r="705" spans="1:3" x14ac:dyDescent="0.25">
      <c r="A705" s="9" t="s">
        <v>512</v>
      </c>
      <c r="B705" s="12">
        <v>15729.815066564086</v>
      </c>
      <c r="C705">
        <f>SAFADModel_final_000050[[#This Row],[Whole Building:Facility Total Electric Demand Power '[W'](Hourly) ]]/1000</f>
        <v>15.729815066564086</v>
      </c>
    </row>
    <row r="706" spans="1:3" x14ac:dyDescent="0.25">
      <c r="A706" s="9" t="s">
        <v>513</v>
      </c>
      <c r="B706" s="12">
        <v>76112.520631569234</v>
      </c>
      <c r="C706">
        <f>SAFADModel_final_000050[[#This Row],[Whole Building:Facility Total Electric Demand Power '[W'](Hourly) ]]/1000</f>
        <v>76.11252063156924</v>
      </c>
    </row>
    <row r="707" spans="1:3" x14ac:dyDescent="0.25">
      <c r="A707" s="9" t="s">
        <v>514</v>
      </c>
      <c r="B707" s="12">
        <v>101021.84891823198</v>
      </c>
      <c r="C707">
        <f>SAFADModel_final_000050[[#This Row],[Whole Building:Facility Total Electric Demand Power '[W'](Hourly) ]]/1000</f>
        <v>101.02184891823198</v>
      </c>
    </row>
    <row r="708" spans="1:3" x14ac:dyDescent="0.25">
      <c r="A708" s="9" t="s">
        <v>515</v>
      </c>
      <c r="B708" s="12">
        <v>106514.02181435515</v>
      </c>
      <c r="C708">
        <f>SAFADModel_final_000050[[#This Row],[Whole Building:Facility Total Electric Demand Power '[W'](Hourly) ]]/1000</f>
        <v>106.51402181435515</v>
      </c>
    </row>
    <row r="709" spans="1:3" x14ac:dyDescent="0.25">
      <c r="A709" s="9" t="s">
        <v>516</v>
      </c>
      <c r="B709" s="12">
        <v>122547.35789047065</v>
      </c>
      <c r="C709">
        <f>SAFADModel_final_000050[[#This Row],[Whole Building:Facility Total Electric Demand Power '[W'](Hourly) ]]/1000</f>
        <v>122.54735789047065</v>
      </c>
    </row>
    <row r="710" spans="1:3" x14ac:dyDescent="0.25">
      <c r="A710" s="9" t="s">
        <v>517</v>
      </c>
      <c r="B710" s="12">
        <v>114744.53892557319</v>
      </c>
      <c r="C710">
        <f>SAFADModel_final_000050[[#This Row],[Whole Building:Facility Total Electric Demand Power '[W'](Hourly) ]]/1000</f>
        <v>114.74453892557318</v>
      </c>
    </row>
    <row r="711" spans="1:3" x14ac:dyDescent="0.25">
      <c r="A711" s="9" t="s">
        <v>518</v>
      </c>
      <c r="B711" s="12">
        <v>130896.79569807324</v>
      </c>
      <c r="C711">
        <f>SAFADModel_final_000050[[#This Row],[Whole Building:Facility Total Electric Demand Power '[W'](Hourly) ]]/1000</f>
        <v>130.89679569807325</v>
      </c>
    </row>
    <row r="712" spans="1:3" x14ac:dyDescent="0.25">
      <c r="A712" s="9" t="s">
        <v>519</v>
      </c>
      <c r="B712" s="12">
        <v>122317.64818737605</v>
      </c>
      <c r="C712">
        <f>SAFADModel_final_000050[[#This Row],[Whole Building:Facility Total Electric Demand Power '[W'](Hourly) ]]/1000</f>
        <v>122.31764818737605</v>
      </c>
    </row>
    <row r="713" spans="1:3" x14ac:dyDescent="0.25">
      <c r="A713" s="9" t="s">
        <v>520</v>
      </c>
      <c r="B713" s="12">
        <v>124116.99144521497</v>
      </c>
      <c r="C713">
        <f>SAFADModel_final_000050[[#This Row],[Whole Building:Facility Total Electric Demand Power '[W'](Hourly) ]]/1000</f>
        <v>124.11699144521496</v>
      </c>
    </row>
    <row r="714" spans="1:3" x14ac:dyDescent="0.25">
      <c r="A714" s="9" t="s">
        <v>521</v>
      </c>
      <c r="B714" s="12">
        <v>106562.67846229121</v>
      </c>
      <c r="C714">
        <f>SAFADModel_final_000050[[#This Row],[Whole Building:Facility Total Electric Demand Power '[W'](Hourly) ]]/1000</f>
        <v>106.5626784622912</v>
      </c>
    </row>
    <row r="715" spans="1:3" x14ac:dyDescent="0.25">
      <c r="A715" s="9" t="s">
        <v>522</v>
      </c>
      <c r="B715" s="12">
        <v>84815.395938291316</v>
      </c>
      <c r="C715">
        <f>SAFADModel_final_000050[[#This Row],[Whole Building:Facility Total Electric Demand Power '[W'](Hourly) ]]/1000</f>
        <v>84.815395938291317</v>
      </c>
    </row>
    <row r="716" spans="1:3" x14ac:dyDescent="0.25">
      <c r="A716" s="9" t="s">
        <v>523</v>
      </c>
      <c r="B716" s="12">
        <v>53755.507431887614</v>
      </c>
      <c r="C716">
        <f>SAFADModel_final_000050[[#This Row],[Whole Building:Facility Total Electric Demand Power '[W'](Hourly) ]]/1000</f>
        <v>53.755507431887615</v>
      </c>
    </row>
    <row r="717" spans="1:3" x14ac:dyDescent="0.25">
      <c r="A717" s="9" t="s">
        <v>524</v>
      </c>
      <c r="B717" s="12">
        <v>31235.804245779047</v>
      </c>
      <c r="C717">
        <f>SAFADModel_final_000050[[#This Row],[Whole Building:Facility Total Electric Demand Power '[W'](Hourly) ]]/1000</f>
        <v>31.235804245779047</v>
      </c>
    </row>
    <row r="718" spans="1:3" x14ac:dyDescent="0.25">
      <c r="A718" s="9" t="s">
        <v>525</v>
      </c>
      <c r="B718" s="12">
        <v>6653.1967893459587</v>
      </c>
      <c r="C718">
        <f>SAFADModel_final_000050[[#This Row],[Whole Building:Facility Total Electric Demand Power '[W'](Hourly) ]]/1000</f>
        <v>6.6531967893459587</v>
      </c>
    </row>
    <row r="719" spans="1:3" x14ac:dyDescent="0.25">
      <c r="A719" s="9" t="s">
        <v>526</v>
      </c>
      <c r="B719" s="12">
        <v>6496.7273455232644</v>
      </c>
      <c r="C719">
        <f>SAFADModel_final_000050[[#This Row],[Whole Building:Facility Total Electric Demand Power '[W'](Hourly) ]]/1000</f>
        <v>6.4967273455232641</v>
      </c>
    </row>
    <row r="720" spans="1:3" x14ac:dyDescent="0.25">
      <c r="A720" s="9" t="s">
        <v>527</v>
      </c>
      <c r="B720" s="12">
        <v>6441.476817369803</v>
      </c>
      <c r="C720">
        <f>SAFADModel_final_000050[[#This Row],[Whole Building:Facility Total Electric Demand Power '[W'](Hourly) ]]/1000</f>
        <v>6.4414768173698027</v>
      </c>
    </row>
    <row r="721" spans="1:3" x14ac:dyDescent="0.25">
      <c r="A721" s="9" t="s">
        <v>528</v>
      </c>
      <c r="B721" s="12">
        <v>6413.8682161465622</v>
      </c>
      <c r="C721">
        <f>SAFADModel_final_000050[[#This Row],[Whole Building:Facility Total Electric Demand Power '[W'](Hourly) ]]/1000</f>
        <v>6.4138682161465619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4DD0A-EF21-4753-A183-DC64BFA19EE0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7052.0854707639292</v>
      </c>
      <c r="C2">
        <f>SAFADModel_final_000049[[#This Row],[Whole Building:Facility Total Electric Demand Power '[W'](Hourly) ]]/1000</f>
        <v>7.0520854707639291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6933.1327131808494</v>
      </c>
      <c r="C3">
        <f>SAFADModel_final_000049[[#This Row],[Whole Building:Facility Total Electric Demand Power '[W'](Hourly) ]]/1000</f>
        <v>6.9331327131808491</v>
      </c>
      <c r="D3">
        <v>18.794630685120296</v>
      </c>
      <c r="E3">
        <v>35.629153240457462</v>
      </c>
      <c r="F3">
        <v>21.091656748445793</v>
      </c>
    </row>
    <row r="4" spans="1:6" x14ac:dyDescent="0.25">
      <c r="A4" s="9" t="s">
        <v>3</v>
      </c>
      <c r="B4" s="12">
        <v>6884.1312443860925</v>
      </c>
      <c r="C4">
        <f>SAFADModel_final_000049[[#This Row],[Whole Building:Facility Total Electric Demand Power '[W'](Hourly) ]]/1000</f>
        <v>6.8841312443860927</v>
      </c>
    </row>
    <row r="5" spans="1:6" x14ac:dyDescent="0.25">
      <c r="A5" s="9" t="s">
        <v>4</v>
      </c>
      <c r="B5" s="12">
        <v>6835.6481313477343</v>
      </c>
      <c r="C5">
        <f>SAFADModel_final_000049[[#This Row],[Whole Building:Facility Total Electric Demand Power '[W'](Hourly) ]]/1000</f>
        <v>6.8356481313477344</v>
      </c>
    </row>
    <row r="6" spans="1:6" x14ac:dyDescent="0.25">
      <c r="A6" s="9" t="s">
        <v>5</v>
      </c>
      <c r="B6" s="12">
        <v>6785.0815259516412</v>
      </c>
      <c r="C6">
        <f>SAFADModel_final_000049[[#This Row],[Whole Building:Facility Total Electric Demand Power '[W'](Hourly) ]]/1000</f>
        <v>6.7850815259516413</v>
      </c>
    </row>
    <row r="7" spans="1:6" x14ac:dyDescent="0.25">
      <c r="A7" s="9" t="s">
        <v>6</v>
      </c>
      <c r="B7" s="12">
        <v>6766.2875462029833</v>
      </c>
      <c r="C7">
        <f>SAFADModel_final_000049[[#This Row],[Whole Building:Facility Total Electric Demand Power '[W'](Hourly) ]]/1000</f>
        <v>6.7662875462029834</v>
      </c>
    </row>
    <row r="8" spans="1:6" x14ac:dyDescent="0.25">
      <c r="A8" s="9" t="s">
        <v>7</v>
      </c>
      <c r="B8" s="12">
        <v>6825.2790298827895</v>
      </c>
      <c r="C8">
        <f>SAFADModel_final_000049[[#This Row],[Whole Building:Facility Total Electric Demand Power '[W'](Hourly) ]]/1000</f>
        <v>6.8252790298827897</v>
      </c>
    </row>
    <row r="9" spans="1:6" x14ac:dyDescent="0.25">
      <c r="A9" s="9" t="s">
        <v>8</v>
      </c>
      <c r="B9" s="12">
        <v>24468.356827423981</v>
      </c>
      <c r="C9">
        <f>SAFADModel_final_000049[[#This Row],[Whole Building:Facility Total Electric Demand Power '[W'](Hourly) ]]/1000</f>
        <v>24.468356827423982</v>
      </c>
    </row>
    <row r="10" spans="1:6" x14ac:dyDescent="0.25">
      <c r="A10" s="9" t="s">
        <v>9</v>
      </c>
      <c r="B10" s="12">
        <v>58965.304381199989</v>
      </c>
      <c r="C10">
        <f>SAFADModel_final_000049[[#This Row],[Whole Building:Facility Total Electric Demand Power '[W'](Hourly) ]]/1000</f>
        <v>58.965304381199992</v>
      </c>
    </row>
    <row r="11" spans="1:6" x14ac:dyDescent="0.25">
      <c r="A11" s="9" t="s">
        <v>10</v>
      </c>
      <c r="B11" s="12">
        <v>80104.821762053762</v>
      </c>
      <c r="C11">
        <f>SAFADModel_final_000049[[#This Row],[Whole Building:Facility Total Electric Demand Power '[W'](Hourly) ]]/1000</f>
        <v>80.10482176205376</v>
      </c>
    </row>
    <row r="12" spans="1:6" x14ac:dyDescent="0.25">
      <c r="A12" s="9" t="s">
        <v>11</v>
      </c>
      <c r="B12" s="12">
        <v>85715.020958024179</v>
      </c>
      <c r="C12">
        <f>SAFADModel_final_000049[[#This Row],[Whole Building:Facility Total Electric Demand Power '[W'](Hourly) ]]/1000</f>
        <v>85.715020958024184</v>
      </c>
    </row>
    <row r="13" spans="1:6" x14ac:dyDescent="0.25">
      <c r="A13" s="9" t="s">
        <v>12</v>
      </c>
      <c r="B13" s="12">
        <v>128855.20415782697</v>
      </c>
      <c r="C13">
        <f>SAFADModel_final_000049[[#This Row],[Whole Building:Facility Total Electric Demand Power '[W'](Hourly) ]]/1000</f>
        <v>128.85520415782696</v>
      </c>
    </row>
    <row r="14" spans="1:6" x14ac:dyDescent="0.25">
      <c r="A14" s="9" t="s">
        <v>13</v>
      </c>
      <c r="B14" s="12">
        <v>130539.86339671817</v>
      </c>
      <c r="C14">
        <f>SAFADModel_final_000049[[#This Row],[Whole Building:Facility Total Electric Demand Power '[W'](Hourly) ]]/1000</f>
        <v>130.53986339671818</v>
      </c>
    </row>
    <row r="15" spans="1:6" x14ac:dyDescent="0.25">
      <c r="A15" s="9" t="s">
        <v>14</v>
      </c>
      <c r="B15" s="12">
        <v>141853.40714647004</v>
      </c>
      <c r="C15">
        <f>SAFADModel_final_000049[[#This Row],[Whole Building:Facility Total Electric Demand Power '[W'](Hourly) ]]/1000</f>
        <v>141.85340714647003</v>
      </c>
    </row>
    <row r="16" spans="1:6" x14ac:dyDescent="0.25">
      <c r="A16" s="9" t="s">
        <v>15</v>
      </c>
      <c r="B16" s="12">
        <v>150290.04302482479</v>
      </c>
      <c r="C16">
        <f>SAFADModel_final_000049[[#This Row],[Whole Building:Facility Total Electric Demand Power '[W'](Hourly) ]]/1000</f>
        <v>150.2900430248248</v>
      </c>
    </row>
    <row r="17" spans="1:3" x14ac:dyDescent="0.25">
      <c r="A17" s="9" t="s">
        <v>16</v>
      </c>
      <c r="B17" s="12">
        <v>141303.47810522665</v>
      </c>
      <c r="C17">
        <f>SAFADModel_final_000049[[#This Row],[Whole Building:Facility Total Electric Demand Power '[W'](Hourly) ]]/1000</f>
        <v>141.30347810522665</v>
      </c>
    </row>
    <row r="18" spans="1:3" x14ac:dyDescent="0.25">
      <c r="A18" s="9" t="s">
        <v>17</v>
      </c>
      <c r="B18" s="12">
        <v>126735.64885826415</v>
      </c>
      <c r="C18">
        <f>SAFADModel_final_000049[[#This Row],[Whole Building:Facility Total Electric Demand Power '[W'](Hourly) ]]/1000</f>
        <v>126.73564885826414</v>
      </c>
    </row>
    <row r="19" spans="1:3" x14ac:dyDescent="0.25">
      <c r="A19" s="9" t="s">
        <v>18</v>
      </c>
      <c r="B19" s="12">
        <v>45138.488319837808</v>
      </c>
      <c r="C19">
        <f>SAFADModel_final_000049[[#This Row],[Whole Building:Facility Total Electric Demand Power '[W'](Hourly) ]]/1000</f>
        <v>45.138488319837805</v>
      </c>
    </row>
    <row r="20" spans="1:3" x14ac:dyDescent="0.25">
      <c r="A20" s="9" t="s">
        <v>19</v>
      </c>
      <c r="B20" s="12">
        <v>22268.237182851241</v>
      </c>
      <c r="C20">
        <f>SAFADModel_final_000049[[#This Row],[Whole Building:Facility Total Electric Demand Power '[W'](Hourly) ]]/1000</f>
        <v>22.268237182851241</v>
      </c>
    </row>
    <row r="21" spans="1:3" x14ac:dyDescent="0.25">
      <c r="A21" s="9" t="s">
        <v>20</v>
      </c>
      <c r="B21" s="12">
        <v>9684.0951313360056</v>
      </c>
      <c r="C21">
        <f>SAFADModel_final_000049[[#This Row],[Whole Building:Facility Total Electric Demand Power '[W'](Hourly) ]]/1000</f>
        <v>9.6840951313360062</v>
      </c>
    </row>
    <row r="22" spans="1:3" x14ac:dyDescent="0.25">
      <c r="A22" s="9" t="s">
        <v>21</v>
      </c>
      <c r="B22" s="12">
        <v>7530.4639831321947</v>
      </c>
      <c r="C22">
        <f>SAFADModel_final_000049[[#This Row],[Whole Building:Facility Total Electric Demand Power '[W'](Hourly) ]]/1000</f>
        <v>7.5304639831321944</v>
      </c>
    </row>
    <row r="23" spans="1:3" x14ac:dyDescent="0.25">
      <c r="A23" s="9" t="s">
        <v>22</v>
      </c>
      <c r="B23" s="12">
        <v>7107.9354449630655</v>
      </c>
      <c r="C23">
        <f>SAFADModel_final_000049[[#This Row],[Whole Building:Facility Total Electric Demand Power '[W'](Hourly) ]]/1000</f>
        <v>7.1079354449630658</v>
      </c>
    </row>
    <row r="24" spans="1:3" x14ac:dyDescent="0.25">
      <c r="A24" s="9" t="s">
        <v>23</v>
      </c>
      <c r="B24" s="12">
        <v>7111.493701461859</v>
      </c>
      <c r="C24">
        <f>SAFADModel_final_000049[[#This Row],[Whole Building:Facility Total Electric Demand Power '[W'](Hourly) ]]/1000</f>
        <v>7.1114937014618587</v>
      </c>
    </row>
    <row r="25" spans="1:3" x14ac:dyDescent="0.25">
      <c r="A25" s="9" t="s">
        <v>24</v>
      </c>
      <c r="B25" s="12">
        <v>7104.7925228218182</v>
      </c>
      <c r="C25">
        <f>SAFADModel_final_000049[[#This Row],[Whole Building:Facility Total Electric Demand Power '[W'](Hourly) ]]/1000</f>
        <v>7.1047925228218185</v>
      </c>
    </row>
    <row r="26" spans="1:3" x14ac:dyDescent="0.25">
      <c r="A26" s="9" t="s">
        <v>25</v>
      </c>
      <c r="B26" s="12">
        <v>7095.4322391347196</v>
      </c>
      <c r="C26">
        <f>SAFADModel_final_000049[[#This Row],[Whole Building:Facility Total Electric Demand Power '[W'](Hourly) ]]/1000</f>
        <v>7.0954322391347198</v>
      </c>
    </row>
    <row r="27" spans="1:3" x14ac:dyDescent="0.25">
      <c r="A27" s="9" t="s">
        <v>26</v>
      </c>
      <c r="B27" s="12">
        <v>7081.739826521346</v>
      </c>
      <c r="C27">
        <f>SAFADModel_final_000049[[#This Row],[Whole Building:Facility Total Electric Demand Power '[W'](Hourly) ]]/1000</f>
        <v>7.0817398265213463</v>
      </c>
    </row>
    <row r="28" spans="1:3" x14ac:dyDescent="0.25">
      <c r="A28" s="9" t="s">
        <v>27</v>
      </c>
      <c r="B28" s="12">
        <v>7067.3347864078605</v>
      </c>
      <c r="C28">
        <f>SAFADModel_final_000049[[#This Row],[Whole Building:Facility Total Electric Demand Power '[W'](Hourly) ]]/1000</f>
        <v>7.0673347864078604</v>
      </c>
    </row>
    <row r="29" spans="1:3" x14ac:dyDescent="0.25">
      <c r="A29" s="9" t="s">
        <v>28</v>
      </c>
      <c r="B29" s="12">
        <v>7065.3331341447374</v>
      </c>
      <c r="C29">
        <f>SAFADModel_final_000049[[#This Row],[Whole Building:Facility Total Electric Demand Power '[W'](Hourly) ]]/1000</f>
        <v>7.0653331341447378</v>
      </c>
    </row>
    <row r="30" spans="1:3" x14ac:dyDescent="0.25">
      <c r="A30" s="9" t="s">
        <v>29</v>
      </c>
      <c r="B30" s="12">
        <v>7063.3417574095574</v>
      </c>
      <c r="C30">
        <f>SAFADModel_final_000049[[#This Row],[Whole Building:Facility Total Electric Demand Power '[W'](Hourly) ]]/1000</f>
        <v>7.0633417574095576</v>
      </c>
    </row>
    <row r="31" spans="1:3" x14ac:dyDescent="0.25">
      <c r="A31" s="9" t="s">
        <v>30</v>
      </c>
      <c r="B31" s="12">
        <v>7062.1197929642804</v>
      </c>
      <c r="C31">
        <f>SAFADModel_final_000049[[#This Row],[Whole Building:Facility Total Electric Demand Power '[W'](Hourly) ]]/1000</f>
        <v>7.0621197929642801</v>
      </c>
    </row>
    <row r="32" spans="1:3" x14ac:dyDescent="0.25">
      <c r="A32" s="9" t="s">
        <v>31</v>
      </c>
      <c r="B32" s="12">
        <v>7063.4000800693548</v>
      </c>
      <c r="C32">
        <f>SAFADModel_final_000049[[#This Row],[Whole Building:Facility Total Electric Demand Power '[W'](Hourly) ]]/1000</f>
        <v>7.0634000800693544</v>
      </c>
    </row>
    <row r="33" spans="1:3" x14ac:dyDescent="0.25">
      <c r="A33" s="9" t="s">
        <v>32</v>
      </c>
      <c r="B33" s="12">
        <v>17056.617351443703</v>
      </c>
      <c r="C33">
        <f>SAFADModel_final_000049[[#This Row],[Whole Building:Facility Total Electric Demand Power '[W'](Hourly) ]]/1000</f>
        <v>17.056617351443702</v>
      </c>
    </row>
    <row r="34" spans="1:3" x14ac:dyDescent="0.25">
      <c r="A34" s="9" t="s">
        <v>33</v>
      </c>
      <c r="B34" s="12">
        <v>69369.585037562865</v>
      </c>
      <c r="C34">
        <f>SAFADModel_final_000049[[#This Row],[Whole Building:Facility Total Electric Demand Power '[W'](Hourly) ]]/1000</f>
        <v>69.369585037562871</v>
      </c>
    </row>
    <row r="35" spans="1:3" x14ac:dyDescent="0.25">
      <c r="A35" s="9" t="s">
        <v>34</v>
      </c>
      <c r="B35" s="12">
        <v>100476.12045808866</v>
      </c>
      <c r="C35">
        <f>SAFADModel_final_000049[[#This Row],[Whole Building:Facility Total Electric Demand Power '[W'](Hourly) ]]/1000</f>
        <v>100.47612045808866</v>
      </c>
    </row>
    <row r="36" spans="1:3" x14ac:dyDescent="0.25">
      <c r="A36" s="9" t="s">
        <v>35</v>
      </c>
      <c r="B36" s="12">
        <v>112474.48943246395</v>
      </c>
      <c r="C36">
        <f>SAFADModel_final_000049[[#This Row],[Whole Building:Facility Total Electric Demand Power '[W'](Hourly) ]]/1000</f>
        <v>112.47448943246394</v>
      </c>
    </row>
    <row r="37" spans="1:3" x14ac:dyDescent="0.25">
      <c r="A37" s="9" t="s">
        <v>36</v>
      </c>
      <c r="B37" s="12">
        <v>136178.75791780232</v>
      </c>
      <c r="C37">
        <f>SAFADModel_final_000049[[#This Row],[Whole Building:Facility Total Electric Demand Power '[W'](Hourly) ]]/1000</f>
        <v>136.17875791780233</v>
      </c>
    </row>
    <row r="38" spans="1:3" x14ac:dyDescent="0.25">
      <c r="A38" s="9" t="s">
        <v>37</v>
      </c>
      <c r="B38" s="12">
        <v>128329.79708665876</v>
      </c>
      <c r="C38">
        <f>SAFADModel_final_000049[[#This Row],[Whole Building:Facility Total Electric Demand Power '[W'](Hourly) ]]/1000</f>
        <v>128.32979708665874</v>
      </c>
    </row>
    <row r="39" spans="1:3" x14ac:dyDescent="0.25">
      <c r="A39" s="9" t="s">
        <v>38</v>
      </c>
      <c r="B39" s="12">
        <v>144269.56244514231</v>
      </c>
      <c r="C39">
        <f>SAFADModel_final_000049[[#This Row],[Whole Building:Facility Total Electric Demand Power '[W'](Hourly) ]]/1000</f>
        <v>144.2695624451423</v>
      </c>
    </row>
    <row r="40" spans="1:3" x14ac:dyDescent="0.25">
      <c r="A40" s="9" t="s">
        <v>39</v>
      </c>
      <c r="B40" s="12">
        <v>124777.70919319369</v>
      </c>
      <c r="C40">
        <f>SAFADModel_final_000049[[#This Row],[Whole Building:Facility Total Electric Demand Power '[W'](Hourly) ]]/1000</f>
        <v>124.77770919319369</v>
      </c>
    </row>
    <row r="41" spans="1:3" x14ac:dyDescent="0.25">
      <c r="A41" s="9" t="s">
        <v>40</v>
      </c>
      <c r="B41" s="12">
        <v>130167.01089520812</v>
      </c>
      <c r="C41">
        <f>SAFADModel_final_000049[[#This Row],[Whole Building:Facility Total Electric Demand Power '[W'](Hourly) ]]/1000</f>
        <v>130.16701089520811</v>
      </c>
    </row>
    <row r="42" spans="1:3" x14ac:dyDescent="0.25">
      <c r="A42" s="9" t="s">
        <v>41</v>
      </c>
      <c r="B42" s="12">
        <v>104456.19620823255</v>
      </c>
      <c r="C42">
        <f>SAFADModel_final_000049[[#This Row],[Whole Building:Facility Total Electric Demand Power '[W'](Hourly) ]]/1000</f>
        <v>104.45619620823256</v>
      </c>
    </row>
    <row r="43" spans="1:3" x14ac:dyDescent="0.25">
      <c r="A43" s="9" t="s">
        <v>42</v>
      </c>
      <c r="B43" s="12">
        <v>92003.69611541531</v>
      </c>
      <c r="C43">
        <f>SAFADModel_final_000049[[#This Row],[Whole Building:Facility Total Electric Demand Power '[W'](Hourly) ]]/1000</f>
        <v>92.003696115415309</v>
      </c>
    </row>
    <row r="44" spans="1:3" x14ac:dyDescent="0.25">
      <c r="A44" s="9" t="s">
        <v>43</v>
      </c>
      <c r="B44" s="12">
        <v>61189.443923359911</v>
      </c>
      <c r="C44">
        <f>SAFADModel_final_000049[[#This Row],[Whole Building:Facility Total Electric Demand Power '[W'](Hourly) ]]/1000</f>
        <v>61.18944392335991</v>
      </c>
    </row>
    <row r="45" spans="1:3" x14ac:dyDescent="0.25">
      <c r="A45" s="9" t="s">
        <v>44</v>
      </c>
      <c r="B45" s="12">
        <v>36309.786969392968</v>
      </c>
      <c r="C45">
        <f>SAFADModel_final_000049[[#This Row],[Whole Building:Facility Total Electric Demand Power '[W'](Hourly) ]]/1000</f>
        <v>36.309786969392967</v>
      </c>
    </row>
    <row r="46" spans="1:3" x14ac:dyDescent="0.25">
      <c r="A46" s="9" t="s">
        <v>45</v>
      </c>
      <c r="B46" s="12">
        <v>7217.0689591730543</v>
      </c>
      <c r="C46">
        <f>SAFADModel_final_000049[[#This Row],[Whole Building:Facility Total Electric Demand Power '[W'](Hourly) ]]/1000</f>
        <v>7.2170689591730541</v>
      </c>
    </row>
    <row r="47" spans="1:3" x14ac:dyDescent="0.25">
      <c r="A47" s="9" t="s">
        <v>46</v>
      </c>
      <c r="B47" s="12">
        <v>7148.6758939799374</v>
      </c>
      <c r="C47">
        <f>SAFADModel_final_000049[[#This Row],[Whole Building:Facility Total Electric Demand Power '[W'](Hourly) ]]/1000</f>
        <v>7.1486758939799371</v>
      </c>
    </row>
    <row r="48" spans="1:3" x14ac:dyDescent="0.25">
      <c r="A48" s="9" t="s">
        <v>47</v>
      </c>
      <c r="B48" s="12">
        <v>7105.0325099090433</v>
      </c>
      <c r="C48">
        <f>SAFADModel_final_000049[[#This Row],[Whole Building:Facility Total Electric Demand Power '[W'](Hourly) ]]/1000</f>
        <v>7.1050325099090434</v>
      </c>
    </row>
    <row r="49" spans="1:3" x14ac:dyDescent="0.25">
      <c r="A49" s="9" t="s">
        <v>48</v>
      </c>
      <c r="B49" s="12">
        <v>7064.0526278921488</v>
      </c>
      <c r="C49">
        <f>SAFADModel_final_000049[[#This Row],[Whole Building:Facility Total Electric Demand Power '[W'](Hourly) ]]/1000</f>
        <v>7.0640526278921492</v>
      </c>
    </row>
    <row r="50" spans="1:3" x14ac:dyDescent="0.25">
      <c r="A50" s="9" t="s">
        <v>49</v>
      </c>
      <c r="B50" s="12">
        <v>7024.5228235246095</v>
      </c>
      <c r="C50">
        <f>SAFADModel_final_000049[[#This Row],[Whole Building:Facility Total Electric Demand Power '[W'](Hourly) ]]/1000</f>
        <v>7.0245228235246095</v>
      </c>
    </row>
    <row r="51" spans="1:3" x14ac:dyDescent="0.25">
      <c r="A51" s="9" t="s">
        <v>50</v>
      </c>
      <c r="B51" s="12">
        <v>6991.3094985247326</v>
      </c>
      <c r="C51">
        <f>SAFADModel_final_000049[[#This Row],[Whole Building:Facility Total Electric Demand Power '[W'](Hourly) ]]/1000</f>
        <v>6.9913094985247328</v>
      </c>
    </row>
    <row r="52" spans="1:3" x14ac:dyDescent="0.25">
      <c r="A52" s="9" t="s">
        <v>51</v>
      </c>
      <c r="B52" s="12">
        <v>6953.2030182408635</v>
      </c>
      <c r="C52">
        <f>SAFADModel_final_000049[[#This Row],[Whole Building:Facility Total Electric Demand Power '[W'](Hourly) ]]/1000</f>
        <v>6.9532030182408633</v>
      </c>
    </row>
    <row r="53" spans="1:3" x14ac:dyDescent="0.25">
      <c r="A53" s="9" t="s">
        <v>52</v>
      </c>
      <c r="B53" s="12">
        <v>6919.9811727871393</v>
      </c>
      <c r="C53">
        <f>SAFADModel_final_000049[[#This Row],[Whole Building:Facility Total Electric Demand Power '[W'](Hourly) ]]/1000</f>
        <v>6.9199811727871392</v>
      </c>
    </row>
    <row r="54" spans="1:3" x14ac:dyDescent="0.25">
      <c r="A54" s="9" t="s">
        <v>53</v>
      </c>
      <c r="B54" s="12">
        <v>6887.1464140968055</v>
      </c>
      <c r="C54">
        <f>SAFADModel_final_000049[[#This Row],[Whole Building:Facility Total Electric Demand Power '[W'](Hourly) ]]/1000</f>
        <v>6.8871464140968053</v>
      </c>
    </row>
    <row r="55" spans="1:3" x14ac:dyDescent="0.25">
      <c r="A55" s="9" t="s">
        <v>54</v>
      </c>
      <c r="B55" s="12">
        <v>6878.1545703794955</v>
      </c>
      <c r="C55">
        <f>SAFADModel_final_000049[[#This Row],[Whole Building:Facility Total Electric Demand Power '[W'](Hourly) ]]/1000</f>
        <v>6.8781545703794951</v>
      </c>
    </row>
    <row r="56" spans="1:3" x14ac:dyDescent="0.25">
      <c r="A56" s="9" t="s">
        <v>55</v>
      </c>
      <c r="B56" s="12">
        <v>6934.8593506944235</v>
      </c>
      <c r="C56">
        <f>SAFADModel_final_000049[[#This Row],[Whole Building:Facility Total Electric Demand Power '[W'](Hourly) ]]/1000</f>
        <v>6.9348593506944232</v>
      </c>
    </row>
    <row r="57" spans="1:3" x14ac:dyDescent="0.25">
      <c r="A57" s="9" t="s">
        <v>56</v>
      </c>
      <c r="B57" s="12">
        <v>20157.560208463008</v>
      </c>
      <c r="C57">
        <f>SAFADModel_final_000049[[#This Row],[Whole Building:Facility Total Electric Demand Power '[W'](Hourly) ]]/1000</f>
        <v>20.157560208463007</v>
      </c>
    </row>
    <row r="58" spans="1:3" x14ac:dyDescent="0.25">
      <c r="A58" s="9" t="s">
        <v>57</v>
      </c>
      <c r="B58" s="12">
        <v>61467.863949485356</v>
      </c>
      <c r="C58">
        <f>SAFADModel_final_000049[[#This Row],[Whole Building:Facility Total Electric Demand Power '[W'](Hourly) ]]/1000</f>
        <v>61.467863949485356</v>
      </c>
    </row>
    <row r="59" spans="1:3" x14ac:dyDescent="0.25">
      <c r="A59" s="9" t="s">
        <v>58</v>
      </c>
      <c r="B59" s="12">
        <v>92567.313672689124</v>
      </c>
      <c r="C59">
        <f>SAFADModel_final_000049[[#This Row],[Whole Building:Facility Total Electric Demand Power '[W'](Hourly) ]]/1000</f>
        <v>92.567313672689124</v>
      </c>
    </row>
    <row r="60" spans="1:3" x14ac:dyDescent="0.25">
      <c r="A60" s="9" t="s">
        <v>59</v>
      </c>
      <c r="B60" s="12">
        <v>116737.03094618286</v>
      </c>
      <c r="C60">
        <f>SAFADModel_final_000049[[#This Row],[Whole Building:Facility Total Electric Demand Power '[W'](Hourly) ]]/1000</f>
        <v>116.73703094618286</v>
      </c>
    </row>
    <row r="61" spans="1:3" x14ac:dyDescent="0.25">
      <c r="A61" s="9" t="s">
        <v>60</v>
      </c>
      <c r="B61" s="12">
        <v>146546.68023263922</v>
      </c>
      <c r="C61">
        <f>SAFADModel_final_000049[[#This Row],[Whole Building:Facility Total Electric Demand Power '[W'](Hourly) ]]/1000</f>
        <v>146.54668023263923</v>
      </c>
    </row>
    <row r="62" spans="1:3" x14ac:dyDescent="0.25">
      <c r="A62" s="9" t="s">
        <v>61</v>
      </c>
      <c r="B62" s="12">
        <v>145701.25933764727</v>
      </c>
      <c r="C62">
        <f>SAFADModel_final_000049[[#This Row],[Whole Building:Facility Total Electric Demand Power '[W'](Hourly) ]]/1000</f>
        <v>145.70125933764726</v>
      </c>
    </row>
    <row r="63" spans="1:3" x14ac:dyDescent="0.25">
      <c r="A63" s="9" t="s">
        <v>62</v>
      </c>
      <c r="B63" s="12">
        <v>141612.60920179629</v>
      </c>
      <c r="C63">
        <f>SAFADModel_final_000049[[#This Row],[Whole Building:Facility Total Electric Demand Power '[W'](Hourly) ]]/1000</f>
        <v>141.61260920179629</v>
      </c>
    </row>
    <row r="64" spans="1:3" x14ac:dyDescent="0.25">
      <c r="A64" s="9" t="s">
        <v>63</v>
      </c>
      <c r="B64" s="12">
        <v>147526.74741979071</v>
      </c>
      <c r="C64">
        <f>SAFADModel_final_000049[[#This Row],[Whole Building:Facility Total Electric Demand Power '[W'](Hourly) ]]/1000</f>
        <v>147.52674741979072</v>
      </c>
    </row>
    <row r="65" spans="1:3" x14ac:dyDescent="0.25">
      <c r="A65" s="9" t="s">
        <v>64</v>
      </c>
      <c r="B65" s="12">
        <v>121070.1984249527</v>
      </c>
      <c r="C65">
        <f>SAFADModel_final_000049[[#This Row],[Whole Building:Facility Total Electric Demand Power '[W'](Hourly) ]]/1000</f>
        <v>121.07019842495271</v>
      </c>
    </row>
    <row r="66" spans="1:3" x14ac:dyDescent="0.25">
      <c r="A66" s="9" t="s">
        <v>65</v>
      </c>
      <c r="B66" s="12">
        <v>60919.13315966144</v>
      </c>
      <c r="C66">
        <f>SAFADModel_final_000049[[#This Row],[Whole Building:Facility Total Electric Demand Power '[W'](Hourly) ]]/1000</f>
        <v>60.919133159661442</v>
      </c>
    </row>
    <row r="67" spans="1:3" x14ac:dyDescent="0.25">
      <c r="A67" s="9" t="s">
        <v>66</v>
      </c>
      <c r="B67" s="12">
        <v>42294.44262459132</v>
      </c>
      <c r="C67">
        <f>SAFADModel_final_000049[[#This Row],[Whole Building:Facility Total Electric Demand Power '[W'](Hourly) ]]/1000</f>
        <v>42.294442624591319</v>
      </c>
    </row>
    <row r="68" spans="1:3" x14ac:dyDescent="0.25">
      <c r="A68" s="9" t="s">
        <v>67</v>
      </c>
      <c r="B68" s="12">
        <v>18770.574709024706</v>
      </c>
      <c r="C68">
        <f>SAFADModel_final_000049[[#This Row],[Whole Building:Facility Total Electric Demand Power '[W'](Hourly) ]]/1000</f>
        <v>18.770574709024707</v>
      </c>
    </row>
    <row r="69" spans="1:3" x14ac:dyDescent="0.25">
      <c r="A69" s="9" t="s">
        <v>68</v>
      </c>
      <c r="B69" s="12">
        <v>7955.3691081019615</v>
      </c>
      <c r="C69">
        <f>SAFADModel_final_000049[[#This Row],[Whole Building:Facility Total Electric Demand Power '[W'](Hourly) ]]/1000</f>
        <v>7.9553691081019613</v>
      </c>
    </row>
    <row r="70" spans="1:3" x14ac:dyDescent="0.25">
      <c r="A70" s="9" t="s">
        <v>69</v>
      </c>
      <c r="B70" s="12">
        <v>7522.5244965982083</v>
      </c>
      <c r="C70">
        <f>SAFADModel_final_000049[[#This Row],[Whole Building:Facility Total Electric Demand Power '[W'](Hourly) ]]/1000</f>
        <v>7.5225244965982085</v>
      </c>
    </row>
    <row r="71" spans="1:3" x14ac:dyDescent="0.25">
      <c r="A71" s="9" t="s">
        <v>70</v>
      </c>
      <c r="B71" s="12">
        <v>7088.5234290680573</v>
      </c>
      <c r="C71">
        <f>SAFADModel_final_000049[[#This Row],[Whole Building:Facility Total Electric Demand Power '[W'](Hourly) ]]/1000</f>
        <v>7.088523429068057</v>
      </c>
    </row>
    <row r="72" spans="1:3" x14ac:dyDescent="0.25">
      <c r="A72" s="9" t="s">
        <v>71</v>
      </c>
      <c r="B72" s="12">
        <v>7067.467047867256</v>
      </c>
      <c r="C72">
        <f>SAFADModel_final_000049[[#This Row],[Whole Building:Facility Total Electric Demand Power '[W'](Hourly) ]]/1000</f>
        <v>7.0674670478672557</v>
      </c>
    </row>
    <row r="73" spans="1:3" x14ac:dyDescent="0.25">
      <c r="A73" s="9" t="s">
        <v>72</v>
      </c>
      <c r="B73" s="12">
        <v>7046.0096156675099</v>
      </c>
      <c r="C73">
        <f>SAFADModel_final_000049[[#This Row],[Whole Building:Facility Total Electric Demand Power '[W'](Hourly) ]]/1000</f>
        <v>7.0460096156675096</v>
      </c>
    </row>
    <row r="74" spans="1:3" x14ac:dyDescent="0.25">
      <c r="A74" s="9" t="s">
        <v>73</v>
      </c>
      <c r="B74" s="12">
        <v>7025.1795915796347</v>
      </c>
      <c r="C74">
        <f>SAFADModel_final_000049[[#This Row],[Whole Building:Facility Total Electric Demand Power '[W'](Hourly) ]]/1000</f>
        <v>7.0251795915796347</v>
      </c>
    </row>
    <row r="75" spans="1:3" x14ac:dyDescent="0.25">
      <c r="A75" s="9" t="s">
        <v>74</v>
      </c>
      <c r="B75" s="12">
        <v>7002.8292534232705</v>
      </c>
      <c r="C75">
        <f>SAFADModel_final_000049[[#This Row],[Whole Building:Facility Total Electric Demand Power '[W'](Hourly) ]]/1000</f>
        <v>7.0028292534232701</v>
      </c>
    </row>
    <row r="76" spans="1:3" x14ac:dyDescent="0.25">
      <c r="A76" s="9" t="s">
        <v>75</v>
      </c>
      <c r="B76" s="12">
        <v>6978.5508892303069</v>
      </c>
      <c r="C76">
        <f>SAFADModel_final_000049[[#This Row],[Whole Building:Facility Total Electric Demand Power '[W'](Hourly) ]]/1000</f>
        <v>6.9785508892303065</v>
      </c>
    </row>
    <row r="77" spans="1:3" x14ac:dyDescent="0.25">
      <c r="A77" s="9" t="s">
        <v>76</v>
      </c>
      <c r="B77" s="12">
        <v>6953.0141672401469</v>
      </c>
      <c r="C77">
        <f>SAFADModel_final_000049[[#This Row],[Whole Building:Facility Total Electric Demand Power '[W'](Hourly) ]]/1000</f>
        <v>6.9530141672401466</v>
      </c>
    </row>
    <row r="78" spans="1:3" x14ac:dyDescent="0.25">
      <c r="A78" s="9" t="s">
        <v>77</v>
      </c>
      <c r="B78" s="12">
        <v>6933.3147976414866</v>
      </c>
      <c r="C78">
        <f>SAFADModel_final_000049[[#This Row],[Whole Building:Facility Total Electric Demand Power '[W'](Hourly) ]]/1000</f>
        <v>6.9333147976414864</v>
      </c>
    </row>
    <row r="79" spans="1:3" x14ac:dyDescent="0.25">
      <c r="A79" s="9" t="s">
        <v>78</v>
      </c>
      <c r="B79" s="12">
        <v>6925.2587013303091</v>
      </c>
      <c r="C79">
        <f>SAFADModel_final_000049[[#This Row],[Whole Building:Facility Total Electric Demand Power '[W'](Hourly) ]]/1000</f>
        <v>6.9252587013303089</v>
      </c>
    </row>
    <row r="80" spans="1:3" x14ac:dyDescent="0.25">
      <c r="A80" s="9" t="s">
        <v>79</v>
      </c>
      <c r="B80" s="12">
        <v>6977.77205064797</v>
      </c>
      <c r="C80">
        <f>SAFADModel_final_000049[[#This Row],[Whole Building:Facility Total Electric Demand Power '[W'](Hourly) ]]/1000</f>
        <v>6.9777720506479701</v>
      </c>
    </row>
    <row r="81" spans="1:3" x14ac:dyDescent="0.25">
      <c r="A81" s="9" t="s">
        <v>80</v>
      </c>
      <c r="B81" s="12">
        <v>18866.808164569291</v>
      </c>
      <c r="C81">
        <f>SAFADModel_final_000049[[#This Row],[Whole Building:Facility Total Electric Demand Power '[W'](Hourly) ]]/1000</f>
        <v>18.866808164569292</v>
      </c>
    </row>
    <row r="82" spans="1:3" x14ac:dyDescent="0.25">
      <c r="A82" s="9" t="s">
        <v>81</v>
      </c>
      <c r="B82" s="12">
        <v>89545.376393230283</v>
      </c>
      <c r="C82">
        <f>SAFADModel_final_000049[[#This Row],[Whole Building:Facility Total Electric Demand Power '[W'](Hourly) ]]/1000</f>
        <v>89.545376393230285</v>
      </c>
    </row>
    <row r="83" spans="1:3" x14ac:dyDescent="0.25">
      <c r="A83" s="9" t="s">
        <v>82</v>
      </c>
      <c r="B83" s="12">
        <v>122710.19463729988</v>
      </c>
      <c r="C83">
        <f>SAFADModel_final_000049[[#This Row],[Whole Building:Facility Total Electric Demand Power '[W'](Hourly) ]]/1000</f>
        <v>122.71019463729988</v>
      </c>
    </row>
    <row r="84" spans="1:3" x14ac:dyDescent="0.25">
      <c r="A84" s="9" t="s">
        <v>83</v>
      </c>
      <c r="B84" s="12">
        <v>139209.72857086474</v>
      </c>
      <c r="C84">
        <f>SAFADModel_final_000049[[#This Row],[Whole Building:Facility Total Electric Demand Power '[W'](Hourly) ]]/1000</f>
        <v>139.20972857086474</v>
      </c>
    </row>
    <row r="85" spans="1:3" x14ac:dyDescent="0.25">
      <c r="A85" s="9" t="s">
        <v>84</v>
      </c>
      <c r="B85" s="12">
        <v>139749.92974472395</v>
      </c>
      <c r="C85">
        <f>SAFADModel_final_000049[[#This Row],[Whole Building:Facility Total Electric Demand Power '[W'](Hourly) ]]/1000</f>
        <v>139.74992974472394</v>
      </c>
    </row>
    <row r="86" spans="1:3" x14ac:dyDescent="0.25">
      <c r="A86" s="9" t="s">
        <v>85</v>
      </c>
      <c r="B86" s="12">
        <v>140041.2739539287</v>
      </c>
      <c r="C86">
        <f>SAFADModel_final_000049[[#This Row],[Whole Building:Facility Total Electric Demand Power '[W'](Hourly) ]]/1000</f>
        <v>140.04127395392871</v>
      </c>
    </row>
    <row r="87" spans="1:3" x14ac:dyDescent="0.25">
      <c r="A87" s="9" t="s">
        <v>86</v>
      </c>
      <c r="B87" s="12">
        <v>150080.80086794161</v>
      </c>
      <c r="C87">
        <f>SAFADModel_final_000049[[#This Row],[Whole Building:Facility Total Electric Demand Power '[W'](Hourly) ]]/1000</f>
        <v>150.0808008679416</v>
      </c>
    </row>
    <row r="88" spans="1:3" x14ac:dyDescent="0.25">
      <c r="A88" s="9" t="s">
        <v>87</v>
      </c>
      <c r="B88" s="12">
        <v>148496.20711813951</v>
      </c>
      <c r="C88">
        <f>SAFADModel_final_000049[[#This Row],[Whole Building:Facility Total Electric Demand Power '[W'](Hourly) ]]/1000</f>
        <v>148.49620711813952</v>
      </c>
    </row>
    <row r="89" spans="1:3" x14ac:dyDescent="0.25">
      <c r="A89" s="9" t="s">
        <v>88</v>
      </c>
      <c r="B89" s="12">
        <v>153764.29884294502</v>
      </c>
      <c r="C89">
        <f>SAFADModel_final_000049[[#This Row],[Whole Building:Facility Total Electric Demand Power '[W'](Hourly) ]]/1000</f>
        <v>153.76429884294501</v>
      </c>
    </row>
    <row r="90" spans="1:3" x14ac:dyDescent="0.25">
      <c r="A90" s="9" t="s">
        <v>89</v>
      </c>
      <c r="B90" s="12">
        <v>142471.69686071036</v>
      </c>
      <c r="C90">
        <f>SAFADModel_final_000049[[#This Row],[Whole Building:Facility Total Electric Demand Power '[W'](Hourly) ]]/1000</f>
        <v>142.47169686071035</v>
      </c>
    </row>
    <row r="91" spans="1:3" x14ac:dyDescent="0.25">
      <c r="A91" s="9" t="s">
        <v>90</v>
      </c>
      <c r="B91" s="12">
        <v>74205.922273074291</v>
      </c>
      <c r="C91">
        <f>SAFADModel_final_000049[[#This Row],[Whole Building:Facility Total Electric Demand Power '[W'](Hourly) ]]/1000</f>
        <v>74.205922273074293</v>
      </c>
    </row>
    <row r="92" spans="1:3" x14ac:dyDescent="0.25">
      <c r="A92" s="9" t="s">
        <v>91</v>
      </c>
      <c r="B92" s="12">
        <v>54655.103147238493</v>
      </c>
      <c r="C92">
        <f>SAFADModel_final_000049[[#This Row],[Whole Building:Facility Total Electric Demand Power '[W'](Hourly) ]]/1000</f>
        <v>54.655103147238492</v>
      </c>
    </row>
    <row r="93" spans="1:3" x14ac:dyDescent="0.25">
      <c r="A93" s="9" t="s">
        <v>92</v>
      </c>
      <c r="B93" s="12">
        <v>40204.282737248381</v>
      </c>
      <c r="C93">
        <f>SAFADModel_final_000049[[#This Row],[Whole Building:Facility Total Electric Demand Power '[W'](Hourly) ]]/1000</f>
        <v>40.204282737248384</v>
      </c>
    </row>
    <row r="94" spans="1:3" x14ac:dyDescent="0.25">
      <c r="A94" s="9" t="s">
        <v>93</v>
      </c>
      <c r="B94" s="12">
        <v>7118.0062362334711</v>
      </c>
      <c r="C94">
        <f>SAFADModel_final_000049[[#This Row],[Whole Building:Facility Total Electric Demand Power '[W'](Hourly) ]]/1000</f>
        <v>7.1180062362334713</v>
      </c>
    </row>
    <row r="95" spans="1:3" x14ac:dyDescent="0.25">
      <c r="A95" s="9" t="s">
        <v>94</v>
      </c>
      <c r="B95" s="12">
        <v>7098.8886513577636</v>
      </c>
      <c r="C95">
        <f>SAFADModel_final_000049[[#This Row],[Whole Building:Facility Total Electric Demand Power '[W'](Hourly) ]]/1000</f>
        <v>7.0988886513577638</v>
      </c>
    </row>
    <row r="96" spans="1:3" x14ac:dyDescent="0.25">
      <c r="A96" s="9" t="s">
        <v>95</v>
      </c>
      <c r="B96" s="12">
        <v>7075.6197983100637</v>
      </c>
      <c r="C96">
        <f>SAFADModel_final_000049[[#This Row],[Whole Building:Facility Total Electric Demand Power '[W'](Hourly) ]]/1000</f>
        <v>7.0756197983100639</v>
      </c>
    </row>
    <row r="97" spans="1:3" x14ac:dyDescent="0.25">
      <c r="A97" s="9" t="s">
        <v>96</v>
      </c>
      <c r="B97" s="12">
        <v>7057.1725698274831</v>
      </c>
      <c r="C97">
        <f>SAFADModel_final_000049[[#This Row],[Whole Building:Facility Total Electric Demand Power '[W'](Hourly) ]]/1000</f>
        <v>7.0571725698274834</v>
      </c>
    </row>
    <row r="98" spans="1:3" x14ac:dyDescent="0.25">
      <c r="A98" s="9" t="s">
        <v>97</v>
      </c>
      <c r="B98" s="12">
        <v>7054.5759359064623</v>
      </c>
      <c r="C98">
        <f>SAFADModel_final_000049[[#This Row],[Whole Building:Facility Total Electric Demand Power '[W'](Hourly) ]]/1000</f>
        <v>7.0545759359064624</v>
      </c>
    </row>
    <row r="99" spans="1:3" x14ac:dyDescent="0.25">
      <c r="A99" s="9" t="s">
        <v>98</v>
      </c>
      <c r="B99" s="12">
        <v>7052.0174377360345</v>
      </c>
      <c r="C99">
        <f>SAFADModel_final_000049[[#This Row],[Whole Building:Facility Total Electric Demand Power '[W'](Hourly) ]]/1000</f>
        <v>7.0520174377360343</v>
      </c>
    </row>
    <row r="100" spans="1:3" x14ac:dyDescent="0.25">
      <c r="A100" s="9" t="s">
        <v>99</v>
      </c>
      <c r="B100" s="12">
        <v>7036.8851666275814</v>
      </c>
      <c r="C100">
        <f>SAFADModel_final_000049[[#This Row],[Whole Building:Facility Total Electric Demand Power '[W'](Hourly) ]]/1000</f>
        <v>7.0368851666275818</v>
      </c>
    </row>
    <row r="101" spans="1:3" x14ac:dyDescent="0.25">
      <c r="A101" s="9" t="s">
        <v>100</v>
      </c>
      <c r="B101" s="12">
        <v>7000.1977916284886</v>
      </c>
      <c r="C101">
        <f>SAFADModel_final_000049[[#This Row],[Whole Building:Facility Total Electric Demand Power '[W'](Hourly) ]]/1000</f>
        <v>7.000197791628489</v>
      </c>
    </row>
    <row r="102" spans="1:3" x14ac:dyDescent="0.25">
      <c r="A102" s="9" t="s">
        <v>101</v>
      </c>
      <c r="B102" s="12">
        <v>6958.4142034841198</v>
      </c>
      <c r="C102">
        <f>SAFADModel_final_000049[[#This Row],[Whole Building:Facility Total Electric Demand Power '[W'](Hourly) ]]/1000</f>
        <v>6.9584142034841197</v>
      </c>
    </row>
    <row r="103" spans="1:3" x14ac:dyDescent="0.25">
      <c r="A103" s="9" t="s">
        <v>102</v>
      </c>
      <c r="B103" s="12">
        <v>6941.5293730765325</v>
      </c>
      <c r="C103">
        <f>SAFADModel_final_000049[[#This Row],[Whole Building:Facility Total Electric Demand Power '[W'](Hourly) ]]/1000</f>
        <v>6.9415293730765324</v>
      </c>
    </row>
    <row r="104" spans="1:3" x14ac:dyDescent="0.25">
      <c r="A104" s="9" t="s">
        <v>103</v>
      </c>
      <c r="B104" s="12">
        <v>6972.1678736546919</v>
      </c>
      <c r="C104">
        <f>SAFADModel_final_000049[[#This Row],[Whole Building:Facility Total Electric Demand Power '[W'](Hourly) ]]/1000</f>
        <v>6.9721678736546915</v>
      </c>
    </row>
    <row r="105" spans="1:3" x14ac:dyDescent="0.25">
      <c r="A105" s="9" t="s">
        <v>104</v>
      </c>
      <c r="B105" s="12">
        <v>23469.117064356989</v>
      </c>
      <c r="C105">
        <f>SAFADModel_final_000049[[#This Row],[Whole Building:Facility Total Electric Demand Power '[W'](Hourly) ]]/1000</f>
        <v>23.46911706435699</v>
      </c>
    </row>
    <row r="106" spans="1:3" x14ac:dyDescent="0.25">
      <c r="A106" s="9" t="s">
        <v>105</v>
      </c>
      <c r="B106" s="12">
        <v>65480.91181173511</v>
      </c>
      <c r="C106">
        <f>SAFADModel_final_000049[[#This Row],[Whole Building:Facility Total Electric Demand Power '[W'](Hourly) ]]/1000</f>
        <v>65.480911811735112</v>
      </c>
    </row>
    <row r="107" spans="1:3" x14ac:dyDescent="0.25">
      <c r="A107" s="9" t="s">
        <v>106</v>
      </c>
      <c r="B107" s="12">
        <v>125143.28069266987</v>
      </c>
      <c r="C107">
        <f>SAFADModel_final_000049[[#This Row],[Whole Building:Facility Total Electric Demand Power '[W'](Hourly) ]]/1000</f>
        <v>125.14328069266986</v>
      </c>
    </row>
    <row r="108" spans="1:3" x14ac:dyDescent="0.25">
      <c r="A108" s="9" t="s">
        <v>107</v>
      </c>
      <c r="B108" s="12">
        <v>126161.47660289843</v>
      </c>
      <c r="C108">
        <f>SAFADModel_final_000049[[#This Row],[Whole Building:Facility Total Electric Demand Power '[W'](Hourly) ]]/1000</f>
        <v>126.16147660289843</v>
      </c>
    </row>
    <row r="109" spans="1:3" x14ac:dyDescent="0.25">
      <c r="A109" s="9" t="s">
        <v>108</v>
      </c>
      <c r="B109" s="12">
        <v>128463.2395201187</v>
      </c>
      <c r="C109">
        <f>SAFADModel_final_000049[[#This Row],[Whole Building:Facility Total Electric Demand Power '[W'](Hourly) ]]/1000</f>
        <v>128.46323952011869</v>
      </c>
    </row>
    <row r="110" spans="1:3" x14ac:dyDescent="0.25">
      <c r="A110" s="9" t="s">
        <v>109</v>
      </c>
      <c r="B110" s="12">
        <v>135250.9884744313</v>
      </c>
      <c r="C110">
        <f>SAFADModel_final_000049[[#This Row],[Whole Building:Facility Total Electric Demand Power '[W'](Hourly) ]]/1000</f>
        <v>135.2509884744313</v>
      </c>
    </row>
    <row r="111" spans="1:3" x14ac:dyDescent="0.25">
      <c r="A111" s="9" t="s">
        <v>110</v>
      </c>
      <c r="B111" s="12">
        <v>139432.77080310462</v>
      </c>
      <c r="C111">
        <f>SAFADModel_final_000049[[#This Row],[Whole Building:Facility Total Electric Demand Power '[W'](Hourly) ]]/1000</f>
        <v>139.43277080310463</v>
      </c>
    </row>
    <row r="112" spans="1:3" x14ac:dyDescent="0.25">
      <c r="A112" s="9" t="s">
        <v>111</v>
      </c>
      <c r="B112" s="12">
        <v>121366.65032885272</v>
      </c>
      <c r="C112">
        <f>SAFADModel_final_000049[[#This Row],[Whole Building:Facility Total Electric Demand Power '[W'](Hourly) ]]/1000</f>
        <v>121.36665032885271</v>
      </c>
    </row>
    <row r="113" spans="1:3" x14ac:dyDescent="0.25">
      <c r="A113" s="9" t="s">
        <v>112</v>
      </c>
      <c r="B113" s="12">
        <v>107202.93482856902</v>
      </c>
      <c r="C113">
        <f>SAFADModel_final_000049[[#This Row],[Whole Building:Facility Total Electric Demand Power '[W'](Hourly) ]]/1000</f>
        <v>107.20293482856903</v>
      </c>
    </row>
    <row r="114" spans="1:3" x14ac:dyDescent="0.25">
      <c r="A114" s="9" t="s">
        <v>113</v>
      </c>
      <c r="B114" s="12">
        <v>102925.22428433738</v>
      </c>
      <c r="C114">
        <f>SAFADModel_final_000049[[#This Row],[Whole Building:Facility Total Electric Demand Power '[W'](Hourly) ]]/1000</f>
        <v>102.92522428433739</v>
      </c>
    </row>
    <row r="115" spans="1:3" x14ac:dyDescent="0.25">
      <c r="A115" s="9" t="s">
        <v>114</v>
      </c>
      <c r="B115" s="12">
        <v>46906.260128745715</v>
      </c>
      <c r="C115">
        <f>SAFADModel_final_000049[[#This Row],[Whole Building:Facility Total Electric Demand Power '[W'](Hourly) ]]/1000</f>
        <v>46.906260128745714</v>
      </c>
    </row>
    <row r="116" spans="1:3" x14ac:dyDescent="0.25">
      <c r="A116" s="9" t="s">
        <v>115</v>
      </c>
      <c r="B116" s="12">
        <v>25637.378356175122</v>
      </c>
      <c r="C116">
        <f>SAFADModel_final_000049[[#This Row],[Whole Building:Facility Total Electric Demand Power '[W'](Hourly) ]]/1000</f>
        <v>25.637378356175123</v>
      </c>
    </row>
    <row r="117" spans="1:3" x14ac:dyDescent="0.25">
      <c r="A117" s="9" t="s">
        <v>116</v>
      </c>
      <c r="B117" s="12">
        <v>16624.88833417018</v>
      </c>
      <c r="C117">
        <f>SAFADModel_final_000049[[#This Row],[Whole Building:Facility Total Electric Demand Power '[W'](Hourly) ]]/1000</f>
        <v>16.62488833417018</v>
      </c>
    </row>
    <row r="118" spans="1:3" x14ac:dyDescent="0.25">
      <c r="A118" s="9" t="s">
        <v>117</v>
      </c>
      <c r="B118" s="12">
        <v>11856.337410533612</v>
      </c>
      <c r="C118">
        <f>SAFADModel_final_000049[[#This Row],[Whole Building:Facility Total Electric Demand Power '[W'](Hourly) ]]/1000</f>
        <v>11.856337410533612</v>
      </c>
    </row>
    <row r="119" spans="1:3" x14ac:dyDescent="0.25">
      <c r="A119" s="9" t="s">
        <v>118</v>
      </c>
      <c r="B119" s="12">
        <v>7099.6663239474838</v>
      </c>
      <c r="C119">
        <f>SAFADModel_final_000049[[#This Row],[Whole Building:Facility Total Electric Demand Power '[W'](Hourly) ]]/1000</f>
        <v>7.099666323947484</v>
      </c>
    </row>
    <row r="120" spans="1:3" x14ac:dyDescent="0.25">
      <c r="A120" s="9" t="s">
        <v>119</v>
      </c>
      <c r="B120" s="12">
        <v>7078.8665136998179</v>
      </c>
      <c r="C120">
        <f>SAFADModel_final_000049[[#This Row],[Whole Building:Facility Total Electric Demand Power '[W'](Hourly) ]]/1000</f>
        <v>7.0788665136998183</v>
      </c>
    </row>
    <row r="121" spans="1:3" x14ac:dyDescent="0.25">
      <c r="A121" s="9" t="s">
        <v>120</v>
      </c>
      <c r="B121" s="12">
        <v>7062.6963565058359</v>
      </c>
      <c r="C121">
        <f>SAFADModel_final_000049[[#This Row],[Whole Building:Facility Total Electric Demand Power '[W'](Hourly) ]]/1000</f>
        <v>7.0626963565058363</v>
      </c>
    </row>
    <row r="122" spans="1:3" x14ac:dyDescent="0.25">
      <c r="A122" s="9" t="s">
        <v>533</v>
      </c>
      <c r="B122" s="12">
        <v>7054.441337870011</v>
      </c>
      <c r="C122">
        <f>SAFADModel_final_000049[[#This Row],[Whole Building:Facility Total Electric Demand Power '[W'](Hourly) ]]/1000</f>
        <v>7.0544413378700108</v>
      </c>
    </row>
    <row r="123" spans="1:3" x14ac:dyDescent="0.25">
      <c r="A123" s="9" t="s">
        <v>534</v>
      </c>
      <c r="B123" s="12">
        <v>7049.1124415902777</v>
      </c>
      <c r="C123">
        <f>SAFADModel_final_000049[[#This Row],[Whole Building:Facility Total Electric Demand Power '[W'](Hourly) ]]/1000</f>
        <v>7.0491124415902782</v>
      </c>
    </row>
    <row r="124" spans="1:3" x14ac:dyDescent="0.25">
      <c r="A124" s="9" t="s">
        <v>535</v>
      </c>
      <c r="B124" s="12">
        <v>7030.1665874447172</v>
      </c>
      <c r="C124">
        <f>SAFADModel_final_000049[[#This Row],[Whole Building:Facility Total Electric Demand Power '[W'](Hourly) ]]/1000</f>
        <v>7.0301665874447172</v>
      </c>
    </row>
    <row r="125" spans="1:3" x14ac:dyDescent="0.25">
      <c r="A125" s="9" t="s">
        <v>536</v>
      </c>
      <c r="B125" s="12">
        <v>6986.4238093372232</v>
      </c>
      <c r="C125">
        <f>SAFADModel_final_000049[[#This Row],[Whole Building:Facility Total Electric Demand Power '[W'](Hourly) ]]/1000</f>
        <v>6.9864238093372233</v>
      </c>
    </row>
    <row r="126" spans="1:3" x14ac:dyDescent="0.25">
      <c r="A126" s="9" t="s">
        <v>537</v>
      </c>
      <c r="B126" s="12">
        <v>6929.3721549628326</v>
      </c>
      <c r="C126">
        <f>SAFADModel_final_000049[[#This Row],[Whole Building:Facility Total Electric Demand Power '[W'](Hourly) ]]/1000</f>
        <v>6.9293721549628327</v>
      </c>
    </row>
    <row r="127" spans="1:3" x14ac:dyDescent="0.25">
      <c r="A127" s="9" t="s">
        <v>538</v>
      </c>
      <c r="B127" s="12">
        <v>6895.9523176512666</v>
      </c>
      <c r="C127">
        <f>SAFADModel_final_000049[[#This Row],[Whole Building:Facility Total Electric Demand Power '[W'](Hourly) ]]/1000</f>
        <v>6.8959523176512665</v>
      </c>
    </row>
    <row r="128" spans="1:3" x14ac:dyDescent="0.25">
      <c r="A128" s="9" t="s">
        <v>539</v>
      </c>
      <c r="B128" s="12">
        <v>6897.3198927149724</v>
      </c>
      <c r="C128">
        <f>SAFADModel_final_000049[[#This Row],[Whole Building:Facility Total Electric Demand Power '[W'](Hourly) ]]/1000</f>
        <v>6.8973198927149726</v>
      </c>
    </row>
    <row r="129" spans="1:3" x14ac:dyDescent="0.25">
      <c r="A129" s="9" t="s">
        <v>540</v>
      </c>
      <c r="B129" s="12">
        <v>6919.7958022569628</v>
      </c>
      <c r="C129">
        <f>SAFADModel_final_000049[[#This Row],[Whole Building:Facility Total Electric Demand Power '[W'](Hourly) ]]/1000</f>
        <v>6.9197958022569628</v>
      </c>
    </row>
    <row r="130" spans="1:3" x14ac:dyDescent="0.25">
      <c r="A130" s="9" t="s">
        <v>541</v>
      </c>
      <c r="B130" s="12">
        <v>33544.772393107145</v>
      </c>
      <c r="C130">
        <f>SAFADModel_final_000049[[#This Row],[Whole Building:Facility Total Electric Demand Power '[W'](Hourly) ]]/1000</f>
        <v>33.544772393107145</v>
      </c>
    </row>
    <row r="131" spans="1:3" x14ac:dyDescent="0.25">
      <c r="A131" s="9" t="s">
        <v>542</v>
      </c>
      <c r="B131" s="12">
        <v>44622.294258524023</v>
      </c>
      <c r="C131">
        <f>SAFADModel_final_000049[[#This Row],[Whole Building:Facility Total Electric Demand Power '[W'](Hourly) ]]/1000</f>
        <v>44.622294258524022</v>
      </c>
    </row>
    <row r="132" spans="1:3" x14ac:dyDescent="0.25">
      <c r="A132" s="9" t="s">
        <v>543</v>
      </c>
      <c r="B132" s="12">
        <v>50029.129144843173</v>
      </c>
      <c r="C132">
        <f>SAFADModel_final_000049[[#This Row],[Whole Building:Facility Total Electric Demand Power '[W'](Hourly) ]]/1000</f>
        <v>50.029129144843175</v>
      </c>
    </row>
    <row r="133" spans="1:3" x14ac:dyDescent="0.25">
      <c r="A133" s="9" t="s">
        <v>544</v>
      </c>
      <c r="B133" s="12">
        <v>43506.775653799159</v>
      </c>
      <c r="C133">
        <f>SAFADModel_final_000049[[#This Row],[Whole Building:Facility Total Electric Demand Power '[W'](Hourly) ]]/1000</f>
        <v>43.50677565379916</v>
      </c>
    </row>
    <row r="134" spans="1:3" x14ac:dyDescent="0.25">
      <c r="A134" s="9" t="s">
        <v>545</v>
      </c>
      <c r="B134" s="12">
        <v>41767.00109052661</v>
      </c>
      <c r="C134">
        <f>SAFADModel_final_000049[[#This Row],[Whole Building:Facility Total Electric Demand Power '[W'](Hourly) ]]/1000</f>
        <v>41.767001090526612</v>
      </c>
    </row>
    <row r="135" spans="1:3" x14ac:dyDescent="0.25">
      <c r="A135" s="9" t="s">
        <v>546</v>
      </c>
      <c r="B135" s="12">
        <v>38345.965305554309</v>
      </c>
      <c r="C135">
        <f>SAFADModel_final_000049[[#This Row],[Whole Building:Facility Total Electric Demand Power '[W'](Hourly) ]]/1000</f>
        <v>38.345965305554309</v>
      </c>
    </row>
    <row r="136" spans="1:3" x14ac:dyDescent="0.25">
      <c r="A136" s="9" t="s">
        <v>547</v>
      </c>
      <c r="B136" s="12">
        <v>40325.119044455925</v>
      </c>
      <c r="C136">
        <f>SAFADModel_final_000049[[#This Row],[Whole Building:Facility Total Electric Demand Power '[W'](Hourly) ]]/1000</f>
        <v>40.325119044455924</v>
      </c>
    </row>
    <row r="137" spans="1:3" x14ac:dyDescent="0.25">
      <c r="A137" s="9" t="s">
        <v>548</v>
      </c>
      <c r="B137" s="12">
        <v>36304.935813450029</v>
      </c>
      <c r="C137">
        <f>SAFADModel_final_000049[[#This Row],[Whole Building:Facility Total Electric Demand Power '[W'](Hourly) ]]/1000</f>
        <v>36.30493581345003</v>
      </c>
    </row>
    <row r="138" spans="1:3" x14ac:dyDescent="0.25">
      <c r="A138" s="9" t="s">
        <v>549</v>
      </c>
      <c r="B138" s="12">
        <v>29912.899448797805</v>
      </c>
      <c r="C138">
        <f>SAFADModel_final_000049[[#This Row],[Whole Building:Facility Total Electric Demand Power '[W'](Hourly) ]]/1000</f>
        <v>29.912899448797805</v>
      </c>
    </row>
    <row r="139" spans="1:3" x14ac:dyDescent="0.25">
      <c r="A139" s="9" t="s">
        <v>550</v>
      </c>
      <c r="B139" s="12">
        <v>28906.915135210351</v>
      </c>
      <c r="C139">
        <f>SAFADModel_final_000049[[#This Row],[Whole Building:Facility Total Electric Demand Power '[W'](Hourly) ]]/1000</f>
        <v>28.906915135210351</v>
      </c>
    </row>
    <row r="140" spans="1:3" x14ac:dyDescent="0.25">
      <c r="A140" s="9" t="s">
        <v>551</v>
      </c>
      <c r="B140" s="12">
        <v>23649.770169836167</v>
      </c>
      <c r="C140">
        <f>SAFADModel_final_000049[[#This Row],[Whole Building:Facility Total Electric Demand Power '[W'](Hourly) ]]/1000</f>
        <v>23.649770169836167</v>
      </c>
    </row>
    <row r="141" spans="1:3" x14ac:dyDescent="0.25">
      <c r="A141" s="9" t="s">
        <v>552</v>
      </c>
      <c r="B141" s="12">
        <v>10559.887817508054</v>
      </c>
      <c r="C141">
        <f>SAFADModel_final_000049[[#This Row],[Whole Building:Facility Total Electric Demand Power '[W'](Hourly) ]]/1000</f>
        <v>10.559887817508054</v>
      </c>
    </row>
    <row r="142" spans="1:3" x14ac:dyDescent="0.25">
      <c r="A142" s="9" t="s">
        <v>553</v>
      </c>
      <c r="B142" s="12">
        <v>9912.7881935762671</v>
      </c>
      <c r="C142">
        <f>SAFADModel_final_000049[[#This Row],[Whole Building:Facility Total Electric Demand Power '[W'](Hourly) ]]/1000</f>
        <v>9.9127881935762669</v>
      </c>
    </row>
    <row r="143" spans="1:3" x14ac:dyDescent="0.25">
      <c r="A143" s="9" t="s">
        <v>554</v>
      </c>
      <c r="B143" s="12">
        <v>7112.8867733273655</v>
      </c>
      <c r="C143">
        <f>SAFADModel_final_000049[[#This Row],[Whole Building:Facility Total Electric Demand Power '[W'](Hourly) ]]/1000</f>
        <v>7.1128867733273653</v>
      </c>
    </row>
    <row r="144" spans="1:3" x14ac:dyDescent="0.25">
      <c r="A144" s="9" t="s">
        <v>555</v>
      </c>
      <c r="B144" s="12">
        <v>7039.3175646352838</v>
      </c>
      <c r="C144">
        <f>SAFADModel_final_000049[[#This Row],[Whole Building:Facility Total Electric Demand Power '[W'](Hourly) ]]/1000</f>
        <v>7.0393175646352839</v>
      </c>
    </row>
    <row r="145" spans="1:3" x14ac:dyDescent="0.25">
      <c r="A145" s="9" t="s">
        <v>556</v>
      </c>
      <c r="B145" s="12">
        <v>7014.2686491911454</v>
      </c>
      <c r="C145">
        <f>SAFADModel_final_000049[[#This Row],[Whole Building:Facility Total Electric Demand Power '[W'](Hourly) ]]/1000</f>
        <v>7.0142686491911457</v>
      </c>
    </row>
    <row r="146" spans="1:3" x14ac:dyDescent="0.25">
      <c r="A146" s="9" t="s">
        <v>557</v>
      </c>
      <c r="B146" s="12">
        <v>7001.385395078265</v>
      </c>
      <c r="C146">
        <f>SAFADModel_final_000049[[#This Row],[Whole Building:Facility Total Electric Demand Power '[W'](Hourly) ]]/1000</f>
        <v>7.0013853950782652</v>
      </c>
    </row>
    <row r="147" spans="1:3" x14ac:dyDescent="0.25">
      <c r="A147" s="9" t="s">
        <v>558</v>
      </c>
      <c r="B147" s="12">
        <v>6989.6919048475056</v>
      </c>
      <c r="C147">
        <f>SAFADModel_final_000049[[#This Row],[Whole Building:Facility Total Electric Demand Power '[W'](Hourly) ]]/1000</f>
        <v>6.9896919048475059</v>
      </c>
    </row>
    <row r="148" spans="1:3" x14ac:dyDescent="0.25">
      <c r="A148" s="9" t="s">
        <v>559</v>
      </c>
      <c r="B148" s="12">
        <v>6982.6770240090227</v>
      </c>
      <c r="C148">
        <f>SAFADModel_final_000049[[#This Row],[Whole Building:Facility Total Electric Demand Power '[W'](Hourly) ]]/1000</f>
        <v>6.982677024009023</v>
      </c>
    </row>
    <row r="149" spans="1:3" x14ac:dyDescent="0.25">
      <c r="A149" s="9" t="s">
        <v>560</v>
      </c>
      <c r="B149" s="12">
        <v>6978.6084601340599</v>
      </c>
      <c r="C149">
        <f>SAFADModel_final_000049[[#This Row],[Whole Building:Facility Total Electric Demand Power '[W'](Hourly) ]]/1000</f>
        <v>6.9786084601340601</v>
      </c>
    </row>
    <row r="150" spans="1:3" x14ac:dyDescent="0.25">
      <c r="A150" s="9" t="s">
        <v>561</v>
      </c>
      <c r="B150" s="12">
        <v>6969.9184324914795</v>
      </c>
      <c r="C150">
        <f>SAFADModel_final_000049[[#This Row],[Whole Building:Facility Total Electric Demand Power '[W'](Hourly) ]]/1000</f>
        <v>6.9699184324914798</v>
      </c>
    </row>
    <row r="151" spans="1:3" x14ac:dyDescent="0.25">
      <c r="A151" s="9" t="s">
        <v>562</v>
      </c>
      <c r="B151" s="12">
        <v>6991.6683818439924</v>
      </c>
      <c r="C151">
        <f>SAFADModel_final_000049[[#This Row],[Whole Building:Facility Total Electric Demand Power '[W'](Hourly) ]]/1000</f>
        <v>6.9916683818439926</v>
      </c>
    </row>
    <row r="152" spans="1:3" x14ac:dyDescent="0.25">
      <c r="A152" s="9" t="s">
        <v>563</v>
      </c>
      <c r="B152" s="12">
        <v>7059.7572368788797</v>
      </c>
      <c r="C152">
        <f>SAFADModel_final_000049[[#This Row],[Whole Building:Facility Total Electric Demand Power '[W'](Hourly) ]]/1000</f>
        <v>7.0597572368788795</v>
      </c>
    </row>
    <row r="153" spans="1:3" x14ac:dyDescent="0.25">
      <c r="A153" s="9" t="s">
        <v>564</v>
      </c>
      <c r="B153" s="12">
        <v>7137.8118952321083</v>
      </c>
      <c r="C153">
        <f>SAFADModel_final_000049[[#This Row],[Whole Building:Facility Total Electric Demand Power '[W'](Hourly) ]]/1000</f>
        <v>7.1378118952321081</v>
      </c>
    </row>
    <row r="154" spans="1:3" x14ac:dyDescent="0.25">
      <c r="A154" s="9" t="s">
        <v>565</v>
      </c>
      <c r="B154" s="12">
        <v>7195.7281735213182</v>
      </c>
      <c r="C154">
        <f>SAFADModel_final_000049[[#This Row],[Whole Building:Facility Total Electric Demand Power '[W'](Hourly) ]]/1000</f>
        <v>7.1957281735213181</v>
      </c>
    </row>
    <row r="155" spans="1:3" x14ac:dyDescent="0.25">
      <c r="A155" s="9" t="s">
        <v>566</v>
      </c>
      <c r="B155" s="12">
        <v>7221.2553183253185</v>
      </c>
      <c r="C155">
        <f>SAFADModel_final_000049[[#This Row],[Whole Building:Facility Total Electric Demand Power '[W'](Hourly) ]]/1000</f>
        <v>7.2212553183253183</v>
      </c>
    </row>
    <row r="156" spans="1:3" x14ac:dyDescent="0.25">
      <c r="A156" s="9" t="s">
        <v>567</v>
      </c>
      <c r="B156" s="12">
        <v>7235.3499368241937</v>
      </c>
      <c r="C156">
        <f>SAFADModel_final_000049[[#This Row],[Whole Building:Facility Total Electric Demand Power '[W'](Hourly) ]]/1000</f>
        <v>7.2353499368241936</v>
      </c>
    </row>
    <row r="157" spans="1:3" x14ac:dyDescent="0.25">
      <c r="A157" s="9" t="s">
        <v>568</v>
      </c>
      <c r="B157" s="12">
        <v>7239.2716456802918</v>
      </c>
      <c r="C157">
        <f>SAFADModel_final_000049[[#This Row],[Whole Building:Facility Total Electric Demand Power '[W'](Hourly) ]]/1000</f>
        <v>7.2392716456802919</v>
      </c>
    </row>
    <row r="158" spans="1:3" x14ac:dyDescent="0.25">
      <c r="A158" s="9" t="s">
        <v>569</v>
      </c>
      <c r="B158" s="12">
        <v>7245.541516836779</v>
      </c>
      <c r="C158">
        <f>SAFADModel_final_000049[[#This Row],[Whole Building:Facility Total Electric Demand Power '[W'](Hourly) ]]/1000</f>
        <v>7.2455415168367789</v>
      </c>
    </row>
    <row r="159" spans="1:3" x14ac:dyDescent="0.25">
      <c r="A159" s="9" t="s">
        <v>570</v>
      </c>
      <c r="B159" s="12">
        <v>7258.7172796581981</v>
      </c>
      <c r="C159">
        <f>SAFADModel_final_000049[[#This Row],[Whole Building:Facility Total Electric Demand Power '[W'](Hourly) ]]/1000</f>
        <v>7.2587172796581978</v>
      </c>
    </row>
    <row r="160" spans="1:3" x14ac:dyDescent="0.25">
      <c r="A160" s="9" t="s">
        <v>571</v>
      </c>
      <c r="B160" s="12">
        <v>7280.3359535308264</v>
      </c>
      <c r="C160">
        <f>SAFADModel_final_000049[[#This Row],[Whole Building:Facility Total Electric Demand Power '[W'](Hourly) ]]/1000</f>
        <v>7.2803359535308267</v>
      </c>
    </row>
    <row r="161" spans="1:3" x14ac:dyDescent="0.25">
      <c r="A161" s="9" t="s">
        <v>572</v>
      </c>
      <c r="B161" s="12">
        <v>7296.664454873232</v>
      </c>
      <c r="C161">
        <f>SAFADModel_final_000049[[#This Row],[Whole Building:Facility Total Electric Demand Power '[W'](Hourly) ]]/1000</f>
        <v>7.2966644548732322</v>
      </c>
    </row>
    <row r="162" spans="1:3" x14ac:dyDescent="0.25">
      <c r="A162" s="9" t="s">
        <v>573</v>
      </c>
      <c r="B162" s="12">
        <v>7303.7706746975964</v>
      </c>
      <c r="C162">
        <f>SAFADModel_final_000049[[#This Row],[Whole Building:Facility Total Electric Demand Power '[W'](Hourly) ]]/1000</f>
        <v>7.3037706746975966</v>
      </c>
    </row>
    <row r="163" spans="1:3" x14ac:dyDescent="0.25">
      <c r="A163" s="9" t="s">
        <v>574</v>
      </c>
      <c r="B163" s="12">
        <v>7295.7669552634043</v>
      </c>
      <c r="C163">
        <f>SAFADModel_final_000049[[#This Row],[Whole Building:Facility Total Electric Demand Power '[W'](Hourly) ]]/1000</f>
        <v>7.2957669552634039</v>
      </c>
    </row>
    <row r="164" spans="1:3" x14ac:dyDescent="0.25">
      <c r="A164" s="9" t="s">
        <v>575</v>
      </c>
      <c r="B164" s="12">
        <v>7277.9746807482443</v>
      </c>
      <c r="C164">
        <f>SAFADModel_final_000049[[#This Row],[Whole Building:Facility Total Electric Demand Power '[W'](Hourly) ]]/1000</f>
        <v>7.2779746807482439</v>
      </c>
    </row>
    <row r="165" spans="1:3" x14ac:dyDescent="0.25">
      <c r="A165" s="9" t="s">
        <v>576</v>
      </c>
      <c r="B165" s="12">
        <v>7257.7393722951938</v>
      </c>
      <c r="C165">
        <f>SAFADModel_final_000049[[#This Row],[Whole Building:Facility Total Electric Demand Power '[W'](Hourly) ]]/1000</f>
        <v>7.2577393722951937</v>
      </c>
    </row>
    <row r="166" spans="1:3" x14ac:dyDescent="0.25">
      <c r="A166" s="9" t="s">
        <v>577</v>
      </c>
      <c r="B166" s="12">
        <v>7242.3994363187894</v>
      </c>
      <c r="C166">
        <f>SAFADModel_final_000049[[#This Row],[Whole Building:Facility Total Electric Demand Power '[W'](Hourly) ]]/1000</f>
        <v>7.2423994363187898</v>
      </c>
    </row>
    <row r="167" spans="1:3" x14ac:dyDescent="0.25">
      <c r="A167" s="9" t="s">
        <v>578</v>
      </c>
      <c r="B167" s="12">
        <v>7215.7119167600549</v>
      </c>
      <c r="C167">
        <f>SAFADModel_final_000049[[#This Row],[Whole Building:Facility Total Electric Demand Power '[W'](Hourly) ]]/1000</f>
        <v>7.2157119167600552</v>
      </c>
    </row>
    <row r="168" spans="1:3" x14ac:dyDescent="0.25">
      <c r="A168" s="9" t="s">
        <v>579</v>
      </c>
      <c r="B168" s="12">
        <v>7180.2173526179249</v>
      </c>
      <c r="C168">
        <f>SAFADModel_final_000049[[#This Row],[Whole Building:Facility Total Electric Demand Power '[W'](Hourly) ]]/1000</f>
        <v>7.1802173526179249</v>
      </c>
    </row>
    <row r="169" spans="1:3" x14ac:dyDescent="0.25">
      <c r="A169" s="9" t="s">
        <v>580</v>
      </c>
      <c r="B169" s="12">
        <v>7147.8174733524784</v>
      </c>
      <c r="C169">
        <f>SAFADModel_final_000049[[#This Row],[Whole Building:Facility Total Electric Demand Power '[W'](Hourly) ]]/1000</f>
        <v>7.147817473352478</v>
      </c>
    </row>
    <row r="170" spans="1:3" x14ac:dyDescent="0.25">
      <c r="A170" s="9" t="s">
        <v>121</v>
      </c>
      <c r="B170" s="12">
        <v>7135.1580464658109</v>
      </c>
      <c r="C170">
        <f>SAFADModel_final_000049[[#This Row],[Whole Building:Facility Total Electric Demand Power '[W'](Hourly) ]]/1000</f>
        <v>7.1351580464658113</v>
      </c>
    </row>
    <row r="171" spans="1:3" x14ac:dyDescent="0.25">
      <c r="A171" s="9" t="s">
        <v>122</v>
      </c>
      <c r="B171" s="12">
        <v>7121.4043647140425</v>
      </c>
      <c r="C171">
        <f>SAFADModel_final_000049[[#This Row],[Whole Building:Facility Total Electric Demand Power '[W'](Hourly) ]]/1000</f>
        <v>7.1214043647140421</v>
      </c>
    </row>
    <row r="172" spans="1:3" x14ac:dyDescent="0.25">
      <c r="A172" s="9" t="s">
        <v>123</v>
      </c>
      <c r="B172" s="12">
        <v>7096.9184222447584</v>
      </c>
      <c r="C172">
        <f>SAFADModel_final_000049[[#This Row],[Whole Building:Facility Total Electric Demand Power '[W'](Hourly) ]]/1000</f>
        <v>7.0969184222447588</v>
      </c>
    </row>
    <row r="173" spans="1:3" x14ac:dyDescent="0.25">
      <c r="A173" s="9" t="s">
        <v>124</v>
      </c>
      <c r="B173" s="12">
        <v>7065.025123513612</v>
      </c>
      <c r="C173">
        <f>SAFADModel_final_000049[[#This Row],[Whole Building:Facility Total Electric Demand Power '[W'](Hourly) ]]/1000</f>
        <v>7.0650251235136121</v>
      </c>
    </row>
    <row r="174" spans="1:3" x14ac:dyDescent="0.25">
      <c r="A174" s="9" t="s">
        <v>125</v>
      </c>
      <c r="B174" s="12">
        <v>7028.0842641781664</v>
      </c>
      <c r="C174">
        <f>SAFADModel_final_000049[[#This Row],[Whole Building:Facility Total Electric Demand Power '[W'](Hourly) ]]/1000</f>
        <v>7.0280842641781662</v>
      </c>
    </row>
    <row r="175" spans="1:3" x14ac:dyDescent="0.25">
      <c r="A175" s="9" t="s">
        <v>126</v>
      </c>
      <c r="B175" s="12">
        <v>7018.3003499518454</v>
      </c>
      <c r="C175">
        <f>SAFADModel_final_000049[[#This Row],[Whole Building:Facility Total Electric Demand Power '[W'](Hourly) ]]/1000</f>
        <v>7.0183003499518453</v>
      </c>
    </row>
    <row r="176" spans="1:3" x14ac:dyDescent="0.25">
      <c r="A176" s="9" t="s">
        <v>127</v>
      </c>
      <c r="B176" s="12">
        <v>7050.464223778662</v>
      </c>
      <c r="C176">
        <f>SAFADModel_final_000049[[#This Row],[Whole Building:Facility Total Electric Demand Power '[W'](Hourly) ]]/1000</f>
        <v>7.0504642237786621</v>
      </c>
    </row>
    <row r="177" spans="1:3" x14ac:dyDescent="0.25">
      <c r="A177" s="9" t="s">
        <v>128</v>
      </c>
      <c r="B177" s="12">
        <v>25251.73235904504</v>
      </c>
      <c r="C177">
        <f>SAFADModel_final_000049[[#This Row],[Whole Building:Facility Total Electric Demand Power '[W'](Hourly) ]]/1000</f>
        <v>25.25173235904504</v>
      </c>
    </row>
    <row r="178" spans="1:3" x14ac:dyDescent="0.25">
      <c r="A178" s="9" t="s">
        <v>129</v>
      </c>
      <c r="B178" s="12">
        <v>60192.076900824795</v>
      </c>
      <c r="C178">
        <f>SAFADModel_final_000049[[#This Row],[Whole Building:Facility Total Electric Demand Power '[W'](Hourly) ]]/1000</f>
        <v>60.192076900824794</v>
      </c>
    </row>
    <row r="179" spans="1:3" x14ac:dyDescent="0.25">
      <c r="A179" s="9" t="s">
        <v>130</v>
      </c>
      <c r="B179" s="12">
        <v>95319.622110840064</v>
      </c>
      <c r="C179">
        <f>SAFADModel_final_000049[[#This Row],[Whole Building:Facility Total Electric Demand Power '[W'](Hourly) ]]/1000</f>
        <v>95.319622110840058</v>
      </c>
    </row>
    <row r="180" spans="1:3" x14ac:dyDescent="0.25">
      <c r="A180" s="9" t="s">
        <v>131</v>
      </c>
      <c r="B180" s="12">
        <v>96773.211101083609</v>
      </c>
      <c r="C180">
        <f>SAFADModel_final_000049[[#This Row],[Whole Building:Facility Total Electric Demand Power '[W'](Hourly) ]]/1000</f>
        <v>96.773211101083604</v>
      </c>
    </row>
    <row r="181" spans="1:3" x14ac:dyDescent="0.25">
      <c r="A181" s="9" t="s">
        <v>132</v>
      </c>
      <c r="B181" s="12">
        <v>139150.16961520663</v>
      </c>
      <c r="C181">
        <f>SAFADModel_final_000049[[#This Row],[Whole Building:Facility Total Electric Demand Power '[W'](Hourly) ]]/1000</f>
        <v>139.15016961520664</v>
      </c>
    </row>
    <row r="182" spans="1:3" x14ac:dyDescent="0.25">
      <c r="A182" s="9" t="s">
        <v>133</v>
      </c>
      <c r="B182" s="12">
        <v>137869.26237603262</v>
      </c>
      <c r="C182">
        <f>SAFADModel_final_000049[[#This Row],[Whole Building:Facility Total Electric Demand Power '[W'](Hourly) ]]/1000</f>
        <v>137.86926237603262</v>
      </c>
    </row>
    <row r="183" spans="1:3" x14ac:dyDescent="0.25">
      <c r="A183" s="9" t="s">
        <v>134</v>
      </c>
      <c r="B183" s="12">
        <v>145127.97949773463</v>
      </c>
      <c r="C183">
        <f>SAFADModel_final_000049[[#This Row],[Whole Building:Facility Total Electric Demand Power '[W'](Hourly) ]]/1000</f>
        <v>145.12797949773463</v>
      </c>
    </row>
    <row r="184" spans="1:3" x14ac:dyDescent="0.25">
      <c r="A184" s="9" t="s">
        <v>135</v>
      </c>
      <c r="B184" s="12">
        <v>152618.88743829823</v>
      </c>
      <c r="C184">
        <f>SAFADModel_final_000049[[#This Row],[Whole Building:Facility Total Electric Demand Power '[W'](Hourly) ]]/1000</f>
        <v>152.61888743829823</v>
      </c>
    </row>
    <row r="185" spans="1:3" x14ac:dyDescent="0.25">
      <c r="A185" s="9" t="s">
        <v>136</v>
      </c>
      <c r="B185" s="12">
        <v>144095.0090601999</v>
      </c>
      <c r="C185">
        <f>SAFADModel_final_000049[[#This Row],[Whole Building:Facility Total Electric Demand Power '[W'](Hourly) ]]/1000</f>
        <v>144.09500906019989</v>
      </c>
    </row>
    <row r="186" spans="1:3" x14ac:dyDescent="0.25">
      <c r="A186" s="9" t="s">
        <v>137</v>
      </c>
      <c r="B186" s="12">
        <v>129257.14844444214</v>
      </c>
      <c r="C186">
        <f>SAFADModel_final_000049[[#This Row],[Whole Building:Facility Total Electric Demand Power '[W'](Hourly) ]]/1000</f>
        <v>129.25714844444212</v>
      </c>
    </row>
    <row r="187" spans="1:3" x14ac:dyDescent="0.25">
      <c r="A187" s="9" t="s">
        <v>138</v>
      </c>
      <c r="B187" s="12">
        <v>45491.611749933661</v>
      </c>
      <c r="C187">
        <f>SAFADModel_final_000049[[#This Row],[Whole Building:Facility Total Electric Demand Power '[W'](Hourly) ]]/1000</f>
        <v>45.491611749933661</v>
      </c>
    </row>
    <row r="188" spans="1:3" x14ac:dyDescent="0.25">
      <c r="A188" s="9" t="s">
        <v>139</v>
      </c>
      <c r="B188" s="12">
        <v>22406.198911045478</v>
      </c>
      <c r="C188">
        <f>SAFADModel_final_000049[[#This Row],[Whole Building:Facility Total Electric Demand Power '[W'](Hourly) ]]/1000</f>
        <v>22.406198911045479</v>
      </c>
    </row>
    <row r="189" spans="1:3" x14ac:dyDescent="0.25">
      <c r="A189" s="9" t="s">
        <v>140</v>
      </c>
      <c r="B189" s="12">
        <v>9714.1964859655618</v>
      </c>
      <c r="C189">
        <f>SAFADModel_final_000049[[#This Row],[Whole Building:Facility Total Electric Demand Power '[W'](Hourly) ]]/1000</f>
        <v>9.7141964859655623</v>
      </c>
    </row>
    <row r="190" spans="1:3" x14ac:dyDescent="0.25">
      <c r="A190" s="9" t="s">
        <v>141</v>
      </c>
      <c r="B190" s="12">
        <v>7547.0558640064992</v>
      </c>
      <c r="C190">
        <f>SAFADModel_final_000049[[#This Row],[Whole Building:Facility Total Electric Demand Power '[W'](Hourly) ]]/1000</f>
        <v>7.5470558640064995</v>
      </c>
    </row>
    <row r="191" spans="1:3" x14ac:dyDescent="0.25">
      <c r="A191" s="9" t="s">
        <v>142</v>
      </c>
      <c r="B191" s="12">
        <v>7135.5536615282699</v>
      </c>
      <c r="C191">
        <f>SAFADModel_final_000049[[#This Row],[Whole Building:Facility Total Electric Demand Power '[W'](Hourly) ]]/1000</f>
        <v>7.1355536615282702</v>
      </c>
    </row>
    <row r="192" spans="1:3" x14ac:dyDescent="0.25">
      <c r="A192" s="9" t="s">
        <v>143</v>
      </c>
      <c r="B192" s="12">
        <v>7142.6434689171219</v>
      </c>
      <c r="C192">
        <f>SAFADModel_final_000049[[#This Row],[Whole Building:Facility Total Electric Demand Power '[W'](Hourly) ]]/1000</f>
        <v>7.1426434689171217</v>
      </c>
    </row>
    <row r="193" spans="1:3" x14ac:dyDescent="0.25">
      <c r="A193" s="9" t="s">
        <v>144</v>
      </c>
      <c r="B193" s="12">
        <v>7136.3128005035987</v>
      </c>
      <c r="C193">
        <f>SAFADModel_final_000049[[#This Row],[Whole Building:Facility Total Electric Demand Power '[W'](Hourly) ]]/1000</f>
        <v>7.1363128005035987</v>
      </c>
    </row>
    <row r="194" spans="1:3" x14ac:dyDescent="0.25">
      <c r="A194" s="9" t="s">
        <v>145</v>
      </c>
      <c r="B194" s="12">
        <v>7120.5526578988965</v>
      </c>
      <c r="C194">
        <f>SAFADModel_final_000049[[#This Row],[Whole Building:Facility Total Electric Demand Power '[W'](Hourly) ]]/1000</f>
        <v>7.1205526578988962</v>
      </c>
    </row>
    <row r="195" spans="1:3" x14ac:dyDescent="0.25">
      <c r="A195" s="9" t="s">
        <v>146</v>
      </c>
      <c r="B195" s="12">
        <v>7106.0128962959934</v>
      </c>
      <c r="C195">
        <f>SAFADModel_final_000049[[#This Row],[Whole Building:Facility Total Electric Demand Power '[W'](Hourly) ]]/1000</f>
        <v>7.1060128962959936</v>
      </c>
    </row>
    <row r="196" spans="1:3" x14ac:dyDescent="0.25">
      <c r="A196" s="9" t="s">
        <v>147</v>
      </c>
      <c r="B196" s="12">
        <v>7090.7219300990282</v>
      </c>
      <c r="C196">
        <f>SAFADModel_final_000049[[#This Row],[Whole Building:Facility Total Electric Demand Power '[W'](Hourly) ]]/1000</f>
        <v>7.0907219300990283</v>
      </c>
    </row>
    <row r="197" spans="1:3" x14ac:dyDescent="0.25">
      <c r="A197" s="9" t="s">
        <v>148</v>
      </c>
      <c r="B197" s="12">
        <v>7076.0266118648397</v>
      </c>
      <c r="C197">
        <f>SAFADModel_final_000049[[#This Row],[Whole Building:Facility Total Electric Demand Power '[W'](Hourly) ]]/1000</f>
        <v>7.0760266118648394</v>
      </c>
    </row>
    <row r="198" spans="1:3" x14ac:dyDescent="0.25">
      <c r="A198" s="9" t="s">
        <v>149</v>
      </c>
      <c r="B198" s="12">
        <v>7059.119133229462</v>
      </c>
      <c r="C198">
        <f>SAFADModel_final_000049[[#This Row],[Whole Building:Facility Total Electric Demand Power '[W'](Hourly) ]]/1000</f>
        <v>7.0591191332294621</v>
      </c>
    </row>
    <row r="199" spans="1:3" x14ac:dyDescent="0.25">
      <c r="A199" s="9" t="s">
        <v>150</v>
      </c>
      <c r="B199" s="12">
        <v>7062.311764646106</v>
      </c>
      <c r="C199">
        <f>SAFADModel_final_000049[[#This Row],[Whole Building:Facility Total Electric Demand Power '[W'](Hourly) ]]/1000</f>
        <v>7.0623117646461058</v>
      </c>
    </row>
    <row r="200" spans="1:3" x14ac:dyDescent="0.25">
      <c r="A200" s="9" t="s">
        <v>151</v>
      </c>
      <c r="B200" s="12">
        <v>7085.7495315020469</v>
      </c>
      <c r="C200">
        <f>SAFADModel_final_000049[[#This Row],[Whole Building:Facility Total Electric Demand Power '[W'](Hourly) ]]/1000</f>
        <v>7.0857495315020467</v>
      </c>
    </row>
    <row r="201" spans="1:3" x14ac:dyDescent="0.25">
      <c r="A201" s="9" t="s">
        <v>152</v>
      </c>
      <c r="B201" s="12">
        <v>7122.6812715265814</v>
      </c>
      <c r="C201">
        <f>SAFADModel_final_000049[[#This Row],[Whole Building:Facility Total Electric Demand Power '[W'](Hourly) ]]/1000</f>
        <v>7.1226812715265817</v>
      </c>
    </row>
    <row r="202" spans="1:3" x14ac:dyDescent="0.25">
      <c r="A202" s="9" t="s">
        <v>153</v>
      </c>
      <c r="B202" s="12">
        <v>7151.1567184842643</v>
      </c>
      <c r="C202">
        <f>SAFADModel_final_000049[[#This Row],[Whole Building:Facility Total Electric Demand Power '[W'](Hourly) ]]/1000</f>
        <v>7.1511567184842644</v>
      </c>
    </row>
    <row r="203" spans="1:3" x14ac:dyDescent="0.25">
      <c r="A203" s="9" t="s">
        <v>154</v>
      </c>
      <c r="B203" s="12">
        <v>7220.2054354052161</v>
      </c>
      <c r="C203">
        <f>SAFADModel_final_000049[[#This Row],[Whole Building:Facility Total Electric Demand Power '[W'](Hourly) ]]/1000</f>
        <v>7.2202054354052159</v>
      </c>
    </row>
    <row r="204" spans="1:3" x14ac:dyDescent="0.25">
      <c r="A204" s="9" t="s">
        <v>155</v>
      </c>
      <c r="B204" s="12">
        <v>7277.6302275032713</v>
      </c>
      <c r="C204">
        <f>SAFADModel_final_000049[[#This Row],[Whole Building:Facility Total Electric Demand Power '[W'](Hourly) ]]/1000</f>
        <v>7.2776302275032716</v>
      </c>
    </row>
    <row r="205" spans="1:3" x14ac:dyDescent="0.25">
      <c r="A205" s="9" t="s">
        <v>156</v>
      </c>
      <c r="B205" s="12">
        <v>7294.7031907282826</v>
      </c>
      <c r="C205">
        <f>SAFADModel_final_000049[[#This Row],[Whole Building:Facility Total Electric Demand Power '[W'](Hourly) ]]/1000</f>
        <v>7.2947031907282822</v>
      </c>
    </row>
    <row r="206" spans="1:3" x14ac:dyDescent="0.25">
      <c r="A206" s="9" t="s">
        <v>157</v>
      </c>
      <c r="B206" s="12">
        <v>7297.0551543414877</v>
      </c>
      <c r="C206">
        <f>SAFADModel_final_000049[[#This Row],[Whole Building:Facility Total Electric Demand Power '[W'](Hourly) ]]/1000</f>
        <v>7.2970551543414874</v>
      </c>
    </row>
    <row r="207" spans="1:3" x14ac:dyDescent="0.25">
      <c r="A207" s="9" t="s">
        <v>158</v>
      </c>
      <c r="B207" s="12">
        <v>7288.7757452470032</v>
      </c>
      <c r="C207">
        <f>SAFADModel_final_000049[[#This Row],[Whole Building:Facility Total Electric Demand Power '[W'](Hourly) ]]/1000</f>
        <v>7.288775745247003</v>
      </c>
    </row>
    <row r="208" spans="1:3" x14ac:dyDescent="0.25">
      <c r="A208" s="9" t="s">
        <v>159</v>
      </c>
      <c r="B208" s="12">
        <v>7279.1830776131974</v>
      </c>
      <c r="C208">
        <f>SAFADModel_final_000049[[#This Row],[Whole Building:Facility Total Electric Demand Power '[W'](Hourly) ]]/1000</f>
        <v>7.2791830776131974</v>
      </c>
    </row>
    <row r="209" spans="1:3" x14ac:dyDescent="0.25">
      <c r="A209" s="9" t="s">
        <v>160</v>
      </c>
      <c r="B209" s="12">
        <v>7267.1003342700496</v>
      </c>
      <c r="C209">
        <f>SAFADModel_final_000049[[#This Row],[Whole Building:Facility Total Electric Demand Power '[W'](Hourly) ]]/1000</f>
        <v>7.26710033427005</v>
      </c>
    </row>
    <row r="210" spans="1:3" x14ac:dyDescent="0.25">
      <c r="A210" s="9" t="s">
        <v>161</v>
      </c>
      <c r="B210" s="12">
        <v>7249.0518402583693</v>
      </c>
      <c r="C210">
        <f>SAFADModel_final_000049[[#This Row],[Whole Building:Facility Total Electric Demand Power '[W'](Hourly) ]]/1000</f>
        <v>7.2490518402583692</v>
      </c>
    </row>
    <row r="211" spans="1:3" x14ac:dyDescent="0.25">
      <c r="A211" s="9" t="s">
        <v>162</v>
      </c>
      <c r="B211" s="12">
        <v>7228.1216491469713</v>
      </c>
      <c r="C211">
        <f>SAFADModel_final_000049[[#This Row],[Whole Building:Facility Total Electric Demand Power '[W'](Hourly) ]]/1000</f>
        <v>7.2281216491469715</v>
      </c>
    </row>
    <row r="212" spans="1:3" x14ac:dyDescent="0.25">
      <c r="A212" s="9" t="s">
        <v>163</v>
      </c>
      <c r="B212" s="12">
        <v>7203.1787535913718</v>
      </c>
      <c r="C212">
        <f>SAFADModel_final_000049[[#This Row],[Whole Building:Facility Total Electric Demand Power '[W'](Hourly) ]]/1000</f>
        <v>7.2031787535913718</v>
      </c>
    </row>
    <row r="213" spans="1:3" x14ac:dyDescent="0.25">
      <c r="A213" s="9" t="s">
        <v>164</v>
      </c>
      <c r="B213" s="12">
        <v>7177.1618728237345</v>
      </c>
      <c r="C213">
        <f>SAFADModel_final_000049[[#This Row],[Whole Building:Facility Total Electric Demand Power '[W'](Hourly) ]]/1000</f>
        <v>7.1771618728237341</v>
      </c>
    </row>
    <row r="214" spans="1:3" x14ac:dyDescent="0.25">
      <c r="A214" s="9" t="s">
        <v>165</v>
      </c>
      <c r="B214" s="12">
        <v>7156.9430489583719</v>
      </c>
      <c r="C214">
        <f>SAFADModel_final_000049[[#This Row],[Whole Building:Facility Total Electric Demand Power '[W'](Hourly) ]]/1000</f>
        <v>7.1569430489583716</v>
      </c>
    </row>
    <row r="215" spans="1:3" x14ac:dyDescent="0.25">
      <c r="A215" s="9" t="s">
        <v>166</v>
      </c>
      <c r="B215" s="12">
        <v>7135.8877058227918</v>
      </c>
      <c r="C215">
        <f>SAFADModel_final_000049[[#This Row],[Whole Building:Facility Total Electric Demand Power '[W'](Hourly) ]]/1000</f>
        <v>7.1358877058227916</v>
      </c>
    </row>
    <row r="216" spans="1:3" x14ac:dyDescent="0.25">
      <c r="A216" s="9" t="s">
        <v>167</v>
      </c>
      <c r="B216" s="12">
        <v>7117.423522414545</v>
      </c>
      <c r="C216">
        <f>SAFADModel_final_000049[[#This Row],[Whole Building:Facility Total Electric Demand Power '[W'](Hourly) ]]/1000</f>
        <v>7.117423522414545</v>
      </c>
    </row>
    <row r="217" spans="1:3" x14ac:dyDescent="0.25">
      <c r="A217" s="9" t="s">
        <v>168</v>
      </c>
      <c r="B217" s="12">
        <v>7100.5965147721681</v>
      </c>
      <c r="C217">
        <f>SAFADModel_final_000049[[#This Row],[Whole Building:Facility Total Electric Demand Power '[W'](Hourly) ]]/1000</f>
        <v>7.1005965147721684</v>
      </c>
    </row>
    <row r="218" spans="1:3" x14ac:dyDescent="0.25">
      <c r="A218" s="9" t="s">
        <v>169</v>
      </c>
      <c r="B218" s="12">
        <v>7088.2292181993971</v>
      </c>
      <c r="C218">
        <f>SAFADModel_final_000049[[#This Row],[Whole Building:Facility Total Electric Demand Power '[W'](Hourly) ]]/1000</f>
        <v>7.0882292181993973</v>
      </c>
    </row>
    <row r="219" spans="1:3" x14ac:dyDescent="0.25">
      <c r="A219" s="9" t="s">
        <v>170</v>
      </c>
      <c r="B219" s="12">
        <v>7078.1782067699169</v>
      </c>
      <c r="C219">
        <f>SAFADModel_final_000049[[#This Row],[Whole Building:Facility Total Electric Demand Power '[W'](Hourly) ]]/1000</f>
        <v>7.078178206769917</v>
      </c>
    </row>
    <row r="220" spans="1:3" x14ac:dyDescent="0.25">
      <c r="A220" s="9" t="s">
        <v>171</v>
      </c>
      <c r="B220" s="12">
        <v>7068.8652360282504</v>
      </c>
      <c r="C220">
        <f>SAFADModel_final_000049[[#This Row],[Whole Building:Facility Total Electric Demand Power '[W'](Hourly) ]]/1000</f>
        <v>7.06886523602825</v>
      </c>
    </row>
    <row r="221" spans="1:3" x14ac:dyDescent="0.25">
      <c r="A221" s="9" t="s">
        <v>172</v>
      </c>
      <c r="B221" s="12">
        <v>7061.4382805363639</v>
      </c>
      <c r="C221">
        <f>SAFADModel_final_000049[[#This Row],[Whole Building:Facility Total Electric Demand Power '[W'](Hourly) ]]/1000</f>
        <v>7.0614382805363638</v>
      </c>
    </row>
    <row r="222" spans="1:3" x14ac:dyDescent="0.25">
      <c r="A222" s="9" t="s">
        <v>173</v>
      </c>
      <c r="B222" s="12">
        <v>7055.9248953132455</v>
      </c>
      <c r="C222">
        <f>SAFADModel_final_000049[[#This Row],[Whole Building:Facility Total Electric Demand Power '[W'](Hourly) ]]/1000</f>
        <v>7.0559248953132458</v>
      </c>
    </row>
    <row r="223" spans="1:3" x14ac:dyDescent="0.25">
      <c r="A223" s="9" t="s">
        <v>174</v>
      </c>
      <c r="B223" s="12">
        <v>7062.2940785530509</v>
      </c>
      <c r="C223">
        <f>SAFADModel_final_000049[[#This Row],[Whole Building:Facility Total Electric Demand Power '[W'](Hourly) ]]/1000</f>
        <v>7.0622940785530508</v>
      </c>
    </row>
    <row r="224" spans="1:3" x14ac:dyDescent="0.25">
      <c r="A224" s="9" t="s">
        <v>175</v>
      </c>
      <c r="B224" s="12">
        <v>7102.1131528816159</v>
      </c>
      <c r="C224">
        <f>SAFADModel_final_000049[[#This Row],[Whole Building:Facility Total Electric Demand Power '[W'](Hourly) ]]/1000</f>
        <v>7.1021131528816159</v>
      </c>
    </row>
    <row r="225" spans="1:3" x14ac:dyDescent="0.25">
      <c r="A225" s="9" t="s">
        <v>176</v>
      </c>
      <c r="B225" s="12">
        <v>20532.450658023179</v>
      </c>
      <c r="C225">
        <f>SAFADModel_final_000049[[#This Row],[Whole Building:Facility Total Electric Demand Power '[W'](Hourly) ]]/1000</f>
        <v>20.53245065802318</v>
      </c>
    </row>
    <row r="226" spans="1:3" x14ac:dyDescent="0.25">
      <c r="A226" s="9" t="s">
        <v>177</v>
      </c>
      <c r="B226" s="12">
        <v>74729.006161120487</v>
      </c>
      <c r="C226">
        <f>SAFADModel_final_000049[[#This Row],[Whole Building:Facility Total Electric Demand Power '[W'](Hourly) ]]/1000</f>
        <v>74.729006161120481</v>
      </c>
    </row>
    <row r="227" spans="1:3" x14ac:dyDescent="0.25">
      <c r="A227" s="9" t="s">
        <v>178</v>
      </c>
      <c r="B227" s="12">
        <v>103824.60765181913</v>
      </c>
      <c r="C227">
        <f>SAFADModel_final_000049[[#This Row],[Whole Building:Facility Total Electric Demand Power '[W'](Hourly) ]]/1000</f>
        <v>103.82460765181912</v>
      </c>
    </row>
    <row r="228" spans="1:3" x14ac:dyDescent="0.25">
      <c r="A228" s="9" t="s">
        <v>179</v>
      </c>
      <c r="B228" s="12">
        <v>125855.52066374295</v>
      </c>
      <c r="C228">
        <f>SAFADModel_final_000049[[#This Row],[Whole Building:Facility Total Electric Demand Power '[W'](Hourly) ]]/1000</f>
        <v>125.85552066374295</v>
      </c>
    </row>
    <row r="229" spans="1:3" x14ac:dyDescent="0.25">
      <c r="A229" s="9" t="s">
        <v>180</v>
      </c>
      <c r="B229" s="12">
        <v>150327.58020569524</v>
      </c>
      <c r="C229">
        <f>SAFADModel_final_000049[[#This Row],[Whole Building:Facility Total Electric Demand Power '[W'](Hourly) ]]/1000</f>
        <v>150.32758020569523</v>
      </c>
    </row>
    <row r="230" spans="1:3" x14ac:dyDescent="0.25">
      <c r="A230" s="9" t="s">
        <v>181</v>
      </c>
      <c r="B230" s="12">
        <v>148935.76936298236</v>
      </c>
      <c r="C230">
        <f>SAFADModel_final_000049[[#This Row],[Whole Building:Facility Total Electric Demand Power '[W'](Hourly) ]]/1000</f>
        <v>148.93576936298237</v>
      </c>
    </row>
    <row r="231" spans="1:3" x14ac:dyDescent="0.25">
      <c r="A231" s="9" t="s">
        <v>182</v>
      </c>
      <c r="B231" s="12">
        <v>143625.2158299991</v>
      </c>
      <c r="C231">
        <f>SAFADModel_final_000049[[#This Row],[Whole Building:Facility Total Electric Demand Power '[W'](Hourly) ]]/1000</f>
        <v>143.62521582999909</v>
      </c>
    </row>
    <row r="232" spans="1:3" x14ac:dyDescent="0.25">
      <c r="A232" s="9" t="s">
        <v>183</v>
      </c>
      <c r="B232" s="12">
        <v>149468.96283917714</v>
      </c>
      <c r="C232">
        <f>SAFADModel_final_000049[[#This Row],[Whole Building:Facility Total Electric Demand Power '[W'](Hourly) ]]/1000</f>
        <v>149.46896283917715</v>
      </c>
    </row>
    <row r="233" spans="1:3" x14ac:dyDescent="0.25">
      <c r="A233" s="9" t="s">
        <v>184</v>
      </c>
      <c r="B233" s="12">
        <v>125031.79998449254</v>
      </c>
      <c r="C233">
        <f>SAFADModel_final_000049[[#This Row],[Whole Building:Facility Total Electric Demand Power '[W'](Hourly) ]]/1000</f>
        <v>125.03179998449254</v>
      </c>
    </row>
    <row r="234" spans="1:3" x14ac:dyDescent="0.25">
      <c r="A234" s="9" t="s">
        <v>185</v>
      </c>
      <c r="B234" s="12">
        <v>65158.237751138193</v>
      </c>
      <c r="C234">
        <f>SAFADModel_final_000049[[#This Row],[Whole Building:Facility Total Electric Demand Power '[W'](Hourly) ]]/1000</f>
        <v>65.158237751138188</v>
      </c>
    </row>
    <row r="235" spans="1:3" x14ac:dyDescent="0.25">
      <c r="A235" s="9" t="s">
        <v>186</v>
      </c>
      <c r="B235" s="12">
        <v>42291.197196839443</v>
      </c>
      <c r="C235">
        <f>SAFADModel_final_000049[[#This Row],[Whole Building:Facility Total Electric Demand Power '[W'](Hourly) ]]/1000</f>
        <v>42.291197196839441</v>
      </c>
    </row>
    <row r="236" spans="1:3" x14ac:dyDescent="0.25">
      <c r="A236" s="9" t="s">
        <v>187</v>
      </c>
      <c r="B236" s="12">
        <v>18774.938861996616</v>
      </c>
      <c r="C236">
        <f>SAFADModel_final_000049[[#This Row],[Whole Building:Facility Total Electric Demand Power '[W'](Hourly) ]]/1000</f>
        <v>18.774938861996617</v>
      </c>
    </row>
    <row r="237" spans="1:3" x14ac:dyDescent="0.25">
      <c r="A237" s="9" t="s">
        <v>188</v>
      </c>
      <c r="B237" s="12">
        <v>7945.2333193997611</v>
      </c>
      <c r="C237">
        <f>SAFADModel_final_000049[[#This Row],[Whole Building:Facility Total Electric Demand Power '[W'](Hourly) ]]/1000</f>
        <v>7.9452333193997609</v>
      </c>
    </row>
    <row r="238" spans="1:3" x14ac:dyDescent="0.25">
      <c r="A238" s="9" t="s">
        <v>189</v>
      </c>
      <c r="B238" s="12">
        <v>7515.4517329902455</v>
      </c>
      <c r="C238">
        <f>SAFADModel_final_000049[[#This Row],[Whole Building:Facility Total Electric Demand Power '[W'](Hourly) ]]/1000</f>
        <v>7.5154517329902459</v>
      </c>
    </row>
    <row r="239" spans="1:3" x14ac:dyDescent="0.25">
      <c r="A239" s="9" t="s">
        <v>190</v>
      </c>
      <c r="B239" s="12">
        <v>7096.945596314913</v>
      </c>
      <c r="C239">
        <f>SAFADModel_final_000049[[#This Row],[Whole Building:Facility Total Electric Demand Power '[W'](Hourly) ]]/1000</f>
        <v>7.0969455963149128</v>
      </c>
    </row>
    <row r="240" spans="1:3" x14ac:dyDescent="0.25">
      <c r="A240" s="9" t="s">
        <v>191</v>
      </c>
      <c r="B240" s="12">
        <v>7095.4314399203695</v>
      </c>
      <c r="C240">
        <f>SAFADModel_final_000049[[#This Row],[Whole Building:Facility Total Electric Demand Power '[W'](Hourly) ]]/1000</f>
        <v>7.0954314399203691</v>
      </c>
    </row>
    <row r="241" spans="1:3" x14ac:dyDescent="0.25">
      <c r="A241" s="9" t="s">
        <v>192</v>
      </c>
      <c r="B241" s="12">
        <v>7090.7069520430123</v>
      </c>
      <c r="C241">
        <f>SAFADModel_final_000049[[#This Row],[Whole Building:Facility Total Electric Demand Power '[W'](Hourly) ]]/1000</f>
        <v>7.0907069520430124</v>
      </c>
    </row>
    <row r="242" spans="1:3" x14ac:dyDescent="0.25">
      <c r="A242" s="9" t="s">
        <v>193</v>
      </c>
      <c r="B242" s="12">
        <v>7083.6038414811801</v>
      </c>
      <c r="C242">
        <f>SAFADModel_final_000049[[#This Row],[Whole Building:Facility Total Electric Demand Power '[W'](Hourly) ]]/1000</f>
        <v>7.0836038414811799</v>
      </c>
    </row>
    <row r="243" spans="1:3" x14ac:dyDescent="0.25">
      <c r="A243" s="9" t="s">
        <v>194</v>
      </c>
      <c r="B243" s="12">
        <v>7081.4049686089375</v>
      </c>
      <c r="C243">
        <f>SAFADModel_final_000049[[#This Row],[Whole Building:Facility Total Electric Demand Power '[W'](Hourly) ]]/1000</f>
        <v>7.0814049686089371</v>
      </c>
    </row>
    <row r="244" spans="1:3" x14ac:dyDescent="0.25">
      <c r="A244" s="9" t="s">
        <v>195</v>
      </c>
      <c r="B244" s="12">
        <v>7065.7574133121825</v>
      </c>
      <c r="C244">
        <f>SAFADModel_final_000049[[#This Row],[Whole Building:Facility Total Electric Demand Power '[W'](Hourly) ]]/1000</f>
        <v>7.0657574133121823</v>
      </c>
    </row>
    <row r="245" spans="1:3" x14ac:dyDescent="0.25">
      <c r="A245" s="9" t="s">
        <v>196</v>
      </c>
      <c r="B245" s="12">
        <v>7029.8185576426986</v>
      </c>
      <c r="C245">
        <f>SAFADModel_final_000049[[#This Row],[Whole Building:Facility Total Electric Demand Power '[W'](Hourly) ]]/1000</f>
        <v>7.0298185576426988</v>
      </c>
    </row>
    <row r="246" spans="1:3" x14ac:dyDescent="0.25">
      <c r="A246" s="9" t="s">
        <v>197</v>
      </c>
      <c r="B246" s="12">
        <v>6988.468800410933</v>
      </c>
      <c r="C246">
        <f>SAFADModel_final_000049[[#This Row],[Whole Building:Facility Total Electric Demand Power '[W'](Hourly) ]]/1000</f>
        <v>6.9884688004109332</v>
      </c>
    </row>
    <row r="247" spans="1:3" x14ac:dyDescent="0.25">
      <c r="A247" s="9" t="s">
        <v>198</v>
      </c>
      <c r="B247" s="12">
        <v>6976.3360187392209</v>
      </c>
      <c r="C247">
        <f>SAFADModel_final_000049[[#This Row],[Whole Building:Facility Total Electric Demand Power '[W'](Hourly) ]]/1000</f>
        <v>6.9763360187392207</v>
      </c>
    </row>
    <row r="248" spans="1:3" x14ac:dyDescent="0.25">
      <c r="A248" s="9" t="s">
        <v>199</v>
      </c>
      <c r="B248" s="12">
        <v>7021.7207438778596</v>
      </c>
      <c r="C248">
        <f>SAFADModel_final_000049[[#This Row],[Whole Building:Facility Total Electric Demand Power '[W'](Hourly) ]]/1000</f>
        <v>7.0217207438778599</v>
      </c>
    </row>
    <row r="249" spans="1:3" x14ac:dyDescent="0.25">
      <c r="A249" s="9" t="s">
        <v>200</v>
      </c>
      <c r="B249" s="12">
        <v>18939.123670874411</v>
      </c>
      <c r="C249">
        <f>SAFADModel_final_000049[[#This Row],[Whole Building:Facility Total Electric Demand Power '[W'](Hourly) ]]/1000</f>
        <v>18.939123670874412</v>
      </c>
    </row>
    <row r="250" spans="1:3" x14ac:dyDescent="0.25">
      <c r="A250" s="9" t="s">
        <v>201</v>
      </c>
      <c r="B250" s="12">
        <v>91424.967900737713</v>
      </c>
      <c r="C250">
        <f>SAFADModel_final_000049[[#This Row],[Whole Building:Facility Total Electric Demand Power '[W'](Hourly) ]]/1000</f>
        <v>91.424967900737713</v>
      </c>
    </row>
    <row r="251" spans="1:3" x14ac:dyDescent="0.25">
      <c r="A251" s="9" t="s">
        <v>202</v>
      </c>
      <c r="B251" s="12">
        <v>122203.11439724253</v>
      </c>
      <c r="C251">
        <f>SAFADModel_final_000049[[#This Row],[Whole Building:Facility Total Electric Demand Power '[W'](Hourly) ]]/1000</f>
        <v>122.20311439724253</v>
      </c>
    </row>
    <row r="252" spans="1:3" x14ac:dyDescent="0.25">
      <c r="A252" s="9" t="s">
        <v>203</v>
      </c>
      <c r="B252" s="12">
        <v>137946.14194637659</v>
      </c>
      <c r="C252">
        <f>SAFADModel_final_000049[[#This Row],[Whole Building:Facility Total Electric Demand Power '[W'](Hourly) ]]/1000</f>
        <v>137.9461419463766</v>
      </c>
    </row>
    <row r="253" spans="1:3" x14ac:dyDescent="0.25">
      <c r="A253" s="9" t="s">
        <v>204</v>
      </c>
      <c r="B253" s="12">
        <v>139333.89155555598</v>
      </c>
      <c r="C253">
        <f>SAFADModel_final_000049[[#This Row],[Whole Building:Facility Total Electric Demand Power '[W'](Hourly) ]]/1000</f>
        <v>139.33389155555599</v>
      </c>
    </row>
    <row r="254" spans="1:3" x14ac:dyDescent="0.25">
      <c r="A254" s="9" t="s">
        <v>205</v>
      </c>
      <c r="B254" s="12">
        <v>140448.83936506961</v>
      </c>
      <c r="C254">
        <f>SAFADModel_final_000049[[#This Row],[Whole Building:Facility Total Electric Demand Power '[W'](Hourly) ]]/1000</f>
        <v>140.4488393650696</v>
      </c>
    </row>
    <row r="255" spans="1:3" x14ac:dyDescent="0.25">
      <c r="A255" s="9" t="s">
        <v>206</v>
      </c>
      <c r="B255" s="12">
        <v>151398.49319373354</v>
      </c>
      <c r="C255">
        <f>SAFADModel_final_000049[[#This Row],[Whole Building:Facility Total Electric Demand Power '[W'](Hourly) ]]/1000</f>
        <v>151.39849319373354</v>
      </c>
    </row>
    <row r="256" spans="1:3" x14ac:dyDescent="0.25">
      <c r="A256" s="9" t="s">
        <v>207</v>
      </c>
      <c r="B256" s="12">
        <v>152329.73532565872</v>
      </c>
      <c r="C256">
        <f>SAFADModel_final_000049[[#This Row],[Whole Building:Facility Total Electric Demand Power '[W'](Hourly) ]]/1000</f>
        <v>152.32973532565873</v>
      </c>
    </row>
    <row r="257" spans="1:3" x14ac:dyDescent="0.25">
      <c r="A257" s="9" t="s">
        <v>208</v>
      </c>
      <c r="B257" s="12">
        <v>156798.74672618473</v>
      </c>
      <c r="C257">
        <f>SAFADModel_final_000049[[#This Row],[Whole Building:Facility Total Electric Demand Power '[W'](Hourly) ]]/1000</f>
        <v>156.79874672618473</v>
      </c>
    </row>
    <row r="258" spans="1:3" x14ac:dyDescent="0.25">
      <c r="A258" s="9" t="s">
        <v>209</v>
      </c>
      <c r="B258" s="12">
        <v>144984.85118757861</v>
      </c>
      <c r="C258">
        <f>SAFADModel_final_000049[[#This Row],[Whole Building:Facility Total Electric Demand Power '[W'](Hourly) ]]/1000</f>
        <v>144.98485118757861</v>
      </c>
    </row>
    <row r="259" spans="1:3" x14ac:dyDescent="0.25">
      <c r="A259" s="9" t="s">
        <v>210</v>
      </c>
      <c r="B259" s="12">
        <v>74568.123374150338</v>
      </c>
      <c r="C259">
        <f>SAFADModel_final_000049[[#This Row],[Whole Building:Facility Total Electric Demand Power '[W'](Hourly) ]]/1000</f>
        <v>74.568123374150332</v>
      </c>
    </row>
    <row r="260" spans="1:3" x14ac:dyDescent="0.25">
      <c r="A260" s="9" t="s">
        <v>211</v>
      </c>
      <c r="B260" s="12">
        <v>54968.970190245447</v>
      </c>
      <c r="C260">
        <f>SAFADModel_final_000049[[#This Row],[Whole Building:Facility Total Electric Demand Power '[W'](Hourly) ]]/1000</f>
        <v>54.96897019024545</v>
      </c>
    </row>
    <row r="261" spans="1:3" x14ac:dyDescent="0.25">
      <c r="A261" s="9" t="s">
        <v>212</v>
      </c>
      <c r="B261" s="12">
        <v>40437.310052779336</v>
      </c>
      <c r="C261">
        <f>SAFADModel_final_000049[[#This Row],[Whole Building:Facility Total Electric Demand Power '[W'](Hourly) ]]/1000</f>
        <v>40.437310052779338</v>
      </c>
    </row>
    <row r="262" spans="1:3" x14ac:dyDescent="0.25">
      <c r="A262" s="9" t="s">
        <v>213</v>
      </c>
      <c r="B262" s="12">
        <v>7158.0361718787426</v>
      </c>
      <c r="C262">
        <f>SAFADModel_final_000049[[#This Row],[Whole Building:Facility Total Electric Demand Power '[W'](Hourly) ]]/1000</f>
        <v>7.1580361718787424</v>
      </c>
    </row>
    <row r="263" spans="1:3" x14ac:dyDescent="0.25">
      <c r="A263" s="9" t="s">
        <v>214</v>
      </c>
      <c r="B263" s="12">
        <v>7127.5900078592276</v>
      </c>
      <c r="C263">
        <f>SAFADModel_final_000049[[#This Row],[Whole Building:Facility Total Electric Demand Power '[W'](Hourly) ]]/1000</f>
        <v>7.1275900078592276</v>
      </c>
    </row>
    <row r="264" spans="1:3" x14ac:dyDescent="0.25">
      <c r="A264" s="9" t="s">
        <v>215</v>
      </c>
      <c r="B264" s="12">
        <v>7089.4149649826941</v>
      </c>
      <c r="C264">
        <f>SAFADModel_final_000049[[#This Row],[Whole Building:Facility Total Electric Demand Power '[W'](Hourly) ]]/1000</f>
        <v>7.0894149649826943</v>
      </c>
    </row>
    <row r="265" spans="1:3" x14ac:dyDescent="0.25">
      <c r="A265" s="9" t="s">
        <v>216</v>
      </c>
      <c r="B265" s="12">
        <v>7052.8713667712718</v>
      </c>
      <c r="C265">
        <f>SAFADModel_final_000049[[#This Row],[Whole Building:Facility Total Electric Demand Power '[W'](Hourly) ]]/1000</f>
        <v>7.0528713667712717</v>
      </c>
    </row>
    <row r="266" spans="1:3" x14ac:dyDescent="0.25">
      <c r="A266" s="9" t="s">
        <v>217</v>
      </c>
      <c r="B266" s="12">
        <v>7019.0165313648904</v>
      </c>
      <c r="C266">
        <f>SAFADModel_final_000049[[#This Row],[Whole Building:Facility Total Electric Demand Power '[W'](Hourly) ]]/1000</f>
        <v>7.0190165313648905</v>
      </c>
    </row>
    <row r="267" spans="1:3" x14ac:dyDescent="0.25">
      <c r="A267" s="9" t="s">
        <v>218</v>
      </c>
      <c r="B267" s="12">
        <v>6979.4135956032906</v>
      </c>
      <c r="C267">
        <f>SAFADModel_final_000049[[#This Row],[Whole Building:Facility Total Electric Demand Power '[W'](Hourly) ]]/1000</f>
        <v>6.9794135956032903</v>
      </c>
    </row>
    <row r="268" spans="1:3" x14ac:dyDescent="0.25">
      <c r="A268" s="9" t="s">
        <v>219</v>
      </c>
      <c r="B268" s="12">
        <v>6947.4074965552109</v>
      </c>
      <c r="C268">
        <f>SAFADModel_final_000049[[#This Row],[Whole Building:Facility Total Electric Demand Power '[W'](Hourly) ]]/1000</f>
        <v>6.9474074965552113</v>
      </c>
    </row>
    <row r="269" spans="1:3" x14ac:dyDescent="0.25">
      <c r="A269" s="9" t="s">
        <v>220</v>
      </c>
      <c r="B269" s="12">
        <v>6936.097194817291</v>
      </c>
      <c r="C269">
        <f>SAFADModel_final_000049[[#This Row],[Whole Building:Facility Total Electric Demand Power '[W'](Hourly) ]]/1000</f>
        <v>6.9360971948172914</v>
      </c>
    </row>
    <row r="270" spans="1:3" x14ac:dyDescent="0.25">
      <c r="A270" s="9" t="s">
        <v>221</v>
      </c>
      <c r="B270" s="12">
        <v>6929.8176101538966</v>
      </c>
      <c r="C270">
        <f>SAFADModel_final_000049[[#This Row],[Whole Building:Facility Total Electric Demand Power '[W'](Hourly) ]]/1000</f>
        <v>6.9298176101538962</v>
      </c>
    </row>
    <row r="271" spans="1:3" x14ac:dyDescent="0.25">
      <c r="A271" s="9" t="s">
        <v>222</v>
      </c>
      <c r="B271" s="12">
        <v>6959.7934568880455</v>
      </c>
      <c r="C271">
        <f>SAFADModel_final_000049[[#This Row],[Whole Building:Facility Total Electric Demand Power '[W'](Hourly) ]]/1000</f>
        <v>6.9597934568880451</v>
      </c>
    </row>
    <row r="272" spans="1:3" x14ac:dyDescent="0.25">
      <c r="A272" s="9" t="s">
        <v>223</v>
      </c>
      <c r="B272" s="12">
        <v>7060.0863910877497</v>
      </c>
      <c r="C272">
        <f>SAFADModel_final_000049[[#This Row],[Whole Building:Facility Total Electric Demand Power '[W'](Hourly) ]]/1000</f>
        <v>7.0600863910877498</v>
      </c>
    </row>
    <row r="273" spans="1:3" x14ac:dyDescent="0.25">
      <c r="A273" s="9" t="s">
        <v>224</v>
      </c>
      <c r="B273" s="12">
        <v>23969.777740243717</v>
      </c>
      <c r="C273">
        <f>SAFADModel_final_000049[[#This Row],[Whole Building:Facility Total Electric Demand Power '[W'](Hourly) ]]/1000</f>
        <v>23.969777740243718</v>
      </c>
    </row>
    <row r="274" spans="1:3" x14ac:dyDescent="0.25">
      <c r="A274" s="9" t="s">
        <v>225</v>
      </c>
      <c r="B274" s="12">
        <v>80150.327354952853</v>
      </c>
      <c r="C274">
        <f>SAFADModel_final_000049[[#This Row],[Whole Building:Facility Total Electric Demand Power '[W'](Hourly) ]]/1000</f>
        <v>80.15032735495285</v>
      </c>
    </row>
    <row r="275" spans="1:3" x14ac:dyDescent="0.25">
      <c r="A275" s="9" t="s">
        <v>226</v>
      </c>
      <c r="B275" s="12">
        <v>130029.57079271945</v>
      </c>
      <c r="C275">
        <f>SAFADModel_final_000049[[#This Row],[Whole Building:Facility Total Electric Demand Power '[W'](Hourly) ]]/1000</f>
        <v>130.02957079271945</v>
      </c>
    </row>
    <row r="276" spans="1:3" x14ac:dyDescent="0.25">
      <c r="A276" s="9" t="s">
        <v>227</v>
      </c>
      <c r="B276" s="12">
        <v>130579.66187322153</v>
      </c>
      <c r="C276">
        <f>SAFADModel_final_000049[[#This Row],[Whole Building:Facility Total Electric Demand Power '[W'](Hourly) ]]/1000</f>
        <v>130.57966187322154</v>
      </c>
    </row>
    <row r="277" spans="1:3" x14ac:dyDescent="0.25">
      <c r="A277" s="9" t="s">
        <v>228</v>
      </c>
      <c r="B277" s="12">
        <v>132264.50888110336</v>
      </c>
      <c r="C277">
        <f>SAFADModel_final_000049[[#This Row],[Whole Building:Facility Total Electric Demand Power '[W'](Hourly) ]]/1000</f>
        <v>132.26450888110335</v>
      </c>
    </row>
    <row r="278" spans="1:3" x14ac:dyDescent="0.25">
      <c r="A278" s="9" t="s">
        <v>229</v>
      </c>
      <c r="B278" s="12">
        <v>138880.51368814069</v>
      </c>
      <c r="C278">
        <f>SAFADModel_final_000049[[#This Row],[Whole Building:Facility Total Electric Demand Power '[W'](Hourly) ]]/1000</f>
        <v>138.8805136881407</v>
      </c>
    </row>
    <row r="279" spans="1:3" x14ac:dyDescent="0.25">
      <c r="A279" s="9" t="s">
        <v>230</v>
      </c>
      <c r="B279" s="12">
        <v>144095.52845427036</v>
      </c>
      <c r="C279">
        <f>SAFADModel_final_000049[[#This Row],[Whole Building:Facility Total Electric Demand Power '[W'](Hourly) ]]/1000</f>
        <v>144.09552845427035</v>
      </c>
    </row>
    <row r="280" spans="1:3" x14ac:dyDescent="0.25">
      <c r="A280" s="9" t="s">
        <v>231</v>
      </c>
      <c r="B280" s="12">
        <v>132245.08498320056</v>
      </c>
      <c r="C280">
        <f>SAFADModel_final_000049[[#This Row],[Whole Building:Facility Total Electric Demand Power '[W'](Hourly) ]]/1000</f>
        <v>132.24508498320057</v>
      </c>
    </row>
    <row r="281" spans="1:3" x14ac:dyDescent="0.25">
      <c r="A281" s="9" t="s">
        <v>232</v>
      </c>
      <c r="B281" s="12">
        <v>118662.97644260431</v>
      </c>
      <c r="C281">
        <f>SAFADModel_final_000049[[#This Row],[Whole Building:Facility Total Electric Demand Power '[W'](Hourly) ]]/1000</f>
        <v>118.66297644260432</v>
      </c>
    </row>
    <row r="282" spans="1:3" x14ac:dyDescent="0.25">
      <c r="A282" s="9" t="s">
        <v>233</v>
      </c>
      <c r="B282" s="12">
        <v>109425.68703353785</v>
      </c>
      <c r="C282">
        <f>SAFADModel_final_000049[[#This Row],[Whole Building:Facility Total Electric Demand Power '[W'](Hourly) ]]/1000</f>
        <v>109.42568703353786</v>
      </c>
    </row>
    <row r="283" spans="1:3" x14ac:dyDescent="0.25">
      <c r="A283" s="9" t="s">
        <v>234</v>
      </c>
      <c r="B283" s="12">
        <v>47147.974875659573</v>
      </c>
      <c r="C283">
        <f>SAFADModel_final_000049[[#This Row],[Whole Building:Facility Total Electric Demand Power '[W'](Hourly) ]]/1000</f>
        <v>47.147974875659571</v>
      </c>
    </row>
    <row r="284" spans="1:3" x14ac:dyDescent="0.25">
      <c r="A284" s="9" t="s">
        <v>235</v>
      </c>
      <c r="B284" s="12">
        <v>25726.226514924154</v>
      </c>
      <c r="C284">
        <f>SAFADModel_final_000049[[#This Row],[Whole Building:Facility Total Electric Demand Power '[W'](Hourly) ]]/1000</f>
        <v>25.726226514924154</v>
      </c>
    </row>
    <row r="285" spans="1:3" x14ac:dyDescent="0.25">
      <c r="A285" s="9" t="s">
        <v>236</v>
      </c>
      <c r="B285" s="12">
        <v>16646.696003117086</v>
      </c>
      <c r="C285">
        <f>SAFADModel_final_000049[[#This Row],[Whole Building:Facility Total Electric Demand Power '[W'](Hourly) ]]/1000</f>
        <v>16.646696003117086</v>
      </c>
    </row>
    <row r="286" spans="1:3" x14ac:dyDescent="0.25">
      <c r="A286" s="9" t="s">
        <v>237</v>
      </c>
      <c r="B286" s="12">
        <v>11865.203945530347</v>
      </c>
      <c r="C286">
        <f>SAFADModel_final_000049[[#This Row],[Whole Building:Facility Total Electric Demand Power '[W'](Hourly) ]]/1000</f>
        <v>11.865203945530347</v>
      </c>
    </row>
    <row r="287" spans="1:3" x14ac:dyDescent="0.25">
      <c r="A287" s="9" t="s">
        <v>238</v>
      </c>
      <c r="B287" s="12">
        <v>7120.8599480657949</v>
      </c>
      <c r="C287">
        <f>SAFADModel_final_000049[[#This Row],[Whole Building:Facility Total Electric Demand Power '[W'](Hourly) ]]/1000</f>
        <v>7.120859948065795</v>
      </c>
    </row>
    <row r="288" spans="1:3" x14ac:dyDescent="0.25">
      <c r="A288" s="9" t="s">
        <v>239</v>
      </c>
      <c r="B288" s="12">
        <v>7119.9522400280957</v>
      </c>
      <c r="C288">
        <f>SAFADModel_final_000049[[#This Row],[Whole Building:Facility Total Electric Demand Power '[W'](Hourly) ]]/1000</f>
        <v>7.1199522400280957</v>
      </c>
    </row>
    <row r="289" spans="1:3" x14ac:dyDescent="0.25">
      <c r="A289" s="9" t="s">
        <v>240</v>
      </c>
      <c r="B289" s="12">
        <v>7099.1850801111077</v>
      </c>
      <c r="C289">
        <f>SAFADModel_final_000049[[#This Row],[Whole Building:Facility Total Electric Demand Power '[W'](Hourly) ]]/1000</f>
        <v>7.0991850801111074</v>
      </c>
    </row>
    <row r="290" spans="1:3" x14ac:dyDescent="0.25">
      <c r="A290" s="9" t="s">
        <v>581</v>
      </c>
      <c r="B290" s="12">
        <v>7038.8471020577272</v>
      </c>
      <c r="C290">
        <f>SAFADModel_final_000049[[#This Row],[Whole Building:Facility Total Electric Demand Power '[W'](Hourly) ]]/1000</f>
        <v>7.0388471020577272</v>
      </c>
    </row>
    <row r="291" spans="1:3" x14ac:dyDescent="0.25">
      <c r="A291" s="9" t="s">
        <v>582</v>
      </c>
      <c r="B291" s="12">
        <v>6966.9047083344267</v>
      </c>
      <c r="C291">
        <f>SAFADModel_final_000049[[#This Row],[Whole Building:Facility Total Electric Demand Power '[W'](Hourly) ]]/1000</f>
        <v>6.9669047083344271</v>
      </c>
    </row>
    <row r="292" spans="1:3" x14ac:dyDescent="0.25">
      <c r="A292" s="9" t="s">
        <v>583</v>
      </c>
      <c r="B292" s="12">
        <v>6918.0300357202495</v>
      </c>
      <c r="C292">
        <f>SAFADModel_final_000049[[#This Row],[Whole Building:Facility Total Electric Demand Power '[W'](Hourly) ]]/1000</f>
        <v>6.9180300357202498</v>
      </c>
    </row>
    <row r="293" spans="1:3" x14ac:dyDescent="0.25">
      <c r="A293" s="9" t="s">
        <v>584</v>
      </c>
      <c r="B293" s="12">
        <v>6894.9851250278471</v>
      </c>
      <c r="C293">
        <f>SAFADModel_final_000049[[#This Row],[Whole Building:Facility Total Electric Demand Power '[W'](Hourly) ]]/1000</f>
        <v>6.8949851250278469</v>
      </c>
    </row>
    <row r="294" spans="1:3" x14ac:dyDescent="0.25">
      <c r="A294" s="9" t="s">
        <v>585</v>
      </c>
      <c r="B294" s="12">
        <v>6881.712180367399</v>
      </c>
      <c r="C294">
        <f>SAFADModel_final_000049[[#This Row],[Whole Building:Facility Total Electric Demand Power '[W'](Hourly) ]]/1000</f>
        <v>6.8817121803673986</v>
      </c>
    </row>
    <row r="295" spans="1:3" x14ac:dyDescent="0.25">
      <c r="A295" s="9" t="s">
        <v>586</v>
      </c>
      <c r="B295" s="12">
        <v>6902.5849703883896</v>
      </c>
      <c r="C295">
        <f>SAFADModel_final_000049[[#This Row],[Whole Building:Facility Total Electric Demand Power '[W'](Hourly) ]]/1000</f>
        <v>6.9025849703883893</v>
      </c>
    </row>
    <row r="296" spans="1:3" x14ac:dyDescent="0.25">
      <c r="A296" s="9" t="s">
        <v>587</v>
      </c>
      <c r="B296" s="12">
        <v>6982.8196797973796</v>
      </c>
      <c r="C296">
        <f>SAFADModel_final_000049[[#This Row],[Whole Building:Facility Total Electric Demand Power '[W'](Hourly) ]]/1000</f>
        <v>6.9828196797973794</v>
      </c>
    </row>
    <row r="297" spans="1:3" x14ac:dyDescent="0.25">
      <c r="A297" s="9" t="s">
        <v>588</v>
      </c>
      <c r="B297" s="12">
        <v>7081.3241546586551</v>
      </c>
      <c r="C297">
        <f>SAFADModel_final_000049[[#This Row],[Whole Building:Facility Total Electric Demand Power '[W'](Hourly) ]]/1000</f>
        <v>7.0813241546586552</v>
      </c>
    </row>
    <row r="298" spans="1:3" x14ac:dyDescent="0.25">
      <c r="A298" s="9" t="s">
        <v>589</v>
      </c>
      <c r="B298" s="12">
        <v>40254.101844187164</v>
      </c>
      <c r="C298">
        <f>SAFADModel_final_000049[[#This Row],[Whole Building:Facility Total Electric Demand Power '[W'](Hourly) ]]/1000</f>
        <v>40.254101844187161</v>
      </c>
    </row>
    <row r="299" spans="1:3" x14ac:dyDescent="0.25">
      <c r="A299" s="9" t="s">
        <v>590</v>
      </c>
      <c r="B299" s="12">
        <v>58594.854370320885</v>
      </c>
      <c r="C299">
        <f>SAFADModel_final_000049[[#This Row],[Whole Building:Facility Total Electric Demand Power '[W'](Hourly) ]]/1000</f>
        <v>58.594854370320888</v>
      </c>
    </row>
    <row r="300" spans="1:3" x14ac:dyDescent="0.25">
      <c r="A300" s="9" t="s">
        <v>591</v>
      </c>
      <c r="B300" s="12">
        <v>67427.208752577324</v>
      </c>
      <c r="C300">
        <f>SAFADModel_final_000049[[#This Row],[Whole Building:Facility Total Electric Demand Power '[W'](Hourly) ]]/1000</f>
        <v>67.427208752577329</v>
      </c>
    </row>
    <row r="301" spans="1:3" x14ac:dyDescent="0.25">
      <c r="A301" s="9" t="s">
        <v>592</v>
      </c>
      <c r="B301" s="12">
        <v>60511.332736130978</v>
      </c>
      <c r="C301">
        <f>SAFADModel_final_000049[[#This Row],[Whole Building:Facility Total Electric Demand Power '[W'](Hourly) ]]/1000</f>
        <v>60.511332736130981</v>
      </c>
    </row>
    <row r="302" spans="1:3" x14ac:dyDescent="0.25">
      <c r="A302" s="9" t="s">
        <v>593</v>
      </c>
      <c r="B302" s="12">
        <v>52143.569689968361</v>
      </c>
      <c r="C302">
        <f>SAFADModel_final_000049[[#This Row],[Whole Building:Facility Total Electric Demand Power '[W'](Hourly) ]]/1000</f>
        <v>52.143569689968359</v>
      </c>
    </row>
    <row r="303" spans="1:3" x14ac:dyDescent="0.25">
      <c r="A303" s="9" t="s">
        <v>594</v>
      </c>
      <c r="B303" s="12">
        <v>47135.029969897063</v>
      </c>
      <c r="C303">
        <f>SAFADModel_final_000049[[#This Row],[Whole Building:Facility Total Electric Demand Power '[W'](Hourly) ]]/1000</f>
        <v>47.135029969897062</v>
      </c>
    </row>
    <row r="304" spans="1:3" x14ac:dyDescent="0.25">
      <c r="A304" s="9" t="s">
        <v>595</v>
      </c>
      <c r="B304" s="12">
        <v>47327.451875340339</v>
      </c>
      <c r="C304">
        <f>SAFADModel_final_000049[[#This Row],[Whole Building:Facility Total Electric Demand Power '[W'](Hourly) ]]/1000</f>
        <v>47.327451875340337</v>
      </c>
    </row>
    <row r="305" spans="1:3" x14ac:dyDescent="0.25">
      <c r="A305" s="9" t="s">
        <v>596</v>
      </c>
      <c r="B305" s="12">
        <v>41919.046064351853</v>
      </c>
      <c r="C305">
        <f>SAFADModel_final_000049[[#This Row],[Whole Building:Facility Total Electric Demand Power '[W'](Hourly) ]]/1000</f>
        <v>41.919046064351853</v>
      </c>
    </row>
    <row r="306" spans="1:3" x14ac:dyDescent="0.25">
      <c r="A306" s="9" t="s">
        <v>597</v>
      </c>
      <c r="B306" s="12">
        <v>34381.994111655658</v>
      </c>
      <c r="C306">
        <f>SAFADModel_final_000049[[#This Row],[Whole Building:Facility Total Electric Demand Power '[W'](Hourly) ]]/1000</f>
        <v>34.381994111655658</v>
      </c>
    </row>
    <row r="307" spans="1:3" x14ac:dyDescent="0.25">
      <c r="A307" s="9" t="s">
        <v>598</v>
      </c>
      <c r="B307" s="12">
        <v>30235.706653248129</v>
      </c>
      <c r="C307">
        <f>SAFADModel_final_000049[[#This Row],[Whole Building:Facility Total Electric Demand Power '[W'](Hourly) ]]/1000</f>
        <v>30.23570665324813</v>
      </c>
    </row>
    <row r="308" spans="1:3" x14ac:dyDescent="0.25">
      <c r="A308" s="9" t="s">
        <v>599</v>
      </c>
      <c r="B308" s="12">
        <v>24246.358164888021</v>
      </c>
      <c r="C308">
        <f>SAFADModel_final_000049[[#This Row],[Whole Building:Facility Total Electric Demand Power '[W'](Hourly) ]]/1000</f>
        <v>24.246358164888022</v>
      </c>
    </row>
    <row r="309" spans="1:3" x14ac:dyDescent="0.25">
      <c r="A309" s="9" t="s">
        <v>600</v>
      </c>
      <c r="B309" s="12">
        <v>12128.436846182529</v>
      </c>
      <c r="C309">
        <f>SAFADModel_final_000049[[#This Row],[Whole Building:Facility Total Electric Demand Power '[W'](Hourly) ]]/1000</f>
        <v>12.128436846182529</v>
      </c>
    </row>
    <row r="310" spans="1:3" x14ac:dyDescent="0.25">
      <c r="A310" s="9" t="s">
        <v>601</v>
      </c>
      <c r="B310" s="12">
        <v>11386.536252170868</v>
      </c>
      <c r="C310">
        <f>SAFADModel_final_000049[[#This Row],[Whole Building:Facility Total Electric Demand Power '[W'](Hourly) ]]/1000</f>
        <v>11.386536252170869</v>
      </c>
    </row>
    <row r="311" spans="1:3" x14ac:dyDescent="0.25">
      <c r="A311" s="9" t="s">
        <v>602</v>
      </c>
      <c r="B311" s="12">
        <v>7173.902010647208</v>
      </c>
      <c r="C311">
        <f>SAFADModel_final_000049[[#This Row],[Whole Building:Facility Total Electric Demand Power '[W'](Hourly) ]]/1000</f>
        <v>7.1739020106472084</v>
      </c>
    </row>
    <row r="312" spans="1:3" x14ac:dyDescent="0.25">
      <c r="A312" s="9" t="s">
        <v>603</v>
      </c>
      <c r="B312" s="12">
        <v>7124.0256625540205</v>
      </c>
      <c r="C312">
        <f>SAFADModel_final_000049[[#This Row],[Whole Building:Facility Total Electric Demand Power '[W'](Hourly) ]]/1000</f>
        <v>7.1240256625540201</v>
      </c>
    </row>
    <row r="313" spans="1:3" x14ac:dyDescent="0.25">
      <c r="A313" s="9" t="s">
        <v>604</v>
      </c>
      <c r="B313" s="12">
        <v>7113.4545941314864</v>
      </c>
      <c r="C313">
        <f>SAFADModel_final_000049[[#This Row],[Whole Building:Facility Total Electric Demand Power '[W'](Hourly) ]]/1000</f>
        <v>7.1134545941314862</v>
      </c>
    </row>
    <row r="314" spans="1:3" x14ac:dyDescent="0.25">
      <c r="A314" s="9" t="s">
        <v>605</v>
      </c>
      <c r="B314" s="12">
        <v>7101.138049547124</v>
      </c>
      <c r="C314">
        <f>SAFADModel_final_000049[[#This Row],[Whole Building:Facility Total Electric Demand Power '[W'](Hourly) ]]/1000</f>
        <v>7.1011380495471244</v>
      </c>
    </row>
    <row r="315" spans="1:3" x14ac:dyDescent="0.25">
      <c r="A315" s="9" t="s">
        <v>606</v>
      </c>
      <c r="B315" s="12">
        <v>7091.1456592815375</v>
      </c>
      <c r="C315">
        <f>SAFADModel_final_000049[[#This Row],[Whole Building:Facility Total Electric Demand Power '[W'](Hourly) ]]/1000</f>
        <v>7.0911456592815378</v>
      </c>
    </row>
    <row r="316" spans="1:3" x14ac:dyDescent="0.25">
      <c r="A316" s="9" t="s">
        <v>607</v>
      </c>
      <c r="B316" s="12">
        <v>7078.4219904577594</v>
      </c>
      <c r="C316">
        <f>SAFADModel_final_000049[[#This Row],[Whole Building:Facility Total Electric Demand Power '[W'](Hourly) ]]/1000</f>
        <v>7.078421990457759</v>
      </c>
    </row>
    <row r="317" spans="1:3" x14ac:dyDescent="0.25">
      <c r="A317" s="9" t="s">
        <v>608</v>
      </c>
      <c r="B317" s="12">
        <v>7053.3054645760021</v>
      </c>
      <c r="C317">
        <f>SAFADModel_final_000049[[#This Row],[Whole Building:Facility Total Electric Demand Power '[W'](Hourly) ]]/1000</f>
        <v>7.0533054645760025</v>
      </c>
    </row>
    <row r="318" spans="1:3" x14ac:dyDescent="0.25">
      <c r="A318" s="9" t="s">
        <v>609</v>
      </c>
      <c r="B318" s="12">
        <v>7019.4916230021163</v>
      </c>
      <c r="C318">
        <f>SAFADModel_final_000049[[#This Row],[Whole Building:Facility Total Electric Demand Power '[W'](Hourly) ]]/1000</f>
        <v>7.019491623002116</v>
      </c>
    </row>
    <row r="319" spans="1:3" x14ac:dyDescent="0.25">
      <c r="A319" s="9" t="s">
        <v>610</v>
      </c>
      <c r="B319" s="12">
        <v>7017.2622046972501</v>
      </c>
      <c r="C319">
        <f>SAFADModel_final_000049[[#This Row],[Whole Building:Facility Total Electric Demand Power '[W'](Hourly) ]]/1000</f>
        <v>7.0172622046972499</v>
      </c>
    </row>
    <row r="320" spans="1:3" x14ac:dyDescent="0.25">
      <c r="A320" s="9" t="s">
        <v>611</v>
      </c>
      <c r="B320" s="12">
        <v>7048.4301290797448</v>
      </c>
      <c r="C320">
        <f>SAFADModel_final_000049[[#This Row],[Whole Building:Facility Total Electric Demand Power '[W'](Hourly) ]]/1000</f>
        <v>7.0484301290797449</v>
      </c>
    </row>
    <row r="321" spans="1:3" x14ac:dyDescent="0.25">
      <c r="A321" s="9" t="s">
        <v>612</v>
      </c>
      <c r="B321" s="12">
        <v>7096.427442205535</v>
      </c>
      <c r="C321">
        <f>SAFADModel_final_000049[[#This Row],[Whole Building:Facility Total Electric Demand Power '[W'](Hourly) ]]/1000</f>
        <v>7.0964274422055347</v>
      </c>
    </row>
    <row r="322" spans="1:3" x14ac:dyDescent="0.25">
      <c r="A322" s="9" t="s">
        <v>613</v>
      </c>
      <c r="B322" s="12">
        <v>7142.6672914041219</v>
      </c>
      <c r="C322">
        <f>SAFADModel_final_000049[[#This Row],[Whole Building:Facility Total Electric Demand Power '[W'](Hourly) ]]/1000</f>
        <v>7.1426672914041216</v>
      </c>
    </row>
    <row r="323" spans="1:3" x14ac:dyDescent="0.25">
      <c r="A323" s="9" t="s">
        <v>614</v>
      </c>
      <c r="B323" s="12">
        <v>7193.3518336827738</v>
      </c>
      <c r="C323">
        <f>SAFADModel_final_000049[[#This Row],[Whole Building:Facility Total Electric Demand Power '[W'](Hourly) ]]/1000</f>
        <v>7.1933518336827742</v>
      </c>
    </row>
    <row r="324" spans="1:3" x14ac:dyDescent="0.25">
      <c r="A324" s="9" t="s">
        <v>615</v>
      </c>
      <c r="B324" s="12">
        <v>7241.9682865639807</v>
      </c>
      <c r="C324">
        <f>SAFADModel_final_000049[[#This Row],[Whole Building:Facility Total Electric Demand Power '[W'](Hourly) ]]/1000</f>
        <v>7.2419682865639805</v>
      </c>
    </row>
    <row r="325" spans="1:3" x14ac:dyDescent="0.25">
      <c r="A325" s="9" t="s">
        <v>616</v>
      </c>
      <c r="B325" s="12">
        <v>7286.9362982772773</v>
      </c>
      <c r="C325">
        <f>SAFADModel_final_000049[[#This Row],[Whole Building:Facility Total Electric Demand Power '[W'](Hourly) ]]/1000</f>
        <v>7.2869362982772774</v>
      </c>
    </row>
    <row r="326" spans="1:3" x14ac:dyDescent="0.25">
      <c r="A326" s="9" t="s">
        <v>617</v>
      </c>
      <c r="B326" s="12">
        <v>7319.5697282362571</v>
      </c>
      <c r="C326">
        <f>SAFADModel_final_000049[[#This Row],[Whole Building:Facility Total Electric Demand Power '[W'](Hourly) ]]/1000</f>
        <v>7.3195697282362575</v>
      </c>
    </row>
    <row r="327" spans="1:3" x14ac:dyDescent="0.25">
      <c r="A327" s="9" t="s">
        <v>618</v>
      </c>
      <c r="B327" s="12">
        <v>7337.6757881303056</v>
      </c>
      <c r="C327">
        <f>SAFADModel_final_000049[[#This Row],[Whole Building:Facility Total Electric Demand Power '[W'](Hourly) ]]/1000</f>
        <v>7.3376757881303059</v>
      </c>
    </row>
    <row r="328" spans="1:3" x14ac:dyDescent="0.25">
      <c r="A328" s="9" t="s">
        <v>619</v>
      </c>
      <c r="B328" s="12">
        <v>7328.3314910746749</v>
      </c>
      <c r="C328">
        <f>SAFADModel_final_000049[[#This Row],[Whole Building:Facility Total Electric Demand Power '[W'](Hourly) ]]/1000</f>
        <v>7.3283314910746746</v>
      </c>
    </row>
    <row r="329" spans="1:3" x14ac:dyDescent="0.25">
      <c r="A329" s="9" t="s">
        <v>620</v>
      </c>
      <c r="B329" s="12">
        <v>7295.2566014899467</v>
      </c>
      <c r="C329">
        <f>SAFADModel_final_000049[[#This Row],[Whole Building:Facility Total Electric Demand Power '[W'](Hourly) ]]/1000</f>
        <v>7.2952566014899469</v>
      </c>
    </row>
    <row r="330" spans="1:3" x14ac:dyDescent="0.25">
      <c r="A330" s="9" t="s">
        <v>621</v>
      </c>
      <c r="B330" s="12">
        <v>7259.496264509874</v>
      </c>
      <c r="C330">
        <f>SAFADModel_final_000049[[#This Row],[Whole Building:Facility Total Electric Demand Power '[W'](Hourly) ]]/1000</f>
        <v>7.259496264509874</v>
      </c>
    </row>
    <row r="331" spans="1:3" x14ac:dyDescent="0.25">
      <c r="A331" s="9" t="s">
        <v>622</v>
      </c>
      <c r="B331" s="12">
        <v>7205.8701677746276</v>
      </c>
      <c r="C331">
        <f>SAFADModel_final_000049[[#This Row],[Whole Building:Facility Total Electric Demand Power '[W'](Hourly) ]]/1000</f>
        <v>7.205870167774628</v>
      </c>
    </row>
    <row r="332" spans="1:3" x14ac:dyDescent="0.25">
      <c r="A332" s="9" t="s">
        <v>623</v>
      </c>
      <c r="B332" s="12">
        <v>7163.8875600847123</v>
      </c>
      <c r="C332">
        <f>SAFADModel_final_000049[[#This Row],[Whole Building:Facility Total Electric Demand Power '[W'](Hourly) ]]/1000</f>
        <v>7.1638875600847118</v>
      </c>
    </row>
    <row r="333" spans="1:3" x14ac:dyDescent="0.25">
      <c r="A333" s="9" t="s">
        <v>624</v>
      </c>
      <c r="B333" s="12">
        <v>7131.0320189181193</v>
      </c>
      <c r="C333">
        <f>SAFADModel_final_000049[[#This Row],[Whole Building:Facility Total Electric Demand Power '[W'](Hourly) ]]/1000</f>
        <v>7.1310320189181189</v>
      </c>
    </row>
    <row r="334" spans="1:3" x14ac:dyDescent="0.25">
      <c r="A334" s="9" t="s">
        <v>625</v>
      </c>
      <c r="B334" s="12">
        <v>7109.3730304228711</v>
      </c>
      <c r="C334">
        <f>SAFADModel_final_000049[[#This Row],[Whole Building:Facility Total Electric Demand Power '[W'](Hourly) ]]/1000</f>
        <v>7.1093730304228711</v>
      </c>
    </row>
    <row r="335" spans="1:3" x14ac:dyDescent="0.25">
      <c r="A335" s="9" t="s">
        <v>626</v>
      </c>
      <c r="B335" s="12">
        <v>7105.1765389506145</v>
      </c>
      <c r="C335">
        <f>SAFADModel_final_000049[[#This Row],[Whole Building:Facility Total Electric Demand Power '[W'](Hourly) ]]/1000</f>
        <v>7.1051765389506141</v>
      </c>
    </row>
    <row r="336" spans="1:3" x14ac:dyDescent="0.25">
      <c r="A336" s="9" t="s">
        <v>627</v>
      </c>
      <c r="B336" s="12">
        <v>7105.0391565318132</v>
      </c>
      <c r="C336">
        <f>SAFADModel_final_000049[[#This Row],[Whole Building:Facility Total Electric Demand Power '[W'](Hourly) ]]/1000</f>
        <v>7.1050391565318129</v>
      </c>
    </row>
    <row r="337" spans="1:3" x14ac:dyDescent="0.25">
      <c r="A337" s="9" t="s">
        <v>628</v>
      </c>
      <c r="B337" s="12">
        <v>7098.1245998666745</v>
      </c>
      <c r="C337">
        <f>SAFADModel_final_000049[[#This Row],[Whole Building:Facility Total Electric Demand Power '[W'](Hourly) ]]/1000</f>
        <v>7.0981245998666749</v>
      </c>
    </row>
    <row r="338" spans="1:3" x14ac:dyDescent="0.25">
      <c r="A338" s="9" t="s">
        <v>241</v>
      </c>
      <c r="B338" s="12">
        <v>7084.6159402126477</v>
      </c>
      <c r="C338">
        <f>SAFADModel_final_000049[[#This Row],[Whole Building:Facility Total Electric Demand Power '[W'](Hourly) ]]/1000</f>
        <v>7.0846159402126476</v>
      </c>
    </row>
    <row r="339" spans="1:3" x14ac:dyDescent="0.25">
      <c r="A339" s="9" t="s">
        <v>242</v>
      </c>
      <c r="B339" s="12">
        <v>7075.4990355285372</v>
      </c>
      <c r="C339">
        <f>SAFADModel_final_000049[[#This Row],[Whole Building:Facility Total Electric Demand Power '[W'](Hourly) ]]/1000</f>
        <v>7.0754990355285372</v>
      </c>
    </row>
    <row r="340" spans="1:3" x14ac:dyDescent="0.25">
      <c r="A340" s="9" t="s">
        <v>243</v>
      </c>
      <c r="B340" s="12">
        <v>7054.2202592187505</v>
      </c>
      <c r="C340">
        <f>SAFADModel_final_000049[[#This Row],[Whole Building:Facility Total Electric Demand Power '[W'](Hourly) ]]/1000</f>
        <v>7.0542202592187504</v>
      </c>
    </row>
    <row r="341" spans="1:3" x14ac:dyDescent="0.25">
      <c r="A341" s="9" t="s">
        <v>244</v>
      </c>
      <c r="B341" s="12">
        <v>7029.6767808175937</v>
      </c>
      <c r="C341">
        <f>SAFADModel_final_000049[[#This Row],[Whole Building:Facility Total Electric Demand Power '[W'](Hourly) ]]/1000</f>
        <v>7.029676780817594</v>
      </c>
    </row>
    <row r="342" spans="1:3" x14ac:dyDescent="0.25">
      <c r="A342" s="9" t="s">
        <v>245</v>
      </c>
      <c r="B342" s="12">
        <v>7005.412480134738</v>
      </c>
      <c r="C342">
        <f>SAFADModel_final_000049[[#This Row],[Whole Building:Facility Total Electric Demand Power '[W'](Hourly) ]]/1000</f>
        <v>7.0054124801347379</v>
      </c>
    </row>
    <row r="343" spans="1:3" x14ac:dyDescent="0.25">
      <c r="A343" s="9" t="s">
        <v>246</v>
      </c>
      <c r="B343" s="12">
        <v>7003.1972458487207</v>
      </c>
      <c r="C343">
        <f>SAFADModel_final_000049[[#This Row],[Whole Building:Facility Total Electric Demand Power '[W'](Hourly) ]]/1000</f>
        <v>7.0031972458487211</v>
      </c>
    </row>
    <row r="344" spans="1:3" x14ac:dyDescent="0.25">
      <c r="A344" s="9" t="s">
        <v>247</v>
      </c>
      <c r="B344" s="12">
        <v>7017.1931408162936</v>
      </c>
      <c r="C344">
        <f>SAFADModel_final_000049[[#This Row],[Whole Building:Facility Total Electric Demand Power '[W'](Hourly) ]]/1000</f>
        <v>7.0171931408162935</v>
      </c>
    </row>
    <row r="345" spans="1:3" x14ac:dyDescent="0.25">
      <c r="A345" s="9" t="s">
        <v>248</v>
      </c>
      <c r="B345" s="12">
        <v>25072.631576978183</v>
      </c>
      <c r="C345">
        <f>SAFADModel_final_000049[[#This Row],[Whole Building:Facility Total Electric Demand Power '[W'](Hourly) ]]/1000</f>
        <v>25.072631576978182</v>
      </c>
    </row>
    <row r="346" spans="1:3" x14ac:dyDescent="0.25">
      <c r="A346" s="9" t="s">
        <v>249</v>
      </c>
      <c r="B346" s="12">
        <v>59569.873994704307</v>
      </c>
      <c r="C346">
        <f>SAFADModel_final_000049[[#This Row],[Whole Building:Facility Total Electric Demand Power '[W'](Hourly) ]]/1000</f>
        <v>59.569873994704309</v>
      </c>
    </row>
    <row r="347" spans="1:3" x14ac:dyDescent="0.25">
      <c r="A347" s="9" t="s">
        <v>250</v>
      </c>
      <c r="B347" s="12">
        <v>89563.6452427185</v>
      </c>
      <c r="C347">
        <f>SAFADModel_final_000049[[#This Row],[Whole Building:Facility Total Electric Demand Power '[W'](Hourly) ]]/1000</f>
        <v>89.563645242718493</v>
      </c>
    </row>
    <row r="348" spans="1:3" x14ac:dyDescent="0.25">
      <c r="A348" s="9" t="s">
        <v>251</v>
      </c>
      <c r="B348" s="12">
        <v>92678.143601950505</v>
      </c>
      <c r="C348">
        <f>SAFADModel_final_000049[[#This Row],[Whole Building:Facility Total Electric Demand Power '[W'](Hourly) ]]/1000</f>
        <v>92.678143601950509</v>
      </c>
    </row>
    <row r="349" spans="1:3" x14ac:dyDescent="0.25">
      <c r="A349" s="9" t="s">
        <v>252</v>
      </c>
      <c r="B349" s="12">
        <v>135553.36779425119</v>
      </c>
      <c r="C349">
        <f>SAFADModel_final_000049[[#This Row],[Whole Building:Facility Total Electric Demand Power '[W'](Hourly) ]]/1000</f>
        <v>135.55336779425119</v>
      </c>
    </row>
    <row r="350" spans="1:3" x14ac:dyDescent="0.25">
      <c r="A350" s="9" t="s">
        <v>253</v>
      </c>
      <c r="B350" s="12">
        <v>134385.0938255362</v>
      </c>
      <c r="C350">
        <f>SAFADModel_final_000049[[#This Row],[Whole Building:Facility Total Electric Demand Power '[W'](Hourly) ]]/1000</f>
        <v>134.38509382553619</v>
      </c>
    </row>
    <row r="351" spans="1:3" x14ac:dyDescent="0.25">
      <c r="A351" s="9" t="s">
        <v>254</v>
      </c>
      <c r="B351" s="12">
        <v>143258.79060300341</v>
      </c>
      <c r="C351">
        <f>SAFADModel_final_000049[[#This Row],[Whole Building:Facility Total Electric Demand Power '[W'](Hourly) ]]/1000</f>
        <v>143.2587906030034</v>
      </c>
    </row>
    <row r="352" spans="1:3" x14ac:dyDescent="0.25">
      <c r="A352" s="9" t="s">
        <v>255</v>
      </c>
      <c r="B352" s="12">
        <v>151167.63522097445</v>
      </c>
      <c r="C352">
        <f>SAFADModel_final_000049[[#This Row],[Whole Building:Facility Total Electric Demand Power '[W'](Hourly) ]]/1000</f>
        <v>151.16763522097446</v>
      </c>
    </row>
    <row r="353" spans="1:3" x14ac:dyDescent="0.25">
      <c r="A353" s="9" t="s">
        <v>256</v>
      </c>
      <c r="B353" s="12">
        <v>142378.6706592892</v>
      </c>
      <c r="C353">
        <f>SAFADModel_final_000049[[#This Row],[Whole Building:Facility Total Electric Demand Power '[W'](Hourly) ]]/1000</f>
        <v>142.37867065928921</v>
      </c>
    </row>
    <row r="354" spans="1:3" x14ac:dyDescent="0.25">
      <c r="A354" s="9" t="s">
        <v>257</v>
      </c>
      <c r="B354" s="12">
        <v>127778.74255294081</v>
      </c>
      <c r="C354">
        <f>SAFADModel_final_000049[[#This Row],[Whole Building:Facility Total Electric Demand Power '[W'](Hourly) ]]/1000</f>
        <v>127.77874255294081</v>
      </c>
    </row>
    <row r="355" spans="1:3" x14ac:dyDescent="0.25">
      <c r="A355" s="9" t="s">
        <v>258</v>
      </c>
      <c r="B355" s="12">
        <v>45226.884957679751</v>
      </c>
      <c r="C355">
        <f>SAFADModel_final_000049[[#This Row],[Whole Building:Facility Total Electric Demand Power '[W'](Hourly) ]]/1000</f>
        <v>45.226884957679751</v>
      </c>
    </row>
    <row r="356" spans="1:3" x14ac:dyDescent="0.25">
      <c r="A356" s="9" t="s">
        <v>259</v>
      </c>
      <c r="B356" s="12">
        <v>22293.652787971019</v>
      </c>
      <c r="C356">
        <f>SAFADModel_final_000049[[#This Row],[Whole Building:Facility Total Electric Demand Power '[W'](Hourly) ]]/1000</f>
        <v>22.29365278797102</v>
      </c>
    </row>
    <row r="357" spans="1:3" x14ac:dyDescent="0.25">
      <c r="A357" s="9" t="s">
        <v>260</v>
      </c>
      <c r="B357" s="12">
        <v>9687.5206575141401</v>
      </c>
      <c r="C357">
        <f>SAFADModel_final_000049[[#This Row],[Whole Building:Facility Total Electric Demand Power '[W'](Hourly) ]]/1000</f>
        <v>9.6875206575141402</v>
      </c>
    </row>
    <row r="358" spans="1:3" x14ac:dyDescent="0.25">
      <c r="A358" s="9" t="s">
        <v>261</v>
      </c>
      <c r="B358" s="12">
        <v>7532.7218760023452</v>
      </c>
      <c r="C358">
        <f>SAFADModel_final_000049[[#This Row],[Whole Building:Facility Total Electric Demand Power '[W'](Hourly) ]]/1000</f>
        <v>7.5327218760023449</v>
      </c>
    </row>
    <row r="359" spans="1:3" x14ac:dyDescent="0.25">
      <c r="A359" s="9" t="s">
        <v>262</v>
      </c>
      <c r="B359" s="12">
        <v>7123.0789477289427</v>
      </c>
      <c r="C359">
        <f>SAFADModel_final_000049[[#This Row],[Whole Building:Facility Total Electric Demand Power '[W'](Hourly) ]]/1000</f>
        <v>7.1230789477289429</v>
      </c>
    </row>
    <row r="360" spans="1:3" x14ac:dyDescent="0.25">
      <c r="A360" s="9" t="s">
        <v>263</v>
      </c>
      <c r="B360" s="12">
        <v>7130.9488101149445</v>
      </c>
      <c r="C360">
        <f>SAFADModel_final_000049[[#This Row],[Whole Building:Facility Total Electric Demand Power '[W'](Hourly) ]]/1000</f>
        <v>7.130948810114945</v>
      </c>
    </row>
    <row r="361" spans="1:3" x14ac:dyDescent="0.25">
      <c r="A361" s="9" t="s">
        <v>264</v>
      </c>
      <c r="B361" s="12">
        <v>7119.9587952170577</v>
      </c>
      <c r="C361">
        <f>SAFADModel_final_000049[[#This Row],[Whole Building:Facility Total Electric Demand Power '[W'](Hourly) ]]/1000</f>
        <v>7.119958795217058</v>
      </c>
    </row>
    <row r="362" spans="1:3" x14ac:dyDescent="0.25">
      <c r="A362" s="9" t="s">
        <v>265</v>
      </c>
      <c r="B362" s="12">
        <v>7070.7379797693839</v>
      </c>
      <c r="C362">
        <f>SAFADModel_final_000049[[#This Row],[Whole Building:Facility Total Electric Demand Power '[W'](Hourly) ]]/1000</f>
        <v>7.0707379797693841</v>
      </c>
    </row>
    <row r="363" spans="1:3" x14ac:dyDescent="0.25">
      <c r="A363" s="9" t="s">
        <v>266</v>
      </c>
      <c r="B363" s="12">
        <v>7017.3476781083236</v>
      </c>
      <c r="C363">
        <f>SAFADModel_final_000049[[#This Row],[Whole Building:Facility Total Electric Demand Power '[W'](Hourly) ]]/1000</f>
        <v>7.0173476781083233</v>
      </c>
    </row>
    <row r="364" spans="1:3" x14ac:dyDescent="0.25">
      <c r="A364" s="9" t="s">
        <v>267</v>
      </c>
      <c r="B364" s="12">
        <v>6975.8677802671191</v>
      </c>
      <c r="C364">
        <f>SAFADModel_final_000049[[#This Row],[Whole Building:Facility Total Electric Demand Power '[W'](Hourly) ]]/1000</f>
        <v>6.9758677802671194</v>
      </c>
    </row>
    <row r="365" spans="1:3" x14ac:dyDescent="0.25">
      <c r="A365" s="9" t="s">
        <v>268</v>
      </c>
      <c r="B365" s="12">
        <v>6969.5160205352831</v>
      </c>
      <c r="C365">
        <f>SAFADModel_final_000049[[#This Row],[Whole Building:Facility Total Electric Demand Power '[W'](Hourly) ]]/1000</f>
        <v>6.9695160205352833</v>
      </c>
    </row>
    <row r="366" spans="1:3" x14ac:dyDescent="0.25">
      <c r="A366" s="9" t="s">
        <v>269</v>
      </c>
      <c r="B366" s="12">
        <v>6964.2785624815733</v>
      </c>
      <c r="C366">
        <f>SAFADModel_final_000049[[#This Row],[Whole Building:Facility Total Electric Demand Power '[W'](Hourly) ]]/1000</f>
        <v>6.9642785624815735</v>
      </c>
    </row>
    <row r="367" spans="1:3" x14ac:dyDescent="0.25">
      <c r="A367" s="9" t="s">
        <v>270</v>
      </c>
      <c r="B367" s="12">
        <v>6975.9392562892053</v>
      </c>
      <c r="C367">
        <f>SAFADModel_final_000049[[#This Row],[Whole Building:Facility Total Electric Demand Power '[W'](Hourly) ]]/1000</f>
        <v>6.9759392562892053</v>
      </c>
    </row>
    <row r="368" spans="1:3" x14ac:dyDescent="0.25">
      <c r="A368" s="9" t="s">
        <v>271</v>
      </c>
      <c r="B368" s="12">
        <v>7025.5636860699187</v>
      </c>
      <c r="C368">
        <f>SAFADModel_final_000049[[#This Row],[Whole Building:Facility Total Electric Demand Power '[W'](Hourly) ]]/1000</f>
        <v>7.0255636860699191</v>
      </c>
    </row>
    <row r="369" spans="1:3" x14ac:dyDescent="0.25">
      <c r="A369" s="9" t="s">
        <v>272</v>
      </c>
      <c r="B369" s="12">
        <v>16968.077186558712</v>
      </c>
      <c r="C369">
        <f>SAFADModel_final_000049[[#This Row],[Whole Building:Facility Total Electric Demand Power '[W'](Hourly) ]]/1000</f>
        <v>16.968077186558713</v>
      </c>
    </row>
    <row r="370" spans="1:3" x14ac:dyDescent="0.25">
      <c r="A370" s="9" t="s">
        <v>273</v>
      </c>
      <c r="B370" s="12">
        <v>73612.625631675532</v>
      </c>
      <c r="C370">
        <f>SAFADModel_final_000049[[#This Row],[Whole Building:Facility Total Electric Demand Power '[W'](Hourly) ]]/1000</f>
        <v>73.612625631675527</v>
      </c>
    </row>
    <row r="371" spans="1:3" x14ac:dyDescent="0.25">
      <c r="A371" s="9" t="s">
        <v>274</v>
      </c>
      <c r="B371" s="12">
        <v>102935.09095511178</v>
      </c>
      <c r="C371">
        <f>SAFADModel_final_000049[[#This Row],[Whole Building:Facility Total Electric Demand Power '[W'](Hourly) ]]/1000</f>
        <v>102.93509095511178</v>
      </c>
    </row>
    <row r="372" spans="1:3" x14ac:dyDescent="0.25">
      <c r="A372" s="9" t="s">
        <v>275</v>
      </c>
      <c r="B372" s="12">
        <v>113067.47676431184</v>
      </c>
      <c r="C372">
        <f>SAFADModel_final_000049[[#This Row],[Whole Building:Facility Total Electric Demand Power '[W'](Hourly) ]]/1000</f>
        <v>113.06747676431183</v>
      </c>
    </row>
    <row r="373" spans="1:3" x14ac:dyDescent="0.25">
      <c r="A373" s="9" t="s">
        <v>276</v>
      </c>
      <c r="B373" s="12">
        <v>136521.62408192162</v>
      </c>
      <c r="C373">
        <f>SAFADModel_final_000049[[#This Row],[Whole Building:Facility Total Electric Demand Power '[W'](Hourly) ]]/1000</f>
        <v>136.52162408192163</v>
      </c>
    </row>
    <row r="374" spans="1:3" x14ac:dyDescent="0.25">
      <c r="A374" s="9" t="s">
        <v>277</v>
      </c>
      <c r="B374" s="12">
        <v>129668.94443689025</v>
      </c>
      <c r="C374">
        <f>SAFADModel_final_000049[[#This Row],[Whole Building:Facility Total Electric Demand Power '[W'](Hourly) ]]/1000</f>
        <v>129.66894443689026</v>
      </c>
    </row>
    <row r="375" spans="1:3" x14ac:dyDescent="0.25">
      <c r="A375" s="9" t="s">
        <v>278</v>
      </c>
      <c r="B375" s="12">
        <v>147264.54137757022</v>
      </c>
      <c r="C375">
        <f>SAFADModel_final_000049[[#This Row],[Whole Building:Facility Total Electric Demand Power '[W'](Hourly) ]]/1000</f>
        <v>147.26454137757023</v>
      </c>
    </row>
    <row r="376" spans="1:3" x14ac:dyDescent="0.25">
      <c r="A376" s="9" t="s">
        <v>279</v>
      </c>
      <c r="B376" s="12">
        <v>132376.39595759398</v>
      </c>
      <c r="C376">
        <f>SAFADModel_final_000049[[#This Row],[Whole Building:Facility Total Electric Demand Power '[W'](Hourly) ]]/1000</f>
        <v>132.37639595759399</v>
      </c>
    </row>
    <row r="377" spans="1:3" x14ac:dyDescent="0.25">
      <c r="A377" s="9" t="s">
        <v>280</v>
      </c>
      <c r="B377" s="12">
        <v>136066.58039543769</v>
      </c>
      <c r="C377">
        <f>SAFADModel_final_000049[[#This Row],[Whole Building:Facility Total Electric Demand Power '[W'](Hourly) ]]/1000</f>
        <v>136.06658039543768</v>
      </c>
    </row>
    <row r="378" spans="1:3" x14ac:dyDescent="0.25">
      <c r="A378" s="9" t="s">
        <v>281</v>
      </c>
      <c r="B378" s="12">
        <v>108767.05342732028</v>
      </c>
      <c r="C378">
        <f>SAFADModel_final_000049[[#This Row],[Whole Building:Facility Total Electric Demand Power '[W'](Hourly) ]]/1000</f>
        <v>108.76705342732028</v>
      </c>
    </row>
    <row r="379" spans="1:3" x14ac:dyDescent="0.25">
      <c r="A379" s="9" t="s">
        <v>282</v>
      </c>
      <c r="B379" s="12">
        <v>92028.39858527969</v>
      </c>
      <c r="C379">
        <f>SAFADModel_final_000049[[#This Row],[Whole Building:Facility Total Electric Demand Power '[W'](Hourly) ]]/1000</f>
        <v>92.028398585279689</v>
      </c>
    </row>
    <row r="380" spans="1:3" x14ac:dyDescent="0.25">
      <c r="A380" s="9" t="s">
        <v>283</v>
      </c>
      <c r="B380" s="12">
        <v>60774.149363966506</v>
      </c>
      <c r="C380">
        <f>SAFADModel_final_000049[[#This Row],[Whole Building:Facility Total Electric Demand Power '[W'](Hourly) ]]/1000</f>
        <v>60.774149363966508</v>
      </c>
    </row>
    <row r="381" spans="1:3" x14ac:dyDescent="0.25">
      <c r="A381" s="9" t="s">
        <v>284</v>
      </c>
      <c r="B381" s="12">
        <v>35399.246396727569</v>
      </c>
      <c r="C381">
        <f>SAFADModel_final_000049[[#This Row],[Whole Building:Facility Total Electric Demand Power '[W'](Hourly) ]]/1000</f>
        <v>35.39924639672757</v>
      </c>
    </row>
    <row r="382" spans="1:3" x14ac:dyDescent="0.25">
      <c r="A382" s="9" t="s">
        <v>285</v>
      </c>
      <c r="B382" s="12">
        <v>7158.1880810365728</v>
      </c>
      <c r="C382">
        <f>SAFADModel_final_000049[[#This Row],[Whole Building:Facility Total Electric Demand Power '[W'](Hourly) ]]/1000</f>
        <v>7.158188081036573</v>
      </c>
    </row>
    <row r="383" spans="1:3" x14ac:dyDescent="0.25">
      <c r="A383" s="9" t="s">
        <v>286</v>
      </c>
      <c r="B383" s="12">
        <v>7097.7852042200575</v>
      </c>
      <c r="C383">
        <f>SAFADModel_final_000049[[#This Row],[Whole Building:Facility Total Electric Demand Power '[W'](Hourly) ]]/1000</f>
        <v>7.0977852042200578</v>
      </c>
    </row>
    <row r="384" spans="1:3" x14ac:dyDescent="0.25">
      <c r="A384" s="9" t="s">
        <v>287</v>
      </c>
      <c r="B384" s="12">
        <v>7070.6667046687007</v>
      </c>
      <c r="C384">
        <f>SAFADModel_final_000049[[#This Row],[Whole Building:Facility Total Electric Demand Power '[W'](Hourly) ]]/1000</f>
        <v>7.0706667046687004</v>
      </c>
    </row>
    <row r="385" spans="1:3" x14ac:dyDescent="0.25">
      <c r="A385" s="9" t="s">
        <v>288</v>
      </c>
      <c r="B385" s="12">
        <v>7062.7284871476359</v>
      </c>
      <c r="C385">
        <f>SAFADModel_final_000049[[#This Row],[Whole Building:Facility Total Electric Demand Power '[W'](Hourly) ]]/1000</f>
        <v>7.0627284871476359</v>
      </c>
    </row>
    <row r="386" spans="1:3" x14ac:dyDescent="0.25">
      <c r="A386" s="9" t="s">
        <v>289</v>
      </c>
      <c r="B386" s="12">
        <v>7072.7677570139667</v>
      </c>
      <c r="C386">
        <f>SAFADModel_final_000049[[#This Row],[Whole Building:Facility Total Electric Demand Power '[W'](Hourly) ]]/1000</f>
        <v>7.0727677570139669</v>
      </c>
    </row>
    <row r="387" spans="1:3" x14ac:dyDescent="0.25">
      <c r="A387" s="9" t="s">
        <v>290</v>
      </c>
      <c r="B387" s="12">
        <v>7088.1919370352734</v>
      </c>
      <c r="C387">
        <f>SAFADModel_final_000049[[#This Row],[Whole Building:Facility Total Electric Demand Power '[W'](Hourly) ]]/1000</f>
        <v>7.0881919370352735</v>
      </c>
    </row>
    <row r="388" spans="1:3" x14ac:dyDescent="0.25">
      <c r="A388" s="9" t="s">
        <v>291</v>
      </c>
      <c r="B388" s="12">
        <v>7086.2707035081448</v>
      </c>
      <c r="C388">
        <f>SAFADModel_final_000049[[#This Row],[Whole Building:Facility Total Electric Demand Power '[W'](Hourly) ]]/1000</f>
        <v>7.0862707035081449</v>
      </c>
    </row>
    <row r="389" spans="1:3" x14ac:dyDescent="0.25">
      <c r="A389" s="9" t="s">
        <v>292</v>
      </c>
      <c r="B389" s="12">
        <v>7056.7126855355336</v>
      </c>
      <c r="C389">
        <f>SAFADModel_final_000049[[#This Row],[Whole Building:Facility Total Electric Demand Power '[W'](Hourly) ]]/1000</f>
        <v>7.0567126855355333</v>
      </c>
    </row>
    <row r="390" spans="1:3" x14ac:dyDescent="0.25">
      <c r="A390" s="9" t="s">
        <v>293</v>
      </c>
      <c r="B390" s="12">
        <v>7030.8888046435386</v>
      </c>
      <c r="C390">
        <f>SAFADModel_final_000049[[#This Row],[Whole Building:Facility Total Electric Demand Power '[W'](Hourly) ]]/1000</f>
        <v>7.0308888046435385</v>
      </c>
    </row>
    <row r="391" spans="1:3" x14ac:dyDescent="0.25">
      <c r="A391" s="9" t="s">
        <v>294</v>
      </c>
      <c r="B391" s="12">
        <v>7030.3693870712268</v>
      </c>
      <c r="C391">
        <f>SAFADModel_final_000049[[#This Row],[Whole Building:Facility Total Electric Demand Power '[W'](Hourly) ]]/1000</f>
        <v>7.0303693870712269</v>
      </c>
    </row>
    <row r="392" spans="1:3" x14ac:dyDescent="0.25">
      <c r="A392" s="9" t="s">
        <v>295</v>
      </c>
      <c r="B392" s="12">
        <v>7079.9025957890108</v>
      </c>
      <c r="C392">
        <f>SAFADModel_final_000049[[#This Row],[Whole Building:Facility Total Electric Demand Power '[W'](Hourly) ]]/1000</f>
        <v>7.0799025957890107</v>
      </c>
    </row>
    <row r="393" spans="1:3" x14ac:dyDescent="0.25">
      <c r="A393" s="9" t="s">
        <v>296</v>
      </c>
      <c r="B393" s="12">
        <v>7143.8172673438594</v>
      </c>
      <c r="C393">
        <f>SAFADModel_final_000049[[#This Row],[Whole Building:Facility Total Electric Demand Power '[W'](Hourly) ]]/1000</f>
        <v>7.1438172673438594</v>
      </c>
    </row>
    <row r="394" spans="1:3" x14ac:dyDescent="0.25">
      <c r="A394" s="9" t="s">
        <v>297</v>
      </c>
      <c r="B394" s="12">
        <v>7184.0170621783773</v>
      </c>
      <c r="C394">
        <f>SAFADModel_final_000049[[#This Row],[Whole Building:Facility Total Electric Demand Power '[W'](Hourly) ]]/1000</f>
        <v>7.184017062178377</v>
      </c>
    </row>
    <row r="395" spans="1:3" x14ac:dyDescent="0.25">
      <c r="A395" s="9" t="s">
        <v>298</v>
      </c>
      <c r="B395" s="12">
        <v>7205.4629922744143</v>
      </c>
      <c r="C395">
        <f>SAFADModel_final_000049[[#This Row],[Whole Building:Facility Total Electric Demand Power '[W'](Hourly) ]]/1000</f>
        <v>7.2054629922744144</v>
      </c>
    </row>
    <row r="396" spans="1:3" x14ac:dyDescent="0.25">
      <c r="A396" s="9" t="s">
        <v>299</v>
      </c>
      <c r="B396" s="12">
        <v>7226.8959918968512</v>
      </c>
      <c r="C396">
        <f>SAFADModel_final_000049[[#This Row],[Whole Building:Facility Total Electric Demand Power '[W'](Hourly) ]]/1000</f>
        <v>7.2268959918968516</v>
      </c>
    </row>
    <row r="397" spans="1:3" x14ac:dyDescent="0.25">
      <c r="A397" s="9" t="s">
        <v>300</v>
      </c>
      <c r="B397" s="12">
        <v>7241.9724551226</v>
      </c>
      <c r="C397">
        <f>SAFADModel_final_000049[[#This Row],[Whole Building:Facility Total Electric Demand Power '[W'](Hourly) ]]/1000</f>
        <v>7.2419724551225997</v>
      </c>
    </row>
    <row r="398" spans="1:3" x14ac:dyDescent="0.25">
      <c r="A398" s="9" t="s">
        <v>301</v>
      </c>
      <c r="B398" s="12">
        <v>7244.5172594540154</v>
      </c>
      <c r="C398">
        <f>SAFADModel_final_000049[[#This Row],[Whole Building:Facility Total Electric Demand Power '[W'](Hourly) ]]/1000</f>
        <v>7.2445172594540157</v>
      </c>
    </row>
    <row r="399" spans="1:3" x14ac:dyDescent="0.25">
      <c r="A399" s="9" t="s">
        <v>302</v>
      </c>
      <c r="B399" s="12">
        <v>7244.6368410558161</v>
      </c>
      <c r="C399">
        <f>SAFADModel_final_000049[[#This Row],[Whole Building:Facility Total Electric Demand Power '[W'](Hourly) ]]/1000</f>
        <v>7.244636841055816</v>
      </c>
    </row>
    <row r="400" spans="1:3" x14ac:dyDescent="0.25">
      <c r="A400" s="9" t="s">
        <v>303</v>
      </c>
      <c r="B400" s="12">
        <v>7247.7189216218831</v>
      </c>
      <c r="C400">
        <f>SAFADModel_final_000049[[#This Row],[Whole Building:Facility Total Electric Demand Power '[W'](Hourly) ]]/1000</f>
        <v>7.2477189216218827</v>
      </c>
    </row>
    <row r="401" spans="1:3" x14ac:dyDescent="0.25">
      <c r="A401" s="9" t="s">
        <v>304</v>
      </c>
      <c r="B401" s="12">
        <v>7246.9815001304169</v>
      </c>
      <c r="C401">
        <f>SAFADModel_final_000049[[#This Row],[Whole Building:Facility Total Electric Demand Power '[W'](Hourly) ]]/1000</f>
        <v>7.246981500130417</v>
      </c>
    </row>
    <row r="402" spans="1:3" x14ac:dyDescent="0.25">
      <c r="A402" s="9" t="s">
        <v>305</v>
      </c>
      <c r="B402" s="12">
        <v>7234.8321265900495</v>
      </c>
      <c r="C402">
        <f>SAFADModel_final_000049[[#This Row],[Whole Building:Facility Total Electric Demand Power '[W'](Hourly) ]]/1000</f>
        <v>7.2348321265900495</v>
      </c>
    </row>
    <row r="403" spans="1:3" x14ac:dyDescent="0.25">
      <c r="A403" s="9" t="s">
        <v>306</v>
      </c>
      <c r="B403" s="12">
        <v>7214.2972449575391</v>
      </c>
      <c r="C403">
        <f>SAFADModel_final_000049[[#This Row],[Whole Building:Facility Total Electric Demand Power '[W'](Hourly) ]]/1000</f>
        <v>7.2142972449575389</v>
      </c>
    </row>
    <row r="404" spans="1:3" x14ac:dyDescent="0.25">
      <c r="A404" s="9" t="s">
        <v>307</v>
      </c>
      <c r="B404" s="12">
        <v>7184.2241959925113</v>
      </c>
      <c r="C404">
        <f>SAFADModel_final_000049[[#This Row],[Whole Building:Facility Total Electric Demand Power '[W'](Hourly) ]]/1000</f>
        <v>7.1842241959925115</v>
      </c>
    </row>
    <row r="405" spans="1:3" x14ac:dyDescent="0.25">
      <c r="A405" s="9" t="s">
        <v>308</v>
      </c>
      <c r="B405" s="12">
        <v>7148.3057334746509</v>
      </c>
      <c r="C405">
        <f>SAFADModel_final_000049[[#This Row],[Whole Building:Facility Total Electric Demand Power '[W'](Hourly) ]]/1000</f>
        <v>7.1483057334746505</v>
      </c>
    </row>
    <row r="406" spans="1:3" x14ac:dyDescent="0.25">
      <c r="A406" s="9" t="s">
        <v>309</v>
      </c>
      <c r="B406" s="12">
        <v>7128.7987607981458</v>
      </c>
      <c r="C406">
        <f>SAFADModel_final_000049[[#This Row],[Whole Building:Facility Total Electric Demand Power '[W'](Hourly) ]]/1000</f>
        <v>7.128798760798146</v>
      </c>
    </row>
    <row r="407" spans="1:3" x14ac:dyDescent="0.25">
      <c r="A407" s="9" t="s">
        <v>310</v>
      </c>
      <c r="B407" s="12">
        <v>7093.3489681129604</v>
      </c>
      <c r="C407">
        <f>SAFADModel_final_000049[[#This Row],[Whole Building:Facility Total Electric Demand Power '[W'](Hourly) ]]/1000</f>
        <v>7.0933489681129602</v>
      </c>
    </row>
    <row r="408" spans="1:3" x14ac:dyDescent="0.25">
      <c r="A408" s="9" t="s">
        <v>311</v>
      </c>
      <c r="B408" s="12">
        <v>7060.6278107061798</v>
      </c>
      <c r="C408">
        <f>SAFADModel_final_000049[[#This Row],[Whole Building:Facility Total Electric Demand Power '[W'](Hourly) ]]/1000</f>
        <v>7.0606278107061797</v>
      </c>
    </row>
    <row r="409" spans="1:3" x14ac:dyDescent="0.25">
      <c r="A409" s="9" t="s">
        <v>312</v>
      </c>
      <c r="B409" s="12">
        <v>7027.069082073579</v>
      </c>
      <c r="C409">
        <f>SAFADModel_final_000049[[#This Row],[Whole Building:Facility Total Electric Demand Power '[W'](Hourly) ]]/1000</f>
        <v>7.0270690820735791</v>
      </c>
    </row>
    <row r="410" spans="1:3" x14ac:dyDescent="0.25">
      <c r="A410" s="9" t="s">
        <v>313</v>
      </c>
      <c r="B410" s="12">
        <v>7010.2653724316215</v>
      </c>
      <c r="C410">
        <f>SAFADModel_final_000049[[#This Row],[Whole Building:Facility Total Electric Demand Power '[W'](Hourly) ]]/1000</f>
        <v>7.0102653724316211</v>
      </c>
    </row>
    <row r="411" spans="1:3" x14ac:dyDescent="0.25">
      <c r="A411" s="9" t="s">
        <v>314</v>
      </c>
      <c r="B411" s="12">
        <v>6994.5096415282096</v>
      </c>
      <c r="C411">
        <f>SAFADModel_final_000049[[#This Row],[Whole Building:Facility Total Electric Demand Power '[W'](Hourly) ]]/1000</f>
        <v>6.99450964152821</v>
      </c>
    </row>
    <row r="412" spans="1:3" x14ac:dyDescent="0.25">
      <c r="A412" s="9" t="s">
        <v>315</v>
      </c>
      <c r="B412" s="12">
        <v>6982.076094014531</v>
      </c>
      <c r="C412">
        <f>SAFADModel_final_000049[[#This Row],[Whole Building:Facility Total Electric Demand Power '[W'](Hourly) ]]/1000</f>
        <v>6.9820760940145314</v>
      </c>
    </row>
    <row r="413" spans="1:3" x14ac:dyDescent="0.25">
      <c r="A413" s="9" t="s">
        <v>316</v>
      </c>
      <c r="B413" s="12">
        <v>6964.4506289041701</v>
      </c>
      <c r="C413">
        <f>SAFADModel_final_000049[[#This Row],[Whole Building:Facility Total Electric Demand Power '[W'](Hourly) ]]/1000</f>
        <v>6.9644506289041699</v>
      </c>
    </row>
    <row r="414" spans="1:3" x14ac:dyDescent="0.25">
      <c r="A414" s="9" t="s">
        <v>317</v>
      </c>
      <c r="B414" s="12">
        <v>6949.7422573357871</v>
      </c>
      <c r="C414">
        <f>SAFADModel_final_000049[[#This Row],[Whole Building:Facility Total Electric Demand Power '[W'](Hourly) ]]/1000</f>
        <v>6.949742257335787</v>
      </c>
    </row>
    <row r="415" spans="1:3" x14ac:dyDescent="0.25">
      <c r="A415" s="9" t="s">
        <v>318</v>
      </c>
      <c r="B415" s="12">
        <v>6957.3174470748927</v>
      </c>
      <c r="C415">
        <f>SAFADModel_final_000049[[#This Row],[Whole Building:Facility Total Electric Demand Power '[W'](Hourly) ]]/1000</f>
        <v>6.9573174470748924</v>
      </c>
    </row>
    <row r="416" spans="1:3" x14ac:dyDescent="0.25">
      <c r="A416" s="9" t="s">
        <v>319</v>
      </c>
      <c r="B416" s="12">
        <v>7013.5540340048074</v>
      </c>
      <c r="C416">
        <f>SAFADModel_final_000049[[#This Row],[Whole Building:Facility Total Electric Demand Power '[W'](Hourly) ]]/1000</f>
        <v>7.013554034004807</v>
      </c>
    </row>
    <row r="417" spans="1:3" x14ac:dyDescent="0.25">
      <c r="A417" s="9" t="s">
        <v>320</v>
      </c>
      <c r="B417" s="12">
        <v>7083.4721346020051</v>
      </c>
      <c r="C417">
        <f>SAFADModel_final_000049[[#This Row],[Whole Building:Facility Total Electric Demand Power '[W'](Hourly) ]]/1000</f>
        <v>7.0834721346020055</v>
      </c>
    </row>
    <row r="418" spans="1:3" x14ac:dyDescent="0.25">
      <c r="A418" s="9" t="s">
        <v>321</v>
      </c>
      <c r="B418" s="12">
        <v>7142.1183862451326</v>
      </c>
      <c r="C418">
        <f>SAFADModel_final_000049[[#This Row],[Whole Building:Facility Total Electric Demand Power '[W'](Hourly) ]]/1000</f>
        <v>7.1421183862451327</v>
      </c>
    </row>
    <row r="419" spans="1:3" x14ac:dyDescent="0.25">
      <c r="A419" s="9" t="s">
        <v>322</v>
      </c>
      <c r="B419" s="12">
        <v>7178.0649013694356</v>
      </c>
      <c r="C419">
        <f>SAFADModel_final_000049[[#This Row],[Whole Building:Facility Total Electric Demand Power '[W'](Hourly) ]]/1000</f>
        <v>7.178064901369436</v>
      </c>
    </row>
    <row r="420" spans="1:3" x14ac:dyDescent="0.25">
      <c r="A420" s="9" t="s">
        <v>323</v>
      </c>
      <c r="B420" s="12">
        <v>7213.9982493344787</v>
      </c>
      <c r="C420">
        <f>SAFADModel_final_000049[[#This Row],[Whole Building:Facility Total Electric Demand Power '[W'](Hourly) ]]/1000</f>
        <v>7.2139982493344785</v>
      </c>
    </row>
    <row r="421" spans="1:3" x14ac:dyDescent="0.25">
      <c r="A421" s="9" t="s">
        <v>324</v>
      </c>
      <c r="B421" s="12">
        <v>7240.6490099412486</v>
      </c>
      <c r="C421">
        <f>SAFADModel_final_000049[[#This Row],[Whole Building:Facility Total Electric Demand Power '[W'](Hourly) ]]/1000</f>
        <v>7.2406490099412482</v>
      </c>
    </row>
    <row r="422" spans="1:3" x14ac:dyDescent="0.25">
      <c r="A422" s="9" t="s">
        <v>325</v>
      </c>
      <c r="B422" s="12">
        <v>7256.8635522877712</v>
      </c>
      <c r="C422">
        <f>SAFADModel_final_000049[[#This Row],[Whole Building:Facility Total Electric Demand Power '[W'](Hourly) ]]/1000</f>
        <v>7.2568635522877711</v>
      </c>
    </row>
    <row r="423" spans="1:3" x14ac:dyDescent="0.25">
      <c r="A423" s="9" t="s">
        <v>326</v>
      </c>
      <c r="B423" s="12">
        <v>7255.5926395549905</v>
      </c>
      <c r="C423">
        <f>SAFADModel_final_000049[[#This Row],[Whole Building:Facility Total Electric Demand Power '[W'](Hourly) ]]/1000</f>
        <v>7.2555926395549903</v>
      </c>
    </row>
    <row r="424" spans="1:3" x14ac:dyDescent="0.25">
      <c r="A424" s="9" t="s">
        <v>327</v>
      </c>
      <c r="B424" s="12">
        <v>7233.8408843436382</v>
      </c>
      <c r="C424">
        <f>SAFADModel_final_000049[[#This Row],[Whole Building:Facility Total Electric Demand Power '[W'](Hourly) ]]/1000</f>
        <v>7.2338408843436381</v>
      </c>
    </row>
    <row r="425" spans="1:3" x14ac:dyDescent="0.25">
      <c r="A425" s="9" t="s">
        <v>328</v>
      </c>
      <c r="B425" s="12">
        <v>7186.7049546616499</v>
      </c>
      <c r="C425">
        <f>SAFADModel_final_000049[[#This Row],[Whole Building:Facility Total Electric Demand Power '[W'](Hourly) ]]/1000</f>
        <v>7.1867049546616499</v>
      </c>
    </row>
    <row r="426" spans="1:3" x14ac:dyDescent="0.25">
      <c r="A426" s="9" t="s">
        <v>329</v>
      </c>
      <c r="B426" s="12">
        <v>7139.454711908319</v>
      </c>
      <c r="C426">
        <f>SAFADModel_final_000049[[#This Row],[Whole Building:Facility Total Electric Demand Power '[W'](Hourly) ]]/1000</f>
        <v>7.1394547119083187</v>
      </c>
    </row>
    <row r="427" spans="1:3" x14ac:dyDescent="0.25">
      <c r="A427" s="9" t="s">
        <v>330</v>
      </c>
      <c r="B427" s="12">
        <v>7102.8036970640269</v>
      </c>
      <c r="C427">
        <f>SAFADModel_final_000049[[#This Row],[Whole Building:Facility Total Electric Demand Power '[W'](Hourly) ]]/1000</f>
        <v>7.1028036970640267</v>
      </c>
    </row>
    <row r="428" spans="1:3" x14ac:dyDescent="0.25">
      <c r="A428" s="9" t="s">
        <v>331</v>
      </c>
      <c r="B428" s="12">
        <v>7083.1597029966288</v>
      </c>
      <c r="C428">
        <f>SAFADModel_final_000049[[#This Row],[Whole Building:Facility Total Electric Demand Power '[W'](Hourly) ]]/1000</f>
        <v>7.0831597029966291</v>
      </c>
    </row>
    <row r="429" spans="1:3" x14ac:dyDescent="0.25">
      <c r="A429" s="9" t="s">
        <v>332</v>
      </c>
      <c r="B429" s="12">
        <v>7069.7920863993286</v>
      </c>
      <c r="C429">
        <f>SAFADModel_final_000049[[#This Row],[Whole Building:Facility Total Electric Demand Power '[W'](Hourly) ]]/1000</f>
        <v>7.0697920863993282</v>
      </c>
    </row>
    <row r="430" spans="1:3" x14ac:dyDescent="0.25">
      <c r="A430" s="9" t="s">
        <v>333</v>
      </c>
      <c r="B430" s="12">
        <v>7056.1619278974249</v>
      </c>
      <c r="C430">
        <f>SAFADModel_final_000049[[#This Row],[Whole Building:Facility Total Electric Demand Power '[W'](Hourly) ]]/1000</f>
        <v>7.056161927897425</v>
      </c>
    </row>
    <row r="431" spans="1:3" x14ac:dyDescent="0.25">
      <c r="A431" s="9" t="s">
        <v>334</v>
      </c>
      <c r="B431" s="12">
        <v>7038.3669966817433</v>
      </c>
      <c r="C431">
        <f>SAFADModel_final_000049[[#This Row],[Whole Building:Facility Total Electric Demand Power '[W'](Hourly) ]]/1000</f>
        <v>7.0383669966817433</v>
      </c>
    </row>
    <row r="432" spans="1:3" x14ac:dyDescent="0.25">
      <c r="A432" s="9" t="s">
        <v>335</v>
      </c>
      <c r="B432" s="12">
        <v>7026.8062129914661</v>
      </c>
      <c r="C432">
        <f>SAFADModel_final_000049[[#This Row],[Whole Building:Facility Total Electric Demand Power '[W'](Hourly) ]]/1000</f>
        <v>7.0268062129914659</v>
      </c>
    </row>
    <row r="433" spans="1:3" x14ac:dyDescent="0.25">
      <c r="A433" s="9" t="s">
        <v>336</v>
      </c>
      <c r="B433" s="12">
        <v>7015.796812531943</v>
      </c>
      <c r="C433">
        <f>SAFADModel_final_000049[[#This Row],[Whole Building:Facility Total Electric Demand Power '[W'](Hourly) ]]/1000</f>
        <v>7.015796812531943</v>
      </c>
    </row>
    <row r="434" spans="1:3" x14ac:dyDescent="0.25">
      <c r="A434" s="9" t="s">
        <v>337</v>
      </c>
      <c r="B434" s="12">
        <v>7012.0159192839374</v>
      </c>
      <c r="C434">
        <f>SAFADModel_final_000049[[#This Row],[Whole Building:Facility Total Electric Demand Power '[W'](Hourly) ]]/1000</f>
        <v>7.0120159192839377</v>
      </c>
    </row>
    <row r="435" spans="1:3" x14ac:dyDescent="0.25">
      <c r="A435" s="9" t="s">
        <v>338</v>
      </c>
      <c r="B435" s="12">
        <v>7011.9806982238924</v>
      </c>
      <c r="C435">
        <f>SAFADModel_final_000049[[#This Row],[Whole Building:Facility Total Electric Demand Power '[W'](Hourly) ]]/1000</f>
        <v>7.0119806982238924</v>
      </c>
    </row>
    <row r="436" spans="1:3" x14ac:dyDescent="0.25">
      <c r="A436" s="9" t="s">
        <v>339</v>
      </c>
      <c r="B436" s="12">
        <v>6996.8963050232842</v>
      </c>
      <c r="C436">
        <f>SAFADModel_final_000049[[#This Row],[Whole Building:Facility Total Electric Demand Power '[W'](Hourly) ]]/1000</f>
        <v>6.9968963050232844</v>
      </c>
    </row>
    <row r="437" spans="1:3" x14ac:dyDescent="0.25">
      <c r="A437" s="9" t="s">
        <v>340</v>
      </c>
      <c r="B437" s="12">
        <v>6957.9813920862844</v>
      </c>
      <c r="C437">
        <f>SAFADModel_final_000049[[#This Row],[Whole Building:Facility Total Electric Demand Power '[W'](Hourly) ]]/1000</f>
        <v>6.9579813920862845</v>
      </c>
    </row>
    <row r="438" spans="1:3" x14ac:dyDescent="0.25">
      <c r="A438" s="9" t="s">
        <v>341</v>
      </c>
      <c r="B438" s="12">
        <v>6918.8293570709211</v>
      </c>
      <c r="C438">
        <f>SAFADModel_final_000049[[#This Row],[Whole Building:Facility Total Electric Demand Power '[W'](Hourly) ]]/1000</f>
        <v>6.9188293570709209</v>
      </c>
    </row>
    <row r="439" spans="1:3" x14ac:dyDescent="0.25">
      <c r="A439" s="9" t="s">
        <v>342</v>
      </c>
      <c r="B439" s="12">
        <v>6922.5359987593465</v>
      </c>
      <c r="C439">
        <f>SAFADModel_final_000049[[#This Row],[Whole Building:Facility Total Electric Demand Power '[W'](Hourly) ]]/1000</f>
        <v>6.9225359987593462</v>
      </c>
    </row>
    <row r="440" spans="1:3" x14ac:dyDescent="0.25">
      <c r="A440" s="9" t="s">
        <v>343</v>
      </c>
      <c r="B440" s="12">
        <v>7009.2131252960025</v>
      </c>
      <c r="C440">
        <f>SAFADModel_final_000049[[#This Row],[Whole Building:Facility Total Electric Demand Power '[W'](Hourly) ]]/1000</f>
        <v>7.0092131252960028</v>
      </c>
    </row>
    <row r="441" spans="1:3" x14ac:dyDescent="0.25">
      <c r="A441" s="9" t="s">
        <v>344</v>
      </c>
      <c r="B441" s="12">
        <v>7114.5465941973516</v>
      </c>
      <c r="C441">
        <f>SAFADModel_final_000049[[#This Row],[Whole Building:Facility Total Electric Demand Power '[W'](Hourly) ]]/1000</f>
        <v>7.1145465941973516</v>
      </c>
    </row>
    <row r="442" spans="1:3" x14ac:dyDescent="0.25">
      <c r="A442" s="9" t="s">
        <v>345</v>
      </c>
      <c r="B442" s="12">
        <v>7187.9167770648282</v>
      </c>
      <c r="C442">
        <f>SAFADModel_final_000049[[#This Row],[Whole Building:Facility Total Electric Demand Power '[W'](Hourly) ]]/1000</f>
        <v>7.187916777064828</v>
      </c>
    </row>
    <row r="443" spans="1:3" x14ac:dyDescent="0.25">
      <c r="A443" s="9" t="s">
        <v>346</v>
      </c>
      <c r="B443" s="12">
        <v>7223.5157442727323</v>
      </c>
      <c r="C443">
        <f>SAFADModel_final_000049[[#This Row],[Whole Building:Facility Total Electric Demand Power '[W'](Hourly) ]]/1000</f>
        <v>7.2235157442727322</v>
      </c>
    </row>
    <row r="444" spans="1:3" x14ac:dyDescent="0.25">
      <c r="A444" s="9" t="s">
        <v>347</v>
      </c>
      <c r="B444" s="12">
        <v>7251.7590750456802</v>
      </c>
      <c r="C444">
        <f>SAFADModel_final_000049[[#This Row],[Whole Building:Facility Total Electric Demand Power '[W'](Hourly) ]]/1000</f>
        <v>7.2517590750456806</v>
      </c>
    </row>
    <row r="445" spans="1:3" x14ac:dyDescent="0.25">
      <c r="A445" s="9" t="s">
        <v>348</v>
      </c>
      <c r="B445" s="12">
        <v>7269.9113326872784</v>
      </c>
      <c r="C445">
        <f>SAFADModel_final_000049[[#This Row],[Whole Building:Facility Total Electric Demand Power '[W'](Hourly) ]]/1000</f>
        <v>7.2699113326872782</v>
      </c>
    </row>
    <row r="446" spans="1:3" x14ac:dyDescent="0.25">
      <c r="A446" s="9" t="s">
        <v>349</v>
      </c>
      <c r="B446" s="12">
        <v>7279.8710176508721</v>
      </c>
      <c r="C446">
        <f>SAFADModel_final_000049[[#This Row],[Whole Building:Facility Total Electric Demand Power '[W'](Hourly) ]]/1000</f>
        <v>7.2798710176508719</v>
      </c>
    </row>
    <row r="447" spans="1:3" x14ac:dyDescent="0.25">
      <c r="A447" s="9" t="s">
        <v>350</v>
      </c>
      <c r="B447" s="12">
        <v>7282.0562261272025</v>
      </c>
      <c r="C447">
        <f>SAFADModel_final_000049[[#This Row],[Whole Building:Facility Total Electric Demand Power '[W'](Hourly) ]]/1000</f>
        <v>7.2820562261272022</v>
      </c>
    </row>
    <row r="448" spans="1:3" x14ac:dyDescent="0.25">
      <c r="A448" s="9" t="s">
        <v>351</v>
      </c>
      <c r="B448" s="12">
        <v>7271.3835508877746</v>
      </c>
      <c r="C448">
        <f>SAFADModel_final_000049[[#This Row],[Whole Building:Facility Total Electric Demand Power '[W'](Hourly) ]]/1000</f>
        <v>7.2713835508877747</v>
      </c>
    </row>
    <row r="449" spans="1:3" x14ac:dyDescent="0.25">
      <c r="A449" s="9" t="s">
        <v>352</v>
      </c>
      <c r="B449" s="12">
        <v>7257.3547602537983</v>
      </c>
      <c r="C449">
        <f>SAFADModel_final_000049[[#This Row],[Whole Building:Facility Total Electric Demand Power '[W'](Hourly) ]]/1000</f>
        <v>7.257354760253798</v>
      </c>
    </row>
    <row r="450" spans="1:3" x14ac:dyDescent="0.25">
      <c r="A450" s="9" t="s">
        <v>353</v>
      </c>
      <c r="B450" s="12">
        <v>7240.5042066673514</v>
      </c>
      <c r="C450">
        <f>SAFADModel_final_000049[[#This Row],[Whole Building:Facility Total Electric Demand Power '[W'](Hourly) ]]/1000</f>
        <v>7.2405042066673513</v>
      </c>
    </row>
    <row r="451" spans="1:3" x14ac:dyDescent="0.25">
      <c r="A451" s="9" t="s">
        <v>354</v>
      </c>
      <c r="B451" s="12">
        <v>7217.3185598275195</v>
      </c>
      <c r="C451">
        <f>SAFADModel_final_000049[[#This Row],[Whole Building:Facility Total Electric Demand Power '[W'](Hourly) ]]/1000</f>
        <v>7.2173185598275191</v>
      </c>
    </row>
    <row r="452" spans="1:3" x14ac:dyDescent="0.25">
      <c r="A452" s="9" t="s">
        <v>355</v>
      </c>
      <c r="B452" s="12">
        <v>7180.7119385030901</v>
      </c>
      <c r="C452">
        <f>SAFADModel_final_000049[[#This Row],[Whole Building:Facility Total Electric Demand Power '[W'](Hourly) ]]/1000</f>
        <v>7.18071193850309</v>
      </c>
    </row>
    <row r="453" spans="1:3" x14ac:dyDescent="0.25">
      <c r="A453" s="9" t="s">
        <v>356</v>
      </c>
      <c r="B453" s="12">
        <v>7131.5962140546299</v>
      </c>
      <c r="C453">
        <f>SAFADModel_final_000049[[#This Row],[Whole Building:Facility Total Electric Demand Power '[W'](Hourly) ]]/1000</f>
        <v>7.1315962140546301</v>
      </c>
    </row>
    <row r="454" spans="1:3" x14ac:dyDescent="0.25">
      <c r="A454" s="9" t="s">
        <v>357</v>
      </c>
      <c r="B454" s="12">
        <v>7094.6606156610324</v>
      </c>
      <c r="C454">
        <f>SAFADModel_final_000049[[#This Row],[Whole Building:Facility Total Electric Demand Power '[W'](Hourly) ]]/1000</f>
        <v>7.0946606156610326</v>
      </c>
    </row>
    <row r="455" spans="1:3" x14ac:dyDescent="0.25">
      <c r="A455" s="9" t="s">
        <v>358</v>
      </c>
      <c r="B455" s="12">
        <v>7045.6797106277381</v>
      </c>
      <c r="C455">
        <f>SAFADModel_final_000049[[#This Row],[Whole Building:Facility Total Electric Demand Power '[W'](Hourly) ]]/1000</f>
        <v>7.0456797106277378</v>
      </c>
    </row>
    <row r="456" spans="1:3" x14ac:dyDescent="0.25">
      <c r="A456" s="9" t="s">
        <v>359</v>
      </c>
      <c r="B456" s="12">
        <v>6990.4046280949597</v>
      </c>
      <c r="C456">
        <f>SAFADModel_final_000049[[#This Row],[Whole Building:Facility Total Electric Demand Power '[W'](Hourly) ]]/1000</f>
        <v>6.9904046280949599</v>
      </c>
    </row>
    <row r="457" spans="1:3" x14ac:dyDescent="0.25">
      <c r="A457" s="9" t="s">
        <v>360</v>
      </c>
      <c r="B457" s="12">
        <v>6955.0223919565206</v>
      </c>
      <c r="C457">
        <f>SAFADModel_final_000049[[#This Row],[Whole Building:Facility Total Electric Demand Power '[W'](Hourly) ]]/1000</f>
        <v>6.9550223919565202</v>
      </c>
    </row>
    <row r="458" spans="1:3" x14ac:dyDescent="0.25">
      <c r="A458" s="9" t="s">
        <v>629</v>
      </c>
      <c r="B458" s="12">
        <v>6983.6950541494471</v>
      </c>
      <c r="C458">
        <f>SAFADModel_final_000049[[#This Row],[Whole Building:Facility Total Electric Demand Power '[W'](Hourly) ]]/1000</f>
        <v>6.9836950541494467</v>
      </c>
    </row>
    <row r="459" spans="1:3" x14ac:dyDescent="0.25">
      <c r="A459" s="9" t="s">
        <v>630</v>
      </c>
      <c r="B459" s="12">
        <v>7022.3704683386995</v>
      </c>
      <c r="C459">
        <f>SAFADModel_final_000049[[#This Row],[Whole Building:Facility Total Electric Demand Power '[W'](Hourly) ]]/1000</f>
        <v>7.0223704683386998</v>
      </c>
    </row>
    <row r="460" spans="1:3" x14ac:dyDescent="0.25">
      <c r="A460" s="9" t="s">
        <v>631</v>
      </c>
      <c r="B460" s="12">
        <v>7033.8667829523838</v>
      </c>
      <c r="C460">
        <f>SAFADModel_final_000049[[#This Row],[Whole Building:Facility Total Electric Demand Power '[W'](Hourly) ]]/1000</f>
        <v>7.0338667829523835</v>
      </c>
    </row>
    <row r="461" spans="1:3" x14ac:dyDescent="0.25">
      <c r="A461" s="9" t="s">
        <v>632</v>
      </c>
      <c r="B461" s="12">
        <v>6992.7080142904551</v>
      </c>
      <c r="C461">
        <f>SAFADModel_final_000049[[#This Row],[Whole Building:Facility Total Electric Demand Power '[W'](Hourly) ]]/1000</f>
        <v>6.9927080142904554</v>
      </c>
    </row>
    <row r="462" spans="1:3" x14ac:dyDescent="0.25">
      <c r="A462" s="9" t="s">
        <v>633</v>
      </c>
      <c r="B462" s="12">
        <v>6939.5942279360133</v>
      </c>
      <c r="C462">
        <f>SAFADModel_final_000049[[#This Row],[Whole Building:Facility Total Electric Demand Power '[W'](Hourly) ]]/1000</f>
        <v>6.9395942279360137</v>
      </c>
    </row>
    <row r="463" spans="1:3" x14ac:dyDescent="0.25">
      <c r="A463" s="9" t="s">
        <v>634</v>
      </c>
      <c r="B463" s="12">
        <v>6927.9978959701948</v>
      </c>
      <c r="C463">
        <f>SAFADModel_final_000049[[#This Row],[Whole Building:Facility Total Electric Demand Power '[W'](Hourly) ]]/1000</f>
        <v>6.9279978959701944</v>
      </c>
    </row>
    <row r="464" spans="1:3" x14ac:dyDescent="0.25">
      <c r="A464" s="9" t="s">
        <v>635</v>
      </c>
      <c r="B464" s="12">
        <v>7002.6266827440668</v>
      </c>
      <c r="C464">
        <f>SAFADModel_final_000049[[#This Row],[Whole Building:Facility Total Electric Demand Power '[W'](Hourly) ]]/1000</f>
        <v>7.0026266827440669</v>
      </c>
    </row>
    <row r="465" spans="1:3" x14ac:dyDescent="0.25">
      <c r="A465" s="9" t="s">
        <v>636</v>
      </c>
      <c r="B465" s="12">
        <v>7097.0611141176232</v>
      </c>
      <c r="C465">
        <f>SAFADModel_final_000049[[#This Row],[Whole Building:Facility Total Electric Demand Power '[W'](Hourly) ]]/1000</f>
        <v>7.097061114117623</v>
      </c>
    </row>
    <row r="466" spans="1:3" x14ac:dyDescent="0.25">
      <c r="A466" s="9" t="s">
        <v>637</v>
      </c>
      <c r="B466" s="12">
        <v>7166.7323309191315</v>
      </c>
      <c r="C466">
        <f>SAFADModel_final_000049[[#This Row],[Whole Building:Facility Total Electric Demand Power '[W'](Hourly) ]]/1000</f>
        <v>7.1667323309191318</v>
      </c>
    </row>
    <row r="467" spans="1:3" x14ac:dyDescent="0.25">
      <c r="A467" s="9" t="s">
        <v>638</v>
      </c>
      <c r="B467" s="12">
        <v>7213.6862542715171</v>
      </c>
      <c r="C467">
        <f>SAFADModel_final_000049[[#This Row],[Whole Building:Facility Total Electric Demand Power '[W'](Hourly) ]]/1000</f>
        <v>7.2136862542715168</v>
      </c>
    </row>
    <row r="468" spans="1:3" x14ac:dyDescent="0.25">
      <c r="A468" s="9" t="s">
        <v>639</v>
      </c>
      <c r="B468" s="12">
        <v>7245.6144931031995</v>
      </c>
      <c r="C468">
        <f>SAFADModel_final_000049[[#This Row],[Whole Building:Facility Total Electric Demand Power '[W'](Hourly) ]]/1000</f>
        <v>7.2456144931031998</v>
      </c>
    </row>
    <row r="469" spans="1:3" x14ac:dyDescent="0.25">
      <c r="A469" s="9" t="s">
        <v>640</v>
      </c>
      <c r="B469" s="12">
        <v>7270.543274707441</v>
      </c>
      <c r="C469">
        <f>SAFADModel_final_000049[[#This Row],[Whole Building:Facility Total Electric Demand Power '[W'](Hourly) ]]/1000</f>
        <v>7.2705432747074408</v>
      </c>
    </row>
    <row r="470" spans="1:3" x14ac:dyDescent="0.25">
      <c r="A470" s="9" t="s">
        <v>641</v>
      </c>
      <c r="B470" s="12">
        <v>7290.6159574377043</v>
      </c>
      <c r="C470">
        <f>SAFADModel_final_000049[[#This Row],[Whole Building:Facility Total Electric Demand Power '[W'](Hourly) ]]/1000</f>
        <v>7.2906159574377041</v>
      </c>
    </row>
    <row r="471" spans="1:3" x14ac:dyDescent="0.25">
      <c r="A471" s="9" t="s">
        <v>642</v>
      </c>
      <c r="B471" s="12">
        <v>7298.6927767611041</v>
      </c>
      <c r="C471">
        <f>SAFADModel_final_000049[[#This Row],[Whole Building:Facility Total Electric Demand Power '[W'](Hourly) ]]/1000</f>
        <v>7.2986927767611043</v>
      </c>
    </row>
    <row r="472" spans="1:3" x14ac:dyDescent="0.25">
      <c r="A472" s="9" t="s">
        <v>643</v>
      </c>
      <c r="B472" s="12">
        <v>7289.3969617962539</v>
      </c>
      <c r="C472">
        <f>SAFADModel_final_000049[[#This Row],[Whole Building:Facility Total Electric Demand Power '[W'](Hourly) ]]/1000</f>
        <v>7.2893969617962542</v>
      </c>
    </row>
    <row r="473" spans="1:3" x14ac:dyDescent="0.25">
      <c r="A473" s="9" t="s">
        <v>644</v>
      </c>
      <c r="B473" s="12">
        <v>7265.1043917488387</v>
      </c>
      <c r="C473">
        <f>SAFADModel_final_000049[[#This Row],[Whole Building:Facility Total Electric Demand Power '[W'](Hourly) ]]/1000</f>
        <v>7.2651043917488387</v>
      </c>
    </row>
    <row r="474" spans="1:3" x14ac:dyDescent="0.25">
      <c r="A474" s="9" t="s">
        <v>645</v>
      </c>
      <c r="B474" s="12">
        <v>7238.949004410516</v>
      </c>
      <c r="C474">
        <f>SAFADModel_final_000049[[#This Row],[Whole Building:Facility Total Electric Demand Power '[W'](Hourly) ]]/1000</f>
        <v>7.2389490044105163</v>
      </c>
    </row>
    <row r="475" spans="1:3" x14ac:dyDescent="0.25">
      <c r="A475" s="9" t="s">
        <v>646</v>
      </c>
      <c r="B475" s="12">
        <v>7213.7715316907088</v>
      </c>
      <c r="C475">
        <f>SAFADModel_final_000049[[#This Row],[Whole Building:Facility Total Electric Demand Power '[W'](Hourly) ]]/1000</f>
        <v>7.2137715316907087</v>
      </c>
    </row>
    <row r="476" spans="1:3" x14ac:dyDescent="0.25">
      <c r="A476" s="9" t="s">
        <v>647</v>
      </c>
      <c r="B476" s="12">
        <v>7194.0423760782578</v>
      </c>
      <c r="C476">
        <f>SAFADModel_final_000049[[#This Row],[Whole Building:Facility Total Electric Demand Power '[W'](Hourly) ]]/1000</f>
        <v>7.1940423760782579</v>
      </c>
    </row>
    <row r="477" spans="1:3" x14ac:dyDescent="0.25">
      <c r="A477" s="9" t="s">
        <v>648</v>
      </c>
      <c r="B477" s="12">
        <v>7182.7117754958408</v>
      </c>
      <c r="C477">
        <f>SAFADModel_final_000049[[#This Row],[Whole Building:Facility Total Electric Demand Power '[W'](Hourly) ]]/1000</f>
        <v>7.1827117754958412</v>
      </c>
    </row>
    <row r="478" spans="1:3" x14ac:dyDescent="0.25">
      <c r="A478" s="9" t="s">
        <v>649</v>
      </c>
      <c r="B478" s="12">
        <v>7171.4858970257928</v>
      </c>
      <c r="C478">
        <f>SAFADModel_final_000049[[#This Row],[Whole Building:Facility Total Electric Demand Power '[W'](Hourly) ]]/1000</f>
        <v>7.1714858970257929</v>
      </c>
    </row>
    <row r="479" spans="1:3" x14ac:dyDescent="0.25">
      <c r="A479" s="9" t="s">
        <v>650</v>
      </c>
      <c r="B479" s="12">
        <v>7162.5647194594712</v>
      </c>
      <c r="C479">
        <f>SAFADModel_final_000049[[#This Row],[Whole Building:Facility Total Electric Demand Power '[W'](Hourly) ]]/1000</f>
        <v>7.1625647194594713</v>
      </c>
    </row>
    <row r="480" spans="1:3" x14ac:dyDescent="0.25">
      <c r="A480" s="9" t="s">
        <v>651</v>
      </c>
      <c r="B480" s="12">
        <v>7150.0005971341816</v>
      </c>
      <c r="C480">
        <f>SAFADModel_final_000049[[#This Row],[Whole Building:Facility Total Electric Demand Power '[W'](Hourly) ]]/1000</f>
        <v>7.1500005971341816</v>
      </c>
    </row>
    <row r="481" spans="1:3" x14ac:dyDescent="0.25">
      <c r="A481" s="9" t="s">
        <v>652</v>
      </c>
      <c r="B481" s="12">
        <v>7123.7136513834339</v>
      </c>
      <c r="C481">
        <f>SAFADModel_final_000049[[#This Row],[Whole Building:Facility Total Electric Demand Power '[W'](Hourly) ]]/1000</f>
        <v>7.1237136513834338</v>
      </c>
    </row>
    <row r="482" spans="1:3" x14ac:dyDescent="0.25">
      <c r="A482" s="9" t="s">
        <v>653</v>
      </c>
      <c r="B482" s="12">
        <v>7088.9725816013697</v>
      </c>
      <c r="C482">
        <f>SAFADModel_final_000049[[#This Row],[Whole Building:Facility Total Electric Demand Power '[W'](Hourly) ]]/1000</f>
        <v>7.0889725816013698</v>
      </c>
    </row>
    <row r="483" spans="1:3" x14ac:dyDescent="0.25">
      <c r="A483" s="9" t="s">
        <v>654</v>
      </c>
      <c r="B483" s="12">
        <v>7054.4697008283174</v>
      </c>
      <c r="C483">
        <f>SAFADModel_final_000049[[#This Row],[Whole Building:Facility Total Electric Demand Power '[W'](Hourly) ]]/1000</f>
        <v>7.0544697008283173</v>
      </c>
    </row>
    <row r="484" spans="1:3" x14ac:dyDescent="0.25">
      <c r="A484" s="9" t="s">
        <v>655</v>
      </c>
      <c r="B484" s="12">
        <v>7028.9682632051699</v>
      </c>
      <c r="C484">
        <f>SAFADModel_final_000049[[#This Row],[Whole Building:Facility Total Electric Demand Power '[W'](Hourly) ]]/1000</f>
        <v>7.0289682632051695</v>
      </c>
    </row>
    <row r="485" spans="1:3" x14ac:dyDescent="0.25">
      <c r="A485" s="9" t="s">
        <v>656</v>
      </c>
      <c r="B485" s="12">
        <v>7023.6354473083093</v>
      </c>
      <c r="C485">
        <f>SAFADModel_final_000049[[#This Row],[Whole Building:Facility Total Electric Demand Power '[W'](Hourly) ]]/1000</f>
        <v>7.0236354473083091</v>
      </c>
    </row>
    <row r="486" spans="1:3" x14ac:dyDescent="0.25">
      <c r="A486" s="9" t="s">
        <v>657</v>
      </c>
      <c r="B486" s="12">
        <v>7022.4140590649013</v>
      </c>
      <c r="C486">
        <f>SAFADModel_final_000049[[#This Row],[Whole Building:Facility Total Electric Demand Power '[W'](Hourly) ]]/1000</f>
        <v>7.0224140590649009</v>
      </c>
    </row>
    <row r="487" spans="1:3" x14ac:dyDescent="0.25">
      <c r="A487" s="9" t="s">
        <v>658</v>
      </c>
      <c r="B487" s="12">
        <v>7032.2876353601159</v>
      </c>
      <c r="C487">
        <f>SAFADModel_final_000049[[#This Row],[Whole Building:Facility Total Electric Demand Power '[W'](Hourly) ]]/1000</f>
        <v>7.0322876353601158</v>
      </c>
    </row>
    <row r="488" spans="1:3" x14ac:dyDescent="0.25">
      <c r="A488" s="9" t="s">
        <v>659</v>
      </c>
      <c r="B488" s="12">
        <v>7059.1045012500072</v>
      </c>
      <c r="C488">
        <f>SAFADModel_final_000049[[#This Row],[Whole Building:Facility Total Electric Demand Power '[W'](Hourly) ]]/1000</f>
        <v>7.0591045012500073</v>
      </c>
    </row>
    <row r="489" spans="1:3" x14ac:dyDescent="0.25">
      <c r="A489" s="9" t="s">
        <v>660</v>
      </c>
      <c r="B489" s="12">
        <v>7099.4312717469338</v>
      </c>
      <c r="C489">
        <f>SAFADModel_final_000049[[#This Row],[Whole Building:Facility Total Electric Demand Power '[W'](Hourly) ]]/1000</f>
        <v>7.0994312717469334</v>
      </c>
    </row>
    <row r="490" spans="1:3" x14ac:dyDescent="0.25">
      <c r="A490" s="9" t="s">
        <v>661</v>
      </c>
      <c r="B490" s="12">
        <v>7146.9427182388827</v>
      </c>
      <c r="C490">
        <f>SAFADModel_final_000049[[#This Row],[Whole Building:Facility Total Electric Demand Power '[W'](Hourly) ]]/1000</f>
        <v>7.1469427182388827</v>
      </c>
    </row>
    <row r="491" spans="1:3" x14ac:dyDescent="0.25">
      <c r="A491" s="9" t="s">
        <v>662</v>
      </c>
      <c r="B491" s="12">
        <v>7194.9890656390044</v>
      </c>
      <c r="C491">
        <f>SAFADModel_final_000049[[#This Row],[Whole Building:Facility Total Electric Demand Power '[W'](Hourly) ]]/1000</f>
        <v>7.1949890656390041</v>
      </c>
    </row>
    <row r="492" spans="1:3" x14ac:dyDescent="0.25">
      <c r="A492" s="9" t="s">
        <v>663</v>
      </c>
      <c r="B492" s="12">
        <v>7233.6385607679449</v>
      </c>
      <c r="C492">
        <f>SAFADModel_final_000049[[#This Row],[Whole Building:Facility Total Electric Demand Power '[W'](Hourly) ]]/1000</f>
        <v>7.233638560767945</v>
      </c>
    </row>
    <row r="493" spans="1:3" x14ac:dyDescent="0.25">
      <c r="A493" s="9" t="s">
        <v>664</v>
      </c>
      <c r="B493" s="12">
        <v>7264.4798342749446</v>
      </c>
      <c r="C493">
        <f>SAFADModel_final_000049[[#This Row],[Whole Building:Facility Total Electric Demand Power '[W'](Hourly) ]]/1000</f>
        <v>7.2644798342749448</v>
      </c>
    </row>
    <row r="494" spans="1:3" x14ac:dyDescent="0.25">
      <c r="A494" s="9" t="s">
        <v>665</v>
      </c>
      <c r="B494" s="12">
        <v>7289.5124347814026</v>
      </c>
      <c r="C494">
        <f>SAFADModel_final_000049[[#This Row],[Whole Building:Facility Total Electric Demand Power '[W'](Hourly) ]]/1000</f>
        <v>7.2895124347814022</v>
      </c>
    </row>
    <row r="495" spans="1:3" x14ac:dyDescent="0.25">
      <c r="A495" s="9" t="s">
        <v>666</v>
      </c>
      <c r="B495" s="12">
        <v>7296.957969764233</v>
      </c>
      <c r="C495">
        <f>SAFADModel_final_000049[[#This Row],[Whole Building:Facility Total Electric Demand Power '[W'](Hourly) ]]/1000</f>
        <v>7.2969579697642333</v>
      </c>
    </row>
    <row r="496" spans="1:3" x14ac:dyDescent="0.25">
      <c r="A496" s="9" t="s">
        <v>667</v>
      </c>
      <c r="B496" s="12">
        <v>7290.7401827806707</v>
      </c>
      <c r="C496">
        <f>SAFADModel_final_000049[[#This Row],[Whole Building:Facility Total Electric Demand Power '[W'](Hourly) ]]/1000</f>
        <v>7.290740182780671</v>
      </c>
    </row>
    <row r="497" spans="1:3" x14ac:dyDescent="0.25">
      <c r="A497" s="9" t="s">
        <v>668</v>
      </c>
      <c r="B497" s="12">
        <v>7276.4545093389679</v>
      </c>
      <c r="C497">
        <f>SAFADModel_final_000049[[#This Row],[Whole Building:Facility Total Electric Demand Power '[W'](Hourly) ]]/1000</f>
        <v>7.2764545093389676</v>
      </c>
    </row>
    <row r="498" spans="1:3" x14ac:dyDescent="0.25">
      <c r="A498" s="9" t="s">
        <v>669</v>
      </c>
      <c r="B498" s="12">
        <v>7256.7615328319434</v>
      </c>
      <c r="C498">
        <f>SAFADModel_final_000049[[#This Row],[Whole Building:Facility Total Electric Demand Power '[W'](Hourly) ]]/1000</f>
        <v>7.256761532831943</v>
      </c>
    </row>
    <row r="499" spans="1:3" x14ac:dyDescent="0.25">
      <c r="A499" s="9" t="s">
        <v>670</v>
      </c>
      <c r="B499" s="12">
        <v>7232.7426191558116</v>
      </c>
      <c r="C499">
        <f>SAFADModel_final_000049[[#This Row],[Whole Building:Facility Total Electric Demand Power '[W'](Hourly) ]]/1000</f>
        <v>7.232742619155812</v>
      </c>
    </row>
    <row r="500" spans="1:3" x14ac:dyDescent="0.25">
      <c r="A500" s="9" t="s">
        <v>671</v>
      </c>
      <c r="B500" s="12">
        <v>7204.0567151745918</v>
      </c>
      <c r="C500">
        <f>SAFADModel_final_000049[[#This Row],[Whole Building:Facility Total Electric Demand Power '[W'](Hourly) ]]/1000</f>
        <v>7.204056715174592</v>
      </c>
    </row>
    <row r="501" spans="1:3" x14ac:dyDescent="0.25">
      <c r="A501" s="9" t="s">
        <v>672</v>
      </c>
      <c r="B501" s="12">
        <v>7176.4199507769408</v>
      </c>
      <c r="C501">
        <f>SAFADModel_final_000049[[#This Row],[Whole Building:Facility Total Electric Demand Power '[W'](Hourly) ]]/1000</f>
        <v>7.1764199507769408</v>
      </c>
    </row>
    <row r="502" spans="1:3" x14ac:dyDescent="0.25">
      <c r="A502" s="9" t="s">
        <v>673</v>
      </c>
      <c r="B502" s="12">
        <v>7151.5948633044309</v>
      </c>
      <c r="C502">
        <f>SAFADModel_final_000049[[#This Row],[Whole Building:Facility Total Electric Demand Power '[W'](Hourly) ]]/1000</f>
        <v>7.1515948633044308</v>
      </c>
    </row>
    <row r="503" spans="1:3" x14ac:dyDescent="0.25">
      <c r="A503" s="9" t="s">
        <v>674</v>
      </c>
      <c r="B503" s="12">
        <v>7123.3030398596011</v>
      </c>
      <c r="C503">
        <f>SAFADModel_final_000049[[#This Row],[Whole Building:Facility Total Electric Demand Power '[W'](Hourly) ]]/1000</f>
        <v>7.1233030398596009</v>
      </c>
    </row>
    <row r="504" spans="1:3" x14ac:dyDescent="0.25">
      <c r="A504" s="9" t="s">
        <v>675</v>
      </c>
      <c r="B504" s="12">
        <v>7091.6796972212405</v>
      </c>
      <c r="C504">
        <f>SAFADModel_final_000049[[#This Row],[Whole Building:Facility Total Electric Demand Power '[W'](Hourly) ]]/1000</f>
        <v>7.0916796972212408</v>
      </c>
    </row>
    <row r="505" spans="1:3" x14ac:dyDescent="0.25">
      <c r="A505" s="9" t="s">
        <v>676</v>
      </c>
      <c r="B505" s="12">
        <v>7057.1108678878054</v>
      </c>
      <c r="C505">
        <f>SAFADModel_final_000049[[#This Row],[Whole Building:Facility Total Electric Demand Power '[W'](Hourly) ]]/1000</f>
        <v>7.0571108678878058</v>
      </c>
    </row>
    <row r="506" spans="1:3" x14ac:dyDescent="0.25">
      <c r="A506" s="9" t="s">
        <v>361</v>
      </c>
      <c r="B506" s="12">
        <v>7031.2759780952538</v>
      </c>
      <c r="C506">
        <f>SAFADModel_final_000049[[#This Row],[Whole Building:Facility Total Electric Demand Power '[W'](Hourly) ]]/1000</f>
        <v>7.0312759780952536</v>
      </c>
    </row>
    <row r="507" spans="1:3" x14ac:dyDescent="0.25">
      <c r="A507" s="9" t="s">
        <v>362</v>
      </c>
      <c r="B507" s="12">
        <v>7002.8629573057524</v>
      </c>
      <c r="C507">
        <f>SAFADModel_final_000049[[#This Row],[Whole Building:Facility Total Electric Demand Power '[W'](Hourly) ]]/1000</f>
        <v>7.0028629573057524</v>
      </c>
    </row>
    <row r="508" spans="1:3" x14ac:dyDescent="0.25">
      <c r="A508" s="9" t="s">
        <v>363</v>
      </c>
      <c r="B508" s="12">
        <v>6983.2569638073865</v>
      </c>
      <c r="C508">
        <f>SAFADModel_final_000049[[#This Row],[Whole Building:Facility Total Electric Demand Power '[W'](Hourly) ]]/1000</f>
        <v>6.9832569638073867</v>
      </c>
    </row>
    <row r="509" spans="1:3" x14ac:dyDescent="0.25">
      <c r="A509" s="9" t="s">
        <v>364</v>
      </c>
      <c r="B509" s="12">
        <v>6975.8564192843405</v>
      </c>
      <c r="C509">
        <f>SAFADModel_final_000049[[#This Row],[Whole Building:Facility Total Electric Demand Power '[W'](Hourly) ]]/1000</f>
        <v>6.9758564192843409</v>
      </c>
    </row>
    <row r="510" spans="1:3" x14ac:dyDescent="0.25">
      <c r="A510" s="9" t="s">
        <v>365</v>
      </c>
      <c r="B510" s="12">
        <v>6965.1371642970289</v>
      </c>
      <c r="C510">
        <f>SAFADModel_final_000049[[#This Row],[Whole Building:Facility Total Electric Demand Power '[W'](Hourly) ]]/1000</f>
        <v>6.9651371642970288</v>
      </c>
    </row>
    <row r="511" spans="1:3" x14ac:dyDescent="0.25">
      <c r="A511" s="9" t="s">
        <v>366</v>
      </c>
      <c r="B511" s="12">
        <v>6981.5361660329008</v>
      </c>
      <c r="C511">
        <f>SAFADModel_final_000049[[#This Row],[Whole Building:Facility Total Electric Demand Power '[W'](Hourly) ]]/1000</f>
        <v>6.9815361660329005</v>
      </c>
    </row>
    <row r="512" spans="1:3" x14ac:dyDescent="0.25">
      <c r="A512" s="9" t="s">
        <v>367</v>
      </c>
      <c r="B512" s="12">
        <v>7046.9831945117921</v>
      </c>
      <c r="C512">
        <f>SAFADModel_final_000049[[#This Row],[Whole Building:Facility Total Electric Demand Power '[W'](Hourly) ]]/1000</f>
        <v>7.0469831945117924</v>
      </c>
    </row>
    <row r="513" spans="1:3" x14ac:dyDescent="0.25">
      <c r="A513" s="9" t="s">
        <v>368</v>
      </c>
      <c r="B513" s="12">
        <v>25167.744149223126</v>
      </c>
      <c r="C513">
        <f>SAFADModel_final_000049[[#This Row],[Whole Building:Facility Total Electric Demand Power '[W'](Hourly) ]]/1000</f>
        <v>25.167744149223125</v>
      </c>
    </row>
    <row r="514" spans="1:3" x14ac:dyDescent="0.25">
      <c r="A514" s="9" t="s">
        <v>369</v>
      </c>
      <c r="B514" s="12">
        <v>62907.613911637542</v>
      </c>
      <c r="C514">
        <f>SAFADModel_final_000049[[#This Row],[Whole Building:Facility Total Electric Demand Power '[W'](Hourly) ]]/1000</f>
        <v>62.90761391163754</v>
      </c>
    </row>
    <row r="515" spans="1:3" x14ac:dyDescent="0.25">
      <c r="A515" s="9" t="s">
        <v>370</v>
      </c>
      <c r="B515" s="12">
        <v>99426.120157096346</v>
      </c>
      <c r="C515">
        <f>SAFADModel_final_000049[[#This Row],[Whole Building:Facility Total Electric Demand Power '[W'](Hourly) ]]/1000</f>
        <v>99.426120157096349</v>
      </c>
    </row>
    <row r="516" spans="1:3" x14ac:dyDescent="0.25">
      <c r="A516" s="9" t="s">
        <v>371</v>
      </c>
      <c r="B516" s="12">
        <v>96502.785839714241</v>
      </c>
      <c r="C516">
        <f>SAFADModel_final_000049[[#This Row],[Whole Building:Facility Total Electric Demand Power '[W'](Hourly) ]]/1000</f>
        <v>96.502785839714235</v>
      </c>
    </row>
    <row r="517" spans="1:3" x14ac:dyDescent="0.25">
      <c r="A517" s="9" t="s">
        <v>372</v>
      </c>
      <c r="B517" s="12">
        <v>136030.98732879705</v>
      </c>
      <c r="C517">
        <f>SAFADModel_final_000049[[#This Row],[Whole Building:Facility Total Electric Demand Power '[W'](Hourly) ]]/1000</f>
        <v>136.03098732879707</v>
      </c>
    </row>
    <row r="518" spans="1:3" x14ac:dyDescent="0.25">
      <c r="A518" s="9" t="s">
        <v>373</v>
      </c>
      <c r="B518" s="12">
        <v>135546.9180594119</v>
      </c>
      <c r="C518">
        <f>SAFADModel_final_000049[[#This Row],[Whole Building:Facility Total Electric Demand Power '[W'](Hourly) ]]/1000</f>
        <v>135.54691805941189</v>
      </c>
    </row>
    <row r="519" spans="1:3" x14ac:dyDescent="0.25">
      <c r="A519" s="9" t="s">
        <v>374</v>
      </c>
      <c r="B519" s="12">
        <v>143441.71879387248</v>
      </c>
      <c r="C519">
        <f>SAFADModel_final_000049[[#This Row],[Whole Building:Facility Total Electric Demand Power '[W'](Hourly) ]]/1000</f>
        <v>143.44171879387247</v>
      </c>
    </row>
    <row r="520" spans="1:3" x14ac:dyDescent="0.25">
      <c r="A520" s="9" t="s">
        <v>375</v>
      </c>
      <c r="B520" s="12">
        <v>151494.03130825027</v>
      </c>
      <c r="C520">
        <f>SAFADModel_final_000049[[#This Row],[Whole Building:Facility Total Electric Demand Power '[W'](Hourly) ]]/1000</f>
        <v>151.49403130825027</v>
      </c>
    </row>
    <row r="521" spans="1:3" x14ac:dyDescent="0.25">
      <c r="A521" s="9" t="s">
        <v>376</v>
      </c>
      <c r="B521" s="12">
        <v>142897.83553538818</v>
      </c>
      <c r="C521">
        <f>SAFADModel_final_000049[[#This Row],[Whole Building:Facility Total Electric Demand Power '[W'](Hourly) ]]/1000</f>
        <v>142.89783553538817</v>
      </c>
    </row>
    <row r="522" spans="1:3" x14ac:dyDescent="0.25">
      <c r="A522" s="9" t="s">
        <v>377</v>
      </c>
      <c r="B522" s="12">
        <v>128017.16968618509</v>
      </c>
      <c r="C522">
        <f>SAFADModel_final_000049[[#This Row],[Whole Building:Facility Total Electric Demand Power '[W'](Hourly) ]]/1000</f>
        <v>128.0171696861851</v>
      </c>
    </row>
    <row r="523" spans="1:3" x14ac:dyDescent="0.25">
      <c r="A523" s="9" t="s">
        <v>378</v>
      </c>
      <c r="B523" s="12">
        <v>45128.089264389448</v>
      </c>
      <c r="C523">
        <f>SAFADModel_final_000049[[#This Row],[Whole Building:Facility Total Electric Demand Power '[W'](Hourly) ]]/1000</f>
        <v>45.128089264389445</v>
      </c>
    </row>
    <row r="524" spans="1:3" x14ac:dyDescent="0.25">
      <c r="A524" s="9" t="s">
        <v>379</v>
      </c>
      <c r="B524" s="12">
        <v>22211.794510911655</v>
      </c>
      <c r="C524">
        <f>SAFADModel_final_000049[[#This Row],[Whole Building:Facility Total Electric Demand Power '[W'](Hourly) ]]/1000</f>
        <v>22.211794510911655</v>
      </c>
    </row>
    <row r="525" spans="1:3" x14ac:dyDescent="0.25">
      <c r="A525" s="9" t="s">
        <v>380</v>
      </c>
      <c r="B525" s="12">
        <v>9620.1106211784008</v>
      </c>
      <c r="C525">
        <f>SAFADModel_final_000049[[#This Row],[Whole Building:Facility Total Electric Demand Power '[W'](Hourly) ]]/1000</f>
        <v>9.6201106211784015</v>
      </c>
    </row>
    <row r="526" spans="1:3" x14ac:dyDescent="0.25">
      <c r="A526" s="9" t="s">
        <v>381</v>
      </c>
      <c r="B526" s="12">
        <v>7461.0086835081747</v>
      </c>
      <c r="C526">
        <f>SAFADModel_final_000049[[#This Row],[Whole Building:Facility Total Electric Demand Power '[W'](Hourly) ]]/1000</f>
        <v>7.461008683508175</v>
      </c>
    </row>
    <row r="527" spans="1:3" x14ac:dyDescent="0.25">
      <c r="A527" s="9" t="s">
        <v>382</v>
      </c>
      <c r="B527" s="12">
        <v>7023.0673683071936</v>
      </c>
      <c r="C527">
        <f>SAFADModel_final_000049[[#This Row],[Whole Building:Facility Total Electric Demand Power '[W'](Hourly) ]]/1000</f>
        <v>7.0230673683071938</v>
      </c>
    </row>
    <row r="528" spans="1:3" x14ac:dyDescent="0.25">
      <c r="A528" s="9" t="s">
        <v>383</v>
      </c>
      <c r="B528" s="12">
        <v>7004.9562641745752</v>
      </c>
      <c r="C528">
        <f>SAFADModel_final_000049[[#This Row],[Whole Building:Facility Total Electric Demand Power '[W'](Hourly) ]]/1000</f>
        <v>7.0049562641745755</v>
      </c>
    </row>
    <row r="529" spans="1:3" x14ac:dyDescent="0.25">
      <c r="A529" s="9" t="s">
        <v>384</v>
      </c>
      <c r="B529" s="12">
        <v>6994.8220355864069</v>
      </c>
      <c r="C529">
        <f>SAFADModel_final_000049[[#This Row],[Whole Building:Facility Total Electric Demand Power '[W'](Hourly) ]]/1000</f>
        <v>6.9948220355864068</v>
      </c>
    </row>
    <row r="530" spans="1:3" x14ac:dyDescent="0.25">
      <c r="A530" s="9" t="s">
        <v>385</v>
      </c>
      <c r="B530" s="12">
        <v>6991.4596253847085</v>
      </c>
      <c r="C530">
        <f>SAFADModel_final_000049[[#This Row],[Whole Building:Facility Total Electric Demand Power '[W'](Hourly) ]]/1000</f>
        <v>6.9914596253847083</v>
      </c>
    </row>
    <row r="531" spans="1:3" x14ac:dyDescent="0.25">
      <c r="A531" s="9" t="s">
        <v>386</v>
      </c>
      <c r="B531" s="12">
        <v>6988.7936598280403</v>
      </c>
      <c r="C531">
        <f>SAFADModel_final_000049[[#This Row],[Whole Building:Facility Total Electric Demand Power '[W'](Hourly) ]]/1000</f>
        <v>6.9887936598280405</v>
      </c>
    </row>
    <row r="532" spans="1:3" x14ac:dyDescent="0.25">
      <c r="A532" s="9" t="s">
        <v>387</v>
      </c>
      <c r="B532" s="12">
        <v>6957.1999965524774</v>
      </c>
      <c r="C532">
        <f>SAFADModel_final_000049[[#This Row],[Whole Building:Facility Total Electric Demand Power '[W'](Hourly) ]]/1000</f>
        <v>6.9571999965524771</v>
      </c>
    </row>
    <row r="533" spans="1:3" x14ac:dyDescent="0.25">
      <c r="A533" s="9" t="s">
        <v>388</v>
      </c>
      <c r="B533" s="12">
        <v>6886.7294592294247</v>
      </c>
      <c r="C533">
        <f>SAFADModel_final_000049[[#This Row],[Whole Building:Facility Total Electric Demand Power '[W'](Hourly) ]]/1000</f>
        <v>6.886729459229425</v>
      </c>
    </row>
    <row r="534" spans="1:3" x14ac:dyDescent="0.25">
      <c r="A534" s="9" t="s">
        <v>389</v>
      </c>
      <c r="B534" s="12">
        <v>6813.7889140643892</v>
      </c>
      <c r="C534">
        <f>SAFADModel_final_000049[[#This Row],[Whole Building:Facility Total Electric Demand Power '[W'](Hourly) ]]/1000</f>
        <v>6.8137889140643892</v>
      </c>
    </row>
    <row r="535" spans="1:3" x14ac:dyDescent="0.25">
      <c r="A535" s="9" t="s">
        <v>390</v>
      </c>
      <c r="B535" s="12">
        <v>6795.5457630205265</v>
      </c>
      <c r="C535">
        <f>SAFADModel_final_000049[[#This Row],[Whole Building:Facility Total Electric Demand Power '[W'](Hourly) ]]/1000</f>
        <v>6.7955457630205265</v>
      </c>
    </row>
    <row r="536" spans="1:3" x14ac:dyDescent="0.25">
      <c r="A536" s="9" t="s">
        <v>391</v>
      </c>
      <c r="B536" s="12">
        <v>6895.4211165442102</v>
      </c>
      <c r="C536">
        <f>SAFADModel_final_000049[[#This Row],[Whole Building:Facility Total Electric Demand Power '[W'](Hourly) ]]/1000</f>
        <v>6.8954211165442105</v>
      </c>
    </row>
    <row r="537" spans="1:3" x14ac:dyDescent="0.25">
      <c r="A537" s="9" t="s">
        <v>392</v>
      </c>
      <c r="B537" s="12">
        <v>16970.046798354397</v>
      </c>
      <c r="C537">
        <f>SAFADModel_final_000049[[#This Row],[Whole Building:Facility Total Electric Demand Power '[W'](Hourly) ]]/1000</f>
        <v>16.970046798354396</v>
      </c>
    </row>
    <row r="538" spans="1:3" x14ac:dyDescent="0.25">
      <c r="A538" s="9" t="s">
        <v>393</v>
      </c>
      <c r="B538" s="12">
        <v>74586.416168210693</v>
      </c>
      <c r="C538">
        <f>SAFADModel_final_000049[[#This Row],[Whole Building:Facility Total Electric Demand Power '[W'](Hourly) ]]/1000</f>
        <v>74.58641616821069</v>
      </c>
    </row>
    <row r="539" spans="1:3" x14ac:dyDescent="0.25">
      <c r="A539" s="9" t="s">
        <v>394</v>
      </c>
      <c r="B539" s="12">
        <v>103996.77870404349</v>
      </c>
      <c r="C539">
        <f>SAFADModel_final_000049[[#This Row],[Whole Building:Facility Total Electric Demand Power '[W'](Hourly) ]]/1000</f>
        <v>103.99677870404349</v>
      </c>
    </row>
    <row r="540" spans="1:3" x14ac:dyDescent="0.25">
      <c r="A540" s="9" t="s">
        <v>395</v>
      </c>
      <c r="B540" s="12">
        <v>113873.92836992124</v>
      </c>
      <c r="C540">
        <f>SAFADModel_final_000049[[#This Row],[Whole Building:Facility Total Electric Demand Power '[W'](Hourly) ]]/1000</f>
        <v>113.87392836992125</v>
      </c>
    </row>
    <row r="541" spans="1:3" x14ac:dyDescent="0.25">
      <c r="A541" s="9" t="s">
        <v>396</v>
      </c>
      <c r="B541" s="12">
        <v>136784.19279230994</v>
      </c>
      <c r="C541">
        <f>SAFADModel_final_000049[[#This Row],[Whole Building:Facility Total Electric Demand Power '[W'](Hourly) ]]/1000</f>
        <v>136.78419279230994</v>
      </c>
    </row>
    <row r="542" spans="1:3" x14ac:dyDescent="0.25">
      <c r="A542" s="9" t="s">
        <v>397</v>
      </c>
      <c r="B542" s="12">
        <v>130919.49805154948</v>
      </c>
      <c r="C542">
        <f>SAFADModel_final_000049[[#This Row],[Whole Building:Facility Total Electric Demand Power '[W'](Hourly) ]]/1000</f>
        <v>130.91949805154948</v>
      </c>
    </row>
    <row r="543" spans="1:3" x14ac:dyDescent="0.25">
      <c r="A543" s="9" t="s">
        <v>398</v>
      </c>
      <c r="B543" s="12">
        <v>148616.72881135033</v>
      </c>
      <c r="C543">
        <f>SAFADModel_final_000049[[#This Row],[Whole Building:Facility Total Electric Demand Power '[W'](Hourly) ]]/1000</f>
        <v>148.61672881135033</v>
      </c>
    </row>
    <row r="544" spans="1:3" x14ac:dyDescent="0.25">
      <c r="A544" s="9" t="s">
        <v>399</v>
      </c>
      <c r="B544" s="12">
        <v>135321.79910103991</v>
      </c>
      <c r="C544">
        <f>SAFADModel_final_000049[[#This Row],[Whole Building:Facility Total Electric Demand Power '[W'](Hourly) ]]/1000</f>
        <v>135.32179910103991</v>
      </c>
    </row>
    <row r="545" spans="1:3" x14ac:dyDescent="0.25">
      <c r="A545" s="9" t="s">
        <v>400</v>
      </c>
      <c r="B545" s="12">
        <v>138350.41104196338</v>
      </c>
      <c r="C545">
        <f>SAFADModel_final_000049[[#This Row],[Whole Building:Facility Total Electric Demand Power '[W'](Hourly) ]]/1000</f>
        <v>138.35041104196338</v>
      </c>
    </row>
    <row r="546" spans="1:3" x14ac:dyDescent="0.25">
      <c r="A546" s="9" t="s">
        <v>401</v>
      </c>
      <c r="B546" s="12">
        <v>110795.87574710947</v>
      </c>
      <c r="C546">
        <f>SAFADModel_final_000049[[#This Row],[Whole Building:Facility Total Electric Demand Power '[W'](Hourly) ]]/1000</f>
        <v>110.79587574710948</v>
      </c>
    </row>
    <row r="547" spans="1:3" x14ac:dyDescent="0.25">
      <c r="A547" s="9" t="s">
        <v>402</v>
      </c>
      <c r="B547" s="12">
        <v>91803.544539340539</v>
      </c>
      <c r="C547">
        <f>SAFADModel_final_000049[[#This Row],[Whole Building:Facility Total Electric Demand Power '[W'](Hourly) ]]/1000</f>
        <v>91.803544539340535</v>
      </c>
    </row>
    <row r="548" spans="1:3" x14ac:dyDescent="0.25">
      <c r="A548" s="9" t="s">
        <v>403</v>
      </c>
      <c r="B548" s="12">
        <v>60498.172879638943</v>
      </c>
      <c r="C548">
        <f>SAFADModel_final_000049[[#This Row],[Whole Building:Facility Total Electric Demand Power '[W'](Hourly) ]]/1000</f>
        <v>60.498172879638943</v>
      </c>
    </row>
    <row r="549" spans="1:3" x14ac:dyDescent="0.25">
      <c r="A549" s="9" t="s">
        <v>404</v>
      </c>
      <c r="B549" s="12">
        <v>35433.881168515603</v>
      </c>
      <c r="C549">
        <f>SAFADModel_final_000049[[#This Row],[Whole Building:Facility Total Electric Demand Power '[W'](Hourly) ]]/1000</f>
        <v>35.433881168515605</v>
      </c>
    </row>
    <row r="550" spans="1:3" x14ac:dyDescent="0.25">
      <c r="A550" s="9" t="s">
        <v>405</v>
      </c>
      <c r="B550" s="12">
        <v>7167.7426923254816</v>
      </c>
      <c r="C550">
        <f>SAFADModel_final_000049[[#This Row],[Whole Building:Facility Total Electric Demand Power '[W'](Hourly) ]]/1000</f>
        <v>7.1677426923254819</v>
      </c>
    </row>
    <row r="551" spans="1:3" x14ac:dyDescent="0.25">
      <c r="A551" s="9" t="s">
        <v>406</v>
      </c>
      <c r="B551" s="12">
        <v>7124.8350296478238</v>
      </c>
      <c r="C551">
        <f>SAFADModel_final_000049[[#This Row],[Whole Building:Facility Total Electric Demand Power '[W'](Hourly) ]]/1000</f>
        <v>7.1248350296478238</v>
      </c>
    </row>
    <row r="552" spans="1:3" x14ac:dyDescent="0.25">
      <c r="A552" s="9" t="s">
        <v>407</v>
      </c>
      <c r="B552" s="12">
        <v>7110.1259895324156</v>
      </c>
      <c r="C552">
        <f>SAFADModel_final_000049[[#This Row],[Whole Building:Facility Total Electric Demand Power '[W'](Hourly) ]]/1000</f>
        <v>7.1101259895324151</v>
      </c>
    </row>
    <row r="553" spans="1:3" x14ac:dyDescent="0.25">
      <c r="A553" s="9" t="s">
        <v>408</v>
      </c>
      <c r="B553" s="12">
        <v>7099.6206237148399</v>
      </c>
      <c r="C553">
        <f>SAFADModel_final_000049[[#This Row],[Whole Building:Facility Total Electric Demand Power '[W'](Hourly) ]]/1000</f>
        <v>7.0996206237148396</v>
      </c>
    </row>
    <row r="554" spans="1:3" x14ac:dyDescent="0.25">
      <c r="A554" s="9" t="s">
        <v>409</v>
      </c>
      <c r="B554" s="12">
        <v>7089.0589901862686</v>
      </c>
      <c r="C554">
        <f>SAFADModel_final_000049[[#This Row],[Whole Building:Facility Total Electric Demand Power '[W'](Hourly) ]]/1000</f>
        <v>7.0890589901862686</v>
      </c>
    </row>
    <row r="555" spans="1:3" x14ac:dyDescent="0.25">
      <c r="A555" s="9" t="s">
        <v>410</v>
      </c>
      <c r="B555" s="12">
        <v>7078.0159149859583</v>
      </c>
      <c r="C555">
        <f>SAFADModel_final_000049[[#This Row],[Whole Building:Facility Total Electric Demand Power '[W'](Hourly) ]]/1000</f>
        <v>7.0780159149859578</v>
      </c>
    </row>
    <row r="556" spans="1:3" x14ac:dyDescent="0.25">
      <c r="A556" s="9" t="s">
        <v>411</v>
      </c>
      <c r="B556" s="12">
        <v>7063.4329506703552</v>
      </c>
      <c r="C556">
        <f>SAFADModel_final_000049[[#This Row],[Whole Building:Facility Total Electric Demand Power '[W'](Hourly) ]]/1000</f>
        <v>7.0634329506703555</v>
      </c>
    </row>
    <row r="557" spans="1:3" x14ac:dyDescent="0.25">
      <c r="A557" s="9" t="s">
        <v>412</v>
      </c>
      <c r="B557" s="12">
        <v>7043.9787202773705</v>
      </c>
      <c r="C557">
        <f>SAFADModel_final_000049[[#This Row],[Whole Building:Facility Total Electric Demand Power '[W'](Hourly) ]]/1000</f>
        <v>7.0439787202773703</v>
      </c>
    </row>
    <row r="558" spans="1:3" x14ac:dyDescent="0.25">
      <c r="A558" s="9" t="s">
        <v>413</v>
      </c>
      <c r="B558" s="12">
        <v>7021.3403686265856</v>
      </c>
      <c r="C558">
        <f>SAFADModel_final_000049[[#This Row],[Whole Building:Facility Total Electric Demand Power '[W'](Hourly) ]]/1000</f>
        <v>7.0213403686265856</v>
      </c>
    </row>
    <row r="559" spans="1:3" x14ac:dyDescent="0.25">
      <c r="A559" s="9" t="s">
        <v>414</v>
      </c>
      <c r="B559" s="12">
        <v>7027.8684393680633</v>
      </c>
      <c r="C559">
        <f>SAFADModel_final_000049[[#This Row],[Whole Building:Facility Total Electric Demand Power '[W'](Hourly) ]]/1000</f>
        <v>7.0278684393680635</v>
      </c>
    </row>
    <row r="560" spans="1:3" x14ac:dyDescent="0.25">
      <c r="A560" s="9" t="s">
        <v>415</v>
      </c>
      <c r="B560" s="12">
        <v>7082.6142102676831</v>
      </c>
      <c r="C560">
        <f>SAFADModel_final_000049[[#This Row],[Whole Building:Facility Total Electric Demand Power '[W'](Hourly) ]]/1000</f>
        <v>7.0826142102676828</v>
      </c>
    </row>
    <row r="561" spans="1:3" x14ac:dyDescent="0.25">
      <c r="A561" s="9" t="s">
        <v>416</v>
      </c>
      <c r="B561" s="12">
        <v>20391.491332195172</v>
      </c>
      <c r="C561">
        <f>SAFADModel_final_000049[[#This Row],[Whole Building:Facility Total Electric Demand Power '[W'](Hourly) ]]/1000</f>
        <v>20.391491332195173</v>
      </c>
    </row>
    <row r="562" spans="1:3" x14ac:dyDescent="0.25">
      <c r="A562" s="9" t="s">
        <v>417</v>
      </c>
      <c r="B562" s="12">
        <v>77263.506671424242</v>
      </c>
      <c r="C562">
        <f>SAFADModel_final_000049[[#This Row],[Whole Building:Facility Total Electric Demand Power '[W'](Hourly) ]]/1000</f>
        <v>77.263506671424238</v>
      </c>
    </row>
    <row r="563" spans="1:3" x14ac:dyDescent="0.25">
      <c r="A563" s="9" t="s">
        <v>418</v>
      </c>
      <c r="B563" s="12">
        <v>103769.93538672097</v>
      </c>
      <c r="C563">
        <f>SAFADModel_final_000049[[#This Row],[Whole Building:Facility Total Electric Demand Power '[W'](Hourly) ]]/1000</f>
        <v>103.76993538672097</v>
      </c>
    </row>
    <row r="564" spans="1:3" x14ac:dyDescent="0.25">
      <c r="A564" s="9" t="s">
        <v>419</v>
      </c>
      <c r="B564" s="12">
        <v>124619.65688604738</v>
      </c>
      <c r="C564">
        <f>SAFADModel_final_000049[[#This Row],[Whole Building:Facility Total Electric Demand Power '[W'](Hourly) ]]/1000</f>
        <v>124.61965688604738</v>
      </c>
    </row>
    <row r="565" spans="1:3" x14ac:dyDescent="0.25">
      <c r="A565" s="9" t="s">
        <v>420</v>
      </c>
      <c r="B565" s="12">
        <v>149795.39128207596</v>
      </c>
      <c r="C565">
        <f>SAFADModel_final_000049[[#This Row],[Whole Building:Facility Total Electric Demand Power '[W'](Hourly) ]]/1000</f>
        <v>149.79539128207597</v>
      </c>
    </row>
    <row r="566" spans="1:3" x14ac:dyDescent="0.25">
      <c r="A566" s="9" t="s">
        <v>421</v>
      </c>
      <c r="B566" s="12">
        <v>148391.13344623658</v>
      </c>
      <c r="C566">
        <f>SAFADModel_final_000049[[#This Row],[Whole Building:Facility Total Electric Demand Power '[W'](Hourly) ]]/1000</f>
        <v>148.39113344623658</v>
      </c>
    </row>
    <row r="567" spans="1:3" x14ac:dyDescent="0.25">
      <c r="A567" s="9" t="s">
        <v>422</v>
      </c>
      <c r="B567" s="12">
        <v>143096.06083853325</v>
      </c>
      <c r="C567">
        <f>SAFADModel_final_000049[[#This Row],[Whole Building:Facility Total Electric Demand Power '[W'](Hourly) ]]/1000</f>
        <v>143.09606083853325</v>
      </c>
    </row>
    <row r="568" spans="1:3" x14ac:dyDescent="0.25">
      <c r="A568" s="9" t="s">
        <v>423</v>
      </c>
      <c r="B568" s="12">
        <v>149924.39946060881</v>
      </c>
      <c r="C568">
        <f>SAFADModel_final_000049[[#This Row],[Whole Building:Facility Total Electric Demand Power '[W'](Hourly) ]]/1000</f>
        <v>149.92439946060881</v>
      </c>
    </row>
    <row r="569" spans="1:3" x14ac:dyDescent="0.25">
      <c r="A569" s="9" t="s">
        <v>424</v>
      </c>
      <c r="B569" s="12">
        <v>128156.91108989871</v>
      </c>
      <c r="C569">
        <f>SAFADModel_final_000049[[#This Row],[Whole Building:Facility Total Electric Demand Power '[W'](Hourly) ]]/1000</f>
        <v>128.1569110898987</v>
      </c>
    </row>
    <row r="570" spans="1:3" x14ac:dyDescent="0.25">
      <c r="A570" s="9" t="s">
        <v>425</v>
      </c>
      <c r="B570" s="12">
        <v>72146.723224022018</v>
      </c>
      <c r="C570">
        <f>SAFADModel_final_000049[[#This Row],[Whole Building:Facility Total Electric Demand Power '[W'](Hourly) ]]/1000</f>
        <v>72.146723224022011</v>
      </c>
    </row>
    <row r="571" spans="1:3" x14ac:dyDescent="0.25">
      <c r="A571" s="9" t="s">
        <v>426</v>
      </c>
      <c r="B571" s="12">
        <v>42657.859476596546</v>
      </c>
      <c r="C571">
        <f>SAFADModel_final_000049[[#This Row],[Whole Building:Facility Total Electric Demand Power '[W'](Hourly) ]]/1000</f>
        <v>42.657859476596549</v>
      </c>
    </row>
    <row r="572" spans="1:3" x14ac:dyDescent="0.25">
      <c r="A572" s="9" t="s">
        <v>427</v>
      </c>
      <c r="B572" s="12">
        <v>18965.772433217218</v>
      </c>
      <c r="C572">
        <f>SAFADModel_final_000049[[#This Row],[Whole Building:Facility Total Electric Demand Power '[W'](Hourly) ]]/1000</f>
        <v>18.965772433217218</v>
      </c>
    </row>
    <row r="573" spans="1:3" x14ac:dyDescent="0.25">
      <c r="A573" s="9" t="s">
        <v>428</v>
      </c>
      <c r="B573" s="12">
        <v>7999.9357348474923</v>
      </c>
      <c r="C573">
        <f>SAFADModel_final_000049[[#This Row],[Whole Building:Facility Total Electric Demand Power '[W'](Hourly) ]]/1000</f>
        <v>7.999935734847492</v>
      </c>
    </row>
    <row r="574" spans="1:3" x14ac:dyDescent="0.25">
      <c r="A574" s="9" t="s">
        <v>429</v>
      </c>
      <c r="B574" s="12">
        <v>7570.3845966034933</v>
      </c>
      <c r="C574">
        <f>SAFADModel_final_000049[[#This Row],[Whole Building:Facility Total Electric Demand Power '[W'](Hourly) ]]/1000</f>
        <v>7.5703845966034935</v>
      </c>
    </row>
    <row r="575" spans="1:3" x14ac:dyDescent="0.25">
      <c r="A575" s="9" t="s">
        <v>430</v>
      </c>
      <c r="B575" s="12">
        <v>7141.092253050756</v>
      </c>
      <c r="C575">
        <f>SAFADModel_final_000049[[#This Row],[Whole Building:Facility Total Electric Demand Power '[W'](Hourly) ]]/1000</f>
        <v>7.1410922530507559</v>
      </c>
    </row>
    <row r="576" spans="1:3" x14ac:dyDescent="0.25">
      <c r="A576" s="9" t="s">
        <v>431</v>
      </c>
      <c r="B576" s="12">
        <v>7124.6422295934271</v>
      </c>
      <c r="C576">
        <f>SAFADModel_final_000049[[#This Row],[Whole Building:Facility Total Electric Demand Power '[W'](Hourly) ]]/1000</f>
        <v>7.1246422295934275</v>
      </c>
    </row>
    <row r="577" spans="1:3" x14ac:dyDescent="0.25">
      <c r="A577" s="9" t="s">
        <v>432</v>
      </c>
      <c r="B577" s="12">
        <v>7109.1657771088258</v>
      </c>
      <c r="C577">
        <f>SAFADModel_final_000049[[#This Row],[Whole Building:Facility Total Electric Demand Power '[W'](Hourly) ]]/1000</f>
        <v>7.1091657771088261</v>
      </c>
    </row>
    <row r="578" spans="1:3" x14ac:dyDescent="0.25">
      <c r="A578" s="9" t="s">
        <v>433</v>
      </c>
      <c r="B578" s="12">
        <v>7093.7374362526252</v>
      </c>
      <c r="C578">
        <f>SAFADModel_final_000049[[#This Row],[Whole Building:Facility Total Electric Demand Power '[W'](Hourly) ]]/1000</f>
        <v>7.0937374362526251</v>
      </c>
    </row>
    <row r="579" spans="1:3" x14ac:dyDescent="0.25">
      <c r="A579" s="9" t="s">
        <v>434</v>
      </c>
      <c r="B579" s="12">
        <v>7086.0825299141352</v>
      </c>
      <c r="C579">
        <f>SAFADModel_final_000049[[#This Row],[Whole Building:Facility Total Electric Demand Power '[W'](Hourly) ]]/1000</f>
        <v>7.086082529914135</v>
      </c>
    </row>
    <row r="580" spans="1:3" x14ac:dyDescent="0.25">
      <c r="A580" s="9" t="s">
        <v>435</v>
      </c>
      <c r="B580" s="12">
        <v>7059.9825993816075</v>
      </c>
      <c r="C580">
        <f>SAFADModel_final_000049[[#This Row],[Whole Building:Facility Total Electric Demand Power '[W'](Hourly) ]]/1000</f>
        <v>7.0599825993816072</v>
      </c>
    </row>
    <row r="581" spans="1:3" x14ac:dyDescent="0.25">
      <c r="A581" s="9" t="s">
        <v>436</v>
      </c>
      <c r="B581" s="12">
        <v>7021.2932822181974</v>
      </c>
      <c r="C581">
        <f>SAFADModel_final_000049[[#This Row],[Whole Building:Facility Total Electric Demand Power '[W'](Hourly) ]]/1000</f>
        <v>7.0212932822181973</v>
      </c>
    </row>
    <row r="582" spans="1:3" x14ac:dyDescent="0.25">
      <c r="A582" s="9" t="s">
        <v>437</v>
      </c>
      <c r="B582" s="12">
        <v>6981.4550047816192</v>
      </c>
      <c r="C582">
        <f>SAFADModel_final_000049[[#This Row],[Whole Building:Facility Total Electric Demand Power '[W'](Hourly) ]]/1000</f>
        <v>6.9814550047816191</v>
      </c>
    </row>
    <row r="583" spans="1:3" x14ac:dyDescent="0.25">
      <c r="A583" s="9" t="s">
        <v>438</v>
      </c>
      <c r="B583" s="12">
        <v>6984.4262645499221</v>
      </c>
      <c r="C583">
        <f>SAFADModel_final_000049[[#This Row],[Whole Building:Facility Total Electric Demand Power '[W'](Hourly) ]]/1000</f>
        <v>6.9844262645499224</v>
      </c>
    </row>
    <row r="584" spans="1:3" x14ac:dyDescent="0.25">
      <c r="A584" s="9" t="s">
        <v>439</v>
      </c>
      <c r="B584" s="12">
        <v>7066.661603182024</v>
      </c>
      <c r="C584">
        <f>SAFADModel_final_000049[[#This Row],[Whole Building:Facility Total Electric Demand Power '[W'](Hourly) ]]/1000</f>
        <v>7.0666616031820242</v>
      </c>
    </row>
    <row r="585" spans="1:3" x14ac:dyDescent="0.25">
      <c r="A585" s="9" t="s">
        <v>440</v>
      </c>
      <c r="B585" s="12">
        <v>19047.472580304166</v>
      </c>
      <c r="C585">
        <f>SAFADModel_final_000049[[#This Row],[Whole Building:Facility Total Electric Demand Power '[W'](Hourly) ]]/1000</f>
        <v>19.047472580304166</v>
      </c>
    </row>
    <row r="586" spans="1:3" x14ac:dyDescent="0.25">
      <c r="A586" s="9" t="s">
        <v>441</v>
      </c>
      <c r="B586" s="12">
        <v>96813.564058816017</v>
      </c>
      <c r="C586">
        <f>SAFADModel_final_000049[[#This Row],[Whole Building:Facility Total Electric Demand Power '[W'](Hourly) ]]/1000</f>
        <v>96.813564058816013</v>
      </c>
    </row>
    <row r="587" spans="1:3" x14ac:dyDescent="0.25">
      <c r="A587" s="9" t="s">
        <v>442</v>
      </c>
      <c r="B587" s="12">
        <v>127436.49086729049</v>
      </c>
      <c r="C587">
        <f>SAFADModel_final_000049[[#This Row],[Whole Building:Facility Total Electric Demand Power '[W'](Hourly) ]]/1000</f>
        <v>127.43649086729049</v>
      </c>
    </row>
    <row r="588" spans="1:3" x14ac:dyDescent="0.25">
      <c r="A588" s="9" t="s">
        <v>443</v>
      </c>
      <c r="B588" s="12">
        <v>138998.00269918676</v>
      </c>
      <c r="C588">
        <f>SAFADModel_final_000049[[#This Row],[Whole Building:Facility Total Electric Demand Power '[W'](Hourly) ]]/1000</f>
        <v>138.99800269918677</v>
      </c>
    </row>
    <row r="589" spans="1:3" x14ac:dyDescent="0.25">
      <c r="A589" s="9" t="s">
        <v>444</v>
      </c>
      <c r="B589" s="12">
        <v>139224.42787845409</v>
      </c>
      <c r="C589">
        <f>SAFADModel_final_000049[[#This Row],[Whole Building:Facility Total Electric Demand Power '[W'](Hourly) ]]/1000</f>
        <v>139.22442787845409</v>
      </c>
    </row>
    <row r="590" spans="1:3" x14ac:dyDescent="0.25">
      <c r="A590" s="9" t="s">
        <v>445</v>
      </c>
      <c r="B590" s="12">
        <v>140568.43884636171</v>
      </c>
      <c r="C590">
        <f>SAFADModel_final_000049[[#This Row],[Whole Building:Facility Total Electric Demand Power '[W'](Hourly) ]]/1000</f>
        <v>140.56843884636172</v>
      </c>
    </row>
    <row r="591" spans="1:3" x14ac:dyDescent="0.25">
      <c r="A591" s="9" t="s">
        <v>446</v>
      </c>
      <c r="B591" s="12">
        <v>152049.43251184555</v>
      </c>
      <c r="C591">
        <f>SAFADModel_final_000049[[#This Row],[Whole Building:Facility Total Electric Demand Power '[W'](Hourly) ]]/1000</f>
        <v>152.04943251184554</v>
      </c>
    </row>
    <row r="592" spans="1:3" x14ac:dyDescent="0.25">
      <c r="A592" s="9" t="s">
        <v>447</v>
      </c>
      <c r="B592" s="12">
        <v>154371.40378756681</v>
      </c>
      <c r="C592">
        <f>SAFADModel_final_000049[[#This Row],[Whole Building:Facility Total Electric Demand Power '[W'](Hourly) ]]/1000</f>
        <v>154.37140378756681</v>
      </c>
    </row>
    <row r="593" spans="1:3" x14ac:dyDescent="0.25">
      <c r="A593" s="9" t="s">
        <v>448</v>
      </c>
      <c r="B593" s="12">
        <v>158747.99385688981</v>
      </c>
      <c r="C593">
        <f>SAFADModel_final_000049[[#This Row],[Whole Building:Facility Total Electric Demand Power '[W'](Hourly) ]]/1000</f>
        <v>158.74799385688982</v>
      </c>
    </row>
    <row r="594" spans="1:3" x14ac:dyDescent="0.25">
      <c r="A594" s="9" t="s">
        <v>449</v>
      </c>
      <c r="B594" s="12">
        <v>146486.16734673121</v>
      </c>
      <c r="C594">
        <f>SAFADModel_final_000049[[#This Row],[Whole Building:Facility Total Electric Demand Power '[W'](Hourly) ]]/1000</f>
        <v>146.48616734673121</v>
      </c>
    </row>
    <row r="595" spans="1:3" x14ac:dyDescent="0.25">
      <c r="A595" s="9" t="s">
        <v>450</v>
      </c>
      <c r="B595" s="12">
        <v>74622.028161650975</v>
      </c>
      <c r="C595">
        <f>SAFADModel_final_000049[[#This Row],[Whole Building:Facility Total Electric Demand Power '[W'](Hourly) ]]/1000</f>
        <v>74.622028161650974</v>
      </c>
    </row>
    <row r="596" spans="1:3" x14ac:dyDescent="0.25">
      <c r="A596" s="9" t="s">
        <v>451</v>
      </c>
      <c r="B596" s="12">
        <v>54981.606320413353</v>
      </c>
      <c r="C596">
        <f>SAFADModel_final_000049[[#This Row],[Whole Building:Facility Total Electric Demand Power '[W'](Hourly) ]]/1000</f>
        <v>54.981606320413356</v>
      </c>
    </row>
    <row r="597" spans="1:3" x14ac:dyDescent="0.25">
      <c r="A597" s="9" t="s">
        <v>452</v>
      </c>
      <c r="B597" s="12">
        <v>40446.042207591257</v>
      </c>
      <c r="C597">
        <f>SAFADModel_final_000049[[#This Row],[Whole Building:Facility Total Electric Demand Power '[W'](Hourly) ]]/1000</f>
        <v>40.446042207591255</v>
      </c>
    </row>
    <row r="598" spans="1:3" x14ac:dyDescent="0.25">
      <c r="A598" s="9" t="s">
        <v>453</v>
      </c>
      <c r="B598" s="12">
        <v>7162.1008559392967</v>
      </c>
      <c r="C598">
        <f>SAFADModel_final_000049[[#This Row],[Whole Building:Facility Total Electric Demand Power '[W'](Hourly) ]]/1000</f>
        <v>7.1621008559392969</v>
      </c>
    </row>
    <row r="599" spans="1:3" x14ac:dyDescent="0.25">
      <c r="A599" s="9" t="s">
        <v>454</v>
      </c>
      <c r="B599" s="12">
        <v>7149.6500457812463</v>
      </c>
      <c r="C599">
        <f>SAFADModel_final_000049[[#This Row],[Whole Building:Facility Total Electric Demand Power '[W'](Hourly) ]]/1000</f>
        <v>7.1496500457812466</v>
      </c>
    </row>
    <row r="600" spans="1:3" x14ac:dyDescent="0.25">
      <c r="A600" s="9" t="s">
        <v>455</v>
      </c>
      <c r="B600" s="12">
        <v>7140.1167375415052</v>
      </c>
      <c r="C600">
        <f>SAFADModel_final_000049[[#This Row],[Whole Building:Facility Total Electric Demand Power '[W'](Hourly) ]]/1000</f>
        <v>7.1401167375415051</v>
      </c>
    </row>
    <row r="601" spans="1:3" x14ac:dyDescent="0.25">
      <c r="A601" s="9" t="s">
        <v>456</v>
      </c>
      <c r="B601" s="12">
        <v>7128.7329108886734</v>
      </c>
      <c r="C601">
        <f>SAFADModel_final_000049[[#This Row],[Whole Building:Facility Total Electric Demand Power '[W'](Hourly) ]]/1000</f>
        <v>7.1287329108886732</v>
      </c>
    </row>
    <row r="602" spans="1:3" x14ac:dyDescent="0.25">
      <c r="A602" s="9" t="s">
        <v>457</v>
      </c>
      <c r="B602" s="12">
        <v>7118.7230005219244</v>
      </c>
      <c r="C602">
        <f>SAFADModel_final_000049[[#This Row],[Whole Building:Facility Total Electric Demand Power '[W'](Hourly) ]]/1000</f>
        <v>7.118723000521924</v>
      </c>
    </row>
    <row r="603" spans="1:3" x14ac:dyDescent="0.25">
      <c r="A603" s="9" t="s">
        <v>458</v>
      </c>
      <c r="B603" s="12">
        <v>7104.5687033598042</v>
      </c>
      <c r="C603">
        <f>SAFADModel_final_000049[[#This Row],[Whole Building:Facility Total Electric Demand Power '[W'](Hourly) ]]/1000</f>
        <v>7.1045687033598046</v>
      </c>
    </row>
    <row r="604" spans="1:3" x14ac:dyDescent="0.25">
      <c r="A604" s="9" t="s">
        <v>459</v>
      </c>
      <c r="B604" s="12">
        <v>7080.2852459938322</v>
      </c>
      <c r="C604">
        <f>SAFADModel_final_000049[[#This Row],[Whole Building:Facility Total Electric Demand Power '[W'](Hourly) ]]/1000</f>
        <v>7.0802852459938324</v>
      </c>
    </row>
    <row r="605" spans="1:3" x14ac:dyDescent="0.25">
      <c r="A605" s="9" t="s">
        <v>460</v>
      </c>
      <c r="B605" s="12">
        <v>7052.0289454053827</v>
      </c>
      <c r="C605">
        <f>SAFADModel_final_000049[[#This Row],[Whole Building:Facility Total Electric Demand Power '[W'](Hourly) ]]/1000</f>
        <v>7.0520289454053824</v>
      </c>
    </row>
    <row r="606" spans="1:3" x14ac:dyDescent="0.25">
      <c r="A606" s="9" t="s">
        <v>461</v>
      </c>
      <c r="B606" s="12">
        <v>7029.9347626244089</v>
      </c>
      <c r="C606">
        <f>SAFADModel_final_000049[[#This Row],[Whole Building:Facility Total Electric Demand Power '[W'](Hourly) ]]/1000</f>
        <v>7.0299347626244089</v>
      </c>
    </row>
    <row r="607" spans="1:3" x14ac:dyDescent="0.25">
      <c r="A607" s="9" t="s">
        <v>462</v>
      </c>
      <c r="B607" s="12">
        <v>7027.9448886820965</v>
      </c>
      <c r="C607">
        <f>SAFADModel_final_000049[[#This Row],[Whole Building:Facility Total Electric Demand Power '[W'](Hourly) ]]/1000</f>
        <v>7.0279448886820965</v>
      </c>
    </row>
    <row r="608" spans="1:3" x14ac:dyDescent="0.25">
      <c r="A608" s="9" t="s">
        <v>463</v>
      </c>
      <c r="B608" s="12">
        <v>7066.4778431582263</v>
      </c>
      <c r="C608">
        <f>SAFADModel_final_000049[[#This Row],[Whole Building:Facility Total Electric Demand Power '[W'](Hourly) ]]/1000</f>
        <v>7.0664778431582267</v>
      </c>
    </row>
    <row r="609" spans="1:3" x14ac:dyDescent="0.25">
      <c r="A609" s="9" t="s">
        <v>464</v>
      </c>
      <c r="B609" s="12">
        <v>23564.916782670934</v>
      </c>
      <c r="C609">
        <f>SAFADModel_final_000049[[#This Row],[Whole Building:Facility Total Electric Demand Power '[W'](Hourly) ]]/1000</f>
        <v>23.564916782670934</v>
      </c>
    </row>
    <row r="610" spans="1:3" x14ac:dyDescent="0.25">
      <c r="A610" s="9" t="s">
        <v>465</v>
      </c>
      <c r="B610" s="12">
        <v>76446.131540886912</v>
      </c>
      <c r="C610">
        <f>SAFADModel_final_000049[[#This Row],[Whole Building:Facility Total Electric Demand Power '[W'](Hourly) ]]/1000</f>
        <v>76.44613154088691</v>
      </c>
    </row>
    <row r="611" spans="1:3" x14ac:dyDescent="0.25">
      <c r="A611" s="9" t="s">
        <v>466</v>
      </c>
      <c r="B611" s="12">
        <v>127782.16444771434</v>
      </c>
      <c r="C611">
        <f>SAFADModel_final_000049[[#This Row],[Whole Building:Facility Total Electric Demand Power '[W'](Hourly) ]]/1000</f>
        <v>127.78216444771434</v>
      </c>
    </row>
    <row r="612" spans="1:3" x14ac:dyDescent="0.25">
      <c r="A612" s="9" t="s">
        <v>467</v>
      </c>
      <c r="B612" s="12">
        <v>128983.50906348981</v>
      </c>
      <c r="C612">
        <f>SAFADModel_final_000049[[#This Row],[Whole Building:Facility Total Electric Demand Power '[W'](Hourly) ]]/1000</f>
        <v>128.98350906348981</v>
      </c>
    </row>
    <row r="613" spans="1:3" x14ac:dyDescent="0.25">
      <c r="A613" s="9" t="s">
        <v>468</v>
      </c>
      <c r="B613" s="12">
        <v>132354.91324709973</v>
      </c>
      <c r="C613">
        <f>SAFADModel_final_000049[[#This Row],[Whole Building:Facility Total Electric Demand Power '[W'](Hourly) ]]/1000</f>
        <v>132.35491324709972</v>
      </c>
    </row>
    <row r="614" spans="1:3" x14ac:dyDescent="0.25">
      <c r="A614" s="9" t="s">
        <v>469</v>
      </c>
      <c r="B614" s="12">
        <v>139469.47436015992</v>
      </c>
      <c r="C614">
        <f>SAFADModel_final_000049[[#This Row],[Whole Building:Facility Total Electric Demand Power '[W'](Hourly) ]]/1000</f>
        <v>139.46947436015992</v>
      </c>
    </row>
    <row r="615" spans="1:3" x14ac:dyDescent="0.25">
      <c r="A615" s="9" t="s">
        <v>470</v>
      </c>
      <c r="B615" s="12">
        <v>144795.07845161439</v>
      </c>
      <c r="C615">
        <f>SAFADModel_final_000049[[#This Row],[Whole Building:Facility Total Electric Demand Power '[W'](Hourly) ]]/1000</f>
        <v>144.79507845161439</v>
      </c>
    </row>
    <row r="616" spans="1:3" x14ac:dyDescent="0.25">
      <c r="A616" s="9" t="s">
        <v>471</v>
      </c>
      <c r="B616" s="12">
        <v>133697.01141256525</v>
      </c>
      <c r="C616">
        <f>SAFADModel_final_000049[[#This Row],[Whole Building:Facility Total Electric Demand Power '[W'](Hourly) ]]/1000</f>
        <v>133.69701141256525</v>
      </c>
    </row>
    <row r="617" spans="1:3" x14ac:dyDescent="0.25">
      <c r="A617" s="9" t="s">
        <v>472</v>
      </c>
      <c r="B617" s="12">
        <v>118162.29956339131</v>
      </c>
      <c r="C617">
        <f>SAFADModel_final_000049[[#This Row],[Whole Building:Facility Total Electric Demand Power '[W'](Hourly) ]]/1000</f>
        <v>118.16229956339131</v>
      </c>
    </row>
    <row r="618" spans="1:3" x14ac:dyDescent="0.25">
      <c r="A618" s="9" t="s">
        <v>473</v>
      </c>
      <c r="B618" s="12">
        <v>107227.89813057271</v>
      </c>
      <c r="C618">
        <f>SAFADModel_final_000049[[#This Row],[Whole Building:Facility Total Electric Demand Power '[W'](Hourly) ]]/1000</f>
        <v>107.22789813057271</v>
      </c>
    </row>
    <row r="619" spans="1:3" x14ac:dyDescent="0.25">
      <c r="A619" s="9" t="s">
        <v>474</v>
      </c>
      <c r="B619" s="12">
        <v>46771.563747361331</v>
      </c>
      <c r="C619">
        <f>SAFADModel_final_000049[[#This Row],[Whole Building:Facility Total Electric Demand Power '[W'](Hourly) ]]/1000</f>
        <v>46.771563747361334</v>
      </c>
    </row>
    <row r="620" spans="1:3" x14ac:dyDescent="0.25">
      <c r="A620" s="9" t="s">
        <v>475</v>
      </c>
      <c r="B620" s="12">
        <v>25560.448118868026</v>
      </c>
      <c r="C620">
        <f>SAFADModel_final_000049[[#This Row],[Whole Building:Facility Total Electric Demand Power '[W'](Hourly) ]]/1000</f>
        <v>25.560448118868024</v>
      </c>
    </row>
    <row r="621" spans="1:3" x14ac:dyDescent="0.25">
      <c r="A621" s="9" t="s">
        <v>476</v>
      </c>
      <c r="B621" s="12">
        <v>16577.482780660324</v>
      </c>
      <c r="C621">
        <f>SAFADModel_final_000049[[#This Row],[Whole Building:Facility Total Electric Demand Power '[W'](Hourly) ]]/1000</f>
        <v>16.577482780660326</v>
      </c>
    </row>
    <row r="622" spans="1:3" x14ac:dyDescent="0.25">
      <c r="A622" s="9" t="s">
        <v>477</v>
      </c>
      <c r="B622" s="12">
        <v>11828.789474014571</v>
      </c>
      <c r="C622">
        <f>SAFADModel_final_000049[[#This Row],[Whole Building:Facility Total Electric Demand Power '[W'](Hourly) ]]/1000</f>
        <v>11.828789474014572</v>
      </c>
    </row>
    <row r="623" spans="1:3" x14ac:dyDescent="0.25">
      <c r="A623" s="9" t="s">
        <v>478</v>
      </c>
      <c r="B623" s="12">
        <v>7127.6124227129731</v>
      </c>
      <c r="C623">
        <f>SAFADModel_final_000049[[#This Row],[Whole Building:Facility Total Electric Demand Power '[W'](Hourly) ]]/1000</f>
        <v>7.1276124227129731</v>
      </c>
    </row>
    <row r="624" spans="1:3" x14ac:dyDescent="0.25">
      <c r="A624" s="9" t="s">
        <v>479</v>
      </c>
      <c r="B624" s="12">
        <v>7156.8899675003659</v>
      </c>
      <c r="C624">
        <f>SAFADModel_final_000049[[#This Row],[Whole Building:Facility Total Electric Demand Power '[W'](Hourly) ]]/1000</f>
        <v>7.1568899675003657</v>
      </c>
    </row>
    <row r="625" spans="1:3" x14ac:dyDescent="0.25">
      <c r="A625" s="9" t="s">
        <v>480</v>
      </c>
      <c r="B625" s="12">
        <v>7172.3323221475075</v>
      </c>
      <c r="C625">
        <f>SAFADModel_final_000049[[#This Row],[Whole Building:Facility Total Electric Demand Power '[W'](Hourly) ]]/1000</f>
        <v>7.1723323221475077</v>
      </c>
    </row>
    <row r="626" spans="1:3" x14ac:dyDescent="0.25">
      <c r="A626" s="9" t="s">
        <v>677</v>
      </c>
      <c r="B626" s="12">
        <v>7158.5458651158233</v>
      </c>
      <c r="C626">
        <f>SAFADModel_final_000049[[#This Row],[Whole Building:Facility Total Electric Demand Power '[W'](Hourly) ]]/1000</f>
        <v>7.1585458651158236</v>
      </c>
    </row>
    <row r="627" spans="1:3" x14ac:dyDescent="0.25">
      <c r="A627" s="9" t="s">
        <v>678</v>
      </c>
      <c r="B627" s="12">
        <v>7138.1550870365436</v>
      </c>
      <c r="C627">
        <f>SAFADModel_final_000049[[#This Row],[Whole Building:Facility Total Electric Demand Power '[W'](Hourly) ]]/1000</f>
        <v>7.1381550870365436</v>
      </c>
    </row>
    <row r="628" spans="1:3" x14ac:dyDescent="0.25">
      <c r="A628" s="9" t="s">
        <v>679</v>
      </c>
      <c r="B628" s="12">
        <v>7113.2188150926522</v>
      </c>
      <c r="C628">
        <f>SAFADModel_final_000049[[#This Row],[Whole Building:Facility Total Electric Demand Power '[W'](Hourly) ]]/1000</f>
        <v>7.1132188150926519</v>
      </c>
    </row>
    <row r="629" spans="1:3" x14ac:dyDescent="0.25">
      <c r="A629" s="9" t="s">
        <v>680</v>
      </c>
      <c r="B629" s="12">
        <v>7075.0918569413916</v>
      </c>
      <c r="C629">
        <f>SAFADModel_final_000049[[#This Row],[Whole Building:Facility Total Electric Demand Power '[W'](Hourly) ]]/1000</f>
        <v>7.0750918569413912</v>
      </c>
    </row>
    <row r="630" spans="1:3" x14ac:dyDescent="0.25">
      <c r="A630" s="9" t="s">
        <v>681</v>
      </c>
      <c r="B630" s="12">
        <v>7031.2941379894228</v>
      </c>
      <c r="C630">
        <f>SAFADModel_final_000049[[#This Row],[Whole Building:Facility Total Electric Demand Power '[W'](Hourly) ]]/1000</f>
        <v>7.0312941379894225</v>
      </c>
    </row>
    <row r="631" spans="1:3" x14ac:dyDescent="0.25">
      <c r="A631" s="9" t="s">
        <v>682</v>
      </c>
      <c r="B631" s="12">
        <v>7006.1821635104634</v>
      </c>
      <c r="C631">
        <f>SAFADModel_final_000049[[#This Row],[Whole Building:Facility Total Electric Demand Power '[W'](Hourly) ]]/1000</f>
        <v>7.0061821635104637</v>
      </c>
    </row>
    <row r="632" spans="1:3" x14ac:dyDescent="0.25">
      <c r="A632" s="9" t="s">
        <v>683</v>
      </c>
      <c r="B632" s="12">
        <v>7033.1130111946777</v>
      </c>
      <c r="C632">
        <f>SAFADModel_final_000049[[#This Row],[Whole Building:Facility Total Electric Demand Power '[W'](Hourly) ]]/1000</f>
        <v>7.0331130111946774</v>
      </c>
    </row>
    <row r="633" spans="1:3" x14ac:dyDescent="0.25">
      <c r="A633" s="9" t="s">
        <v>684</v>
      </c>
      <c r="B633" s="12">
        <v>7087.84886302824</v>
      </c>
      <c r="C633">
        <f>SAFADModel_final_000049[[#This Row],[Whole Building:Facility Total Electric Demand Power '[W'](Hourly) ]]/1000</f>
        <v>7.0878488630282401</v>
      </c>
    </row>
    <row r="634" spans="1:3" x14ac:dyDescent="0.25">
      <c r="A634" s="9" t="s">
        <v>685</v>
      </c>
      <c r="B634" s="12">
        <v>40647.988916734357</v>
      </c>
      <c r="C634">
        <f>SAFADModel_final_000049[[#This Row],[Whole Building:Facility Total Electric Demand Power '[W'](Hourly) ]]/1000</f>
        <v>40.647988916734356</v>
      </c>
    </row>
    <row r="635" spans="1:3" x14ac:dyDescent="0.25">
      <c r="A635" s="9" t="s">
        <v>686</v>
      </c>
      <c r="B635" s="12">
        <v>61095.566842072214</v>
      </c>
      <c r="C635">
        <f>SAFADModel_final_000049[[#This Row],[Whole Building:Facility Total Electric Demand Power '[W'](Hourly) ]]/1000</f>
        <v>61.095566842072216</v>
      </c>
    </row>
    <row r="636" spans="1:3" x14ac:dyDescent="0.25">
      <c r="A636" s="9" t="s">
        <v>687</v>
      </c>
      <c r="B636" s="12">
        <v>74436.88408779171</v>
      </c>
      <c r="C636">
        <f>SAFADModel_final_000049[[#This Row],[Whole Building:Facility Total Electric Demand Power '[W'](Hourly) ]]/1000</f>
        <v>74.436884087791711</v>
      </c>
    </row>
    <row r="637" spans="1:3" x14ac:dyDescent="0.25">
      <c r="A637" s="9" t="s">
        <v>688</v>
      </c>
      <c r="B637" s="12">
        <v>72004.820176192356</v>
      </c>
      <c r="C637">
        <f>SAFADModel_final_000049[[#This Row],[Whole Building:Facility Total Electric Demand Power '[W'](Hourly) ]]/1000</f>
        <v>72.004820176192354</v>
      </c>
    </row>
    <row r="638" spans="1:3" x14ac:dyDescent="0.25">
      <c r="A638" s="9" t="s">
        <v>689</v>
      </c>
      <c r="B638" s="12">
        <v>57992.63845576319</v>
      </c>
      <c r="C638">
        <f>SAFADModel_final_000049[[#This Row],[Whole Building:Facility Total Electric Demand Power '[W'](Hourly) ]]/1000</f>
        <v>57.992638455763192</v>
      </c>
    </row>
    <row r="639" spans="1:3" x14ac:dyDescent="0.25">
      <c r="A639" s="9" t="s">
        <v>690</v>
      </c>
      <c r="B639" s="12">
        <v>51674.027403732878</v>
      </c>
      <c r="C639">
        <f>SAFADModel_final_000049[[#This Row],[Whole Building:Facility Total Electric Demand Power '[W'](Hourly) ]]/1000</f>
        <v>51.674027403732879</v>
      </c>
    </row>
    <row r="640" spans="1:3" x14ac:dyDescent="0.25">
      <c r="A640" s="9" t="s">
        <v>691</v>
      </c>
      <c r="B640" s="12">
        <v>50644.959565688529</v>
      </c>
      <c r="C640">
        <f>SAFADModel_final_000049[[#This Row],[Whole Building:Facility Total Electric Demand Power '[W'](Hourly) ]]/1000</f>
        <v>50.644959565688531</v>
      </c>
    </row>
    <row r="641" spans="1:3" x14ac:dyDescent="0.25">
      <c r="A641" s="9" t="s">
        <v>692</v>
      </c>
      <c r="B641" s="12">
        <v>44632.655673826113</v>
      </c>
      <c r="C641">
        <f>SAFADModel_final_000049[[#This Row],[Whole Building:Facility Total Electric Demand Power '[W'](Hourly) ]]/1000</f>
        <v>44.632655673826115</v>
      </c>
    </row>
    <row r="642" spans="1:3" x14ac:dyDescent="0.25">
      <c r="A642" s="9" t="s">
        <v>693</v>
      </c>
      <c r="B642" s="12">
        <v>37019.743102388864</v>
      </c>
      <c r="C642">
        <f>SAFADModel_final_000049[[#This Row],[Whole Building:Facility Total Electric Demand Power '[W'](Hourly) ]]/1000</f>
        <v>37.019743102388865</v>
      </c>
    </row>
    <row r="643" spans="1:3" x14ac:dyDescent="0.25">
      <c r="A643" s="9" t="s">
        <v>694</v>
      </c>
      <c r="B643" s="12">
        <v>31296.442152109361</v>
      </c>
      <c r="C643">
        <f>SAFADModel_final_000049[[#This Row],[Whole Building:Facility Total Electric Demand Power '[W'](Hourly) ]]/1000</f>
        <v>31.296442152109361</v>
      </c>
    </row>
    <row r="644" spans="1:3" x14ac:dyDescent="0.25">
      <c r="A644" s="9" t="s">
        <v>695</v>
      </c>
      <c r="B644" s="12">
        <v>24816.401363544228</v>
      </c>
      <c r="C644">
        <f>SAFADModel_final_000049[[#This Row],[Whole Building:Facility Total Electric Demand Power '[W'](Hourly) ]]/1000</f>
        <v>24.816401363544227</v>
      </c>
    </row>
    <row r="645" spans="1:3" x14ac:dyDescent="0.25">
      <c r="A645" s="9" t="s">
        <v>696</v>
      </c>
      <c r="B645" s="12">
        <v>13457.737396246253</v>
      </c>
      <c r="C645">
        <f>SAFADModel_final_000049[[#This Row],[Whole Building:Facility Total Electric Demand Power '[W'](Hourly) ]]/1000</f>
        <v>13.457737396246253</v>
      </c>
    </row>
    <row r="646" spans="1:3" x14ac:dyDescent="0.25">
      <c r="A646" s="9" t="s">
        <v>697</v>
      </c>
      <c r="B646" s="12">
        <v>12516.325868434433</v>
      </c>
      <c r="C646">
        <f>SAFADModel_final_000049[[#This Row],[Whole Building:Facility Total Electric Demand Power '[W'](Hourly) ]]/1000</f>
        <v>12.516325868434432</v>
      </c>
    </row>
    <row r="647" spans="1:3" x14ac:dyDescent="0.25">
      <c r="A647" s="9" t="s">
        <v>698</v>
      </c>
      <c r="B647" s="12">
        <v>7240.6842490814888</v>
      </c>
      <c r="C647">
        <f>SAFADModel_final_000049[[#This Row],[Whole Building:Facility Total Electric Demand Power '[W'](Hourly) ]]/1000</f>
        <v>7.2406842490814887</v>
      </c>
    </row>
    <row r="648" spans="1:3" x14ac:dyDescent="0.25">
      <c r="A648" s="9" t="s">
        <v>699</v>
      </c>
      <c r="B648" s="12">
        <v>7214.1976718473743</v>
      </c>
      <c r="C648">
        <f>SAFADModel_final_000049[[#This Row],[Whole Building:Facility Total Electric Demand Power '[W'](Hourly) ]]/1000</f>
        <v>7.2141976718473746</v>
      </c>
    </row>
    <row r="649" spans="1:3" x14ac:dyDescent="0.25">
      <c r="A649" s="9" t="s">
        <v>700</v>
      </c>
      <c r="B649" s="12">
        <v>7202.2310531163639</v>
      </c>
      <c r="C649">
        <f>SAFADModel_final_000049[[#This Row],[Whole Building:Facility Total Electric Demand Power '[W'](Hourly) ]]/1000</f>
        <v>7.202231053116364</v>
      </c>
    </row>
    <row r="650" spans="1:3" x14ac:dyDescent="0.25">
      <c r="A650" s="9" t="s">
        <v>701</v>
      </c>
      <c r="B650" s="12">
        <v>7182.6515979046189</v>
      </c>
      <c r="C650">
        <f>SAFADModel_final_000049[[#This Row],[Whole Building:Facility Total Electric Demand Power '[W'](Hourly) ]]/1000</f>
        <v>7.182651597904619</v>
      </c>
    </row>
    <row r="651" spans="1:3" x14ac:dyDescent="0.25">
      <c r="A651" s="9" t="s">
        <v>702</v>
      </c>
      <c r="B651" s="12">
        <v>7164.3202059858477</v>
      </c>
      <c r="C651">
        <f>SAFADModel_final_000049[[#This Row],[Whole Building:Facility Total Electric Demand Power '[W'](Hourly) ]]/1000</f>
        <v>7.164320205985848</v>
      </c>
    </row>
    <row r="652" spans="1:3" x14ac:dyDescent="0.25">
      <c r="A652" s="9" t="s">
        <v>703</v>
      </c>
      <c r="B652" s="12">
        <v>7153.7407373763044</v>
      </c>
      <c r="C652">
        <f>SAFADModel_final_000049[[#This Row],[Whole Building:Facility Total Electric Demand Power '[W'](Hourly) ]]/1000</f>
        <v>7.153740737376304</v>
      </c>
    </row>
    <row r="653" spans="1:3" x14ac:dyDescent="0.25">
      <c r="A653" s="9" t="s">
        <v>704</v>
      </c>
      <c r="B653" s="12">
        <v>7140.18451509641</v>
      </c>
      <c r="C653">
        <f>SAFADModel_final_000049[[#This Row],[Whole Building:Facility Total Electric Demand Power '[W'](Hourly) ]]/1000</f>
        <v>7.1401845150964096</v>
      </c>
    </row>
    <row r="654" spans="1:3" x14ac:dyDescent="0.25">
      <c r="A654" s="9" t="s">
        <v>705</v>
      </c>
      <c r="B654" s="12">
        <v>7121.726496198673</v>
      </c>
      <c r="C654">
        <f>SAFADModel_final_000049[[#This Row],[Whole Building:Facility Total Electric Demand Power '[W'](Hourly) ]]/1000</f>
        <v>7.121726496198673</v>
      </c>
    </row>
    <row r="655" spans="1:3" x14ac:dyDescent="0.25">
      <c r="A655" s="9" t="s">
        <v>706</v>
      </c>
      <c r="B655" s="12">
        <v>7128.677663694104</v>
      </c>
      <c r="C655">
        <f>SAFADModel_final_000049[[#This Row],[Whole Building:Facility Total Electric Demand Power '[W'](Hourly) ]]/1000</f>
        <v>7.1286776636941038</v>
      </c>
    </row>
    <row r="656" spans="1:3" x14ac:dyDescent="0.25">
      <c r="A656" s="9" t="s">
        <v>707</v>
      </c>
      <c r="B656" s="12">
        <v>7175.3659087110127</v>
      </c>
      <c r="C656">
        <f>SAFADModel_final_000049[[#This Row],[Whole Building:Facility Total Electric Demand Power '[W'](Hourly) ]]/1000</f>
        <v>7.1753659087110124</v>
      </c>
    </row>
    <row r="657" spans="1:3" x14ac:dyDescent="0.25">
      <c r="A657" s="9" t="s">
        <v>708</v>
      </c>
      <c r="B657" s="12">
        <v>7224.9552354122306</v>
      </c>
      <c r="C657">
        <f>SAFADModel_final_000049[[#This Row],[Whole Building:Facility Total Electric Demand Power '[W'](Hourly) ]]/1000</f>
        <v>7.2249552354122306</v>
      </c>
    </row>
    <row r="658" spans="1:3" x14ac:dyDescent="0.25">
      <c r="A658" s="9" t="s">
        <v>709</v>
      </c>
      <c r="B658" s="12">
        <v>7265.3509319279765</v>
      </c>
      <c r="C658">
        <f>SAFADModel_final_000049[[#This Row],[Whole Building:Facility Total Electric Demand Power '[W'](Hourly) ]]/1000</f>
        <v>7.2653509319279763</v>
      </c>
    </row>
    <row r="659" spans="1:3" x14ac:dyDescent="0.25">
      <c r="A659" s="9" t="s">
        <v>710</v>
      </c>
      <c r="B659" s="12">
        <v>7291.4682028054458</v>
      </c>
      <c r="C659">
        <f>SAFADModel_final_000049[[#This Row],[Whole Building:Facility Total Electric Demand Power '[W'](Hourly) ]]/1000</f>
        <v>7.2914682028054454</v>
      </c>
    </row>
    <row r="660" spans="1:3" x14ac:dyDescent="0.25">
      <c r="A660" s="9" t="s">
        <v>711</v>
      </c>
      <c r="B660" s="12">
        <v>7308.0090504617319</v>
      </c>
      <c r="C660">
        <f>SAFADModel_final_000049[[#This Row],[Whole Building:Facility Total Electric Demand Power '[W'](Hourly) ]]/1000</f>
        <v>7.3080090504617319</v>
      </c>
    </row>
    <row r="661" spans="1:3" x14ac:dyDescent="0.25">
      <c r="A661" s="9" t="s">
        <v>712</v>
      </c>
      <c r="B661" s="12">
        <v>7319.7558764098358</v>
      </c>
      <c r="C661">
        <f>SAFADModel_final_000049[[#This Row],[Whole Building:Facility Total Electric Demand Power '[W'](Hourly) ]]/1000</f>
        <v>7.319755876409836</v>
      </c>
    </row>
    <row r="662" spans="1:3" x14ac:dyDescent="0.25">
      <c r="A662" s="9" t="s">
        <v>713</v>
      </c>
      <c r="B662" s="12">
        <v>7322.2463877592299</v>
      </c>
      <c r="C662">
        <f>SAFADModel_final_000049[[#This Row],[Whole Building:Facility Total Electric Demand Power '[W'](Hourly) ]]/1000</f>
        <v>7.3222463877592299</v>
      </c>
    </row>
    <row r="663" spans="1:3" x14ac:dyDescent="0.25">
      <c r="A663" s="9" t="s">
        <v>714</v>
      </c>
      <c r="B663" s="12">
        <v>7315.3873760669194</v>
      </c>
      <c r="C663">
        <f>SAFADModel_final_000049[[#This Row],[Whole Building:Facility Total Electric Demand Power '[W'](Hourly) ]]/1000</f>
        <v>7.3153873760669192</v>
      </c>
    </row>
    <row r="664" spans="1:3" x14ac:dyDescent="0.25">
      <c r="A664" s="9" t="s">
        <v>715</v>
      </c>
      <c r="B664" s="12">
        <v>7294.6997670408919</v>
      </c>
      <c r="C664">
        <f>SAFADModel_final_000049[[#This Row],[Whole Building:Facility Total Electric Demand Power '[W'](Hourly) ]]/1000</f>
        <v>7.2946997670408917</v>
      </c>
    </row>
    <row r="665" spans="1:3" x14ac:dyDescent="0.25">
      <c r="A665" s="9" t="s">
        <v>716</v>
      </c>
      <c r="B665" s="12">
        <v>7272.9848765717661</v>
      </c>
      <c r="C665">
        <f>SAFADModel_final_000049[[#This Row],[Whole Building:Facility Total Electric Demand Power '[W'](Hourly) ]]/1000</f>
        <v>7.2729848765717664</v>
      </c>
    </row>
    <row r="666" spans="1:3" x14ac:dyDescent="0.25">
      <c r="A666" s="9" t="s">
        <v>717</v>
      </c>
      <c r="B666" s="12">
        <v>7252.2226562668011</v>
      </c>
      <c r="C666">
        <f>SAFADModel_final_000049[[#This Row],[Whole Building:Facility Total Electric Demand Power '[W'](Hourly) ]]/1000</f>
        <v>7.2522226562668015</v>
      </c>
    </row>
    <row r="667" spans="1:3" x14ac:dyDescent="0.25">
      <c r="A667" s="9" t="s">
        <v>718</v>
      </c>
      <c r="B667" s="12">
        <v>7232.5976716566911</v>
      </c>
      <c r="C667">
        <f>SAFADModel_final_000049[[#This Row],[Whole Building:Facility Total Electric Demand Power '[W'](Hourly) ]]/1000</f>
        <v>7.2325976716566913</v>
      </c>
    </row>
    <row r="668" spans="1:3" x14ac:dyDescent="0.25">
      <c r="A668" s="9" t="s">
        <v>719</v>
      </c>
      <c r="B668" s="12">
        <v>7209.9397884728651</v>
      </c>
      <c r="C668">
        <f>SAFADModel_final_000049[[#This Row],[Whole Building:Facility Total Electric Demand Power '[W'](Hourly) ]]/1000</f>
        <v>7.2099397884728651</v>
      </c>
    </row>
    <row r="669" spans="1:3" x14ac:dyDescent="0.25">
      <c r="A669" s="9" t="s">
        <v>720</v>
      </c>
      <c r="B669" s="12">
        <v>7176.2249930019725</v>
      </c>
      <c r="C669">
        <f>SAFADModel_final_000049[[#This Row],[Whole Building:Facility Total Electric Demand Power '[W'](Hourly) ]]/1000</f>
        <v>7.1762249930019726</v>
      </c>
    </row>
    <row r="670" spans="1:3" x14ac:dyDescent="0.25">
      <c r="A670" s="9" t="s">
        <v>721</v>
      </c>
      <c r="B670" s="12">
        <v>7153.2283884647613</v>
      </c>
      <c r="C670">
        <f>SAFADModel_final_000049[[#This Row],[Whole Building:Facility Total Electric Demand Power '[W'](Hourly) ]]/1000</f>
        <v>7.1532283884647612</v>
      </c>
    </row>
    <row r="671" spans="1:3" x14ac:dyDescent="0.25">
      <c r="A671" s="9" t="s">
        <v>722</v>
      </c>
      <c r="B671" s="12">
        <v>7133.5525678708991</v>
      </c>
      <c r="C671">
        <f>SAFADModel_final_000049[[#This Row],[Whole Building:Facility Total Electric Demand Power '[W'](Hourly) ]]/1000</f>
        <v>7.1335525678708995</v>
      </c>
    </row>
    <row r="672" spans="1:3" x14ac:dyDescent="0.25">
      <c r="A672" s="9" t="s">
        <v>723</v>
      </c>
      <c r="B672" s="12">
        <v>7113.4686611604047</v>
      </c>
      <c r="C672">
        <f>SAFADModel_final_000049[[#This Row],[Whole Building:Facility Total Electric Demand Power '[W'](Hourly) ]]/1000</f>
        <v>7.1134686611604048</v>
      </c>
    </row>
    <row r="673" spans="1:3" x14ac:dyDescent="0.25">
      <c r="A673" s="9" t="s">
        <v>724</v>
      </c>
      <c r="B673" s="12">
        <v>7089.9210247571527</v>
      </c>
      <c r="C673">
        <f>SAFADModel_final_000049[[#This Row],[Whole Building:Facility Total Electric Demand Power '[W'](Hourly) ]]/1000</f>
        <v>7.0899210247571531</v>
      </c>
    </row>
    <row r="674" spans="1:3" x14ac:dyDescent="0.25">
      <c r="A674" s="9" t="s">
        <v>481</v>
      </c>
      <c r="B674" s="12">
        <v>7059.5869155848013</v>
      </c>
      <c r="C674">
        <f>SAFADModel_final_000049[[#This Row],[Whole Building:Facility Total Electric Demand Power '[W'](Hourly) ]]/1000</f>
        <v>7.0595869155848012</v>
      </c>
    </row>
    <row r="675" spans="1:3" x14ac:dyDescent="0.25">
      <c r="A675" s="9" t="s">
        <v>482</v>
      </c>
      <c r="B675" s="12">
        <v>7032.3764127076065</v>
      </c>
      <c r="C675">
        <f>SAFADModel_final_000049[[#This Row],[Whole Building:Facility Total Electric Demand Power '[W'](Hourly) ]]/1000</f>
        <v>7.0323764127076069</v>
      </c>
    </row>
    <row r="676" spans="1:3" x14ac:dyDescent="0.25">
      <c r="A676" s="9" t="s">
        <v>483</v>
      </c>
      <c r="B676" s="12">
        <v>7009.1767127637495</v>
      </c>
      <c r="C676">
        <f>SAFADModel_final_000049[[#This Row],[Whole Building:Facility Total Electric Demand Power '[W'](Hourly) ]]/1000</f>
        <v>7.0091767127637494</v>
      </c>
    </row>
    <row r="677" spans="1:3" x14ac:dyDescent="0.25">
      <c r="A677" s="9" t="s">
        <v>484</v>
      </c>
      <c r="B677" s="12">
        <v>6977.4589265638851</v>
      </c>
      <c r="C677">
        <f>SAFADModel_final_000049[[#This Row],[Whole Building:Facility Total Electric Demand Power '[W'](Hourly) ]]/1000</f>
        <v>6.9774589265638856</v>
      </c>
    </row>
    <row r="678" spans="1:3" x14ac:dyDescent="0.25">
      <c r="A678" s="9" t="s">
        <v>485</v>
      </c>
      <c r="B678" s="12">
        <v>6939.7586723892537</v>
      </c>
      <c r="C678">
        <f>SAFADModel_final_000049[[#This Row],[Whole Building:Facility Total Electric Demand Power '[W'](Hourly) ]]/1000</f>
        <v>6.9397586723892539</v>
      </c>
    </row>
    <row r="679" spans="1:3" x14ac:dyDescent="0.25">
      <c r="A679" s="9" t="s">
        <v>486</v>
      </c>
      <c r="B679" s="12">
        <v>6955.0110304880027</v>
      </c>
      <c r="C679">
        <f>SAFADModel_final_000049[[#This Row],[Whole Building:Facility Total Electric Demand Power '[W'](Hourly) ]]/1000</f>
        <v>6.9550110304880031</v>
      </c>
    </row>
    <row r="680" spans="1:3" x14ac:dyDescent="0.25">
      <c r="A680" s="9" t="s">
        <v>487</v>
      </c>
      <c r="B680" s="12">
        <v>7051.5296177534519</v>
      </c>
      <c r="C680">
        <f>SAFADModel_final_000049[[#This Row],[Whole Building:Facility Total Electric Demand Power '[W'](Hourly) ]]/1000</f>
        <v>7.0515296177534523</v>
      </c>
    </row>
    <row r="681" spans="1:3" x14ac:dyDescent="0.25">
      <c r="A681" s="9" t="s">
        <v>488</v>
      </c>
      <c r="B681" s="12">
        <v>25307.456988205915</v>
      </c>
      <c r="C681">
        <f>SAFADModel_final_000049[[#This Row],[Whole Building:Facility Total Electric Demand Power '[W'](Hourly) ]]/1000</f>
        <v>25.307456988205914</v>
      </c>
    </row>
    <row r="682" spans="1:3" x14ac:dyDescent="0.25">
      <c r="A682" s="9" t="s">
        <v>489</v>
      </c>
      <c r="B682" s="12">
        <v>64943.907433602806</v>
      </c>
      <c r="C682">
        <f>SAFADModel_final_000049[[#This Row],[Whole Building:Facility Total Electric Demand Power '[W'](Hourly) ]]/1000</f>
        <v>64.943907433602803</v>
      </c>
    </row>
    <row r="683" spans="1:3" x14ac:dyDescent="0.25">
      <c r="A683" s="9" t="s">
        <v>490</v>
      </c>
      <c r="B683" s="12">
        <v>107890.29011130227</v>
      </c>
      <c r="C683">
        <f>SAFADModel_final_000049[[#This Row],[Whole Building:Facility Total Electric Demand Power '[W'](Hourly) ]]/1000</f>
        <v>107.89029011130226</v>
      </c>
    </row>
    <row r="684" spans="1:3" x14ac:dyDescent="0.25">
      <c r="A684" s="9" t="s">
        <v>491</v>
      </c>
      <c r="B684" s="12">
        <v>104530.76398121519</v>
      </c>
      <c r="C684">
        <f>SAFADModel_final_000049[[#This Row],[Whole Building:Facility Total Electric Demand Power '[W'](Hourly) ]]/1000</f>
        <v>104.53076398121519</v>
      </c>
    </row>
    <row r="685" spans="1:3" x14ac:dyDescent="0.25">
      <c r="A685" s="9" t="s">
        <v>492</v>
      </c>
      <c r="B685" s="12">
        <v>145113.49285889894</v>
      </c>
      <c r="C685">
        <f>SAFADModel_final_000049[[#This Row],[Whole Building:Facility Total Electric Demand Power '[W'](Hourly) ]]/1000</f>
        <v>145.11349285889895</v>
      </c>
    </row>
    <row r="686" spans="1:3" x14ac:dyDescent="0.25">
      <c r="A686" s="9" t="s">
        <v>493</v>
      </c>
      <c r="B686" s="12">
        <v>143512.11010249783</v>
      </c>
      <c r="C686">
        <f>SAFADModel_final_000049[[#This Row],[Whole Building:Facility Total Electric Demand Power '[W'](Hourly) ]]/1000</f>
        <v>143.51211010249781</v>
      </c>
    </row>
    <row r="687" spans="1:3" x14ac:dyDescent="0.25">
      <c r="A687" s="9" t="s">
        <v>494</v>
      </c>
      <c r="B687" s="12">
        <v>147397.25910869066</v>
      </c>
      <c r="C687">
        <f>SAFADModel_final_000049[[#This Row],[Whole Building:Facility Total Electric Demand Power '[W'](Hourly) ]]/1000</f>
        <v>147.39725910869066</v>
      </c>
    </row>
    <row r="688" spans="1:3" x14ac:dyDescent="0.25">
      <c r="A688" s="9" t="s">
        <v>495</v>
      </c>
      <c r="B688" s="12">
        <v>154063.63748123744</v>
      </c>
      <c r="C688">
        <f>SAFADModel_final_000049[[#This Row],[Whole Building:Facility Total Electric Demand Power '[W'](Hourly) ]]/1000</f>
        <v>154.06363748123744</v>
      </c>
    </row>
    <row r="689" spans="1:3" x14ac:dyDescent="0.25">
      <c r="A689" s="9" t="s">
        <v>496</v>
      </c>
      <c r="B689" s="12">
        <v>145410.43726449818</v>
      </c>
      <c r="C689">
        <f>SAFADModel_final_000049[[#This Row],[Whole Building:Facility Total Electric Demand Power '[W'](Hourly) ]]/1000</f>
        <v>145.41043726449817</v>
      </c>
    </row>
    <row r="690" spans="1:3" x14ac:dyDescent="0.25">
      <c r="A690" s="9" t="s">
        <v>497</v>
      </c>
      <c r="B690" s="12">
        <v>130561.77343122987</v>
      </c>
      <c r="C690">
        <f>SAFADModel_final_000049[[#This Row],[Whole Building:Facility Total Electric Demand Power '[W'](Hourly) ]]/1000</f>
        <v>130.56177343122988</v>
      </c>
    </row>
    <row r="691" spans="1:3" x14ac:dyDescent="0.25">
      <c r="A691" s="9" t="s">
        <v>498</v>
      </c>
      <c r="B691" s="12">
        <v>45715.597877146291</v>
      </c>
      <c r="C691">
        <f>SAFADModel_final_000049[[#This Row],[Whole Building:Facility Total Electric Demand Power '[W'](Hourly) ]]/1000</f>
        <v>45.715597877146294</v>
      </c>
    </row>
    <row r="692" spans="1:3" x14ac:dyDescent="0.25">
      <c r="A692" s="9" t="s">
        <v>499</v>
      </c>
      <c r="B692" s="12">
        <v>22589.07405033903</v>
      </c>
      <c r="C692">
        <f>SAFADModel_final_000049[[#This Row],[Whole Building:Facility Total Electric Demand Power '[W'](Hourly) ]]/1000</f>
        <v>22.589074050339029</v>
      </c>
    </row>
    <row r="693" spans="1:3" x14ac:dyDescent="0.25">
      <c r="A693" s="9" t="s">
        <v>500</v>
      </c>
      <c r="B693" s="12">
        <v>9783.2262770557045</v>
      </c>
      <c r="C693">
        <f>SAFADModel_final_000049[[#This Row],[Whole Building:Facility Total Electric Demand Power '[W'](Hourly) ]]/1000</f>
        <v>9.7832262770557037</v>
      </c>
    </row>
    <row r="694" spans="1:3" x14ac:dyDescent="0.25">
      <c r="A694" s="9" t="s">
        <v>501</v>
      </c>
      <c r="B694" s="12">
        <v>7589.1491966046551</v>
      </c>
      <c r="C694">
        <f>SAFADModel_final_000049[[#This Row],[Whole Building:Facility Total Electric Demand Power '[W'](Hourly) ]]/1000</f>
        <v>7.5891491966046551</v>
      </c>
    </row>
    <row r="695" spans="1:3" x14ac:dyDescent="0.25">
      <c r="A695" s="9" t="s">
        <v>502</v>
      </c>
      <c r="B695" s="12">
        <v>7150.2368021666907</v>
      </c>
      <c r="C695">
        <f>SAFADModel_final_000049[[#This Row],[Whole Building:Facility Total Electric Demand Power '[W'](Hourly) ]]/1000</f>
        <v>7.1502368021666909</v>
      </c>
    </row>
    <row r="696" spans="1:3" x14ac:dyDescent="0.25">
      <c r="A696" s="9" t="s">
        <v>503</v>
      </c>
      <c r="B696" s="12">
        <v>7122.7926400770448</v>
      </c>
      <c r="C696">
        <f>SAFADModel_final_000049[[#This Row],[Whole Building:Facility Total Electric Demand Power '[W'](Hourly) ]]/1000</f>
        <v>7.1227926400770452</v>
      </c>
    </row>
    <row r="697" spans="1:3" x14ac:dyDescent="0.25">
      <c r="A697" s="9" t="s">
        <v>504</v>
      </c>
      <c r="B697" s="12">
        <v>7096.1029453559349</v>
      </c>
      <c r="C697">
        <f>SAFADModel_final_000049[[#This Row],[Whole Building:Facility Total Electric Demand Power '[W'](Hourly) ]]/1000</f>
        <v>7.096102945355935</v>
      </c>
    </row>
    <row r="698" spans="1:3" x14ac:dyDescent="0.25">
      <c r="A698" s="9" t="s">
        <v>505</v>
      </c>
      <c r="B698" s="12">
        <v>7070.0691328605317</v>
      </c>
      <c r="C698">
        <f>SAFADModel_final_000049[[#This Row],[Whole Building:Facility Total Electric Demand Power '[W'](Hourly) ]]/1000</f>
        <v>7.0700691328605316</v>
      </c>
    </row>
    <row r="699" spans="1:3" x14ac:dyDescent="0.25">
      <c r="A699" s="9" t="s">
        <v>506</v>
      </c>
      <c r="B699" s="12">
        <v>7045.1162702791762</v>
      </c>
      <c r="C699">
        <f>SAFADModel_final_000049[[#This Row],[Whole Building:Facility Total Electric Demand Power '[W'](Hourly) ]]/1000</f>
        <v>7.0451162702791761</v>
      </c>
    </row>
    <row r="700" spans="1:3" x14ac:dyDescent="0.25">
      <c r="A700" s="9" t="s">
        <v>507</v>
      </c>
      <c r="B700" s="12">
        <v>7021.1889296693535</v>
      </c>
      <c r="C700">
        <f>SAFADModel_final_000049[[#This Row],[Whole Building:Facility Total Electric Demand Power '[W'](Hourly) ]]/1000</f>
        <v>7.0211889296693535</v>
      </c>
    </row>
    <row r="701" spans="1:3" x14ac:dyDescent="0.25">
      <c r="A701" s="9" t="s">
        <v>508</v>
      </c>
      <c r="B701" s="12">
        <v>7004.5314914652963</v>
      </c>
      <c r="C701">
        <f>SAFADModel_final_000049[[#This Row],[Whole Building:Facility Total Electric Demand Power '[W'](Hourly) ]]/1000</f>
        <v>7.0045314914652961</v>
      </c>
    </row>
    <row r="702" spans="1:3" x14ac:dyDescent="0.25">
      <c r="A702" s="9" t="s">
        <v>509</v>
      </c>
      <c r="B702" s="12">
        <v>6986.7621364211991</v>
      </c>
      <c r="C702">
        <f>SAFADModel_final_000049[[#This Row],[Whole Building:Facility Total Electric Demand Power '[W'](Hourly) ]]/1000</f>
        <v>6.9867621364211994</v>
      </c>
    </row>
    <row r="703" spans="1:3" x14ac:dyDescent="0.25">
      <c r="A703" s="9" t="s">
        <v>510</v>
      </c>
      <c r="B703" s="12">
        <v>7004.1792035939725</v>
      </c>
      <c r="C703">
        <f>SAFADModel_final_000049[[#This Row],[Whole Building:Facility Total Electric Demand Power '[W'](Hourly) ]]/1000</f>
        <v>7.0041792035939725</v>
      </c>
    </row>
    <row r="704" spans="1:3" x14ac:dyDescent="0.25">
      <c r="A704" s="9" t="s">
        <v>511</v>
      </c>
      <c r="B704" s="12">
        <v>7068.5969618672998</v>
      </c>
      <c r="C704">
        <f>SAFADModel_final_000049[[#This Row],[Whole Building:Facility Total Electric Demand Power '[W'](Hourly) ]]/1000</f>
        <v>7.0685969618672999</v>
      </c>
    </row>
    <row r="705" spans="1:3" x14ac:dyDescent="0.25">
      <c r="A705" s="9" t="s">
        <v>512</v>
      </c>
      <c r="B705" s="12">
        <v>17123.848516848513</v>
      </c>
      <c r="C705">
        <f>SAFADModel_final_000049[[#This Row],[Whole Building:Facility Total Electric Demand Power '[W'](Hourly) ]]/1000</f>
        <v>17.123848516848515</v>
      </c>
    </row>
    <row r="706" spans="1:3" x14ac:dyDescent="0.25">
      <c r="A706" s="9" t="s">
        <v>513</v>
      </c>
      <c r="B706" s="12">
        <v>82831.726127526446</v>
      </c>
      <c r="C706">
        <f>SAFADModel_final_000049[[#This Row],[Whole Building:Facility Total Electric Demand Power '[W'](Hourly) ]]/1000</f>
        <v>82.831726127526451</v>
      </c>
    </row>
    <row r="707" spans="1:3" x14ac:dyDescent="0.25">
      <c r="A707" s="9" t="s">
        <v>514</v>
      </c>
      <c r="B707" s="12">
        <v>110854.87663144787</v>
      </c>
      <c r="C707">
        <f>SAFADModel_final_000049[[#This Row],[Whole Building:Facility Total Electric Demand Power '[W'](Hourly) ]]/1000</f>
        <v>110.85487663144787</v>
      </c>
    </row>
    <row r="708" spans="1:3" x14ac:dyDescent="0.25">
      <c r="A708" s="9" t="s">
        <v>515</v>
      </c>
      <c r="B708" s="12">
        <v>119723.06822930521</v>
      </c>
      <c r="C708">
        <f>SAFADModel_final_000049[[#This Row],[Whole Building:Facility Total Electric Demand Power '[W'](Hourly) ]]/1000</f>
        <v>119.72306822930521</v>
      </c>
    </row>
    <row r="709" spans="1:3" x14ac:dyDescent="0.25">
      <c r="A709" s="9" t="s">
        <v>516</v>
      </c>
      <c r="B709" s="12">
        <v>139239.77306547621</v>
      </c>
      <c r="C709">
        <f>SAFADModel_final_000049[[#This Row],[Whole Building:Facility Total Electric Demand Power '[W'](Hourly) ]]/1000</f>
        <v>139.23977306547621</v>
      </c>
    </row>
    <row r="710" spans="1:3" x14ac:dyDescent="0.25">
      <c r="A710" s="9" t="s">
        <v>517</v>
      </c>
      <c r="B710" s="12">
        <v>133247.18021337202</v>
      </c>
      <c r="C710">
        <f>SAFADModel_final_000049[[#This Row],[Whole Building:Facility Total Electric Demand Power '[W'](Hourly) ]]/1000</f>
        <v>133.24718021337202</v>
      </c>
    </row>
    <row r="711" spans="1:3" x14ac:dyDescent="0.25">
      <c r="A711" s="9" t="s">
        <v>518</v>
      </c>
      <c r="B711" s="12">
        <v>151021.83569116451</v>
      </c>
      <c r="C711">
        <f>SAFADModel_final_000049[[#This Row],[Whole Building:Facility Total Electric Demand Power '[W'](Hourly) ]]/1000</f>
        <v>151.02183569116451</v>
      </c>
    </row>
    <row r="712" spans="1:3" x14ac:dyDescent="0.25">
      <c r="A712" s="9" t="s">
        <v>519</v>
      </c>
      <c r="B712" s="12">
        <v>139429.35350631725</v>
      </c>
      <c r="C712">
        <f>SAFADModel_final_000049[[#This Row],[Whole Building:Facility Total Electric Demand Power '[W'](Hourly) ]]/1000</f>
        <v>139.42935350631726</v>
      </c>
    </row>
    <row r="713" spans="1:3" x14ac:dyDescent="0.25">
      <c r="A713" s="9" t="s">
        <v>520</v>
      </c>
      <c r="B713" s="12">
        <v>142145.69272047011</v>
      </c>
      <c r="C713">
        <f>SAFADModel_final_000049[[#This Row],[Whole Building:Facility Total Electric Demand Power '[W'](Hourly) ]]/1000</f>
        <v>142.14569272047009</v>
      </c>
    </row>
    <row r="714" spans="1:3" x14ac:dyDescent="0.25">
      <c r="A714" s="9" t="s">
        <v>521</v>
      </c>
      <c r="B714" s="12">
        <v>116257.81607649002</v>
      </c>
      <c r="C714">
        <f>SAFADModel_final_000049[[#This Row],[Whole Building:Facility Total Electric Demand Power '[W'](Hourly) ]]/1000</f>
        <v>116.25781607649003</v>
      </c>
    </row>
    <row r="715" spans="1:3" x14ac:dyDescent="0.25">
      <c r="A715" s="9" t="s">
        <v>522</v>
      </c>
      <c r="B715" s="12">
        <v>92293.129445559913</v>
      </c>
      <c r="C715">
        <f>SAFADModel_final_000049[[#This Row],[Whole Building:Facility Total Electric Demand Power '[W'](Hourly) ]]/1000</f>
        <v>92.293129445559913</v>
      </c>
    </row>
    <row r="716" spans="1:3" x14ac:dyDescent="0.25">
      <c r="A716" s="9" t="s">
        <v>523</v>
      </c>
      <c r="B716" s="12">
        <v>61949.528399699695</v>
      </c>
      <c r="C716">
        <f>SAFADModel_final_000049[[#This Row],[Whole Building:Facility Total Electric Demand Power '[W'](Hourly) ]]/1000</f>
        <v>61.949528399699695</v>
      </c>
    </row>
    <row r="717" spans="1:3" x14ac:dyDescent="0.25">
      <c r="A717" s="9" t="s">
        <v>524</v>
      </c>
      <c r="B717" s="12">
        <v>37311.523900003551</v>
      </c>
      <c r="C717">
        <f>SAFADModel_final_000049[[#This Row],[Whole Building:Facility Total Electric Demand Power '[W'](Hourly) ]]/1000</f>
        <v>37.31152390000355</v>
      </c>
    </row>
    <row r="718" spans="1:3" x14ac:dyDescent="0.25">
      <c r="A718" s="9" t="s">
        <v>525</v>
      </c>
      <c r="B718" s="12">
        <v>7237.9238464524797</v>
      </c>
      <c r="C718">
        <f>SAFADModel_final_000049[[#This Row],[Whole Building:Facility Total Electric Demand Power '[W'](Hourly) ]]/1000</f>
        <v>7.23792384645248</v>
      </c>
    </row>
    <row r="719" spans="1:3" x14ac:dyDescent="0.25">
      <c r="A719" s="9" t="s">
        <v>526</v>
      </c>
      <c r="B719" s="12">
        <v>7190.6766474208198</v>
      </c>
      <c r="C719">
        <f>SAFADModel_final_000049[[#This Row],[Whole Building:Facility Total Electric Demand Power '[W'](Hourly) ]]/1000</f>
        <v>7.1906766474208199</v>
      </c>
    </row>
    <row r="720" spans="1:3" x14ac:dyDescent="0.25">
      <c r="A720" s="9" t="s">
        <v>527</v>
      </c>
      <c r="B720" s="12">
        <v>7160.1818607874957</v>
      </c>
      <c r="C720">
        <f>SAFADModel_final_000049[[#This Row],[Whole Building:Facility Total Electric Demand Power '[W'](Hourly) ]]/1000</f>
        <v>7.1601818607874961</v>
      </c>
    </row>
    <row r="721" spans="1:3" x14ac:dyDescent="0.25">
      <c r="A721" s="9" t="s">
        <v>528</v>
      </c>
      <c r="B721" s="12">
        <v>7137.5665107775412</v>
      </c>
      <c r="C721">
        <f>SAFADModel_final_000049[[#This Row],[Whole Building:Facility Total Electric Demand Power '[W'](Hourly) ]]/1000</f>
        <v>7.1375665107775408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941DB-79C9-4851-8844-C971704A31F5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13309.789974407962</v>
      </c>
      <c r="C2">
        <f>SAFADModel_final_000048[[#This Row],[Whole Building:Facility Total Electric Demand Power '[W'](Hourly) ]]/1000</f>
        <v>13.309789974407963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13034.902871183614</v>
      </c>
      <c r="C3">
        <f>SAFADModel_final_000048[[#This Row],[Whole Building:Facility Total Electric Demand Power '[W'](Hourly) ]]/1000</f>
        <v>13.034902871183615</v>
      </c>
      <c r="D3">
        <v>-60.013054667882749</v>
      </c>
      <c r="E3">
        <v>118.61863672436841</v>
      </c>
      <c r="F3">
        <v>68.179528858360584</v>
      </c>
    </row>
    <row r="4" spans="1:6" x14ac:dyDescent="0.25">
      <c r="A4" s="9" t="s">
        <v>3</v>
      </c>
      <c r="B4" s="12">
        <v>12928.420168530016</v>
      </c>
      <c r="C4">
        <f>SAFADModel_final_000048[[#This Row],[Whole Building:Facility Total Electric Demand Power '[W'](Hourly) ]]/1000</f>
        <v>12.928420168530016</v>
      </c>
    </row>
    <row r="5" spans="1:6" x14ac:dyDescent="0.25">
      <c r="A5" s="9" t="s">
        <v>4</v>
      </c>
      <c r="B5" s="12">
        <v>12818.090559812445</v>
      </c>
      <c r="C5">
        <f>SAFADModel_final_000048[[#This Row],[Whole Building:Facility Total Electric Demand Power '[W'](Hourly) ]]/1000</f>
        <v>12.818090559812445</v>
      </c>
    </row>
    <row r="6" spans="1:6" x14ac:dyDescent="0.25">
      <c r="A6" s="9" t="s">
        <v>5</v>
      </c>
      <c r="B6" s="12">
        <v>12702.399986745098</v>
      </c>
      <c r="C6">
        <f>SAFADModel_final_000048[[#This Row],[Whole Building:Facility Total Electric Demand Power '[W'](Hourly) ]]/1000</f>
        <v>12.702399986745098</v>
      </c>
    </row>
    <row r="7" spans="1:6" x14ac:dyDescent="0.25">
      <c r="A7" s="9" t="s">
        <v>6</v>
      </c>
      <c r="B7" s="12">
        <v>12660.861142515134</v>
      </c>
      <c r="C7">
        <f>SAFADModel_final_000048[[#This Row],[Whole Building:Facility Total Electric Demand Power '[W'](Hourly) ]]/1000</f>
        <v>12.660861142515135</v>
      </c>
    </row>
    <row r="8" spans="1:6" x14ac:dyDescent="0.25">
      <c r="A8" s="9" t="s">
        <v>7</v>
      </c>
      <c r="B8" s="12">
        <v>12800.440505224096</v>
      </c>
      <c r="C8">
        <f>SAFADModel_final_000048[[#This Row],[Whole Building:Facility Total Electric Demand Power '[W'](Hourly) ]]/1000</f>
        <v>12.800440505224095</v>
      </c>
    </row>
    <row r="9" spans="1:6" x14ac:dyDescent="0.25">
      <c r="A9" s="9" t="s">
        <v>8</v>
      </c>
      <c r="B9" s="12">
        <v>46817.207094383106</v>
      </c>
      <c r="C9">
        <f>SAFADModel_final_000048[[#This Row],[Whole Building:Facility Total Electric Demand Power '[W'](Hourly) ]]/1000</f>
        <v>46.817207094383107</v>
      </c>
    </row>
    <row r="10" spans="1:6" x14ac:dyDescent="0.25">
      <c r="A10" s="9" t="s">
        <v>9</v>
      </c>
      <c r="B10" s="12">
        <v>65107.577943761302</v>
      </c>
      <c r="C10">
        <f>SAFADModel_final_000048[[#This Row],[Whole Building:Facility Total Electric Demand Power '[W'](Hourly) ]]/1000</f>
        <v>65.107577943761299</v>
      </c>
    </row>
    <row r="11" spans="1:6" x14ac:dyDescent="0.25">
      <c r="A11" s="9" t="s">
        <v>10</v>
      </c>
      <c r="B11" s="12">
        <v>133533.1641798013</v>
      </c>
      <c r="C11">
        <f>SAFADModel_final_000048[[#This Row],[Whole Building:Facility Total Electric Demand Power '[W'](Hourly) ]]/1000</f>
        <v>133.5331641798013</v>
      </c>
    </row>
    <row r="12" spans="1:6" x14ac:dyDescent="0.25">
      <c r="A12" s="9" t="s">
        <v>11</v>
      </c>
      <c r="B12" s="12">
        <v>147094.18350592323</v>
      </c>
      <c r="C12">
        <f>SAFADModel_final_000048[[#This Row],[Whole Building:Facility Total Electric Demand Power '[W'](Hourly) ]]/1000</f>
        <v>147.09418350592321</v>
      </c>
    </row>
    <row r="13" spans="1:6" x14ac:dyDescent="0.25">
      <c r="A13" s="9" t="s">
        <v>12</v>
      </c>
      <c r="B13" s="12">
        <v>251313.53060226422</v>
      </c>
      <c r="C13">
        <f>SAFADModel_final_000048[[#This Row],[Whole Building:Facility Total Electric Demand Power '[W'](Hourly) ]]/1000</f>
        <v>251.31353060226422</v>
      </c>
    </row>
    <row r="14" spans="1:6" x14ac:dyDescent="0.25">
      <c r="A14" s="9" t="s">
        <v>13</v>
      </c>
      <c r="B14" s="12">
        <v>264942.63048139826</v>
      </c>
      <c r="C14">
        <f>SAFADModel_final_000048[[#This Row],[Whole Building:Facility Total Electric Demand Power '[W'](Hourly) ]]/1000</f>
        <v>264.94263048139828</v>
      </c>
    </row>
    <row r="15" spans="1:6" x14ac:dyDescent="0.25">
      <c r="A15" s="9" t="s">
        <v>14</v>
      </c>
      <c r="B15" s="12">
        <v>291139.87701807398</v>
      </c>
      <c r="C15">
        <f>SAFADModel_final_000048[[#This Row],[Whole Building:Facility Total Electric Demand Power '[W'](Hourly) ]]/1000</f>
        <v>291.139877018074</v>
      </c>
    </row>
    <row r="16" spans="1:6" x14ac:dyDescent="0.25">
      <c r="A16" s="9" t="s">
        <v>15</v>
      </c>
      <c r="B16" s="12">
        <v>298519.22857982788</v>
      </c>
      <c r="C16">
        <f>SAFADModel_final_000048[[#This Row],[Whole Building:Facility Total Electric Demand Power '[W'](Hourly) ]]/1000</f>
        <v>298.51922857982788</v>
      </c>
    </row>
    <row r="17" spans="1:3" x14ac:dyDescent="0.25">
      <c r="A17" s="9" t="s">
        <v>16</v>
      </c>
      <c r="B17" s="12">
        <v>279496.02487216279</v>
      </c>
      <c r="C17">
        <f>SAFADModel_final_000048[[#This Row],[Whole Building:Facility Total Electric Demand Power '[W'](Hourly) ]]/1000</f>
        <v>279.49602487216276</v>
      </c>
    </row>
    <row r="18" spans="1:3" x14ac:dyDescent="0.25">
      <c r="A18" s="9" t="s">
        <v>17</v>
      </c>
      <c r="B18" s="12">
        <v>253452.91816751307</v>
      </c>
      <c r="C18">
        <f>SAFADModel_final_000048[[#This Row],[Whole Building:Facility Total Electric Demand Power '[W'](Hourly) ]]/1000</f>
        <v>253.45291816751308</v>
      </c>
    </row>
    <row r="19" spans="1:3" x14ac:dyDescent="0.25">
      <c r="A19" s="9" t="s">
        <v>18</v>
      </c>
      <c r="B19" s="12">
        <v>90993.070635385287</v>
      </c>
      <c r="C19">
        <f>SAFADModel_final_000048[[#This Row],[Whole Building:Facility Total Electric Demand Power '[W'](Hourly) ]]/1000</f>
        <v>90.993070635385294</v>
      </c>
    </row>
    <row r="20" spans="1:3" x14ac:dyDescent="0.25">
      <c r="A20" s="9" t="s">
        <v>19</v>
      </c>
      <c r="B20" s="12">
        <v>45220.038402514096</v>
      </c>
      <c r="C20">
        <f>SAFADModel_final_000048[[#This Row],[Whole Building:Facility Total Electric Demand Power '[W'](Hourly) ]]/1000</f>
        <v>45.220038402514099</v>
      </c>
    </row>
    <row r="21" spans="1:3" x14ac:dyDescent="0.25">
      <c r="A21" s="9" t="s">
        <v>20</v>
      </c>
      <c r="B21" s="12">
        <v>18005.785085556916</v>
      </c>
      <c r="C21">
        <f>SAFADModel_final_000048[[#This Row],[Whole Building:Facility Total Electric Demand Power '[W'](Hourly) ]]/1000</f>
        <v>18.005785085556916</v>
      </c>
    </row>
    <row r="22" spans="1:3" x14ac:dyDescent="0.25">
      <c r="A22" s="9" t="s">
        <v>21</v>
      </c>
      <c r="B22" s="12">
        <v>13872.765886485786</v>
      </c>
      <c r="C22">
        <f>SAFADModel_final_000048[[#This Row],[Whole Building:Facility Total Electric Demand Power '[W'](Hourly) ]]/1000</f>
        <v>13.872765886485785</v>
      </c>
    </row>
    <row r="23" spans="1:3" x14ac:dyDescent="0.25">
      <c r="A23" s="9" t="s">
        <v>22</v>
      </c>
      <c r="B23" s="12">
        <v>13442.682362064443</v>
      </c>
      <c r="C23">
        <f>SAFADModel_final_000048[[#This Row],[Whole Building:Facility Total Electric Demand Power '[W'](Hourly) ]]/1000</f>
        <v>13.442682362064442</v>
      </c>
    </row>
    <row r="24" spans="1:3" x14ac:dyDescent="0.25">
      <c r="A24" s="9" t="s">
        <v>23</v>
      </c>
      <c r="B24" s="12">
        <v>13450.931651419489</v>
      </c>
      <c r="C24">
        <f>SAFADModel_final_000048[[#This Row],[Whole Building:Facility Total Electric Demand Power '[W'](Hourly) ]]/1000</f>
        <v>13.45093165141949</v>
      </c>
    </row>
    <row r="25" spans="1:3" x14ac:dyDescent="0.25">
      <c r="A25" s="9" t="s">
        <v>24</v>
      </c>
      <c r="B25" s="12">
        <v>13434.757200036389</v>
      </c>
      <c r="C25">
        <f>SAFADModel_final_000048[[#This Row],[Whole Building:Facility Total Electric Demand Power '[W'](Hourly) ]]/1000</f>
        <v>13.434757200036389</v>
      </c>
    </row>
    <row r="26" spans="1:3" x14ac:dyDescent="0.25">
      <c r="A26" s="9" t="s">
        <v>25</v>
      </c>
      <c r="B26" s="12">
        <v>13413.307666113365</v>
      </c>
      <c r="C26">
        <f>SAFADModel_final_000048[[#This Row],[Whole Building:Facility Total Electric Demand Power '[W'](Hourly) ]]/1000</f>
        <v>13.413307666113365</v>
      </c>
    </row>
    <row r="27" spans="1:3" x14ac:dyDescent="0.25">
      <c r="A27" s="9" t="s">
        <v>26</v>
      </c>
      <c r="B27" s="12">
        <v>13382.078978960815</v>
      </c>
      <c r="C27">
        <f>SAFADModel_final_000048[[#This Row],[Whole Building:Facility Total Electric Demand Power '[W'](Hourly) ]]/1000</f>
        <v>13.382078978960815</v>
      </c>
    </row>
    <row r="28" spans="1:3" x14ac:dyDescent="0.25">
      <c r="A28" s="9" t="s">
        <v>27</v>
      </c>
      <c r="B28" s="12">
        <v>13349.833972918923</v>
      </c>
      <c r="C28">
        <f>SAFADModel_final_000048[[#This Row],[Whole Building:Facility Total Electric Demand Power '[W'](Hourly) ]]/1000</f>
        <v>13.349833972918923</v>
      </c>
    </row>
    <row r="29" spans="1:3" x14ac:dyDescent="0.25">
      <c r="A29" s="9" t="s">
        <v>28</v>
      </c>
      <c r="B29" s="12">
        <v>13346.109201048303</v>
      </c>
      <c r="C29">
        <f>SAFADModel_final_000048[[#This Row],[Whole Building:Facility Total Electric Demand Power '[W'](Hourly) ]]/1000</f>
        <v>13.346109201048302</v>
      </c>
    </row>
    <row r="30" spans="1:3" x14ac:dyDescent="0.25">
      <c r="A30" s="9" t="s">
        <v>29</v>
      </c>
      <c r="B30" s="12">
        <v>13341.812138538729</v>
      </c>
      <c r="C30">
        <f>SAFADModel_final_000048[[#This Row],[Whole Building:Facility Total Electric Demand Power '[W'](Hourly) ]]/1000</f>
        <v>13.34181213853873</v>
      </c>
    </row>
    <row r="31" spans="1:3" x14ac:dyDescent="0.25">
      <c r="A31" s="9" t="s">
        <v>30</v>
      </c>
      <c r="B31" s="12">
        <v>13338.723149622523</v>
      </c>
      <c r="C31">
        <f>SAFADModel_final_000048[[#This Row],[Whole Building:Facility Total Electric Demand Power '[W'](Hourly) ]]/1000</f>
        <v>13.338723149622522</v>
      </c>
    </row>
    <row r="32" spans="1:3" x14ac:dyDescent="0.25">
      <c r="A32" s="9" t="s">
        <v>31</v>
      </c>
      <c r="B32" s="12">
        <v>13341.218670222219</v>
      </c>
      <c r="C32">
        <f>SAFADModel_final_000048[[#This Row],[Whole Building:Facility Total Electric Demand Power '[W'](Hourly) ]]/1000</f>
        <v>13.341218670222219</v>
      </c>
    </row>
    <row r="33" spans="1:3" x14ac:dyDescent="0.25">
      <c r="A33" s="9" t="s">
        <v>32</v>
      </c>
      <c r="B33" s="12">
        <v>33977.152509024389</v>
      </c>
      <c r="C33">
        <f>SAFADModel_final_000048[[#This Row],[Whole Building:Facility Total Electric Demand Power '[W'](Hourly) ]]/1000</f>
        <v>33.977152509024386</v>
      </c>
    </row>
    <row r="34" spans="1:3" x14ac:dyDescent="0.25">
      <c r="A34" s="9" t="s">
        <v>33</v>
      </c>
      <c r="B34" s="12">
        <v>145073.70759261723</v>
      </c>
      <c r="C34">
        <f>SAFADModel_final_000048[[#This Row],[Whole Building:Facility Total Electric Demand Power '[W'](Hourly) ]]/1000</f>
        <v>145.07370759261724</v>
      </c>
    </row>
    <row r="35" spans="1:3" x14ac:dyDescent="0.25">
      <c r="A35" s="9" t="s">
        <v>34</v>
      </c>
      <c r="B35" s="12">
        <v>206788.87373438035</v>
      </c>
      <c r="C35">
        <f>SAFADModel_final_000048[[#This Row],[Whole Building:Facility Total Electric Demand Power '[W'](Hourly) ]]/1000</f>
        <v>206.78887373438036</v>
      </c>
    </row>
    <row r="36" spans="1:3" x14ac:dyDescent="0.25">
      <c r="A36" s="9" t="s">
        <v>35</v>
      </c>
      <c r="B36" s="12">
        <v>233250.20529661127</v>
      </c>
      <c r="C36">
        <f>SAFADModel_final_000048[[#This Row],[Whole Building:Facility Total Electric Demand Power '[W'](Hourly) ]]/1000</f>
        <v>233.25020529661126</v>
      </c>
    </row>
    <row r="37" spans="1:3" x14ac:dyDescent="0.25">
      <c r="A37" s="9" t="s">
        <v>36</v>
      </c>
      <c r="B37" s="12">
        <v>278857.51605505933</v>
      </c>
      <c r="C37">
        <f>SAFADModel_final_000048[[#This Row],[Whole Building:Facility Total Electric Demand Power '[W'](Hourly) ]]/1000</f>
        <v>278.85751605505931</v>
      </c>
    </row>
    <row r="38" spans="1:3" x14ac:dyDescent="0.25">
      <c r="A38" s="9" t="s">
        <v>37</v>
      </c>
      <c r="B38" s="12">
        <v>273464.44265959511</v>
      </c>
      <c r="C38">
        <f>SAFADModel_final_000048[[#This Row],[Whole Building:Facility Total Electric Demand Power '[W'](Hourly) ]]/1000</f>
        <v>273.46444265959514</v>
      </c>
    </row>
    <row r="39" spans="1:3" x14ac:dyDescent="0.25">
      <c r="A39" s="9" t="s">
        <v>38</v>
      </c>
      <c r="B39" s="12">
        <v>304187.69923619804</v>
      </c>
      <c r="C39">
        <f>SAFADModel_final_000048[[#This Row],[Whole Building:Facility Total Electric Demand Power '[W'](Hourly) ]]/1000</f>
        <v>304.18769923619806</v>
      </c>
    </row>
    <row r="40" spans="1:3" x14ac:dyDescent="0.25">
      <c r="A40" s="9" t="s">
        <v>39</v>
      </c>
      <c r="B40" s="12">
        <v>270863.83992030774</v>
      </c>
      <c r="C40">
        <f>SAFADModel_final_000048[[#This Row],[Whole Building:Facility Total Electric Demand Power '[W'](Hourly) ]]/1000</f>
        <v>270.86383992030773</v>
      </c>
    </row>
    <row r="41" spans="1:3" x14ac:dyDescent="0.25">
      <c r="A41" s="9" t="s">
        <v>40</v>
      </c>
      <c r="B41" s="12">
        <v>264571.35313719971</v>
      </c>
      <c r="C41">
        <f>SAFADModel_final_000048[[#This Row],[Whole Building:Facility Total Electric Demand Power '[W'](Hourly) ]]/1000</f>
        <v>264.57135313719971</v>
      </c>
    </row>
    <row r="42" spans="1:3" x14ac:dyDescent="0.25">
      <c r="A42" s="9" t="s">
        <v>41</v>
      </c>
      <c r="B42" s="12">
        <v>211945.7721026699</v>
      </c>
      <c r="C42">
        <f>SAFADModel_final_000048[[#This Row],[Whole Building:Facility Total Electric Demand Power '[W'](Hourly) ]]/1000</f>
        <v>211.94577210266991</v>
      </c>
    </row>
    <row r="43" spans="1:3" x14ac:dyDescent="0.25">
      <c r="A43" s="9" t="s">
        <v>42</v>
      </c>
      <c r="B43" s="12">
        <v>174263.55632680628</v>
      </c>
      <c r="C43">
        <f>SAFADModel_final_000048[[#This Row],[Whole Building:Facility Total Electric Demand Power '[W'](Hourly) ]]/1000</f>
        <v>174.26355632680628</v>
      </c>
    </row>
    <row r="44" spans="1:3" x14ac:dyDescent="0.25">
      <c r="A44" s="9" t="s">
        <v>43</v>
      </c>
      <c r="B44" s="12">
        <v>114261.75987157326</v>
      </c>
      <c r="C44">
        <f>SAFADModel_final_000048[[#This Row],[Whole Building:Facility Total Electric Demand Power '[W'](Hourly) ]]/1000</f>
        <v>114.26175987157326</v>
      </c>
    </row>
    <row r="45" spans="1:3" x14ac:dyDescent="0.25">
      <c r="A45" s="9" t="s">
        <v>44</v>
      </c>
      <c r="B45" s="12">
        <v>62965.538266648859</v>
      </c>
      <c r="C45">
        <f>SAFADModel_final_000048[[#This Row],[Whole Building:Facility Total Electric Demand Power '[W'](Hourly) ]]/1000</f>
        <v>62.965538266648856</v>
      </c>
    </row>
    <row r="46" spans="1:3" x14ac:dyDescent="0.25">
      <c r="A46" s="9" t="s">
        <v>45</v>
      </c>
      <c r="B46" s="12">
        <v>13622.177075433676</v>
      </c>
      <c r="C46">
        <f>SAFADModel_final_000048[[#This Row],[Whole Building:Facility Total Electric Demand Power '[W'](Hourly) ]]/1000</f>
        <v>13.622177075433676</v>
      </c>
    </row>
    <row r="47" spans="1:3" x14ac:dyDescent="0.25">
      <c r="A47" s="9" t="s">
        <v>46</v>
      </c>
      <c r="B47" s="12">
        <v>13520.482879493713</v>
      </c>
      <c r="C47">
        <f>SAFADModel_final_000048[[#This Row],[Whole Building:Facility Total Electric Demand Power '[W'](Hourly) ]]/1000</f>
        <v>13.520482879493713</v>
      </c>
    </row>
    <row r="48" spans="1:3" x14ac:dyDescent="0.25">
      <c r="A48" s="9" t="s">
        <v>47</v>
      </c>
      <c r="B48" s="12">
        <v>13427.124841465535</v>
      </c>
      <c r="C48">
        <f>SAFADModel_final_000048[[#This Row],[Whole Building:Facility Total Electric Demand Power '[W'](Hourly) ]]/1000</f>
        <v>13.427124841465535</v>
      </c>
    </row>
    <row r="49" spans="1:3" x14ac:dyDescent="0.25">
      <c r="A49" s="9" t="s">
        <v>48</v>
      </c>
      <c r="B49" s="12">
        <v>13334.671658060817</v>
      </c>
      <c r="C49">
        <f>SAFADModel_final_000048[[#This Row],[Whole Building:Facility Total Electric Demand Power '[W'](Hourly) ]]/1000</f>
        <v>13.334671658060817</v>
      </c>
    </row>
    <row r="50" spans="1:3" x14ac:dyDescent="0.25">
      <c r="A50" s="9" t="s">
        <v>49</v>
      </c>
      <c r="B50" s="12">
        <v>13245.414536692448</v>
      </c>
      <c r="C50">
        <f>SAFADModel_final_000048[[#This Row],[Whole Building:Facility Total Electric Demand Power '[W'](Hourly) ]]/1000</f>
        <v>13.245414536692447</v>
      </c>
    </row>
    <row r="51" spans="1:3" x14ac:dyDescent="0.25">
      <c r="A51" s="9" t="s">
        <v>50</v>
      </c>
      <c r="B51" s="12">
        <v>13169.963360869651</v>
      </c>
      <c r="C51">
        <f>SAFADModel_final_000048[[#This Row],[Whole Building:Facility Total Electric Demand Power '[W'](Hourly) ]]/1000</f>
        <v>13.169963360869652</v>
      </c>
    </row>
    <row r="52" spans="1:3" x14ac:dyDescent="0.25">
      <c r="A52" s="9" t="s">
        <v>51</v>
      </c>
      <c r="B52" s="12">
        <v>13082.417726668982</v>
      </c>
      <c r="C52">
        <f>SAFADModel_final_000048[[#This Row],[Whole Building:Facility Total Electric Demand Power '[W'](Hourly) ]]/1000</f>
        <v>13.082417726668982</v>
      </c>
    </row>
    <row r="53" spans="1:3" x14ac:dyDescent="0.25">
      <c r="A53" s="9" t="s">
        <v>52</v>
      </c>
      <c r="B53" s="12">
        <v>13007.193909244832</v>
      </c>
      <c r="C53">
        <f>SAFADModel_final_000048[[#This Row],[Whole Building:Facility Total Electric Demand Power '[W'](Hourly) ]]/1000</f>
        <v>13.007193909244831</v>
      </c>
    </row>
    <row r="54" spans="1:3" x14ac:dyDescent="0.25">
      <c r="A54" s="9" t="s">
        <v>53</v>
      </c>
      <c r="B54" s="12">
        <v>12932.026874699111</v>
      </c>
      <c r="C54">
        <f>SAFADModel_final_000048[[#This Row],[Whole Building:Facility Total Electric Demand Power '[W'](Hourly) ]]/1000</f>
        <v>12.932026874699112</v>
      </c>
    </row>
    <row r="55" spans="1:3" x14ac:dyDescent="0.25">
      <c r="A55" s="9" t="s">
        <v>54</v>
      </c>
      <c r="B55" s="12">
        <v>12913.623534590994</v>
      </c>
      <c r="C55">
        <f>SAFADModel_final_000048[[#This Row],[Whole Building:Facility Total Electric Demand Power '[W'](Hourly) ]]/1000</f>
        <v>12.913623534590993</v>
      </c>
    </row>
    <row r="56" spans="1:3" x14ac:dyDescent="0.25">
      <c r="A56" s="9" t="s">
        <v>55</v>
      </c>
      <c r="B56" s="12">
        <v>13047.864646122895</v>
      </c>
      <c r="C56">
        <f>SAFADModel_final_000048[[#This Row],[Whole Building:Facility Total Electric Demand Power '[W'](Hourly) ]]/1000</f>
        <v>13.047864646122894</v>
      </c>
    </row>
    <row r="57" spans="1:3" x14ac:dyDescent="0.25">
      <c r="A57" s="9" t="s">
        <v>56</v>
      </c>
      <c r="B57" s="12">
        <v>41041.379378649624</v>
      </c>
      <c r="C57">
        <f>SAFADModel_final_000048[[#This Row],[Whole Building:Facility Total Electric Demand Power '[W'](Hourly) ]]/1000</f>
        <v>41.041379378649623</v>
      </c>
    </row>
    <row r="58" spans="1:3" x14ac:dyDescent="0.25">
      <c r="A58" s="9" t="s">
        <v>57</v>
      </c>
      <c r="B58" s="12">
        <v>96577.95989915081</v>
      </c>
      <c r="C58">
        <f>SAFADModel_final_000048[[#This Row],[Whole Building:Facility Total Electric Demand Power '[W'](Hourly) ]]/1000</f>
        <v>96.577959899150812</v>
      </c>
    </row>
    <row r="59" spans="1:3" x14ac:dyDescent="0.25">
      <c r="A59" s="9" t="s">
        <v>58</v>
      </c>
      <c r="B59" s="12">
        <v>173710.68554907784</v>
      </c>
      <c r="C59">
        <f>SAFADModel_final_000048[[#This Row],[Whole Building:Facility Total Electric Demand Power '[W'](Hourly) ]]/1000</f>
        <v>173.71068554907785</v>
      </c>
    </row>
    <row r="60" spans="1:3" x14ac:dyDescent="0.25">
      <c r="A60" s="9" t="s">
        <v>59</v>
      </c>
      <c r="B60" s="12">
        <v>232244.48727064198</v>
      </c>
      <c r="C60">
        <f>SAFADModel_final_000048[[#This Row],[Whole Building:Facility Total Electric Demand Power '[W'](Hourly) ]]/1000</f>
        <v>232.244487270642</v>
      </c>
    </row>
    <row r="61" spans="1:3" x14ac:dyDescent="0.25">
      <c r="A61" s="9" t="s">
        <v>60</v>
      </c>
      <c r="B61" s="12">
        <v>292888.09211268672</v>
      </c>
      <c r="C61">
        <f>SAFADModel_final_000048[[#This Row],[Whole Building:Facility Total Electric Demand Power '[W'](Hourly) ]]/1000</f>
        <v>292.88809211268671</v>
      </c>
    </row>
    <row r="62" spans="1:3" x14ac:dyDescent="0.25">
      <c r="A62" s="9" t="s">
        <v>61</v>
      </c>
      <c r="B62" s="12">
        <v>297127.36687860783</v>
      </c>
      <c r="C62">
        <f>SAFADModel_final_000048[[#This Row],[Whole Building:Facility Total Electric Demand Power '[W'](Hourly) ]]/1000</f>
        <v>297.12736687860786</v>
      </c>
    </row>
    <row r="63" spans="1:3" x14ac:dyDescent="0.25">
      <c r="A63" s="9" t="s">
        <v>62</v>
      </c>
      <c r="B63" s="12">
        <v>292732.66809228185</v>
      </c>
      <c r="C63">
        <f>SAFADModel_final_000048[[#This Row],[Whole Building:Facility Total Electric Demand Power '[W'](Hourly) ]]/1000</f>
        <v>292.73266809228187</v>
      </c>
    </row>
    <row r="64" spans="1:3" x14ac:dyDescent="0.25">
      <c r="A64" s="9" t="s">
        <v>63</v>
      </c>
      <c r="B64" s="12">
        <v>298604.58235381352</v>
      </c>
      <c r="C64">
        <f>SAFADModel_final_000048[[#This Row],[Whole Building:Facility Total Electric Demand Power '[W'](Hourly) ]]/1000</f>
        <v>298.6045823538135</v>
      </c>
    </row>
    <row r="65" spans="1:3" x14ac:dyDescent="0.25">
      <c r="A65" s="9" t="s">
        <v>64</v>
      </c>
      <c r="B65" s="12">
        <v>250519.19732834175</v>
      </c>
      <c r="C65">
        <f>SAFADModel_final_000048[[#This Row],[Whole Building:Facility Total Electric Demand Power '[W'](Hourly) ]]/1000</f>
        <v>250.51919732834173</v>
      </c>
    </row>
    <row r="66" spans="1:3" x14ac:dyDescent="0.25">
      <c r="A66" s="9" t="s">
        <v>65</v>
      </c>
      <c r="B66" s="12">
        <v>120640.38232148396</v>
      </c>
      <c r="C66">
        <f>SAFADModel_final_000048[[#This Row],[Whole Building:Facility Total Electric Demand Power '[W'](Hourly) ]]/1000</f>
        <v>120.64038232148397</v>
      </c>
    </row>
    <row r="67" spans="1:3" x14ac:dyDescent="0.25">
      <c r="A67" s="9" t="s">
        <v>66</v>
      </c>
      <c r="B67" s="12">
        <v>84618.721269663263</v>
      </c>
      <c r="C67">
        <f>SAFADModel_final_000048[[#This Row],[Whole Building:Facility Total Electric Demand Power '[W'](Hourly) ]]/1000</f>
        <v>84.618721269663268</v>
      </c>
    </row>
    <row r="68" spans="1:3" x14ac:dyDescent="0.25">
      <c r="A68" s="9" t="s">
        <v>67</v>
      </c>
      <c r="B68" s="12">
        <v>37675.45750469948</v>
      </c>
      <c r="C68">
        <f>SAFADModel_final_000048[[#This Row],[Whole Building:Facility Total Electric Demand Power '[W'](Hourly) ]]/1000</f>
        <v>37.67545750469948</v>
      </c>
    </row>
    <row r="69" spans="1:3" x14ac:dyDescent="0.25">
      <c r="A69" s="9" t="s">
        <v>68</v>
      </c>
      <c r="B69" s="12">
        <v>14303.205916566241</v>
      </c>
      <c r="C69">
        <f>SAFADModel_final_000048[[#This Row],[Whole Building:Facility Total Electric Demand Power '[W'](Hourly) ]]/1000</f>
        <v>14.303205916566242</v>
      </c>
    </row>
    <row r="70" spans="1:3" x14ac:dyDescent="0.25">
      <c r="A70" s="9" t="s">
        <v>69</v>
      </c>
      <c r="B70" s="12">
        <v>13849.242343259895</v>
      </c>
      <c r="C70">
        <f>SAFADModel_final_000048[[#This Row],[Whole Building:Facility Total Electric Demand Power '[W'](Hourly) ]]/1000</f>
        <v>13.849242343259895</v>
      </c>
    </row>
    <row r="71" spans="1:3" x14ac:dyDescent="0.25">
      <c r="A71" s="9" t="s">
        <v>70</v>
      </c>
      <c r="B71" s="12">
        <v>13392.42901507472</v>
      </c>
      <c r="C71">
        <f>SAFADModel_final_000048[[#This Row],[Whole Building:Facility Total Electric Demand Power '[W'](Hourly) ]]/1000</f>
        <v>13.39242901507472</v>
      </c>
    </row>
    <row r="72" spans="1:3" x14ac:dyDescent="0.25">
      <c r="A72" s="9" t="s">
        <v>71</v>
      </c>
      <c r="B72" s="12">
        <v>13344.980497159313</v>
      </c>
      <c r="C72">
        <f>SAFADModel_final_000048[[#This Row],[Whole Building:Facility Total Electric Demand Power '[W'](Hourly) ]]/1000</f>
        <v>13.344980497159312</v>
      </c>
    </row>
    <row r="73" spans="1:3" x14ac:dyDescent="0.25">
      <c r="A73" s="9" t="s">
        <v>72</v>
      </c>
      <c r="B73" s="12">
        <v>13296.640653602883</v>
      </c>
      <c r="C73">
        <f>SAFADModel_final_000048[[#This Row],[Whole Building:Facility Total Electric Demand Power '[W'](Hourly) ]]/1000</f>
        <v>13.296640653602882</v>
      </c>
    </row>
    <row r="74" spans="1:3" x14ac:dyDescent="0.25">
      <c r="A74" s="9" t="s">
        <v>73</v>
      </c>
      <c r="B74" s="12">
        <v>13249.550271808033</v>
      </c>
      <c r="C74">
        <f>SAFADModel_final_000048[[#This Row],[Whole Building:Facility Total Electric Demand Power '[W'](Hourly) ]]/1000</f>
        <v>13.249550271808033</v>
      </c>
    </row>
    <row r="75" spans="1:3" x14ac:dyDescent="0.25">
      <c r="A75" s="9" t="s">
        <v>74</v>
      </c>
      <c r="B75" s="12">
        <v>13198.928290432994</v>
      </c>
      <c r="C75">
        <f>SAFADModel_final_000048[[#This Row],[Whole Building:Facility Total Electric Demand Power '[W'](Hourly) ]]/1000</f>
        <v>13.198928290432994</v>
      </c>
    </row>
    <row r="76" spans="1:3" x14ac:dyDescent="0.25">
      <c r="A76" s="9" t="s">
        <v>75</v>
      </c>
      <c r="B76" s="12">
        <v>13143.582670859665</v>
      </c>
      <c r="C76">
        <f>SAFADModel_final_000048[[#This Row],[Whole Building:Facility Total Electric Demand Power '[W'](Hourly) ]]/1000</f>
        <v>13.143582670859665</v>
      </c>
    </row>
    <row r="77" spans="1:3" x14ac:dyDescent="0.25">
      <c r="A77" s="9" t="s">
        <v>76</v>
      </c>
      <c r="B77" s="12">
        <v>13085.547684360376</v>
      </c>
      <c r="C77">
        <f>SAFADModel_final_000048[[#This Row],[Whole Building:Facility Total Electric Demand Power '[W'](Hourly) ]]/1000</f>
        <v>13.085547684360376</v>
      </c>
    </row>
    <row r="78" spans="1:3" x14ac:dyDescent="0.25">
      <c r="A78" s="9" t="s">
        <v>77</v>
      </c>
      <c r="B78" s="12">
        <v>13040.975425263752</v>
      </c>
      <c r="C78">
        <f>SAFADModel_final_000048[[#This Row],[Whole Building:Facility Total Electric Demand Power '[W'](Hourly) ]]/1000</f>
        <v>13.040975425263753</v>
      </c>
    </row>
    <row r="79" spans="1:3" x14ac:dyDescent="0.25">
      <c r="A79" s="9" t="s">
        <v>78</v>
      </c>
      <c r="B79" s="12">
        <v>13024.603510201408</v>
      </c>
      <c r="C79">
        <f>SAFADModel_final_000048[[#This Row],[Whole Building:Facility Total Electric Demand Power '[W'](Hourly) ]]/1000</f>
        <v>13.024603510201409</v>
      </c>
    </row>
    <row r="80" spans="1:3" x14ac:dyDescent="0.25">
      <c r="A80" s="9" t="s">
        <v>79</v>
      </c>
      <c r="B80" s="12">
        <v>13149.464351963827</v>
      </c>
      <c r="C80">
        <f>SAFADModel_final_000048[[#This Row],[Whole Building:Facility Total Electric Demand Power '[W'](Hourly) ]]/1000</f>
        <v>13.149464351963827</v>
      </c>
    </row>
    <row r="81" spans="1:3" x14ac:dyDescent="0.25">
      <c r="A81" s="9" t="s">
        <v>80</v>
      </c>
      <c r="B81" s="12">
        <v>37762.881851850405</v>
      </c>
      <c r="C81">
        <f>SAFADModel_final_000048[[#This Row],[Whole Building:Facility Total Electric Demand Power '[W'](Hourly) ]]/1000</f>
        <v>37.762881851850402</v>
      </c>
    </row>
    <row r="82" spans="1:3" x14ac:dyDescent="0.25">
      <c r="A82" s="9" t="s">
        <v>81</v>
      </c>
      <c r="B82" s="12">
        <v>182270.67131017378</v>
      </c>
      <c r="C82">
        <f>SAFADModel_final_000048[[#This Row],[Whole Building:Facility Total Electric Demand Power '[W'](Hourly) ]]/1000</f>
        <v>182.27067131017378</v>
      </c>
    </row>
    <row r="83" spans="1:3" x14ac:dyDescent="0.25">
      <c r="A83" s="9" t="s">
        <v>82</v>
      </c>
      <c r="B83" s="12">
        <v>243021.6517791877</v>
      </c>
      <c r="C83">
        <f>SAFADModel_final_000048[[#This Row],[Whole Building:Facility Total Electric Demand Power '[W'](Hourly) ]]/1000</f>
        <v>243.02165177918769</v>
      </c>
    </row>
    <row r="84" spans="1:3" x14ac:dyDescent="0.25">
      <c r="A84" s="9" t="s">
        <v>83</v>
      </c>
      <c r="B84" s="12">
        <v>275557.20933695737</v>
      </c>
      <c r="C84">
        <f>SAFADModel_final_000048[[#This Row],[Whole Building:Facility Total Electric Demand Power '[W'](Hourly) ]]/1000</f>
        <v>275.55720933695738</v>
      </c>
    </row>
    <row r="85" spans="1:3" x14ac:dyDescent="0.25">
      <c r="A85" s="9" t="s">
        <v>84</v>
      </c>
      <c r="B85" s="12">
        <v>279587.7999303721</v>
      </c>
      <c r="C85">
        <f>SAFADModel_final_000048[[#This Row],[Whole Building:Facility Total Electric Demand Power '[W'](Hourly) ]]/1000</f>
        <v>279.58779993037211</v>
      </c>
    </row>
    <row r="86" spans="1:3" x14ac:dyDescent="0.25">
      <c r="A86" s="9" t="s">
        <v>85</v>
      </c>
      <c r="B86" s="12">
        <v>284559.62922655966</v>
      </c>
      <c r="C86">
        <f>SAFADModel_final_000048[[#This Row],[Whole Building:Facility Total Electric Demand Power '[W'](Hourly) ]]/1000</f>
        <v>284.55962922655965</v>
      </c>
    </row>
    <row r="87" spans="1:3" x14ac:dyDescent="0.25">
      <c r="A87" s="9" t="s">
        <v>86</v>
      </c>
      <c r="B87" s="12">
        <v>302907.94737668842</v>
      </c>
      <c r="C87">
        <f>SAFADModel_final_000048[[#This Row],[Whole Building:Facility Total Electric Demand Power '[W'](Hourly) ]]/1000</f>
        <v>302.90794737668841</v>
      </c>
    </row>
    <row r="88" spans="1:3" x14ac:dyDescent="0.25">
      <c r="A88" s="9" t="s">
        <v>87</v>
      </c>
      <c r="B88" s="12">
        <v>307552.23998301796</v>
      </c>
      <c r="C88">
        <f>SAFADModel_final_000048[[#This Row],[Whole Building:Facility Total Electric Demand Power '[W'](Hourly) ]]/1000</f>
        <v>307.55223998301796</v>
      </c>
    </row>
    <row r="89" spans="1:3" x14ac:dyDescent="0.25">
      <c r="A89" s="9" t="s">
        <v>88</v>
      </c>
      <c r="B89" s="12">
        <v>299540.64194046234</v>
      </c>
      <c r="C89">
        <f>SAFADModel_final_000048[[#This Row],[Whole Building:Facility Total Electric Demand Power '[W'](Hourly) ]]/1000</f>
        <v>299.54064194046236</v>
      </c>
    </row>
    <row r="90" spans="1:3" x14ac:dyDescent="0.25">
      <c r="A90" s="9" t="s">
        <v>89</v>
      </c>
      <c r="B90" s="12">
        <v>276996.86189259426</v>
      </c>
      <c r="C90">
        <f>SAFADModel_final_000048[[#This Row],[Whole Building:Facility Total Electric Demand Power '[W'](Hourly) ]]/1000</f>
        <v>276.99686189259427</v>
      </c>
    </row>
    <row r="91" spans="1:3" x14ac:dyDescent="0.25">
      <c r="A91" s="9" t="s">
        <v>90</v>
      </c>
      <c r="B91" s="12">
        <v>135049.37354468586</v>
      </c>
      <c r="C91">
        <f>SAFADModel_final_000048[[#This Row],[Whole Building:Facility Total Electric Demand Power '[W'](Hourly) ]]/1000</f>
        <v>135.04937354468586</v>
      </c>
    </row>
    <row r="92" spans="1:3" x14ac:dyDescent="0.25">
      <c r="A92" s="9" t="s">
        <v>91</v>
      </c>
      <c r="B92" s="12">
        <v>95941.215042602154</v>
      </c>
      <c r="C92">
        <f>SAFADModel_final_000048[[#This Row],[Whole Building:Facility Total Electric Demand Power '[W'](Hourly) ]]/1000</f>
        <v>95.941215042602153</v>
      </c>
    </row>
    <row r="93" spans="1:3" x14ac:dyDescent="0.25">
      <c r="A93" s="9" t="s">
        <v>92</v>
      </c>
      <c r="B93" s="12">
        <v>68399.88837136967</v>
      </c>
      <c r="C93">
        <f>SAFADModel_final_000048[[#This Row],[Whole Building:Facility Total Electric Demand Power '[W'](Hourly) ]]/1000</f>
        <v>68.39988837136967</v>
      </c>
    </row>
    <row r="94" spans="1:3" x14ac:dyDescent="0.25">
      <c r="A94" s="9" t="s">
        <v>93</v>
      </c>
      <c r="B94" s="12">
        <v>13463.216877144121</v>
      </c>
      <c r="C94">
        <f>SAFADModel_final_000048[[#This Row],[Whole Building:Facility Total Electric Demand Power '[W'](Hourly) ]]/1000</f>
        <v>13.463216877144122</v>
      </c>
    </row>
    <row r="95" spans="1:3" x14ac:dyDescent="0.25">
      <c r="A95" s="9" t="s">
        <v>94</v>
      </c>
      <c r="B95" s="12">
        <v>13419.783940837078</v>
      </c>
      <c r="C95">
        <f>SAFADModel_final_000048[[#This Row],[Whole Building:Facility Total Electric Demand Power '[W'](Hourly) ]]/1000</f>
        <v>13.419783940837078</v>
      </c>
    </row>
    <row r="96" spans="1:3" x14ac:dyDescent="0.25">
      <c r="A96" s="9" t="s">
        <v>95</v>
      </c>
      <c r="B96" s="12">
        <v>13366.918611620835</v>
      </c>
      <c r="C96">
        <f>SAFADModel_final_000048[[#This Row],[Whole Building:Facility Total Electric Demand Power '[W'](Hourly) ]]/1000</f>
        <v>13.366918611620834</v>
      </c>
    </row>
    <row r="97" spans="1:3" x14ac:dyDescent="0.25">
      <c r="A97" s="9" t="s">
        <v>96</v>
      </c>
      <c r="B97" s="12">
        <v>13325.438475049188</v>
      </c>
      <c r="C97">
        <f>SAFADModel_final_000048[[#This Row],[Whole Building:Facility Total Electric Demand Power '[W'](Hourly) ]]/1000</f>
        <v>13.325438475049188</v>
      </c>
    </row>
    <row r="98" spans="1:3" x14ac:dyDescent="0.25">
      <c r="A98" s="9" t="s">
        <v>97</v>
      </c>
      <c r="B98" s="12">
        <v>13320.344641683829</v>
      </c>
      <c r="C98">
        <f>SAFADModel_final_000048[[#This Row],[Whole Building:Facility Total Electric Demand Power '[W'](Hourly) ]]/1000</f>
        <v>13.320344641683828</v>
      </c>
    </row>
    <row r="99" spans="1:3" x14ac:dyDescent="0.25">
      <c r="A99" s="9" t="s">
        <v>98</v>
      </c>
      <c r="B99" s="12">
        <v>13314.787702814179</v>
      </c>
      <c r="C99">
        <f>SAFADModel_final_000048[[#This Row],[Whole Building:Facility Total Electric Demand Power '[W'](Hourly) ]]/1000</f>
        <v>13.314787702814179</v>
      </c>
    </row>
    <row r="100" spans="1:3" x14ac:dyDescent="0.25">
      <c r="A100" s="9" t="s">
        <v>99</v>
      </c>
      <c r="B100" s="12">
        <v>13279.866943510176</v>
      </c>
      <c r="C100">
        <f>SAFADModel_final_000048[[#This Row],[Whole Building:Facility Total Electric Demand Power '[W'](Hourly) ]]/1000</f>
        <v>13.279866943510177</v>
      </c>
    </row>
    <row r="101" spans="1:3" x14ac:dyDescent="0.25">
      <c r="A101" s="9" t="s">
        <v>100</v>
      </c>
      <c r="B101" s="12">
        <v>13195.299312426379</v>
      </c>
      <c r="C101">
        <f>SAFADModel_final_000048[[#This Row],[Whole Building:Facility Total Electric Demand Power '[W'](Hourly) ]]/1000</f>
        <v>13.19529931242638</v>
      </c>
    </row>
    <row r="102" spans="1:3" x14ac:dyDescent="0.25">
      <c r="A102" s="9" t="s">
        <v>101</v>
      </c>
      <c r="B102" s="12">
        <v>13100.120738599815</v>
      </c>
      <c r="C102">
        <f>SAFADModel_final_000048[[#This Row],[Whole Building:Facility Total Electric Demand Power '[W'](Hourly) ]]/1000</f>
        <v>13.100120738599815</v>
      </c>
    </row>
    <row r="103" spans="1:3" x14ac:dyDescent="0.25">
      <c r="A103" s="9" t="s">
        <v>102</v>
      </c>
      <c r="B103" s="12">
        <v>13063.287720387816</v>
      </c>
      <c r="C103">
        <f>SAFADModel_final_000048[[#This Row],[Whole Building:Facility Total Electric Demand Power '[W'](Hourly) ]]/1000</f>
        <v>13.063287720387816</v>
      </c>
    </row>
    <row r="104" spans="1:3" x14ac:dyDescent="0.25">
      <c r="A104" s="9" t="s">
        <v>103</v>
      </c>
      <c r="B104" s="12">
        <v>13135.584138433182</v>
      </c>
      <c r="C104">
        <f>SAFADModel_final_000048[[#This Row],[Whole Building:Facility Total Electric Demand Power '[W'](Hourly) ]]/1000</f>
        <v>13.135584138433181</v>
      </c>
    </row>
    <row r="105" spans="1:3" x14ac:dyDescent="0.25">
      <c r="A105" s="9" t="s">
        <v>104</v>
      </c>
      <c r="B105" s="12">
        <v>45966.202129888021</v>
      </c>
      <c r="C105">
        <f>SAFADModel_final_000048[[#This Row],[Whole Building:Facility Total Electric Demand Power '[W'](Hourly) ]]/1000</f>
        <v>45.966202129888018</v>
      </c>
    </row>
    <row r="106" spans="1:3" x14ac:dyDescent="0.25">
      <c r="A106" s="9" t="s">
        <v>105</v>
      </c>
      <c r="B106" s="12">
        <v>128739.31726872496</v>
      </c>
      <c r="C106">
        <f>SAFADModel_final_000048[[#This Row],[Whole Building:Facility Total Electric Demand Power '[W'](Hourly) ]]/1000</f>
        <v>128.73931726872496</v>
      </c>
    </row>
    <row r="107" spans="1:3" x14ac:dyDescent="0.25">
      <c r="A107" s="9" t="s">
        <v>106</v>
      </c>
      <c r="B107" s="12">
        <v>247098.0797865052</v>
      </c>
      <c r="C107">
        <f>SAFADModel_final_000048[[#This Row],[Whole Building:Facility Total Electric Demand Power '[W'](Hourly) ]]/1000</f>
        <v>247.0980797865052</v>
      </c>
    </row>
    <row r="108" spans="1:3" x14ac:dyDescent="0.25">
      <c r="A108" s="9" t="s">
        <v>107</v>
      </c>
      <c r="B108" s="12">
        <v>251780.55749773339</v>
      </c>
      <c r="C108">
        <f>SAFADModel_final_000048[[#This Row],[Whole Building:Facility Total Electric Demand Power '[W'](Hourly) ]]/1000</f>
        <v>251.78055749773338</v>
      </c>
    </row>
    <row r="109" spans="1:3" x14ac:dyDescent="0.25">
      <c r="A109" s="9" t="s">
        <v>108</v>
      </c>
      <c r="B109" s="12">
        <v>259385.93643406368</v>
      </c>
      <c r="C109">
        <f>SAFADModel_final_000048[[#This Row],[Whole Building:Facility Total Electric Demand Power '[W'](Hourly) ]]/1000</f>
        <v>259.38593643406369</v>
      </c>
    </row>
    <row r="110" spans="1:3" x14ac:dyDescent="0.25">
      <c r="A110" s="9" t="s">
        <v>109</v>
      </c>
      <c r="B110" s="12">
        <v>271196.07126412651</v>
      </c>
      <c r="C110">
        <f>SAFADModel_final_000048[[#This Row],[Whole Building:Facility Total Electric Demand Power '[W'](Hourly) ]]/1000</f>
        <v>271.19607126412649</v>
      </c>
    </row>
    <row r="111" spans="1:3" x14ac:dyDescent="0.25">
      <c r="A111" s="9" t="s">
        <v>110</v>
      </c>
      <c r="B111" s="12">
        <v>280480.16709418257</v>
      </c>
      <c r="C111">
        <f>SAFADModel_final_000048[[#This Row],[Whole Building:Facility Total Electric Demand Power '[W'](Hourly) ]]/1000</f>
        <v>280.48016709418255</v>
      </c>
    </row>
    <row r="112" spans="1:3" x14ac:dyDescent="0.25">
      <c r="A112" s="9" t="s">
        <v>111</v>
      </c>
      <c r="B112" s="12">
        <v>254857.52582763589</v>
      </c>
      <c r="C112">
        <f>SAFADModel_final_000048[[#This Row],[Whole Building:Facility Total Electric Demand Power '[W'](Hourly) ]]/1000</f>
        <v>254.8575258276359</v>
      </c>
    </row>
    <row r="113" spans="1:3" x14ac:dyDescent="0.25">
      <c r="A113" s="9" t="s">
        <v>112</v>
      </c>
      <c r="B113" s="12">
        <v>213781.70251801578</v>
      </c>
      <c r="C113">
        <f>SAFADModel_final_000048[[#This Row],[Whole Building:Facility Total Electric Demand Power '[W'](Hourly) ]]/1000</f>
        <v>213.78170251801578</v>
      </c>
    </row>
    <row r="114" spans="1:3" x14ac:dyDescent="0.25">
      <c r="A114" s="9" t="s">
        <v>113</v>
      </c>
      <c r="B114" s="12">
        <v>205868.26636669305</v>
      </c>
      <c r="C114">
        <f>SAFADModel_final_000048[[#This Row],[Whole Building:Facility Total Electric Demand Power '[W'](Hourly) ]]/1000</f>
        <v>205.86826636669304</v>
      </c>
    </row>
    <row r="115" spans="1:3" x14ac:dyDescent="0.25">
      <c r="A115" s="9" t="s">
        <v>114</v>
      </c>
      <c r="B115" s="12">
        <v>86382.027380080064</v>
      </c>
      <c r="C115">
        <f>SAFADModel_final_000048[[#This Row],[Whole Building:Facility Total Electric Demand Power '[W'](Hourly) ]]/1000</f>
        <v>86.382027380080061</v>
      </c>
    </row>
    <row r="116" spans="1:3" x14ac:dyDescent="0.25">
      <c r="A116" s="9" t="s">
        <v>115</v>
      </c>
      <c r="B116" s="12">
        <v>44273.648595982311</v>
      </c>
      <c r="C116">
        <f>SAFADModel_final_000048[[#This Row],[Whole Building:Facility Total Electric Demand Power '[W'](Hourly) ]]/1000</f>
        <v>44.273648595982309</v>
      </c>
    </row>
    <row r="117" spans="1:3" x14ac:dyDescent="0.25">
      <c r="A117" s="9" t="s">
        <v>116</v>
      </c>
      <c r="B117" s="12">
        <v>26940.646321120439</v>
      </c>
      <c r="C117">
        <f>SAFADModel_final_000048[[#This Row],[Whole Building:Facility Total Electric Demand Power '[W'](Hourly) ]]/1000</f>
        <v>26.94064632112044</v>
      </c>
    </row>
    <row r="118" spans="1:3" x14ac:dyDescent="0.25">
      <c r="A118" s="9" t="s">
        <v>117</v>
      </c>
      <c r="B118" s="12">
        <v>20168.052182242554</v>
      </c>
      <c r="C118">
        <f>SAFADModel_final_000048[[#This Row],[Whole Building:Facility Total Electric Demand Power '[W'](Hourly) ]]/1000</f>
        <v>20.168052182242555</v>
      </c>
    </row>
    <row r="119" spans="1:3" x14ac:dyDescent="0.25">
      <c r="A119" s="9" t="s">
        <v>118</v>
      </c>
      <c r="B119" s="12">
        <v>13421.365695638489</v>
      </c>
      <c r="C119">
        <f>SAFADModel_final_000048[[#This Row],[Whole Building:Facility Total Electric Demand Power '[W'](Hourly) ]]/1000</f>
        <v>13.421365695638489</v>
      </c>
    </row>
    <row r="120" spans="1:3" x14ac:dyDescent="0.25">
      <c r="A120" s="9" t="s">
        <v>119</v>
      </c>
      <c r="B120" s="12">
        <v>13374.764534060569</v>
      </c>
      <c r="C120">
        <f>SAFADModel_final_000048[[#This Row],[Whole Building:Facility Total Electric Demand Power '[W'](Hourly) ]]/1000</f>
        <v>13.374764534060569</v>
      </c>
    </row>
    <row r="121" spans="1:3" x14ac:dyDescent="0.25">
      <c r="A121" s="9" t="s">
        <v>120</v>
      </c>
      <c r="B121" s="12">
        <v>13338.472091762627</v>
      </c>
      <c r="C121">
        <f>SAFADModel_final_000048[[#This Row],[Whole Building:Facility Total Electric Demand Power '[W'](Hourly) ]]/1000</f>
        <v>13.338472091762627</v>
      </c>
    </row>
    <row r="122" spans="1:3" x14ac:dyDescent="0.25">
      <c r="A122" s="9" t="s">
        <v>533</v>
      </c>
      <c r="B122" s="12">
        <v>13320.367612507493</v>
      </c>
      <c r="C122">
        <f>SAFADModel_final_000048[[#This Row],[Whole Building:Facility Total Electric Demand Power '[W'](Hourly) ]]/1000</f>
        <v>13.320367612507493</v>
      </c>
    </row>
    <row r="123" spans="1:3" x14ac:dyDescent="0.25">
      <c r="A123" s="9" t="s">
        <v>534</v>
      </c>
      <c r="B123" s="12">
        <v>13308.345486516075</v>
      </c>
      <c r="C123">
        <f>SAFADModel_final_000048[[#This Row],[Whole Building:Facility Total Electric Demand Power '[W'](Hourly) ]]/1000</f>
        <v>13.308345486516075</v>
      </c>
    </row>
    <row r="124" spans="1:3" x14ac:dyDescent="0.25">
      <c r="A124" s="9" t="s">
        <v>535</v>
      </c>
      <c r="B124" s="12">
        <v>13263.630189077965</v>
      </c>
      <c r="C124">
        <f>SAFADModel_final_000048[[#This Row],[Whole Building:Facility Total Electric Demand Power '[W'](Hourly) ]]/1000</f>
        <v>13.263630189077965</v>
      </c>
    </row>
    <row r="125" spans="1:3" x14ac:dyDescent="0.25">
      <c r="A125" s="9" t="s">
        <v>536</v>
      </c>
      <c r="B125" s="12">
        <v>13161.883768890371</v>
      </c>
      <c r="C125">
        <f>SAFADModel_final_000048[[#This Row],[Whole Building:Facility Total Electric Demand Power '[W'](Hourly) ]]/1000</f>
        <v>13.161883768890371</v>
      </c>
    </row>
    <row r="126" spans="1:3" x14ac:dyDescent="0.25">
      <c r="A126" s="9" t="s">
        <v>537</v>
      </c>
      <c r="B126" s="12">
        <v>13030.673860731775</v>
      </c>
      <c r="C126">
        <f>SAFADModel_final_000048[[#This Row],[Whole Building:Facility Total Electric Demand Power '[W'](Hourly) ]]/1000</f>
        <v>13.030673860731774</v>
      </c>
    </row>
    <row r="127" spans="1:3" x14ac:dyDescent="0.25">
      <c r="A127" s="9" t="s">
        <v>538</v>
      </c>
      <c r="B127" s="12">
        <v>12956.394493066749</v>
      </c>
      <c r="C127">
        <f>SAFADModel_final_000048[[#This Row],[Whole Building:Facility Total Electric Demand Power '[W'](Hourly) ]]/1000</f>
        <v>12.95639449306675</v>
      </c>
    </row>
    <row r="128" spans="1:3" x14ac:dyDescent="0.25">
      <c r="A128" s="9" t="s">
        <v>539</v>
      </c>
      <c r="B128" s="12">
        <v>12962.024891318397</v>
      </c>
      <c r="C128">
        <f>SAFADModel_final_000048[[#This Row],[Whole Building:Facility Total Electric Demand Power '[W'](Hourly) ]]/1000</f>
        <v>12.962024891318396</v>
      </c>
    </row>
    <row r="129" spans="1:3" x14ac:dyDescent="0.25">
      <c r="A129" s="9" t="s">
        <v>540</v>
      </c>
      <c r="B129" s="12">
        <v>13014.65485305561</v>
      </c>
      <c r="C129">
        <f>SAFADModel_final_000048[[#This Row],[Whole Building:Facility Total Electric Demand Power '[W'](Hourly) ]]/1000</f>
        <v>13.01465485305561</v>
      </c>
    </row>
    <row r="130" spans="1:3" x14ac:dyDescent="0.25">
      <c r="A130" s="9" t="s">
        <v>541</v>
      </c>
      <c r="B130" s="12">
        <v>35836.773251397506</v>
      </c>
      <c r="C130">
        <f>SAFADModel_final_000048[[#This Row],[Whole Building:Facility Total Electric Demand Power '[W'](Hourly) ]]/1000</f>
        <v>35.836773251397503</v>
      </c>
    </row>
    <row r="131" spans="1:3" x14ac:dyDescent="0.25">
      <c r="A131" s="9" t="s">
        <v>542</v>
      </c>
      <c r="B131" s="12">
        <v>53224.281732517695</v>
      </c>
      <c r="C131">
        <f>SAFADModel_final_000048[[#This Row],[Whole Building:Facility Total Electric Demand Power '[W'](Hourly) ]]/1000</f>
        <v>53.224281732517696</v>
      </c>
    </row>
    <row r="132" spans="1:3" x14ac:dyDescent="0.25">
      <c r="A132" s="9" t="s">
        <v>543</v>
      </c>
      <c r="B132" s="12">
        <v>63822.250831651669</v>
      </c>
      <c r="C132">
        <f>SAFADModel_final_000048[[#This Row],[Whole Building:Facility Total Electric Demand Power '[W'](Hourly) ]]/1000</f>
        <v>63.822250831651665</v>
      </c>
    </row>
    <row r="133" spans="1:3" x14ac:dyDescent="0.25">
      <c r="A133" s="9" t="s">
        <v>544</v>
      </c>
      <c r="B133" s="12">
        <v>57282.596228899347</v>
      </c>
      <c r="C133">
        <f>SAFADModel_final_000048[[#This Row],[Whole Building:Facility Total Electric Demand Power '[W'](Hourly) ]]/1000</f>
        <v>57.282596228899344</v>
      </c>
    </row>
    <row r="134" spans="1:3" x14ac:dyDescent="0.25">
      <c r="A134" s="9" t="s">
        <v>545</v>
      </c>
      <c r="B134" s="12">
        <v>86248.873284298577</v>
      </c>
      <c r="C134">
        <f>SAFADModel_final_000048[[#This Row],[Whole Building:Facility Total Electric Demand Power '[W'](Hourly) ]]/1000</f>
        <v>86.248873284298583</v>
      </c>
    </row>
    <row r="135" spans="1:3" x14ac:dyDescent="0.25">
      <c r="A135" s="9" t="s">
        <v>546</v>
      </c>
      <c r="B135" s="12">
        <v>82944.046627308257</v>
      </c>
      <c r="C135">
        <f>SAFADModel_final_000048[[#This Row],[Whole Building:Facility Total Electric Demand Power '[W'](Hourly) ]]/1000</f>
        <v>82.944046627308254</v>
      </c>
    </row>
    <row r="136" spans="1:3" x14ac:dyDescent="0.25">
      <c r="A136" s="9" t="s">
        <v>547</v>
      </c>
      <c r="B136" s="12">
        <v>87976.755178500898</v>
      </c>
      <c r="C136">
        <f>SAFADModel_final_000048[[#This Row],[Whole Building:Facility Total Electric Demand Power '[W'](Hourly) ]]/1000</f>
        <v>87.976755178500895</v>
      </c>
    </row>
    <row r="137" spans="1:3" x14ac:dyDescent="0.25">
      <c r="A137" s="9" t="s">
        <v>548</v>
      </c>
      <c r="B137" s="12">
        <v>81010.929966672484</v>
      </c>
      <c r="C137">
        <f>SAFADModel_final_000048[[#This Row],[Whole Building:Facility Total Electric Demand Power '[W'](Hourly) ]]/1000</f>
        <v>81.010929966672478</v>
      </c>
    </row>
    <row r="138" spans="1:3" x14ac:dyDescent="0.25">
      <c r="A138" s="9" t="s">
        <v>549</v>
      </c>
      <c r="B138" s="12">
        <v>66492.716890023847</v>
      </c>
      <c r="C138">
        <f>SAFADModel_final_000048[[#This Row],[Whole Building:Facility Total Electric Demand Power '[W'](Hourly) ]]/1000</f>
        <v>66.492716890023843</v>
      </c>
    </row>
    <row r="139" spans="1:3" x14ac:dyDescent="0.25">
      <c r="A139" s="9" t="s">
        <v>550</v>
      </c>
      <c r="B139" s="12">
        <v>60904.68721493036</v>
      </c>
      <c r="C139">
        <f>SAFADModel_final_000048[[#This Row],[Whole Building:Facility Total Electric Demand Power '[W'](Hourly) ]]/1000</f>
        <v>60.904687214930362</v>
      </c>
    </row>
    <row r="140" spans="1:3" x14ac:dyDescent="0.25">
      <c r="A140" s="9" t="s">
        <v>551</v>
      </c>
      <c r="B140" s="12">
        <v>49044.795598264143</v>
      </c>
      <c r="C140">
        <f>SAFADModel_final_000048[[#This Row],[Whole Building:Facility Total Electric Demand Power '[W'](Hourly) ]]/1000</f>
        <v>49.044795598264145</v>
      </c>
    </row>
    <row r="141" spans="1:3" x14ac:dyDescent="0.25">
      <c r="A141" s="9" t="s">
        <v>552</v>
      </c>
      <c r="B141" s="12">
        <v>21533.367061976795</v>
      </c>
      <c r="C141">
        <f>SAFADModel_final_000048[[#This Row],[Whole Building:Facility Total Electric Demand Power '[W'](Hourly) ]]/1000</f>
        <v>21.533367061976794</v>
      </c>
    </row>
    <row r="142" spans="1:3" x14ac:dyDescent="0.25">
      <c r="A142" s="9" t="s">
        <v>553</v>
      </c>
      <c r="B142" s="12">
        <v>20242.328299127857</v>
      </c>
      <c r="C142">
        <f>SAFADModel_final_000048[[#This Row],[Whole Building:Facility Total Electric Demand Power '[W'](Hourly) ]]/1000</f>
        <v>20.242328299127859</v>
      </c>
    </row>
    <row r="143" spans="1:3" x14ac:dyDescent="0.25">
      <c r="A143" s="9" t="s">
        <v>554</v>
      </c>
      <c r="B143" s="12">
        <v>13386.567700353464</v>
      </c>
      <c r="C143">
        <f>SAFADModel_final_000048[[#This Row],[Whole Building:Facility Total Electric Demand Power '[W'](Hourly) ]]/1000</f>
        <v>13.386567700353464</v>
      </c>
    </row>
    <row r="144" spans="1:3" x14ac:dyDescent="0.25">
      <c r="A144" s="9" t="s">
        <v>555</v>
      </c>
      <c r="B144" s="12">
        <v>13265.118851908372</v>
      </c>
      <c r="C144">
        <f>SAFADModel_final_000048[[#This Row],[Whole Building:Facility Total Electric Demand Power '[W'](Hourly) ]]/1000</f>
        <v>13.265118851908372</v>
      </c>
    </row>
    <row r="145" spans="1:3" x14ac:dyDescent="0.25">
      <c r="A145" s="9" t="s">
        <v>556</v>
      </c>
      <c r="B145" s="12">
        <v>13221.822851093873</v>
      </c>
      <c r="C145">
        <f>SAFADModel_final_000048[[#This Row],[Whole Building:Facility Total Electric Demand Power '[W'](Hourly) ]]/1000</f>
        <v>13.221822851093874</v>
      </c>
    </row>
    <row r="146" spans="1:3" x14ac:dyDescent="0.25">
      <c r="A146" s="9" t="s">
        <v>557</v>
      </c>
      <c r="B146" s="12">
        <v>13194.478273331253</v>
      </c>
      <c r="C146">
        <f>SAFADModel_final_000048[[#This Row],[Whole Building:Facility Total Electric Demand Power '[W'](Hourly) ]]/1000</f>
        <v>13.194478273331253</v>
      </c>
    </row>
    <row r="147" spans="1:3" x14ac:dyDescent="0.25">
      <c r="A147" s="9" t="s">
        <v>558</v>
      </c>
      <c r="B147" s="12">
        <v>13168.633160226111</v>
      </c>
      <c r="C147">
        <f>SAFADModel_final_000048[[#This Row],[Whole Building:Facility Total Electric Demand Power '[W'](Hourly) ]]/1000</f>
        <v>13.168633160226111</v>
      </c>
    </row>
    <row r="148" spans="1:3" x14ac:dyDescent="0.25">
      <c r="A148" s="9" t="s">
        <v>559</v>
      </c>
      <c r="B148" s="12">
        <v>13153.371456915267</v>
      </c>
      <c r="C148">
        <f>SAFADModel_final_000048[[#This Row],[Whole Building:Facility Total Electric Demand Power '[W'](Hourly) ]]/1000</f>
        <v>13.153371456915266</v>
      </c>
    </row>
    <row r="149" spans="1:3" x14ac:dyDescent="0.25">
      <c r="A149" s="9" t="s">
        <v>560</v>
      </c>
      <c r="B149" s="12">
        <v>13144.294858611436</v>
      </c>
      <c r="C149">
        <f>SAFADModel_final_000048[[#This Row],[Whole Building:Facility Total Electric Demand Power '[W'](Hourly) ]]/1000</f>
        <v>13.144294858611437</v>
      </c>
    </row>
    <row r="150" spans="1:3" x14ac:dyDescent="0.25">
      <c r="A150" s="9" t="s">
        <v>561</v>
      </c>
      <c r="B150" s="12">
        <v>13124.65472972657</v>
      </c>
      <c r="C150">
        <f>SAFADModel_final_000048[[#This Row],[Whole Building:Facility Total Electric Demand Power '[W'](Hourly) ]]/1000</f>
        <v>13.12465472972657</v>
      </c>
    </row>
    <row r="151" spans="1:3" x14ac:dyDescent="0.25">
      <c r="A151" s="9" t="s">
        <v>562</v>
      </c>
      <c r="B151" s="12">
        <v>13176.606730673548</v>
      </c>
      <c r="C151">
        <f>SAFADModel_final_000048[[#This Row],[Whole Building:Facility Total Electric Demand Power '[W'](Hourly) ]]/1000</f>
        <v>13.176606730673548</v>
      </c>
    </row>
    <row r="152" spans="1:3" x14ac:dyDescent="0.25">
      <c r="A152" s="9" t="s">
        <v>563</v>
      </c>
      <c r="B152" s="12">
        <v>13334.048996332656</v>
      </c>
      <c r="C152">
        <f>SAFADModel_final_000048[[#This Row],[Whole Building:Facility Total Electric Demand Power '[W'](Hourly) ]]/1000</f>
        <v>13.334048996332657</v>
      </c>
    </row>
    <row r="153" spans="1:3" x14ac:dyDescent="0.25">
      <c r="A153" s="9" t="s">
        <v>564</v>
      </c>
      <c r="B153" s="12">
        <v>13510.771292953132</v>
      </c>
      <c r="C153">
        <f>SAFADModel_final_000048[[#This Row],[Whole Building:Facility Total Electric Demand Power '[W'](Hourly) ]]/1000</f>
        <v>13.510771292953132</v>
      </c>
    </row>
    <row r="154" spans="1:3" x14ac:dyDescent="0.25">
      <c r="A154" s="9" t="s">
        <v>565</v>
      </c>
      <c r="B154" s="12">
        <v>13629.743847605809</v>
      </c>
      <c r="C154">
        <f>SAFADModel_final_000048[[#This Row],[Whole Building:Facility Total Electric Demand Power '[W'](Hourly) ]]/1000</f>
        <v>13.629743847605809</v>
      </c>
    </row>
    <row r="155" spans="1:3" x14ac:dyDescent="0.25">
      <c r="A155" s="9" t="s">
        <v>566</v>
      </c>
      <c r="B155" s="12">
        <v>13680.949858802605</v>
      </c>
      <c r="C155">
        <f>SAFADModel_final_000048[[#This Row],[Whole Building:Facility Total Electric Demand Power '[W'](Hourly) ]]/1000</f>
        <v>13.680949858802606</v>
      </c>
    </row>
    <row r="156" spans="1:3" x14ac:dyDescent="0.25">
      <c r="A156" s="9" t="s">
        <v>567</v>
      </c>
      <c r="B156" s="12">
        <v>13711.786849994742</v>
      </c>
      <c r="C156">
        <f>SAFADModel_final_000048[[#This Row],[Whole Building:Facility Total Electric Demand Power '[W'](Hourly) ]]/1000</f>
        <v>13.711786849994741</v>
      </c>
    </row>
    <row r="157" spans="1:3" x14ac:dyDescent="0.25">
      <c r="A157" s="9" t="s">
        <v>568</v>
      </c>
      <c r="B157" s="12">
        <v>13725.433441143183</v>
      </c>
      <c r="C157">
        <f>SAFADModel_final_000048[[#This Row],[Whole Building:Facility Total Electric Demand Power '[W'](Hourly) ]]/1000</f>
        <v>13.725433441143183</v>
      </c>
    </row>
    <row r="158" spans="1:3" x14ac:dyDescent="0.25">
      <c r="A158" s="9" t="s">
        <v>569</v>
      </c>
      <c r="B158" s="12">
        <v>13740.561265105869</v>
      </c>
      <c r="C158">
        <f>SAFADModel_final_000048[[#This Row],[Whole Building:Facility Total Electric Demand Power '[W'](Hourly) ]]/1000</f>
        <v>13.740561265105869</v>
      </c>
    </row>
    <row r="159" spans="1:3" x14ac:dyDescent="0.25">
      <c r="A159" s="9" t="s">
        <v>570</v>
      </c>
      <c r="B159" s="12">
        <v>13764.308073848604</v>
      </c>
      <c r="C159">
        <f>SAFADModel_final_000048[[#This Row],[Whole Building:Facility Total Electric Demand Power '[W'](Hourly) ]]/1000</f>
        <v>13.764308073848603</v>
      </c>
    </row>
    <row r="160" spans="1:3" x14ac:dyDescent="0.25">
      <c r="A160" s="9" t="s">
        <v>571</v>
      </c>
      <c r="B160" s="12">
        <v>13800.114528217679</v>
      </c>
      <c r="C160">
        <f>SAFADModel_final_000048[[#This Row],[Whole Building:Facility Total Electric Demand Power '[W'](Hourly) ]]/1000</f>
        <v>13.800114528217678</v>
      </c>
    </row>
    <row r="161" spans="1:3" x14ac:dyDescent="0.25">
      <c r="A161" s="9" t="s">
        <v>572</v>
      </c>
      <c r="B161" s="12">
        <v>13830.616723069317</v>
      </c>
      <c r="C161">
        <f>SAFADModel_final_000048[[#This Row],[Whole Building:Facility Total Electric Demand Power '[W'](Hourly) ]]/1000</f>
        <v>13.830616723069317</v>
      </c>
    </row>
    <row r="162" spans="1:3" x14ac:dyDescent="0.25">
      <c r="A162" s="9" t="s">
        <v>573</v>
      </c>
      <c r="B162" s="12">
        <v>13824.884136086583</v>
      </c>
      <c r="C162">
        <f>SAFADModel_final_000048[[#This Row],[Whole Building:Facility Total Electric Demand Power '[W'](Hourly) ]]/1000</f>
        <v>13.824884136086583</v>
      </c>
    </row>
    <row r="163" spans="1:3" x14ac:dyDescent="0.25">
      <c r="A163" s="9" t="s">
        <v>574</v>
      </c>
      <c r="B163" s="12">
        <v>13788.274820831555</v>
      </c>
      <c r="C163">
        <f>SAFADModel_final_000048[[#This Row],[Whole Building:Facility Total Electric Demand Power '[W'](Hourly) ]]/1000</f>
        <v>13.788274820831555</v>
      </c>
    </row>
    <row r="164" spans="1:3" x14ac:dyDescent="0.25">
      <c r="A164" s="9" t="s">
        <v>575</v>
      </c>
      <c r="B164" s="12">
        <v>13750.767776762188</v>
      </c>
      <c r="C164">
        <f>SAFADModel_final_000048[[#This Row],[Whole Building:Facility Total Electric Demand Power '[W'](Hourly) ]]/1000</f>
        <v>13.750767776762189</v>
      </c>
    </row>
    <row r="165" spans="1:3" x14ac:dyDescent="0.25">
      <c r="A165" s="9" t="s">
        <v>576</v>
      </c>
      <c r="B165" s="12">
        <v>13718.270470873156</v>
      </c>
      <c r="C165">
        <f>SAFADModel_final_000048[[#This Row],[Whole Building:Facility Total Electric Demand Power '[W'](Hourly) ]]/1000</f>
        <v>13.718270470873156</v>
      </c>
    </row>
    <row r="166" spans="1:3" x14ac:dyDescent="0.25">
      <c r="A166" s="9" t="s">
        <v>577</v>
      </c>
      <c r="B166" s="12">
        <v>13690.401059280455</v>
      </c>
      <c r="C166">
        <f>SAFADModel_final_000048[[#This Row],[Whole Building:Facility Total Electric Demand Power '[W'](Hourly) ]]/1000</f>
        <v>13.690401059280456</v>
      </c>
    </row>
    <row r="167" spans="1:3" x14ac:dyDescent="0.25">
      <c r="A167" s="9" t="s">
        <v>578</v>
      </c>
      <c r="B167" s="12">
        <v>13642.419462394399</v>
      </c>
      <c r="C167">
        <f>SAFADModel_final_000048[[#This Row],[Whole Building:Facility Total Electric Demand Power '[W'](Hourly) ]]/1000</f>
        <v>13.642419462394399</v>
      </c>
    </row>
    <row r="168" spans="1:3" x14ac:dyDescent="0.25">
      <c r="A168" s="9" t="s">
        <v>579</v>
      </c>
      <c r="B168" s="12">
        <v>13576.411982444493</v>
      </c>
      <c r="C168">
        <f>SAFADModel_final_000048[[#This Row],[Whole Building:Facility Total Electric Demand Power '[W'](Hourly) ]]/1000</f>
        <v>13.576411982444494</v>
      </c>
    </row>
    <row r="169" spans="1:3" x14ac:dyDescent="0.25">
      <c r="A169" s="9" t="s">
        <v>580</v>
      </c>
      <c r="B169" s="12">
        <v>13521.99614210664</v>
      </c>
      <c r="C169">
        <f>SAFADModel_final_000048[[#This Row],[Whole Building:Facility Total Electric Demand Power '[W'](Hourly) ]]/1000</f>
        <v>13.521996142106641</v>
      </c>
    </row>
    <row r="170" spans="1:3" x14ac:dyDescent="0.25">
      <c r="A170" s="9" t="s">
        <v>121</v>
      </c>
      <c r="B170" s="12">
        <v>13500.138278316232</v>
      </c>
      <c r="C170">
        <f>SAFADModel_final_000048[[#This Row],[Whole Building:Facility Total Electric Demand Power '[W'](Hourly) ]]/1000</f>
        <v>13.500138278316232</v>
      </c>
    </row>
    <row r="171" spans="1:3" x14ac:dyDescent="0.25">
      <c r="A171" s="9" t="s">
        <v>122</v>
      </c>
      <c r="B171" s="12">
        <v>13469.857151486764</v>
      </c>
      <c r="C171">
        <f>SAFADModel_final_000048[[#This Row],[Whole Building:Facility Total Electric Demand Power '[W'](Hourly) ]]/1000</f>
        <v>13.469857151486764</v>
      </c>
    </row>
    <row r="172" spans="1:3" x14ac:dyDescent="0.25">
      <c r="A172" s="9" t="s">
        <v>123</v>
      </c>
      <c r="B172" s="12">
        <v>13414.297238261131</v>
      </c>
      <c r="C172">
        <f>SAFADModel_final_000048[[#This Row],[Whole Building:Facility Total Electric Demand Power '[W'](Hourly) ]]/1000</f>
        <v>13.414297238261131</v>
      </c>
    </row>
    <row r="173" spans="1:3" x14ac:dyDescent="0.25">
      <c r="A173" s="9" t="s">
        <v>124</v>
      </c>
      <c r="B173" s="12">
        <v>13341.851195612331</v>
      </c>
      <c r="C173">
        <f>SAFADModel_final_000048[[#This Row],[Whole Building:Facility Total Electric Demand Power '[W'](Hourly) ]]/1000</f>
        <v>13.341851195612332</v>
      </c>
    </row>
    <row r="174" spans="1:3" x14ac:dyDescent="0.25">
      <c r="A174" s="9" t="s">
        <v>125</v>
      </c>
      <c r="B174" s="12">
        <v>13258.119279232111</v>
      </c>
      <c r="C174">
        <f>SAFADModel_final_000048[[#This Row],[Whole Building:Facility Total Electric Demand Power '[W'](Hourly) ]]/1000</f>
        <v>13.25811927923211</v>
      </c>
    </row>
    <row r="175" spans="1:3" x14ac:dyDescent="0.25">
      <c r="A175" s="9" t="s">
        <v>126</v>
      </c>
      <c r="B175" s="12">
        <v>13237.608170174486</v>
      </c>
      <c r="C175">
        <f>SAFADModel_final_000048[[#This Row],[Whole Building:Facility Total Electric Demand Power '[W'](Hourly) ]]/1000</f>
        <v>13.237608170174486</v>
      </c>
    </row>
    <row r="176" spans="1:3" x14ac:dyDescent="0.25">
      <c r="A176" s="9" t="s">
        <v>127</v>
      </c>
      <c r="B176" s="12">
        <v>13312.396774173241</v>
      </c>
      <c r="C176">
        <f>SAFADModel_final_000048[[#This Row],[Whole Building:Facility Total Electric Demand Power '[W'](Hourly) ]]/1000</f>
        <v>13.312396774173241</v>
      </c>
    </row>
    <row r="177" spans="1:3" x14ac:dyDescent="0.25">
      <c r="A177" s="9" t="s">
        <v>128</v>
      </c>
      <c r="B177" s="12">
        <v>48495.130541024926</v>
      </c>
      <c r="C177">
        <f>SAFADModel_final_000048[[#This Row],[Whole Building:Facility Total Electric Demand Power '[W'](Hourly) ]]/1000</f>
        <v>48.495130541024928</v>
      </c>
    </row>
    <row r="178" spans="1:3" x14ac:dyDescent="0.25">
      <c r="A178" s="9" t="s">
        <v>129</v>
      </c>
      <c r="B178" s="12">
        <v>72764.732179413739</v>
      </c>
      <c r="C178">
        <f>SAFADModel_final_000048[[#This Row],[Whole Building:Facility Total Electric Demand Power '[W'](Hourly) ]]/1000</f>
        <v>72.764732179413741</v>
      </c>
    </row>
    <row r="179" spans="1:3" x14ac:dyDescent="0.25">
      <c r="A179" s="9" t="s">
        <v>130</v>
      </c>
      <c r="B179" s="12">
        <v>175627.44355074342</v>
      </c>
      <c r="C179">
        <f>SAFADModel_final_000048[[#This Row],[Whole Building:Facility Total Electric Demand Power '[W'](Hourly) ]]/1000</f>
        <v>175.62744355074344</v>
      </c>
    </row>
    <row r="180" spans="1:3" x14ac:dyDescent="0.25">
      <c r="A180" s="9" t="s">
        <v>131</v>
      </c>
      <c r="B180" s="12">
        <v>176895.33962917919</v>
      </c>
      <c r="C180">
        <f>SAFADModel_final_000048[[#This Row],[Whole Building:Facility Total Electric Demand Power '[W'](Hourly) ]]/1000</f>
        <v>176.89533962917918</v>
      </c>
    </row>
    <row r="181" spans="1:3" x14ac:dyDescent="0.25">
      <c r="A181" s="9" t="s">
        <v>132</v>
      </c>
      <c r="B181" s="12">
        <v>271077.91252710891</v>
      </c>
      <c r="C181">
        <f>SAFADModel_final_000048[[#This Row],[Whole Building:Facility Total Electric Demand Power '[W'](Hourly) ]]/1000</f>
        <v>271.07791252710894</v>
      </c>
    </row>
    <row r="182" spans="1:3" x14ac:dyDescent="0.25">
      <c r="A182" s="9" t="s">
        <v>133</v>
      </c>
      <c r="B182" s="12">
        <v>280174.842756267</v>
      </c>
      <c r="C182">
        <f>SAFADModel_final_000048[[#This Row],[Whole Building:Facility Total Electric Demand Power '[W'](Hourly) ]]/1000</f>
        <v>280.17484275626697</v>
      </c>
    </row>
    <row r="183" spans="1:3" x14ac:dyDescent="0.25">
      <c r="A183" s="9" t="s">
        <v>134</v>
      </c>
      <c r="B183" s="12">
        <v>296099.34695401997</v>
      </c>
      <c r="C183">
        <f>SAFADModel_final_000048[[#This Row],[Whole Building:Facility Total Electric Demand Power '[W'](Hourly) ]]/1000</f>
        <v>296.09934695401995</v>
      </c>
    </row>
    <row r="184" spans="1:3" x14ac:dyDescent="0.25">
      <c r="A184" s="9" t="s">
        <v>135</v>
      </c>
      <c r="B184" s="12">
        <v>303552.571313622</v>
      </c>
      <c r="C184">
        <f>SAFADModel_final_000048[[#This Row],[Whole Building:Facility Total Electric Demand Power '[W'](Hourly) ]]/1000</f>
        <v>303.55257131362202</v>
      </c>
    </row>
    <row r="185" spans="1:3" x14ac:dyDescent="0.25">
      <c r="A185" s="9" t="s">
        <v>136</v>
      </c>
      <c r="B185" s="12">
        <v>285038.81399883906</v>
      </c>
      <c r="C185">
        <f>SAFADModel_final_000048[[#This Row],[Whole Building:Facility Total Electric Demand Power '[W'](Hourly) ]]/1000</f>
        <v>285.03881399883909</v>
      </c>
    </row>
    <row r="186" spans="1:3" x14ac:dyDescent="0.25">
      <c r="A186" s="9" t="s">
        <v>137</v>
      </c>
      <c r="B186" s="12">
        <v>258525.74194545578</v>
      </c>
      <c r="C186">
        <f>SAFADModel_final_000048[[#This Row],[Whole Building:Facility Total Electric Demand Power '[W'](Hourly) ]]/1000</f>
        <v>258.52574194545576</v>
      </c>
    </row>
    <row r="187" spans="1:3" x14ac:dyDescent="0.25">
      <c r="A187" s="9" t="s">
        <v>138</v>
      </c>
      <c r="B187" s="12">
        <v>91791.626077437293</v>
      </c>
      <c r="C187">
        <f>SAFADModel_final_000048[[#This Row],[Whole Building:Facility Total Electric Demand Power '[W'](Hourly) ]]/1000</f>
        <v>91.7916260774373</v>
      </c>
    </row>
    <row r="188" spans="1:3" x14ac:dyDescent="0.25">
      <c r="A188" s="9" t="s">
        <v>139</v>
      </c>
      <c r="B188" s="12">
        <v>45513.376941415925</v>
      </c>
      <c r="C188">
        <f>SAFADModel_final_000048[[#This Row],[Whole Building:Facility Total Electric Demand Power '[W'](Hourly) ]]/1000</f>
        <v>45.513376941415927</v>
      </c>
    </row>
    <row r="189" spans="1:3" x14ac:dyDescent="0.25">
      <c r="A189" s="9" t="s">
        <v>140</v>
      </c>
      <c r="B189" s="12">
        <v>18071.968308231237</v>
      </c>
      <c r="C189">
        <f>SAFADModel_final_000048[[#This Row],[Whole Building:Facility Total Electric Demand Power '[W'](Hourly) ]]/1000</f>
        <v>18.071968308231238</v>
      </c>
    </row>
    <row r="190" spans="1:3" x14ac:dyDescent="0.25">
      <c r="A190" s="9" t="s">
        <v>141</v>
      </c>
      <c r="B190" s="12">
        <v>13906.147698377297</v>
      </c>
      <c r="C190">
        <f>SAFADModel_final_000048[[#This Row],[Whole Building:Facility Total Electric Demand Power '[W'](Hourly) ]]/1000</f>
        <v>13.906147698377298</v>
      </c>
    </row>
    <row r="191" spans="1:3" x14ac:dyDescent="0.25">
      <c r="A191" s="9" t="s">
        <v>142</v>
      </c>
      <c r="B191" s="12">
        <v>13501.960669819668</v>
      </c>
      <c r="C191">
        <f>SAFADModel_final_000048[[#This Row],[Whole Building:Facility Total Electric Demand Power '[W'](Hourly) ]]/1000</f>
        <v>13.501960669819667</v>
      </c>
    </row>
    <row r="192" spans="1:3" x14ac:dyDescent="0.25">
      <c r="A192" s="9" t="s">
        <v>143</v>
      </c>
      <c r="B192" s="12">
        <v>13517.776595234413</v>
      </c>
      <c r="C192">
        <f>SAFADModel_final_000048[[#This Row],[Whole Building:Facility Total Electric Demand Power '[W'](Hourly) ]]/1000</f>
        <v>13.517776595234412</v>
      </c>
    </row>
    <row r="193" spans="1:3" x14ac:dyDescent="0.25">
      <c r="A193" s="9" t="s">
        <v>144</v>
      </c>
      <c r="B193" s="12">
        <v>13502.46750615672</v>
      </c>
      <c r="C193">
        <f>SAFADModel_final_000048[[#This Row],[Whole Building:Facility Total Electric Demand Power '[W'](Hourly) ]]/1000</f>
        <v>13.502467506156719</v>
      </c>
    </row>
    <row r="194" spans="1:3" x14ac:dyDescent="0.25">
      <c r="A194" s="9" t="s">
        <v>145</v>
      </c>
      <c r="B194" s="12">
        <v>13466.558803396074</v>
      </c>
      <c r="C194">
        <f>SAFADModel_final_000048[[#This Row],[Whole Building:Facility Total Electric Demand Power '[W'](Hourly) ]]/1000</f>
        <v>13.466558803396074</v>
      </c>
    </row>
    <row r="195" spans="1:3" x14ac:dyDescent="0.25">
      <c r="A195" s="9" t="s">
        <v>146</v>
      </c>
      <c r="B195" s="12">
        <v>13433.84861115409</v>
      </c>
      <c r="C195">
        <f>SAFADModel_final_000048[[#This Row],[Whole Building:Facility Total Electric Demand Power '[W'](Hourly) ]]/1000</f>
        <v>13.43384861115409</v>
      </c>
    </row>
    <row r="196" spans="1:3" x14ac:dyDescent="0.25">
      <c r="A196" s="9" t="s">
        <v>147</v>
      </c>
      <c r="B196" s="12">
        <v>13399.2362521298</v>
      </c>
      <c r="C196">
        <f>SAFADModel_final_000048[[#This Row],[Whole Building:Facility Total Electric Demand Power '[W'](Hourly) ]]/1000</f>
        <v>13.3992362521298</v>
      </c>
    </row>
    <row r="197" spans="1:3" x14ac:dyDescent="0.25">
      <c r="A197" s="9" t="s">
        <v>148</v>
      </c>
      <c r="B197" s="12">
        <v>13366.009320972329</v>
      </c>
      <c r="C197">
        <f>SAFADModel_final_000048[[#This Row],[Whole Building:Facility Total Electric Demand Power '[W'](Hourly) ]]/1000</f>
        <v>13.36600932097233</v>
      </c>
    </row>
    <row r="198" spans="1:3" x14ac:dyDescent="0.25">
      <c r="A198" s="9" t="s">
        <v>149</v>
      </c>
      <c r="B198" s="12">
        <v>13327.8019057285</v>
      </c>
      <c r="C198">
        <f>SAFADModel_final_000048[[#This Row],[Whole Building:Facility Total Electric Demand Power '[W'](Hourly) ]]/1000</f>
        <v>13.327801905728499</v>
      </c>
    </row>
    <row r="199" spans="1:3" x14ac:dyDescent="0.25">
      <c r="A199" s="9" t="s">
        <v>150</v>
      </c>
      <c r="B199" s="12">
        <v>13335.57541799335</v>
      </c>
      <c r="C199">
        <f>SAFADModel_final_000048[[#This Row],[Whole Building:Facility Total Electric Demand Power '[W'](Hourly) ]]/1000</f>
        <v>13.335575417993351</v>
      </c>
    </row>
    <row r="200" spans="1:3" x14ac:dyDescent="0.25">
      <c r="A200" s="9" t="s">
        <v>151</v>
      </c>
      <c r="B200" s="12">
        <v>13389.157088509166</v>
      </c>
      <c r="C200">
        <f>SAFADModel_final_000048[[#This Row],[Whole Building:Facility Total Electric Demand Power '[W'](Hourly) ]]/1000</f>
        <v>13.389157088509165</v>
      </c>
    </row>
    <row r="201" spans="1:3" x14ac:dyDescent="0.25">
      <c r="A201" s="9" t="s">
        <v>152</v>
      </c>
      <c r="B201" s="12">
        <v>13473.284108659529</v>
      </c>
      <c r="C201">
        <f>SAFADModel_final_000048[[#This Row],[Whole Building:Facility Total Electric Demand Power '[W'](Hourly) ]]/1000</f>
        <v>13.473284108659529</v>
      </c>
    </row>
    <row r="202" spans="1:3" x14ac:dyDescent="0.25">
      <c r="A202" s="9" t="s">
        <v>153</v>
      </c>
      <c r="B202" s="12">
        <v>13537.926513084878</v>
      </c>
      <c r="C202">
        <f>SAFADModel_final_000048[[#This Row],[Whole Building:Facility Total Electric Demand Power '[W'](Hourly) ]]/1000</f>
        <v>13.537926513084878</v>
      </c>
    </row>
    <row r="203" spans="1:3" x14ac:dyDescent="0.25">
      <c r="A203" s="9" t="s">
        <v>154</v>
      </c>
      <c r="B203" s="12">
        <v>13668.507209222002</v>
      </c>
      <c r="C203">
        <f>SAFADModel_final_000048[[#This Row],[Whole Building:Facility Total Electric Demand Power '[W'](Hourly) ]]/1000</f>
        <v>13.668507209222001</v>
      </c>
    </row>
    <row r="204" spans="1:3" x14ac:dyDescent="0.25">
      <c r="A204" s="9" t="s">
        <v>155</v>
      </c>
      <c r="B204" s="12">
        <v>13786.463153049584</v>
      </c>
      <c r="C204">
        <f>SAFADModel_final_000048[[#This Row],[Whole Building:Facility Total Electric Demand Power '[W'](Hourly) ]]/1000</f>
        <v>13.786463153049585</v>
      </c>
    </row>
    <row r="205" spans="1:3" x14ac:dyDescent="0.25">
      <c r="A205" s="9" t="s">
        <v>156</v>
      </c>
      <c r="B205" s="12">
        <v>13825.327641058173</v>
      </c>
      <c r="C205">
        <f>SAFADModel_final_000048[[#This Row],[Whole Building:Facility Total Electric Demand Power '[W'](Hourly) ]]/1000</f>
        <v>13.825327641058173</v>
      </c>
    </row>
    <row r="206" spans="1:3" x14ac:dyDescent="0.25">
      <c r="A206" s="9" t="s">
        <v>157</v>
      </c>
      <c r="B206" s="12">
        <v>13830.777191397232</v>
      </c>
      <c r="C206">
        <f>SAFADModel_final_000048[[#This Row],[Whole Building:Facility Total Electric Demand Power '[W'](Hourly) ]]/1000</f>
        <v>13.830777191397232</v>
      </c>
    </row>
    <row r="207" spans="1:3" x14ac:dyDescent="0.25">
      <c r="A207" s="9" t="s">
        <v>158</v>
      </c>
      <c r="B207" s="12">
        <v>13811.595783384821</v>
      </c>
      <c r="C207">
        <f>SAFADModel_final_000048[[#This Row],[Whole Building:Facility Total Electric Demand Power '[W'](Hourly) ]]/1000</f>
        <v>13.811595783384821</v>
      </c>
    </row>
    <row r="208" spans="1:3" x14ac:dyDescent="0.25">
      <c r="A208" s="9" t="s">
        <v>159</v>
      </c>
      <c r="B208" s="12">
        <v>13789.9071216557</v>
      </c>
      <c r="C208">
        <f>SAFADModel_final_000048[[#This Row],[Whole Building:Facility Total Electric Demand Power '[W'](Hourly) ]]/1000</f>
        <v>13.7899071216557</v>
      </c>
    </row>
    <row r="209" spans="1:3" x14ac:dyDescent="0.25">
      <c r="A209" s="9" t="s">
        <v>160</v>
      </c>
      <c r="B209" s="12">
        <v>13762.344935869804</v>
      </c>
      <c r="C209">
        <f>SAFADModel_final_000048[[#This Row],[Whole Building:Facility Total Electric Demand Power '[W'](Hourly) ]]/1000</f>
        <v>13.762344935869804</v>
      </c>
    </row>
    <row r="210" spans="1:3" x14ac:dyDescent="0.25">
      <c r="A210" s="9" t="s">
        <v>161</v>
      </c>
      <c r="B210" s="12">
        <v>13724.797102296567</v>
      </c>
      <c r="C210">
        <f>SAFADModel_final_000048[[#This Row],[Whole Building:Facility Total Electric Demand Power '[W'](Hourly) ]]/1000</f>
        <v>13.724797102296566</v>
      </c>
    </row>
    <row r="211" spans="1:3" x14ac:dyDescent="0.25">
      <c r="A211" s="9" t="s">
        <v>162</v>
      </c>
      <c r="B211" s="12">
        <v>13686.124834938522</v>
      </c>
      <c r="C211">
        <f>SAFADModel_final_000048[[#This Row],[Whole Building:Facility Total Electric Demand Power '[W'](Hourly) ]]/1000</f>
        <v>13.686124834938523</v>
      </c>
    </row>
    <row r="212" spans="1:3" x14ac:dyDescent="0.25">
      <c r="A212" s="9" t="s">
        <v>163</v>
      </c>
      <c r="B212" s="12">
        <v>13641.071462491216</v>
      </c>
      <c r="C212">
        <f>SAFADModel_final_000048[[#This Row],[Whole Building:Facility Total Electric Demand Power '[W'](Hourly) ]]/1000</f>
        <v>13.641071462491215</v>
      </c>
    </row>
    <row r="213" spans="1:3" x14ac:dyDescent="0.25">
      <c r="A213" s="9" t="s">
        <v>164</v>
      </c>
      <c r="B213" s="12">
        <v>13593.251034074367</v>
      </c>
      <c r="C213">
        <f>SAFADModel_final_000048[[#This Row],[Whole Building:Facility Total Electric Demand Power '[W'](Hourly) ]]/1000</f>
        <v>13.593251034074367</v>
      </c>
    </row>
    <row r="214" spans="1:3" x14ac:dyDescent="0.25">
      <c r="A214" s="9" t="s">
        <v>165</v>
      </c>
      <c r="B214" s="12">
        <v>13550.941584719463</v>
      </c>
      <c r="C214">
        <f>SAFADModel_final_000048[[#This Row],[Whole Building:Facility Total Electric Demand Power '[W'](Hourly) ]]/1000</f>
        <v>13.550941584719464</v>
      </c>
    </row>
    <row r="215" spans="1:3" x14ac:dyDescent="0.25">
      <c r="A215" s="9" t="s">
        <v>166</v>
      </c>
      <c r="B215" s="12">
        <v>13503.205500576776</v>
      </c>
      <c r="C215">
        <f>SAFADModel_final_000048[[#This Row],[Whole Building:Facility Total Electric Demand Power '[W'](Hourly) ]]/1000</f>
        <v>13.503205500576776</v>
      </c>
    </row>
    <row r="216" spans="1:3" x14ac:dyDescent="0.25">
      <c r="A216" s="9" t="s">
        <v>167</v>
      </c>
      <c r="B216" s="12">
        <v>13461.317819843125</v>
      </c>
      <c r="C216">
        <f>SAFADModel_final_000048[[#This Row],[Whole Building:Facility Total Electric Demand Power '[W'](Hourly) ]]/1000</f>
        <v>13.461317819843124</v>
      </c>
    </row>
    <row r="217" spans="1:3" x14ac:dyDescent="0.25">
      <c r="A217" s="9" t="s">
        <v>168</v>
      </c>
      <c r="B217" s="12">
        <v>13423.256477796376</v>
      </c>
      <c r="C217">
        <f>SAFADModel_final_000048[[#This Row],[Whole Building:Facility Total Electric Demand Power '[W'](Hourly) ]]/1000</f>
        <v>13.423256477796377</v>
      </c>
    </row>
    <row r="218" spans="1:3" x14ac:dyDescent="0.25">
      <c r="A218" s="9" t="s">
        <v>169</v>
      </c>
      <c r="B218" s="12">
        <v>13395.8011787673</v>
      </c>
      <c r="C218">
        <f>SAFADModel_final_000048[[#This Row],[Whole Building:Facility Total Electric Demand Power '[W'](Hourly) ]]/1000</f>
        <v>13.3958011787673</v>
      </c>
    </row>
    <row r="219" spans="1:3" x14ac:dyDescent="0.25">
      <c r="A219" s="9" t="s">
        <v>170</v>
      </c>
      <c r="B219" s="12">
        <v>13373.302975974513</v>
      </c>
      <c r="C219">
        <f>SAFADModel_final_000048[[#This Row],[Whole Building:Facility Total Electric Demand Power '[W'](Hourly) ]]/1000</f>
        <v>13.373302975974513</v>
      </c>
    </row>
    <row r="220" spans="1:3" x14ac:dyDescent="0.25">
      <c r="A220" s="9" t="s">
        <v>171</v>
      </c>
      <c r="B220" s="12">
        <v>13352.165030572445</v>
      </c>
      <c r="C220">
        <f>SAFADModel_final_000048[[#This Row],[Whole Building:Facility Total Electric Demand Power '[W'](Hourly) ]]/1000</f>
        <v>13.352165030572445</v>
      </c>
    </row>
    <row r="221" spans="1:3" x14ac:dyDescent="0.25">
      <c r="A221" s="9" t="s">
        <v>172</v>
      </c>
      <c r="B221" s="12">
        <v>13335.468259914904</v>
      </c>
      <c r="C221">
        <f>SAFADModel_final_000048[[#This Row],[Whole Building:Facility Total Electric Demand Power '[W'](Hourly) ]]/1000</f>
        <v>13.335468259914904</v>
      </c>
    </row>
    <row r="222" spans="1:3" x14ac:dyDescent="0.25">
      <c r="A222" s="9" t="s">
        <v>173</v>
      </c>
      <c r="B222" s="12">
        <v>13323.167674660595</v>
      </c>
      <c r="C222">
        <f>SAFADModel_final_000048[[#This Row],[Whole Building:Facility Total Electric Demand Power '[W'](Hourly) ]]/1000</f>
        <v>13.323167674660596</v>
      </c>
    </row>
    <row r="223" spans="1:3" x14ac:dyDescent="0.25">
      <c r="A223" s="9" t="s">
        <v>174</v>
      </c>
      <c r="B223" s="12">
        <v>13338.634578607196</v>
      </c>
      <c r="C223">
        <f>SAFADModel_final_000048[[#This Row],[Whole Building:Facility Total Electric Demand Power '[W'](Hourly) ]]/1000</f>
        <v>13.338634578607197</v>
      </c>
    </row>
    <row r="224" spans="1:3" x14ac:dyDescent="0.25">
      <c r="A224" s="9" t="s">
        <v>175</v>
      </c>
      <c r="B224" s="12">
        <v>13430.221147038368</v>
      </c>
      <c r="C224">
        <f>SAFADModel_final_000048[[#This Row],[Whole Building:Facility Total Electric Demand Power '[W'](Hourly) ]]/1000</f>
        <v>13.430221147038369</v>
      </c>
    </row>
    <row r="225" spans="1:3" x14ac:dyDescent="0.25">
      <c r="A225" s="9" t="s">
        <v>176</v>
      </c>
      <c r="B225" s="12">
        <v>41863.103408397656</v>
      </c>
      <c r="C225">
        <f>SAFADModel_final_000048[[#This Row],[Whole Building:Facility Total Electric Demand Power '[W'](Hourly) ]]/1000</f>
        <v>41.863103408397656</v>
      </c>
    </row>
    <row r="226" spans="1:3" x14ac:dyDescent="0.25">
      <c r="A226" s="9" t="s">
        <v>177</v>
      </c>
      <c r="B226" s="12">
        <v>134260.24843865729</v>
      </c>
      <c r="C226">
        <f>SAFADModel_final_000048[[#This Row],[Whole Building:Facility Total Electric Demand Power '[W'](Hourly) ]]/1000</f>
        <v>134.2602484386573</v>
      </c>
    </row>
    <row r="227" spans="1:3" x14ac:dyDescent="0.25">
      <c r="A227" s="9" t="s">
        <v>178</v>
      </c>
      <c r="B227" s="12">
        <v>205862.81334776431</v>
      </c>
      <c r="C227">
        <f>SAFADModel_final_000048[[#This Row],[Whole Building:Facility Total Electric Demand Power '[W'](Hourly) ]]/1000</f>
        <v>205.8628133477643</v>
      </c>
    </row>
    <row r="228" spans="1:3" x14ac:dyDescent="0.25">
      <c r="A228" s="9" t="s">
        <v>179</v>
      </c>
      <c r="B228" s="12">
        <v>250872.76834666566</v>
      </c>
      <c r="C228">
        <f>SAFADModel_final_000048[[#This Row],[Whole Building:Facility Total Electric Demand Power '[W'](Hourly) ]]/1000</f>
        <v>250.87276834666565</v>
      </c>
    </row>
    <row r="229" spans="1:3" x14ac:dyDescent="0.25">
      <c r="A229" s="9" t="s">
        <v>180</v>
      </c>
      <c r="B229" s="12">
        <v>301058.26685733249</v>
      </c>
      <c r="C229">
        <f>SAFADModel_final_000048[[#This Row],[Whole Building:Facility Total Electric Demand Power '[W'](Hourly) ]]/1000</f>
        <v>301.05826685733251</v>
      </c>
    </row>
    <row r="230" spans="1:3" x14ac:dyDescent="0.25">
      <c r="A230" s="9" t="s">
        <v>181</v>
      </c>
      <c r="B230" s="12">
        <v>304220.36141003919</v>
      </c>
      <c r="C230">
        <f>SAFADModel_final_000048[[#This Row],[Whole Building:Facility Total Electric Demand Power '[W'](Hourly) ]]/1000</f>
        <v>304.22036141003917</v>
      </c>
    </row>
    <row r="231" spans="1:3" x14ac:dyDescent="0.25">
      <c r="A231" s="9" t="s">
        <v>182</v>
      </c>
      <c r="B231" s="12">
        <v>296154.95832086139</v>
      </c>
      <c r="C231">
        <f>SAFADModel_final_000048[[#This Row],[Whole Building:Facility Total Electric Demand Power '[W'](Hourly) ]]/1000</f>
        <v>296.1549583208614</v>
      </c>
    </row>
    <row r="232" spans="1:3" x14ac:dyDescent="0.25">
      <c r="A232" s="9" t="s">
        <v>183</v>
      </c>
      <c r="B232" s="12">
        <v>301496.92405436287</v>
      </c>
      <c r="C232">
        <f>SAFADModel_final_000048[[#This Row],[Whole Building:Facility Total Electric Demand Power '[W'](Hourly) ]]/1000</f>
        <v>301.49692405436286</v>
      </c>
    </row>
    <row r="233" spans="1:3" x14ac:dyDescent="0.25">
      <c r="A233" s="9" t="s">
        <v>184</v>
      </c>
      <c r="B233" s="12">
        <v>257966.49640209167</v>
      </c>
      <c r="C233">
        <f>SAFADModel_final_000048[[#This Row],[Whole Building:Facility Total Electric Demand Power '[W'](Hourly) ]]/1000</f>
        <v>257.96649640209165</v>
      </c>
    </row>
    <row r="234" spans="1:3" x14ac:dyDescent="0.25">
      <c r="A234" s="9" t="s">
        <v>185</v>
      </c>
      <c r="B234" s="12">
        <v>132665.68113159051</v>
      </c>
      <c r="C234">
        <f>SAFADModel_final_000048[[#This Row],[Whole Building:Facility Total Electric Demand Power '[W'](Hourly) ]]/1000</f>
        <v>132.6656811315905</v>
      </c>
    </row>
    <row r="235" spans="1:3" x14ac:dyDescent="0.25">
      <c r="A235" s="9" t="s">
        <v>186</v>
      </c>
      <c r="B235" s="12">
        <v>84604.844022871577</v>
      </c>
      <c r="C235">
        <f>SAFADModel_final_000048[[#This Row],[Whole Building:Facility Total Electric Demand Power '[W'](Hourly) ]]/1000</f>
        <v>84.604844022871575</v>
      </c>
    </row>
    <row r="236" spans="1:3" x14ac:dyDescent="0.25">
      <c r="A236" s="9" t="s">
        <v>187</v>
      </c>
      <c r="B236" s="12">
        <v>37701.922057771102</v>
      </c>
      <c r="C236">
        <f>SAFADModel_final_000048[[#This Row],[Whole Building:Facility Total Electric Demand Power '[W'](Hourly) ]]/1000</f>
        <v>37.7019220577711</v>
      </c>
    </row>
    <row r="237" spans="1:3" x14ac:dyDescent="0.25">
      <c r="A237" s="9" t="s">
        <v>188</v>
      </c>
      <c r="B237" s="12">
        <v>14282.844023527563</v>
      </c>
      <c r="C237">
        <f>SAFADModel_final_000048[[#This Row],[Whole Building:Facility Total Electric Demand Power '[W'](Hourly) ]]/1000</f>
        <v>14.282844023527563</v>
      </c>
    </row>
    <row r="238" spans="1:3" x14ac:dyDescent="0.25">
      <c r="A238" s="9" t="s">
        <v>189</v>
      </c>
      <c r="B238" s="12">
        <v>13835.791728270464</v>
      </c>
      <c r="C238">
        <f>SAFADModel_final_000048[[#This Row],[Whole Building:Facility Total Electric Demand Power '[W'](Hourly) ]]/1000</f>
        <v>13.835791728270463</v>
      </c>
    </row>
    <row r="239" spans="1:3" x14ac:dyDescent="0.25">
      <c r="A239" s="9" t="s">
        <v>190</v>
      </c>
      <c r="B239" s="12">
        <v>13414.458927122767</v>
      </c>
      <c r="C239">
        <f>SAFADModel_final_000048[[#This Row],[Whole Building:Facility Total Electric Demand Power '[W'](Hourly) ]]/1000</f>
        <v>13.414458927122768</v>
      </c>
    </row>
    <row r="240" spans="1:3" x14ac:dyDescent="0.25">
      <c r="A240" s="9" t="s">
        <v>191</v>
      </c>
      <c r="B240" s="12">
        <v>13411.177262926343</v>
      </c>
      <c r="C240">
        <f>SAFADModel_final_000048[[#This Row],[Whole Building:Facility Total Electric Demand Power '[W'](Hourly) ]]/1000</f>
        <v>13.411177262926342</v>
      </c>
    </row>
    <row r="241" spans="1:3" x14ac:dyDescent="0.25">
      <c r="A241" s="9" t="s">
        <v>192</v>
      </c>
      <c r="B241" s="12">
        <v>13400.467144979784</v>
      </c>
      <c r="C241">
        <f>SAFADModel_final_000048[[#This Row],[Whole Building:Facility Total Electric Demand Power '[W'](Hourly) ]]/1000</f>
        <v>13.400467144979784</v>
      </c>
    </row>
    <row r="242" spans="1:3" x14ac:dyDescent="0.25">
      <c r="A242" s="9" t="s">
        <v>193</v>
      </c>
      <c r="B242" s="12">
        <v>13384.527275841234</v>
      </c>
      <c r="C242">
        <f>SAFADModel_final_000048[[#This Row],[Whole Building:Facility Total Electric Demand Power '[W'](Hourly) ]]/1000</f>
        <v>13.384527275841235</v>
      </c>
    </row>
    <row r="243" spans="1:3" x14ac:dyDescent="0.25">
      <c r="A243" s="9" t="s">
        <v>194</v>
      </c>
      <c r="B243" s="12">
        <v>13380.064486691699</v>
      </c>
      <c r="C243">
        <f>SAFADModel_final_000048[[#This Row],[Whole Building:Facility Total Electric Demand Power '[W'](Hourly) ]]/1000</f>
        <v>13.380064486691699</v>
      </c>
    </row>
    <row r="244" spans="1:3" x14ac:dyDescent="0.25">
      <c r="A244" s="9" t="s">
        <v>195</v>
      </c>
      <c r="B244" s="12">
        <v>13344.004054552788</v>
      </c>
      <c r="C244">
        <f>SAFADModel_final_000048[[#This Row],[Whole Building:Facility Total Electric Demand Power '[W'](Hourly) ]]/1000</f>
        <v>13.344004054552789</v>
      </c>
    </row>
    <row r="245" spans="1:3" x14ac:dyDescent="0.25">
      <c r="A245" s="9" t="s">
        <v>196</v>
      </c>
      <c r="B245" s="12">
        <v>13261.277941355031</v>
      </c>
      <c r="C245">
        <f>SAFADModel_final_000048[[#This Row],[Whole Building:Facility Total Electric Demand Power '[W'](Hourly) ]]/1000</f>
        <v>13.261277941355031</v>
      </c>
    </row>
    <row r="246" spans="1:3" x14ac:dyDescent="0.25">
      <c r="A246" s="9" t="s">
        <v>197</v>
      </c>
      <c r="B246" s="12">
        <v>13167.041470477358</v>
      </c>
      <c r="C246">
        <f>SAFADModel_final_000048[[#This Row],[Whole Building:Facility Total Electric Demand Power '[W'](Hourly) ]]/1000</f>
        <v>13.167041470477358</v>
      </c>
    </row>
    <row r="247" spans="1:3" x14ac:dyDescent="0.25">
      <c r="A247" s="9" t="s">
        <v>198</v>
      </c>
      <c r="B247" s="12">
        <v>13141.899824825661</v>
      </c>
      <c r="C247">
        <f>SAFADModel_final_000048[[#This Row],[Whole Building:Facility Total Electric Demand Power '[W'](Hourly) ]]/1000</f>
        <v>13.141899824825661</v>
      </c>
    </row>
    <row r="248" spans="1:3" x14ac:dyDescent="0.25">
      <c r="A248" s="9" t="s">
        <v>199</v>
      </c>
      <c r="B248" s="12">
        <v>13248.597340116416</v>
      </c>
      <c r="C248">
        <f>SAFADModel_final_000048[[#This Row],[Whole Building:Facility Total Electric Demand Power '[W'](Hourly) ]]/1000</f>
        <v>13.248597340116415</v>
      </c>
    </row>
    <row r="249" spans="1:3" x14ac:dyDescent="0.25">
      <c r="A249" s="9" t="s">
        <v>200</v>
      </c>
      <c r="B249" s="12">
        <v>37917.669304172807</v>
      </c>
      <c r="C249">
        <f>SAFADModel_final_000048[[#This Row],[Whole Building:Facility Total Electric Demand Power '[W'](Hourly) ]]/1000</f>
        <v>37.917669304172804</v>
      </c>
    </row>
    <row r="250" spans="1:3" x14ac:dyDescent="0.25">
      <c r="A250" s="9" t="s">
        <v>201</v>
      </c>
      <c r="B250" s="12">
        <v>186211.64457103238</v>
      </c>
      <c r="C250">
        <f>SAFADModel_final_000048[[#This Row],[Whole Building:Facility Total Electric Demand Power '[W'](Hourly) ]]/1000</f>
        <v>186.21164457103237</v>
      </c>
    </row>
    <row r="251" spans="1:3" x14ac:dyDescent="0.25">
      <c r="A251" s="9" t="s">
        <v>202</v>
      </c>
      <c r="B251" s="12">
        <v>241874.4024403081</v>
      </c>
      <c r="C251">
        <f>SAFADModel_final_000048[[#This Row],[Whole Building:Facility Total Electric Demand Power '[W'](Hourly) ]]/1000</f>
        <v>241.8744024403081</v>
      </c>
    </row>
    <row r="252" spans="1:3" x14ac:dyDescent="0.25">
      <c r="A252" s="9" t="s">
        <v>203</v>
      </c>
      <c r="B252" s="12">
        <v>273197.81029051036</v>
      </c>
      <c r="C252">
        <f>SAFADModel_final_000048[[#This Row],[Whole Building:Facility Total Electric Demand Power '[W'](Hourly) ]]/1000</f>
        <v>273.19781029051035</v>
      </c>
    </row>
    <row r="253" spans="1:3" x14ac:dyDescent="0.25">
      <c r="A253" s="9" t="s">
        <v>204</v>
      </c>
      <c r="B253" s="12">
        <v>278734.37629027164</v>
      </c>
      <c r="C253">
        <f>SAFADModel_final_000048[[#This Row],[Whole Building:Facility Total Electric Demand Power '[W'](Hourly) ]]/1000</f>
        <v>278.73437629027165</v>
      </c>
    </row>
    <row r="254" spans="1:3" x14ac:dyDescent="0.25">
      <c r="A254" s="9" t="s">
        <v>205</v>
      </c>
      <c r="B254" s="12">
        <v>285126.89115959528</v>
      </c>
      <c r="C254">
        <f>SAFADModel_final_000048[[#This Row],[Whole Building:Facility Total Electric Demand Power '[W'](Hourly) ]]/1000</f>
        <v>285.12689115959529</v>
      </c>
    </row>
    <row r="255" spans="1:3" x14ac:dyDescent="0.25">
      <c r="A255" s="9" t="s">
        <v>206</v>
      </c>
      <c r="B255" s="12">
        <v>305383.45514348132</v>
      </c>
      <c r="C255">
        <f>SAFADModel_final_000048[[#This Row],[Whole Building:Facility Total Electric Demand Power '[W'](Hourly) ]]/1000</f>
        <v>305.38345514348134</v>
      </c>
    </row>
    <row r="256" spans="1:3" x14ac:dyDescent="0.25">
      <c r="A256" s="9" t="s">
        <v>207</v>
      </c>
      <c r="B256" s="12">
        <v>312812.54509369406</v>
      </c>
      <c r="C256">
        <f>SAFADModel_final_000048[[#This Row],[Whole Building:Facility Total Electric Demand Power '[W'](Hourly) ]]/1000</f>
        <v>312.81254509369404</v>
      </c>
    </row>
    <row r="257" spans="1:3" x14ac:dyDescent="0.25">
      <c r="A257" s="9" t="s">
        <v>208</v>
      </c>
      <c r="B257" s="12">
        <v>305389.35951072222</v>
      </c>
      <c r="C257">
        <f>SAFADModel_final_000048[[#This Row],[Whole Building:Facility Total Electric Demand Power '[W'](Hourly) ]]/1000</f>
        <v>305.38935951072222</v>
      </c>
    </row>
    <row r="258" spans="1:3" x14ac:dyDescent="0.25">
      <c r="A258" s="9" t="s">
        <v>209</v>
      </c>
      <c r="B258" s="12">
        <v>281668.30883708387</v>
      </c>
      <c r="C258">
        <f>SAFADModel_final_000048[[#This Row],[Whole Building:Facility Total Electric Demand Power '[W'](Hourly) ]]/1000</f>
        <v>281.66830883708388</v>
      </c>
    </row>
    <row r="259" spans="1:3" x14ac:dyDescent="0.25">
      <c r="A259" s="9" t="s">
        <v>210</v>
      </c>
      <c r="B259" s="12">
        <v>135742.09520699224</v>
      </c>
      <c r="C259">
        <f>SAFADModel_final_000048[[#This Row],[Whole Building:Facility Total Electric Demand Power '[W'](Hourly) ]]/1000</f>
        <v>135.74209520699225</v>
      </c>
    </row>
    <row r="260" spans="1:3" x14ac:dyDescent="0.25">
      <c r="A260" s="9" t="s">
        <v>211</v>
      </c>
      <c r="B260" s="12">
        <v>96595.968578607892</v>
      </c>
      <c r="C260">
        <f>SAFADModel_final_000048[[#This Row],[Whole Building:Facility Total Electric Demand Power '[W'](Hourly) ]]/1000</f>
        <v>96.595968578607895</v>
      </c>
    </row>
    <row r="261" spans="1:3" x14ac:dyDescent="0.25">
      <c r="A261" s="9" t="s">
        <v>212</v>
      </c>
      <c r="B261" s="12">
        <v>68929.2723184965</v>
      </c>
      <c r="C261">
        <f>SAFADModel_final_000048[[#This Row],[Whole Building:Facility Total Electric Demand Power '[W'](Hourly) ]]/1000</f>
        <v>68.929272318496501</v>
      </c>
    </row>
    <row r="262" spans="1:3" x14ac:dyDescent="0.25">
      <c r="A262" s="9" t="s">
        <v>213</v>
      </c>
      <c r="B262" s="12">
        <v>13547.858109148083</v>
      </c>
      <c r="C262">
        <f>SAFADModel_final_000048[[#This Row],[Whole Building:Facility Total Electric Demand Power '[W'](Hourly) ]]/1000</f>
        <v>13.547858109148082</v>
      </c>
    </row>
    <row r="263" spans="1:3" x14ac:dyDescent="0.25">
      <c r="A263" s="9" t="s">
        <v>214</v>
      </c>
      <c r="B263" s="12">
        <v>13483.878397368127</v>
      </c>
      <c r="C263">
        <f>SAFADModel_final_000048[[#This Row],[Whole Building:Facility Total Electric Demand Power '[W'](Hourly) ]]/1000</f>
        <v>13.483878397368127</v>
      </c>
    </row>
    <row r="264" spans="1:3" x14ac:dyDescent="0.25">
      <c r="A264" s="9" t="s">
        <v>215</v>
      </c>
      <c r="B264" s="12">
        <v>13397.065767010439</v>
      </c>
      <c r="C264">
        <f>SAFADModel_final_000048[[#This Row],[Whole Building:Facility Total Electric Demand Power '[W'](Hourly) ]]/1000</f>
        <v>13.397065767010439</v>
      </c>
    </row>
    <row r="265" spans="1:3" x14ac:dyDescent="0.25">
      <c r="A265" s="9" t="s">
        <v>216</v>
      </c>
      <c r="B265" s="12">
        <v>13314.649410939079</v>
      </c>
      <c r="C265">
        <f>SAFADModel_final_000048[[#This Row],[Whole Building:Facility Total Electric Demand Power '[W'](Hourly) ]]/1000</f>
        <v>13.314649410939079</v>
      </c>
    </row>
    <row r="266" spans="1:3" x14ac:dyDescent="0.25">
      <c r="A266" s="9" t="s">
        <v>217</v>
      </c>
      <c r="B266" s="12">
        <v>13237.98155607252</v>
      </c>
      <c r="C266">
        <f>SAFADModel_final_000048[[#This Row],[Whole Building:Facility Total Electric Demand Power '[W'](Hourly) ]]/1000</f>
        <v>13.237981556072521</v>
      </c>
    </row>
    <row r="267" spans="1:3" x14ac:dyDescent="0.25">
      <c r="A267" s="9" t="s">
        <v>218</v>
      </c>
      <c r="B267" s="12">
        <v>13147.578382220643</v>
      </c>
      <c r="C267">
        <f>SAFADModel_final_000048[[#This Row],[Whole Building:Facility Total Electric Demand Power '[W'](Hourly) ]]/1000</f>
        <v>13.147578382220644</v>
      </c>
    </row>
    <row r="268" spans="1:3" x14ac:dyDescent="0.25">
      <c r="A268" s="9" t="s">
        <v>219</v>
      </c>
      <c r="B268" s="12">
        <v>13075.326101440864</v>
      </c>
      <c r="C268">
        <f>SAFADModel_final_000048[[#This Row],[Whole Building:Facility Total Electric Demand Power '[W'](Hourly) ]]/1000</f>
        <v>13.075326101440863</v>
      </c>
    </row>
    <row r="269" spans="1:3" x14ac:dyDescent="0.25">
      <c r="A269" s="9" t="s">
        <v>220</v>
      </c>
      <c r="B269" s="12">
        <v>13051.099413709771</v>
      </c>
      <c r="C269">
        <f>SAFADModel_final_000048[[#This Row],[Whole Building:Facility Total Electric Demand Power '[W'](Hourly) ]]/1000</f>
        <v>13.051099413709771</v>
      </c>
    </row>
    <row r="270" spans="1:3" x14ac:dyDescent="0.25">
      <c r="A270" s="9" t="s">
        <v>221</v>
      </c>
      <c r="B270" s="12">
        <v>13037.388725908895</v>
      </c>
      <c r="C270">
        <f>SAFADModel_final_000048[[#This Row],[Whole Building:Facility Total Electric Demand Power '[W'](Hourly) ]]/1000</f>
        <v>13.037388725908896</v>
      </c>
    </row>
    <row r="271" spans="1:3" x14ac:dyDescent="0.25">
      <c r="A271" s="9" t="s">
        <v>222</v>
      </c>
      <c r="B271" s="12">
        <v>13108.365478554872</v>
      </c>
      <c r="C271">
        <f>SAFADModel_final_000048[[#This Row],[Whole Building:Facility Total Electric Demand Power '[W'](Hourly) ]]/1000</f>
        <v>13.108365478554871</v>
      </c>
    </row>
    <row r="272" spans="1:3" x14ac:dyDescent="0.25">
      <c r="A272" s="9" t="s">
        <v>223</v>
      </c>
      <c r="B272" s="12">
        <v>13339.860091231751</v>
      </c>
      <c r="C272">
        <f>SAFADModel_final_000048[[#This Row],[Whole Building:Facility Total Electric Demand Power '[W'](Hourly) ]]/1000</f>
        <v>13.339860091231751</v>
      </c>
    </row>
    <row r="273" spans="1:3" x14ac:dyDescent="0.25">
      <c r="A273" s="9" t="s">
        <v>224</v>
      </c>
      <c r="B273" s="12">
        <v>47180.388538301981</v>
      </c>
      <c r="C273">
        <f>SAFADModel_final_000048[[#This Row],[Whole Building:Facility Total Electric Demand Power '[W'](Hourly) ]]/1000</f>
        <v>47.180388538301983</v>
      </c>
    </row>
    <row r="274" spans="1:3" x14ac:dyDescent="0.25">
      <c r="A274" s="9" t="s">
        <v>225</v>
      </c>
      <c r="B274" s="12">
        <v>166688.56652095835</v>
      </c>
      <c r="C274">
        <f>SAFADModel_final_000048[[#This Row],[Whole Building:Facility Total Electric Demand Power '[W'](Hourly) ]]/1000</f>
        <v>166.68856652095835</v>
      </c>
    </row>
    <row r="275" spans="1:3" x14ac:dyDescent="0.25">
      <c r="A275" s="9" t="s">
        <v>226</v>
      </c>
      <c r="B275" s="12">
        <v>256651.14478826089</v>
      </c>
      <c r="C275">
        <f>SAFADModel_final_000048[[#This Row],[Whole Building:Facility Total Electric Demand Power '[W'](Hourly) ]]/1000</f>
        <v>256.65114478826086</v>
      </c>
    </row>
    <row r="276" spans="1:3" x14ac:dyDescent="0.25">
      <c r="A276" s="9" t="s">
        <v>227</v>
      </c>
      <c r="B276" s="12">
        <v>260069.32529000251</v>
      </c>
      <c r="C276">
        <f>SAFADModel_final_000048[[#This Row],[Whole Building:Facility Total Electric Demand Power '[W'](Hourly) ]]/1000</f>
        <v>260.0693252900025</v>
      </c>
    </row>
    <row r="277" spans="1:3" x14ac:dyDescent="0.25">
      <c r="A277" s="9" t="s">
        <v>228</v>
      </c>
      <c r="B277" s="12">
        <v>266460.49236268137</v>
      </c>
      <c r="C277">
        <f>SAFADModel_final_000048[[#This Row],[Whole Building:Facility Total Electric Demand Power '[W'](Hourly) ]]/1000</f>
        <v>266.46049236268135</v>
      </c>
    </row>
    <row r="278" spans="1:3" x14ac:dyDescent="0.25">
      <c r="A278" s="9" t="s">
        <v>229</v>
      </c>
      <c r="B278" s="12">
        <v>279084.91461042524</v>
      </c>
      <c r="C278">
        <f>SAFADModel_final_000048[[#This Row],[Whole Building:Facility Total Electric Demand Power '[W'](Hourly) ]]/1000</f>
        <v>279.08491461042524</v>
      </c>
    </row>
    <row r="279" spans="1:3" x14ac:dyDescent="0.25">
      <c r="A279" s="9" t="s">
        <v>230</v>
      </c>
      <c r="B279" s="12">
        <v>288371.17051652953</v>
      </c>
      <c r="C279">
        <f>SAFADModel_final_000048[[#This Row],[Whole Building:Facility Total Electric Demand Power '[W'](Hourly) ]]/1000</f>
        <v>288.3711705165295</v>
      </c>
    </row>
    <row r="280" spans="1:3" x14ac:dyDescent="0.25">
      <c r="A280" s="9" t="s">
        <v>231</v>
      </c>
      <c r="B280" s="12">
        <v>275161.14979320578</v>
      </c>
      <c r="C280">
        <f>SAFADModel_final_000048[[#This Row],[Whole Building:Facility Total Electric Demand Power '[W'](Hourly) ]]/1000</f>
        <v>275.16114979320577</v>
      </c>
    </row>
    <row r="281" spans="1:3" x14ac:dyDescent="0.25">
      <c r="A281" s="9" t="s">
        <v>232</v>
      </c>
      <c r="B281" s="12">
        <v>241242.58099979244</v>
      </c>
      <c r="C281">
        <f>SAFADModel_final_000048[[#This Row],[Whole Building:Facility Total Electric Demand Power '[W'](Hourly) ]]/1000</f>
        <v>241.24258099979244</v>
      </c>
    </row>
    <row r="282" spans="1:3" x14ac:dyDescent="0.25">
      <c r="A282" s="9" t="s">
        <v>233</v>
      </c>
      <c r="B282" s="12">
        <v>218337.01646968047</v>
      </c>
      <c r="C282">
        <f>SAFADModel_final_000048[[#This Row],[Whole Building:Facility Total Electric Demand Power '[W'](Hourly) ]]/1000</f>
        <v>218.33701646968046</v>
      </c>
    </row>
    <row r="283" spans="1:3" x14ac:dyDescent="0.25">
      <c r="A283" s="9" t="s">
        <v>234</v>
      </c>
      <c r="B283" s="12">
        <v>86973.852479516674</v>
      </c>
      <c r="C283">
        <f>SAFADModel_final_000048[[#This Row],[Whole Building:Facility Total Electric Demand Power '[W'](Hourly) ]]/1000</f>
        <v>86.97385247951668</v>
      </c>
    </row>
    <row r="284" spans="1:3" x14ac:dyDescent="0.25">
      <c r="A284" s="9" t="s">
        <v>235</v>
      </c>
      <c r="B284" s="12">
        <v>44470.103094353391</v>
      </c>
      <c r="C284">
        <f>SAFADModel_final_000048[[#This Row],[Whole Building:Facility Total Electric Demand Power '[W'](Hourly) ]]/1000</f>
        <v>44.470103094353391</v>
      </c>
    </row>
    <row r="285" spans="1:3" x14ac:dyDescent="0.25">
      <c r="A285" s="9" t="s">
        <v>236</v>
      </c>
      <c r="B285" s="12">
        <v>26983.934296780262</v>
      </c>
      <c r="C285">
        <f>SAFADModel_final_000048[[#This Row],[Whole Building:Facility Total Electric Demand Power '[W'](Hourly) ]]/1000</f>
        <v>26.983934296780262</v>
      </c>
    </row>
    <row r="286" spans="1:3" x14ac:dyDescent="0.25">
      <c r="A286" s="9" t="s">
        <v>237</v>
      </c>
      <c r="B286" s="12">
        <v>20184.477039277586</v>
      </c>
      <c r="C286">
        <f>SAFADModel_final_000048[[#This Row],[Whole Building:Facility Total Electric Demand Power '[W'](Hourly) ]]/1000</f>
        <v>20.184477039277585</v>
      </c>
    </row>
    <row r="287" spans="1:3" x14ac:dyDescent="0.25">
      <c r="A287" s="9" t="s">
        <v>238</v>
      </c>
      <c r="B287" s="12">
        <v>13468.92294460146</v>
      </c>
      <c r="C287">
        <f>SAFADModel_final_000048[[#This Row],[Whole Building:Facility Total Electric Demand Power '[W'](Hourly) ]]/1000</f>
        <v>13.468922944601459</v>
      </c>
    </row>
    <row r="288" spans="1:3" x14ac:dyDescent="0.25">
      <c r="A288" s="9" t="s">
        <v>239</v>
      </c>
      <c r="B288" s="12">
        <v>13467.284665092642</v>
      </c>
      <c r="C288">
        <f>SAFADModel_final_000048[[#This Row],[Whole Building:Facility Total Electric Demand Power '[W'](Hourly) ]]/1000</f>
        <v>13.467284665092642</v>
      </c>
    </row>
    <row r="289" spans="1:3" x14ac:dyDescent="0.25">
      <c r="A289" s="9" t="s">
        <v>240</v>
      </c>
      <c r="B289" s="12">
        <v>13418.933823328591</v>
      </c>
      <c r="C289">
        <f>SAFADModel_final_000048[[#This Row],[Whole Building:Facility Total Electric Demand Power '[W'](Hourly) ]]/1000</f>
        <v>13.41893382332859</v>
      </c>
    </row>
    <row r="290" spans="1:3" x14ac:dyDescent="0.25">
      <c r="A290" s="9" t="s">
        <v>581</v>
      </c>
      <c r="B290" s="12">
        <v>13279.511177544997</v>
      </c>
      <c r="C290">
        <f>SAFADModel_final_000048[[#This Row],[Whole Building:Facility Total Electric Demand Power '[W'](Hourly) ]]/1000</f>
        <v>13.279511177544997</v>
      </c>
    </row>
    <row r="291" spans="1:3" x14ac:dyDescent="0.25">
      <c r="A291" s="9" t="s">
        <v>582</v>
      </c>
      <c r="B291" s="12">
        <v>13114.967453503241</v>
      </c>
      <c r="C291">
        <f>SAFADModel_final_000048[[#This Row],[Whole Building:Facility Total Electric Demand Power '[W'](Hourly) ]]/1000</f>
        <v>13.11496745350324</v>
      </c>
    </row>
    <row r="292" spans="1:3" x14ac:dyDescent="0.25">
      <c r="A292" s="9" t="s">
        <v>583</v>
      </c>
      <c r="B292" s="12">
        <v>13004.627166046361</v>
      </c>
      <c r="C292">
        <f>SAFADModel_final_000048[[#This Row],[Whole Building:Facility Total Electric Demand Power '[W'](Hourly) ]]/1000</f>
        <v>13.00462716604636</v>
      </c>
    </row>
    <row r="293" spans="1:3" x14ac:dyDescent="0.25">
      <c r="A293" s="9" t="s">
        <v>584</v>
      </c>
      <c r="B293" s="12">
        <v>12953.734775118246</v>
      </c>
      <c r="C293">
        <f>SAFADModel_final_000048[[#This Row],[Whole Building:Facility Total Electric Demand Power '[W'](Hourly) ]]/1000</f>
        <v>12.953734775118246</v>
      </c>
    </row>
    <row r="294" spans="1:3" x14ac:dyDescent="0.25">
      <c r="A294" s="9" t="s">
        <v>585</v>
      </c>
      <c r="B294" s="12">
        <v>12924.625439266012</v>
      </c>
      <c r="C294">
        <f>SAFADModel_final_000048[[#This Row],[Whole Building:Facility Total Electric Demand Power '[W'](Hourly) ]]/1000</f>
        <v>12.924625439266013</v>
      </c>
    </row>
    <row r="295" spans="1:3" x14ac:dyDescent="0.25">
      <c r="A295" s="9" t="s">
        <v>586</v>
      </c>
      <c r="B295" s="12">
        <v>12974.347908813055</v>
      </c>
      <c r="C295">
        <f>SAFADModel_final_000048[[#This Row],[Whole Building:Facility Total Electric Demand Power '[W'](Hourly) ]]/1000</f>
        <v>12.974347908813055</v>
      </c>
    </row>
    <row r="296" spans="1:3" x14ac:dyDescent="0.25">
      <c r="A296" s="9" t="s">
        <v>587</v>
      </c>
      <c r="B296" s="12">
        <v>13158.689635139717</v>
      </c>
      <c r="C296">
        <f>SAFADModel_final_000048[[#This Row],[Whole Building:Facility Total Electric Demand Power '[W'](Hourly) ]]/1000</f>
        <v>13.158689635139718</v>
      </c>
    </row>
    <row r="297" spans="1:3" x14ac:dyDescent="0.25">
      <c r="A297" s="9" t="s">
        <v>588</v>
      </c>
      <c r="B297" s="12">
        <v>13384.025142146907</v>
      </c>
      <c r="C297">
        <f>SAFADModel_final_000048[[#This Row],[Whole Building:Facility Total Electric Demand Power '[W'](Hourly) ]]/1000</f>
        <v>13.384025142146907</v>
      </c>
    </row>
    <row r="298" spans="1:3" x14ac:dyDescent="0.25">
      <c r="A298" s="9" t="s">
        <v>589</v>
      </c>
      <c r="B298" s="12">
        <v>63301.380247376386</v>
      </c>
      <c r="C298">
        <f>SAFADModel_final_000048[[#This Row],[Whole Building:Facility Total Electric Demand Power '[W'](Hourly) ]]/1000</f>
        <v>63.301380247376386</v>
      </c>
    </row>
    <row r="299" spans="1:3" x14ac:dyDescent="0.25">
      <c r="A299" s="9" t="s">
        <v>590</v>
      </c>
      <c r="B299" s="12">
        <v>99033.639225552979</v>
      </c>
      <c r="C299">
        <f>SAFADModel_final_000048[[#This Row],[Whole Building:Facility Total Electric Demand Power '[W'](Hourly) ]]/1000</f>
        <v>99.033639225552974</v>
      </c>
    </row>
    <row r="300" spans="1:3" x14ac:dyDescent="0.25">
      <c r="A300" s="9" t="s">
        <v>591</v>
      </c>
      <c r="B300" s="12">
        <v>118210.2693664317</v>
      </c>
      <c r="C300">
        <f>SAFADModel_final_000048[[#This Row],[Whole Building:Facility Total Electric Demand Power '[W'](Hourly) ]]/1000</f>
        <v>118.2102693664317</v>
      </c>
    </row>
    <row r="301" spans="1:3" x14ac:dyDescent="0.25">
      <c r="A301" s="9" t="s">
        <v>592</v>
      </c>
      <c r="B301" s="12">
        <v>109981.97332819119</v>
      </c>
      <c r="C301">
        <f>SAFADModel_final_000048[[#This Row],[Whole Building:Facility Total Electric Demand Power '[W'](Hourly) ]]/1000</f>
        <v>109.98197332819119</v>
      </c>
    </row>
    <row r="302" spans="1:3" x14ac:dyDescent="0.25">
      <c r="A302" s="9" t="s">
        <v>593</v>
      </c>
      <c r="B302" s="12">
        <v>107867.19798330159</v>
      </c>
      <c r="C302">
        <f>SAFADModel_final_000048[[#This Row],[Whole Building:Facility Total Electric Demand Power '[W'](Hourly) ]]/1000</f>
        <v>107.86719798330159</v>
      </c>
    </row>
    <row r="303" spans="1:3" x14ac:dyDescent="0.25">
      <c r="A303" s="9" t="s">
        <v>594</v>
      </c>
      <c r="B303" s="12">
        <v>100862.1848775226</v>
      </c>
      <c r="C303">
        <f>SAFADModel_final_000048[[#This Row],[Whole Building:Facility Total Electric Demand Power '[W'](Hourly) ]]/1000</f>
        <v>100.86218487752259</v>
      </c>
    </row>
    <row r="304" spans="1:3" x14ac:dyDescent="0.25">
      <c r="A304" s="9" t="s">
        <v>595</v>
      </c>
      <c r="B304" s="12">
        <v>101451.18012949364</v>
      </c>
      <c r="C304">
        <f>SAFADModel_final_000048[[#This Row],[Whole Building:Facility Total Electric Demand Power '[W'](Hourly) ]]/1000</f>
        <v>101.45118012949365</v>
      </c>
    </row>
    <row r="305" spans="1:3" x14ac:dyDescent="0.25">
      <c r="A305" s="9" t="s">
        <v>596</v>
      </c>
      <c r="B305" s="12">
        <v>91782.868947928422</v>
      </c>
      <c r="C305">
        <f>SAFADModel_final_000048[[#This Row],[Whole Building:Facility Total Electric Demand Power '[W'](Hourly) ]]/1000</f>
        <v>91.782868947928421</v>
      </c>
    </row>
    <row r="306" spans="1:3" x14ac:dyDescent="0.25">
      <c r="A306" s="9" t="s">
        <v>597</v>
      </c>
      <c r="B306" s="12">
        <v>76046.858156507675</v>
      </c>
      <c r="C306">
        <f>SAFADModel_final_000048[[#This Row],[Whole Building:Facility Total Electric Demand Power '[W'](Hourly) ]]/1000</f>
        <v>76.046858156507682</v>
      </c>
    </row>
    <row r="307" spans="1:3" x14ac:dyDescent="0.25">
      <c r="A307" s="9" t="s">
        <v>598</v>
      </c>
      <c r="B307" s="12">
        <v>64239.069788824745</v>
      </c>
      <c r="C307">
        <f>SAFADModel_final_000048[[#This Row],[Whole Building:Facility Total Electric Demand Power '[W'](Hourly) ]]/1000</f>
        <v>64.23906978882475</v>
      </c>
    </row>
    <row r="308" spans="1:3" x14ac:dyDescent="0.25">
      <c r="A308" s="9" t="s">
        <v>599</v>
      </c>
      <c r="B308" s="12">
        <v>50109.043286804394</v>
      </c>
      <c r="C308">
        <f>SAFADModel_final_000048[[#This Row],[Whole Building:Facility Total Electric Demand Power '[W'](Hourly) ]]/1000</f>
        <v>50.109043286804393</v>
      </c>
    </row>
    <row r="309" spans="1:3" x14ac:dyDescent="0.25">
      <c r="A309" s="9" t="s">
        <v>600</v>
      </c>
      <c r="B309" s="12">
        <v>25790.326358164006</v>
      </c>
      <c r="C309">
        <f>SAFADModel_final_000048[[#This Row],[Whole Building:Facility Total Electric Demand Power '[W'](Hourly) ]]/1000</f>
        <v>25.790326358164005</v>
      </c>
    </row>
    <row r="310" spans="1:3" x14ac:dyDescent="0.25">
      <c r="A310" s="9" t="s">
        <v>601</v>
      </c>
      <c r="B310" s="12">
        <v>24204.459978359078</v>
      </c>
      <c r="C310">
        <f>SAFADModel_final_000048[[#This Row],[Whole Building:Facility Total Electric Demand Power '[W'](Hourly) ]]/1000</f>
        <v>24.204459978359079</v>
      </c>
    </row>
    <row r="311" spans="1:3" x14ac:dyDescent="0.25">
      <c r="A311" s="9" t="s">
        <v>602</v>
      </c>
      <c r="B311" s="12">
        <v>13527.903024680965</v>
      </c>
      <c r="C311">
        <f>SAFADModel_final_000048[[#This Row],[Whole Building:Facility Total Electric Demand Power '[W'](Hourly) ]]/1000</f>
        <v>13.527903024680965</v>
      </c>
    </row>
    <row r="312" spans="1:3" x14ac:dyDescent="0.25">
      <c r="A312" s="9" t="s">
        <v>603</v>
      </c>
      <c r="B312" s="12">
        <v>13463.590654971144</v>
      </c>
      <c r="C312">
        <f>SAFADModel_final_000048[[#This Row],[Whole Building:Facility Total Electric Demand Power '[W'](Hourly) ]]/1000</f>
        <v>13.463590654971144</v>
      </c>
    </row>
    <row r="313" spans="1:3" x14ac:dyDescent="0.25">
      <c r="A313" s="9" t="s">
        <v>604</v>
      </c>
      <c r="B313" s="12">
        <v>13447.010114387267</v>
      </c>
      <c r="C313">
        <f>SAFADModel_final_000048[[#This Row],[Whole Building:Facility Total Electric Demand Power '[W'](Hourly) ]]/1000</f>
        <v>13.447010114387266</v>
      </c>
    </row>
    <row r="314" spans="1:3" x14ac:dyDescent="0.25">
      <c r="A314" s="9" t="s">
        <v>605</v>
      </c>
      <c r="B314" s="12">
        <v>13420.143653196239</v>
      </c>
      <c r="C314">
        <f>SAFADModel_final_000048[[#This Row],[Whole Building:Facility Total Electric Demand Power '[W'](Hourly) ]]/1000</f>
        <v>13.42014365319624</v>
      </c>
    </row>
    <row r="315" spans="1:3" x14ac:dyDescent="0.25">
      <c r="A315" s="9" t="s">
        <v>606</v>
      </c>
      <c r="B315" s="12">
        <v>13398.053203913963</v>
      </c>
      <c r="C315">
        <f>SAFADModel_final_000048[[#This Row],[Whole Building:Facility Total Electric Demand Power '[W'](Hourly) ]]/1000</f>
        <v>13.398053203913964</v>
      </c>
    </row>
    <row r="316" spans="1:3" x14ac:dyDescent="0.25">
      <c r="A316" s="9" t="s">
        <v>607</v>
      </c>
      <c r="B316" s="12">
        <v>13369.12559139394</v>
      </c>
      <c r="C316">
        <f>SAFADModel_final_000048[[#This Row],[Whole Building:Facility Total Electric Demand Power '[W'](Hourly) ]]/1000</f>
        <v>13.36912559139394</v>
      </c>
    </row>
    <row r="317" spans="1:3" x14ac:dyDescent="0.25">
      <c r="A317" s="9" t="s">
        <v>608</v>
      </c>
      <c r="B317" s="12">
        <v>13311.502919287703</v>
      </c>
      <c r="C317">
        <f>SAFADModel_final_000048[[#This Row],[Whole Building:Facility Total Electric Demand Power '[W'](Hourly) ]]/1000</f>
        <v>13.311502919287703</v>
      </c>
    </row>
    <row r="318" spans="1:3" x14ac:dyDescent="0.25">
      <c r="A318" s="9" t="s">
        <v>609</v>
      </c>
      <c r="B318" s="12">
        <v>13234.753827670205</v>
      </c>
      <c r="C318">
        <f>SAFADModel_final_000048[[#This Row],[Whole Building:Facility Total Electric Demand Power '[W'](Hourly) ]]/1000</f>
        <v>13.234753827670206</v>
      </c>
    </row>
    <row r="319" spans="1:3" x14ac:dyDescent="0.25">
      <c r="A319" s="9" t="s">
        <v>610</v>
      </c>
      <c r="B319" s="12">
        <v>13231.191365485271</v>
      </c>
      <c r="C319">
        <f>SAFADModel_final_000048[[#This Row],[Whole Building:Facility Total Electric Demand Power '[W'](Hourly) ]]/1000</f>
        <v>13.231191365485271</v>
      </c>
    </row>
    <row r="320" spans="1:3" x14ac:dyDescent="0.25">
      <c r="A320" s="9" t="s">
        <v>611</v>
      </c>
      <c r="B320" s="12">
        <v>13303.203216068585</v>
      </c>
      <c r="C320">
        <f>SAFADModel_final_000048[[#This Row],[Whole Building:Facility Total Electric Demand Power '[W'](Hourly) ]]/1000</f>
        <v>13.303203216068585</v>
      </c>
    </row>
    <row r="321" spans="1:3" x14ac:dyDescent="0.25">
      <c r="A321" s="9" t="s">
        <v>612</v>
      </c>
      <c r="B321" s="12">
        <v>13412.653290697695</v>
      </c>
      <c r="C321">
        <f>SAFADModel_final_000048[[#This Row],[Whole Building:Facility Total Electric Demand Power '[W'](Hourly) ]]/1000</f>
        <v>13.412653290697696</v>
      </c>
    </row>
    <row r="322" spans="1:3" x14ac:dyDescent="0.25">
      <c r="A322" s="9" t="s">
        <v>613</v>
      </c>
      <c r="B322" s="12">
        <v>13517.772704113589</v>
      </c>
      <c r="C322">
        <f>SAFADModel_final_000048[[#This Row],[Whole Building:Facility Total Electric Demand Power '[W'](Hourly) ]]/1000</f>
        <v>13.51777270411359</v>
      </c>
    </row>
    <row r="323" spans="1:3" x14ac:dyDescent="0.25">
      <c r="A323" s="9" t="s">
        <v>614</v>
      </c>
      <c r="B323" s="12">
        <v>13631.72992612294</v>
      </c>
      <c r="C323">
        <f>SAFADModel_final_000048[[#This Row],[Whole Building:Facility Total Electric Demand Power '[W'](Hourly) ]]/1000</f>
        <v>13.63172992612294</v>
      </c>
    </row>
    <row r="324" spans="1:3" x14ac:dyDescent="0.25">
      <c r="A324" s="9" t="s">
        <v>615</v>
      </c>
      <c r="B324" s="12">
        <v>13725.89748901056</v>
      </c>
      <c r="C324">
        <f>SAFADModel_final_000048[[#This Row],[Whole Building:Facility Total Electric Demand Power '[W'](Hourly) ]]/1000</f>
        <v>13.72589748901056</v>
      </c>
    </row>
    <row r="325" spans="1:3" x14ac:dyDescent="0.25">
      <c r="A325" s="9" t="s">
        <v>616</v>
      </c>
      <c r="B325" s="12">
        <v>13813.272955262824</v>
      </c>
      <c r="C325">
        <f>SAFADModel_final_000048[[#This Row],[Whole Building:Facility Total Electric Demand Power '[W'](Hourly) ]]/1000</f>
        <v>13.813272955262825</v>
      </c>
    </row>
    <row r="326" spans="1:3" x14ac:dyDescent="0.25">
      <c r="A326" s="9" t="s">
        <v>617</v>
      </c>
      <c r="B326" s="12">
        <v>13883.478930080606</v>
      </c>
      <c r="C326">
        <f>SAFADModel_final_000048[[#This Row],[Whole Building:Facility Total Electric Demand Power '[W'](Hourly) ]]/1000</f>
        <v>13.883478930080607</v>
      </c>
    </row>
    <row r="327" spans="1:3" x14ac:dyDescent="0.25">
      <c r="A327" s="9" t="s">
        <v>618</v>
      </c>
      <c r="B327" s="12">
        <v>13924.651630107774</v>
      </c>
      <c r="C327">
        <f>SAFADModel_final_000048[[#This Row],[Whole Building:Facility Total Electric Demand Power '[W'](Hourly) ]]/1000</f>
        <v>13.924651630107773</v>
      </c>
    </row>
    <row r="328" spans="1:3" x14ac:dyDescent="0.25">
      <c r="A328" s="9" t="s">
        <v>619</v>
      </c>
      <c r="B328" s="12">
        <v>13902.08249701404</v>
      </c>
      <c r="C328">
        <f>SAFADModel_final_000048[[#This Row],[Whole Building:Facility Total Electric Demand Power '[W'](Hourly) ]]/1000</f>
        <v>13.902082497014041</v>
      </c>
    </row>
    <row r="329" spans="1:3" x14ac:dyDescent="0.25">
      <c r="A329" s="9" t="s">
        <v>620</v>
      </c>
      <c r="B329" s="12">
        <v>13825.850515395599</v>
      </c>
      <c r="C329">
        <f>SAFADModel_final_000048[[#This Row],[Whole Building:Facility Total Electric Demand Power '[W'](Hourly) ]]/1000</f>
        <v>13.825850515395599</v>
      </c>
    </row>
    <row r="330" spans="1:3" x14ac:dyDescent="0.25">
      <c r="A330" s="9" t="s">
        <v>621</v>
      </c>
      <c r="B330" s="12">
        <v>13744.765653370445</v>
      </c>
      <c r="C330">
        <f>SAFADModel_final_000048[[#This Row],[Whole Building:Facility Total Electric Demand Power '[W'](Hourly) ]]/1000</f>
        <v>13.744765653370445</v>
      </c>
    </row>
    <row r="331" spans="1:3" x14ac:dyDescent="0.25">
      <c r="A331" s="9" t="s">
        <v>622</v>
      </c>
      <c r="B331" s="12">
        <v>13637.860830561343</v>
      </c>
      <c r="C331">
        <f>SAFADModel_final_000048[[#This Row],[Whole Building:Facility Total Electric Demand Power '[W'](Hourly) ]]/1000</f>
        <v>13.637860830561344</v>
      </c>
    </row>
    <row r="332" spans="1:3" x14ac:dyDescent="0.25">
      <c r="A332" s="9" t="s">
        <v>623</v>
      </c>
      <c r="B332" s="12">
        <v>13557.317280948935</v>
      </c>
      <c r="C332">
        <f>SAFADModel_final_000048[[#This Row],[Whole Building:Facility Total Electric Demand Power '[W'](Hourly) ]]/1000</f>
        <v>13.557317280948935</v>
      </c>
    </row>
    <row r="333" spans="1:3" x14ac:dyDescent="0.25">
      <c r="A333" s="9" t="s">
        <v>624</v>
      </c>
      <c r="B333" s="12">
        <v>13489.791957039051</v>
      </c>
      <c r="C333">
        <f>SAFADModel_final_000048[[#This Row],[Whole Building:Facility Total Electric Demand Power '[W'](Hourly) ]]/1000</f>
        <v>13.489791957039051</v>
      </c>
    </row>
    <row r="334" spans="1:3" x14ac:dyDescent="0.25">
      <c r="A334" s="9" t="s">
        <v>625</v>
      </c>
      <c r="B334" s="12">
        <v>13441.520344465886</v>
      </c>
      <c r="C334">
        <f>SAFADModel_final_000048[[#This Row],[Whole Building:Facility Total Electric Demand Power '[W'](Hourly) ]]/1000</f>
        <v>13.441520344465886</v>
      </c>
    </row>
    <row r="335" spans="1:3" x14ac:dyDescent="0.25">
      <c r="A335" s="9" t="s">
        <v>626</v>
      </c>
      <c r="B335" s="12">
        <v>13432.986900505341</v>
      </c>
      <c r="C335">
        <f>SAFADModel_final_000048[[#This Row],[Whole Building:Facility Total Electric Demand Power '[W'](Hourly) ]]/1000</f>
        <v>13.432986900505341</v>
      </c>
    </row>
    <row r="336" spans="1:3" x14ac:dyDescent="0.25">
      <c r="A336" s="9" t="s">
        <v>627</v>
      </c>
      <c r="B336" s="12">
        <v>13432.90013907844</v>
      </c>
      <c r="C336">
        <f>SAFADModel_final_000048[[#This Row],[Whole Building:Facility Total Electric Demand Power '[W'](Hourly) ]]/1000</f>
        <v>13.432900139078439</v>
      </c>
    </row>
    <row r="337" spans="1:3" x14ac:dyDescent="0.25">
      <c r="A337" s="9" t="s">
        <v>628</v>
      </c>
      <c r="B337" s="12">
        <v>13416.701571655498</v>
      </c>
      <c r="C337">
        <f>SAFADModel_final_000048[[#This Row],[Whole Building:Facility Total Electric Demand Power '[W'](Hourly) ]]/1000</f>
        <v>13.416701571655498</v>
      </c>
    </row>
    <row r="338" spans="1:3" x14ac:dyDescent="0.25">
      <c r="A338" s="9" t="s">
        <v>241</v>
      </c>
      <c r="B338" s="12">
        <v>13386.141341987388</v>
      </c>
      <c r="C338">
        <f>SAFADModel_final_000048[[#This Row],[Whole Building:Facility Total Electric Demand Power '[W'](Hourly) ]]/1000</f>
        <v>13.386141341987388</v>
      </c>
    </row>
    <row r="339" spans="1:3" x14ac:dyDescent="0.25">
      <c r="A339" s="9" t="s">
        <v>242</v>
      </c>
      <c r="B339" s="12">
        <v>13365.781131558695</v>
      </c>
      <c r="C339">
        <f>SAFADModel_final_000048[[#This Row],[Whole Building:Facility Total Electric Demand Power '[W'](Hourly) ]]/1000</f>
        <v>13.365781131558695</v>
      </c>
    </row>
    <row r="340" spans="1:3" x14ac:dyDescent="0.25">
      <c r="A340" s="9" t="s">
        <v>243</v>
      </c>
      <c r="B340" s="12">
        <v>13317.230226235346</v>
      </c>
      <c r="C340">
        <f>SAFADModel_final_000048[[#This Row],[Whole Building:Facility Total Electric Demand Power '[W'](Hourly) ]]/1000</f>
        <v>13.317230226235345</v>
      </c>
    </row>
    <row r="341" spans="1:3" x14ac:dyDescent="0.25">
      <c r="A341" s="9" t="s">
        <v>244</v>
      </c>
      <c r="B341" s="12">
        <v>13261.751809445666</v>
      </c>
      <c r="C341">
        <f>SAFADModel_final_000048[[#This Row],[Whole Building:Facility Total Electric Demand Power '[W'](Hourly) ]]/1000</f>
        <v>13.261751809445666</v>
      </c>
    </row>
    <row r="342" spans="1:3" x14ac:dyDescent="0.25">
      <c r="A342" s="9" t="s">
        <v>245</v>
      </c>
      <c r="B342" s="12">
        <v>13207.201831612101</v>
      </c>
      <c r="C342">
        <f>SAFADModel_final_000048[[#This Row],[Whole Building:Facility Total Electric Demand Power '[W'](Hourly) ]]/1000</f>
        <v>13.207201831612101</v>
      </c>
    </row>
    <row r="343" spans="1:3" x14ac:dyDescent="0.25">
      <c r="A343" s="9" t="s">
        <v>246</v>
      </c>
      <c r="B343" s="12">
        <v>13202.379611651129</v>
      </c>
      <c r="C343">
        <f>SAFADModel_final_000048[[#This Row],[Whole Building:Facility Total Electric Demand Power '[W'](Hourly) ]]/1000</f>
        <v>13.202379611651128</v>
      </c>
    </row>
    <row r="344" spans="1:3" x14ac:dyDescent="0.25">
      <c r="A344" s="9" t="s">
        <v>247</v>
      </c>
      <c r="B344" s="12">
        <v>13234.486711515479</v>
      </c>
      <c r="C344">
        <f>SAFADModel_final_000048[[#This Row],[Whole Building:Facility Total Electric Demand Power '[W'](Hourly) ]]/1000</f>
        <v>13.23448671151548</v>
      </c>
    </row>
    <row r="345" spans="1:3" x14ac:dyDescent="0.25">
      <c r="A345" s="9" t="s">
        <v>248</v>
      </c>
      <c r="B345" s="12">
        <v>48081.623114604612</v>
      </c>
      <c r="C345">
        <f>SAFADModel_final_000048[[#This Row],[Whole Building:Facility Total Electric Demand Power '[W'](Hourly) ]]/1000</f>
        <v>48.081623114604611</v>
      </c>
    </row>
    <row r="346" spans="1:3" x14ac:dyDescent="0.25">
      <c r="A346" s="9" t="s">
        <v>249</v>
      </c>
      <c r="B346" s="12">
        <v>69196.700693468723</v>
      </c>
      <c r="C346">
        <f>SAFADModel_final_000048[[#This Row],[Whole Building:Facility Total Electric Demand Power '[W'](Hourly) ]]/1000</f>
        <v>69.196700693468728</v>
      </c>
    </row>
    <row r="347" spans="1:3" x14ac:dyDescent="0.25">
      <c r="A347" s="9" t="s">
        <v>250</v>
      </c>
      <c r="B347" s="12">
        <v>156783.42795538006</v>
      </c>
      <c r="C347">
        <f>SAFADModel_final_000048[[#This Row],[Whole Building:Facility Total Electric Demand Power '[W'](Hourly) ]]/1000</f>
        <v>156.78342795538006</v>
      </c>
    </row>
    <row r="348" spans="1:3" x14ac:dyDescent="0.25">
      <c r="A348" s="9" t="s">
        <v>251</v>
      </c>
      <c r="B348" s="12">
        <v>164107.63486227626</v>
      </c>
      <c r="C348">
        <f>SAFADModel_final_000048[[#This Row],[Whole Building:Facility Total Electric Demand Power '[W'](Hourly) ]]/1000</f>
        <v>164.10763486227626</v>
      </c>
    </row>
    <row r="349" spans="1:3" x14ac:dyDescent="0.25">
      <c r="A349" s="9" t="s">
        <v>252</v>
      </c>
      <c r="B349" s="12">
        <v>262818.14274693705</v>
      </c>
      <c r="C349">
        <f>SAFADModel_final_000048[[#This Row],[Whole Building:Facility Total Electric Demand Power '[W'](Hourly) ]]/1000</f>
        <v>262.81814274693704</v>
      </c>
    </row>
    <row r="350" spans="1:3" x14ac:dyDescent="0.25">
      <c r="A350" s="9" t="s">
        <v>253</v>
      </c>
      <c r="B350" s="12">
        <v>271949.9875086543</v>
      </c>
      <c r="C350">
        <f>SAFADModel_final_000048[[#This Row],[Whole Building:Facility Total Electric Demand Power '[W'](Hourly) ]]/1000</f>
        <v>271.94998750865432</v>
      </c>
    </row>
    <row r="351" spans="1:3" x14ac:dyDescent="0.25">
      <c r="A351" s="9" t="s">
        <v>254</v>
      </c>
      <c r="B351" s="12">
        <v>292577.88525670324</v>
      </c>
      <c r="C351">
        <f>SAFADModel_final_000048[[#This Row],[Whole Building:Facility Total Electric Demand Power '[W'](Hourly) ]]/1000</f>
        <v>292.57788525670327</v>
      </c>
    </row>
    <row r="352" spans="1:3" x14ac:dyDescent="0.25">
      <c r="A352" s="9" t="s">
        <v>255</v>
      </c>
      <c r="B352" s="12">
        <v>299936.73704753583</v>
      </c>
      <c r="C352">
        <f>SAFADModel_final_000048[[#This Row],[Whole Building:Facility Total Electric Demand Power '[W'](Hourly) ]]/1000</f>
        <v>299.93673704753581</v>
      </c>
    </row>
    <row r="353" spans="1:3" x14ac:dyDescent="0.25">
      <c r="A353" s="9" t="s">
        <v>256</v>
      </c>
      <c r="B353" s="12">
        <v>281542.9390817965</v>
      </c>
      <c r="C353">
        <f>SAFADModel_final_000048[[#This Row],[Whole Building:Facility Total Electric Demand Power '[W'](Hourly) ]]/1000</f>
        <v>281.54293908179648</v>
      </c>
    </row>
    <row r="354" spans="1:3" x14ac:dyDescent="0.25">
      <c r="A354" s="9" t="s">
        <v>257</v>
      </c>
      <c r="B354" s="12">
        <v>255559.8722176567</v>
      </c>
      <c r="C354">
        <f>SAFADModel_final_000048[[#This Row],[Whole Building:Facility Total Electric Demand Power '[W'](Hourly) ]]/1000</f>
        <v>255.5598722176567</v>
      </c>
    </row>
    <row r="355" spans="1:3" x14ac:dyDescent="0.25">
      <c r="A355" s="9" t="s">
        <v>258</v>
      </c>
      <c r="B355" s="12">
        <v>91162.851511508154</v>
      </c>
      <c r="C355">
        <f>SAFADModel_final_000048[[#This Row],[Whole Building:Facility Total Electric Demand Power '[W'](Hourly) ]]/1000</f>
        <v>91.162851511508151</v>
      </c>
    </row>
    <row r="356" spans="1:3" x14ac:dyDescent="0.25">
      <c r="A356" s="9" t="s">
        <v>259</v>
      </c>
      <c r="B356" s="12">
        <v>45262.273498713919</v>
      </c>
      <c r="C356">
        <f>SAFADModel_final_000048[[#This Row],[Whole Building:Facility Total Electric Demand Power '[W'](Hourly) ]]/1000</f>
        <v>45.262273498713917</v>
      </c>
    </row>
    <row r="357" spans="1:3" x14ac:dyDescent="0.25">
      <c r="A357" s="9" t="s">
        <v>260</v>
      </c>
      <c r="B357" s="12">
        <v>18011.561142929215</v>
      </c>
      <c r="C357">
        <f>SAFADModel_final_000048[[#This Row],[Whole Building:Facility Total Electric Demand Power '[W'](Hourly) ]]/1000</f>
        <v>18.011561142929214</v>
      </c>
    </row>
    <row r="358" spans="1:3" x14ac:dyDescent="0.25">
      <c r="A358" s="9" t="s">
        <v>261</v>
      </c>
      <c r="B358" s="12">
        <v>13873.803032334561</v>
      </c>
      <c r="C358">
        <f>SAFADModel_final_000048[[#This Row],[Whole Building:Facility Total Electric Demand Power '[W'](Hourly) ]]/1000</f>
        <v>13.87380303233456</v>
      </c>
    </row>
    <row r="359" spans="1:3" x14ac:dyDescent="0.25">
      <c r="A359" s="9" t="s">
        <v>262</v>
      </c>
      <c r="B359" s="12">
        <v>13473.962019625566</v>
      </c>
      <c r="C359">
        <f>SAFADModel_final_000048[[#This Row],[Whole Building:Facility Total Electric Demand Power '[W'](Hourly) ]]/1000</f>
        <v>13.473962019625565</v>
      </c>
    </row>
    <row r="360" spans="1:3" x14ac:dyDescent="0.25">
      <c r="A360" s="9" t="s">
        <v>263</v>
      </c>
      <c r="B360" s="12">
        <v>13491.123131023218</v>
      </c>
      <c r="C360">
        <f>SAFADModel_final_000048[[#This Row],[Whole Building:Facility Total Electric Demand Power '[W'](Hourly) ]]/1000</f>
        <v>13.491123131023217</v>
      </c>
    </row>
    <row r="361" spans="1:3" x14ac:dyDescent="0.25">
      <c r="A361" s="9" t="s">
        <v>264</v>
      </c>
      <c r="B361" s="12">
        <v>13463.563035437766</v>
      </c>
      <c r="C361">
        <f>SAFADModel_final_000048[[#This Row],[Whole Building:Facility Total Electric Demand Power '[W'](Hourly) ]]/1000</f>
        <v>13.463563035437767</v>
      </c>
    </row>
    <row r="362" spans="1:3" x14ac:dyDescent="0.25">
      <c r="A362" s="9" t="s">
        <v>265</v>
      </c>
      <c r="B362" s="12">
        <v>13352.000469630017</v>
      </c>
      <c r="C362">
        <f>SAFADModel_final_000048[[#This Row],[Whole Building:Facility Total Electric Demand Power '[W'](Hourly) ]]/1000</f>
        <v>13.352000469630017</v>
      </c>
    </row>
    <row r="363" spans="1:3" x14ac:dyDescent="0.25">
      <c r="A363" s="9" t="s">
        <v>266</v>
      </c>
      <c r="B363" s="12">
        <v>13230.863227694963</v>
      </c>
      <c r="C363">
        <f>SAFADModel_final_000048[[#This Row],[Whole Building:Facility Total Electric Demand Power '[W'](Hourly) ]]/1000</f>
        <v>13.230863227694963</v>
      </c>
    </row>
    <row r="364" spans="1:3" x14ac:dyDescent="0.25">
      <c r="A364" s="9" t="s">
        <v>267</v>
      </c>
      <c r="B364" s="12">
        <v>13137.815161455996</v>
      </c>
      <c r="C364">
        <f>SAFADModel_final_000048[[#This Row],[Whole Building:Facility Total Electric Demand Power '[W'](Hourly) ]]/1000</f>
        <v>13.137815161455995</v>
      </c>
    </row>
    <row r="365" spans="1:3" x14ac:dyDescent="0.25">
      <c r="A365" s="9" t="s">
        <v>268</v>
      </c>
      <c r="B365" s="12">
        <v>13125.819939743269</v>
      </c>
      <c r="C365">
        <f>SAFADModel_final_000048[[#This Row],[Whole Building:Facility Total Electric Demand Power '[W'](Hourly) ]]/1000</f>
        <v>13.12581993974327</v>
      </c>
    </row>
    <row r="366" spans="1:3" x14ac:dyDescent="0.25">
      <c r="A366" s="9" t="s">
        <v>269</v>
      </c>
      <c r="B366" s="12">
        <v>13114.231596867241</v>
      </c>
      <c r="C366">
        <f>SAFADModel_final_000048[[#This Row],[Whole Building:Facility Total Electric Demand Power '[W'](Hourly) ]]/1000</f>
        <v>13.11423159686724</v>
      </c>
    </row>
    <row r="367" spans="1:3" x14ac:dyDescent="0.25">
      <c r="A367" s="9" t="s">
        <v>270</v>
      </c>
      <c r="B367" s="12">
        <v>13141.592841834632</v>
      </c>
      <c r="C367">
        <f>SAFADModel_final_000048[[#This Row],[Whole Building:Facility Total Electric Demand Power '[W'](Hourly) ]]/1000</f>
        <v>13.141592841834631</v>
      </c>
    </row>
    <row r="368" spans="1:3" x14ac:dyDescent="0.25">
      <c r="A368" s="9" t="s">
        <v>271</v>
      </c>
      <c r="B368" s="12">
        <v>13255.596819728687</v>
      </c>
      <c r="C368">
        <f>SAFADModel_final_000048[[#This Row],[Whole Building:Facility Total Electric Demand Power '[W'](Hourly) ]]/1000</f>
        <v>13.255596819728687</v>
      </c>
    </row>
    <row r="369" spans="1:3" x14ac:dyDescent="0.25">
      <c r="A369" s="9" t="s">
        <v>272</v>
      </c>
      <c r="B369" s="12">
        <v>34050.349424670363</v>
      </c>
      <c r="C369">
        <f>SAFADModel_final_000048[[#This Row],[Whole Building:Facility Total Electric Demand Power '[W'](Hourly) ]]/1000</f>
        <v>34.050349424670365</v>
      </c>
    </row>
    <row r="370" spans="1:3" x14ac:dyDescent="0.25">
      <c r="A370" s="9" t="s">
        <v>273</v>
      </c>
      <c r="B370" s="12">
        <v>155364.60148360592</v>
      </c>
      <c r="C370">
        <f>SAFADModel_final_000048[[#This Row],[Whole Building:Facility Total Electric Demand Power '[W'](Hourly) ]]/1000</f>
        <v>155.36460148360592</v>
      </c>
    </row>
    <row r="371" spans="1:3" x14ac:dyDescent="0.25">
      <c r="A371" s="9" t="s">
        <v>274</v>
      </c>
      <c r="B371" s="12">
        <v>213212.71748577952</v>
      </c>
      <c r="C371">
        <f>SAFADModel_final_000048[[#This Row],[Whole Building:Facility Total Electric Demand Power '[W'](Hourly) ]]/1000</f>
        <v>213.21271748577951</v>
      </c>
    </row>
    <row r="372" spans="1:3" x14ac:dyDescent="0.25">
      <c r="A372" s="9" t="s">
        <v>275</v>
      </c>
      <c r="B372" s="12">
        <v>233295.26593019313</v>
      </c>
      <c r="C372">
        <f>SAFADModel_final_000048[[#This Row],[Whole Building:Facility Total Electric Demand Power '[W'](Hourly) ]]/1000</f>
        <v>233.29526593019312</v>
      </c>
    </row>
    <row r="373" spans="1:3" x14ac:dyDescent="0.25">
      <c r="A373" s="9" t="s">
        <v>276</v>
      </c>
      <c r="B373" s="12">
        <v>278937.34132389183</v>
      </c>
      <c r="C373">
        <f>SAFADModel_final_000048[[#This Row],[Whole Building:Facility Total Electric Demand Power '[W'](Hourly) ]]/1000</f>
        <v>278.93734132389181</v>
      </c>
    </row>
    <row r="374" spans="1:3" x14ac:dyDescent="0.25">
      <c r="A374" s="9" t="s">
        <v>277</v>
      </c>
      <c r="B374" s="12">
        <v>275607.91384570341</v>
      </c>
      <c r="C374">
        <f>SAFADModel_final_000048[[#This Row],[Whole Building:Facility Total Electric Demand Power '[W'](Hourly) ]]/1000</f>
        <v>275.60791384570342</v>
      </c>
    </row>
    <row r="375" spans="1:3" x14ac:dyDescent="0.25">
      <c r="A375" s="9" t="s">
        <v>278</v>
      </c>
      <c r="B375" s="12">
        <v>309468.36189324525</v>
      </c>
      <c r="C375">
        <f>SAFADModel_final_000048[[#This Row],[Whole Building:Facility Total Electric Demand Power '[W'](Hourly) ]]/1000</f>
        <v>309.46836189324523</v>
      </c>
    </row>
    <row r="376" spans="1:3" x14ac:dyDescent="0.25">
      <c r="A376" s="9" t="s">
        <v>279</v>
      </c>
      <c r="B376" s="12">
        <v>284539.57475447672</v>
      </c>
      <c r="C376">
        <f>SAFADModel_final_000048[[#This Row],[Whole Building:Facility Total Electric Demand Power '[W'](Hourly) ]]/1000</f>
        <v>284.53957475447675</v>
      </c>
    </row>
    <row r="377" spans="1:3" x14ac:dyDescent="0.25">
      <c r="A377" s="9" t="s">
        <v>280</v>
      </c>
      <c r="B377" s="12">
        <v>275699.76831793744</v>
      </c>
      <c r="C377">
        <f>SAFADModel_final_000048[[#This Row],[Whole Building:Facility Total Electric Demand Power '[W'](Hourly) ]]/1000</f>
        <v>275.69976831793747</v>
      </c>
    </row>
    <row r="378" spans="1:3" x14ac:dyDescent="0.25">
      <c r="A378" s="9" t="s">
        <v>281</v>
      </c>
      <c r="B378" s="12">
        <v>222251.74043910849</v>
      </c>
      <c r="C378">
        <f>SAFADModel_final_000048[[#This Row],[Whole Building:Facility Total Electric Demand Power '[W'](Hourly) ]]/1000</f>
        <v>222.25174043910849</v>
      </c>
    </row>
    <row r="379" spans="1:3" x14ac:dyDescent="0.25">
      <c r="A379" s="9" t="s">
        <v>282</v>
      </c>
      <c r="B379" s="12">
        <v>174814.11395860068</v>
      </c>
      <c r="C379">
        <f>SAFADModel_final_000048[[#This Row],[Whole Building:Facility Total Electric Demand Power '[W'](Hourly) ]]/1000</f>
        <v>174.81411395860067</v>
      </c>
    </row>
    <row r="380" spans="1:3" x14ac:dyDescent="0.25">
      <c r="A380" s="9" t="s">
        <v>283</v>
      </c>
      <c r="B380" s="12">
        <v>113487.05588545359</v>
      </c>
      <c r="C380">
        <f>SAFADModel_final_000048[[#This Row],[Whole Building:Facility Total Electric Demand Power '[W'](Hourly) ]]/1000</f>
        <v>113.48705588545359</v>
      </c>
    </row>
    <row r="381" spans="1:3" x14ac:dyDescent="0.25">
      <c r="A381" s="9" t="s">
        <v>284</v>
      </c>
      <c r="B381" s="12">
        <v>60669.440891803613</v>
      </c>
      <c r="C381">
        <f>SAFADModel_final_000048[[#This Row],[Whole Building:Facility Total Electric Demand Power '[W'](Hourly) ]]/1000</f>
        <v>60.66944089180361</v>
      </c>
    </row>
    <row r="382" spans="1:3" x14ac:dyDescent="0.25">
      <c r="A382" s="9" t="s">
        <v>285</v>
      </c>
      <c r="B382" s="12">
        <v>13500.206344282336</v>
      </c>
      <c r="C382">
        <f>SAFADModel_final_000048[[#This Row],[Whole Building:Facility Total Electric Demand Power '[W'](Hourly) ]]/1000</f>
        <v>13.500206344282336</v>
      </c>
    </row>
    <row r="383" spans="1:3" x14ac:dyDescent="0.25">
      <c r="A383" s="9" t="s">
        <v>286</v>
      </c>
      <c r="B383" s="12">
        <v>13408.426815632001</v>
      </c>
      <c r="C383">
        <f>SAFADModel_final_000048[[#This Row],[Whole Building:Facility Total Electric Demand Power '[W'](Hourly) ]]/1000</f>
        <v>13.408426815632001</v>
      </c>
    </row>
    <row r="384" spans="1:3" x14ac:dyDescent="0.25">
      <c r="A384" s="9" t="s">
        <v>287</v>
      </c>
      <c r="B384" s="12">
        <v>13351.016743608969</v>
      </c>
      <c r="C384">
        <f>SAFADModel_final_000048[[#This Row],[Whole Building:Facility Total Electric Demand Power '[W'](Hourly) ]]/1000</f>
        <v>13.35101674360897</v>
      </c>
    </row>
    <row r="385" spans="1:3" x14ac:dyDescent="0.25">
      <c r="A385" s="9" t="s">
        <v>288</v>
      </c>
      <c r="B385" s="12">
        <v>13334.288383506168</v>
      </c>
      <c r="C385">
        <f>SAFADModel_final_000048[[#This Row],[Whole Building:Facility Total Electric Demand Power '[W'](Hourly) ]]/1000</f>
        <v>13.334288383506168</v>
      </c>
    </row>
    <row r="386" spans="1:3" x14ac:dyDescent="0.25">
      <c r="A386" s="9" t="s">
        <v>289</v>
      </c>
      <c r="B386" s="12">
        <v>13358.116352159481</v>
      </c>
      <c r="C386">
        <f>SAFADModel_final_000048[[#This Row],[Whole Building:Facility Total Electric Demand Power '[W'](Hourly) ]]/1000</f>
        <v>13.358116352159481</v>
      </c>
    </row>
    <row r="387" spans="1:3" x14ac:dyDescent="0.25">
      <c r="A387" s="9" t="s">
        <v>290</v>
      </c>
      <c r="B387" s="12">
        <v>13393.933854845489</v>
      </c>
      <c r="C387">
        <f>SAFADModel_final_000048[[#This Row],[Whole Building:Facility Total Electric Demand Power '[W'](Hourly) ]]/1000</f>
        <v>13.393933854845489</v>
      </c>
    </row>
    <row r="388" spans="1:3" x14ac:dyDescent="0.25">
      <c r="A388" s="9" t="s">
        <v>291</v>
      </c>
      <c r="B388" s="12">
        <v>13388.760784978536</v>
      </c>
      <c r="C388">
        <f>SAFADModel_final_000048[[#This Row],[Whole Building:Facility Total Electric Demand Power '[W'](Hourly) ]]/1000</f>
        <v>13.388760784978537</v>
      </c>
    </row>
    <row r="389" spans="1:3" x14ac:dyDescent="0.25">
      <c r="A389" s="9" t="s">
        <v>292</v>
      </c>
      <c r="B389" s="12">
        <v>13320.704257228033</v>
      </c>
      <c r="C389">
        <f>SAFADModel_final_000048[[#This Row],[Whole Building:Facility Total Electric Demand Power '[W'](Hourly) ]]/1000</f>
        <v>13.320704257228034</v>
      </c>
    </row>
    <row r="390" spans="1:3" x14ac:dyDescent="0.25">
      <c r="A390" s="9" t="s">
        <v>293</v>
      </c>
      <c r="B390" s="12">
        <v>13262.763432091107</v>
      </c>
      <c r="C390">
        <f>SAFADModel_final_000048[[#This Row],[Whole Building:Facility Total Electric Demand Power '[W'](Hourly) ]]/1000</f>
        <v>13.262763432091107</v>
      </c>
    </row>
    <row r="391" spans="1:3" x14ac:dyDescent="0.25">
      <c r="A391" s="9" t="s">
        <v>294</v>
      </c>
      <c r="B391" s="12">
        <v>13263.100276576515</v>
      </c>
      <c r="C391">
        <f>SAFADModel_final_000048[[#This Row],[Whole Building:Facility Total Electric Demand Power '[W'](Hourly) ]]/1000</f>
        <v>13.263100276576516</v>
      </c>
    </row>
    <row r="392" spans="1:3" x14ac:dyDescent="0.25">
      <c r="A392" s="9" t="s">
        <v>295</v>
      </c>
      <c r="B392" s="12">
        <v>13377.941528643116</v>
      </c>
      <c r="C392">
        <f>SAFADModel_final_000048[[#This Row],[Whole Building:Facility Total Electric Demand Power '[W'](Hourly) ]]/1000</f>
        <v>13.377941528643117</v>
      </c>
    </row>
    <row r="393" spans="1:3" x14ac:dyDescent="0.25">
      <c r="A393" s="9" t="s">
        <v>296</v>
      </c>
      <c r="B393" s="12">
        <v>13522.408303494301</v>
      </c>
      <c r="C393">
        <f>SAFADModel_final_000048[[#This Row],[Whole Building:Facility Total Electric Demand Power '[W'](Hourly) ]]/1000</f>
        <v>13.522408303494302</v>
      </c>
    </row>
    <row r="394" spans="1:3" x14ac:dyDescent="0.25">
      <c r="A394" s="9" t="s">
        <v>297</v>
      </c>
      <c r="B394" s="12">
        <v>13606.865873041002</v>
      </c>
      <c r="C394">
        <f>SAFADModel_final_000048[[#This Row],[Whole Building:Facility Total Electric Demand Power '[W'](Hourly) ]]/1000</f>
        <v>13.606865873041002</v>
      </c>
    </row>
    <row r="395" spans="1:3" x14ac:dyDescent="0.25">
      <c r="A395" s="9" t="s">
        <v>298</v>
      </c>
      <c r="B395" s="12">
        <v>13646.916164585922</v>
      </c>
      <c r="C395">
        <f>SAFADModel_final_000048[[#This Row],[Whole Building:Facility Total Electric Demand Power '[W'](Hourly) ]]/1000</f>
        <v>13.646916164585923</v>
      </c>
    </row>
    <row r="396" spans="1:3" x14ac:dyDescent="0.25">
      <c r="A396" s="9" t="s">
        <v>299</v>
      </c>
      <c r="B396" s="12">
        <v>13686.915481368233</v>
      </c>
      <c r="C396">
        <f>SAFADModel_final_000048[[#This Row],[Whole Building:Facility Total Electric Demand Power '[W'](Hourly) ]]/1000</f>
        <v>13.686915481368233</v>
      </c>
    </row>
    <row r="397" spans="1:3" x14ac:dyDescent="0.25">
      <c r="A397" s="9" t="s">
        <v>300</v>
      </c>
      <c r="B397" s="12">
        <v>13715.821997359732</v>
      </c>
      <c r="C397">
        <f>SAFADModel_final_000048[[#This Row],[Whole Building:Facility Total Electric Demand Power '[W'](Hourly) ]]/1000</f>
        <v>13.715821997359731</v>
      </c>
    </row>
    <row r="398" spans="1:3" x14ac:dyDescent="0.25">
      <c r="A398" s="9" t="s">
        <v>301</v>
      </c>
      <c r="B398" s="12">
        <v>13724.509894962292</v>
      </c>
      <c r="C398">
        <f>SAFADModel_final_000048[[#This Row],[Whole Building:Facility Total Electric Demand Power '[W'](Hourly) ]]/1000</f>
        <v>13.724509894962292</v>
      </c>
    </row>
    <row r="399" spans="1:3" x14ac:dyDescent="0.25">
      <c r="A399" s="9" t="s">
        <v>302</v>
      </c>
      <c r="B399" s="12">
        <v>13730.115648505431</v>
      </c>
      <c r="C399">
        <f>SAFADModel_final_000048[[#This Row],[Whole Building:Facility Total Electric Demand Power '[W'](Hourly) ]]/1000</f>
        <v>13.73011564850543</v>
      </c>
    </row>
    <row r="400" spans="1:3" x14ac:dyDescent="0.25">
      <c r="A400" s="9" t="s">
        <v>303</v>
      </c>
      <c r="B400" s="12">
        <v>13742.291229544368</v>
      </c>
      <c r="C400">
        <f>SAFADModel_final_000048[[#This Row],[Whole Building:Facility Total Electric Demand Power '[W'](Hourly) ]]/1000</f>
        <v>13.742291229544367</v>
      </c>
    </row>
    <row r="401" spans="1:3" x14ac:dyDescent="0.25">
      <c r="A401" s="9" t="s">
        <v>304</v>
      </c>
      <c r="B401" s="12">
        <v>13744.575408655837</v>
      </c>
      <c r="C401">
        <f>SAFADModel_final_000048[[#This Row],[Whole Building:Facility Total Electric Demand Power '[W'](Hourly) ]]/1000</f>
        <v>13.744575408655837</v>
      </c>
    </row>
    <row r="402" spans="1:3" x14ac:dyDescent="0.25">
      <c r="A402" s="9" t="s">
        <v>305</v>
      </c>
      <c r="B402" s="12">
        <v>13724.379419667648</v>
      </c>
      <c r="C402">
        <f>SAFADModel_final_000048[[#This Row],[Whole Building:Facility Total Electric Demand Power '[W'](Hourly) ]]/1000</f>
        <v>13.724379419667649</v>
      </c>
    </row>
    <row r="403" spans="1:3" x14ac:dyDescent="0.25">
      <c r="A403" s="9" t="s">
        <v>306</v>
      </c>
      <c r="B403" s="12">
        <v>13682.302159805624</v>
      </c>
      <c r="C403">
        <f>SAFADModel_final_000048[[#This Row],[Whole Building:Facility Total Electric Demand Power '[W'](Hourly) ]]/1000</f>
        <v>13.682302159805625</v>
      </c>
    </row>
    <row r="404" spans="1:3" x14ac:dyDescent="0.25">
      <c r="A404" s="9" t="s">
        <v>307</v>
      </c>
      <c r="B404" s="12">
        <v>13614.241485456114</v>
      </c>
      <c r="C404">
        <f>SAFADModel_final_000048[[#This Row],[Whole Building:Facility Total Electric Demand Power '[W'](Hourly) ]]/1000</f>
        <v>13.614241485456114</v>
      </c>
    </row>
    <row r="405" spans="1:3" x14ac:dyDescent="0.25">
      <c r="A405" s="9" t="s">
        <v>308</v>
      </c>
      <c r="B405" s="12">
        <v>13532.60512996288</v>
      </c>
      <c r="C405">
        <f>SAFADModel_final_000048[[#This Row],[Whole Building:Facility Total Electric Demand Power '[W'](Hourly) ]]/1000</f>
        <v>13.53260512996288</v>
      </c>
    </row>
    <row r="406" spans="1:3" x14ac:dyDescent="0.25">
      <c r="A406" s="9" t="s">
        <v>309</v>
      </c>
      <c r="B406" s="12">
        <v>13487.856805325246</v>
      </c>
      <c r="C406">
        <f>SAFADModel_final_000048[[#This Row],[Whole Building:Facility Total Electric Demand Power '[W'](Hourly) ]]/1000</f>
        <v>13.487856805325245</v>
      </c>
    </row>
    <row r="407" spans="1:3" x14ac:dyDescent="0.25">
      <c r="A407" s="9" t="s">
        <v>310</v>
      </c>
      <c r="B407" s="12">
        <v>13406.219691233275</v>
      </c>
      <c r="C407">
        <f>SAFADModel_final_000048[[#This Row],[Whole Building:Facility Total Electric Demand Power '[W'](Hourly) ]]/1000</f>
        <v>13.406219691233275</v>
      </c>
    </row>
    <row r="408" spans="1:3" x14ac:dyDescent="0.25">
      <c r="A408" s="9" t="s">
        <v>311</v>
      </c>
      <c r="B408" s="12">
        <v>13331.783055422573</v>
      </c>
      <c r="C408">
        <f>SAFADModel_final_000048[[#This Row],[Whole Building:Facility Total Electric Demand Power '[W'](Hourly) ]]/1000</f>
        <v>13.331783055422573</v>
      </c>
    </row>
    <row r="409" spans="1:3" x14ac:dyDescent="0.25">
      <c r="A409" s="9" t="s">
        <v>312</v>
      </c>
      <c r="B409" s="12">
        <v>13255.806200082594</v>
      </c>
      <c r="C409">
        <f>SAFADModel_final_000048[[#This Row],[Whole Building:Facility Total Electric Demand Power '[W'](Hourly) ]]/1000</f>
        <v>13.255806200082594</v>
      </c>
    </row>
    <row r="410" spans="1:3" x14ac:dyDescent="0.25">
      <c r="A410" s="9" t="s">
        <v>313</v>
      </c>
      <c r="B410" s="12">
        <v>13219.03177058897</v>
      </c>
      <c r="C410">
        <f>SAFADModel_final_000048[[#This Row],[Whole Building:Facility Total Electric Demand Power '[W'](Hourly) ]]/1000</f>
        <v>13.21903177058897</v>
      </c>
    </row>
    <row r="411" spans="1:3" x14ac:dyDescent="0.25">
      <c r="A411" s="9" t="s">
        <v>314</v>
      </c>
      <c r="B411" s="12">
        <v>13183.44372594091</v>
      </c>
      <c r="C411">
        <f>SAFADModel_final_000048[[#This Row],[Whole Building:Facility Total Electric Demand Power '[W'](Hourly) ]]/1000</f>
        <v>13.18344372594091</v>
      </c>
    </row>
    <row r="412" spans="1:3" x14ac:dyDescent="0.25">
      <c r="A412" s="9" t="s">
        <v>315</v>
      </c>
      <c r="B412" s="12">
        <v>13155.170180019239</v>
      </c>
      <c r="C412">
        <f>SAFADModel_final_000048[[#This Row],[Whole Building:Facility Total Electric Demand Power '[W'](Hourly) ]]/1000</f>
        <v>13.155170180019239</v>
      </c>
    </row>
    <row r="413" spans="1:3" x14ac:dyDescent="0.25">
      <c r="A413" s="9" t="s">
        <v>316</v>
      </c>
      <c r="B413" s="12">
        <v>13114.869647362806</v>
      </c>
      <c r="C413">
        <f>SAFADModel_final_000048[[#This Row],[Whole Building:Facility Total Electric Demand Power '[W'](Hourly) ]]/1000</f>
        <v>13.114869647362806</v>
      </c>
    </row>
    <row r="414" spans="1:3" x14ac:dyDescent="0.25">
      <c r="A414" s="9" t="s">
        <v>317</v>
      </c>
      <c r="B414" s="12">
        <v>13081.653132202351</v>
      </c>
      <c r="C414">
        <f>SAFADModel_final_000048[[#This Row],[Whole Building:Facility Total Electric Demand Power '[W'](Hourly) ]]/1000</f>
        <v>13.081653132202351</v>
      </c>
    </row>
    <row r="415" spans="1:3" x14ac:dyDescent="0.25">
      <c r="A415" s="9" t="s">
        <v>318</v>
      </c>
      <c r="B415" s="12">
        <v>13100.198917105969</v>
      </c>
      <c r="C415">
        <f>SAFADModel_final_000048[[#This Row],[Whole Building:Facility Total Electric Demand Power '[W'](Hourly) ]]/1000</f>
        <v>13.100198917105969</v>
      </c>
    </row>
    <row r="416" spans="1:3" x14ac:dyDescent="0.25">
      <c r="A416" s="9" t="s">
        <v>319</v>
      </c>
      <c r="B416" s="12">
        <v>13230.829881186006</v>
      </c>
      <c r="C416">
        <f>SAFADModel_final_000048[[#This Row],[Whole Building:Facility Total Electric Demand Power '[W'](Hourly) ]]/1000</f>
        <v>13.230829881186006</v>
      </c>
    </row>
    <row r="417" spans="1:3" x14ac:dyDescent="0.25">
      <c r="A417" s="9" t="s">
        <v>320</v>
      </c>
      <c r="B417" s="12">
        <v>13389.940457183749</v>
      </c>
      <c r="C417">
        <f>SAFADModel_final_000048[[#This Row],[Whole Building:Facility Total Electric Demand Power '[W'](Hourly) ]]/1000</f>
        <v>13.38994045718375</v>
      </c>
    </row>
    <row r="418" spans="1:3" x14ac:dyDescent="0.25">
      <c r="A418" s="9" t="s">
        <v>321</v>
      </c>
      <c r="B418" s="12">
        <v>13521.301462589208</v>
      </c>
      <c r="C418">
        <f>SAFADModel_final_000048[[#This Row],[Whole Building:Facility Total Electric Demand Power '[W'](Hourly) ]]/1000</f>
        <v>13.521301462589209</v>
      </c>
    </row>
    <row r="419" spans="1:3" x14ac:dyDescent="0.25">
      <c r="A419" s="9" t="s">
        <v>322</v>
      </c>
      <c r="B419" s="12">
        <v>13600.94121180898</v>
      </c>
      <c r="C419">
        <f>SAFADModel_final_000048[[#This Row],[Whole Building:Facility Total Electric Demand Power '[W'](Hourly) ]]/1000</f>
        <v>13.60094121180898</v>
      </c>
    </row>
    <row r="420" spans="1:3" x14ac:dyDescent="0.25">
      <c r="A420" s="9" t="s">
        <v>323</v>
      </c>
      <c r="B420" s="12">
        <v>13674.190158838797</v>
      </c>
      <c r="C420">
        <f>SAFADModel_final_000048[[#This Row],[Whole Building:Facility Total Electric Demand Power '[W'](Hourly) ]]/1000</f>
        <v>13.674190158838798</v>
      </c>
    </row>
    <row r="421" spans="1:3" x14ac:dyDescent="0.25">
      <c r="A421" s="9" t="s">
        <v>324</v>
      </c>
      <c r="B421" s="12">
        <v>13730.529534056477</v>
      </c>
      <c r="C421">
        <f>SAFADModel_final_000048[[#This Row],[Whole Building:Facility Total Electric Demand Power '[W'](Hourly) ]]/1000</f>
        <v>13.730529534056478</v>
      </c>
    </row>
    <row r="422" spans="1:3" x14ac:dyDescent="0.25">
      <c r="A422" s="9" t="s">
        <v>325</v>
      </c>
      <c r="B422" s="12">
        <v>13766.178730643727</v>
      </c>
      <c r="C422">
        <f>SAFADModel_final_000048[[#This Row],[Whole Building:Facility Total Electric Demand Power '[W'](Hourly) ]]/1000</f>
        <v>13.766178730643727</v>
      </c>
    </row>
    <row r="423" spans="1:3" x14ac:dyDescent="0.25">
      <c r="A423" s="9" t="s">
        <v>326</v>
      </c>
      <c r="B423" s="12">
        <v>13766.222819343306</v>
      </c>
      <c r="C423">
        <f>SAFADModel_final_000048[[#This Row],[Whole Building:Facility Total Electric Demand Power '[W'](Hourly) ]]/1000</f>
        <v>13.766222819343305</v>
      </c>
    </row>
    <row r="424" spans="1:3" x14ac:dyDescent="0.25">
      <c r="A424" s="9" t="s">
        <v>327</v>
      </c>
      <c r="B424" s="12">
        <v>13719.267292659419</v>
      </c>
      <c r="C424">
        <f>SAFADModel_final_000048[[#This Row],[Whole Building:Facility Total Electric Demand Power '[W'](Hourly) ]]/1000</f>
        <v>13.719267292659419</v>
      </c>
    </row>
    <row r="425" spans="1:3" x14ac:dyDescent="0.25">
      <c r="A425" s="9" t="s">
        <v>328</v>
      </c>
      <c r="B425" s="12">
        <v>13618.315091735256</v>
      </c>
      <c r="C425">
        <f>SAFADModel_final_000048[[#This Row],[Whole Building:Facility Total Electric Demand Power '[W'](Hourly) ]]/1000</f>
        <v>13.618315091735257</v>
      </c>
    </row>
    <row r="426" spans="1:3" x14ac:dyDescent="0.25">
      <c r="A426" s="9" t="s">
        <v>329</v>
      </c>
      <c r="B426" s="12">
        <v>13511.305885795433</v>
      </c>
      <c r="C426">
        <f>SAFADModel_final_000048[[#This Row],[Whole Building:Facility Total Electric Demand Power '[W'](Hourly) ]]/1000</f>
        <v>13.511305885795434</v>
      </c>
    </row>
    <row r="427" spans="1:3" x14ac:dyDescent="0.25">
      <c r="A427" s="9" t="s">
        <v>330</v>
      </c>
      <c r="B427" s="12">
        <v>13429.234289300866</v>
      </c>
      <c r="C427">
        <f>SAFADModel_final_000048[[#This Row],[Whole Building:Facility Total Electric Demand Power '[W'](Hourly) ]]/1000</f>
        <v>13.429234289300867</v>
      </c>
    </row>
    <row r="428" spans="1:3" x14ac:dyDescent="0.25">
      <c r="A428" s="9" t="s">
        <v>331</v>
      </c>
      <c r="B428" s="12">
        <v>13386.226772957287</v>
      </c>
      <c r="C428">
        <f>SAFADModel_final_000048[[#This Row],[Whole Building:Facility Total Electric Demand Power '[W'](Hourly) ]]/1000</f>
        <v>13.386226772957286</v>
      </c>
    </row>
    <row r="429" spans="1:3" x14ac:dyDescent="0.25">
      <c r="A429" s="9" t="s">
        <v>332</v>
      </c>
      <c r="B429" s="12">
        <v>13356.740236039617</v>
      </c>
      <c r="C429">
        <f>SAFADModel_final_000048[[#This Row],[Whole Building:Facility Total Electric Demand Power '[W'](Hourly) ]]/1000</f>
        <v>13.356740236039617</v>
      </c>
    </row>
    <row r="430" spans="1:3" x14ac:dyDescent="0.25">
      <c r="A430" s="9" t="s">
        <v>333</v>
      </c>
      <c r="B430" s="12">
        <v>13325.781330426065</v>
      </c>
      <c r="C430">
        <f>SAFADModel_final_000048[[#This Row],[Whole Building:Facility Total Electric Demand Power '[W'](Hourly) ]]/1000</f>
        <v>13.325781330426066</v>
      </c>
    </row>
    <row r="431" spans="1:3" x14ac:dyDescent="0.25">
      <c r="A431" s="9" t="s">
        <v>334</v>
      </c>
      <c r="B431" s="12">
        <v>13285.460438029937</v>
      </c>
      <c r="C431">
        <f>SAFADModel_final_000048[[#This Row],[Whole Building:Facility Total Electric Demand Power '[W'](Hourly) ]]/1000</f>
        <v>13.285460438029936</v>
      </c>
    </row>
    <row r="432" spans="1:3" x14ac:dyDescent="0.25">
      <c r="A432" s="9" t="s">
        <v>335</v>
      </c>
      <c r="B432" s="12">
        <v>13259.41847364004</v>
      </c>
      <c r="C432">
        <f>SAFADModel_final_000048[[#This Row],[Whole Building:Facility Total Electric Demand Power '[W'](Hourly) ]]/1000</f>
        <v>13.259418473640041</v>
      </c>
    </row>
    <row r="433" spans="1:3" x14ac:dyDescent="0.25">
      <c r="A433" s="9" t="s">
        <v>336</v>
      </c>
      <c r="B433" s="12">
        <v>13234.068341534092</v>
      </c>
      <c r="C433">
        <f>SAFADModel_final_000048[[#This Row],[Whole Building:Facility Total Electric Demand Power '[W'](Hourly) ]]/1000</f>
        <v>13.234068341534092</v>
      </c>
    </row>
    <row r="434" spans="1:3" x14ac:dyDescent="0.25">
      <c r="A434" s="9" t="s">
        <v>337</v>
      </c>
      <c r="B434" s="12">
        <v>13226.04737234807</v>
      </c>
      <c r="C434">
        <f>SAFADModel_final_000048[[#This Row],[Whole Building:Facility Total Electric Demand Power '[W'](Hourly) ]]/1000</f>
        <v>13.22604737234807</v>
      </c>
    </row>
    <row r="435" spans="1:3" x14ac:dyDescent="0.25">
      <c r="A435" s="9" t="s">
        <v>338</v>
      </c>
      <c r="B435" s="12">
        <v>13226.210848667635</v>
      </c>
      <c r="C435">
        <f>SAFADModel_final_000048[[#This Row],[Whole Building:Facility Total Electric Demand Power '[W'](Hourly) ]]/1000</f>
        <v>13.226210848667636</v>
      </c>
    </row>
    <row r="436" spans="1:3" x14ac:dyDescent="0.25">
      <c r="A436" s="9" t="s">
        <v>339</v>
      </c>
      <c r="B436" s="12">
        <v>13190.877053685612</v>
      </c>
      <c r="C436">
        <f>SAFADModel_final_000048[[#This Row],[Whole Building:Facility Total Electric Demand Power '[W'](Hourly) ]]/1000</f>
        <v>13.190877053685611</v>
      </c>
    </row>
    <row r="437" spans="1:3" x14ac:dyDescent="0.25">
      <c r="A437" s="9" t="s">
        <v>340</v>
      </c>
      <c r="B437" s="12">
        <v>13101.276081278067</v>
      </c>
      <c r="C437">
        <f>SAFADModel_final_000048[[#This Row],[Whole Building:Facility Total Electric Demand Power '[W'](Hourly) ]]/1000</f>
        <v>13.101276081278067</v>
      </c>
    </row>
    <row r="438" spans="1:3" x14ac:dyDescent="0.25">
      <c r="A438" s="9" t="s">
        <v>341</v>
      </c>
      <c r="B438" s="12">
        <v>13011.992192840456</v>
      </c>
      <c r="C438">
        <f>SAFADModel_final_000048[[#This Row],[Whole Building:Facility Total Electric Demand Power '[W'](Hourly) ]]/1000</f>
        <v>13.011992192840456</v>
      </c>
    </row>
    <row r="439" spans="1:3" x14ac:dyDescent="0.25">
      <c r="A439" s="9" t="s">
        <v>342</v>
      </c>
      <c r="B439" s="12">
        <v>13023.103094531207</v>
      </c>
      <c r="C439">
        <f>SAFADModel_final_000048[[#This Row],[Whole Building:Facility Total Electric Demand Power '[W'](Hourly) ]]/1000</f>
        <v>13.023103094531207</v>
      </c>
    </row>
    <row r="440" spans="1:3" x14ac:dyDescent="0.25">
      <c r="A440" s="9" t="s">
        <v>343</v>
      </c>
      <c r="B440" s="12">
        <v>13225.455108298034</v>
      </c>
      <c r="C440">
        <f>SAFADModel_final_000048[[#This Row],[Whole Building:Facility Total Electric Demand Power '[W'](Hourly) ]]/1000</f>
        <v>13.225455108298034</v>
      </c>
    </row>
    <row r="441" spans="1:3" x14ac:dyDescent="0.25">
      <c r="A441" s="9" t="s">
        <v>344</v>
      </c>
      <c r="B441" s="12">
        <v>13464.588509136731</v>
      </c>
      <c r="C441">
        <f>SAFADModel_final_000048[[#This Row],[Whole Building:Facility Total Electric Demand Power '[W'](Hourly) ]]/1000</f>
        <v>13.46458850913673</v>
      </c>
    </row>
    <row r="442" spans="1:3" x14ac:dyDescent="0.25">
      <c r="A442" s="9" t="s">
        <v>345</v>
      </c>
      <c r="B442" s="12">
        <v>13621.873672996362</v>
      </c>
      <c r="C442">
        <f>SAFADModel_final_000048[[#This Row],[Whole Building:Facility Total Electric Demand Power '[W'](Hourly) ]]/1000</f>
        <v>13.621873672996362</v>
      </c>
    </row>
    <row r="443" spans="1:3" x14ac:dyDescent="0.25">
      <c r="A443" s="9" t="s">
        <v>346</v>
      </c>
      <c r="B443" s="12">
        <v>13689.136562135418</v>
      </c>
      <c r="C443">
        <f>SAFADModel_final_000048[[#This Row],[Whole Building:Facility Total Electric Demand Power '[W'](Hourly) ]]/1000</f>
        <v>13.689136562135419</v>
      </c>
    </row>
    <row r="444" spans="1:3" x14ac:dyDescent="0.25">
      <c r="A444" s="9" t="s">
        <v>347</v>
      </c>
      <c r="B444" s="12">
        <v>13743.813950205995</v>
      </c>
      <c r="C444">
        <f>SAFADModel_final_000048[[#This Row],[Whole Building:Facility Total Electric Demand Power '[W'](Hourly) ]]/1000</f>
        <v>13.743813950205995</v>
      </c>
    </row>
    <row r="445" spans="1:3" x14ac:dyDescent="0.25">
      <c r="A445" s="9" t="s">
        <v>348</v>
      </c>
      <c r="B445" s="12">
        <v>13780.848126363971</v>
      </c>
      <c r="C445">
        <f>SAFADModel_final_000048[[#This Row],[Whole Building:Facility Total Electric Demand Power '[W'](Hourly) ]]/1000</f>
        <v>13.780848126363971</v>
      </c>
    </row>
    <row r="446" spans="1:3" x14ac:dyDescent="0.25">
      <c r="A446" s="9" t="s">
        <v>349</v>
      </c>
      <c r="B446" s="12">
        <v>13803.016749308545</v>
      </c>
      <c r="C446">
        <f>SAFADModel_final_000048[[#This Row],[Whole Building:Facility Total Electric Demand Power '[W'](Hourly) ]]/1000</f>
        <v>13.803016749308545</v>
      </c>
    </row>
    <row r="447" spans="1:3" x14ac:dyDescent="0.25">
      <c r="A447" s="9" t="s">
        <v>350</v>
      </c>
      <c r="B447" s="12">
        <v>13806.558122452729</v>
      </c>
      <c r="C447">
        <f>SAFADModel_final_000048[[#This Row],[Whole Building:Facility Total Electric Demand Power '[W'](Hourly) ]]/1000</f>
        <v>13.806558122452728</v>
      </c>
    </row>
    <row r="448" spans="1:3" x14ac:dyDescent="0.25">
      <c r="A448" s="9" t="s">
        <v>351</v>
      </c>
      <c r="B448" s="12">
        <v>13782.492871828892</v>
      </c>
      <c r="C448">
        <f>SAFADModel_final_000048[[#This Row],[Whole Building:Facility Total Electric Demand Power '[W'](Hourly) ]]/1000</f>
        <v>13.782492871828891</v>
      </c>
    </row>
    <row r="449" spans="1:3" x14ac:dyDescent="0.25">
      <c r="A449" s="9" t="s">
        <v>352</v>
      </c>
      <c r="B449" s="12">
        <v>13747.939924102366</v>
      </c>
      <c r="C449">
        <f>SAFADModel_final_000048[[#This Row],[Whole Building:Facility Total Electric Demand Power '[W'](Hourly) ]]/1000</f>
        <v>13.747939924102365</v>
      </c>
    </row>
    <row r="450" spans="1:3" x14ac:dyDescent="0.25">
      <c r="A450" s="9" t="s">
        <v>353</v>
      </c>
      <c r="B450" s="12">
        <v>13709.469529159722</v>
      </c>
      <c r="C450">
        <f>SAFADModel_final_000048[[#This Row],[Whole Building:Facility Total Electric Demand Power '[W'](Hourly) ]]/1000</f>
        <v>13.709469529159723</v>
      </c>
    </row>
    <row r="451" spans="1:3" x14ac:dyDescent="0.25">
      <c r="A451" s="9" t="s">
        <v>354</v>
      </c>
      <c r="B451" s="12">
        <v>13662.695872785333</v>
      </c>
      <c r="C451">
        <f>SAFADModel_final_000048[[#This Row],[Whole Building:Facility Total Electric Demand Power '[W'](Hourly) ]]/1000</f>
        <v>13.662695872785333</v>
      </c>
    </row>
    <row r="452" spans="1:3" x14ac:dyDescent="0.25">
      <c r="A452" s="9" t="s">
        <v>355</v>
      </c>
      <c r="B452" s="12">
        <v>13595.20679255815</v>
      </c>
      <c r="C452">
        <f>SAFADModel_final_000048[[#This Row],[Whole Building:Facility Total Electric Demand Power '[W'](Hourly) ]]/1000</f>
        <v>13.59520679255815</v>
      </c>
    </row>
    <row r="453" spans="1:3" x14ac:dyDescent="0.25">
      <c r="A453" s="9" t="s">
        <v>356</v>
      </c>
      <c r="B453" s="12">
        <v>13495.272851089352</v>
      </c>
      <c r="C453">
        <f>SAFADModel_final_000048[[#This Row],[Whole Building:Facility Total Electric Demand Power '[W'](Hourly) ]]/1000</f>
        <v>13.495272851089352</v>
      </c>
    </row>
    <row r="454" spans="1:3" x14ac:dyDescent="0.25">
      <c r="A454" s="9" t="s">
        <v>357</v>
      </c>
      <c r="B454" s="12">
        <v>13411.739715938491</v>
      </c>
      <c r="C454">
        <f>SAFADModel_final_000048[[#This Row],[Whole Building:Facility Total Electric Demand Power '[W'](Hourly) ]]/1000</f>
        <v>13.411739715938491</v>
      </c>
    </row>
    <row r="455" spans="1:3" x14ac:dyDescent="0.25">
      <c r="A455" s="9" t="s">
        <v>358</v>
      </c>
      <c r="B455" s="12">
        <v>13299.056833332697</v>
      </c>
      <c r="C455">
        <f>SAFADModel_final_000048[[#This Row],[Whole Building:Facility Total Electric Demand Power '[W'](Hourly) ]]/1000</f>
        <v>13.299056833332697</v>
      </c>
    </row>
    <row r="456" spans="1:3" x14ac:dyDescent="0.25">
      <c r="A456" s="9" t="s">
        <v>359</v>
      </c>
      <c r="B456" s="12">
        <v>13172.122872573562</v>
      </c>
      <c r="C456">
        <f>SAFADModel_final_000048[[#This Row],[Whole Building:Facility Total Electric Demand Power '[W'](Hourly) ]]/1000</f>
        <v>13.172122872573562</v>
      </c>
    </row>
    <row r="457" spans="1:3" x14ac:dyDescent="0.25">
      <c r="A457" s="9" t="s">
        <v>360</v>
      </c>
      <c r="B457" s="12">
        <v>13094.371766619175</v>
      </c>
      <c r="C457">
        <f>SAFADModel_final_000048[[#This Row],[Whole Building:Facility Total Electric Demand Power '[W'](Hourly) ]]/1000</f>
        <v>13.094371766619176</v>
      </c>
    </row>
    <row r="458" spans="1:3" x14ac:dyDescent="0.25">
      <c r="A458" s="9" t="s">
        <v>629</v>
      </c>
      <c r="B458" s="12">
        <v>13165.56353016693</v>
      </c>
      <c r="C458">
        <f>SAFADModel_final_000048[[#This Row],[Whole Building:Facility Total Electric Demand Power '[W'](Hourly) ]]/1000</f>
        <v>13.16556353016693</v>
      </c>
    </row>
    <row r="459" spans="1:3" x14ac:dyDescent="0.25">
      <c r="A459" s="9" t="s">
        <v>630</v>
      </c>
      <c r="B459" s="12">
        <v>13254.800030897035</v>
      </c>
      <c r="C459">
        <f>SAFADModel_final_000048[[#This Row],[Whole Building:Facility Total Electric Demand Power '[W'](Hourly) ]]/1000</f>
        <v>13.254800030897036</v>
      </c>
    </row>
    <row r="460" spans="1:3" x14ac:dyDescent="0.25">
      <c r="A460" s="9" t="s">
        <v>631</v>
      </c>
      <c r="B460" s="12">
        <v>13278.375829701414</v>
      </c>
      <c r="C460">
        <f>SAFADModel_final_000048[[#This Row],[Whole Building:Facility Total Electric Demand Power '[W'](Hourly) ]]/1000</f>
        <v>13.278375829701414</v>
      </c>
    </row>
    <row r="461" spans="1:3" x14ac:dyDescent="0.25">
      <c r="A461" s="9" t="s">
        <v>632</v>
      </c>
      <c r="B461" s="12">
        <v>13181.502374607167</v>
      </c>
      <c r="C461">
        <f>SAFADModel_final_000048[[#This Row],[Whole Building:Facility Total Electric Demand Power '[W'](Hourly) ]]/1000</f>
        <v>13.181502374607167</v>
      </c>
    </row>
    <row r="462" spans="1:3" x14ac:dyDescent="0.25">
      <c r="A462" s="9" t="s">
        <v>633</v>
      </c>
      <c r="B462" s="12">
        <v>13059.852989072542</v>
      </c>
      <c r="C462">
        <f>SAFADModel_final_000048[[#This Row],[Whole Building:Facility Total Electric Demand Power '[W'](Hourly) ]]/1000</f>
        <v>13.059852989072542</v>
      </c>
    </row>
    <row r="463" spans="1:3" x14ac:dyDescent="0.25">
      <c r="A463" s="9" t="s">
        <v>634</v>
      </c>
      <c r="B463" s="12">
        <v>13034.998676847119</v>
      </c>
      <c r="C463">
        <f>SAFADModel_final_000048[[#This Row],[Whole Building:Facility Total Electric Demand Power '[W'](Hourly) ]]/1000</f>
        <v>13.034998676847119</v>
      </c>
    </row>
    <row r="464" spans="1:3" x14ac:dyDescent="0.25">
      <c r="A464" s="9" t="s">
        <v>635</v>
      </c>
      <c r="B464" s="12">
        <v>13208.98228469796</v>
      </c>
      <c r="C464">
        <f>SAFADModel_final_000048[[#This Row],[Whole Building:Facility Total Electric Demand Power '[W'](Hourly) ]]/1000</f>
        <v>13.20898228469796</v>
      </c>
    </row>
    <row r="465" spans="1:3" x14ac:dyDescent="0.25">
      <c r="A465" s="9" t="s">
        <v>636</v>
      </c>
      <c r="B465" s="12">
        <v>13424.173329853793</v>
      </c>
      <c r="C465">
        <f>SAFADModel_final_000048[[#This Row],[Whole Building:Facility Total Electric Demand Power '[W'](Hourly) ]]/1000</f>
        <v>13.424173329853794</v>
      </c>
    </row>
    <row r="466" spans="1:3" x14ac:dyDescent="0.25">
      <c r="A466" s="9" t="s">
        <v>637</v>
      </c>
      <c r="B466" s="12">
        <v>13581.335594217562</v>
      </c>
      <c r="C466">
        <f>SAFADModel_final_000048[[#This Row],[Whole Building:Facility Total Electric Demand Power '[W'](Hourly) ]]/1000</f>
        <v>13.581335594217562</v>
      </c>
    </row>
    <row r="467" spans="1:3" x14ac:dyDescent="0.25">
      <c r="A467" s="9" t="s">
        <v>638</v>
      </c>
      <c r="B467" s="12">
        <v>13671.377422216532</v>
      </c>
      <c r="C467">
        <f>SAFADModel_final_000048[[#This Row],[Whole Building:Facility Total Electric Demand Power '[W'](Hourly) ]]/1000</f>
        <v>13.671377422216532</v>
      </c>
    </row>
    <row r="468" spans="1:3" x14ac:dyDescent="0.25">
      <c r="A468" s="9" t="s">
        <v>639</v>
      </c>
      <c r="B468" s="12">
        <v>13721.922312147813</v>
      </c>
      <c r="C468">
        <f>SAFADModel_final_000048[[#This Row],[Whole Building:Facility Total Electric Demand Power '[W'](Hourly) ]]/1000</f>
        <v>13.721922312147813</v>
      </c>
    </row>
    <row r="469" spans="1:3" x14ac:dyDescent="0.25">
      <c r="A469" s="9" t="s">
        <v>640</v>
      </c>
      <c r="B469" s="12">
        <v>13773.76872865117</v>
      </c>
      <c r="C469">
        <f>SAFADModel_final_000048[[#This Row],[Whole Building:Facility Total Electric Demand Power '[W'](Hourly) ]]/1000</f>
        <v>13.77376872865117</v>
      </c>
    </row>
    <row r="470" spans="1:3" x14ac:dyDescent="0.25">
      <c r="A470" s="9" t="s">
        <v>641</v>
      </c>
      <c r="B470" s="12">
        <v>13818.642485548713</v>
      </c>
      <c r="C470">
        <f>SAFADModel_final_000048[[#This Row],[Whole Building:Facility Total Electric Demand Power '[W'](Hourly) ]]/1000</f>
        <v>13.818642485548713</v>
      </c>
    </row>
    <row r="471" spans="1:3" x14ac:dyDescent="0.25">
      <c r="A471" s="9" t="s">
        <v>642</v>
      </c>
      <c r="B471" s="12">
        <v>13836.316268262877</v>
      </c>
      <c r="C471">
        <f>SAFADModel_final_000048[[#This Row],[Whole Building:Facility Total Electric Demand Power '[W'](Hourly) ]]/1000</f>
        <v>13.836316268262877</v>
      </c>
    </row>
    <row r="472" spans="1:3" x14ac:dyDescent="0.25">
      <c r="A472" s="9" t="s">
        <v>643</v>
      </c>
      <c r="B472" s="12">
        <v>13814.795680053676</v>
      </c>
      <c r="C472">
        <f>SAFADModel_final_000048[[#This Row],[Whole Building:Facility Total Electric Demand Power '[W'](Hourly) ]]/1000</f>
        <v>13.814795680053676</v>
      </c>
    </row>
    <row r="473" spans="1:3" x14ac:dyDescent="0.25">
      <c r="A473" s="9" t="s">
        <v>644</v>
      </c>
      <c r="B473" s="12">
        <v>13759.556036278342</v>
      </c>
      <c r="C473">
        <f>SAFADModel_final_000048[[#This Row],[Whole Building:Facility Total Electric Demand Power '[W'](Hourly) ]]/1000</f>
        <v>13.759556036278342</v>
      </c>
    </row>
    <row r="474" spans="1:3" x14ac:dyDescent="0.25">
      <c r="A474" s="9" t="s">
        <v>645</v>
      </c>
      <c r="B474" s="12">
        <v>13702.636606456565</v>
      </c>
      <c r="C474">
        <f>SAFADModel_final_000048[[#This Row],[Whole Building:Facility Total Electric Demand Power '[W'](Hourly) ]]/1000</f>
        <v>13.702636606456565</v>
      </c>
    </row>
    <row r="475" spans="1:3" x14ac:dyDescent="0.25">
      <c r="A475" s="9" t="s">
        <v>646</v>
      </c>
      <c r="B475" s="12">
        <v>13657.466386051574</v>
      </c>
      <c r="C475">
        <f>SAFADModel_final_000048[[#This Row],[Whole Building:Facility Total Electric Demand Power '[W'](Hourly) ]]/1000</f>
        <v>13.657466386051574</v>
      </c>
    </row>
    <row r="476" spans="1:3" x14ac:dyDescent="0.25">
      <c r="A476" s="9" t="s">
        <v>647</v>
      </c>
      <c r="B476" s="12">
        <v>13624.495921780219</v>
      </c>
      <c r="C476">
        <f>SAFADModel_final_000048[[#This Row],[Whole Building:Facility Total Electric Demand Power '[W'](Hourly) ]]/1000</f>
        <v>13.62449592178022</v>
      </c>
    </row>
    <row r="477" spans="1:3" x14ac:dyDescent="0.25">
      <c r="A477" s="9" t="s">
        <v>648</v>
      </c>
      <c r="B477" s="12">
        <v>13603.282496884362</v>
      </c>
      <c r="C477">
        <f>SAFADModel_final_000048[[#This Row],[Whole Building:Facility Total Electric Demand Power '[W'](Hourly) ]]/1000</f>
        <v>13.603282496884361</v>
      </c>
    </row>
    <row r="478" spans="1:3" x14ac:dyDescent="0.25">
      <c r="A478" s="9" t="s">
        <v>649</v>
      </c>
      <c r="B478" s="12">
        <v>13579.900599143797</v>
      </c>
      <c r="C478">
        <f>SAFADModel_final_000048[[#This Row],[Whole Building:Facility Total Electric Demand Power '[W'](Hourly) ]]/1000</f>
        <v>13.579900599143796</v>
      </c>
    </row>
    <row r="479" spans="1:3" x14ac:dyDescent="0.25">
      <c r="A479" s="9" t="s">
        <v>650</v>
      </c>
      <c r="B479" s="12">
        <v>13560.462851932463</v>
      </c>
      <c r="C479">
        <f>SAFADModel_final_000048[[#This Row],[Whole Building:Facility Total Electric Demand Power '[W'](Hourly) ]]/1000</f>
        <v>13.560462851932463</v>
      </c>
    </row>
    <row r="480" spans="1:3" x14ac:dyDescent="0.25">
      <c r="A480" s="9" t="s">
        <v>651</v>
      </c>
      <c r="B480" s="12">
        <v>13534.809000419295</v>
      </c>
      <c r="C480">
        <f>SAFADModel_final_000048[[#This Row],[Whole Building:Facility Total Electric Demand Power '[W'](Hourly) ]]/1000</f>
        <v>13.534809000419294</v>
      </c>
    </row>
    <row r="481" spans="1:3" x14ac:dyDescent="0.25">
      <c r="A481" s="9" t="s">
        <v>652</v>
      </c>
      <c r="B481" s="12">
        <v>13478.079773600135</v>
      </c>
      <c r="C481">
        <f>SAFADModel_final_000048[[#This Row],[Whole Building:Facility Total Electric Demand Power '[W'](Hourly) ]]/1000</f>
        <v>13.478079773600134</v>
      </c>
    </row>
    <row r="482" spans="1:3" x14ac:dyDescent="0.25">
      <c r="A482" s="9" t="s">
        <v>653</v>
      </c>
      <c r="B482" s="12">
        <v>13399.123758076305</v>
      </c>
      <c r="C482">
        <f>SAFADModel_final_000048[[#This Row],[Whole Building:Facility Total Electric Demand Power '[W'](Hourly) ]]/1000</f>
        <v>13.399123758076305</v>
      </c>
    </row>
    <row r="483" spans="1:3" x14ac:dyDescent="0.25">
      <c r="A483" s="9" t="s">
        <v>654</v>
      </c>
      <c r="B483" s="12">
        <v>13321.137019585462</v>
      </c>
      <c r="C483">
        <f>SAFADModel_final_000048[[#This Row],[Whole Building:Facility Total Electric Demand Power '[W'](Hourly) ]]/1000</f>
        <v>13.321137019585462</v>
      </c>
    </row>
    <row r="484" spans="1:3" x14ac:dyDescent="0.25">
      <c r="A484" s="9" t="s">
        <v>655</v>
      </c>
      <c r="B484" s="12">
        <v>13264.039100528653</v>
      </c>
      <c r="C484">
        <f>SAFADModel_final_000048[[#This Row],[Whole Building:Facility Total Electric Demand Power '[W'](Hourly) ]]/1000</f>
        <v>13.264039100528652</v>
      </c>
    </row>
    <row r="485" spans="1:3" x14ac:dyDescent="0.25">
      <c r="A485" s="9" t="s">
        <v>656</v>
      </c>
      <c r="B485" s="12">
        <v>13253.306216787816</v>
      </c>
      <c r="C485">
        <f>SAFADModel_final_000048[[#This Row],[Whole Building:Facility Total Electric Demand Power '[W'](Hourly) ]]/1000</f>
        <v>13.253306216787816</v>
      </c>
    </row>
    <row r="486" spans="1:3" x14ac:dyDescent="0.25">
      <c r="A486" s="9" t="s">
        <v>657</v>
      </c>
      <c r="B486" s="12">
        <v>13251.026377030872</v>
      </c>
      <c r="C486">
        <f>SAFADModel_final_000048[[#This Row],[Whole Building:Facility Total Electric Demand Power '[W'](Hourly) ]]/1000</f>
        <v>13.251026377030872</v>
      </c>
    </row>
    <row r="487" spans="1:3" x14ac:dyDescent="0.25">
      <c r="A487" s="9" t="s">
        <v>658</v>
      </c>
      <c r="B487" s="12">
        <v>13273.410173183605</v>
      </c>
      <c r="C487">
        <f>SAFADModel_final_000048[[#This Row],[Whole Building:Facility Total Electric Demand Power '[W'](Hourly) ]]/1000</f>
        <v>13.273410173183604</v>
      </c>
    </row>
    <row r="488" spans="1:3" x14ac:dyDescent="0.25">
      <c r="A488" s="9" t="s">
        <v>659</v>
      </c>
      <c r="B488" s="12">
        <v>13333.891364332447</v>
      </c>
      <c r="C488">
        <f>SAFADModel_final_000048[[#This Row],[Whole Building:Facility Total Electric Demand Power '[W'](Hourly) ]]/1000</f>
        <v>13.333891364332446</v>
      </c>
    </row>
    <row r="489" spans="1:3" x14ac:dyDescent="0.25">
      <c r="A489" s="9" t="s">
        <v>660</v>
      </c>
      <c r="B489" s="12">
        <v>13425.429221826351</v>
      </c>
      <c r="C489">
        <f>SAFADModel_final_000048[[#This Row],[Whole Building:Facility Total Electric Demand Power '[W'](Hourly) ]]/1000</f>
        <v>13.42542922182635</v>
      </c>
    </row>
    <row r="490" spans="1:3" x14ac:dyDescent="0.25">
      <c r="A490" s="9" t="s">
        <v>661</v>
      </c>
      <c r="B490" s="12">
        <v>13533.542852890185</v>
      </c>
      <c r="C490">
        <f>SAFADModel_final_000048[[#This Row],[Whole Building:Facility Total Electric Demand Power '[W'](Hourly) ]]/1000</f>
        <v>13.533542852890184</v>
      </c>
    </row>
    <row r="491" spans="1:3" x14ac:dyDescent="0.25">
      <c r="A491" s="9" t="s">
        <v>662</v>
      </c>
      <c r="B491" s="12">
        <v>13641.84935252084</v>
      </c>
      <c r="C491">
        <f>SAFADModel_final_000048[[#This Row],[Whole Building:Facility Total Electric Demand Power '[W'](Hourly) ]]/1000</f>
        <v>13.64184935252084</v>
      </c>
    </row>
    <row r="492" spans="1:3" x14ac:dyDescent="0.25">
      <c r="A492" s="9" t="s">
        <v>663</v>
      </c>
      <c r="B492" s="12">
        <v>13719.635389967989</v>
      </c>
      <c r="C492">
        <f>SAFADModel_final_000048[[#This Row],[Whole Building:Facility Total Electric Demand Power '[W'](Hourly) ]]/1000</f>
        <v>13.719635389967989</v>
      </c>
    </row>
    <row r="493" spans="1:3" x14ac:dyDescent="0.25">
      <c r="A493" s="9" t="s">
        <v>664</v>
      </c>
      <c r="B493" s="12">
        <v>13781.012456746075</v>
      </c>
      <c r="C493">
        <f>SAFADModel_final_000048[[#This Row],[Whole Building:Facility Total Electric Demand Power '[W'](Hourly) ]]/1000</f>
        <v>13.781012456746076</v>
      </c>
    </row>
    <row r="494" spans="1:3" x14ac:dyDescent="0.25">
      <c r="A494" s="9" t="s">
        <v>665</v>
      </c>
      <c r="B494" s="12">
        <v>13830.091745996038</v>
      </c>
      <c r="C494">
        <f>SAFADModel_final_000048[[#This Row],[Whole Building:Facility Total Electric Demand Power '[W'](Hourly) ]]/1000</f>
        <v>13.830091745996038</v>
      </c>
    </row>
    <row r="495" spans="1:3" x14ac:dyDescent="0.25">
      <c r="A495" s="9" t="s">
        <v>666</v>
      </c>
      <c r="B495" s="12">
        <v>13846.392487875399</v>
      </c>
      <c r="C495">
        <f>SAFADModel_final_000048[[#This Row],[Whole Building:Facility Total Electric Demand Power '[W'](Hourly) ]]/1000</f>
        <v>13.846392487875399</v>
      </c>
    </row>
    <row r="496" spans="1:3" x14ac:dyDescent="0.25">
      <c r="A496" s="9" t="s">
        <v>667</v>
      </c>
      <c r="B496" s="12">
        <v>13833.724096374877</v>
      </c>
      <c r="C496">
        <f>SAFADModel_final_000048[[#This Row],[Whole Building:Facility Total Electric Demand Power '[W'](Hourly) ]]/1000</f>
        <v>13.833724096374878</v>
      </c>
    </row>
    <row r="497" spans="1:3" x14ac:dyDescent="0.25">
      <c r="A497" s="9" t="s">
        <v>668</v>
      </c>
      <c r="B497" s="12">
        <v>13801.53326577231</v>
      </c>
      <c r="C497">
        <f>SAFADModel_final_000048[[#This Row],[Whole Building:Facility Total Electric Demand Power '[W'](Hourly) ]]/1000</f>
        <v>13.80153326577231</v>
      </c>
    </row>
    <row r="498" spans="1:3" x14ac:dyDescent="0.25">
      <c r="A498" s="9" t="s">
        <v>669</v>
      </c>
      <c r="B498" s="12">
        <v>13757.542123178626</v>
      </c>
      <c r="C498">
        <f>SAFADModel_final_000048[[#This Row],[Whole Building:Facility Total Electric Demand Power '[W'](Hourly) ]]/1000</f>
        <v>13.757542123178625</v>
      </c>
    </row>
    <row r="499" spans="1:3" x14ac:dyDescent="0.25">
      <c r="A499" s="9" t="s">
        <v>670</v>
      </c>
      <c r="B499" s="12">
        <v>13704.304324767063</v>
      </c>
      <c r="C499">
        <f>SAFADModel_final_000048[[#This Row],[Whole Building:Facility Total Electric Demand Power '[W'](Hourly) ]]/1000</f>
        <v>13.704304324767064</v>
      </c>
    </row>
    <row r="500" spans="1:3" x14ac:dyDescent="0.25">
      <c r="A500" s="9" t="s">
        <v>671</v>
      </c>
      <c r="B500" s="12">
        <v>13643.068317583491</v>
      </c>
      <c r="C500">
        <f>SAFADModel_final_000048[[#This Row],[Whole Building:Facility Total Electric Demand Power '[W'](Hourly) ]]/1000</f>
        <v>13.643068317583491</v>
      </c>
    </row>
    <row r="501" spans="1:3" x14ac:dyDescent="0.25">
      <c r="A501" s="9" t="s">
        <v>672</v>
      </c>
      <c r="B501" s="12">
        <v>13583.254846471171</v>
      </c>
      <c r="C501">
        <f>SAFADModel_final_000048[[#This Row],[Whole Building:Facility Total Electric Demand Power '[W'](Hourly) ]]/1000</f>
        <v>13.583254846471171</v>
      </c>
    </row>
    <row r="502" spans="1:3" x14ac:dyDescent="0.25">
      <c r="A502" s="9" t="s">
        <v>673</v>
      </c>
      <c r="B502" s="12">
        <v>13532.396136830039</v>
      </c>
      <c r="C502">
        <f>SAFADModel_final_000048[[#This Row],[Whole Building:Facility Total Electric Demand Power '[W'](Hourly) ]]/1000</f>
        <v>13.532396136830039</v>
      </c>
    </row>
    <row r="503" spans="1:3" x14ac:dyDescent="0.25">
      <c r="A503" s="9" t="s">
        <v>674</v>
      </c>
      <c r="B503" s="12">
        <v>13476.337859869265</v>
      </c>
      <c r="C503">
        <f>SAFADModel_final_000048[[#This Row],[Whole Building:Facility Total Electric Demand Power '[W'](Hourly) ]]/1000</f>
        <v>13.476337859869265</v>
      </c>
    </row>
    <row r="504" spans="1:3" x14ac:dyDescent="0.25">
      <c r="A504" s="9" t="s">
        <v>675</v>
      </c>
      <c r="B504" s="12">
        <v>13404.72426927543</v>
      </c>
      <c r="C504">
        <f>SAFADModel_final_000048[[#This Row],[Whole Building:Facility Total Electric Demand Power '[W'](Hourly) ]]/1000</f>
        <v>13.40472426927543</v>
      </c>
    </row>
    <row r="505" spans="1:3" x14ac:dyDescent="0.25">
      <c r="A505" s="9" t="s">
        <v>676</v>
      </c>
      <c r="B505" s="12">
        <v>13326.779762172571</v>
      </c>
      <c r="C505">
        <f>SAFADModel_final_000048[[#This Row],[Whole Building:Facility Total Electric Demand Power '[W'](Hourly) ]]/1000</f>
        <v>13.326779762172571</v>
      </c>
    </row>
    <row r="506" spans="1:3" x14ac:dyDescent="0.25">
      <c r="A506" s="9" t="s">
        <v>361</v>
      </c>
      <c r="B506" s="12">
        <v>13269.194629808766</v>
      </c>
      <c r="C506">
        <f>SAFADModel_final_000048[[#This Row],[Whole Building:Facility Total Electric Demand Power '[W'](Hourly) ]]/1000</f>
        <v>13.269194629808766</v>
      </c>
    </row>
    <row r="507" spans="1:3" x14ac:dyDescent="0.25">
      <c r="A507" s="9" t="s">
        <v>362</v>
      </c>
      <c r="B507" s="12">
        <v>13204.714034396244</v>
      </c>
      <c r="C507">
        <f>SAFADModel_final_000048[[#This Row],[Whole Building:Facility Total Electric Demand Power '[W'](Hourly) ]]/1000</f>
        <v>13.204714034396243</v>
      </c>
    </row>
    <row r="508" spans="1:3" x14ac:dyDescent="0.25">
      <c r="A508" s="9" t="s">
        <v>363</v>
      </c>
      <c r="B508" s="12">
        <v>13160.672101194119</v>
      </c>
      <c r="C508">
        <f>SAFADModel_final_000048[[#This Row],[Whole Building:Facility Total Electric Demand Power '[W'](Hourly) ]]/1000</f>
        <v>13.16067210119412</v>
      </c>
    </row>
    <row r="509" spans="1:3" x14ac:dyDescent="0.25">
      <c r="A509" s="9" t="s">
        <v>364</v>
      </c>
      <c r="B509" s="12">
        <v>13144.4973957154</v>
      </c>
      <c r="C509">
        <f>SAFADModel_final_000048[[#This Row],[Whole Building:Facility Total Electric Demand Power '[W'](Hourly) ]]/1000</f>
        <v>13.144497395715399</v>
      </c>
    </row>
    <row r="510" spans="1:3" x14ac:dyDescent="0.25">
      <c r="A510" s="9" t="s">
        <v>365</v>
      </c>
      <c r="B510" s="12">
        <v>13119.780981423663</v>
      </c>
      <c r="C510">
        <f>SAFADModel_final_000048[[#This Row],[Whole Building:Facility Total Electric Demand Power '[W'](Hourly) ]]/1000</f>
        <v>13.119780981423663</v>
      </c>
    </row>
    <row r="511" spans="1:3" x14ac:dyDescent="0.25">
      <c r="A511" s="9" t="s">
        <v>366</v>
      </c>
      <c r="B511" s="12">
        <v>13158.320521341933</v>
      </c>
      <c r="C511">
        <f>SAFADModel_final_000048[[#This Row],[Whole Building:Facility Total Electric Demand Power '[W'](Hourly) ]]/1000</f>
        <v>13.158320521341933</v>
      </c>
    </row>
    <row r="512" spans="1:3" x14ac:dyDescent="0.25">
      <c r="A512" s="9" t="s">
        <v>367</v>
      </c>
      <c r="B512" s="12">
        <v>13309.324028772055</v>
      </c>
      <c r="C512">
        <f>SAFADModel_final_000048[[#This Row],[Whole Building:Facility Total Electric Demand Power '[W'](Hourly) ]]/1000</f>
        <v>13.309324028772055</v>
      </c>
    </row>
    <row r="513" spans="1:3" x14ac:dyDescent="0.25">
      <c r="A513" s="9" t="s">
        <v>368</v>
      </c>
      <c r="B513" s="12">
        <v>48714.87785348099</v>
      </c>
      <c r="C513">
        <f>SAFADModel_final_000048[[#This Row],[Whole Building:Facility Total Electric Demand Power '[W'](Hourly) ]]/1000</f>
        <v>48.714877853480992</v>
      </c>
    </row>
    <row r="514" spans="1:3" x14ac:dyDescent="0.25">
      <c r="A514" s="9" t="s">
        <v>369</v>
      </c>
      <c r="B514" s="12">
        <v>84565.947097473399</v>
      </c>
      <c r="C514">
        <f>SAFADModel_final_000048[[#This Row],[Whole Building:Facility Total Electric Demand Power '[W'](Hourly) ]]/1000</f>
        <v>84.565947097473398</v>
      </c>
    </row>
    <row r="515" spans="1:3" x14ac:dyDescent="0.25">
      <c r="A515" s="9" t="s">
        <v>370</v>
      </c>
      <c r="B515" s="12">
        <v>185359.48938911175</v>
      </c>
      <c r="C515">
        <f>SAFADModel_final_000048[[#This Row],[Whole Building:Facility Total Electric Demand Power '[W'](Hourly) ]]/1000</f>
        <v>185.35948938911176</v>
      </c>
    </row>
    <row r="516" spans="1:3" x14ac:dyDescent="0.25">
      <c r="A516" s="9" t="s">
        <v>371</v>
      </c>
      <c r="B516" s="12">
        <v>175718.78145713403</v>
      </c>
      <c r="C516">
        <f>SAFADModel_final_000048[[#This Row],[Whole Building:Facility Total Electric Demand Power '[W'](Hourly) ]]/1000</f>
        <v>175.71878145713401</v>
      </c>
    </row>
    <row r="517" spans="1:3" x14ac:dyDescent="0.25">
      <c r="A517" s="9" t="s">
        <v>372</v>
      </c>
      <c r="B517" s="12">
        <v>264891.48175317171</v>
      </c>
      <c r="C517">
        <f>SAFADModel_final_000048[[#This Row],[Whole Building:Facility Total Electric Demand Power '[W'](Hourly) ]]/1000</f>
        <v>264.89148175317172</v>
      </c>
    </row>
    <row r="518" spans="1:3" x14ac:dyDescent="0.25">
      <c r="A518" s="9" t="s">
        <v>373</v>
      </c>
      <c r="B518" s="12">
        <v>275130.67543442996</v>
      </c>
      <c r="C518">
        <f>SAFADModel_final_000048[[#This Row],[Whole Building:Facility Total Electric Demand Power '[W'](Hourly) ]]/1000</f>
        <v>275.13067543442997</v>
      </c>
    </row>
    <row r="519" spans="1:3" x14ac:dyDescent="0.25">
      <c r="A519" s="9" t="s">
        <v>374</v>
      </c>
      <c r="B519" s="12">
        <v>293260.32231900998</v>
      </c>
      <c r="C519">
        <f>SAFADModel_final_000048[[#This Row],[Whole Building:Facility Total Electric Demand Power '[W'](Hourly) ]]/1000</f>
        <v>293.26032231900996</v>
      </c>
    </row>
    <row r="520" spans="1:3" x14ac:dyDescent="0.25">
      <c r="A520" s="9" t="s">
        <v>375</v>
      </c>
      <c r="B520" s="12">
        <v>301142.43577381026</v>
      </c>
      <c r="C520">
        <f>SAFADModel_final_000048[[#This Row],[Whole Building:Facility Total Electric Demand Power '[W'](Hourly) ]]/1000</f>
        <v>301.14243577381023</v>
      </c>
    </row>
    <row r="521" spans="1:3" x14ac:dyDescent="0.25">
      <c r="A521" s="9" t="s">
        <v>376</v>
      </c>
      <c r="B521" s="12">
        <v>282763.63995905512</v>
      </c>
      <c r="C521">
        <f>SAFADModel_final_000048[[#This Row],[Whole Building:Facility Total Electric Demand Power '[W'](Hourly) ]]/1000</f>
        <v>282.76363995905513</v>
      </c>
    </row>
    <row r="522" spans="1:3" x14ac:dyDescent="0.25">
      <c r="A522" s="9" t="s">
        <v>377</v>
      </c>
      <c r="B522" s="12">
        <v>256298.41807768701</v>
      </c>
      <c r="C522">
        <f>SAFADModel_final_000048[[#This Row],[Whole Building:Facility Total Electric Demand Power '[W'](Hourly) ]]/1000</f>
        <v>256.29841807768702</v>
      </c>
    </row>
    <row r="523" spans="1:3" x14ac:dyDescent="0.25">
      <c r="A523" s="9" t="s">
        <v>378</v>
      </c>
      <c r="B523" s="12">
        <v>91047.715674863837</v>
      </c>
      <c r="C523">
        <f>SAFADModel_final_000048[[#This Row],[Whole Building:Facility Total Electric Demand Power '[W'](Hourly) ]]/1000</f>
        <v>91.047715674863838</v>
      </c>
    </row>
    <row r="524" spans="1:3" x14ac:dyDescent="0.25">
      <c r="A524" s="9" t="s">
        <v>379</v>
      </c>
      <c r="B524" s="12">
        <v>45104.917176312803</v>
      </c>
      <c r="C524">
        <f>SAFADModel_final_000048[[#This Row],[Whole Building:Facility Total Electric Demand Power '[W'](Hourly) ]]/1000</f>
        <v>45.104917176312803</v>
      </c>
    </row>
    <row r="525" spans="1:3" x14ac:dyDescent="0.25">
      <c r="A525" s="9" t="s">
        <v>380</v>
      </c>
      <c r="B525" s="12">
        <v>17863.268435336937</v>
      </c>
      <c r="C525">
        <f>SAFADModel_final_000048[[#This Row],[Whole Building:Facility Total Electric Demand Power '[W'](Hourly) ]]/1000</f>
        <v>17.863268435336938</v>
      </c>
    </row>
    <row r="526" spans="1:3" x14ac:dyDescent="0.25">
      <c r="A526" s="9" t="s">
        <v>381</v>
      </c>
      <c r="B526" s="12">
        <v>13714.837656197551</v>
      </c>
      <c r="C526">
        <f>SAFADModel_final_000048[[#This Row],[Whole Building:Facility Total Electric Demand Power '[W'](Hourly) ]]/1000</f>
        <v>13.714837656197551</v>
      </c>
    </row>
    <row r="527" spans="1:3" x14ac:dyDescent="0.25">
      <c r="A527" s="9" t="s">
        <v>382</v>
      </c>
      <c r="B527" s="12">
        <v>13248.758888775381</v>
      </c>
      <c r="C527">
        <f>SAFADModel_final_000048[[#This Row],[Whole Building:Facility Total Electric Demand Power '[W'](Hourly) ]]/1000</f>
        <v>13.248758888775381</v>
      </c>
    </row>
    <row r="528" spans="1:3" x14ac:dyDescent="0.25">
      <c r="A528" s="9" t="s">
        <v>383</v>
      </c>
      <c r="B528" s="12">
        <v>13208.08443918368</v>
      </c>
      <c r="C528">
        <f>SAFADModel_final_000048[[#This Row],[Whole Building:Facility Total Electric Demand Power '[W'](Hourly) ]]/1000</f>
        <v>13.208084439183679</v>
      </c>
    </row>
    <row r="529" spans="1:3" x14ac:dyDescent="0.25">
      <c r="A529" s="9" t="s">
        <v>384</v>
      </c>
      <c r="B529" s="12">
        <v>13185.070662170461</v>
      </c>
      <c r="C529">
        <f>SAFADModel_final_000048[[#This Row],[Whole Building:Facility Total Electric Demand Power '[W'](Hourly) ]]/1000</f>
        <v>13.185070662170462</v>
      </c>
    </row>
    <row r="530" spans="1:3" x14ac:dyDescent="0.25">
      <c r="A530" s="9" t="s">
        <v>385</v>
      </c>
      <c r="B530" s="12">
        <v>13177.636173025669</v>
      </c>
      <c r="C530">
        <f>SAFADModel_final_000048[[#This Row],[Whole Building:Facility Total Electric Demand Power '[W'](Hourly) ]]/1000</f>
        <v>13.177636173025668</v>
      </c>
    </row>
    <row r="531" spans="1:3" x14ac:dyDescent="0.25">
      <c r="A531" s="9" t="s">
        <v>386</v>
      </c>
      <c r="B531" s="12">
        <v>13171.749211266133</v>
      </c>
      <c r="C531">
        <f>SAFADModel_final_000048[[#This Row],[Whole Building:Facility Total Electric Demand Power '[W'](Hourly) ]]/1000</f>
        <v>13.171749211266134</v>
      </c>
    </row>
    <row r="532" spans="1:3" x14ac:dyDescent="0.25">
      <c r="A532" s="9" t="s">
        <v>387</v>
      </c>
      <c r="B532" s="12">
        <v>13098.292862182127</v>
      </c>
      <c r="C532">
        <f>SAFADModel_final_000048[[#This Row],[Whole Building:Facility Total Electric Demand Power '[W'](Hourly) ]]/1000</f>
        <v>13.098292862182127</v>
      </c>
    </row>
    <row r="533" spans="1:3" x14ac:dyDescent="0.25">
      <c r="A533" s="9" t="s">
        <v>388</v>
      </c>
      <c r="B533" s="12">
        <v>12935.288945279754</v>
      </c>
      <c r="C533">
        <f>SAFADModel_final_000048[[#This Row],[Whole Building:Facility Total Electric Demand Power '[W'](Hourly) ]]/1000</f>
        <v>12.935288945279753</v>
      </c>
    </row>
    <row r="534" spans="1:3" x14ac:dyDescent="0.25">
      <c r="A534" s="9" t="s">
        <v>389</v>
      </c>
      <c r="B534" s="12">
        <v>12767.788439342037</v>
      </c>
      <c r="C534">
        <f>SAFADModel_final_000048[[#This Row],[Whole Building:Facility Total Electric Demand Power '[W'](Hourly) ]]/1000</f>
        <v>12.767788439342038</v>
      </c>
    </row>
    <row r="535" spans="1:3" x14ac:dyDescent="0.25">
      <c r="A535" s="9" t="s">
        <v>390</v>
      </c>
      <c r="B535" s="12">
        <v>12729.32927794844</v>
      </c>
      <c r="C535">
        <f>SAFADModel_final_000048[[#This Row],[Whole Building:Facility Total Electric Demand Power '[W'](Hourly) ]]/1000</f>
        <v>12.729329277948439</v>
      </c>
    </row>
    <row r="536" spans="1:3" x14ac:dyDescent="0.25">
      <c r="A536" s="9" t="s">
        <v>391</v>
      </c>
      <c r="B536" s="12">
        <v>12964.700079971926</v>
      </c>
      <c r="C536">
        <f>SAFADModel_final_000048[[#This Row],[Whole Building:Facility Total Electric Demand Power '[W'](Hourly) ]]/1000</f>
        <v>12.964700079971927</v>
      </c>
    </row>
    <row r="537" spans="1:3" x14ac:dyDescent="0.25">
      <c r="A537" s="9" t="s">
        <v>392</v>
      </c>
      <c r="B537" s="12">
        <v>33823.232817885953</v>
      </c>
      <c r="C537">
        <f>SAFADModel_final_000048[[#This Row],[Whole Building:Facility Total Electric Demand Power '[W'](Hourly) ]]/1000</f>
        <v>33.823232817885952</v>
      </c>
    </row>
    <row r="538" spans="1:3" x14ac:dyDescent="0.25">
      <c r="A538" s="9" t="s">
        <v>393</v>
      </c>
      <c r="B538" s="12">
        <v>157990.97582999055</v>
      </c>
      <c r="C538">
        <f>SAFADModel_final_000048[[#This Row],[Whole Building:Facility Total Electric Demand Power '[W'](Hourly) ]]/1000</f>
        <v>157.99097582999056</v>
      </c>
    </row>
    <row r="539" spans="1:3" x14ac:dyDescent="0.25">
      <c r="A539" s="9" t="s">
        <v>394</v>
      </c>
      <c r="B539" s="12">
        <v>216485.80632082521</v>
      </c>
      <c r="C539">
        <f>SAFADModel_final_000048[[#This Row],[Whole Building:Facility Total Electric Demand Power '[W'](Hourly) ]]/1000</f>
        <v>216.48580632082522</v>
      </c>
    </row>
    <row r="540" spans="1:3" x14ac:dyDescent="0.25">
      <c r="A540" s="9" t="s">
        <v>395</v>
      </c>
      <c r="B540" s="12">
        <v>235941.91164294365</v>
      </c>
      <c r="C540">
        <f>SAFADModel_final_000048[[#This Row],[Whole Building:Facility Total Electric Demand Power '[W'](Hourly) ]]/1000</f>
        <v>235.94191164294367</v>
      </c>
    </row>
    <row r="541" spans="1:3" x14ac:dyDescent="0.25">
      <c r="A541" s="9" t="s">
        <v>396</v>
      </c>
      <c r="B541" s="12">
        <v>280034.37496539793</v>
      </c>
      <c r="C541">
        <f>SAFADModel_final_000048[[#This Row],[Whole Building:Facility Total Electric Demand Power '[W'](Hourly) ]]/1000</f>
        <v>280.03437496539794</v>
      </c>
    </row>
    <row r="542" spans="1:3" x14ac:dyDescent="0.25">
      <c r="A542" s="9" t="s">
        <v>397</v>
      </c>
      <c r="B542" s="12">
        <v>278506.61644135095</v>
      </c>
      <c r="C542">
        <f>SAFADModel_final_000048[[#This Row],[Whole Building:Facility Total Electric Demand Power '[W'](Hourly) ]]/1000</f>
        <v>278.50661644135096</v>
      </c>
    </row>
    <row r="543" spans="1:3" x14ac:dyDescent="0.25">
      <c r="A543" s="9" t="s">
        <v>398</v>
      </c>
      <c r="B543" s="12">
        <v>312360.54365715379</v>
      </c>
      <c r="C543">
        <f>SAFADModel_final_000048[[#This Row],[Whole Building:Facility Total Electric Demand Power '[W'](Hourly) ]]/1000</f>
        <v>312.36054365715381</v>
      </c>
    </row>
    <row r="544" spans="1:3" x14ac:dyDescent="0.25">
      <c r="A544" s="9" t="s">
        <v>399</v>
      </c>
      <c r="B544" s="12">
        <v>291860.28289977997</v>
      </c>
      <c r="C544">
        <f>SAFADModel_final_000048[[#This Row],[Whole Building:Facility Total Electric Demand Power '[W'](Hourly) ]]/1000</f>
        <v>291.86028289977997</v>
      </c>
    </row>
    <row r="545" spans="1:3" x14ac:dyDescent="0.25">
      <c r="A545" s="9" t="s">
        <v>400</v>
      </c>
      <c r="B545" s="12">
        <v>281105.99643386563</v>
      </c>
      <c r="C545">
        <f>SAFADModel_final_000048[[#This Row],[Whole Building:Facility Total Electric Demand Power '[W'](Hourly) ]]/1000</f>
        <v>281.10599643386564</v>
      </c>
    </row>
    <row r="546" spans="1:3" x14ac:dyDescent="0.25">
      <c r="A546" s="9" t="s">
        <v>401</v>
      </c>
      <c r="B546" s="12">
        <v>228343.17535365649</v>
      </c>
      <c r="C546">
        <f>SAFADModel_final_000048[[#This Row],[Whole Building:Facility Total Electric Demand Power '[W'](Hourly) ]]/1000</f>
        <v>228.34317535365651</v>
      </c>
    </row>
    <row r="547" spans="1:3" x14ac:dyDescent="0.25">
      <c r="A547" s="9" t="s">
        <v>402</v>
      </c>
      <c r="B547" s="12">
        <v>173920.61148091205</v>
      </c>
      <c r="C547">
        <f>SAFADModel_final_000048[[#This Row],[Whole Building:Facility Total Electric Demand Power '[W'](Hourly) ]]/1000</f>
        <v>173.92061148091204</v>
      </c>
    </row>
    <row r="548" spans="1:3" x14ac:dyDescent="0.25">
      <c r="A548" s="9" t="s">
        <v>403</v>
      </c>
      <c r="B548" s="12">
        <v>112875.20531699543</v>
      </c>
      <c r="C548">
        <f>SAFADModel_final_000048[[#This Row],[Whole Building:Facility Total Electric Demand Power '[W'](Hourly) ]]/1000</f>
        <v>112.87520531699543</v>
      </c>
    </row>
    <row r="549" spans="1:3" x14ac:dyDescent="0.25">
      <c r="A549" s="9" t="s">
        <v>404</v>
      </c>
      <c r="B549" s="12">
        <v>60758.190819431387</v>
      </c>
      <c r="C549">
        <f>SAFADModel_final_000048[[#This Row],[Whole Building:Facility Total Electric Demand Power '[W'](Hourly) ]]/1000</f>
        <v>60.758190819431384</v>
      </c>
    </row>
    <row r="550" spans="1:3" x14ac:dyDescent="0.25">
      <c r="A550" s="9" t="s">
        <v>405</v>
      </c>
      <c r="B550" s="12">
        <v>13524.032639472995</v>
      </c>
      <c r="C550">
        <f>SAFADModel_final_000048[[#This Row],[Whole Building:Facility Total Electric Demand Power '[W'](Hourly) ]]/1000</f>
        <v>13.524032639472994</v>
      </c>
    </row>
    <row r="551" spans="1:3" x14ac:dyDescent="0.25">
      <c r="A551" s="9" t="s">
        <v>406</v>
      </c>
      <c r="B551" s="12">
        <v>13469.741411455332</v>
      </c>
      <c r="C551">
        <f>SAFADModel_final_000048[[#This Row],[Whole Building:Facility Total Electric Demand Power '[W'](Hourly) ]]/1000</f>
        <v>13.469741411455333</v>
      </c>
    </row>
    <row r="552" spans="1:3" x14ac:dyDescent="0.25">
      <c r="A552" s="9" t="s">
        <v>407</v>
      </c>
      <c r="B552" s="12">
        <v>13442.024900881244</v>
      </c>
      <c r="C552">
        <f>SAFADModel_final_000048[[#This Row],[Whole Building:Facility Total Electric Demand Power '[W'](Hourly) ]]/1000</f>
        <v>13.442024900881245</v>
      </c>
    </row>
    <row r="553" spans="1:3" x14ac:dyDescent="0.25">
      <c r="A553" s="9" t="s">
        <v>408</v>
      </c>
      <c r="B553" s="12">
        <v>13418.947827039119</v>
      </c>
      <c r="C553">
        <f>SAFADModel_final_000048[[#This Row],[Whole Building:Facility Total Electric Demand Power '[W'](Hourly) ]]/1000</f>
        <v>13.418947827039119</v>
      </c>
    </row>
    <row r="554" spans="1:3" x14ac:dyDescent="0.25">
      <c r="A554" s="9" t="s">
        <v>409</v>
      </c>
      <c r="B554" s="12">
        <v>13395.102041331353</v>
      </c>
      <c r="C554">
        <f>SAFADModel_final_000048[[#This Row],[Whole Building:Facility Total Electric Demand Power '[W'](Hourly) ]]/1000</f>
        <v>13.395102041331352</v>
      </c>
    </row>
    <row r="555" spans="1:3" x14ac:dyDescent="0.25">
      <c r="A555" s="9" t="s">
        <v>410</v>
      </c>
      <c r="B555" s="12">
        <v>13370.156081601161</v>
      </c>
      <c r="C555">
        <f>SAFADModel_final_000048[[#This Row],[Whole Building:Facility Total Electric Demand Power '[W'](Hourly) ]]/1000</f>
        <v>13.370156081601161</v>
      </c>
    </row>
    <row r="556" spans="1:3" x14ac:dyDescent="0.25">
      <c r="A556" s="9" t="s">
        <v>411</v>
      </c>
      <c r="B556" s="12">
        <v>13336.933963522084</v>
      </c>
      <c r="C556">
        <f>SAFADModel_final_000048[[#This Row],[Whole Building:Facility Total Electric Demand Power '[W'](Hourly) ]]/1000</f>
        <v>13.336933963522084</v>
      </c>
    </row>
    <row r="557" spans="1:3" x14ac:dyDescent="0.25">
      <c r="A557" s="9" t="s">
        <v>412</v>
      </c>
      <c r="B557" s="12">
        <v>13292.340016479115</v>
      </c>
      <c r="C557">
        <f>SAFADModel_final_000048[[#This Row],[Whole Building:Facility Total Electric Demand Power '[W'](Hourly) ]]/1000</f>
        <v>13.292340016479114</v>
      </c>
    </row>
    <row r="558" spans="1:3" x14ac:dyDescent="0.25">
      <c r="A558" s="9" t="s">
        <v>413</v>
      </c>
      <c r="B558" s="12">
        <v>13240.742981431389</v>
      </c>
      <c r="C558">
        <f>SAFADModel_final_000048[[#This Row],[Whole Building:Facility Total Electric Demand Power '[W'](Hourly) ]]/1000</f>
        <v>13.240742981431389</v>
      </c>
    </row>
    <row r="559" spans="1:3" x14ac:dyDescent="0.25">
      <c r="A559" s="9" t="s">
        <v>414</v>
      </c>
      <c r="B559" s="12">
        <v>13257.761987101752</v>
      </c>
      <c r="C559">
        <f>SAFADModel_final_000048[[#This Row],[Whole Building:Facility Total Electric Demand Power '[W'](Hourly) ]]/1000</f>
        <v>13.257761987101752</v>
      </c>
    </row>
    <row r="560" spans="1:3" x14ac:dyDescent="0.25">
      <c r="A560" s="9" t="s">
        <v>415</v>
      </c>
      <c r="B560" s="12">
        <v>13384.816267481991</v>
      </c>
      <c r="C560">
        <f>SAFADModel_final_000048[[#This Row],[Whole Building:Facility Total Electric Demand Power '[W'](Hourly) ]]/1000</f>
        <v>13.384816267481991</v>
      </c>
    </row>
    <row r="561" spans="1:3" x14ac:dyDescent="0.25">
      <c r="A561" s="9" t="s">
        <v>416</v>
      </c>
      <c r="B561" s="12">
        <v>41893.453346822353</v>
      </c>
      <c r="C561">
        <f>SAFADModel_final_000048[[#This Row],[Whole Building:Facility Total Electric Demand Power '[W'](Hourly) ]]/1000</f>
        <v>41.893453346822355</v>
      </c>
    </row>
    <row r="562" spans="1:3" x14ac:dyDescent="0.25">
      <c r="A562" s="9" t="s">
        <v>417</v>
      </c>
      <c r="B562" s="12">
        <v>141254.25974168882</v>
      </c>
      <c r="C562">
        <f>SAFADModel_final_000048[[#This Row],[Whole Building:Facility Total Electric Demand Power '[W'](Hourly) ]]/1000</f>
        <v>141.25425974168883</v>
      </c>
    </row>
    <row r="563" spans="1:3" x14ac:dyDescent="0.25">
      <c r="A563" s="9" t="s">
        <v>418</v>
      </c>
      <c r="B563" s="12">
        <v>202822.3337119421</v>
      </c>
      <c r="C563">
        <f>SAFADModel_final_000048[[#This Row],[Whole Building:Facility Total Electric Demand Power '[W'](Hourly) ]]/1000</f>
        <v>202.82233371194209</v>
      </c>
    </row>
    <row r="564" spans="1:3" x14ac:dyDescent="0.25">
      <c r="A564" s="9" t="s">
        <v>419</v>
      </c>
      <c r="B564" s="12">
        <v>247451.02726070315</v>
      </c>
      <c r="C564">
        <f>SAFADModel_final_000048[[#This Row],[Whole Building:Facility Total Electric Demand Power '[W'](Hourly) ]]/1000</f>
        <v>247.45102726070314</v>
      </c>
    </row>
    <row r="565" spans="1:3" x14ac:dyDescent="0.25">
      <c r="A565" s="9" t="s">
        <v>420</v>
      </c>
      <c r="B565" s="12">
        <v>298867.44483968575</v>
      </c>
      <c r="C565">
        <f>SAFADModel_final_000048[[#This Row],[Whole Building:Facility Total Electric Demand Power '[W'](Hourly) ]]/1000</f>
        <v>298.86744483968573</v>
      </c>
    </row>
    <row r="566" spans="1:3" x14ac:dyDescent="0.25">
      <c r="A566" s="9" t="s">
        <v>421</v>
      </c>
      <c r="B566" s="12">
        <v>302217.04492051672</v>
      </c>
      <c r="C566">
        <f>SAFADModel_final_000048[[#This Row],[Whole Building:Facility Total Electric Demand Power '[W'](Hourly) ]]/1000</f>
        <v>302.21704492051674</v>
      </c>
    </row>
    <row r="567" spans="1:3" x14ac:dyDescent="0.25">
      <c r="A567" s="9" t="s">
        <v>422</v>
      </c>
      <c r="B567" s="12">
        <v>295263.2021450997</v>
      </c>
      <c r="C567">
        <f>SAFADModel_final_000048[[#This Row],[Whole Building:Facility Total Electric Demand Power '[W'](Hourly) ]]/1000</f>
        <v>295.26320214509968</v>
      </c>
    </row>
    <row r="568" spans="1:3" x14ac:dyDescent="0.25">
      <c r="A568" s="9" t="s">
        <v>423</v>
      </c>
      <c r="B568" s="12">
        <v>302097.23693134205</v>
      </c>
      <c r="C568">
        <f>SAFADModel_final_000048[[#This Row],[Whole Building:Facility Total Electric Demand Power '[W'](Hourly) ]]/1000</f>
        <v>302.09723693134202</v>
      </c>
    </row>
    <row r="569" spans="1:3" x14ac:dyDescent="0.25">
      <c r="A569" s="9" t="s">
        <v>424</v>
      </c>
      <c r="B569" s="12">
        <v>262670.28557247645</v>
      </c>
      <c r="C569">
        <f>SAFADModel_final_000048[[#This Row],[Whole Building:Facility Total Electric Demand Power '[W'](Hourly) ]]/1000</f>
        <v>262.67028557247647</v>
      </c>
    </row>
    <row r="570" spans="1:3" x14ac:dyDescent="0.25">
      <c r="A570" s="9" t="s">
        <v>425</v>
      </c>
      <c r="B570" s="12">
        <v>148868.36680491304</v>
      </c>
      <c r="C570">
        <f>SAFADModel_final_000048[[#This Row],[Whole Building:Facility Total Electric Demand Power '[W'](Hourly) ]]/1000</f>
        <v>148.86836680491302</v>
      </c>
    </row>
    <row r="571" spans="1:3" x14ac:dyDescent="0.25">
      <c r="A571" s="9" t="s">
        <v>426</v>
      </c>
      <c r="B571" s="12">
        <v>85408.481164265642</v>
      </c>
      <c r="C571">
        <f>SAFADModel_final_000048[[#This Row],[Whole Building:Facility Total Electric Demand Power '[W'](Hourly) ]]/1000</f>
        <v>85.408481164265638</v>
      </c>
    </row>
    <row r="572" spans="1:3" x14ac:dyDescent="0.25">
      <c r="A572" s="9" t="s">
        <v>427</v>
      </c>
      <c r="B572" s="12">
        <v>38102.520046534039</v>
      </c>
      <c r="C572">
        <f>SAFADModel_final_000048[[#This Row],[Whole Building:Facility Total Electric Demand Power '[W'](Hourly) ]]/1000</f>
        <v>38.102520046534039</v>
      </c>
    </row>
    <row r="573" spans="1:3" x14ac:dyDescent="0.25">
      <c r="A573" s="9" t="s">
        <v>428</v>
      </c>
      <c r="B573" s="12">
        <v>14402.849117324877</v>
      </c>
      <c r="C573">
        <f>SAFADModel_final_000048[[#This Row],[Whole Building:Facility Total Electric Demand Power '[W'](Hourly) ]]/1000</f>
        <v>14.402849117324877</v>
      </c>
    </row>
    <row r="574" spans="1:3" x14ac:dyDescent="0.25">
      <c r="A574" s="9" t="s">
        <v>429</v>
      </c>
      <c r="B574" s="12">
        <v>13957.249317354006</v>
      </c>
      <c r="C574">
        <f>SAFADModel_final_000048[[#This Row],[Whole Building:Facility Total Electric Demand Power '[W'](Hourly) ]]/1000</f>
        <v>13.957249317354005</v>
      </c>
    </row>
    <row r="575" spans="1:3" x14ac:dyDescent="0.25">
      <c r="A575" s="9" t="s">
        <v>430</v>
      </c>
      <c r="B575" s="12">
        <v>13510.592690990563</v>
      </c>
      <c r="C575">
        <f>SAFADModel_final_000048[[#This Row],[Whole Building:Facility Total Electric Demand Power '[W'](Hourly) ]]/1000</f>
        <v>13.510592690990563</v>
      </c>
    </row>
    <row r="576" spans="1:3" x14ac:dyDescent="0.25">
      <c r="A576" s="9" t="s">
        <v>431</v>
      </c>
      <c r="B576" s="12">
        <v>13473.53822824871</v>
      </c>
      <c r="C576">
        <f>SAFADModel_final_000048[[#This Row],[Whole Building:Facility Total Electric Demand Power '[W'](Hourly) ]]/1000</f>
        <v>13.47353822824871</v>
      </c>
    </row>
    <row r="577" spans="1:3" x14ac:dyDescent="0.25">
      <c r="A577" s="9" t="s">
        <v>432</v>
      </c>
      <c r="B577" s="12">
        <v>13438.713929287529</v>
      </c>
      <c r="C577">
        <f>SAFADModel_final_000048[[#This Row],[Whole Building:Facility Total Electric Demand Power '[W'](Hourly) ]]/1000</f>
        <v>13.438713929287529</v>
      </c>
    </row>
    <row r="578" spans="1:3" x14ac:dyDescent="0.25">
      <c r="A578" s="9" t="s">
        <v>433</v>
      </c>
      <c r="B578" s="12">
        <v>13404.398914956853</v>
      </c>
      <c r="C578">
        <f>SAFADModel_final_000048[[#This Row],[Whole Building:Facility Total Electric Demand Power '[W'](Hourly) ]]/1000</f>
        <v>13.404398914956854</v>
      </c>
    </row>
    <row r="579" spans="1:3" x14ac:dyDescent="0.25">
      <c r="A579" s="9" t="s">
        <v>434</v>
      </c>
      <c r="B579" s="12">
        <v>13387.519923442655</v>
      </c>
      <c r="C579">
        <f>SAFADModel_final_000048[[#This Row],[Whole Building:Facility Total Electric Demand Power '[W'](Hourly) ]]/1000</f>
        <v>13.387519923442655</v>
      </c>
    </row>
    <row r="580" spans="1:3" x14ac:dyDescent="0.25">
      <c r="A580" s="9" t="s">
        <v>435</v>
      </c>
      <c r="B580" s="12">
        <v>13327.259600421583</v>
      </c>
      <c r="C580">
        <f>SAFADModel_final_000048[[#This Row],[Whole Building:Facility Total Electric Demand Power '[W'](Hourly) ]]/1000</f>
        <v>13.327259600421582</v>
      </c>
    </row>
    <row r="581" spans="1:3" x14ac:dyDescent="0.25">
      <c r="A581" s="9" t="s">
        <v>436</v>
      </c>
      <c r="B581" s="12">
        <v>13238.811740110652</v>
      </c>
      <c r="C581">
        <f>SAFADModel_final_000048[[#This Row],[Whole Building:Facility Total Electric Demand Power '[W'](Hourly) ]]/1000</f>
        <v>13.238811740110652</v>
      </c>
    </row>
    <row r="582" spans="1:3" x14ac:dyDescent="0.25">
      <c r="A582" s="9" t="s">
        <v>437</v>
      </c>
      <c r="B582" s="12">
        <v>13148.075798104306</v>
      </c>
      <c r="C582">
        <f>SAFADModel_final_000048[[#This Row],[Whole Building:Facility Total Electric Demand Power '[W'](Hourly) ]]/1000</f>
        <v>13.148075798104307</v>
      </c>
    </row>
    <row r="583" spans="1:3" x14ac:dyDescent="0.25">
      <c r="A583" s="9" t="s">
        <v>438</v>
      </c>
      <c r="B583" s="12">
        <v>13157.801793174074</v>
      </c>
      <c r="C583">
        <f>SAFADModel_final_000048[[#This Row],[Whole Building:Facility Total Electric Demand Power '[W'](Hourly) ]]/1000</f>
        <v>13.157801793174075</v>
      </c>
    </row>
    <row r="584" spans="1:3" x14ac:dyDescent="0.25">
      <c r="A584" s="9" t="s">
        <v>439</v>
      </c>
      <c r="B584" s="12">
        <v>13349.402970224706</v>
      </c>
      <c r="C584">
        <f>SAFADModel_final_000048[[#This Row],[Whole Building:Facility Total Electric Demand Power '[W'](Hourly) ]]/1000</f>
        <v>13.349402970224705</v>
      </c>
    </row>
    <row r="585" spans="1:3" x14ac:dyDescent="0.25">
      <c r="A585" s="9" t="s">
        <v>440</v>
      </c>
      <c r="B585" s="12">
        <v>38418.138946317813</v>
      </c>
      <c r="C585">
        <f>SAFADModel_final_000048[[#This Row],[Whole Building:Facility Total Electric Demand Power '[W'](Hourly) ]]/1000</f>
        <v>38.418138946317811</v>
      </c>
    </row>
    <row r="586" spans="1:3" x14ac:dyDescent="0.25">
      <c r="A586" s="9" t="s">
        <v>441</v>
      </c>
      <c r="B586" s="12">
        <v>197011.05877939463</v>
      </c>
      <c r="C586">
        <f>SAFADModel_final_000048[[#This Row],[Whole Building:Facility Total Electric Demand Power '[W'](Hourly) ]]/1000</f>
        <v>197.01105877939463</v>
      </c>
    </row>
    <row r="587" spans="1:3" x14ac:dyDescent="0.25">
      <c r="A587" s="9" t="s">
        <v>442</v>
      </c>
      <c r="B587" s="12">
        <v>251364.27821177689</v>
      </c>
      <c r="C587">
        <f>SAFADModel_final_000048[[#This Row],[Whole Building:Facility Total Electric Demand Power '[W'](Hourly) ]]/1000</f>
        <v>251.36427821177691</v>
      </c>
    </row>
    <row r="588" spans="1:3" x14ac:dyDescent="0.25">
      <c r="A588" s="9" t="s">
        <v>443</v>
      </c>
      <c r="B588" s="12">
        <v>275074.00061206601</v>
      </c>
      <c r="C588">
        <f>SAFADModel_final_000048[[#This Row],[Whole Building:Facility Total Electric Demand Power '[W'](Hourly) ]]/1000</f>
        <v>275.07400061206602</v>
      </c>
    </row>
    <row r="589" spans="1:3" x14ac:dyDescent="0.25">
      <c r="A589" s="9" t="s">
        <v>444</v>
      </c>
      <c r="B589" s="12">
        <v>278723.3566746976</v>
      </c>
      <c r="C589">
        <f>SAFADModel_final_000048[[#This Row],[Whole Building:Facility Total Electric Demand Power '[W'](Hourly) ]]/1000</f>
        <v>278.72335667469758</v>
      </c>
    </row>
    <row r="590" spans="1:3" x14ac:dyDescent="0.25">
      <c r="A590" s="9" t="s">
        <v>445</v>
      </c>
      <c r="B590" s="12">
        <v>285535.07518328622</v>
      </c>
      <c r="C590">
        <f>SAFADModel_final_000048[[#This Row],[Whole Building:Facility Total Electric Demand Power '[W'](Hourly) ]]/1000</f>
        <v>285.53507518328621</v>
      </c>
    </row>
    <row r="591" spans="1:3" x14ac:dyDescent="0.25">
      <c r="A591" s="9" t="s">
        <v>446</v>
      </c>
      <c r="B591" s="12">
        <v>306704.55770961341</v>
      </c>
      <c r="C591">
        <f>SAFADModel_final_000048[[#This Row],[Whole Building:Facility Total Electric Demand Power '[W'](Hourly) ]]/1000</f>
        <v>306.70455770961343</v>
      </c>
    </row>
    <row r="592" spans="1:3" x14ac:dyDescent="0.25">
      <c r="A592" s="9" t="s">
        <v>447</v>
      </c>
      <c r="B592" s="12">
        <v>315776.27663775079</v>
      </c>
      <c r="C592">
        <f>SAFADModel_final_000048[[#This Row],[Whole Building:Facility Total Electric Demand Power '[W'](Hourly) ]]/1000</f>
        <v>315.77627663775081</v>
      </c>
    </row>
    <row r="593" spans="1:3" x14ac:dyDescent="0.25">
      <c r="A593" s="9" t="s">
        <v>448</v>
      </c>
      <c r="B593" s="12">
        <v>308686.83879768458</v>
      </c>
      <c r="C593">
        <f>SAFADModel_final_000048[[#This Row],[Whole Building:Facility Total Electric Demand Power '[W'](Hourly) ]]/1000</f>
        <v>308.68683879768457</v>
      </c>
    </row>
    <row r="594" spans="1:3" x14ac:dyDescent="0.25">
      <c r="A594" s="9" t="s">
        <v>449</v>
      </c>
      <c r="B594" s="12">
        <v>284123.52273715386</v>
      </c>
      <c r="C594">
        <f>SAFADModel_final_000048[[#This Row],[Whole Building:Facility Total Electric Demand Power '[W'](Hourly) ]]/1000</f>
        <v>284.12352273715385</v>
      </c>
    </row>
    <row r="595" spans="1:3" x14ac:dyDescent="0.25">
      <c r="A595" s="9" t="s">
        <v>450</v>
      </c>
      <c r="B595" s="12">
        <v>136025.41575249142</v>
      </c>
      <c r="C595">
        <f>SAFADModel_final_000048[[#This Row],[Whole Building:Facility Total Electric Demand Power '[W'](Hourly) ]]/1000</f>
        <v>136.02541575249143</v>
      </c>
    </row>
    <row r="596" spans="1:3" x14ac:dyDescent="0.25">
      <c r="A596" s="9" t="s">
        <v>451</v>
      </c>
      <c r="B596" s="12">
        <v>96669.3321624862</v>
      </c>
      <c r="C596">
        <f>SAFADModel_final_000048[[#This Row],[Whole Building:Facility Total Electric Demand Power '[W'](Hourly) ]]/1000</f>
        <v>96.669332162486199</v>
      </c>
    </row>
    <row r="597" spans="1:3" x14ac:dyDescent="0.25">
      <c r="A597" s="9" t="s">
        <v>452</v>
      </c>
      <c r="B597" s="12">
        <v>68954.508896914864</v>
      </c>
      <c r="C597">
        <f>SAFADModel_final_000048[[#This Row],[Whole Building:Facility Total Electric Demand Power '[W'](Hourly) ]]/1000</f>
        <v>68.954508896914859</v>
      </c>
    </row>
    <row r="598" spans="1:3" x14ac:dyDescent="0.25">
      <c r="A598" s="9" t="s">
        <v>453</v>
      </c>
      <c r="B598" s="12">
        <v>13560.873360510455</v>
      </c>
      <c r="C598">
        <f>SAFADModel_final_000048[[#This Row],[Whole Building:Facility Total Electric Demand Power '[W'](Hourly) ]]/1000</f>
        <v>13.560873360510456</v>
      </c>
    </row>
    <row r="599" spans="1:3" x14ac:dyDescent="0.25">
      <c r="A599" s="9" t="s">
        <v>454</v>
      </c>
      <c r="B599" s="12">
        <v>13532.462525338977</v>
      </c>
      <c r="C599">
        <f>SAFADModel_final_000048[[#This Row],[Whole Building:Facility Total Electric Demand Power '[W'](Hourly) ]]/1000</f>
        <v>13.532462525338977</v>
      </c>
    </row>
    <row r="600" spans="1:3" x14ac:dyDescent="0.25">
      <c r="A600" s="9" t="s">
        <v>455</v>
      </c>
      <c r="B600" s="12">
        <v>13511.027409611148</v>
      </c>
      <c r="C600">
        <f>SAFADModel_final_000048[[#This Row],[Whole Building:Facility Total Electric Demand Power '[W'](Hourly) ]]/1000</f>
        <v>13.511027409611147</v>
      </c>
    </row>
    <row r="601" spans="1:3" x14ac:dyDescent="0.25">
      <c r="A601" s="9" t="s">
        <v>456</v>
      </c>
      <c r="B601" s="12">
        <v>13485.216629891598</v>
      </c>
      <c r="C601">
        <f>SAFADModel_final_000048[[#This Row],[Whole Building:Facility Total Electric Demand Power '[W'](Hourly) ]]/1000</f>
        <v>13.485216629891598</v>
      </c>
    </row>
    <row r="602" spans="1:3" x14ac:dyDescent="0.25">
      <c r="A602" s="9" t="s">
        <v>457</v>
      </c>
      <c r="B602" s="12">
        <v>13462.654354124954</v>
      </c>
      <c r="C602">
        <f>SAFADModel_final_000048[[#This Row],[Whole Building:Facility Total Electric Demand Power '[W'](Hourly) ]]/1000</f>
        <v>13.462654354124954</v>
      </c>
    </row>
    <row r="603" spans="1:3" x14ac:dyDescent="0.25">
      <c r="A603" s="9" t="s">
        <v>458</v>
      </c>
      <c r="B603" s="12">
        <v>13430.313785406384</v>
      </c>
      <c r="C603">
        <f>SAFADModel_final_000048[[#This Row],[Whole Building:Facility Total Electric Demand Power '[W'](Hourly) ]]/1000</f>
        <v>13.430313785406385</v>
      </c>
    </row>
    <row r="604" spans="1:3" x14ac:dyDescent="0.25">
      <c r="A604" s="9" t="s">
        <v>459</v>
      </c>
      <c r="B604" s="12">
        <v>13374.804532212414</v>
      </c>
      <c r="C604">
        <f>SAFADModel_final_000048[[#This Row],[Whole Building:Facility Total Electric Demand Power '[W'](Hourly) ]]/1000</f>
        <v>13.374804532212414</v>
      </c>
    </row>
    <row r="605" spans="1:3" x14ac:dyDescent="0.25">
      <c r="A605" s="9" t="s">
        <v>460</v>
      </c>
      <c r="B605" s="12">
        <v>13310.976772586024</v>
      </c>
      <c r="C605">
        <f>SAFADModel_final_000048[[#This Row],[Whole Building:Facility Total Electric Demand Power '[W'](Hourly) ]]/1000</f>
        <v>13.310976772586024</v>
      </c>
    </row>
    <row r="606" spans="1:3" x14ac:dyDescent="0.25">
      <c r="A606" s="9" t="s">
        <v>461</v>
      </c>
      <c r="B606" s="12">
        <v>13261.134836259502</v>
      </c>
      <c r="C606">
        <f>SAFADModel_final_000048[[#This Row],[Whole Building:Facility Total Electric Demand Power '[W'](Hourly) ]]/1000</f>
        <v>13.261134836259501</v>
      </c>
    </row>
    <row r="607" spans="1:3" x14ac:dyDescent="0.25">
      <c r="A607" s="9" t="s">
        <v>462</v>
      </c>
      <c r="B607" s="12">
        <v>13257.276892146285</v>
      </c>
      <c r="C607">
        <f>SAFADModel_final_000048[[#This Row],[Whole Building:Facility Total Electric Demand Power '[W'](Hourly) ]]/1000</f>
        <v>13.257276892146285</v>
      </c>
    </row>
    <row r="608" spans="1:3" x14ac:dyDescent="0.25">
      <c r="A608" s="9" t="s">
        <v>463</v>
      </c>
      <c r="B608" s="12">
        <v>13346.454171360709</v>
      </c>
      <c r="C608">
        <f>SAFADModel_final_000048[[#This Row],[Whole Building:Facility Total Electric Demand Power '[W'](Hourly) ]]/1000</f>
        <v>13.346454171360708</v>
      </c>
    </row>
    <row r="609" spans="1:3" x14ac:dyDescent="0.25">
      <c r="A609" s="9" t="s">
        <v>464</v>
      </c>
      <c r="B609" s="12">
        <v>46635.85250687808</v>
      </c>
      <c r="C609">
        <f>SAFADModel_final_000048[[#This Row],[Whole Building:Facility Total Electric Demand Power '[W'](Hourly) ]]/1000</f>
        <v>46.635852506878081</v>
      </c>
    </row>
    <row r="610" spans="1:3" x14ac:dyDescent="0.25">
      <c r="A610" s="9" t="s">
        <v>465</v>
      </c>
      <c r="B610" s="12">
        <v>156023.04346186909</v>
      </c>
      <c r="C610">
        <f>SAFADModel_final_000048[[#This Row],[Whole Building:Facility Total Electric Demand Power '[W'](Hourly) ]]/1000</f>
        <v>156.02304346186909</v>
      </c>
    </row>
    <row r="611" spans="1:3" x14ac:dyDescent="0.25">
      <c r="A611" s="9" t="s">
        <v>466</v>
      </c>
      <c r="B611" s="12">
        <v>251834.04914306398</v>
      </c>
      <c r="C611">
        <f>SAFADModel_final_000048[[#This Row],[Whole Building:Facility Total Electric Demand Power '[W'](Hourly) ]]/1000</f>
        <v>251.83404914306399</v>
      </c>
    </row>
    <row r="612" spans="1:3" x14ac:dyDescent="0.25">
      <c r="A612" s="9" t="s">
        <v>467</v>
      </c>
      <c r="B612" s="12">
        <v>256570.91740328909</v>
      </c>
      <c r="C612">
        <f>SAFADModel_final_000048[[#This Row],[Whole Building:Facility Total Electric Demand Power '[W'](Hourly) ]]/1000</f>
        <v>256.57091740328912</v>
      </c>
    </row>
    <row r="613" spans="1:3" x14ac:dyDescent="0.25">
      <c r="A613" s="9" t="s">
        <v>468</v>
      </c>
      <c r="B613" s="12">
        <v>266009.17707942548</v>
      </c>
      <c r="C613">
        <f>SAFADModel_final_000048[[#This Row],[Whole Building:Facility Total Electric Demand Power '[W'](Hourly) ]]/1000</f>
        <v>266.00917707942551</v>
      </c>
    </row>
    <row r="614" spans="1:3" x14ac:dyDescent="0.25">
      <c r="A614" s="9" t="s">
        <v>469</v>
      </c>
      <c r="B614" s="12">
        <v>279954.92010477587</v>
      </c>
      <c r="C614">
        <f>SAFADModel_final_000048[[#This Row],[Whole Building:Facility Total Electric Demand Power '[W'](Hourly) ]]/1000</f>
        <v>279.95492010477585</v>
      </c>
    </row>
    <row r="615" spans="1:3" x14ac:dyDescent="0.25">
      <c r="A615" s="9" t="s">
        <v>470</v>
      </c>
      <c r="B615" s="12">
        <v>289318.46321344376</v>
      </c>
      <c r="C615">
        <f>SAFADModel_final_000048[[#This Row],[Whole Building:Facility Total Electric Demand Power '[W'](Hourly) ]]/1000</f>
        <v>289.31846321344375</v>
      </c>
    </row>
    <row r="616" spans="1:3" x14ac:dyDescent="0.25">
      <c r="A616" s="9" t="s">
        <v>471</v>
      </c>
      <c r="B616" s="12">
        <v>276222.08434072998</v>
      </c>
      <c r="C616">
        <f>SAFADModel_final_000048[[#This Row],[Whole Building:Facility Total Electric Demand Power '[W'](Hourly) ]]/1000</f>
        <v>276.22208434072996</v>
      </c>
    </row>
    <row r="617" spans="1:3" x14ac:dyDescent="0.25">
      <c r="A617" s="9" t="s">
        <v>472</v>
      </c>
      <c r="B617" s="12">
        <v>238725.10079383533</v>
      </c>
      <c r="C617">
        <f>SAFADModel_final_000048[[#This Row],[Whole Building:Facility Total Electric Demand Power '[W'](Hourly) ]]/1000</f>
        <v>238.72510079383534</v>
      </c>
    </row>
    <row r="618" spans="1:3" x14ac:dyDescent="0.25">
      <c r="A618" s="9" t="s">
        <v>473</v>
      </c>
      <c r="B618" s="12">
        <v>213419.99714332799</v>
      </c>
      <c r="C618">
        <f>SAFADModel_final_000048[[#This Row],[Whole Building:Facility Total Electric Demand Power '[W'](Hourly) ]]/1000</f>
        <v>213.41999714332798</v>
      </c>
    </row>
    <row r="619" spans="1:3" x14ac:dyDescent="0.25">
      <c r="A619" s="9" t="s">
        <v>474</v>
      </c>
      <c r="B619" s="12">
        <v>86164.798026723598</v>
      </c>
      <c r="C619">
        <f>SAFADModel_final_000048[[#This Row],[Whole Building:Facility Total Electric Demand Power '[W'](Hourly) ]]/1000</f>
        <v>86.164798026723602</v>
      </c>
    </row>
    <row r="620" spans="1:3" x14ac:dyDescent="0.25">
      <c r="A620" s="9" t="s">
        <v>475</v>
      </c>
      <c r="B620" s="12">
        <v>44101.681707646676</v>
      </c>
      <c r="C620">
        <f>SAFADModel_final_000048[[#This Row],[Whole Building:Facility Total Electric Demand Power '[W'](Hourly) ]]/1000</f>
        <v>44.101681707646677</v>
      </c>
    </row>
    <row r="621" spans="1:3" x14ac:dyDescent="0.25">
      <c r="A621" s="9" t="s">
        <v>476</v>
      </c>
      <c r="B621" s="12">
        <v>26818.6978626616</v>
      </c>
      <c r="C621">
        <f>SAFADModel_final_000048[[#This Row],[Whole Building:Facility Total Electric Demand Power '[W'](Hourly) ]]/1000</f>
        <v>26.818697862661601</v>
      </c>
    </row>
    <row r="622" spans="1:3" x14ac:dyDescent="0.25">
      <c r="A622" s="9" t="s">
        <v>477</v>
      </c>
      <c r="B622" s="12">
        <v>20100.338278022886</v>
      </c>
      <c r="C622">
        <f>SAFADModel_final_000048[[#This Row],[Whole Building:Facility Total Electric Demand Power '[W'](Hourly) ]]/1000</f>
        <v>20.100338278022885</v>
      </c>
    </row>
    <row r="623" spans="1:3" x14ac:dyDescent="0.25">
      <c r="A623" s="9" t="s">
        <v>478</v>
      </c>
      <c r="B623" s="12">
        <v>13483.262573187623</v>
      </c>
      <c r="C623">
        <f>SAFADModel_final_000048[[#This Row],[Whole Building:Facility Total Electric Demand Power '[W'](Hourly) ]]/1000</f>
        <v>13.483262573187623</v>
      </c>
    </row>
    <row r="624" spans="1:3" x14ac:dyDescent="0.25">
      <c r="A624" s="9" t="s">
        <v>479</v>
      </c>
      <c r="B624" s="12">
        <v>13538.610118326551</v>
      </c>
      <c r="C624">
        <f>SAFADModel_final_000048[[#This Row],[Whole Building:Facility Total Electric Demand Power '[W'](Hourly) ]]/1000</f>
        <v>13.538610118326551</v>
      </c>
    </row>
    <row r="625" spans="1:3" x14ac:dyDescent="0.25">
      <c r="A625" s="9" t="s">
        <v>480</v>
      </c>
      <c r="B625" s="12">
        <v>13558.438195539753</v>
      </c>
      <c r="C625">
        <f>SAFADModel_final_000048[[#This Row],[Whole Building:Facility Total Electric Demand Power '[W'](Hourly) ]]/1000</f>
        <v>13.558438195539752</v>
      </c>
    </row>
    <row r="626" spans="1:3" x14ac:dyDescent="0.25">
      <c r="A626" s="9" t="s">
        <v>677</v>
      </c>
      <c r="B626" s="12">
        <v>13533.030338052971</v>
      </c>
      <c r="C626">
        <f>SAFADModel_final_000048[[#This Row],[Whole Building:Facility Total Electric Demand Power '[W'](Hourly) ]]/1000</f>
        <v>13.533030338052971</v>
      </c>
    </row>
    <row r="627" spans="1:3" x14ac:dyDescent="0.25">
      <c r="A627" s="9" t="s">
        <v>678</v>
      </c>
      <c r="B627" s="12">
        <v>13498.281335996917</v>
      </c>
      <c r="C627">
        <f>SAFADModel_final_000048[[#This Row],[Whole Building:Facility Total Electric Demand Power '[W'](Hourly) ]]/1000</f>
        <v>13.498281335996916</v>
      </c>
    </row>
    <row r="628" spans="1:3" x14ac:dyDescent="0.25">
      <c r="A628" s="9" t="s">
        <v>679</v>
      </c>
      <c r="B628" s="12">
        <v>13448.08206903159</v>
      </c>
      <c r="C628">
        <f>SAFADModel_final_000048[[#This Row],[Whole Building:Facility Total Electric Demand Power '[W'](Hourly) ]]/1000</f>
        <v>13.448082069031591</v>
      </c>
    </row>
    <row r="629" spans="1:3" x14ac:dyDescent="0.25">
      <c r="A629" s="9" t="s">
        <v>680</v>
      </c>
      <c r="B629" s="12">
        <v>13360.986708392957</v>
      </c>
      <c r="C629">
        <f>SAFADModel_final_000048[[#This Row],[Whole Building:Facility Total Electric Demand Power '[W'](Hourly) ]]/1000</f>
        <v>13.360986708392957</v>
      </c>
    </row>
    <row r="630" spans="1:3" x14ac:dyDescent="0.25">
      <c r="A630" s="9" t="s">
        <v>681</v>
      </c>
      <c r="B630" s="12">
        <v>13261.013684836762</v>
      </c>
      <c r="C630">
        <f>SAFADModel_final_000048[[#This Row],[Whole Building:Facility Total Electric Demand Power '[W'](Hourly) ]]/1000</f>
        <v>13.261013684836762</v>
      </c>
    </row>
    <row r="631" spans="1:3" x14ac:dyDescent="0.25">
      <c r="A631" s="9" t="s">
        <v>682</v>
      </c>
      <c r="B631" s="12">
        <v>13204.957733622039</v>
      </c>
      <c r="C631">
        <f>SAFADModel_final_000048[[#This Row],[Whole Building:Facility Total Electric Demand Power '[W'](Hourly) ]]/1000</f>
        <v>13.20495773362204</v>
      </c>
    </row>
    <row r="632" spans="1:3" x14ac:dyDescent="0.25">
      <c r="A632" s="9" t="s">
        <v>683</v>
      </c>
      <c r="B632" s="12">
        <v>13269.400144479878</v>
      </c>
      <c r="C632">
        <f>SAFADModel_final_000048[[#This Row],[Whole Building:Facility Total Electric Demand Power '[W'](Hourly) ]]/1000</f>
        <v>13.269400144479878</v>
      </c>
    </row>
    <row r="633" spans="1:3" x14ac:dyDescent="0.25">
      <c r="A633" s="9" t="s">
        <v>684</v>
      </c>
      <c r="B633" s="12">
        <v>13396.146718740238</v>
      </c>
      <c r="C633">
        <f>SAFADModel_final_000048[[#This Row],[Whole Building:Facility Total Electric Demand Power '[W'](Hourly) ]]/1000</f>
        <v>13.396146718740237</v>
      </c>
    </row>
    <row r="634" spans="1:3" x14ac:dyDescent="0.25">
      <c r="A634" s="9" t="s">
        <v>685</v>
      </c>
      <c r="B634" s="12">
        <v>63594.880808682174</v>
      </c>
      <c r="C634">
        <f>SAFADModel_final_000048[[#This Row],[Whole Building:Facility Total Electric Demand Power '[W'](Hourly) ]]/1000</f>
        <v>63.594880808682177</v>
      </c>
    </row>
    <row r="635" spans="1:3" x14ac:dyDescent="0.25">
      <c r="A635" s="9" t="s">
        <v>686</v>
      </c>
      <c r="B635" s="12">
        <v>106282.29277126603</v>
      </c>
      <c r="C635">
        <f>SAFADModel_final_000048[[#This Row],[Whole Building:Facility Total Electric Demand Power '[W'](Hourly) ]]/1000</f>
        <v>106.28229277126603</v>
      </c>
    </row>
    <row r="636" spans="1:3" x14ac:dyDescent="0.25">
      <c r="A636" s="9" t="s">
        <v>687</v>
      </c>
      <c r="B636" s="12">
        <v>139884.33066510267</v>
      </c>
      <c r="C636">
        <f>SAFADModel_final_000048[[#This Row],[Whole Building:Facility Total Electric Demand Power '[W'](Hourly) ]]/1000</f>
        <v>139.88433066510265</v>
      </c>
    </row>
    <row r="637" spans="1:3" x14ac:dyDescent="0.25">
      <c r="A637" s="9" t="s">
        <v>688</v>
      </c>
      <c r="B637" s="12">
        <v>144144.51223136298</v>
      </c>
      <c r="C637">
        <f>SAFADModel_final_000048[[#This Row],[Whole Building:Facility Total Electric Demand Power '[W'](Hourly) ]]/1000</f>
        <v>144.144512231363</v>
      </c>
    </row>
    <row r="638" spans="1:3" x14ac:dyDescent="0.25">
      <c r="A638" s="9" t="s">
        <v>689</v>
      </c>
      <c r="B638" s="12">
        <v>121798.08555842795</v>
      </c>
      <c r="C638">
        <f>SAFADModel_final_000048[[#This Row],[Whole Building:Facility Total Electric Demand Power '[W'](Hourly) ]]/1000</f>
        <v>121.79808555842794</v>
      </c>
    </row>
    <row r="639" spans="1:3" x14ac:dyDescent="0.25">
      <c r="A639" s="9" t="s">
        <v>690</v>
      </c>
      <c r="B639" s="12">
        <v>110700.29369008173</v>
      </c>
      <c r="C639">
        <f>SAFADModel_final_000048[[#This Row],[Whole Building:Facility Total Electric Demand Power '[W'](Hourly) ]]/1000</f>
        <v>110.70029369008174</v>
      </c>
    </row>
    <row r="640" spans="1:3" x14ac:dyDescent="0.25">
      <c r="A640" s="9" t="s">
        <v>691</v>
      </c>
      <c r="B640" s="12">
        <v>107900.19659766807</v>
      </c>
      <c r="C640">
        <f>SAFADModel_final_000048[[#This Row],[Whole Building:Facility Total Electric Demand Power '[W'](Hourly) ]]/1000</f>
        <v>107.90019659766807</v>
      </c>
    </row>
    <row r="641" spans="1:3" x14ac:dyDescent="0.25">
      <c r="A641" s="9" t="s">
        <v>692</v>
      </c>
      <c r="B641" s="12">
        <v>96376.335540400629</v>
      </c>
      <c r="C641">
        <f>SAFADModel_final_000048[[#This Row],[Whole Building:Facility Total Electric Demand Power '[W'](Hourly) ]]/1000</f>
        <v>96.376335540400632</v>
      </c>
    </row>
    <row r="642" spans="1:3" x14ac:dyDescent="0.25">
      <c r="A642" s="9" t="s">
        <v>693</v>
      </c>
      <c r="B642" s="12">
        <v>79992.540821092669</v>
      </c>
      <c r="C642">
        <f>SAFADModel_final_000048[[#This Row],[Whole Building:Facility Total Electric Demand Power '[W'](Hourly) ]]/1000</f>
        <v>79.992540821092675</v>
      </c>
    </row>
    <row r="643" spans="1:3" x14ac:dyDescent="0.25">
      <c r="A643" s="9" t="s">
        <v>694</v>
      </c>
      <c r="B643" s="12">
        <v>66320.216720682089</v>
      </c>
      <c r="C643">
        <f>SAFADModel_final_000048[[#This Row],[Whole Building:Facility Total Electric Demand Power '[W'](Hourly) ]]/1000</f>
        <v>66.320216720682083</v>
      </c>
    </row>
    <row r="644" spans="1:3" x14ac:dyDescent="0.25">
      <c r="A644" s="9" t="s">
        <v>695</v>
      </c>
      <c r="B644" s="12">
        <v>51298.761214916049</v>
      </c>
      <c r="C644">
        <f>SAFADModel_final_000048[[#This Row],[Whole Building:Facility Total Electric Demand Power '[W'](Hourly) ]]/1000</f>
        <v>51.298761214916048</v>
      </c>
    </row>
    <row r="645" spans="1:3" x14ac:dyDescent="0.25">
      <c r="A645" s="9" t="s">
        <v>696</v>
      </c>
      <c r="B645" s="12">
        <v>29060.346176024221</v>
      </c>
      <c r="C645">
        <f>SAFADModel_final_000048[[#This Row],[Whole Building:Facility Total Electric Demand Power '[W'](Hourly) ]]/1000</f>
        <v>29.060346176024222</v>
      </c>
    </row>
    <row r="646" spans="1:3" x14ac:dyDescent="0.25">
      <c r="A646" s="9" t="s">
        <v>697</v>
      </c>
      <c r="B646" s="12">
        <v>26990.251988837957</v>
      </c>
      <c r="C646">
        <f>SAFADModel_final_000048[[#This Row],[Whole Building:Facility Total Electric Demand Power '[W'](Hourly) ]]/1000</f>
        <v>26.990251988837958</v>
      </c>
    </row>
    <row r="647" spans="1:3" x14ac:dyDescent="0.25">
      <c r="A647" s="9" t="s">
        <v>698</v>
      </c>
      <c r="B647" s="12">
        <v>13653.623021135312</v>
      </c>
      <c r="C647">
        <f>SAFADModel_final_000048[[#This Row],[Whole Building:Facility Total Electric Demand Power '[W'](Hourly) ]]/1000</f>
        <v>13.653623021135312</v>
      </c>
    </row>
    <row r="648" spans="1:3" x14ac:dyDescent="0.25">
      <c r="A648" s="9" t="s">
        <v>699</v>
      </c>
      <c r="B648" s="12">
        <v>13637.25119013704</v>
      </c>
      <c r="C648">
        <f>SAFADModel_final_000048[[#This Row],[Whole Building:Facility Total Electric Demand Power '[W'](Hourly) ]]/1000</f>
        <v>13.637251190137039</v>
      </c>
    </row>
    <row r="649" spans="1:3" x14ac:dyDescent="0.25">
      <c r="A649" s="9" t="s">
        <v>700</v>
      </c>
      <c r="B649" s="12">
        <v>13618.109886487682</v>
      </c>
      <c r="C649">
        <f>SAFADModel_final_000048[[#This Row],[Whole Building:Facility Total Electric Demand Power '[W'](Hourly) ]]/1000</f>
        <v>13.618109886487682</v>
      </c>
    </row>
    <row r="650" spans="1:3" x14ac:dyDescent="0.25">
      <c r="A650" s="9" t="s">
        <v>701</v>
      </c>
      <c r="B650" s="12">
        <v>13581.202891714971</v>
      </c>
      <c r="C650">
        <f>SAFADModel_final_000048[[#This Row],[Whole Building:Facility Total Electric Demand Power '[W'](Hourly) ]]/1000</f>
        <v>13.581202891714971</v>
      </c>
    </row>
    <row r="651" spans="1:3" x14ac:dyDescent="0.25">
      <c r="A651" s="9" t="s">
        <v>702</v>
      </c>
      <c r="B651" s="12">
        <v>13546.692875193412</v>
      </c>
      <c r="C651">
        <f>SAFADModel_final_000048[[#This Row],[Whole Building:Facility Total Electric Demand Power '[W'](Hourly) ]]/1000</f>
        <v>13.546692875193411</v>
      </c>
    </row>
    <row r="652" spans="1:3" x14ac:dyDescent="0.25">
      <c r="A652" s="9" t="s">
        <v>703</v>
      </c>
      <c r="B652" s="12">
        <v>13525.695642878743</v>
      </c>
      <c r="C652">
        <f>SAFADModel_final_000048[[#This Row],[Whole Building:Facility Total Electric Demand Power '[W'](Hourly) ]]/1000</f>
        <v>13.525695642878743</v>
      </c>
    </row>
    <row r="653" spans="1:3" x14ac:dyDescent="0.25">
      <c r="A653" s="9" t="s">
        <v>704</v>
      </c>
      <c r="B653" s="12">
        <v>13499.454815488485</v>
      </c>
      <c r="C653">
        <f>SAFADModel_final_000048[[#This Row],[Whole Building:Facility Total Electric Demand Power '[W'](Hourly) ]]/1000</f>
        <v>13.499454815488486</v>
      </c>
    </row>
    <row r="654" spans="1:3" x14ac:dyDescent="0.25">
      <c r="A654" s="9" t="s">
        <v>705</v>
      </c>
      <c r="B654" s="12">
        <v>13464.366412637735</v>
      </c>
      <c r="C654">
        <f>SAFADModel_final_000048[[#This Row],[Whole Building:Facility Total Electric Demand Power '[W'](Hourly) ]]/1000</f>
        <v>13.464366412637736</v>
      </c>
    </row>
    <row r="655" spans="1:3" x14ac:dyDescent="0.25">
      <c r="A655" s="9" t="s">
        <v>706</v>
      </c>
      <c r="B655" s="12">
        <v>13482.072752773764</v>
      </c>
      <c r="C655">
        <f>SAFADModel_final_000048[[#This Row],[Whole Building:Facility Total Electric Demand Power '[W'](Hourly) ]]/1000</f>
        <v>13.482072752773764</v>
      </c>
    </row>
    <row r="656" spans="1:3" x14ac:dyDescent="0.25">
      <c r="A656" s="9" t="s">
        <v>707</v>
      </c>
      <c r="B656" s="12">
        <v>13581.301913382291</v>
      </c>
      <c r="C656">
        <f>SAFADModel_final_000048[[#This Row],[Whole Building:Facility Total Electric Demand Power '[W'](Hourly) ]]/1000</f>
        <v>13.581301913382291</v>
      </c>
    </row>
    <row r="657" spans="1:3" x14ac:dyDescent="0.25">
      <c r="A657" s="9" t="s">
        <v>708</v>
      </c>
      <c r="B657" s="12">
        <v>13680.24260226317</v>
      </c>
      <c r="C657">
        <f>SAFADModel_final_000048[[#This Row],[Whole Building:Facility Total Electric Demand Power '[W'](Hourly) ]]/1000</f>
        <v>13.680242602263171</v>
      </c>
    </row>
    <row r="658" spans="1:3" x14ac:dyDescent="0.25">
      <c r="A658" s="9" t="s">
        <v>709</v>
      </c>
      <c r="B658" s="12">
        <v>13759.999121459279</v>
      </c>
      <c r="C658">
        <f>SAFADModel_final_000048[[#This Row],[Whole Building:Facility Total Electric Demand Power '[W'](Hourly) ]]/1000</f>
        <v>13.759999121459279</v>
      </c>
    </row>
    <row r="659" spans="1:3" x14ac:dyDescent="0.25">
      <c r="A659" s="9" t="s">
        <v>710</v>
      </c>
      <c r="B659" s="12">
        <v>13815.152930418799</v>
      </c>
      <c r="C659">
        <f>SAFADModel_final_000048[[#This Row],[Whole Building:Facility Total Electric Demand Power '[W'](Hourly) ]]/1000</f>
        <v>13.815152930418799</v>
      </c>
    </row>
    <row r="660" spans="1:3" x14ac:dyDescent="0.25">
      <c r="A660" s="9" t="s">
        <v>711</v>
      </c>
      <c r="B660" s="12">
        <v>13852.763184550451</v>
      </c>
      <c r="C660">
        <f>SAFADModel_final_000048[[#This Row],[Whole Building:Facility Total Electric Demand Power '[W'](Hourly) ]]/1000</f>
        <v>13.852763184550451</v>
      </c>
    </row>
    <row r="661" spans="1:3" x14ac:dyDescent="0.25">
      <c r="A661" s="9" t="s">
        <v>712</v>
      </c>
      <c r="B661" s="12">
        <v>13879.753121363692</v>
      </c>
      <c r="C661">
        <f>SAFADModel_final_000048[[#This Row],[Whole Building:Facility Total Electric Demand Power '[W'](Hourly) ]]/1000</f>
        <v>13.879753121363692</v>
      </c>
    </row>
    <row r="662" spans="1:3" x14ac:dyDescent="0.25">
      <c r="A662" s="9" t="s">
        <v>713</v>
      </c>
      <c r="B662" s="12">
        <v>13888.489909254553</v>
      </c>
      <c r="C662">
        <f>SAFADModel_final_000048[[#This Row],[Whole Building:Facility Total Electric Demand Power '[W'](Hourly) ]]/1000</f>
        <v>13.888489909254552</v>
      </c>
    </row>
    <row r="663" spans="1:3" x14ac:dyDescent="0.25">
      <c r="A663" s="9" t="s">
        <v>714</v>
      </c>
      <c r="B663" s="12">
        <v>13883.237431509922</v>
      </c>
      <c r="C663">
        <f>SAFADModel_final_000048[[#This Row],[Whole Building:Facility Total Electric Demand Power '[W'](Hourly) ]]/1000</f>
        <v>13.883237431509922</v>
      </c>
    </row>
    <row r="664" spans="1:3" x14ac:dyDescent="0.25">
      <c r="A664" s="9" t="s">
        <v>715</v>
      </c>
      <c r="B664" s="12">
        <v>13846.558179894841</v>
      </c>
      <c r="C664">
        <f>SAFADModel_final_000048[[#This Row],[Whole Building:Facility Total Electric Demand Power '[W'](Hourly) ]]/1000</f>
        <v>13.84655817989484</v>
      </c>
    </row>
    <row r="665" spans="1:3" x14ac:dyDescent="0.25">
      <c r="A665" s="9" t="s">
        <v>716</v>
      </c>
      <c r="B665" s="12">
        <v>13801.936675617098</v>
      </c>
      <c r="C665">
        <f>SAFADModel_final_000048[[#This Row],[Whole Building:Facility Total Electric Demand Power '[W'](Hourly) ]]/1000</f>
        <v>13.801936675617098</v>
      </c>
    </row>
    <row r="666" spans="1:3" x14ac:dyDescent="0.25">
      <c r="A666" s="9" t="s">
        <v>717</v>
      </c>
      <c r="B666" s="12">
        <v>13756.955680668651</v>
      </c>
      <c r="C666">
        <f>SAFADModel_final_000048[[#This Row],[Whole Building:Facility Total Electric Demand Power '[W'](Hourly) ]]/1000</f>
        <v>13.75695568066865</v>
      </c>
    </row>
    <row r="667" spans="1:3" x14ac:dyDescent="0.25">
      <c r="A667" s="9" t="s">
        <v>718</v>
      </c>
      <c r="B667" s="12">
        <v>13712.252754416199</v>
      </c>
      <c r="C667">
        <f>SAFADModel_final_000048[[#This Row],[Whole Building:Facility Total Electric Demand Power '[W'](Hourly) ]]/1000</f>
        <v>13.712252754416198</v>
      </c>
    </row>
    <row r="668" spans="1:3" x14ac:dyDescent="0.25">
      <c r="A668" s="9" t="s">
        <v>719</v>
      </c>
      <c r="B668" s="12">
        <v>13661.748289370358</v>
      </c>
      <c r="C668">
        <f>SAFADModel_final_000048[[#This Row],[Whole Building:Facility Total Electric Demand Power '[W'](Hourly) ]]/1000</f>
        <v>13.661748289370358</v>
      </c>
    </row>
    <row r="669" spans="1:3" x14ac:dyDescent="0.25">
      <c r="A669" s="9" t="s">
        <v>720</v>
      </c>
      <c r="B669" s="12">
        <v>13591.334703900573</v>
      </c>
      <c r="C669">
        <f>SAFADModel_final_000048[[#This Row],[Whole Building:Facility Total Electric Demand Power '[W'](Hourly) ]]/1000</f>
        <v>13.591334703900573</v>
      </c>
    </row>
    <row r="670" spans="1:3" x14ac:dyDescent="0.25">
      <c r="A670" s="9" t="s">
        <v>721</v>
      </c>
      <c r="B670" s="12">
        <v>13539.359010019441</v>
      </c>
      <c r="C670">
        <f>SAFADModel_final_000048[[#This Row],[Whole Building:Facility Total Electric Demand Power '[W'](Hourly) ]]/1000</f>
        <v>13.539359010019442</v>
      </c>
    </row>
    <row r="671" spans="1:3" x14ac:dyDescent="0.25">
      <c r="A671" s="9" t="s">
        <v>722</v>
      </c>
      <c r="B671" s="12">
        <v>13494.580247251157</v>
      </c>
      <c r="C671">
        <f>SAFADModel_final_000048[[#This Row],[Whole Building:Facility Total Electric Demand Power '[W'](Hourly) ]]/1000</f>
        <v>13.494580247251157</v>
      </c>
    </row>
    <row r="672" spans="1:3" x14ac:dyDescent="0.25">
      <c r="A672" s="9" t="s">
        <v>723</v>
      </c>
      <c r="B672" s="12">
        <v>13449.032641143333</v>
      </c>
      <c r="C672">
        <f>SAFADModel_final_000048[[#This Row],[Whole Building:Facility Total Electric Demand Power '[W'](Hourly) ]]/1000</f>
        <v>13.449032641143333</v>
      </c>
    </row>
    <row r="673" spans="1:3" x14ac:dyDescent="0.25">
      <c r="A673" s="9" t="s">
        <v>724</v>
      </c>
      <c r="B673" s="12">
        <v>13395.39583035694</v>
      </c>
      <c r="C673">
        <f>SAFADModel_final_000048[[#This Row],[Whole Building:Facility Total Electric Demand Power '[W'](Hourly) ]]/1000</f>
        <v>13.395395830356939</v>
      </c>
    </row>
    <row r="674" spans="1:3" x14ac:dyDescent="0.25">
      <c r="A674" s="9" t="s">
        <v>481</v>
      </c>
      <c r="B674" s="12">
        <v>13326.447340316818</v>
      </c>
      <c r="C674">
        <f>SAFADModel_final_000048[[#This Row],[Whole Building:Facility Total Electric Demand Power '[W'](Hourly) ]]/1000</f>
        <v>13.326447340316818</v>
      </c>
    </row>
    <row r="675" spans="1:3" x14ac:dyDescent="0.25">
      <c r="A675" s="9" t="s">
        <v>482</v>
      </c>
      <c r="B675" s="12">
        <v>13265.314438472755</v>
      </c>
      <c r="C675">
        <f>SAFADModel_final_000048[[#This Row],[Whole Building:Facility Total Electric Demand Power '[W'](Hourly) ]]/1000</f>
        <v>13.265314438472755</v>
      </c>
    </row>
    <row r="676" spans="1:3" x14ac:dyDescent="0.25">
      <c r="A676" s="9" t="s">
        <v>483</v>
      </c>
      <c r="B676" s="12">
        <v>13212.948332743037</v>
      </c>
      <c r="C676">
        <f>SAFADModel_final_000048[[#This Row],[Whole Building:Facility Total Electric Demand Power '[W'](Hourly) ]]/1000</f>
        <v>13.212948332743037</v>
      </c>
    </row>
    <row r="677" spans="1:3" x14ac:dyDescent="0.25">
      <c r="A677" s="9" t="s">
        <v>484</v>
      </c>
      <c r="B677" s="12">
        <v>13140.065733529074</v>
      </c>
      <c r="C677">
        <f>SAFADModel_final_000048[[#This Row],[Whole Building:Facility Total Electric Demand Power '[W'](Hourly) ]]/1000</f>
        <v>13.140065733529074</v>
      </c>
    </row>
    <row r="678" spans="1:3" x14ac:dyDescent="0.25">
      <c r="A678" s="9" t="s">
        <v>485</v>
      </c>
      <c r="B678" s="12">
        <v>13053.946908944694</v>
      </c>
      <c r="C678">
        <f>SAFADModel_final_000048[[#This Row],[Whole Building:Facility Total Electric Demand Power '[W'](Hourly) ]]/1000</f>
        <v>13.053946908944694</v>
      </c>
    </row>
    <row r="679" spans="1:3" x14ac:dyDescent="0.25">
      <c r="A679" s="9" t="s">
        <v>486</v>
      </c>
      <c r="B679" s="12">
        <v>13092.280123081249</v>
      </c>
      <c r="C679">
        <f>SAFADModel_final_000048[[#This Row],[Whole Building:Facility Total Electric Demand Power '[W'](Hourly) ]]/1000</f>
        <v>13.092280123081249</v>
      </c>
    </row>
    <row r="680" spans="1:3" x14ac:dyDescent="0.25">
      <c r="A680" s="9" t="s">
        <v>487</v>
      </c>
      <c r="B680" s="12">
        <v>13316.011538086774</v>
      </c>
      <c r="C680">
        <f>SAFADModel_final_000048[[#This Row],[Whole Building:Facility Total Electric Demand Power '[W'](Hourly) ]]/1000</f>
        <v>13.316011538086773</v>
      </c>
    </row>
    <row r="681" spans="1:3" x14ac:dyDescent="0.25">
      <c r="A681" s="9" t="s">
        <v>488</v>
      </c>
      <c r="B681" s="12">
        <v>48951.022352364882</v>
      </c>
      <c r="C681">
        <f>SAFADModel_final_000048[[#This Row],[Whole Building:Facility Total Electric Demand Power '[W'](Hourly) ]]/1000</f>
        <v>48.95102235236488</v>
      </c>
    </row>
    <row r="682" spans="1:3" x14ac:dyDescent="0.25">
      <c r="A682" s="9" t="s">
        <v>489</v>
      </c>
      <c r="B682" s="12">
        <v>92198.447872136137</v>
      </c>
      <c r="C682">
        <f>SAFADModel_final_000048[[#This Row],[Whole Building:Facility Total Electric Demand Power '[W'](Hourly) ]]/1000</f>
        <v>92.198447872136143</v>
      </c>
    </row>
    <row r="683" spans="1:3" x14ac:dyDescent="0.25">
      <c r="A683" s="9" t="s">
        <v>490</v>
      </c>
      <c r="B683" s="12">
        <v>204843.90929547287</v>
      </c>
      <c r="C683">
        <f>SAFADModel_final_000048[[#This Row],[Whole Building:Facility Total Electric Demand Power '[W'](Hourly) ]]/1000</f>
        <v>204.84390929547288</v>
      </c>
    </row>
    <row r="684" spans="1:3" x14ac:dyDescent="0.25">
      <c r="A684" s="9" t="s">
        <v>491</v>
      </c>
      <c r="B684" s="12">
        <v>198499.99161370736</v>
      </c>
      <c r="C684">
        <f>SAFADModel_final_000048[[#This Row],[Whole Building:Facility Total Electric Demand Power '[W'](Hourly) ]]/1000</f>
        <v>198.49999161370735</v>
      </c>
    </row>
    <row r="685" spans="1:3" x14ac:dyDescent="0.25">
      <c r="A685" s="9" t="s">
        <v>492</v>
      </c>
      <c r="B685" s="12">
        <v>283135.93331076443</v>
      </c>
      <c r="C685">
        <f>SAFADModel_final_000048[[#This Row],[Whole Building:Facility Total Electric Demand Power '[W'](Hourly) ]]/1000</f>
        <v>283.13593331076441</v>
      </c>
    </row>
    <row r="686" spans="1:3" x14ac:dyDescent="0.25">
      <c r="A686" s="9" t="s">
        <v>493</v>
      </c>
      <c r="B686" s="12">
        <v>291155.70482762979</v>
      </c>
      <c r="C686">
        <f>SAFADModel_final_000048[[#This Row],[Whole Building:Facility Total Electric Demand Power '[W'](Hourly) ]]/1000</f>
        <v>291.15570482762979</v>
      </c>
    </row>
    <row r="687" spans="1:3" x14ac:dyDescent="0.25">
      <c r="A687" s="9" t="s">
        <v>494</v>
      </c>
      <c r="B687" s="12">
        <v>300069.47875181661</v>
      </c>
      <c r="C687">
        <f>SAFADModel_final_000048[[#This Row],[Whole Building:Facility Total Electric Demand Power '[W'](Hourly) ]]/1000</f>
        <v>300.06947875181663</v>
      </c>
    </row>
    <row r="688" spans="1:3" x14ac:dyDescent="0.25">
      <c r="A688" s="9" t="s">
        <v>495</v>
      </c>
      <c r="B688" s="12">
        <v>306732.87040461187</v>
      </c>
      <c r="C688">
        <f>SAFADModel_final_000048[[#This Row],[Whole Building:Facility Total Electric Demand Power '[W'](Hourly) ]]/1000</f>
        <v>306.73287040461184</v>
      </c>
    </row>
    <row r="689" spans="1:3" x14ac:dyDescent="0.25">
      <c r="A689" s="9" t="s">
        <v>496</v>
      </c>
      <c r="B689" s="12">
        <v>287897.93518945616</v>
      </c>
      <c r="C689">
        <f>SAFADModel_final_000048[[#This Row],[Whole Building:Facility Total Electric Demand Power '[W'](Hourly) ]]/1000</f>
        <v>287.89793518945618</v>
      </c>
    </row>
    <row r="690" spans="1:3" x14ac:dyDescent="0.25">
      <c r="A690" s="9" t="s">
        <v>497</v>
      </c>
      <c r="B690" s="12">
        <v>260813.80434926448</v>
      </c>
      <c r="C690">
        <f>SAFADModel_final_000048[[#This Row],[Whole Building:Facility Total Electric Demand Power '[W'](Hourly) ]]/1000</f>
        <v>260.8138043492645</v>
      </c>
    </row>
    <row r="691" spans="1:3" x14ac:dyDescent="0.25">
      <c r="A691" s="9" t="s">
        <v>498</v>
      </c>
      <c r="B691" s="12">
        <v>92307.730920192684</v>
      </c>
      <c r="C691">
        <f>SAFADModel_final_000048[[#This Row],[Whole Building:Facility Total Electric Demand Power '[W'](Hourly) ]]/1000</f>
        <v>92.307730920192682</v>
      </c>
    </row>
    <row r="692" spans="1:3" x14ac:dyDescent="0.25">
      <c r="A692" s="9" t="s">
        <v>499</v>
      </c>
      <c r="B692" s="12">
        <v>45907.597603238384</v>
      </c>
      <c r="C692">
        <f>SAFADModel_final_000048[[#This Row],[Whole Building:Facility Total Electric Demand Power '[W'](Hourly) ]]/1000</f>
        <v>45.907597603238386</v>
      </c>
    </row>
    <row r="693" spans="1:3" x14ac:dyDescent="0.25">
      <c r="A693" s="9" t="s">
        <v>500</v>
      </c>
      <c r="B693" s="12">
        <v>18209.78629904618</v>
      </c>
      <c r="C693">
        <f>SAFADModel_final_000048[[#This Row],[Whole Building:Facility Total Electric Demand Power '[W'](Hourly) ]]/1000</f>
        <v>18.209786299046179</v>
      </c>
    </row>
    <row r="694" spans="1:3" x14ac:dyDescent="0.25">
      <c r="A694" s="9" t="s">
        <v>501</v>
      </c>
      <c r="B694" s="12">
        <v>13990.992854824659</v>
      </c>
      <c r="C694">
        <f>SAFADModel_final_000048[[#This Row],[Whole Building:Facility Total Electric Demand Power '[W'](Hourly) ]]/1000</f>
        <v>13.990992854824659</v>
      </c>
    </row>
    <row r="695" spans="1:3" x14ac:dyDescent="0.25">
      <c r="A695" s="9" t="s">
        <v>502</v>
      </c>
      <c r="B695" s="12">
        <v>13525.987914693071</v>
      </c>
      <c r="C695">
        <f>SAFADModel_final_000048[[#This Row],[Whole Building:Facility Total Electric Demand Power '[W'](Hourly) ]]/1000</f>
        <v>13.52598791469307</v>
      </c>
    </row>
    <row r="696" spans="1:3" x14ac:dyDescent="0.25">
      <c r="A696" s="9" t="s">
        <v>503</v>
      </c>
      <c r="B696" s="12">
        <v>13469.242229800288</v>
      </c>
      <c r="C696">
        <f>SAFADModel_final_000048[[#This Row],[Whole Building:Facility Total Electric Demand Power '[W'](Hourly) ]]/1000</f>
        <v>13.469242229800287</v>
      </c>
    </row>
    <row r="697" spans="1:3" x14ac:dyDescent="0.25">
      <c r="A697" s="9" t="s">
        <v>504</v>
      </c>
      <c r="B697" s="12">
        <v>13409.305732462008</v>
      </c>
      <c r="C697">
        <f>SAFADModel_final_000048[[#This Row],[Whole Building:Facility Total Electric Demand Power '[W'](Hourly) ]]/1000</f>
        <v>13.409305732462007</v>
      </c>
    </row>
    <row r="698" spans="1:3" x14ac:dyDescent="0.25">
      <c r="A698" s="9" t="s">
        <v>505</v>
      </c>
      <c r="B698" s="12">
        <v>13350.532512506919</v>
      </c>
      <c r="C698">
        <f>SAFADModel_final_000048[[#This Row],[Whole Building:Facility Total Electric Demand Power '[W'](Hourly) ]]/1000</f>
        <v>13.35053251250692</v>
      </c>
    </row>
    <row r="699" spans="1:3" x14ac:dyDescent="0.25">
      <c r="A699" s="9" t="s">
        <v>506</v>
      </c>
      <c r="B699" s="12">
        <v>13294.309007551021</v>
      </c>
      <c r="C699">
        <f>SAFADModel_final_000048[[#This Row],[Whole Building:Facility Total Electric Demand Power '[W'](Hourly) ]]/1000</f>
        <v>13.294309007551021</v>
      </c>
    </row>
    <row r="700" spans="1:3" x14ac:dyDescent="0.25">
      <c r="A700" s="9" t="s">
        <v>507</v>
      </c>
      <c r="B700" s="12">
        <v>13240.492327788284</v>
      </c>
      <c r="C700">
        <f>SAFADModel_final_000048[[#This Row],[Whole Building:Facility Total Electric Demand Power '[W'](Hourly) ]]/1000</f>
        <v>13.240492327788285</v>
      </c>
    </row>
    <row r="701" spans="1:3" x14ac:dyDescent="0.25">
      <c r="A701" s="9" t="s">
        <v>508</v>
      </c>
      <c r="B701" s="12">
        <v>13203.411239195164</v>
      </c>
      <c r="C701">
        <f>SAFADModel_final_000048[[#This Row],[Whole Building:Facility Total Electric Demand Power '[W'](Hourly) ]]/1000</f>
        <v>13.203411239195164</v>
      </c>
    </row>
    <row r="702" spans="1:3" x14ac:dyDescent="0.25">
      <c r="A702" s="9" t="s">
        <v>509</v>
      </c>
      <c r="B702" s="12">
        <v>13163.355388734353</v>
      </c>
      <c r="C702">
        <f>SAFADModel_final_000048[[#This Row],[Whole Building:Facility Total Electric Demand Power '[W'](Hourly) ]]/1000</f>
        <v>13.163355388734352</v>
      </c>
    </row>
    <row r="703" spans="1:3" x14ac:dyDescent="0.25">
      <c r="A703" s="9" t="s">
        <v>510</v>
      </c>
      <c r="B703" s="12">
        <v>13204.755286234054</v>
      </c>
      <c r="C703">
        <f>SAFADModel_final_000048[[#This Row],[Whole Building:Facility Total Electric Demand Power '[W'](Hourly) ]]/1000</f>
        <v>13.204755286234054</v>
      </c>
    </row>
    <row r="704" spans="1:3" x14ac:dyDescent="0.25">
      <c r="A704" s="9" t="s">
        <v>511</v>
      </c>
      <c r="B704" s="12">
        <v>13352.591306640948</v>
      </c>
      <c r="C704">
        <f>SAFADModel_final_000048[[#This Row],[Whole Building:Facility Total Electric Demand Power '[W'](Hourly) ]]/1000</f>
        <v>13.352591306640948</v>
      </c>
    </row>
    <row r="705" spans="1:3" x14ac:dyDescent="0.25">
      <c r="A705" s="9" t="s">
        <v>512</v>
      </c>
      <c r="B705" s="12">
        <v>34369.789934103879</v>
      </c>
      <c r="C705">
        <f>SAFADModel_final_000048[[#This Row],[Whole Building:Facility Total Electric Demand Power '[W'](Hourly) ]]/1000</f>
        <v>34.369789934103878</v>
      </c>
    </row>
    <row r="706" spans="1:3" x14ac:dyDescent="0.25">
      <c r="A706" s="9" t="s">
        <v>513</v>
      </c>
      <c r="B706" s="12">
        <v>174865.05609636498</v>
      </c>
      <c r="C706">
        <f>SAFADModel_final_000048[[#This Row],[Whole Building:Facility Total Electric Demand Power '[W'](Hourly) ]]/1000</f>
        <v>174.86505609636498</v>
      </c>
    </row>
    <row r="707" spans="1:3" x14ac:dyDescent="0.25">
      <c r="A707" s="9" t="s">
        <v>514</v>
      </c>
      <c r="B707" s="12">
        <v>229363.81303856382</v>
      </c>
      <c r="C707">
        <f>SAFADModel_final_000048[[#This Row],[Whole Building:Facility Total Electric Demand Power '[W'](Hourly) ]]/1000</f>
        <v>229.36381303856382</v>
      </c>
    </row>
    <row r="708" spans="1:3" x14ac:dyDescent="0.25">
      <c r="A708" s="9" t="s">
        <v>515</v>
      </c>
      <c r="B708" s="12">
        <v>246397.60864797336</v>
      </c>
      <c r="C708">
        <f>SAFADModel_final_000048[[#This Row],[Whole Building:Facility Total Electric Demand Power '[W'](Hourly) ]]/1000</f>
        <v>246.39760864797336</v>
      </c>
    </row>
    <row r="709" spans="1:3" x14ac:dyDescent="0.25">
      <c r="A709" s="9" t="s">
        <v>516</v>
      </c>
      <c r="B709" s="12">
        <v>284077.10326556576</v>
      </c>
      <c r="C709">
        <f>SAFADModel_final_000048[[#This Row],[Whole Building:Facility Total Electric Demand Power '[W'](Hourly) ]]/1000</f>
        <v>284.07710326556577</v>
      </c>
    </row>
    <row r="710" spans="1:3" x14ac:dyDescent="0.25">
      <c r="A710" s="9" t="s">
        <v>517</v>
      </c>
      <c r="B710" s="12">
        <v>282107.62351441052</v>
      </c>
      <c r="C710">
        <f>SAFADModel_final_000048[[#This Row],[Whole Building:Facility Total Electric Demand Power '[W'](Hourly) ]]/1000</f>
        <v>282.10762351441053</v>
      </c>
    </row>
    <row r="711" spans="1:3" x14ac:dyDescent="0.25">
      <c r="A711" s="9" t="s">
        <v>518</v>
      </c>
      <c r="B711" s="12">
        <v>315340.144770246</v>
      </c>
      <c r="C711">
        <f>SAFADModel_final_000048[[#This Row],[Whole Building:Facility Total Electric Demand Power '[W'](Hourly) ]]/1000</f>
        <v>315.34014477024601</v>
      </c>
    </row>
    <row r="712" spans="1:3" x14ac:dyDescent="0.25">
      <c r="A712" s="9" t="s">
        <v>519</v>
      </c>
      <c r="B712" s="12">
        <v>298223.23564375471</v>
      </c>
      <c r="C712">
        <f>SAFADModel_final_000048[[#This Row],[Whole Building:Facility Total Electric Demand Power '[W'](Hourly) ]]/1000</f>
        <v>298.22323564375472</v>
      </c>
    </row>
    <row r="713" spans="1:3" x14ac:dyDescent="0.25">
      <c r="A713" s="9" t="s">
        <v>520</v>
      </c>
      <c r="B713" s="12">
        <v>287031.29306758143</v>
      </c>
      <c r="C713">
        <f>SAFADModel_final_000048[[#This Row],[Whole Building:Facility Total Electric Demand Power '[W'](Hourly) ]]/1000</f>
        <v>287.03129306758143</v>
      </c>
    </row>
    <row r="714" spans="1:3" x14ac:dyDescent="0.25">
      <c r="A714" s="9" t="s">
        <v>521</v>
      </c>
      <c r="B714" s="12">
        <v>240058.05857200964</v>
      </c>
      <c r="C714">
        <f>SAFADModel_final_000048[[#This Row],[Whole Building:Facility Total Electric Demand Power '[W'](Hourly) ]]/1000</f>
        <v>240.05805857200966</v>
      </c>
    </row>
    <row r="715" spans="1:3" x14ac:dyDescent="0.25">
      <c r="A715" s="9" t="s">
        <v>522</v>
      </c>
      <c r="B715" s="12">
        <v>175457.57614337656</v>
      </c>
      <c r="C715">
        <f>SAFADModel_final_000048[[#This Row],[Whole Building:Facility Total Electric Demand Power '[W'](Hourly) ]]/1000</f>
        <v>175.45757614337657</v>
      </c>
    </row>
    <row r="716" spans="1:3" x14ac:dyDescent="0.25">
      <c r="A716" s="9" t="s">
        <v>523</v>
      </c>
      <c r="B716" s="12">
        <v>115836.00224365754</v>
      </c>
      <c r="C716">
        <f>SAFADModel_final_000048[[#This Row],[Whole Building:Facility Total Electric Demand Power '[W'](Hourly) ]]/1000</f>
        <v>115.83600224365753</v>
      </c>
    </row>
    <row r="717" spans="1:3" x14ac:dyDescent="0.25">
      <c r="A717" s="9" t="s">
        <v>524</v>
      </c>
      <c r="B717" s="12">
        <v>65621.387074039711</v>
      </c>
      <c r="C717">
        <f>SAFADModel_final_000048[[#This Row],[Whole Building:Facility Total Electric Demand Power '[W'](Hourly) ]]/1000</f>
        <v>65.621387074039717</v>
      </c>
    </row>
    <row r="718" spans="1:3" x14ac:dyDescent="0.25">
      <c r="A718" s="9" t="s">
        <v>525</v>
      </c>
      <c r="B718" s="12">
        <v>13658.077246218774</v>
      </c>
      <c r="C718">
        <f>SAFADModel_final_000048[[#This Row],[Whole Building:Facility Total Electric Demand Power '[W'](Hourly) ]]/1000</f>
        <v>13.658077246218774</v>
      </c>
    </row>
    <row r="719" spans="1:3" x14ac:dyDescent="0.25">
      <c r="A719" s="9" t="s">
        <v>526</v>
      </c>
      <c r="B719" s="12">
        <v>13601.578403411826</v>
      </c>
      <c r="C719">
        <f>SAFADModel_final_000048[[#This Row],[Whole Building:Facility Total Electric Demand Power '[W'](Hourly) ]]/1000</f>
        <v>13.601578403411827</v>
      </c>
    </row>
    <row r="720" spans="1:3" x14ac:dyDescent="0.25">
      <c r="A720" s="9" t="s">
        <v>527</v>
      </c>
      <c r="B720" s="12">
        <v>13548.364270417665</v>
      </c>
      <c r="C720">
        <f>SAFADModel_final_000048[[#This Row],[Whole Building:Facility Total Electric Demand Power '[W'](Hourly) ]]/1000</f>
        <v>13.548364270417666</v>
      </c>
    </row>
    <row r="721" spans="1:3" x14ac:dyDescent="0.25">
      <c r="A721" s="9" t="s">
        <v>528</v>
      </c>
      <c r="B721" s="12">
        <v>13501.059917789278</v>
      </c>
      <c r="C721">
        <f>SAFADModel_final_000048[[#This Row],[Whole Building:Facility Total Electric Demand Power '[W'](Hourly) ]]/1000</f>
        <v>13.501059917789279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D143-CE20-46A2-A8F0-08FCC5531C6E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8054.1968695267278</v>
      </c>
      <c r="C2">
        <f>SAFADModel_final_000047[[#This Row],[Whole Building:Facility Total Electric Demand Power '[W'](Hourly) ]]/1000</f>
        <v>8.0541968695267272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8257.0692765462372</v>
      </c>
      <c r="C3">
        <f>SAFADModel_final_000047[[#This Row],[Whole Building:Facility Total Electric Demand Power '[W'](Hourly) ]]/1000</f>
        <v>8.2570692765462379</v>
      </c>
      <c r="D3">
        <v>-9.8960271004325531</v>
      </c>
      <c r="E3">
        <v>38.306721449536212</v>
      </c>
      <c r="F3">
        <v>15.325753095899781</v>
      </c>
    </row>
    <row r="4" spans="1:6" x14ac:dyDescent="0.25">
      <c r="A4" s="9" t="s">
        <v>3</v>
      </c>
      <c r="B4" s="12">
        <v>8110.4556841550557</v>
      </c>
      <c r="C4">
        <f>SAFADModel_final_000047[[#This Row],[Whole Building:Facility Total Electric Demand Power '[W'](Hourly) ]]/1000</f>
        <v>8.1104556841550561</v>
      </c>
    </row>
    <row r="5" spans="1:6" x14ac:dyDescent="0.25">
      <c r="A5" s="9" t="s">
        <v>4</v>
      </c>
      <c r="B5" s="12">
        <v>7920.609505208563</v>
      </c>
      <c r="C5">
        <f>SAFADModel_final_000047[[#This Row],[Whole Building:Facility Total Electric Demand Power '[W'](Hourly) ]]/1000</f>
        <v>7.9206095052085628</v>
      </c>
    </row>
    <row r="6" spans="1:6" x14ac:dyDescent="0.25">
      <c r="A6" s="9" t="s">
        <v>5</v>
      </c>
      <c r="B6" s="12">
        <v>7693.6461652387879</v>
      </c>
      <c r="C6">
        <f>SAFADModel_final_000047[[#This Row],[Whole Building:Facility Total Electric Demand Power '[W'](Hourly) ]]/1000</f>
        <v>7.6936461652387882</v>
      </c>
    </row>
    <row r="7" spans="1:6" x14ac:dyDescent="0.25">
      <c r="A7" s="9" t="s">
        <v>6</v>
      </c>
      <c r="B7" s="12">
        <v>7594.9145218958629</v>
      </c>
      <c r="C7">
        <f>SAFADModel_final_000047[[#This Row],[Whole Building:Facility Total Electric Demand Power '[W'](Hourly) ]]/1000</f>
        <v>7.5949145218958627</v>
      </c>
    </row>
    <row r="8" spans="1:6" x14ac:dyDescent="0.25">
      <c r="A8" s="9" t="s">
        <v>7</v>
      </c>
      <c r="B8" s="12">
        <v>7838.9616093213408</v>
      </c>
      <c r="C8">
        <f>SAFADModel_final_000047[[#This Row],[Whole Building:Facility Total Electric Demand Power '[W'](Hourly) ]]/1000</f>
        <v>7.8389616093213412</v>
      </c>
    </row>
    <row r="9" spans="1:6" x14ac:dyDescent="0.25">
      <c r="A9" s="9" t="s">
        <v>8</v>
      </c>
      <c r="B9" s="12">
        <v>36765.931985922558</v>
      </c>
      <c r="C9">
        <f>SAFADModel_final_000047[[#This Row],[Whole Building:Facility Total Electric Demand Power '[W'](Hourly) ]]/1000</f>
        <v>36.765931985922556</v>
      </c>
    </row>
    <row r="10" spans="1:6" x14ac:dyDescent="0.25">
      <c r="A10" s="9" t="s">
        <v>9</v>
      </c>
      <c r="B10" s="12">
        <v>76863.591893901335</v>
      </c>
      <c r="C10">
        <f>SAFADModel_final_000047[[#This Row],[Whole Building:Facility Total Electric Demand Power '[W'](Hourly) ]]/1000</f>
        <v>76.863591893901329</v>
      </c>
    </row>
    <row r="11" spans="1:6" x14ac:dyDescent="0.25">
      <c r="A11" s="9" t="s">
        <v>10</v>
      </c>
      <c r="B11" s="12">
        <v>124228.5582299526</v>
      </c>
      <c r="C11">
        <f>SAFADModel_final_000047[[#This Row],[Whole Building:Facility Total Electric Demand Power '[W'](Hourly) ]]/1000</f>
        <v>124.2285582299526</v>
      </c>
    </row>
    <row r="12" spans="1:6" x14ac:dyDescent="0.25">
      <c r="A12" s="9" t="s">
        <v>11</v>
      </c>
      <c r="B12" s="12">
        <v>119974.81501449052</v>
      </c>
      <c r="C12">
        <f>SAFADModel_final_000047[[#This Row],[Whole Building:Facility Total Electric Demand Power '[W'](Hourly) ]]/1000</f>
        <v>119.97481501449052</v>
      </c>
    </row>
    <row r="13" spans="1:6" x14ac:dyDescent="0.25">
      <c r="A13" s="9" t="s">
        <v>12</v>
      </c>
      <c r="B13" s="12">
        <v>167531.10595529803</v>
      </c>
      <c r="C13">
        <f>SAFADModel_final_000047[[#This Row],[Whole Building:Facility Total Electric Demand Power '[W'](Hourly) ]]/1000</f>
        <v>167.53110595529802</v>
      </c>
    </row>
    <row r="14" spans="1:6" x14ac:dyDescent="0.25">
      <c r="A14" s="9" t="s">
        <v>13</v>
      </c>
      <c r="B14" s="12">
        <v>169058.6117514339</v>
      </c>
      <c r="C14">
        <f>SAFADModel_final_000047[[#This Row],[Whole Building:Facility Total Electric Demand Power '[W'](Hourly) ]]/1000</f>
        <v>169.05861175143389</v>
      </c>
    </row>
    <row r="15" spans="1:6" x14ac:dyDescent="0.25">
      <c r="A15" s="9" t="s">
        <v>14</v>
      </c>
      <c r="B15" s="12">
        <v>199882.8066535391</v>
      </c>
      <c r="C15">
        <f>SAFADModel_final_000047[[#This Row],[Whole Building:Facility Total Electric Demand Power '[W'](Hourly) ]]/1000</f>
        <v>199.88280665353909</v>
      </c>
    </row>
    <row r="16" spans="1:6" x14ac:dyDescent="0.25">
      <c r="A16" s="9" t="s">
        <v>15</v>
      </c>
      <c r="B16" s="12">
        <v>215596.74388207006</v>
      </c>
      <c r="C16">
        <f>SAFADModel_final_000047[[#This Row],[Whole Building:Facility Total Electric Demand Power '[W'](Hourly) ]]/1000</f>
        <v>215.59674388207006</v>
      </c>
    </row>
    <row r="17" spans="1:3" x14ac:dyDescent="0.25">
      <c r="A17" s="9" t="s">
        <v>16</v>
      </c>
      <c r="B17" s="12">
        <v>193421.88296272862</v>
      </c>
      <c r="C17">
        <f>SAFADModel_final_000047[[#This Row],[Whole Building:Facility Total Electric Demand Power '[W'](Hourly) ]]/1000</f>
        <v>193.42188296272863</v>
      </c>
    </row>
    <row r="18" spans="1:3" x14ac:dyDescent="0.25">
      <c r="A18" s="9" t="s">
        <v>17</v>
      </c>
      <c r="B18" s="12">
        <v>170801.07849300202</v>
      </c>
      <c r="C18">
        <f>SAFADModel_final_000047[[#This Row],[Whole Building:Facility Total Electric Demand Power '[W'](Hourly) ]]/1000</f>
        <v>170.80107849300202</v>
      </c>
    </row>
    <row r="19" spans="1:3" x14ac:dyDescent="0.25">
      <c r="A19" s="9" t="s">
        <v>18</v>
      </c>
      <c r="B19" s="12">
        <v>67211.890978510535</v>
      </c>
      <c r="C19">
        <f>SAFADModel_final_000047[[#This Row],[Whole Building:Facility Total Electric Demand Power '[W'](Hourly) ]]/1000</f>
        <v>67.211890978510539</v>
      </c>
    </row>
    <row r="20" spans="1:3" x14ac:dyDescent="0.25">
      <c r="A20" s="9" t="s">
        <v>19</v>
      </c>
      <c r="B20" s="12">
        <v>32845.482301531491</v>
      </c>
      <c r="C20">
        <f>SAFADModel_final_000047[[#This Row],[Whole Building:Facility Total Electric Demand Power '[W'](Hourly) ]]/1000</f>
        <v>32.84548230153149</v>
      </c>
    </row>
    <row r="21" spans="1:3" x14ac:dyDescent="0.25">
      <c r="A21" s="9" t="s">
        <v>20</v>
      </c>
      <c r="B21" s="12">
        <v>13167.139896010194</v>
      </c>
      <c r="C21">
        <f>SAFADModel_final_000047[[#This Row],[Whole Building:Facility Total Electric Demand Power '[W'](Hourly) ]]/1000</f>
        <v>13.167139896010195</v>
      </c>
    </row>
    <row r="22" spans="1:3" x14ac:dyDescent="0.25">
      <c r="A22" s="9" t="s">
        <v>21</v>
      </c>
      <c r="B22" s="12">
        <v>10227.070179540768</v>
      </c>
      <c r="C22">
        <f>SAFADModel_final_000047[[#This Row],[Whole Building:Facility Total Electric Demand Power '[W'](Hourly) ]]/1000</f>
        <v>10.227070179540767</v>
      </c>
    </row>
    <row r="23" spans="1:3" x14ac:dyDescent="0.25">
      <c r="A23" s="9" t="s">
        <v>22</v>
      </c>
      <c r="B23" s="12">
        <v>9770.8940601632785</v>
      </c>
      <c r="C23">
        <f>SAFADModel_final_000047[[#This Row],[Whole Building:Facility Total Electric Demand Power '[W'](Hourly) ]]/1000</f>
        <v>9.770894060163279</v>
      </c>
    </row>
    <row r="24" spans="1:3" x14ac:dyDescent="0.25">
      <c r="A24" s="9" t="s">
        <v>23</v>
      </c>
      <c r="B24" s="12">
        <v>9747.8728168832076</v>
      </c>
      <c r="C24">
        <f>SAFADModel_final_000047[[#This Row],[Whole Building:Facility Total Electric Demand Power '[W'](Hourly) ]]/1000</f>
        <v>9.7478728168832074</v>
      </c>
    </row>
    <row r="25" spans="1:3" x14ac:dyDescent="0.25">
      <c r="A25" s="9" t="s">
        <v>24</v>
      </c>
      <c r="B25" s="12">
        <v>9720.261598871004</v>
      </c>
      <c r="C25">
        <f>SAFADModel_final_000047[[#This Row],[Whole Building:Facility Total Electric Demand Power '[W'](Hourly) ]]/1000</f>
        <v>9.7202615988710033</v>
      </c>
    </row>
    <row r="26" spans="1:3" x14ac:dyDescent="0.25">
      <c r="A26" s="9" t="s">
        <v>25</v>
      </c>
      <c r="B26" s="12">
        <v>8161.957431736676</v>
      </c>
      <c r="C26">
        <f>SAFADModel_final_000047[[#This Row],[Whole Building:Facility Total Electric Demand Power '[W'](Hourly) ]]/1000</f>
        <v>8.1619574317366759</v>
      </c>
    </row>
    <row r="27" spans="1:3" x14ac:dyDescent="0.25">
      <c r="A27" s="9" t="s">
        <v>26</v>
      </c>
      <c r="B27" s="12">
        <v>8581.2973271646788</v>
      </c>
      <c r="C27">
        <f>SAFADModel_final_000047[[#This Row],[Whole Building:Facility Total Electric Demand Power '[W'](Hourly) ]]/1000</f>
        <v>8.5812973271646786</v>
      </c>
    </row>
    <row r="28" spans="1:3" x14ac:dyDescent="0.25">
      <c r="A28" s="9" t="s">
        <v>27</v>
      </c>
      <c r="B28" s="12">
        <v>8556.5149858547666</v>
      </c>
      <c r="C28">
        <f>SAFADModel_final_000047[[#This Row],[Whole Building:Facility Total Electric Demand Power '[W'](Hourly) ]]/1000</f>
        <v>8.5565149858547667</v>
      </c>
    </row>
    <row r="29" spans="1:3" x14ac:dyDescent="0.25">
      <c r="A29" s="9" t="s">
        <v>28</v>
      </c>
      <c r="B29" s="12">
        <v>8521.2194352210736</v>
      </c>
      <c r="C29">
        <f>SAFADModel_final_000047[[#This Row],[Whole Building:Facility Total Electric Demand Power '[W'](Hourly) ]]/1000</f>
        <v>8.5212194352210737</v>
      </c>
    </row>
    <row r="30" spans="1:3" x14ac:dyDescent="0.25">
      <c r="A30" s="9" t="s">
        <v>29</v>
      </c>
      <c r="B30" s="12">
        <v>8479.0075349117888</v>
      </c>
      <c r="C30">
        <f>SAFADModel_final_000047[[#This Row],[Whole Building:Facility Total Electric Demand Power '[W'](Hourly) ]]/1000</f>
        <v>8.4790075349117888</v>
      </c>
    </row>
    <row r="31" spans="1:3" x14ac:dyDescent="0.25">
      <c r="A31" s="9" t="s">
        <v>30</v>
      </c>
      <c r="B31" s="12">
        <v>8449.2186818521968</v>
      </c>
      <c r="C31">
        <f>SAFADModel_final_000047[[#This Row],[Whole Building:Facility Total Electric Demand Power '[W'](Hourly) ]]/1000</f>
        <v>8.4492186818521962</v>
      </c>
    </row>
    <row r="32" spans="1:3" x14ac:dyDescent="0.25">
      <c r="A32" s="9" t="s">
        <v>31</v>
      </c>
      <c r="B32" s="12">
        <v>8464.0182990431495</v>
      </c>
      <c r="C32">
        <f>SAFADModel_final_000047[[#This Row],[Whole Building:Facility Total Electric Demand Power '[W'](Hourly) ]]/1000</f>
        <v>8.4640182990431487</v>
      </c>
    </row>
    <row r="33" spans="1:3" x14ac:dyDescent="0.25">
      <c r="A33" s="9" t="s">
        <v>32</v>
      </c>
      <c r="B33" s="12">
        <v>25996.523085489389</v>
      </c>
      <c r="C33">
        <f>SAFADModel_final_000047[[#This Row],[Whole Building:Facility Total Electric Demand Power '[W'](Hourly) ]]/1000</f>
        <v>25.99652308548939</v>
      </c>
    </row>
    <row r="34" spans="1:3" x14ac:dyDescent="0.25">
      <c r="A34" s="9" t="s">
        <v>33</v>
      </c>
      <c r="B34" s="12">
        <v>101940.31681704195</v>
      </c>
      <c r="C34">
        <f>SAFADModel_final_000047[[#This Row],[Whole Building:Facility Total Electric Demand Power '[W'](Hourly) ]]/1000</f>
        <v>101.94031681704195</v>
      </c>
    </row>
    <row r="35" spans="1:3" x14ac:dyDescent="0.25">
      <c r="A35" s="9" t="s">
        <v>34</v>
      </c>
      <c r="B35" s="12">
        <v>137587.25612144885</v>
      </c>
      <c r="C35">
        <f>SAFADModel_final_000047[[#This Row],[Whole Building:Facility Total Electric Demand Power '[W'](Hourly) ]]/1000</f>
        <v>137.58725612144886</v>
      </c>
    </row>
    <row r="36" spans="1:3" x14ac:dyDescent="0.25">
      <c r="A36" s="9" t="s">
        <v>35</v>
      </c>
      <c r="B36" s="12">
        <v>145354.17731209737</v>
      </c>
      <c r="C36">
        <f>SAFADModel_final_000047[[#This Row],[Whole Building:Facility Total Electric Demand Power '[W'](Hourly) ]]/1000</f>
        <v>145.35417731209736</v>
      </c>
    </row>
    <row r="37" spans="1:3" x14ac:dyDescent="0.25">
      <c r="A37" s="9" t="s">
        <v>36</v>
      </c>
      <c r="B37" s="12">
        <v>179699.41667358336</v>
      </c>
      <c r="C37">
        <f>SAFADModel_final_000047[[#This Row],[Whole Building:Facility Total Electric Demand Power '[W'](Hourly) ]]/1000</f>
        <v>179.69941667358336</v>
      </c>
    </row>
    <row r="38" spans="1:3" x14ac:dyDescent="0.25">
      <c r="A38" s="9" t="s">
        <v>37</v>
      </c>
      <c r="B38" s="12">
        <v>165972.23552003558</v>
      </c>
      <c r="C38">
        <f>SAFADModel_final_000047[[#This Row],[Whole Building:Facility Total Electric Demand Power '[W'](Hourly) ]]/1000</f>
        <v>165.97223552003558</v>
      </c>
    </row>
    <row r="39" spans="1:3" x14ac:dyDescent="0.25">
      <c r="A39" s="9" t="s">
        <v>38</v>
      </c>
      <c r="B39" s="12">
        <v>189197.77091791035</v>
      </c>
      <c r="C39">
        <f>SAFADModel_final_000047[[#This Row],[Whole Building:Facility Total Electric Demand Power '[W'](Hourly) ]]/1000</f>
        <v>189.19777091791036</v>
      </c>
    </row>
    <row r="40" spans="1:3" x14ac:dyDescent="0.25">
      <c r="A40" s="9" t="s">
        <v>39</v>
      </c>
      <c r="B40" s="12">
        <v>165560.89324201483</v>
      </c>
      <c r="C40">
        <f>SAFADModel_final_000047[[#This Row],[Whole Building:Facility Total Electric Demand Power '[W'](Hourly) ]]/1000</f>
        <v>165.56089324201483</v>
      </c>
    </row>
    <row r="41" spans="1:3" x14ac:dyDescent="0.25">
      <c r="A41" s="9" t="s">
        <v>40</v>
      </c>
      <c r="B41" s="12">
        <v>170620.08575979323</v>
      </c>
      <c r="C41">
        <f>SAFADModel_final_000047[[#This Row],[Whole Building:Facility Total Electric Demand Power '[W'](Hourly) ]]/1000</f>
        <v>170.62008575979323</v>
      </c>
    </row>
    <row r="42" spans="1:3" x14ac:dyDescent="0.25">
      <c r="A42" s="9" t="s">
        <v>41</v>
      </c>
      <c r="B42" s="12">
        <v>143655.79709067242</v>
      </c>
      <c r="C42">
        <f>SAFADModel_final_000047[[#This Row],[Whole Building:Facility Total Electric Demand Power '[W'](Hourly) ]]/1000</f>
        <v>143.65579709067242</v>
      </c>
    </row>
    <row r="43" spans="1:3" x14ac:dyDescent="0.25">
      <c r="A43" s="9" t="s">
        <v>42</v>
      </c>
      <c r="B43" s="12">
        <v>136017.04933566763</v>
      </c>
      <c r="C43">
        <f>SAFADModel_final_000047[[#This Row],[Whole Building:Facility Total Electric Demand Power '[W'](Hourly) ]]/1000</f>
        <v>136.01704933566762</v>
      </c>
    </row>
    <row r="44" spans="1:3" x14ac:dyDescent="0.25">
      <c r="A44" s="9" t="s">
        <v>43</v>
      </c>
      <c r="B44" s="12">
        <v>75699.254244139476</v>
      </c>
      <c r="C44">
        <f>SAFADModel_final_000047[[#This Row],[Whole Building:Facility Total Electric Demand Power '[W'](Hourly) ]]/1000</f>
        <v>75.699254244139482</v>
      </c>
    </row>
    <row r="45" spans="1:3" x14ac:dyDescent="0.25">
      <c r="A45" s="9" t="s">
        <v>44</v>
      </c>
      <c r="B45" s="12">
        <v>37083.697682712831</v>
      </c>
      <c r="C45">
        <f>SAFADModel_final_000047[[#This Row],[Whole Building:Facility Total Electric Demand Power '[W'](Hourly) ]]/1000</f>
        <v>37.083697682712831</v>
      </c>
    </row>
    <row r="46" spans="1:3" x14ac:dyDescent="0.25">
      <c r="A46" s="9" t="s">
        <v>45</v>
      </c>
      <c r="B46" s="12">
        <v>10471.117827900698</v>
      </c>
      <c r="C46">
        <f>SAFADModel_final_000047[[#This Row],[Whole Building:Facility Total Electric Demand Power '[W'](Hourly) ]]/1000</f>
        <v>10.471117827900699</v>
      </c>
    </row>
    <row r="47" spans="1:3" x14ac:dyDescent="0.25">
      <c r="A47" s="9" t="s">
        <v>46</v>
      </c>
      <c r="B47" s="12">
        <v>9667.8200284314335</v>
      </c>
      <c r="C47">
        <f>SAFADModel_final_000047[[#This Row],[Whole Building:Facility Total Electric Demand Power '[W'](Hourly) ]]/1000</f>
        <v>9.667820028431434</v>
      </c>
    </row>
    <row r="48" spans="1:3" x14ac:dyDescent="0.25">
      <c r="A48" s="9" t="s">
        <v>47</v>
      </c>
      <c r="B48" s="12">
        <v>9256.5765861296841</v>
      </c>
      <c r="C48">
        <f>SAFADModel_final_000047[[#This Row],[Whole Building:Facility Total Electric Demand Power '[W'](Hourly) ]]/1000</f>
        <v>9.2565765861296843</v>
      </c>
    </row>
    <row r="49" spans="1:3" x14ac:dyDescent="0.25">
      <c r="A49" s="9" t="s">
        <v>48</v>
      </c>
      <c r="B49" s="12">
        <v>9056.523539525806</v>
      </c>
      <c r="C49">
        <f>SAFADModel_final_000047[[#This Row],[Whole Building:Facility Total Electric Demand Power '[W'](Hourly) ]]/1000</f>
        <v>9.0565235395258057</v>
      </c>
    </row>
    <row r="50" spans="1:3" x14ac:dyDescent="0.25">
      <c r="A50" s="9" t="s">
        <v>49</v>
      </c>
      <c r="B50" s="12">
        <v>8878.9592371417202</v>
      </c>
      <c r="C50">
        <f>SAFADModel_final_000047[[#This Row],[Whole Building:Facility Total Electric Demand Power '[W'](Hourly) ]]/1000</f>
        <v>8.8789592371417196</v>
      </c>
    </row>
    <row r="51" spans="1:3" x14ac:dyDescent="0.25">
      <c r="A51" s="9" t="s">
        <v>50</v>
      </c>
      <c r="B51" s="12">
        <v>8746.6216337712085</v>
      </c>
      <c r="C51">
        <f>SAFADModel_final_000047[[#This Row],[Whole Building:Facility Total Electric Demand Power '[W'](Hourly) ]]/1000</f>
        <v>8.746621633771209</v>
      </c>
    </row>
    <row r="52" spans="1:3" x14ac:dyDescent="0.25">
      <c r="A52" s="9" t="s">
        <v>51</v>
      </c>
      <c r="B52" s="12">
        <v>8603.1678001489981</v>
      </c>
      <c r="C52">
        <f>SAFADModel_final_000047[[#This Row],[Whole Building:Facility Total Electric Demand Power '[W'](Hourly) ]]/1000</f>
        <v>8.6031678001489986</v>
      </c>
    </row>
    <row r="53" spans="1:3" x14ac:dyDescent="0.25">
      <c r="A53" s="9" t="s">
        <v>52</v>
      </c>
      <c r="B53" s="12">
        <v>8444.5584088766573</v>
      </c>
      <c r="C53">
        <f>SAFADModel_final_000047[[#This Row],[Whole Building:Facility Total Electric Demand Power '[W'](Hourly) ]]/1000</f>
        <v>8.4445584088766577</v>
      </c>
    </row>
    <row r="54" spans="1:3" x14ac:dyDescent="0.25">
      <c r="A54" s="9" t="s">
        <v>53</v>
      </c>
      <c r="B54" s="12">
        <v>8264.3061087906881</v>
      </c>
      <c r="C54">
        <f>SAFADModel_final_000047[[#This Row],[Whole Building:Facility Total Electric Demand Power '[W'](Hourly) ]]/1000</f>
        <v>8.2643061087906879</v>
      </c>
    </row>
    <row r="55" spans="1:3" x14ac:dyDescent="0.25">
      <c r="A55" s="9" t="s">
        <v>54</v>
      </c>
      <c r="B55" s="12">
        <v>8181.2822472723237</v>
      </c>
      <c r="C55">
        <f>SAFADModel_final_000047[[#This Row],[Whole Building:Facility Total Electric Demand Power '[W'](Hourly) ]]/1000</f>
        <v>8.181282247272323</v>
      </c>
    </row>
    <row r="56" spans="1:3" x14ac:dyDescent="0.25">
      <c r="A56" s="9" t="s">
        <v>55</v>
      </c>
      <c r="B56" s="12">
        <v>8292.2237061261349</v>
      </c>
      <c r="C56">
        <f>SAFADModel_final_000047[[#This Row],[Whole Building:Facility Total Electric Demand Power '[W'](Hourly) ]]/1000</f>
        <v>8.2922237061261352</v>
      </c>
    </row>
    <row r="57" spans="1:3" x14ac:dyDescent="0.25">
      <c r="A57" s="9" t="s">
        <v>56</v>
      </c>
      <c r="B57" s="12">
        <v>31219.601420156803</v>
      </c>
      <c r="C57">
        <f>SAFADModel_final_000047[[#This Row],[Whole Building:Facility Total Electric Demand Power '[W'](Hourly) ]]/1000</f>
        <v>31.219601420156803</v>
      </c>
    </row>
    <row r="58" spans="1:3" x14ac:dyDescent="0.25">
      <c r="A58" s="9" t="s">
        <v>57</v>
      </c>
      <c r="B58" s="12">
        <v>96380.332660440297</v>
      </c>
      <c r="C58">
        <f>SAFADModel_final_000047[[#This Row],[Whole Building:Facility Total Electric Demand Power '[W'](Hourly) ]]/1000</f>
        <v>96.380332660440303</v>
      </c>
    </row>
    <row r="59" spans="1:3" x14ac:dyDescent="0.25">
      <c r="A59" s="9" t="s">
        <v>58</v>
      </c>
      <c r="B59" s="12">
        <v>128210.58250091113</v>
      </c>
      <c r="C59">
        <f>SAFADModel_final_000047[[#This Row],[Whole Building:Facility Total Electric Demand Power '[W'](Hourly) ]]/1000</f>
        <v>128.21058250091113</v>
      </c>
    </row>
    <row r="60" spans="1:3" x14ac:dyDescent="0.25">
      <c r="A60" s="9" t="s">
        <v>59</v>
      </c>
      <c r="B60" s="12">
        <v>149153.77890493636</v>
      </c>
      <c r="C60">
        <f>SAFADModel_final_000047[[#This Row],[Whole Building:Facility Total Electric Demand Power '[W'](Hourly) ]]/1000</f>
        <v>149.15377890493636</v>
      </c>
    </row>
    <row r="61" spans="1:3" x14ac:dyDescent="0.25">
      <c r="A61" s="9" t="s">
        <v>60</v>
      </c>
      <c r="B61" s="12">
        <v>191081.12428148408</v>
      </c>
      <c r="C61">
        <f>SAFADModel_final_000047[[#This Row],[Whole Building:Facility Total Electric Demand Power '[W'](Hourly) ]]/1000</f>
        <v>191.08112428148408</v>
      </c>
    </row>
    <row r="62" spans="1:3" x14ac:dyDescent="0.25">
      <c r="A62" s="9" t="s">
        <v>61</v>
      </c>
      <c r="B62" s="12">
        <v>191403.55100956684</v>
      </c>
      <c r="C62">
        <f>SAFADModel_final_000047[[#This Row],[Whole Building:Facility Total Electric Demand Power '[W'](Hourly) ]]/1000</f>
        <v>191.40355100956685</v>
      </c>
    </row>
    <row r="63" spans="1:3" x14ac:dyDescent="0.25">
      <c r="A63" s="9" t="s">
        <v>62</v>
      </c>
      <c r="B63" s="12">
        <v>192281.69940470249</v>
      </c>
      <c r="C63">
        <f>SAFADModel_final_000047[[#This Row],[Whole Building:Facility Total Electric Demand Power '[W'](Hourly) ]]/1000</f>
        <v>192.28169940470249</v>
      </c>
    </row>
    <row r="64" spans="1:3" x14ac:dyDescent="0.25">
      <c r="A64" s="9" t="s">
        <v>63</v>
      </c>
      <c r="B64" s="12">
        <v>197046.02812428714</v>
      </c>
      <c r="C64">
        <f>SAFADModel_final_000047[[#This Row],[Whole Building:Facility Total Electric Demand Power '[W'](Hourly) ]]/1000</f>
        <v>197.04602812428715</v>
      </c>
    </row>
    <row r="65" spans="1:3" x14ac:dyDescent="0.25">
      <c r="A65" s="9" t="s">
        <v>64</v>
      </c>
      <c r="B65" s="12">
        <v>147329.48723551782</v>
      </c>
      <c r="C65">
        <f>SAFADModel_final_000047[[#This Row],[Whole Building:Facility Total Electric Demand Power '[W'](Hourly) ]]/1000</f>
        <v>147.32948723551783</v>
      </c>
    </row>
    <row r="66" spans="1:3" x14ac:dyDescent="0.25">
      <c r="A66" s="9" t="s">
        <v>65</v>
      </c>
      <c r="B66" s="12">
        <v>79441.018409640892</v>
      </c>
      <c r="C66">
        <f>SAFADModel_final_000047[[#This Row],[Whole Building:Facility Total Electric Demand Power '[W'](Hourly) ]]/1000</f>
        <v>79.44101840964089</v>
      </c>
    </row>
    <row r="67" spans="1:3" x14ac:dyDescent="0.25">
      <c r="A67" s="9" t="s">
        <v>66</v>
      </c>
      <c r="B67" s="12">
        <v>64634.351695771358</v>
      </c>
      <c r="C67">
        <f>SAFADModel_final_000047[[#This Row],[Whole Building:Facility Total Electric Demand Power '[W'](Hourly) ]]/1000</f>
        <v>64.634351695771358</v>
      </c>
    </row>
    <row r="68" spans="1:3" x14ac:dyDescent="0.25">
      <c r="A68" s="9" t="s">
        <v>67</v>
      </c>
      <c r="B68" s="12">
        <v>27932.232726778351</v>
      </c>
      <c r="C68">
        <f>SAFADModel_final_000047[[#This Row],[Whole Building:Facility Total Electric Demand Power '[W'](Hourly) ]]/1000</f>
        <v>27.932232726778352</v>
      </c>
    </row>
    <row r="69" spans="1:3" x14ac:dyDescent="0.25">
      <c r="A69" s="9" t="s">
        <v>68</v>
      </c>
      <c r="B69" s="12">
        <v>10720.813982244816</v>
      </c>
      <c r="C69">
        <f>SAFADModel_final_000047[[#This Row],[Whole Building:Facility Total Electric Demand Power '[W'](Hourly) ]]/1000</f>
        <v>10.720813982244815</v>
      </c>
    </row>
    <row r="70" spans="1:3" x14ac:dyDescent="0.25">
      <c r="A70" s="9" t="s">
        <v>69</v>
      </c>
      <c r="B70" s="12">
        <v>10211.123524946692</v>
      </c>
      <c r="C70">
        <f>SAFADModel_final_000047[[#This Row],[Whole Building:Facility Total Electric Demand Power '[W'](Hourly) ]]/1000</f>
        <v>10.211123524946691</v>
      </c>
    </row>
    <row r="71" spans="1:3" x14ac:dyDescent="0.25">
      <c r="A71" s="9" t="s">
        <v>70</v>
      </c>
      <c r="B71" s="12">
        <v>9741.4716038393508</v>
      </c>
      <c r="C71">
        <f>SAFADModel_final_000047[[#This Row],[Whole Building:Facility Total Electric Demand Power '[W'](Hourly) ]]/1000</f>
        <v>9.7414716038393507</v>
      </c>
    </row>
    <row r="72" spans="1:3" x14ac:dyDescent="0.25">
      <c r="A72" s="9" t="s">
        <v>71</v>
      </c>
      <c r="B72" s="12">
        <v>9695.6445990911161</v>
      </c>
      <c r="C72">
        <f>SAFADModel_final_000047[[#This Row],[Whole Building:Facility Total Electric Demand Power '[W'](Hourly) ]]/1000</f>
        <v>9.695644599091116</v>
      </c>
    </row>
    <row r="73" spans="1:3" x14ac:dyDescent="0.25">
      <c r="A73" s="9" t="s">
        <v>72</v>
      </c>
      <c r="B73" s="12">
        <v>9649.1531837824368</v>
      </c>
      <c r="C73">
        <f>SAFADModel_final_000047[[#This Row],[Whole Building:Facility Total Electric Demand Power '[W'](Hourly) ]]/1000</f>
        <v>9.6491531837824365</v>
      </c>
    </row>
    <row r="74" spans="1:3" x14ac:dyDescent="0.25">
      <c r="A74" s="9" t="s">
        <v>73</v>
      </c>
      <c r="B74" s="12">
        <v>9498.5876987412794</v>
      </c>
      <c r="C74">
        <f>SAFADModel_final_000047[[#This Row],[Whole Building:Facility Total Electric Demand Power '[W'](Hourly) ]]/1000</f>
        <v>9.4985876987412787</v>
      </c>
    </row>
    <row r="75" spans="1:3" x14ac:dyDescent="0.25">
      <c r="A75" s="9" t="s">
        <v>74</v>
      </c>
      <c r="B75" s="12">
        <v>9424.6573251574791</v>
      </c>
      <c r="C75">
        <f>SAFADModel_final_000047[[#This Row],[Whole Building:Facility Total Electric Demand Power '[W'](Hourly) ]]/1000</f>
        <v>9.4246573251574794</v>
      </c>
    </row>
    <row r="76" spans="1:3" x14ac:dyDescent="0.25">
      <c r="A76" s="9" t="s">
        <v>75</v>
      </c>
      <c r="B76" s="12">
        <v>9333.3490124394611</v>
      </c>
      <c r="C76">
        <f>SAFADModel_final_000047[[#This Row],[Whole Building:Facility Total Electric Demand Power '[W'](Hourly) ]]/1000</f>
        <v>9.3333490124394611</v>
      </c>
    </row>
    <row r="77" spans="1:3" x14ac:dyDescent="0.25">
      <c r="A77" s="9" t="s">
        <v>76</v>
      </c>
      <c r="B77" s="12">
        <v>9245.4082903028175</v>
      </c>
      <c r="C77">
        <f>SAFADModel_final_000047[[#This Row],[Whole Building:Facility Total Electric Demand Power '[W'](Hourly) ]]/1000</f>
        <v>9.2454082903028176</v>
      </c>
    </row>
    <row r="78" spans="1:3" x14ac:dyDescent="0.25">
      <c r="A78" s="9" t="s">
        <v>77</v>
      </c>
      <c r="B78" s="12">
        <v>9129.3060225556073</v>
      </c>
      <c r="C78">
        <f>SAFADModel_final_000047[[#This Row],[Whole Building:Facility Total Electric Demand Power '[W'](Hourly) ]]/1000</f>
        <v>9.1293060225556069</v>
      </c>
    </row>
    <row r="79" spans="1:3" x14ac:dyDescent="0.25">
      <c r="A79" s="9" t="s">
        <v>78</v>
      </c>
      <c r="B79" s="12">
        <v>9049.3119089404663</v>
      </c>
      <c r="C79">
        <f>SAFADModel_final_000047[[#This Row],[Whole Building:Facility Total Electric Demand Power '[W'](Hourly) ]]/1000</f>
        <v>9.0493119089404654</v>
      </c>
    </row>
    <row r="80" spans="1:3" x14ac:dyDescent="0.25">
      <c r="A80" s="9" t="s">
        <v>79</v>
      </c>
      <c r="B80" s="12">
        <v>9129.5197450696087</v>
      </c>
      <c r="C80">
        <f>SAFADModel_final_000047[[#This Row],[Whole Building:Facility Total Electric Demand Power '[W'](Hourly) ]]/1000</f>
        <v>9.1295197450696079</v>
      </c>
    </row>
    <row r="81" spans="1:3" x14ac:dyDescent="0.25">
      <c r="A81" s="9" t="s">
        <v>80</v>
      </c>
      <c r="B81" s="12">
        <v>28636.816376067884</v>
      </c>
      <c r="C81">
        <f>SAFADModel_final_000047[[#This Row],[Whole Building:Facility Total Electric Demand Power '[W'](Hourly) ]]/1000</f>
        <v>28.636816376067884</v>
      </c>
    </row>
    <row r="82" spans="1:3" x14ac:dyDescent="0.25">
      <c r="A82" s="9" t="s">
        <v>81</v>
      </c>
      <c r="B82" s="12">
        <v>121427.25595761556</v>
      </c>
      <c r="C82">
        <f>SAFADModel_final_000047[[#This Row],[Whole Building:Facility Total Electric Demand Power '[W'](Hourly) ]]/1000</f>
        <v>121.42725595761556</v>
      </c>
    </row>
    <row r="83" spans="1:3" x14ac:dyDescent="0.25">
      <c r="A83" s="9" t="s">
        <v>82</v>
      </c>
      <c r="B83" s="12">
        <v>154435.58432319638</v>
      </c>
      <c r="C83">
        <f>SAFADModel_final_000047[[#This Row],[Whole Building:Facility Total Electric Demand Power '[W'](Hourly) ]]/1000</f>
        <v>154.43558432319639</v>
      </c>
    </row>
    <row r="84" spans="1:3" x14ac:dyDescent="0.25">
      <c r="A84" s="9" t="s">
        <v>83</v>
      </c>
      <c r="B84" s="12">
        <v>183868.17251601955</v>
      </c>
      <c r="C84">
        <f>SAFADModel_final_000047[[#This Row],[Whole Building:Facility Total Electric Demand Power '[W'](Hourly) ]]/1000</f>
        <v>183.86817251601954</v>
      </c>
    </row>
    <row r="85" spans="1:3" x14ac:dyDescent="0.25">
      <c r="A85" s="9" t="s">
        <v>84</v>
      </c>
      <c r="B85" s="12">
        <v>193106.69003747762</v>
      </c>
      <c r="C85">
        <f>SAFADModel_final_000047[[#This Row],[Whole Building:Facility Total Electric Demand Power '[W'](Hourly) ]]/1000</f>
        <v>193.10669003747762</v>
      </c>
    </row>
    <row r="86" spans="1:3" x14ac:dyDescent="0.25">
      <c r="A86" s="9" t="s">
        <v>85</v>
      </c>
      <c r="B86" s="12">
        <v>200479.36091948274</v>
      </c>
      <c r="C86">
        <f>SAFADModel_final_000047[[#This Row],[Whole Building:Facility Total Electric Demand Power '[W'](Hourly) ]]/1000</f>
        <v>200.47936091948276</v>
      </c>
    </row>
    <row r="87" spans="1:3" x14ac:dyDescent="0.25">
      <c r="A87" s="9" t="s">
        <v>86</v>
      </c>
      <c r="B87" s="12">
        <v>210844.5156110494</v>
      </c>
      <c r="C87">
        <f>SAFADModel_final_000047[[#This Row],[Whole Building:Facility Total Electric Demand Power '[W'](Hourly) ]]/1000</f>
        <v>210.84451561104939</v>
      </c>
    </row>
    <row r="88" spans="1:3" x14ac:dyDescent="0.25">
      <c r="A88" s="9" t="s">
        <v>87</v>
      </c>
      <c r="B88" s="12">
        <v>187193.21148922457</v>
      </c>
      <c r="C88">
        <f>SAFADModel_final_000047[[#This Row],[Whole Building:Facility Total Electric Demand Power '[W'](Hourly) ]]/1000</f>
        <v>187.19321148922458</v>
      </c>
    </row>
    <row r="89" spans="1:3" x14ac:dyDescent="0.25">
      <c r="A89" s="9" t="s">
        <v>88</v>
      </c>
      <c r="B89" s="12">
        <v>194709.12487682505</v>
      </c>
      <c r="C89">
        <f>SAFADModel_final_000047[[#This Row],[Whole Building:Facility Total Electric Demand Power '[W'](Hourly) ]]/1000</f>
        <v>194.70912487682506</v>
      </c>
    </row>
    <row r="90" spans="1:3" x14ac:dyDescent="0.25">
      <c r="A90" s="9" t="s">
        <v>89</v>
      </c>
      <c r="B90" s="12">
        <v>179947.16313932242</v>
      </c>
      <c r="C90">
        <f>SAFADModel_final_000047[[#This Row],[Whole Building:Facility Total Electric Demand Power '[W'](Hourly) ]]/1000</f>
        <v>179.94716313932241</v>
      </c>
    </row>
    <row r="91" spans="1:3" x14ac:dyDescent="0.25">
      <c r="A91" s="9" t="s">
        <v>90</v>
      </c>
      <c r="B91" s="12">
        <v>105196.58259065317</v>
      </c>
      <c r="C91">
        <f>SAFADModel_final_000047[[#This Row],[Whole Building:Facility Total Electric Demand Power '[W'](Hourly) ]]/1000</f>
        <v>105.19658259065316</v>
      </c>
    </row>
    <row r="92" spans="1:3" x14ac:dyDescent="0.25">
      <c r="A92" s="9" t="s">
        <v>91</v>
      </c>
      <c r="B92" s="12">
        <v>72713.086427047863</v>
      </c>
      <c r="C92">
        <f>SAFADModel_final_000047[[#This Row],[Whole Building:Facility Total Electric Demand Power '[W'](Hourly) ]]/1000</f>
        <v>72.71308642704787</v>
      </c>
    </row>
    <row r="93" spans="1:3" x14ac:dyDescent="0.25">
      <c r="A93" s="9" t="s">
        <v>92</v>
      </c>
      <c r="B93" s="12">
        <v>50231.145826752909</v>
      </c>
      <c r="C93">
        <f>SAFADModel_final_000047[[#This Row],[Whole Building:Facility Total Electric Demand Power '[W'](Hourly) ]]/1000</f>
        <v>50.231145826752908</v>
      </c>
    </row>
    <row r="94" spans="1:3" x14ac:dyDescent="0.25">
      <c r="A94" s="9" t="s">
        <v>93</v>
      </c>
      <c r="B94" s="12">
        <v>9764.5394047751779</v>
      </c>
      <c r="C94">
        <f>SAFADModel_final_000047[[#This Row],[Whole Building:Facility Total Electric Demand Power '[W'](Hourly) ]]/1000</f>
        <v>9.7645394047751779</v>
      </c>
    </row>
    <row r="95" spans="1:3" x14ac:dyDescent="0.25">
      <c r="A95" s="9" t="s">
        <v>94</v>
      </c>
      <c r="B95" s="12">
        <v>9583.5710704998801</v>
      </c>
      <c r="C95">
        <f>SAFADModel_final_000047[[#This Row],[Whole Building:Facility Total Electric Demand Power '[W'](Hourly) ]]/1000</f>
        <v>9.5835710704998807</v>
      </c>
    </row>
    <row r="96" spans="1:3" x14ac:dyDescent="0.25">
      <c r="A96" s="9" t="s">
        <v>95</v>
      </c>
      <c r="B96" s="12">
        <v>9504.8610789727209</v>
      </c>
      <c r="C96">
        <f>SAFADModel_final_000047[[#This Row],[Whole Building:Facility Total Electric Demand Power '[W'](Hourly) ]]/1000</f>
        <v>9.5048610789727217</v>
      </c>
    </row>
    <row r="97" spans="1:3" x14ac:dyDescent="0.25">
      <c r="A97" s="9" t="s">
        <v>96</v>
      </c>
      <c r="B97" s="12">
        <v>9434.552730744299</v>
      </c>
      <c r="C97">
        <f>SAFADModel_final_000047[[#This Row],[Whole Building:Facility Total Electric Demand Power '[W'](Hourly) ]]/1000</f>
        <v>9.4345527307442989</v>
      </c>
    </row>
    <row r="98" spans="1:3" x14ac:dyDescent="0.25">
      <c r="A98" s="9" t="s">
        <v>97</v>
      </c>
      <c r="B98" s="12">
        <v>9621.3981821138532</v>
      </c>
      <c r="C98">
        <f>SAFADModel_final_000047[[#This Row],[Whole Building:Facility Total Electric Demand Power '[W'](Hourly) ]]/1000</f>
        <v>9.6213981821138539</v>
      </c>
    </row>
    <row r="99" spans="1:3" x14ac:dyDescent="0.25">
      <c r="A99" s="9" t="s">
        <v>98</v>
      </c>
      <c r="B99" s="12">
        <v>9587.4263289204646</v>
      </c>
      <c r="C99">
        <f>SAFADModel_final_000047[[#This Row],[Whole Building:Facility Total Electric Demand Power '[W'](Hourly) ]]/1000</f>
        <v>9.5874263289204649</v>
      </c>
    </row>
    <row r="100" spans="1:3" x14ac:dyDescent="0.25">
      <c r="A100" s="9" t="s">
        <v>99</v>
      </c>
      <c r="B100" s="12">
        <v>9547.0383397314072</v>
      </c>
      <c r="C100">
        <f>SAFADModel_final_000047[[#This Row],[Whole Building:Facility Total Electric Demand Power '[W'](Hourly) ]]/1000</f>
        <v>9.547038339731408</v>
      </c>
    </row>
    <row r="101" spans="1:3" x14ac:dyDescent="0.25">
      <c r="A101" s="9" t="s">
        <v>100</v>
      </c>
      <c r="B101" s="12">
        <v>9488.1703453071295</v>
      </c>
      <c r="C101">
        <f>SAFADModel_final_000047[[#This Row],[Whole Building:Facility Total Electric Demand Power '[W'](Hourly) ]]/1000</f>
        <v>9.4881703453071289</v>
      </c>
    </row>
    <row r="102" spans="1:3" x14ac:dyDescent="0.25">
      <c r="A102" s="9" t="s">
        <v>101</v>
      </c>
      <c r="B102" s="12">
        <v>9430.3944729590912</v>
      </c>
      <c r="C102">
        <f>SAFADModel_final_000047[[#This Row],[Whole Building:Facility Total Electric Demand Power '[W'](Hourly) ]]/1000</f>
        <v>9.4303944729590921</v>
      </c>
    </row>
    <row r="103" spans="1:3" x14ac:dyDescent="0.25">
      <c r="A103" s="9" t="s">
        <v>102</v>
      </c>
      <c r="B103" s="12">
        <v>9416.3225463597828</v>
      </c>
      <c r="C103">
        <f>SAFADModel_final_000047[[#This Row],[Whole Building:Facility Total Electric Demand Power '[W'](Hourly) ]]/1000</f>
        <v>9.4163225463597833</v>
      </c>
    </row>
    <row r="104" spans="1:3" x14ac:dyDescent="0.25">
      <c r="A104" s="9" t="s">
        <v>103</v>
      </c>
      <c r="B104" s="12">
        <v>9451.1638939137138</v>
      </c>
      <c r="C104">
        <f>SAFADModel_final_000047[[#This Row],[Whole Building:Facility Total Electric Demand Power '[W'](Hourly) ]]/1000</f>
        <v>9.4511638939137139</v>
      </c>
    </row>
    <row r="105" spans="1:3" x14ac:dyDescent="0.25">
      <c r="A105" s="9" t="s">
        <v>104</v>
      </c>
      <c r="B105" s="12">
        <v>35502.380468177522</v>
      </c>
      <c r="C105">
        <f>SAFADModel_final_000047[[#This Row],[Whole Building:Facility Total Electric Demand Power '[W'](Hourly) ]]/1000</f>
        <v>35.50238046817752</v>
      </c>
    </row>
    <row r="106" spans="1:3" x14ac:dyDescent="0.25">
      <c r="A106" s="9" t="s">
        <v>105</v>
      </c>
      <c r="B106" s="12">
        <v>91901.580875651955</v>
      </c>
      <c r="C106">
        <f>SAFADModel_final_000047[[#This Row],[Whole Building:Facility Total Electric Demand Power '[W'](Hourly) ]]/1000</f>
        <v>91.901580875651959</v>
      </c>
    </row>
    <row r="107" spans="1:3" x14ac:dyDescent="0.25">
      <c r="A107" s="9" t="s">
        <v>106</v>
      </c>
      <c r="B107" s="12">
        <v>166918.05008939808</v>
      </c>
      <c r="C107">
        <f>SAFADModel_final_000047[[#This Row],[Whole Building:Facility Total Electric Demand Power '[W'](Hourly) ]]/1000</f>
        <v>166.91805008939806</v>
      </c>
    </row>
    <row r="108" spans="1:3" x14ac:dyDescent="0.25">
      <c r="A108" s="9" t="s">
        <v>107</v>
      </c>
      <c r="B108" s="12">
        <v>156323.11537472132</v>
      </c>
      <c r="C108">
        <f>SAFADModel_final_000047[[#This Row],[Whole Building:Facility Total Electric Demand Power '[W'](Hourly) ]]/1000</f>
        <v>156.32311537472131</v>
      </c>
    </row>
    <row r="109" spans="1:3" x14ac:dyDescent="0.25">
      <c r="A109" s="9" t="s">
        <v>108</v>
      </c>
      <c r="B109" s="12">
        <v>156253.27495123167</v>
      </c>
      <c r="C109">
        <f>SAFADModel_final_000047[[#This Row],[Whole Building:Facility Total Electric Demand Power '[W'](Hourly) ]]/1000</f>
        <v>156.25327495123167</v>
      </c>
    </row>
    <row r="110" spans="1:3" x14ac:dyDescent="0.25">
      <c r="A110" s="9" t="s">
        <v>109</v>
      </c>
      <c r="B110" s="12">
        <v>172594.66999062817</v>
      </c>
      <c r="C110">
        <f>SAFADModel_final_000047[[#This Row],[Whole Building:Facility Total Electric Demand Power '[W'](Hourly) ]]/1000</f>
        <v>172.59466999062818</v>
      </c>
    </row>
    <row r="111" spans="1:3" x14ac:dyDescent="0.25">
      <c r="A111" s="9" t="s">
        <v>110</v>
      </c>
      <c r="B111" s="12">
        <v>177996.21389994855</v>
      </c>
      <c r="C111">
        <f>SAFADModel_final_000047[[#This Row],[Whole Building:Facility Total Electric Demand Power '[W'](Hourly) ]]/1000</f>
        <v>177.99621389994854</v>
      </c>
    </row>
    <row r="112" spans="1:3" x14ac:dyDescent="0.25">
      <c r="A112" s="9" t="s">
        <v>111</v>
      </c>
      <c r="B112" s="12">
        <v>140979.05694419684</v>
      </c>
      <c r="C112">
        <f>SAFADModel_final_000047[[#This Row],[Whole Building:Facility Total Electric Demand Power '[W'](Hourly) ]]/1000</f>
        <v>140.97905694419683</v>
      </c>
    </row>
    <row r="113" spans="1:3" x14ac:dyDescent="0.25">
      <c r="A113" s="9" t="s">
        <v>112</v>
      </c>
      <c r="B113" s="12">
        <v>129795.16377331664</v>
      </c>
      <c r="C113">
        <f>SAFADModel_final_000047[[#This Row],[Whole Building:Facility Total Electric Demand Power '[W'](Hourly) ]]/1000</f>
        <v>129.79516377331663</v>
      </c>
    </row>
    <row r="114" spans="1:3" x14ac:dyDescent="0.25">
      <c r="A114" s="9" t="s">
        <v>113</v>
      </c>
      <c r="B114" s="12">
        <v>122382.227816863</v>
      </c>
      <c r="C114">
        <f>SAFADModel_final_000047[[#This Row],[Whole Building:Facility Total Electric Demand Power '[W'](Hourly) ]]/1000</f>
        <v>122.38222781686299</v>
      </c>
    </row>
    <row r="115" spans="1:3" x14ac:dyDescent="0.25">
      <c r="A115" s="9" t="s">
        <v>114</v>
      </c>
      <c r="B115" s="12">
        <v>67476.26201584404</v>
      </c>
      <c r="C115">
        <f>SAFADModel_final_000047[[#This Row],[Whole Building:Facility Total Electric Demand Power '[W'](Hourly) ]]/1000</f>
        <v>67.476262015844043</v>
      </c>
    </row>
    <row r="116" spans="1:3" x14ac:dyDescent="0.25">
      <c r="A116" s="9" t="s">
        <v>115</v>
      </c>
      <c r="B116" s="12">
        <v>34542.52138714079</v>
      </c>
      <c r="C116">
        <f>SAFADModel_final_000047[[#This Row],[Whole Building:Facility Total Electric Demand Power '[W'](Hourly) ]]/1000</f>
        <v>34.542521387140788</v>
      </c>
    </row>
    <row r="117" spans="1:3" x14ac:dyDescent="0.25">
      <c r="A117" s="9" t="s">
        <v>116</v>
      </c>
      <c r="B117" s="12">
        <v>21225.887311939685</v>
      </c>
      <c r="C117">
        <f>SAFADModel_final_000047[[#This Row],[Whole Building:Facility Total Electric Demand Power '[W'](Hourly) ]]/1000</f>
        <v>21.225887311939683</v>
      </c>
    </row>
    <row r="118" spans="1:3" x14ac:dyDescent="0.25">
      <c r="A118" s="9" t="s">
        <v>117</v>
      </c>
      <c r="B118" s="12">
        <v>15430.117167830618</v>
      </c>
      <c r="C118">
        <f>SAFADModel_final_000047[[#This Row],[Whole Building:Facility Total Electric Demand Power '[W'](Hourly) ]]/1000</f>
        <v>15.430117167830618</v>
      </c>
    </row>
    <row r="119" spans="1:3" x14ac:dyDescent="0.25">
      <c r="A119" s="9" t="s">
        <v>118</v>
      </c>
      <c r="B119" s="12">
        <v>9695.158844428166</v>
      </c>
      <c r="C119">
        <f>SAFADModel_final_000047[[#This Row],[Whole Building:Facility Total Electric Demand Power '[W'](Hourly) ]]/1000</f>
        <v>9.6951588444281658</v>
      </c>
    </row>
    <row r="120" spans="1:3" x14ac:dyDescent="0.25">
      <c r="A120" s="9" t="s">
        <v>119</v>
      </c>
      <c r="B120" s="12">
        <v>9642.1945527180415</v>
      </c>
      <c r="C120">
        <f>SAFADModel_final_000047[[#This Row],[Whole Building:Facility Total Electric Demand Power '[W'](Hourly) ]]/1000</f>
        <v>9.6421945527180419</v>
      </c>
    </row>
    <row r="121" spans="1:3" x14ac:dyDescent="0.25">
      <c r="A121" s="9" t="s">
        <v>120</v>
      </c>
      <c r="B121" s="12">
        <v>9601.7630685882305</v>
      </c>
      <c r="C121">
        <f>SAFADModel_final_000047[[#This Row],[Whole Building:Facility Total Electric Demand Power '[W'](Hourly) ]]/1000</f>
        <v>9.6017630685882303</v>
      </c>
    </row>
    <row r="122" spans="1:3" x14ac:dyDescent="0.25">
      <c r="A122" s="9" t="s">
        <v>533</v>
      </c>
      <c r="B122" s="12">
        <v>9575.79304133406</v>
      </c>
      <c r="C122">
        <f>SAFADModel_final_000047[[#This Row],[Whole Building:Facility Total Electric Demand Power '[W'](Hourly) ]]/1000</f>
        <v>9.5757930413340606</v>
      </c>
    </row>
    <row r="123" spans="1:3" x14ac:dyDescent="0.25">
      <c r="A123" s="9" t="s">
        <v>534</v>
      </c>
      <c r="B123" s="12">
        <v>9557.4950885098424</v>
      </c>
      <c r="C123">
        <f>SAFADModel_final_000047[[#This Row],[Whole Building:Facility Total Electric Demand Power '[W'](Hourly) ]]/1000</f>
        <v>9.5574950885098424</v>
      </c>
    </row>
    <row r="124" spans="1:3" x14ac:dyDescent="0.25">
      <c r="A124" s="9" t="s">
        <v>535</v>
      </c>
      <c r="B124" s="12">
        <v>9532.2967362452164</v>
      </c>
      <c r="C124">
        <f>SAFADModel_final_000047[[#This Row],[Whole Building:Facility Total Electric Demand Power '[W'](Hourly) ]]/1000</f>
        <v>9.5322967362452165</v>
      </c>
    </row>
    <row r="125" spans="1:3" x14ac:dyDescent="0.25">
      <c r="A125" s="9" t="s">
        <v>536</v>
      </c>
      <c r="B125" s="12">
        <v>9483.2726978882565</v>
      </c>
      <c r="C125">
        <f>SAFADModel_final_000047[[#This Row],[Whole Building:Facility Total Electric Demand Power '[W'](Hourly) ]]/1000</f>
        <v>9.4832726978882569</v>
      </c>
    </row>
    <row r="126" spans="1:3" x14ac:dyDescent="0.25">
      <c r="A126" s="9" t="s">
        <v>537</v>
      </c>
      <c r="B126" s="12">
        <v>9429.9982509437177</v>
      </c>
      <c r="C126">
        <f>SAFADModel_final_000047[[#This Row],[Whole Building:Facility Total Electric Demand Power '[W'](Hourly) ]]/1000</f>
        <v>9.4299982509437186</v>
      </c>
    </row>
    <row r="127" spans="1:3" x14ac:dyDescent="0.25">
      <c r="A127" s="9" t="s">
        <v>538</v>
      </c>
      <c r="B127" s="12">
        <v>9376.5600835436726</v>
      </c>
      <c r="C127">
        <f>SAFADModel_final_000047[[#This Row],[Whole Building:Facility Total Electric Demand Power '[W'](Hourly) ]]/1000</f>
        <v>9.3765600835436729</v>
      </c>
    </row>
    <row r="128" spans="1:3" x14ac:dyDescent="0.25">
      <c r="A128" s="9" t="s">
        <v>539</v>
      </c>
      <c r="B128" s="12">
        <v>9320.8325173787034</v>
      </c>
      <c r="C128">
        <f>SAFADModel_final_000047[[#This Row],[Whole Building:Facility Total Electric Demand Power '[W'](Hourly) ]]/1000</f>
        <v>9.3208325173787028</v>
      </c>
    </row>
    <row r="129" spans="1:3" x14ac:dyDescent="0.25">
      <c r="A129" s="9" t="s">
        <v>540</v>
      </c>
      <c r="B129" s="12">
        <v>9333.6095658137183</v>
      </c>
      <c r="C129">
        <f>SAFADModel_final_000047[[#This Row],[Whole Building:Facility Total Electric Demand Power '[W'](Hourly) ]]/1000</f>
        <v>9.3336095658137186</v>
      </c>
    </row>
    <row r="130" spans="1:3" x14ac:dyDescent="0.25">
      <c r="A130" s="9" t="s">
        <v>541</v>
      </c>
      <c r="B130" s="12">
        <v>49203.811465721454</v>
      </c>
      <c r="C130">
        <f>SAFADModel_final_000047[[#This Row],[Whole Building:Facility Total Electric Demand Power '[W'](Hourly) ]]/1000</f>
        <v>49.203811465721451</v>
      </c>
    </row>
    <row r="131" spans="1:3" x14ac:dyDescent="0.25">
      <c r="A131" s="9" t="s">
        <v>542</v>
      </c>
      <c r="B131" s="12">
        <v>70758.799504007853</v>
      </c>
      <c r="C131">
        <f>SAFADModel_final_000047[[#This Row],[Whole Building:Facility Total Electric Demand Power '[W'](Hourly) ]]/1000</f>
        <v>70.758799504007854</v>
      </c>
    </row>
    <row r="132" spans="1:3" x14ac:dyDescent="0.25">
      <c r="A132" s="9" t="s">
        <v>543</v>
      </c>
      <c r="B132" s="12">
        <v>80184.19518381216</v>
      </c>
      <c r="C132">
        <f>SAFADModel_final_000047[[#This Row],[Whole Building:Facility Total Electric Demand Power '[W'](Hourly) ]]/1000</f>
        <v>80.184195183812164</v>
      </c>
    </row>
    <row r="133" spans="1:3" x14ac:dyDescent="0.25">
      <c r="A133" s="9" t="s">
        <v>544</v>
      </c>
      <c r="B133" s="12">
        <v>70938.268728606025</v>
      </c>
      <c r="C133">
        <f>SAFADModel_final_000047[[#This Row],[Whole Building:Facility Total Electric Demand Power '[W'](Hourly) ]]/1000</f>
        <v>70.938268728606019</v>
      </c>
    </row>
    <row r="134" spans="1:3" x14ac:dyDescent="0.25">
      <c r="A134" s="9" t="s">
        <v>545</v>
      </c>
      <c r="B134" s="12">
        <v>59614.741471682501</v>
      </c>
      <c r="C134">
        <f>SAFADModel_final_000047[[#This Row],[Whole Building:Facility Total Electric Demand Power '[W'](Hourly) ]]/1000</f>
        <v>59.6147414716825</v>
      </c>
    </row>
    <row r="135" spans="1:3" x14ac:dyDescent="0.25">
      <c r="A135" s="9" t="s">
        <v>546</v>
      </c>
      <c r="B135" s="12">
        <v>50475.460826943621</v>
      </c>
      <c r="C135">
        <f>SAFADModel_final_000047[[#This Row],[Whole Building:Facility Total Electric Demand Power '[W'](Hourly) ]]/1000</f>
        <v>50.475460826943625</v>
      </c>
    </row>
    <row r="136" spans="1:3" x14ac:dyDescent="0.25">
      <c r="A136" s="9" t="s">
        <v>547</v>
      </c>
      <c r="B136" s="12">
        <v>51712.440806464518</v>
      </c>
      <c r="C136">
        <f>SAFADModel_final_000047[[#This Row],[Whole Building:Facility Total Electric Demand Power '[W'](Hourly) ]]/1000</f>
        <v>51.712440806464521</v>
      </c>
    </row>
    <row r="137" spans="1:3" x14ac:dyDescent="0.25">
      <c r="A137" s="9" t="s">
        <v>548</v>
      </c>
      <c r="B137" s="12">
        <v>47510.761659031654</v>
      </c>
      <c r="C137">
        <f>SAFADModel_final_000047[[#This Row],[Whole Building:Facility Total Electric Demand Power '[W'](Hourly) ]]/1000</f>
        <v>47.510761659031651</v>
      </c>
    </row>
    <row r="138" spans="1:3" x14ac:dyDescent="0.25">
      <c r="A138" s="9" t="s">
        <v>549</v>
      </c>
      <c r="B138" s="12">
        <v>39640.063179217053</v>
      </c>
      <c r="C138">
        <f>SAFADModel_final_000047[[#This Row],[Whole Building:Facility Total Electric Demand Power '[W'](Hourly) ]]/1000</f>
        <v>39.640063179217051</v>
      </c>
    </row>
    <row r="139" spans="1:3" x14ac:dyDescent="0.25">
      <c r="A139" s="9" t="s">
        <v>550</v>
      </c>
      <c r="B139" s="12">
        <v>36558.614667705071</v>
      </c>
      <c r="C139">
        <f>SAFADModel_final_000047[[#This Row],[Whole Building:Facility Total Electric Demand Power '[W'](Hourly) ]]/1000</f>
        <v>36.558614667705072</v>
      </c>
    </row>
    <row r="140" spans="1:3" x14ac:dyDescent="0.25">
      <c r="A140" s="9" t="s">
        <v>551</v>
      </c>
      <c r="B140" s="12">
        <v>31103.858880854779</v>
      </c>
      <c r="C140">
        <f>SAFADModel_final_000047[[#This Row],[Whole Building:Facility Total Electric Demand Power '[W'](Hourly) ]]/1000</f>
        <v>31.10385888085478</v>
      </c>
    </row>
    <row r="141" spans="1:3" x14ac:dyDescent="0.25">
      <c r="A141" s="9" t="s">
        <v>552</v>
      </c>
      <c r="B141" s="12">
        <v>10551.510341017052</v>
      </c>
      <c r="C141">
        <f>SAFADModel_final_000047[[#This Row],[Whole Building:Facility Total Electric Demand Power '[W'](Hourly) ]]/1000</f>
        <v>10.551510341017051</v>
      </c>
    </row>
    <row r="142" spans="1:3" x14ac:dyDescent="0.25">
      <c r="A142" s="9" t="s">
        <v>553</v>
      </c>
      <c r="B142" s="12">
        <v>10197.644605683106</v>
      </c>
      <c r="C142">
        <f>SAFADModel_final_000047[[#This Row],[Whole Building:Facility Total Electric Demand Power '[W'](Hourly) ]]/1000</f>
        <v>10.197644605683106</v>
      </c>
    </row>
    <row r="143" spans="1:3" x14ac:dyDescent="0.25">
      <c r="A143" s="9" t="s">
        <v>554</v>
      </c>
      <c r="B143" s="12">
        <v>10578.808712204938</v>
      </c>
      <c r="C143">
        <f>SAFADModel_final_000047[[#This Row],[Whole Building:Facility Total Electric Demand Power '[W'](Hourly) ]]/1000</f>
        <v>10.578808712204939</v>
      </c>
    </row>
    <row r="144" spans="1:3" x14ac:dyDescent="0.25">
      <c r="A144" s="9" t="s">
        <v>555</v>
      </c>
      <c r="B144" s="12">
        <v>9941.3016657323315</v>
      </c>
      <c r="C144">
        <f>SAFADModel_final_000047[[#This Row],[Whole Building:Facility Total Electric Demand Power '[W'](Hourly) ]]/1000</f>
        <v>9.9413016657323308</v>
      </c>
    </row>
    <row r="145" spans="1:3" x14ac:dyDescent="0.25">
      <c r="A145" s="9" t="s">
        <v>556</v>
      </c>
      <c r="B145" s="12">
        <v>9646.2581567437919</v>
      </c>
      <c r="C145">
        <f>SAFADModel_final_000047[[#This Row],[Whole Building:Facility Total Electric Demand Power '[W'](Hourly) ]]/1000</f>
        <v>9.6462581567437926</v>
      </c>
    </row>
    <row r="146" spans="1:3" x14ac:dyDescent="0.25">
      <c r="A146" s="9" t="s">
        <v>557</v>
      </c>
      <c r="B146" s="12">
        <v>9542.962061271237</v>
      </c>
      <c r="C146">
        <f>SAFADModel_final_000047[[#This Row],[Whole Building:Facility Total Electric Demand Power '[W'](Hourly) ]]/1000</f>
        <v>9.5429620612712363</v>
      </c>
    </row>
    <row r="147" spans="1:3" x14ac:dyDescent="0.25">
      <c r="A147" s="9" t="s">
        <v>558</v>
      </c>
      <c r="B147" s="12">
        <v>9496.5449985378909</v>
      </c>
      <c r="C147">
        <f>SAFADModel_final_000047[[#This Row],[Whole Building:Facility Total Electric Demand Power '[W'](Hourly) ]]/1000</f>
        <v>9.4965449985378907</v>
      </c>
    </row>
    <row r="148" spans="1:3" x14ac:dyDescent="0.25">
      <c r="A148" s="9" t="s">
        <v>559</v>
      </c>
      <c r="B148" s="12">
        <v>9474.9807238753801</v>
      </c>
      <c r="C148">
        <f>SAFADModel_final_000047[[#This Row],[Whole Building:Facility Total Electric Demand Power '[W'](Hourly) ]]/1000</f>
        <v>9.4749807238753796</v>
      </c>
    </row>
    <row r="149" spans="1:3" x14ac:dyDescent="0.25">
      <c r="A149" s="9" t="s">
        <v>560</v>
      </c>
      <c r="B149" s="12">
        <v>9462.5388150081708</v>
      </c>
      <c r="C149">
        <f>SAFADModel_final_000047[[#This Row],[Whole Building:Facility Total Electric Demand Power '[W'](Hourly) ]]/1000</f>
        <v>9.4625388150081715</v>
      </c>
    </row>
    <row r="150" spans="1:3" x14ac:dyDescent="0.25">
      <c r="A150" s="9" t="s">
        <v>561</v>
      </c>
      <c r="B150" s="12">
        <v>9448.0036044585668</v>
      </c>
      <c r="C150">
        <f>SAFADModel_final_000047[[#This Row],[Whole Building:Facility Total Electric Demand Power '[W'](Hourly) ]]/1000</f>
        <v>9.4480036044585667</v>
      </c>
    </row>
    <row r="151" spans="1:3" x14ac:dyDescent="0.25">
      <c r="A151" s="9" t="s">
        <v>562</v>
      </c>
      <c r="B151" s="12">
        <v>9474.9402221375985</v>
      </c>
      <c r="C151">
        <f>SAFADModel_final_000047[[#This Row],[Whole Building:Facility Total Electric Demand Power '[W'](Hourly) ]]/1000</f>
        <v>9.4749402221375991</v>
      </c>
    </row>
    <row r="152" spans="1:3" x14ac:dyDescent="0.25">
      <c r="A152" s="9" t="s">
        <v>563</v>
      </c>
      <c r="B152" s="12">
        <v>9562.0086220725771</v>
      </c>
      <c r="C152">
        <f>SAFADModel_final_000047[[#This Row],[Whole Building:Facility Total Electric Demand Power '[W'](Hourly) ]]/1000</f>
        <v>9.5620086220725771</v>
      </c>
    </row>
    <row r="153" spans="1:3" x14ac:dyDescent="0.25">
      <c r="A153" s="9" t="s">
        <v>564</v>
      </c>
      <c r="B153" s="12">
        <v>9670.7856537712742</v>
      </c>
      <c r="C153">
        <f>SAFADModel_final_000047[[#This Row],[Whole Building:Facility Total Electric Demand Power '[W'](Hourly) ]]/1000</f>
        <v>9.670785653771274</v>
      </c>
    </row>
    <row r="154" spans="1:3" x14ac:dyDescent="0.25">
      <c r="A154" s="9" t="s">
        <v>565</v>
      </c>
      <c r="B154" s="12">
        <v>9776.0248735689984</v>
      </c>
      <c r="C154">
        <f>SAFADModel_final_000047[[#This Row],[Whole Building:Facility Total Electric Demand Power '[W'](Hourly) ]]/1000</f>
        <v>9.7760248735689981</v>
      </c>
    </row>
    <row r="155" spans="1:3" x14ac:dyDescent="0.25">
      <c r="A155" s="9" t="s">
        <v>566</v>
      </c>
      <c r="B155" s="12">
        <v>9844.6000326865378</v>
      </c>
      <c r="C155">
        <f>SAFADModel_final_000047[[#This Row],[Whole Building:Facility Total Electric Demand Power '[W'](Hourly) ]]/1000</f>
        <v>9.8446000326865377</v>
      </c>
    </row>
    <row r="156" spans="1:3" x14ac:dyDescent="0.25">
      <c r="A156" s="9" t="s">
        <v>567</v>
      </c>
      <c r="B156" s="12">
        <v>9889.5526894252107</v>
      </c>
      <c r="C156">
        <f>SAFADModel_final_000047[[#This Row],[Whole Building:Facility Total Electric Demand Power '[W'](Hourly) ]]/1000</f>
        <v>9.8895526894252104</v>
      </c>
    </row>
    <row r="157" spans="1:3" x14ac:dyDescent="0.25">
      <c r="A157" s="9" t="s">
        <v>568</v>
      </c>
      <c r="B157" s="12">
        <v>9916.1891954974217</v>
      </c>
      <c r="C157">
        <f>SAFADModel_final_000047[[#This Row],[Whole Building:Facility Total Electric Demand Power '[W'](Hourly) ]]/1000</f>
        <v>9.9161891954974219</v>
      </c>
    </row>
    <row r="158" spans="1:3" x14ac:dyDescent="0.25">
      <c r="A158" s="9" t="s">
        <v>569</v>
      </c>
      <c r="B158" s="12">
        <v>9936.7187620821169</v>
      </c>
      <c r="C158">
        <f>SAFADModel_final_000047[[#This Row],[Whole Building:Facility Total Electric Demand Power '[W'](Hourly) ]]/1000</f>
        <v>9.9367187620821174</v>
      </c>
    </row>
    <row r="159" spans="1:3" x14ac:dyDescent="0.25">
      <c r="A159" s="9" t="s">
        <v>570</v>
      </c>
      <c r="B159" s="12">
        <v>9961.489170982928</v>
      </c>
      <c r="C159">
        <f>SAFADModel_final_000047[[#This Row],[Whole Building:Facility Total Electric Demand Power '[W'](Hourly) ]]/1000</f>
        <v>9.9614891709829276</v>
      </c>
    </row>
    <row r="160" spans="1:3" x14ac:dyDescent="0.25">
      <c r="A160" s="9" t="s">
        <v>571</v>
      </c>
      <c r="B160" s="12">
        <v>9993.4307036993978</v>
      </c>
      <c r="C160">
        <f>SAFADModel_final_000047[[#This Row],[Whole Building:Facility Total Electric Demand Power '[W'](Hourly) ]]/1000</f>
        <v>9.9934307036993975</v>
      </c>
    </row>
    <row r="161" spans="1:3" x14ac:dyDescent="0.25">
      <c r="A161" s="9" t="s">
        <v>572</v>
      </c>
      <c r="B161" s="12">
        <v>10020.72006780881</v>
      </c>
      <c r="C161">
        <f>SAFADModel_final_000047[[#This Row],[Whole Building:Facility Total Electric Demand Power '[W'](Hourly) ]]/1000</f>
        <v>10.02072006780881</v>
      </c>
    </row>
    <row r="162" spans="1:3" x14ac:dyDescent="0.25">
      <c r="A162" s="9" t="s">
        <v>573</v>
      </c>
      <c r="B162" s="12">
        <v>10031.663213208325</v>
      </c>
      <c r="C162">
        <f>SAFADModel_final_000047[[#This Row],[Whole Building:Facility Total Electric Demand Power '[W'](Hourly) ]]/1000</f>
        <v>10.031663213208326</v>
      </c>
    </row>
    <row r="163" spans="1:3" x14ac:dyDescent="0.25">
      <c r="A163" s="9" t="s">
        <v>574</v>
      </c>
      <c r="B163" s="12">
        <v>10013.123770218619</v>
      </c>
      <c r="C163">
        <f>SAFADModel_final_000047[[#This Row],[Whole Building:Facility Total Electric Demand Power '[W'](Hourly) ]]/1000</f>
        <v>10.01312377021862</v>
      </c>
    </row>
    <row r="164" spans="1:3" x14ac:dyDescent="0.25">
      <c r="A164" s="9" t="s">
        <v>575</v>
      </c>
      <c r="B164" s="12">
        <v>9970.1391377283999</v>
      </c>
      <c r="C164">
        <f>SAFADModel_final_000047[[#This Row],[Whole Building:Facility Total Electric Demand Power '[W'](Hourly) ]]/1000</f>
        <v>9.970139137728399</v>
      </c>
    </row>
    <row r="165" spans="1:3" x14ac:dyDescent="0.25">
      <c r="A165" s="9" t="s">
        <v>576</v>
      </c>
      <c r="B165" s="12">
        <v>9921.0480849299965</v>
      </c>
      <c r="C165">
        <f>SAFADModel_final_000047[[#This Row],[Whole Building:Facility Total Electric Demand Power '[W'](Hourly) ]]/1000</f>
        <v>9.9210480849299962</v>
      </c>
    </row>
    <row r="166" spans="1:3" x14ac:dyDescent="0.25">
      <c r="A166" s="9" t="s">
        <v>577</v>
      </c>
      <c r="B166" s="12">
        <v>9881.1613622610184</v>
      </c>
      <c r="C166">
        <f>SAFADModel_final_000047[[#This Row],[Whole Building:Facility Total Electric Demand Power '[W'](Hourly) ]]/1000</f>
        <v>9.8811613622610182</v>
      </c>
    </row>
    <row r="167" spans="1:3" x14ac:dyDescent="0.25">
      <c r="A167" s="9" t="s">
        <v>578</v>
      </c>
      <c r="B167" s="12">
        <v>9824.0598497564406</v>
      </c>
      <c r="C167">
        <f>SAFADModel_final_000047[[#This Row],[Whole Building:Facility Total Electric Demand Power '[W'](Hourly) ]]/1000</f>
        <v>9.8240598497564413</v>
      </c>
    </row>
    <row r="168" spans="1:3" x14ac:dyDescent="0.25">
      <c r="A168" s="9" t="s">
        <v>579</v>
      </c>
      <c r="B168" s="12">
        <v>9758.4151040493543</v>
      </c>
      <c r="C168">
        <f>SAFADModel_final_000047[[#This Row],[Whole Building:Facility Total Electric Demand Power '[W'](Hourly) ]]/1000</f>
        <v>9.7584151040493552</v>
      </c>
    </row>
    <row r="169" spans="1:3" x14ac:dyDescent="0.25">
      <c r="A169" s="9" t="s">
        <v>580</v>
      </c>
      <c r="B169" s="12">
        <v>9697.9730023393477</v>
      </c>
      <c r="C169">
        <f>SAFADModel_final_000047[[#This Row],[Whole Building:Facility Total Electric Demand Power '[W'](Hourly) ]]/1000</f>
        <v>9.6979730023393476</v>
      </c>
    </row>
    <row r="170" spans="1:3" x14ac:dyDescent="0.25">
      <c r="A170" s="9" t="s">
        <v>121</v>
      </c>
      <c r="B170" s="12">
        <v>7219.9012019039146</v>
      </c>
      <c r="C170">
        <f>SAFADModel_final_000047[[#This Row],[Whole Building:Facility Total Electric Demand Power '[W'](Hourly) ]]/1000</f>
        <v>7.219901201903915</v>
      </c>
    </row>
    <row r="171" spans="1:3" x14ac:dyDescent="0.25">
      <c r="A171" s="9" t="s">
        <v>122</v>
      </c>
      <c r="B171" s="12">
        <v>8016.2529748347188</v>
      </c>
      <c r="C171">
        <f>SAFADModel_final_000047[[#This Row],[Whole Building:Facility Total Electric Demand Power '[W'](Hourly) ]]/1000</f>
        <v>8.0162529748347193</v>
      </c>
    </row>
    <row r="172" spans="1:3" x14ac:dyDescent="0.25">
      <c r="A172" s="9" t="s">
        <v>123</v>
      </c>
      <c r="B172" s="12">
        <v>8044.4759408311502</v>
      </c>
      <c r="C172">
        <f>SAFADModel_final_000047[[#This Row],[Whole Building:Facility Total Electric Demand Power '[W'](Hourly) ]]/1000</f>
        <v>8.0444759408311501</v>
      </c>
    </row>
    <row r="173" spans="1:3" x14ac:dyDescent="0.25">
      <c r="A173" s="9" t="s">
        <v>124</v>
      </c>
      <c r="B173" s="12">
        <v>7957.0733871939146</v>
      </c>
      <c r="C173">
        <f>SAFADModel_final_000047[[#This Row],[Whole Building:Facility Total Electric Demand Power '[W'](Hourly) ]]/1000</f>
        <v>7.9570733871939145</v>
      </c>
    </row>
    <row r="174" spans="1:3" x14ac:dyDescent="0.25">
      <c r="A174" s="9" t="s">
        <v>125</v>
      </c>
      <c r="B174" s="12">
        <v>7843.5334979078661</v>
      </c>
      <c r="C174">
        <f>SAFADModel_final_000047[[#This Row],[Whole Building:Facility Total Electric Demand Power '[W'](Hourly) ]]/1000</f>
        <v>7.8435334979078659</v>
      </c>
    </row>
    <row r="175" spans="1:3" x14ac:dyDescent="0.25">
      <c r="A175" s="9" t="s">
        <v>126</v>
      </c>
      <c r="B175" s="12">
        <v>7831.0844527226172</v>
      </c>
      <c r="C175">
        <f>SAFADModel_final_000047[[#This Row],[Whole Building:Facility Total Electric Demand Power '[W'](Hourly) ]]/1000</f>
        <v>7.8310844527226173</v>
      </c>
    </row>
    <row r="176" spans="1:3" x14ac:dyDescent="0.25">
      <c r="A176" s="9" t="s">
        <v>127</v>
      </c>
      <c r="B176" s="12">
        <v>7951.7381680205081</v>
      </c>
      <c r="C176">
        <f>SAFADModel_final_000047[[#This Row],[Whole Building:Facility Total Electric Demand Power '[W'](Hourly) ]]/1000</f>
        <v>7.9517381680205084</v>
      </c>
    </row>
    <row r="177" spans="1:3" x14ac:dyDescent="0.25">
      <c r="A177" s="9" t="s">
        <v>128</v>
      </c>
      <c r="B177" s="12">
        <v>37797.081841845538</v>
      </c>
      <c r="C177">
        <f>SAFADModel_final_000047[[#This Row],[Whole Building:Facility Total Electric Demand Power '[W'](Hourly) ]]/1000</f>
        <v>37.797081841845539</v>
      </c>
    </row>
    <row r="178" spans="1:3" x14ac:dyDescent="0.25">
      <c r="A178" s="9" t="s">
        <v>129</v>
      </c>
      <c r="B178" s="12">
        <v>88377.749064698917</v>
      </c>
      <c r="C178">
        <f>SAFADModel_final_000047[[#This Row],[Whole Building:Facility Total Electric Demand Power '[W'](Hourly) ]]/1000</f>
        <v>88.377749064698918</v>
      </c>
    </row>
    <row r="179" spans="1:3" x14ac:dyDescent="0.25">
      <c r="A179" s="9" t="s">
        <v>130</v>
      </c>
      <c r="B179" s="12">
        <v>141223.21225751101</v>
      </c>
      <c r="C179">
        <f>SAFADModel_final_000047[[#This Row],[Whole Building:Facility Total Electric Demand Power '[W'](Hourly) ]]/1000</f>
        <v>141.22321225751102</v>
      </c>
    </row>
    <row r="180" spans="1:3" x14ac:dyDescent="0.25">
      <c r="A180" s="9" t="s">
        <v>131</v>
      </c>
      <c r="B180" s="12">
        <v>131338.31990068173</v>
      </c>
      <c r="C180">
        <f>SAFADModel_final_000047[[#This Row],[Whole Building:Facility Total Electric Demand Power '[W'](Hourly) ]]/1000</f>
        <v>131.33831990068174</v>
      </c>
    </row>
    <row r="181" spans="1:3" x14ac:dyDescent="0.25">
      <c r="A181" s="9" t="s">
        <v>132</v>
      </c>
      <c r="B181" s="12">
        <v>178758.96485622751</v>
      </c>
      <c r="C181">
        <f>SAFADModel_final_000047[[#This Row],[Whole Building:Facility Total Electric Demand Power '[W'](Hourly) ]]/1000</f>
        <v>178.75896485622752</v>
      </c>
    </row>
    <row r="182" spans="1:3" x14ac:dyDescent="0.25">
      <c r="A182" s="9" t="s">
        <v>133</v>
      </c>
      <c r="B182" s="12">
        <v>178664.13817207757</v>
      </c>
      <c r="C182">
        <f>SAFADModel_final_000047[[#This Row],[Whole Building:Facility Total Electric Demand Power '[W'](Hourly) ]]/1000</f>
        <v>178.66413817207757</v>
      </c>
    </row>
    <row r="183" spans="1:3" x14ac:dyDescent="0.25">
      <c r="A183" s="9" t="s">
        <v>134</v>
      </c>
      <c r="B183" s="12">
        <v>207825.71212439871</v>
      </c>
      <c r="C183">
        <f>SAFADModel_final_000047[[#This Row],[Whole Building:Facility Total Electric Demand Power '[W'](Hourly) ]]/1000</f>
        <v>207.82571212439871</v>
      </c>
    </row>
    <row r="184" spans="1:3" x14ac:dyDescent="0.25">
      <c r="A184" s="9" t="s">
        <v>135</v>
      </c>
      <c r="B184" s="12">
        <v>220812.60456208617</v>
      </c>
      <c r="C184">
        <f>SAFADModel_final_000047[[#This Row],[Whole Building:Facility Total Electric Demand Power '[W'](Hourly) ]]/1000</f>
        <v>220.81260456208616</v>
      </c>
    </row>
    <row r="185" spans="1:3" x14ac:dyDescent="0.25">
      <c r="A185" s="9" t="s">
        <v>136</v>
      </c>
      <c r="B185" s="12">
        <v>199016.60558070647</v>
      </c>
      <c r="C185">
        <f>SAFADModel_final_000047[[#This Row],[Whole Building:Facility Total Electric Demand Power '[W'](Hourly) ]]/1000</f>
        <v>199.01660558070648</v>
      </c>
    </row>
    <row r="186" spans="1:3" x14ac:dyDescent="0.25">
      <c r="A186" s="9" t="s">
        <v>137</v>
      </c>
      <c r="B186" s="12">
        <v>175872.53525116818</v>
      </c>
      <c r="C186">
        <f>SAFADModel_final_000047[[#This Row],[Whole Building:Facility Total Electric Demand Power '[W'](Hourly) ]]/1000</f>
        <v>175.87253525116819</v>
      </c>
    </row>
    <row r="187" spans="1:3" x14ac:dyDescent="0.25">
      <c r="A187" s="9" t="s">
        <v>138</v>
      </c>
      <c r="B187" s="12">
        <v>68194.539445448303</v>
      </c>
      <c r="C187">
        <f>SAFADModel_final_000047[[#This Row],[Whole Building:Facility Total Electric Demand Power '[W'](Hourly) ]]/1000</f>
        <v>68.194539445448299</v>
      </c>
    </row>
    <row r="188" spans="1:3" x14ac:dyDescent="0.25">
      <c r="A188" s="9" t="s">
        <v>139</v>
      </c>
      <c r="B188" s="12">
        <v>33310.395465912647</v>
      </c>
      <c r="C188">
        <f>SAFADModel_final_000047[[#This Row],[Whole Building:Facility Total Electric Demand Power '[W'](Hourly) ]]/1000</f>
        <v>33.310395465912649</v>
      </c>
    </row>
    <row r="189" spans="1:3" x14ac:dyDescent="0.25">
      <c r="A189" s="9" t="s">
        <v>140</v>
      </c>
      <c r="B189" s="12">
        <v>13273.502435331488</v>
      </c>
      <c r="C189">
        <f>SAFADModel_final_000047[[#This Row],[Whole Building:Facility Total Electric Demand Power '[W'](Hourly) ]]/1000</f>
        <v>13.273502435331487</v>
      </c>
    </row>
    <row r="190" spans="1:3" x14ac:dyDescent="0.25">
      <c r="A190" s="9" t="s">
        <v>141</v>
      </c>
      <c r="B190" s="12">
        <v>10206.954529229928</v>
      </c>
      <c r="C190">
        <f>SAFADModel_final_000047[[#This Row],[Whole Building:Facility Total Electric Demand Power '[W'](Hourly) ]]/1000</f>
        <v>10.206954529229929</v>
      </c>
    </row>
    <row r="191" spans="1:3" x14ac:dyDescent="0.25">
      <c r="A191" s="9" t="s">
        <v>142</v>
      </c>
      <c r="B191" s="12">
        <v>9769.1398667186932</v>
      </c>
      <c r="C191">
        <f>SAFADModel_final_000047[[#This Row],[Whole Building:Facility Total Electric Demand Power '[W'](Hourly) ]]/1000</f>
        <v>9.7691398667186924</v>
      </c>
    </row>
    <row r="192" spans="1:3" x14ac:dyDescent="0.25">
      <c r="A192" s="9" t="s">
        <v>143</v>
      </c>
      <c r="B192" s="12">
        <v>9760.5267535741004</v>
      </c>
      <c r="C192">
        <f>SAFADModel_final_000047[[#This Row],[Whole Building:Facility Total Electric Demand Power '[W'](Hourly) ]]/1000</f>
        <v>9.7605267535740996</v>
      </c>
    </row>
    <row r="193" spans="1:3" x14ac:dyDescent="0.25">
      <c r="A193" s="9" t="s">
        <v>144</v>
      </c>
      <c r="B193" s="12">
        <v>9736.9203696355817</v>
      </c>
      <c r="C193">
        <f>SAFADModel_final_000047[[#This Row],[Whole Building:Facility Total Electric Demand Power '[W'](Hourly) ]]/1000</f>
        <v>9.7369203696355822</v>
      </c>
    </row>
    <row r="194" spans="1:3" x14ac:dyDescent="0.25">
      <c r="A194" s="9" t="s">
        <v>145</v>
      </c>
      <c r="B194" s="12">
        <v>9699.1741911424324</v>
      </c>
      <c r="C194">
        <f>SAFADModel_final_000047[[#This Row],[Whole Building:Facility Total Electric Demand Power '[W'](Hourly) ]]/1000</f>
        <v>9.6991741911424327</v>
      </c>
    </row>
    <row r="195" spans="1:3" x14ac:dyDescent="0.25">
      <c r="A195" s="9" t="s">
        <v>146</v>
      </c>
      <c r="B195" s="12">
        <v>9660.5443676390933</v>
      </c>
      <c r="C195">
        <f>SAFADModel_final_000047[[#This Row],[Whole Building:Facility Total Electric Demand Power '[W'](Hourly) ]]/1000</f>
        <v>9.6605443676390941</v>
      </c>
    </row>
    <row r="196" spans="1:3" x14ac:dyDescent="0.25">
      <c r="A196" s="9" t="s">
        <v>147</v>
      </c>
      <c r="B196" s="12">
        <v>9624.1465550905432</v>
      </c>
      <c r="C196">
        <f>SAFADModel_final_000047[[#This Row],[Whole Building:Facility Total Electric Demand Power '[W'](Hourly) ]]/1000</f>
        <v>9.6241465550905438</v>
      </c>
    </row>
    <row r="197" spans="1:3" x14ac:dyDescent="0.25">
      <c r="A197" s="9" t="s">
        <v>148</v>
      </c>
      <c r="B197" s="12">
        <v>9590.3017864636404</v>
      </c>
      <c r="C197">
        <f>SAFADModel_final_000047[[#This Row],[Whole Building:Facility Total Electric Demand Power '[W'](Hourly) ]]/1000</f>
        <v>9.5903017864636411</v>
      </c>
    </row>
    <row r="198" spans="1:3" x14ac:dyDescent="0.25">
      <c r="A198" s="9" t="s">
        <v>149</v>
      </c>
      <c r="B198" s="12">
        <v>9560.3915710307465</v>
      </c>
      <c r="C198">
        <f>SAFADModel_final_000047[[#This Row],[Whole Building:Facility Total Electric Demand Power '[W'](Hourly) ]]/1000</f>
        <v>9.5603915710307472</v>
      </c>
    </row>
    <row r="199" spans="1:3" x14ac:dyDescent="0.25">
      <c r="A199" s="9" t="s">
        <v>150</v>
      </c>
      <c r="B199" s="12">
        <v>9570.7718499896564</v>
      </c>
      <c r="C199">
        <f>SAFADModel_final_000047[[#This Row],[Whole Building:Facility Total Electric Demand Power '[W'](Hourly) ]]/1000</f>
        <v>9.5707718499896561</v>
      </c>
    </row>
    <row r="200" spans="1:3" x14ac:dyDescent="0.25">
      <c r="A200" s="9" t="s">
        <v>151</v>
      </c>
      <c r="B200" s="12">
        <v>9621.9155100695261</v>
      </c>
      <c r="C200">
        <f>SAFADModel_final_000047[[#This Row],[Whole Building:Facility Total Electric Demand Power '[W'](Hourly) ]]/1000</f>
        <v>9.6219155100695257</v>
      </c>
    </row>
    <row r="201" spans="1:3" x14ac:dyDescent="0.25">
      <c r="A201" s="9" t="s">
        <v>152</v>
      </c>
      <c r="B201" s="12">
        <v>9688.9418119893508</v>
      </c>
      <c r="C201">
        <f>SAFADModel_final_000047[[#This Row],[Whole Building:Facility Total Electric Demand Power '[W'](Hourly) ]]/1000</f>
        <v>9.6889418119893502</v>
      </c>
    </row>
    <row r="202" spans="1:3" x14ac:dyDescent="0.25">
      <c r="A202" s="9" t="s">
        <v>153</v>
      </c>
      <c r="B202" s="12">
        <v>9718.913918516173</v>
      </c>
      <c r="C202">
        <f>SAFADModel_final_000047[[#This Row],[Whole Building:Facility Total Electric Demand Power '[W'](Hourly) ]]/1000</f>
        <v>9.7189139185161721</v>
      </c>
    </row>
    <row r="203" spans="1:3" x14ac:dyDescent="0.25">
      <c r="A203" s="9" t="s">
        <v>154</v>
      </c>
      <c r="B203" s="12">
        <v>9815.3384853651733</v>
      </c>
      <c r="C203">
        <f>SAFADModel_final_000047[[#This Row],[Whole Building:Facility Total Electric Demand Power '[W'](Hourly) ]]/1000</f>
        <v>9.8153384853651726</v>
      </c>
    </row>
    <row r="204" spans="1:3" x14ac:dyDescent="0.25">
      <c r="A204" s="9" t="s">
        <v>155</v>
      </c>
      <c r="B204" s="12">
        <v>9942.4778497829302</v>
      </c>
      <c r="C204">
        <f>SAFADModel_final_000047[[#This Row],[Whole Building:Facility Total Electric Demand Power '[W'](Hourly) ]]/1000</f>
        <v>9.9424778497829305</v>
      </c>
    </row>
    <row r="205" spans="1:3" x14ac:dyDescent="0.25">
      <c r="A205" s="9" t="s">
        <v>156</v>
      </c>
      <c r="B205" s="12">
        <v>9999.4341877321076</v>
      </c>
      <c r="C205">
        <f>SAFADModel_final_000047[[#This Row],[Whole Building:Facility Total Electric Demand Power '[W'](Hourly) ]]/1000</f>
        <v>9.999434187732108</v>
      </c>
    </row>
    <row r="206" spans="1:3" x14ac:dyDescent="0.25">
      <c r="A206" s="9" t="s">
        <v>157</v>
      </c>
      <c r="B206" s="12">
        <v>10016.119003489979</v>
      </c>
      <c r="C206">
        <f>SAFADModel_final_000047[[#This Row],[Whole Building:Facility Total Electric Demand Power '[W'](Hourly) ]]/1000</f>
        <v>10.01611900348998</v>
      </c>
    </row>
    <row r="207" spans="1:3" x14ac:dyDescent="0.25">
      <c r="A207" s="9" t="s">
        <v>158</v>
      </c>
      <c r="B207" s="12">
        <v>10012.034052109564</v>
      </c>
      <c r="C207">
        <f>SAFADModel_final_000047[[#This Row],[Whole Building:Facility Total Electric Demand Power '[W'](Hourly) ]]/1000</f>
        <v>10.012034052109565</v>
      </c>
    </row>
    <row r="208" spans="1:3" x14ac:dyDescent="0.25">
      <c r="A208" s="9" t="s">
        <v>159</v>
      </c>
      <c r="B208" s="12">
        <v>9998.791696241462</v>
      </c>
      <c r="C208">
        <f>SAFADModel_final_000047[[#This Row],[Whole Building:Facility Total Electric Demand Power '[W'](Hourly) ]]/1000</f>
        <v>9.9987916962414616</v>
      </c>
    </row>
    <row r="209" spans="1:3" x14ac:dyDescent="0.25">
      <c r="A209" s="9" t="s">
        <v>160</v>
      </c>
      <c r="B209" s="12">
        <v>9979.1500964781317</v>
      </c>
      <c r="C209">
        <f>SAFADModel_final_000047[[#This Row],[Whole Building:Facility Total Electric Demand Power '[W'](Hourly) ]]/1000</f>
        <v>9.979150096478131</v>
      </c>
    </row>
    <row r="210" spans="1:3" x14ac:dyDescent="0.25">
      <c r="A210" s="9" t="s">
        <v>161</v>
      </c>
      <c r="B210" s="12">
        <v>9946.658953395503</v>
      </c>
      <c r="C210">
        <f>SAFADModel_final_000047[[#This Row],[Whole Building:Facility Total Electric Demand Power '[W'](Hourly) ]]/1000</f>
        <v>9.9466589533955023</v>
      </c>
    </row>
    <row r="211" spans="1:3" x14ac:dyDescent="0.25">
      <c r="A211" s="9" t="s">
        <v>162</v>
      </c>
      <c r="B211" s="12">
        <v>9904.7179905264256</v>
      </c>
      <c r="C211">
        <f>SAFADModel_final_000047[[#This Row],[Whole Building:Facility Total Electric Demand Power '[W'](Hourly) ]]/1000</f>
        <v>9.9047179905264251</v>
      </c>
    </row>
    <row r="212" spans="1:3" x14ac:dyDescent="0.25">
      <c r="A212" s="9" t="s">
        <v>163</v>
      </c>
      <c r="B212" s="12">
        <v>9852.0447972934144</v>
      </c>
      <c r="C212">
        <f>SAFADModel_final_000047[[#This Row],[Whole Building:Facility Total Electric Demand Power '[W'](Hourly) ]]/1000</f>
        <v>9.8520447972934146</v>
      </c>
    </row>
    <row r="213" spans="1:3" x14ac:dyDescent="0.25">
      <c r="A213" s="9" t="s">
        <v>164</v>
      </c>
      <c r="B213" s="12">
        <v>9800.4356932227729</v>
      </c>
      <c r="C213">
        <f>SAFADModel_final_000047[[#This Row],[Whole Building:Facility Total Electric Demand Power '[W'](Hourly) ]]/1000</f>
        <v>9.8004356932227736</v>
      </c>
    </row>
    <row r="214" spans="1:3" x14ac:dyDescent="0.25">
      <c r="A214" s="9" t="s">
        <v>165</v>
      </c>
      <c r="B214" s="12">
        <v>9757.6993200321285</v>
      </c>
      <c r="C214">
        <f>SAFADModel_final_000047[[#This Row],[Whole Building:Facility Total Electric Demand Power '[W'](Hourly) ]]/1000</f>
        <v>9.7576993200321294</v>
      </c>
    </row>
    <row r="215" spans="1:3" x14ac:dyDescent="0.25">
      <c r="A215" s="9" t="s">
        <v>166</v>
      </c>
      <c r="B215" s="12">
        <v>9712.4284874255154</v>
      </c>
      <c r="C215">
        <f>SAFADModel_final_000047[[#This Row],[Whole Building:Facility Total Electric Demand Power '[W'](Hourly) ]]/1000</f>
        <v>9.712428487425516</v>
      </c>
    </row>
    <row r="216" spans="1:3" x14ac:dyDescent="0.25">
      <c r="A216" s="9" t="s">
        <v>167</v>
      </c>
      <c r="B216" s="12">
        <v>9674.1506240712297</v>
      </c>
      <c r="C216">
        <f>SAFADModel_final_000047[[#This Row],[Whole Building:Facility Total Electric Demand Power '[W'](Hourly) ]]/1000</f>
        <v>9.6741506240712294</v>
      </c>
    </row>
    <row r="217" spans="1:3" x14ac:dyDescent="0.25">
      <c r="A217" s="9" t="s">
        <v>168</v>
      </c>
      <c r="B217" s="12">
        <v>9642.7459146604051</v>
      </c>
      <c r="C217">
        <f>SAFADModel_final_000047[[#This Row],[Whole Building:Facility Total Electric Demand Power '[W'](Hourly) ]]/1000</f>
        <v>9.6427459146604058</v>
      </c>
    </row>
    <row r="218" spans="1:3" x14ac:dyDescent="0.25">
      <c r="A218" s="9" t="s">
        <v>169</v>
      </c>
      <c r="B218" s="12">
        <v>7069.8413501919131</v>
      </c>
      <c r="C218">
        <f>SAFADModel_final_000047[[#This Row],[Whole Building:Facility Total Electric Demand Power '[W'](Hourly) ]]/1000</f>
        <v>7.0698413501919131</v>
      </c>
    </row>
    <row r="219" spans="1:3" x14ac:dyDescent="0.25">
      <c r="A219" s="9" t="s">
        <v>170</v>
      </c>
      <c r="B219" s="12">
        <v>7865.5012859253357</v>
      </c>
      <c r="C219">
        <f>SAFADModel_final_000047[[#This Row],[Whole Building:Facility Total Electric Demand Power '[W'](Hourly) ]]/1000</f>
        <v>7.8655012859253359</v>
      </c>
    </row>
    <row r="220" spans="1:3" x14ac:dyDescent="0.25">
      <c r="A220" s="9" t="s">
        <v>171</v>
      </c>
      <c r="B220" s="12">
        <v>7954.3833911418069</v>
      </c>
      <c r="C220">
        <f>SAFADModel_final_000047[[#This Row],[Whole Building:Facility Total Electric Demand Power '[W'](Hourly) ]]/1000</f>
        <v>7.9543833911418069</v>
      </c>
    </row>
    <row r="221" spans="1:3" x14ac:dyDescent="0.25">
      <c r="A221" s="9" t="s">
        <v>172</v>
      </c>
      <c r="B221" s="12">
        <v>7958.7117469180121</v>
      </c>
      <c r="C221">
        <f>SAFADModel_final_000047[[#This Row],[Whole Building:Facility Total Electric Demand Power '[W'](Hourly) ]]/1000</f>
        <v>7.958711746918012</v>
      </c>
    </row>
    <row r="222" spans="1:3" x14ac:dyDescent="0.25">
      <c r="A222" s="9" t="s">
        <v>173</v>
      </c>
      <c r="B222" s="12">
        <v>7939.1787408378304</v>
      </c>
      <c r="C222">
        <f>SAFADModel_final_000047[[#This Row],[Whole Building:Facility Total Electric Demand Power '[W'](Hourly) ]]/1000</f>
        <v>7.9391787408378303</v>
      </c>
    </row>
    <row r="223" spans="1:3" x14ac:dyDescent="0.25">
      <c r="A223" s="9" t="s">
        <v>174</v>
      </c>
      <c r="B223" s="12">
        <v>7960.2178204047013</v>
      </c>
      <c r="C223">
        <f>SAFADModel_final_000047[[#This Row],[Whole Building:Facility Total Electric Demand Power '[W'](Hourly) ]]/1000</f>
        <v>7.9602178204047016</v>
      </c>
    </row>
    <row r="224" spans="1:3" x14ac:dyDescent="0.25">
      <c r="A224" s="9" t="s">
        <v>175</v>
      </c>
      <c r="B224" s="12">
        <v>8087.0521489253333</v>
      </c>
      <c r="C224">
        <f>SAFADModel_final_000047[[#This Row],[Whole Building:Facility Total Electric Demand Power '[W'](Hourly) ]]/1000</f>
        <v>8.0870521489253342</v>
      </c>
    </row>
    <row r="225" spans="1:3" x14ac:dyDescent="0.25">
      <c r="A225" s="9" t="s">
        <v>176</v>
      </c>
      <c r="B225" s="12">
        <v>31988.398020529934</v>
      </c>
      <c r="C225">
        <f>SAFADModel_final_000047[[#This Row],[Whole Building:Facility Total Electric Demand Power '[W'](Hourly) ]]/1000</f>
        <v>31.988398020529935</v>
      </c>
    </row>
    <row r="226" spans="1:3" x14ac:dyDescent="0.25">
      <c r="A226" s="9" t="s">
        <v>177</v>
      </c>
      <c r="B226" s="12">
        <v>119486.44893659333</v>
      </c>
      <c r="C226">
        <f>SAFADModel_final_000047[[#This Row],[Whole Building:Facility Total Electric Demand Power '[W'](Hourly) ]]/1000</f>
        <v>119.48644893659332</v>
      </c>
    </row>
    <row r="227" spans="1:3" x14ac:dyDescent="0.25">
      <c r="A227" s="9" t="s">
        <v>178</v>
      </c>
      <c r="B227" s="12">
        <v>146884.71890239004</v>
      </c>
      <c r="C227">
        <f>SAFADModel_final_000047[[#This Row],[Whole Building:Facility Total Electric Demand Power '[W'](Hourly) ]]/1000</f>
        <v>146.88471890239003</v>
      </c>
    </row>
    <row r="228" spans="1:3" x14ac:dyDescent="0.25">
      <c r="A228" s="9" t="s">
        <v>179</v>
      </c>
      <c r="B228" s="12">
        <v>166907.39365140352</v>
      </c>
      <c r="C228">
        <f>SAFADModel_final_000047[[#This Row],[Whole Building:Facility Total Electric Demand Power '[W'](Hourly) ]]/1000</f>
        <v>166.90739365140351</v>
      </c>
    </row>
    <row r="229" spans="1:3" x14ac:dyDescent="0.25">
      <c r="A229" s="9" t="s">
        <v>180</v>
      </c>
      <c r="B229" s="12">
        <v>203318.39980235099</v>
      </c>
      <c r="C229">
        <f>SAFADModel_final_000047[[#This Row],[Whole Building:Facility Total Electric Demand Power '[W'](Hourly) ]]/1000</f>
        <v>203.318399802351</v>
      </c>
    </row>
    <row r="230" spans="1:3" x14ac:dyDescent="0.25">
      <c r="A230" s="9" t="s">
        <v>181</v>
      </c>
      <c r="B230" s="12">
        <v>201872.89909470675</v>
      </c>
      <c r="C230">
        <f>SAFADModel_final_000047[[#This Row],[Whole Building:Facility Total Electric Demand Power '[W'](Hourly) ]]/1000</f>
        <v>201.87289909470675</v>
      </c>
    </row>
    <row r="231" spans="1:3" x14ac:dyDescent="0.25">
      <c r="A231" s="9" t="s">
        <v>182</v>
      </c>
      <c r="B231" s="12">
        <v>200972.58303181478</v>
      </c>
      <c r="C231">
        <f>SAFADModel_final_000047[[#This Row],[Whole Building:Facility Total Electric Demand Power '[W'](Hourly) ]]/1000</f>
        <v>200.97258303181476</v>
      </c>
    </row>
    <row r="232" spans="1:3" x14ac:dyDescent="0.25">
      <c r="A232" s="9" t="s">
        <v>183</v>
      </c>
      <c r="B232" s="12">
        <v>205672.52318475404</v>
      </c>
      <c r="C232">
        <f>SAFADModel_final_000047[[#This Row],[Whole Building:Facility Total Electric Demand Power '[W'](Hourly) ]]/1000</f>
        <v>205.67252318475406</v>
      </c>
    </row>
    <row r="233" spans="1:3" x14ac:dyDescent="0.25">
      <c r="A233" s="9" t="s">
        <v>184</v>
      </c>
      <c r="B233" s="12">
        <v>159720.35677951333</v>
      </c>
      <c r="C233">
        <f>SAFADModel_final_000047[[#This Row],[Whole Building:Facility Total Electric Demand Power '[W'](Hourly) ]]/1000</f>
        <v>159.72035677951334</v>
      </c>
    </row>
    <row r="234" spans="1:3" x14ac:dyDescent="0.25">
      <c r="A234" s="9" t="s">
        <v>185</v>
      </c>
      <c r="B234" s="12">
        <v>90153.059223939825</v>
      </c>
      <c r="C234">
        <f>SAFADModel_final_000047[[#This Row],[Whole Building:Facility Total Electric Demand Power '[W'](Hourly) ]]/1000</f>
        <v>90.15305922393982</v>
      </c>
    </row>
    <row r="235" spans="1:3" x14ac:dyDescent="0.25">
      <c r="A235" s="9" t="s">
        <v>186</v>
      </c>
      <c r="B235" s="12">
        <v>64636.016474569944</v>
      </c>
      <c r="C235">
        <f>SAFADModel_final_000047[[#This Row],[Whole Building:Facility Total Electric Demand Power '[W'](Hourly) ]]/1000</f>
        <v>64.636016474569942</v>
      </c>
    </row>
    <row r="236" spans="1:3" x14ac:dyDescent="0.25">
      <c r="A236" s="9" t="s">
        <v>187</v>
      </c>
      <c r="B236" s="12">
        <v>28041.605557010491</v>
      </c>
      <c r="C236">
        <f>SAFADModel_final_000047[[#This Row],[Whole Building:Facility Total Electric Demand Power '[W'](Hourly) ]]/1000</f>
        <v>28.041605557010492</v>
      </c>
    </row>
    <row r="237" spans="1:3" x14ac:dyDescent="0.25">
      <c r="A237" s="9" t="s">
        <v>188</v>
      </c>
      <c r="B237" s="12">
        <v>10661.971399557162</v>
      </c>
      <c r="C237">
        <f>SAFADModel_final_000047[[#This Row],[Whole Building:Facility Total Electric Demand Power '[W'](Hourly) ]]/1000</f>
        <v>10.661971399557162</v>
      </c>
    </row>
    <row r="238" spans="1:3" x14ac:dyDescent="0.25">
      <c r="A238" s="9" t="s">
        <v>189</v>
      </c>
      <c r="B238" s="12">
        <v>10161.676013897973</v>
      </c>
      <c r="C238">
        <f>SAFADModel_final_000047[[#This Row],[Whole Building:Facility Total Electric Demand Power '[W'](Hourly) ]]/1000</f>
        <v>10.161676013897974</v>
      </c>
    </row>
    <row r="239" spans="1:3" x14ac:dyDescent="0.25">
      <c r="A239" s="9" t="s">
        <v>190</v>
      </c>
      <c r="B239" s="12">
        <v>9705.2061728611025</v>
      </c>
      <c r="C239">
        <f>SAFADModel_final_000047[[#This Row],[Whole Building:Facility Total Electric Demand Power '[W'](Hourly) ]]/1000</f>
        <v>9.7052061728611019</v>
      </c>
    </row>
    <row r="240" spans="1:3" x14ac:dyDescent="0.25">
      <c r="A240" s="9" t="s">
        <v>191</v>
      </c>
      <c r="B240" s="12">
        <v>9686.4388293432166</v>
      </c>
      <c r="C240">
        <f>SAFADModel_final_000047[[#This Row],[Whole Building:Facility Total Electric Demand Power '[W'](Hourly) ]]/1000</f>
        <v>9.6864388293432171</v>
      </c>
    </row>
    <row r="241" spans="1:3" x14ac:dyDescent="0.25">
      <c r="A241" s="9" t="s">
        <v>192</v>
      </c>
      <c r="B241" s="12">
        <v>9666.7012076880419</v>
      </c>
      <c r="C241">
        <f>SAFADModel_final_000047[[#This Row],[Whole Building:Facility Total Electric Demand Power '[W'](Hourly) ]]/1000</f>
        <v>9.6667012076880425</v>
      </c>
    </row>
    <row r="242" spans="1:3" x14ac:dyDescent="0.25">
      <c r="A242" s="9" t="s">
        <v>193</v>
      </c>
      <c r="B242" s="12">
        <v>9317.6040670878629</v>
      </c>
      <c r="C242">
        <f>SAFADModel_final_000047[[#This Row],[Whole Building:Facility Total Electric Demand Power '[W'](Hourly) ]]/1000</f>
        <v>9.3176040670878635</v>
      </c>
    </row>
    <row r="243" spans="1:3" x14ac:dyDescent="0.25">
      <c r="A243" s="9" t="s">
        <v>194</v>
      </c>
      <c r="B243" s="12">
        <v>9360.9230977420775</v>
      </c>
      <c r="C243">
        <f>SAFADModel_final_000047[[#This Row],[Whole Building:Facility Total Electric Demand Power '[W'](Hourly) ]]/1000</f>
        <v>9.3609230977420772</v>
      </c>
    </row>
    <row r="244" spans="1:3" x14ac:dyDescent="0.25">
      <c r="A244" s="9" t="s">
        <v>195</v>
      </c>
      <c r="B244" s="12">
        <v>9297.868020438551</v>
      </c>
      <c r="C244">
        <f>SAFADModel_final_000047[[#This Row],[Whole Building:Facility Total Electric Demand Power '[W'](Hourly) ]]/1000</f>
        <v>9.2978680204385515</v>
      </c>
    </row>
    <row r="245" spans="1:3" x14ac:dyDescent="0.25">
      <c r="A245" s="9" t="s">
        <v>196</v>
      </c>
      <c r="B245" s="12">
        <v>9169.2796214711052</v>
      </c>
      <c r="C245">
        <f>SAFADModel_final_000047[[#This Row],[Whole Building:Facility Total Electric Demand Power '[W'](Hourly) ]]/1000</f>
        <v>9.1692796214711052</v>
      </c>
    </row>
    <row r="246" spans="1:3" x14ac:dyDescent="0.25">
      <c r="A246" s="9" t="s">
        <v>197</v>
      </c>
      <c r="B246" s="12">
        <v>8988.8076847036191</v>
      </c>
      <c r="C246">
        <f>SAFADModel_final_000047[[#This Row],[Whole Building:Facility Total Electric Demand Power '[W'](Hourly) ]]/1000</f>
        <v>8.9888076847036196</v>
      </c>
    </row>
    <row r="247" spans="1:3" x14ac:dyDescent="0.25">
      <c r="A247" s="9" t="s">
        <v>198</v>
      </c>
      <c r="B247" s="12">
        <v>8928.1623204250081</v>
      </c>
      <c r="C247">
        <f>SAFADModel_final_000047[[#This Row],[Whole Building:Facility Total Electric Demand Power '[W'](Hourly) ]]/1000</f>
        <v>8.9281623204250078</v>
      </c>
    </row>
    <row r="248" spans="1:3" x14ac:dyDescent="0.25">
      <c r="A248" s="9" t="s">
        <v>199</v>
      </c>
      <c r="B248" s="12">
        <v>9027.4000047571153</v>
      </c>
      <c r="C248">
        <f>SAFADModel_final_000047[[#This Row],[Whole Building:Facility Total Electric Demand Power '[W'](Hourly) ]]/1000</f>
        <v>9.0274000047571157</v>
      </c>
    </row>
    <row r="249" spans="1:3" x14ac:dyDescent="0.25">
      <c r="A249" s="9" t="s">
        <v>200</v>
      </c>
      <c r="B249" s="12">
        <v>28850.291744402246</v>
      </c>
      <c r="C249">
        <f>SAFADModel_final_000047[[#This Row],[Whole Building:Facility Total Electric Demand Power '[W'](Hourly) ]]/1000</f>
        <v>28.850291744402245</v>
      </c>
    </row>
    <row r="250" spans="1:3" x14ac:dyDescent="0.25">
      <c r="A250" s="9" t="s">
        <v>201</v>
      </c>
      <c r="B250" s="12">
        <v>124489.79510303604</v>
      </c>
      <c r="C250">
        <f>SAFADModel_final_000047[[#This Row],[Whole Building:Facility Total Electric Demand Power '[W'](Hourly) ]]/1000</f>
        <v>124.48979510303604</v>
      </c>
    </row>
    <row r="251" spans="1:3" x14ac:dyDescent="0.25">
      <c r="A251" s="9" t="s">
        <v>202</v>
      </c>
      <c r="B251" s="12">
        <v>158074.63555666193</v>
      </c>
      <c r="C251">
        <f>SAFADModel_final_000047[[#This Row],[Whole Building:Facility Total Electric Demand Power '[W'](Hourly) ]]/1000</f>
        <v>158.07463555666192</v>
      </c>
    </row>
    <row r="252" spans="1:3" x14ac:dyDescent="0.25">
      <c r="A252" s="9" t="s">
        <v>203</v>
      </c>
      <c r="B252" s="12">
        <v>184750.03843049111</v>
      </c>
      <c r="C252">
        <f>SAFADModel_final_000047[[#This Row],[Whole Building:Facility Total Electric Demand Power '[W'](Hourly) ]]/1000</f>
        <v>184.75003843049112</v>
      </c>
    </row>
    <row r="253" spans="1:3" x14ac:dyDescent="0.25">
      <c r="A253" s="9" t="s">
        <v>204</v>
      </c>
      <c r="B253" s="12">
        <v>193860.16717510496</v>
      </c>
      <c r="C253">
        <f>SAFADModel_final_000047[[#This Row],[Whole Building:Facility Total Electric Demand Power '[W'](Hourly) ]]/1000</f>
        <v>193.86016717510495</v>
      </c>
    </row>
    <row r="254" spans="1:3" x14ac:dyDescent="0.25">
      <c r="A254" s="9" t="s">
        <v>205</v>
      </c>
      <c r="B254" s="12">
        <v>202581.01928482667</v>
      </c>
      <c r="C254">
        <f>SAFADModel_final_000047[[#This Row],[Whole Building:Facility Total Electric Demand Power '[W'](Hourly) ]]/1000</f>
        <v>202.58101928482668</v>
      </c>
    </row>
    <row r="255" spans="1:3" x14ac:dyDescent="0.25">
      <c r="A255" s="9" t="s">
        <v>206</v>
      </c>
      <c r="B255" s="12">
        <v>215258.40729710986</v>
      </c>
      <c r="C255">
        <f>SAFADModel_final_000047[[#This Row],[Whole Building:Facility Total Electric Demand Power '[W'](Hourly) ]]/1000</f>
        <v>215.25840729710987</v>
      </c>
    </row>
    <row r="256" spans="1:3" x14ac:dyDescent="0.25">
      <c r="A256" s="9" t="s">
        <v>207</v>
      </c>
      <c r="B256" s="12">
        <v>196206.33837977544</v>
      </c>
      <c r="C256">
        <f>SAFADModel_final_000047[[#This Row],[Whole Building:Facility Total Electric Demand Power '[W'](Hourly) ]]/1000</f>
        <v>196.20633837977545</v>
      </c>
    </row>
    <row r="257" spans="1:3" x14ac:dyDescent="0.25">
      <c r="A257" s="9" t="s">
        <v>208</v>
      </c>
      <c r="B257" s="12">
        <v>201830.58420254118</v>
      </c>
      <c r="C257">
        <f>SAFADModel_final_000047[[#This Row],[Whole Building:Facility Total Electric Demand Power '[W'](Hourly) ]]/1000</f>
        <v>201.83058420254119</v>
      </c>
    </row>
    <row r="258" spans="1:3" x14ac:dyDescent="0.25">
      <c r="A258" s="9" t="s">
        <v>209</v>
      </c>
      <c r="B258" s="12">
        <v>186161.38882736766</v>
      </c>
      <c r="C258">
        <f>SAFADModel_final_000047[[#This Row],[Whole Building:Facility Total Electric Demand Power '[W'](Hourly) ]]/1000</f>
        <v>186.16138882736766</v>
      </c>
    </row>
    <row r="259" spans="1:3" x14ac:dyDescent="0.25">
      <c r="A259" s="9" t="s">
        <v>210</v>
      </c>
      <c r="B259" s="12">
        <v>106052.58269817877</v>
      </c>
      <c r="C259">
        <f>SAFADModel_final_000047[[#This Row],[Whole Building:Facility Total Electric Demand Power '[W'](Hourly) ]]/1000</f>
        <v>106.05258269817877</v>
      </c>
    </row>
    <row r="260" spans="1:3" x14ac:dyDescent="0.25">
      <c r="A260" s="9" t="s">
        <v>211</v>
      </c>
      <c r="B260" s="12">
        <v>73618.427114903636</v>
      </c>
      <c r="C260">
        <f>SAFADModel_final_000047[[#This Row],[Whole Building:Facility Total Electric Demand Power '[W'](Hourly) ]]/1000</f>
        <v>73.618427114903639</v>
      </c>
    </row>
    <row r="261" spans="1:3" x14ac:dyDescent="0.25">
      <c r="A261" s="9" t="s">
        <v>212</v>
      </c>
      <c r="B261" s="12">
        <v>51048.288085357657</v>
      </c>
      <c r="C261">
        <f>SAFADModel_final_000047[[#This Row],[Whole Building:Facility Total Electric Demand Power '[W'](Hourly) ]]/1000</f>
        <v>51.048288085357655</v>
      </c>
    </row>
    <row r="262" spans="1:3" x14ac:dyDescent="0.25">
      <c r="A262" s="9" t="s">
        <v>213</v>
      </c>
      <c r="B262" s="12">
        <v>9814.3733907018577</v>
      </c>
      <c r="C262">
        <f>SAFADModel_final_000047[[#This Row],[Whole Building:Facility Total Electric Demand Power '[W'](Hourly) ]]/1000</f>
        <v>9.8143733907018582</v>
      </c>
    </row>
    <row r="263" spans="1:3" x14ac:dyDescent="0.25">
      <c r="A263" s="9" t="s">
        <v>214</v>
      </c>
      <c r="B263" s="12">
        <v>9507.597231799773</v>
      </c>
      <c r="C263">
        <f>SAFADModel_final_000047[[#This Row],[Whole Building:Facility Total Electric Demand Power '[W'](Hourly) ]]/1000</f>
        <v>9.5075972317997728</v>
      </c>
    </row>
    <row r="264" spans="1:3" x14ac:dyDescent="0.25">
      <c r="A264" s="9" t="s">
        <v>215</v>
      </c>
      <c r="B264" s="12">
        <v>9432.1752172670913</v>
      </c>
      <c r="C264">
        <f>SAFADModel_final_000047[[#This Row],[Whole Building:Facility Total Electric Demand Power '[W'](Hourly) ]]/1000</f>
        <v>9.4321752172670905</v>
      </c>
    </row>
    <row r="265" spans="1:3" x14ac:dyDescent="0.25">
      <c r="A265" s="9" t="s">
        <v>216</v>
      </c>
      <c r="B265" s="12">
        <v>9316.3842602860368</v>
      </c>
      <c r="C265">
        <f>SAFADModel_final_000047[[#This Row],[Whole Building:Facility Total Electric Demand Power '[W'](Hourly) ]]/1000</f>
        <v>9.3163842602860374</v>
      </c>
    </row>
    <row r="266" spans="1:3" x14ac:dyDescent="0.25">
      <c r="A266" s="9" t="s">
        <v>217</v>
      </c>
      <c r="B266" s="12">
        <v>9551.5969846346525</v>
      </c>
      <c r="C266">
        <f>SAFADModel_final_000047[[#This Row],[Whole Building:Facility Total Electric Demand Power '[W'](Hourly) ]]/1000</f>
        <v>9.5515969846346529</v>
      </c>
    </row>
    <row r="267" spans="1:3" x14ac:dyDescent="0.25">
      <c r="A267" s="9" t="s">
        <v>218</v>
      </c>
      <c r="B267" s="12">
        <v>9463.6625614895784</v>
      </c>
      <c r="C267">
        <f>SAFADModel_final_000047[[#This Row],[Whole Building:Facility Total Electric Demand Power '[W'](Hourly) ]]/1000</f>
        <v>9.4636625614895777</v>
      </c>
    </row>
    <row r="268" spans="1:3" x14ac:dyDescent="0.25">
      <c r="A268" s="9" t="s">
        <v>219</v>
      </c>
      <c r="B268" s="12">
        <v>9424.115035699966</v>
      </c>
      <c r="C268">
        <f>SAFADModel_final_000047[[#This Row],[Whole Building:Facility Total Electric Demand Power '[W'](Hourly) ]]/1000</f>
        <v>9.4241150356999661</v>
      </c>
    </row>
    <row r="269" spans="1:3" x14ac:dyDescent="0.25">
      <c r="A269" s="9" t="s">
        <v>220</v>
      </c>
      <c r="B269" s="12">
        <v>9410.9077041358851</v>
      </c>
      <c r="C269">
        <f>SAFADModel_final_000047[[#This Row],[Whole Building:Facility Total Electric Demand Power '[W'](Hourly) ]]/1000</f>
        <v>9.4109077041358855</v>
      </c>
    </row>
    <row r="270" spans="1:3" x14ac:dyDescent="0.25">
      <c r="A270" s="9" t="s">
        <v>221</v>
      </c>
      <c r="B270" s="12">
        <v>9380.6766116887757</v>
      </c>
      <c r="C270">
        <f>SAFADModel_final_000047[[#This Row],[Whole Building:Facility Total Electric Demand Power '[W'](Hourly) ]]/1000</f>
        <v>9.3806766116887754</v>
      </c>
    </row>
    <row r="271" spans="1:3" x14ac:dyDescent="0.25">
      <c r="A271" s="9" t="s">
        <v>222</v>
      </c>
      <c r="B271" s="12">
        <v>9421.9644782330997</v>
      </c>
      <c r="C271">
        <f>SAFADModel_final_000047[[#This Row],[Whole Building:Facility Total Electric Demand Power '[W'](Hourly) ]]/1000</f>
        <v>9.4219644782331002</v>
      </c>
    </row>
    <row r="272" spans="1:3" x14ac:dyDescent="0.25">
      <c r="A272" s="9" t="s">
        <v>223</v>
      </c>
      <c r="B272" s="12">
        <v>9555.1025113799333</v>
      </c>
      <c r="C272">
        <f>SAFADModel_final_000047[[#This Row],[Whole Building:Facility Total Electric Demand Power '[W'](Hourly) ]]/1000</f>
        <v>9.5551025113799337</v>
      </c>
    </row>
    <row r="273" spans="1:3" x14ac:dyDescent="0.25">
      <c r="A273" s="9" t="s">
        <v>224</v>
      </c>
      <c r="B273" s="12">
        <v>36311.885041909096</v>
      </c>
      <c r="C273">
        <f>SAFADModel_final_000047[[#This Row],[Whole Building:Facility Total Electric Demand Power '[W'](Hourly) ]]/1000</f>
        <v>36.311885041909093</v>
      </c>
    </row>
    <row r="274" spans="1:3" x14ac:dyDescent="0.25">
      <c r="A274" s="9" t="s">
        <v>225</v>
      </c>
      <c r="B274" s="12">
        <v>104299.76954120293</v>
      </c>
      <c r="C274">
        <f>SAFADModel_final_000047[[#This Row],[Whole Building:Facility Total Electric Demand Power '[W'](Hourly) ]]/1000</f>
        <v>104.29976954120293</v>
      </c>
    </row>
    <row r="275" spans="1:3" x14ac:dyDescent="0.25">
      <c r="A275" s="9" t="s">
        <v>226</v>
      </c>
      <c r="B275" s="12">
        <v>174741.57230530053</v>
      </c>
      <c r="C275">
        <f>SAFADModel_final_000047[[#This Row],[Whole Building:Facility Total Electric Demand Power '[W'](Hourly) ]]/1000</f>
        <v>174.74157230530054</v>
      </c>
    </row>
    <row r="276" spans="1:3" x14ac:dyDescent="0.25">
      <c r="A276" s="9" t="s">
        <v>227</v>
      </c>
      <c r="B276" s="12">
        <v>165220.78492918424</v>
      </c>
      <c r="C276">
        <f>SAFADModel_final_000047[[#This Row],[Whole Building:Facility Total Electric Demand Power '[W'](Hourly) ]]/1000</f>
        <v>165.22078492918425</v>
      </c>
    </row>
    <row r="277" spans="1:3" x14ac:dyDescent="0.25">
      <c r="A277" s="9" t="s">
        <v>228</v>
      </c>
      <c r="B277" s="12">
        <v>165468.42017368964</v>
      </c>
      <c r="C277">
        <f>SAFADModel_final_000047[[#This Row],[Whole Building:Facility Total Electric Demand Power '[W'](Hourly) ]]/1000</f>
        <v>165.46842017368962</v>
      </c>
    </row>
    <row r="278" spans="1:3" x14ac:dyDescent="0.25">
      <c r="A278" s="9" t="s">
        <v>229</v>
      </c>
      <c r="B278" s="12">
        <v>181345.75495281618</v>
      </c>
      <c r="C278">
        <f>SAFADModel_final_000047[[#This Row],[Whole Building:Facility Total Electric Demand Power '[W'](Hourly) ]]/1000</f>
        <v>181.34575495281618</v>
      </c>
    </row>
    <row r="279" spans="1:3" x14ac:dyDescent="0.25">
      <c r="A279" s="9" t="s">
        <v>230</v>
      </c>
      <c r="B279" s="12">
        <v>188871.02964268034</v>
      </c>
      <c r="C279">
        <f>SAFADModel_final_000047[[#This Row],[Whole Building:Facility Total Electric Demand Power '[W'](Hourly) ]]/1000</f>
        <v>188.87102964268033</v>
      </c>
    </row>
    <row r="280" spans="1:3" x14ac:dyDescent="0.25">
      <c r="A280" s="9" t="s">
        <v>231</v>
      </c>
      <c r="B280" s="12">
        <v>155877.8885043929</v>
      </c>
      <c r="C280">
        <f>SAFADModel_final_000047[[#This Row],[Whole Building:Facility Total Electric Demand Power '[W'](Hourly) ]]/1000</f>
        <v>155.8778885043929</v>
      </c>
    </row>
    <row r="281" spans="1:3" x14ac:dyDescent="0.25">
      <c r="A281" s="9" t="s">
        <v>232</v>
      </c>
      <c r="B281" s="12">
        <v>141783.90461702208</v>
      </c>
      <c r="C281">
        <f>SAFADModel_final_000047[[#This Row],[Whole Building:Facility Total Electric Demand Power '[W'](Hourly) ]]/1000</f>
        <v>141.78390461702207</v>
      </c>
    </row>
    <row r="282" spans="1:3" x14ac:dyDescent="0.25">
      <c r="A282" s="9" t="s">
        <v>233</v>
      </c>
      <c r="B282" s="12">
        <v>131749.71035803793</v>
      </c>
      <c r="C282">
        <f>SAFADModel_final_000047[[#This Row],[Whole Building:Facility Total Electric Demand Power '[W'](Hourly) ]]/1000</f>
        <v>131.74971035803793</v>
      </c>
    </row>
    <row r="283" spans="1:3" x14ac:dyDescent="0.25">
      <c r="A283" s="9" t="s">
        <v>234</v>
      </c>
      <c r="B283" s="12">
        <v>67985.976070303412</v>
      </c>
      <c r="C283">
        <f>SAFADModel_final_000047[[#This Row],[Whole Building:Facility Total Electric Demand Power '[W'](Hourly) ]]/1000</f>
        <v>67.985976070303408</v>
      </c>
    </row>
    <row r="284" spans="1:3" x14ac:dyDescent="0.25">
      <c r="A284" s="9" t="s">
        <v>235</v>
      </c>
      <c r="B284" s="12">
        <v>34785.594243095919</v>
      </c>
      <c r="C284">
        <f>SAFADModel_final_000047[[#This Row],[Whole Building:Facility Total Electric Demand Power '[W'](Hourly) ]]/1000</f>
        <v>34.785594243095922</v>
      </c>
    </row>
    <row r="285" spans="1:3" x14ac:dyDescent="0.25">
      <c r="A285" s="9" t="s">
        <v>236</v>
      </c>
      <c r="B285" s="12">
        <v>21311.248116914587</v>
      </c>
      <c r="C285">
        <f>SAFADModel_final_000047[[#This Row],[Whole Building:Facility Total Electric Demand Power '[W'](Hourly) ]]/1000</f>
        <v>21.311248116914587</v>
      </c>
    </row>
    <row r="286" spans="1:3" x14ac:dyDescent="0.25">
      <c r="A286" s="9" t="s">
        <v>237</v>
      </c>
      <c r="B286" s="12">
        <v>15483.700711928906</v>
      </c>
      <c r="C286">
        <f>SAFADModel_final_000047[[#This Row],[Whole Building:Facility Total Electric Demand Power '[W'](Hourly) ]]/1000</f>
        <v>15.483700711928906</v>
      </c>
    </row>
    <row r="287" spans="1:3" x14ac:dyDescent="0.25">
      <c r="A287" s="9" t="s">
        <v>238</v>
      </c>
      <c r="B287" s="12">
        <v>9753.1495798474953</v>
      </c>
      <c r="C287">
        <f>SAFADModel_final_000047[[#This Row],[Whole Building:Facility Total Electric Demand Power '[W'](Hourly) ]]/1000</f>
        <v>9.753149579847495</v>
      </c>
    </row>
    <row r="288" spans="1:3" x14ac:dyDescent="0.25">
      <c r="A288" s="9" t="s">
        <v>239</v>
      </c>
      <c r="B288" s="12">
        <v>9729.6165151653131</v>
      </c>
      <c r="C288">
        <f>SAFADModel_final_000047[[#This Row],[Whole Building:Facility Total Electric Demand Power '[W'](Hourly) ]]/1000</f>
        <v>9.7296165151653131</v>
      </c>
    </row>
    <row r="289" spans="1:3" x14ac:dyDescent="0.25">
      <c r="A289" s="9" t="s">
        <v>240</v>
      </c>
      <c r="B289" s="12">
        <v>9679.7400006901607</v>
      </c>
      <c r="C289">
        <f>SAFADModel_final_000047[[#This Row],[Whole Building:Facility Total Electric Demand Power '[W'](Hourly) ]]/1000</f>
        <v>9.6797400006901615</v>
      </c>
    </row>
    <row r="290" spans="1:3" x14ac:dyDescent="0.25">
      <c r="A290" s="9" t="s">
        <v>581</v>
      </c>
      <c r="B290" s="12">
        <v>9578.549097721374</v>
      </c>
      <c r="C290">
        <f>SAFADModel_final_000047[[#This Row],[Whole Building:Facility Total Electric Demand Power '[W'](Hourly) ]]/1000</f>
        <v>9.5785490977213747</v>
      </c>
    </row>
    <row r="291" spans="1:3" x14ac:dyDescent="0.25">
      <c r="A291" s="9" t="s">
        <v>582</v>
      </c>
      <c r="B291" s="12">
        <v>9477.9918389377835</v>
      </c>
      <c r="C291">
        <f>SAFADModel_final_000047[[#This Row],[Whole Building:Facility Total Electric Demand Power '[W'](Hourly) ]]/1000</f>
        <v>9.4779918389377844</v>
      </c>
    </row>
    <row r="292" spans="1:3" x14ac:dyDescent="0.25">
      <c r="A292" s="9" t="s">
        <v>583</v>
      </c>
      <c r="B292" s="12">
        <v>9414.2677390116369</v>
      </c>
      <c r="C292">
        <f>SAFADModel_final_000047[[#This Row],[Whole Building:Facility Total Electric Demand Power '[W'](Hourly) ]]/1000</f>
        <v>9.4142677390116365</v>
      </c>
    </row>
    <row r="293" spans="1:3" x14ac:dyDescent="0.25">
      <c r="A293" s="9" t="s">
        <v>584</v>
      </c>
      <c r="B293" s="12">
        <v>9386.3818034867927</v>
      </c>
      <c r="C293">
        <f>SAFADModel_final_000047[[#This Row],[Whole Building:Facility Total Electric Demand Power '[W'](Hourly) ]]/1000</f>
        <v>9.3863818034867919</v>
      </c>
    </row>
    <row r="294" spans="1:3" x14ac:dyDescent="0.25">
      <c r="A294" s="9" t="s">
        <v>585</v>
      </c>
      <c r="B294" s="12">
        <v>9316.3820553806036</v>
      </c>
      <c r="C294">
        <f>SAFADModel_final_000047[[#This Row],[Whole Building:Facility Total Electric Demand Power '[W'](Hourly) ]]/1000</f>
        <v>9.316382055380604</v>
      </c>
    </row>
    <row r="295" spans="1:3" x14ac:dyDescent="0.25">
      <c r="A295" s="9" t="s">
        <v>586</v>
      </c>
      <c r="B295" s="12">
        <v>9339.5960870439285</v>
      </c>
      <c r="C295">
        <f>SAFADModel_final_000047[[#This Row],[Whole Building:Facility Total Electric Demand Power '[W'](Hourly) ]]/1000</f>
        <v>9.3395960870439279</v>
      </c>
    </row>
    <row r="296" spans="1:3" x14ac:dyDescent="0.25">
      <c r="A296" s="9" t="s">
        <v>587</v>
      </c>
      <c r="B296" s="12">
        <v>9488.4109830959187</v>
      </c>
      <c r="C296">
        <f>SAFADModel_final_000047[[#This Row],[Whole Building:Facility Total Electric Demand Power '[W'](Hourly) ]]/1000</f>
        <v>9.4884109830959193</v>
      </c>
    </row>
    <row r="297" spans="1:3" x14ac:dyDescent="0.25">
      <c r="A297" s="9" t="s">
        <v>588</v>
      </c>
      <c r="B297" s="12">
        <v>9617.2373561107797</v>
      </c>
      <c r="C297">
        <f>SAFADModel_final_000047[[#This Row],[Whole Building:Facility Total Electric Demand Power '[W'](Hourly) ]]/1000</f>
        <v>9.6172373561107793</v>
      </c>
    </row>
    <row r="298" spans="1:3" x14ac:dyDescent="0.25">
      <c r="A298" s="9" t="s">
        <v>589</v>
      </c>
      <c r="B298" s="12">
        <v>68546.517751212261</v>
      </c>
      <c r="C298">
        <f>SAFADModel_final_000047[[#This Row],[Whole Building:Facility Total Electric Demand Power '[W'](Hourly) ]]/1000</f>
        <v>68.546517751212264</v>
      </c>
    </row>
    <row r="299" spans="1:3" x14ac:dyDescent="0.25">
      <c r="A299" s="9" t="s">
        <v>590</v>
      </c>
      <c r="B299" s="12">
        <v>91533.634538400802</v>
      </c>
      <c r="C299">
        <f>SAFADModel_final_000047[[#This Row],[Whole Building:Facility Total Electric Demand Power '[W'](Hourly) ]]/1000</f>
        <v>91.533634538400804</v>
      </c>
    </row>
    <row r="300" spans="1:3" x14ac:dyDescent="0.25">
      <c r="A300" s="9" t="s">
        <v>591</v>
      </c>
      <c r="B300" s="12">
        <v>99924.823048536506</v>
      </c>
      <c r="C300">
        <f>SAFADModel_final_000047[[#This Row],[Whole Building:Facility Total Electric Demand Power '[W'](Hourly) ]]/1000</f>
        <v>99.92482304853651</v>
      </c>
    </row>
    <row r="301" spans="1:3" x14ac:dyDescent="0.25">
      <c r="A301" s="9" t="s">
        <v>592</v>
      </c>
      <c r="B301" s="12">
        <v>89095.513108890562</v>
      </c>
      <c r="C301">
        <f>SAFADModel_final_000047[[#This Row],[Whole Building:Facility Total Electric Demand Power '[W'](Hourly) ]]/1000</f>
        <v>89.095513108890557</v>
      </c>
    </row>
    <row r="302" spans="1:3" x14ac:dyDescent="0.25">
      <c r="A302" s="9" t="s">
        <v>593</v>
      </c>
      <c r="B302" s="12">
        <v>71651.870062022106</v>
      </c>
      <c r="C302">
        <f>SAFADModel_final_000047[[#This Row],[Whole Building:Facility Total Electric Demand Power '[W'](Hourly) ]]/1000</f>
        <v>71.651870062022113</v>
      </c>
    </row>
    <row r="303" spans="1:3" x14ac:dyDescent="0.25">
      <c r="A303" s="9" t="s">
        <v>594</v>
      </c>
      <c r="B303" s="12">
        <v>62661.016901438103</v>
      </c>
      <c r="C303">
        <f>SAFADModel_final_000047[[#This Row],[Whole Building:Facility Total Electric Demand Power '[W'](Hourly) ]]/1000</f>
        <v>62.661016901438103</v>
      </c>
    </row>
    <row r="304" spans="1:3" x14ac:dyDescent="0.25">
      <c r="A304" s="9" t="s">
        <v>595</v>
      </c>
      <c r="B304" s="12">
        <v>62828.57570320645</v>
      </c>
      <c r="C304">
        <f>SAFADModel_final_000047[[#This Row],[Whole Building:Facility Total Electric Demand Power '[W'](Hourly) ]]/1000</f>
        <v>62.828575703206454</v>
      </c>
    </row>
    <row r="305" spans="1:3" x14ac:dyDescent="0.25">
      <c r="A305" s="9" t="s">
        <v>596</v>
      </c>
      <c r="B305" s="12">
        <v>56894.203621320303</v>
      </c>
      <c r="C305">
        <f>SAFADModel_final_000047[[#This Row],[Whole Building:Facility Total Electric Demand Power '[W'](Hourly) ]]/1000</f>
        <v>56.894203621320301</v>
      </c>
    </row>
    <row r="306" spans="1:3" x14ac:dyDescent="0.25">
      <c r="A306" s="9" t="s">
        <v>597</v>
      </c>
      <c r="B306" s="12">
        <v>47068.610425033803</v>
      </c>
      <c r="C306">
        <f>SAFADModel_final_000047[[#This Row],[Whole Building:Facility Total Electric Demand Power '[W'](Hourly) ]]/1000</f>
        <v>47.068610425033803</v>
      </c>
    </row>
    <row r="307" spans="1:3" x14ac:dyDescent="0.25">
      <c r="A307" s="9" t="s">
        <v>598</v>
      </c>
      <c r="B307" s="12">
        <v>40209.651254591699</v>
      </c>
      <c r="C307">
        <f>SAFADModel_final_000047[[#This Row],[Whole Building:Facility Total Electric Demand Power '[W'](Hourly) ]]/1000</f>
        <v>40.209651254591698</v>
      </c>
    </row>
    <row r="308" spans="1:3" x14ac:dyDescent="0.25">
      <c r="A308" s="9" t="s">
        <v>599</v>
      </c>
      <c r="B308" s="12">
        <v>33058.034424361402</v>
      </c>
      <c r="C308">
        <f>SAFADModel_final_000047[[#This Row],[Whole Building:Facility Total Electric Demand Power '[W'](Hourly) ]]/1000</f>
        <v>33.058034424361402</v>
      </c>
    </row>
    <row r="309" spans="1:3" x14ac:dyDescent="0.25">
      <c r="A309" s="9" t="s">
        <v>600</v>
      </c>
      <c r="B309" s="12">
        <v>12300.768157329187</v>
      </c>
      <c r="C309">
        <f>SAFADModel_final_000047[[#This Row],[Whole Building:Facility Total Electric Demand Power '[W'](Hourly) ]]/1000</f>
        <v>12.300768157329186</v>
      </c>
    </row>
    <row r="310" spans="1:3" x14ac:dyDescent="0.25">
      <c r="A310" s="9" t="s">
        <v>601</v>
      </c>
      <c r="B310" s="12">
        <v>11837.734795271426</v>
      </c>
      <c r="C310">
        <f>SAFADModel_final_000047[[#This Row],[Whole Building:Facility Total Electric Demand Power '[W'](Hourly) ]]/1000</f>
        <v>11.837734795271427</v>
      </c>
    </row>
    <row r="311" spans="1:3" x14ac:dyDescent="0.25">
      <c r="A311" s="9" t="s">
        <v>602</v>
      </c>
      <c r="B311" s="12">
        <v>10616.550043427449</v>
      </c>
      <c r="C311">
        <f>SAFADModel_final_000047[[#This Row],[Whole Building:Facility Total Electric Demand Power '[W'](Hourly) ]]/1000</f>
        <v>10.616550043427448</v>
      </c>
    </row>
    <row r="312" spans="1:3" x14ac:dyDescent="0.25">
      <c r="A312" s="9" t="s">
        <v>603</v>
      </c>
      <c r="B312" s="12">
        <v>10077.843991288924</v>
      </c>
      <c r="C312">
        <f>SAFADModel_final_000047[[#This Row],[Whole Building:Facility Total Electric Demand Power '[W'](Hourly) ]]/1000</f>
        <v>10.077843991288924</v>
      </c>
    </row>
    <row r="313" spans="1:3" x14ac:dyDescent="0.25">
      <c r="A313" s="9" t="s">
        <v>604</v>
      </c>
      <c r="B313" s="12">
        <v>9834.6799165024986</v>
      </c>
      <c r="C313">
        <f>SAFADModel_final_000047[[#This Row],[Whole Building:Facility Total Electric Demand Power '[W'](Hourly) ]]/1000</f>
        <v>9.8346799165024983</v>
      </c>
    </row>
    <row r="314" spans="1:3" x14ac:dyDescent="0.25">
      <c r="A314" s="9" t="s">
        <v>605</v>
      </c>
      <c r="B314" s="12">
        <v>9740.034688640857</v>
      </c>
      <c r="C314">
        <f>SAFADModel_final_000047[[#This Row],[Whole Building:Facility Total Electric Demand Power '[W'](Hourly) ]]/1000</f>
        <v>9.7400346886408578</v>
      </c>
    </row>
    <row r="315" spans="1:3" x14ac:dyDescent="0.25">
      <c r="A315" s="9" t="s">
        <v>606</v>
      </c>
      <c r="B315" s="12">
        <v>9690.9198344107517</v>
      </c>
      <c r="C315">
        <f>SAFADModel_final_000047[[#This Row],[Whole Building:Facility Total Electric Demand Power '[W'](Hourly) ]]/1000</f>
        <v>9.6909198344107512</v>
      </c>
    </row>
    <row r="316" spans="1:3" x14ac:dyDescent="0.25">
      <c r="A316" s="9" t="s">
        <v>607</v>
      </c>
      <c r="B316" s="12">
        <v>9652.3334131007068</v>
      </c>
      <c r="C316">
        <f>SAFADModel_final_000047[[#This Row],[Whole Building:Facility Total Electric Demand Power '[W'](Hourly) ]]/1000</f>
        <v>9.6523334131007061</v>
      </c>
    </row>
    <row r="317" spans="1:3" x14ac:dyDescent="0.25">
      <c r="A317" s="9" t="s">
        <v>608</v>
      </c>
      <c r="B317" s="12">
        <v>9601.8903546713937</v>
      </c>
      <c r="C317">
        <f>SAFADModel_final_000047[[#This Row],[Whole Building:Facility Total Electric Demand Power '[W'](Hourly) ]]/1000</f>
        <v>9.6018903546713936</v>
      </c>
    </row>
    <row r="318" spans="1:3" x14ac:dyDescent="0.25">
      <c r="A318" s="9" t="s">
        <v>609</v>
      </c>
      <c r="B318" s="12">
        <v>9541.0778462450908</v>
      </c>
      <c r="C318">
        <f>SAFADModel_final_000047[[#This Row],[Whole Building:Facility Total Electric Demand Power '[W'](Hourly) ]]/1000</f>
        <v>9.5410778462450914</v>
      </c>
    </row>
    <row r="319" spans="1:3" x14ac:dyDescent="0.25">
      <c r="A319" s="9" t="s">
        <v>610</v>
      </c>
      <c r="B319" s="12">
        <v>9539.2231486097517</v>
      </c>
      <c r="C319">
        <f>SAFADModel_final_000047[[#This Row],[Whole Building:Facility Total Electric Demand Power '[W'](Hourly) ]]/1000</f>
        <v>9.5392231486097518</v>
      </c>
    </row>
    <row r="320" spans="1:3" x14ac:dyDescent="0.25">
      <c r="A320" s="9" t="s">
        <v>611</v>
      </c>
      <c r="B320" s="12">
        <v>9596.0418348105741</v>
      </c>
      <c r="C320">
        <f>SAFADModel_final_000047[[#This Row],[Whole Building:Facility Total Electric Demand Power '[W'](Hourly) ]]/1000</f>
        <v>9.596041834810574</v>
      </c>
    </row>
    <row r="321" spans="1:3" x14ac:dyDescent="0.25">
      <c r="A321" s="9" t="s">
        <v>612</v>
      </c>
      <c r="B321" s="12">
        <v>9676.8176555804312</v>
      </c>
      <c r="C321">
        <f>SAFADModel_final_000047[[#This Row],[Whole Building:Facility Total Electric Demand Power '[W'](Hourly) ]]/1000</f>
        <v>9.6768176555804306</v>
      </c>
    </row>
    <row r="322" spans="1:3" x14ac:dyDescent="0.25">
      <c r="A322" s="9" t="s">
        <v>613</v>
      </c>
      <c r="B322" s="12">
        <v>9759.9522520076371</v>
      </c>
      <c r="C322">
        <f>SAFADModel_final_000047[[#This Row],[Whole Building:Facility Total Electric Demand Power '[W'](Hourly) ]]/1000</f>
        <v>9.7599522520076363</v>
      </c>
    </row>
    <row r="323" spans="1:3" x14ac:dyDescent="0.25">
      <c r="A323" s="9" t="s">
        <v>614</v>
      </c>
      <c r="B323" s="12">
        <v>9847.8317067864864</v>
      </c>
      <c r="C323">
        <f>SAFADModel_final_000047[[#This Row],[Whole Building:Facility Total Electric Demand Power '[W'](Hourly) ]]/1000</f>
        <v>9.8478317067864864</v>
      </c>
    </row>
    <row r="324" spans="1:3" x14ac:dyDescent="0.25">
      <c r="A324" s="9" t="s">
        <v>615</v>
      </c>
      <c r="B324" s="12">
        <v>9931.6621068297136</v>
      </c>
      <c r="C324">
        <f>SAFADModel_final_000047[[#This Row],[Whole Building:Facility Total Electric Demand Power '[W'](Hourly) ]]/1000</f>
        <v>9.9316621068297142</v>
      </c>
    </row>
    <row r="325" spans="1:3" x14ac:dyDescent="0.25">
      <c r="A325" s="9" t="s">
        <v>616</v>
      </c>
      <c r="B325" s="12">
        <v>10020.675715750482</v>
      </c>
      <c r="C325">
        <f>SAFADModel_final_000047[[#This Row],[Whole Building:Facility Total Electric Demand Power '[W'](Hourly) ]]/1000</f>
        <v>10.020675715750482</v>
      </c>
    </row>
    <row r="326" spans="1:3" x14ac:dyDescent="0.25">
      <c r="A326" s="9" t="s">
        <v>617</v>
      </c>
      <c r="B326" s="12">
        <v>10093.453402797722</v>
      </c>
      <c r="C326">
        <f>SAFADModel_final_000047[[#This Row],[Whole Building:Facility Total Electric Demand Power '[W'](Hourly) ]]/1000</f>
        <v>10.093453402797723</v>
      </c>
    </row>
    <row r="327" spans="1:3" x14ac:dyDescent="0.25">
      <c r="A327" s="9" t="s">
        <v>618</v>
      </c>
      <c r="B327" s="12">
        <v>10140.048384929418</v>
      </c>
      <c r="C327">
        <f>SAFADModel_final_000047[[#This Row],[Whole Building:Facility Total Electric Demand Power '[W'](Hourly) ]]/1000</f>
        <v>10.140048384929418</v>
      </c>
    </row>
    <row r="328" spans="1:3" x14ac:dyDescent="0.25">
      <c r="A328" s="9" t="s">
        <v>619</v>
      </c>
      <c r="B328" s="12">
        <v>10134.475097564757</v>
      </c>
      <c r="C328">
        <f>SAFADModel_final_000047[[#This Row],[Whole Building:Facility Total Electric Demand Power '[W'](Hourly) ]]/1000</f>
        <v>10.134475097564756</v>
      </c>
    </row>
    <row r="329" spans="1:3" x14ac:dyDescent="0.25">
      <c r="A329" s="9" t="s">
        <v>620</v>
      </c>
      <c r="B329" s="12">
        <v>10075.593914253797</v>
      </c>
      <c r="C329">
        <f>SAFADModel_final_000047[[#This Row],[Whole Building:Facility Total Electric Demand Power '[W'](Hourly) ]]/1000</f>
        <v>10.075593914253798</v>
      </c>
    </row>
    <row r="330" spans="1:3" x14ac:dyDescent="0.25">
      <c r="A330" s="9" t="s">
        <v>621</v>
      </c>
      <c r="B330" s="12">
        <v>10000.431298543335</v>
      </c>
      <c r="C330">
        <f>SAFADModel_final_000047[[#This Row],[Whole Building:Facility Total Electric Demand Power '[W'](Hourly) ]]/1000</f>
        <v>10.000431298543335</v>
      </c>
    </row>
    <row r="331" spans="1:3" x14ac:dyDescent="0.25">
      <c r="A331" s="9" t="s">
        <v>622</v>
      </c>
      <c r="B331" s="12">
        <v>9897.9234066075205</v>
      </c>
      <c r="C331">
        <f>SAFADModel_final_000047[[#This Row],[Whole Building:Facility Total Electric Demand Power '[W'](Hourly) ]]/1000</f>
        <v>9.8979234066075197</v>
      </c>
    </row>
    <row r="332" spans="1:3" x14ac:dyDescent="0.25">
      <c r="A332" s="9" t="s">
        <v>623</v>
      </c>
      <c r="B332" s="12">
        <v>9805.9922563464479</v>
      </c>
      <c r="C332">
        <f>SAFADModel_final_000047[[#This Row],[Whole Building:Facility Total Electric Demand Power '[W'](Hourly) ]]/1000</f>
        <v>9.8059922563464479</v>
      </c>
    </row>
    <row r="333" spans="1:3" x14ac:dyDescent="0.25">
      <c r="A333" s="9" t="s">
        <v>624</v>
      </c>
      <c r="B333" s="12">
        <v>9730.5252758850274</v>
      </c>
      <c r="C333">
        <f>SAFADModel_final_000047[[#This Row],[Whole Building:Facility Total Electric Demand Power '[W'](Hourly) ]]/1000</f>
        <v>9.7305252758850269</v>
      </c>
    </row>
    <row r="334" spans="1:3" x14ac:dyDescent="0.25">
      <c r="A334" s="9" t="s">
        <v>625</v>
      </c>
      <c r="B334" s="12">
        <v>9680.8374372612161</v>
      </c>
      <c r="C334">
        <f>SAFADModel_final_000047[[#This Row],[Whole Building:Facility Total Electric Demand Power '[W'](Hourly) ]]/1000</f>
        <v>9.680837437261216</v>
      </c>
    </row>
    <row r="335" spans="1:3" x14ac:dyDescent="0.25">
      <c r="A335" s="9" t="s">
        <v>626</v>
      </c>
      <c r="B335" s="12">
        <v>9659.9641575189326</v>
      </c>
      <c r="C335">
        <f>SAFADModel_final_000047[[#This Row],[Whole Building:Facility Total Electric Demand Power '[W'](Hourly) ]]/1000</f>
        <v>9.6599641575189317</v>
      </c>
    </row>
    <row r="336" spans="1:3" x14ac:dyDescent="0.25">
      <c r="A336" s="9" t="s">
        <v>627</v>
      </c>
      <c r="B336" s="12">
        <v>9647.040192637025</v>
      </c>
      <c r="C336">
        <f>SAFADModel_final_000047[[#This Row],[Whole Building:Facility Total Electric Demand Power '[W'](Hourly) ]]/1000</f>
        <v>9.6470401926370251</v>
      </c>
    </row>
    <row r="337" spans="1:3" x14ac:dyDescent="0.25">
      <c r="A337" s="9" t="s">
        <v>628</v>
      </c>
      <c r="B337" s="12">
        <v>9629.9558812942723</v>
      </c>
      <c r="C337">
        <f>SAFADModel_final_000047[[#This Row],[Whole Building:Facility Total Electric Demand Power '[W'](Hourly) ]]/1000</f>
        <v>9.629955881294272</v>
      </c>
    </row>
    <row r="338" spans="1:3" x14ac:dyDescent="0.25">
      <c r="A338" s="9" t="s">
        <v>241</v>
      </c>
      <c r="B338" s="12">
        <v>7252.9687692738671</v>
      </c>
      <c r="C338">
        <f>SAFADModel_final_000047[[#This Row],[Whole Building:Facility Total Electric Demand Power '[W'](Hourly) ]]/1000</f>
        <v>7.2529687692738669</v>
      </c>
    </row>
    <row r="339" spans="1:3" x14ac:dyDescent="0.25">
      <c r="A339" s="9" t="s">
        <v>242</v>
      </c>
      <c r="B339" s="12">
        <v>8014.5595862024593</v>
      </c>
      <c r="C339">
        <f>SAFADModel_final_000047[[#This Row],[Whole Building:Facility Total Electric Demand Power '[W'](Hourly) ]]/1000</f>
        <v>8.0145595862024592</v>
      </c>
    </row>
    <row r="340" spans="1:3" x14ac:dyDescent="0.25">
      <c r="A340" s="9" t="s">
        <v>243</v>
      </c>
      <c r="B340" s="12">
        <v>8047.3511654993245</v>
      </c>
      <c r="C340">
        <f>SAFADModel_final_000047[[#This Row],[Whole Building:Facility Total Electric Demand Power '[W'](Hourly) ]]/1000</f>
        <v>8.0473511654993253</v>
      </c>
    </row>
    <row r="341" spans="1:3" x14ac:dyDescent="0.25">
      <c r="A341" s="9" t="s">
        <v>244</v>
      </c>
      <c r="B341" s="12">
        <v>7967.9302291247586</v>
      </c>
      <c r="C341">
        <f>SAFADModel_final_000047[[#This Row],[Whole Building:Facility Total Electric Demand Power '[W'](Hourly) ]]/1000</f>
        <v>7.9679302291247582</v>
      </c>
    </row>
    <row r="342" spans="1:3" x14ac:dyDescent="0.25">
      <c r="A342" s="9" t="s">
        <v>245</v>
      </c>
      <c r="B342" s="12">
        <v>7908.0429559079557</v>
      </c>
      <c r="C342">
        <f>SAFADModel_final_000047[[#This Row],[Whole Building:Facility Total Electric Demand Power '[W'](Hourly) ]]/1000</f>
        <v>7.9080429559079555</v>
      </c>
    </row>
    <row r="343" spans="1:3" x14ac:dyDescent="0.25">
      <c r="A343" s="9" t="s">
        <v>246</v>
      </c>
      <c r="B343" s="12">
        <v>7961.8713159010376</v>
      </c>
      <c r="C343">
        <f>SAFADModel_final_000047[[#This Row],[Whole Building:Facility Total Electric Demand Power '[W'](Hourly) ]]/1000</f>
        <v>7.9618713159010372</v>
      </c>
    </row>
    <row r="344" spans="1:3" x14ac:dyDescent="0.25">
      <c r="A344" s="9" t="s">
        <v>247</v>
      </c>
      <c r="B344" s="12">
        <v>8011.8306540403601</v>
      </c>
      <c r="C344">
        <f>SAFADModel_final_000047[[#This Row],[Whole Building:Facility Total Electric Demand Power '[W'](Hourly) ]]/1000</f>
        <v>8.0118306540403594</v>
      </c>
    </row>
    <row r="345" spans="1:3" x14ac:dyDescent="0.25">
      <c r="A345" s="9" t="s">
        <v>248</v>
      </c>
      <c r="B345" s="12">
        <v>37559.667829518345</v>
      </c>
      <c r="C345">
        <f>SAFADModel_final_000047[[#This Row],[Whole Building:Facility Total Electric Demand Power '[W'](Hourly) ]]/1000</f>
        <v>37.559667829518347</v>
      </c>
    </row>
    <row r="346" spans="1:3" x14ac:dyDescent="0.25">
      <c r="A346" s="9" t="s">
        <v>249</v>
      </c>
      <c r="B346" s="12">
        <v>87825.261641652571</v>
      </c>
      <c r="C346">
        <f>SAFADModel_final_000047[[#This Row],[Whole Building:Facility Total Electric Demand Power '[W'](Hourly) ]]/1000</f>
        <v>87.825261641652574</v>
      </c>
    </row>
    <row r="347" spans="1:3" x14ac:dyDescent="0.25">
      <c r="A347" s="9" t="s">
        <v>250</v>
      </c>
      <c r="B347" s="12">
        <v>139276.15575174373</v>
      </c>
      <c r="C347">
        <f>SAFADModel_final_000047[[#This Row],[Whole Building:Facility Total Electric Demand Power '[W'](Hourly) ]]/1000</f>
        <v>139.27615575174374</v>
      </c>
    </row>
    <row r="348" spans="1:3" x14ac:dyDescent="0.25">
      <c r="A348" s="9" t="s">
        <v>251</v>
      </c>
      <c r="B348" s="12">
        <v>129925.51400574848</v>
      </c>
      <c r="C348">
        <f>SAFADModel_final_000047[[#This Row],[Whole Building:Facility Total Electric Demand Power '[W'](Hourly) ]]/1000</f>
        <v>129.92551400574848</v>
      </c>
    </row>
    <row r="349" spans="1:3" x14ac:dyDescent="0.25">
      <c r="A349" s="9" t="s">
        <v>252</v>
      </c>
      <c r="B349" s="12">
        <v>175543.99501216403</v>
      </c>
      <c r="C349">
        <f>SAFADModel_final_000047[[#This Row],[Whole Building:Facility Total Electric Demand Power '[W'](Hourly) ]]/1000</f>
        <v>175.54399501216403</v>
      </c>
    </row>
    <row r="350" spans="1:3" x14ac:dyDescent="0.25">
      <c r="A350" s="9" t="s">
        <v>253</v>
      </c>
      <c r="B350" s="12">
        <v>174509.82865282602</v>
      </c>
      <c r="C350">
        <f>SAFADModel_final_000047[[#This Row],[Whole Building:Facility Total Electric Demand Power '[W'](Hourly) ]]/1000</f>
        <v>174.50982865282603</v>
      </c>
    </row>
    <row r="351" spans="1:3" x14ac:dyDescent="0.25">
      <c r="A351" s="9" t="s">
        <v>254</v>
      </c>
      <c r="B351" s="12">
        <v>204194.97597909006</v>
      </c>
      <c r="C351">
        <f>SAFADModel_final_000047[[#This Row],[Whole Building:Facility Total Electric Demand Power '[W'](Hourly) ]]/1000</f>
        <v>204.19497597909006</v>
      </c>
    </row>
    <row r="352" spans="1:3" x14ac:dyDescent="0.25">
      <c r="A352" s="9" t="s">
        <v>255</v>
      </c>
      <c r="B352" s="12">
        <v>217547.70042507281</v>
      </c>
      <c r="C352">
        <f>SAFADModel_final_000047[[#This Row],[Whole Building:Facility Total Electric Demand Power '[W'](Hourly) ]]/1000</f>
        <v>217.5477004250728</v>
      </c>
    </row>
    <row r="353" spans="1:3" x14ac:dyDescent="0.25">
      <c r="A353" s="9" t="s">
        <v>256</v>
      </c>
      <c r="B353" s="12">
        <v>195852.40109419764</v>
      </c>
      <c r="C353">
        <f>SAFADModel_final_000047[[#This Row],[Whole Building:Facility Total Electric Demand Power '[W'](Hourly) ]]/1000</f>
        <v>195.85240109419763</v>
      </c>
    </row>
    <row r="354" spans="1:3" x14ac:dyDescent="0.25">
      <c r="A354" s="9" t="s">
        <v>257</v>
      </c>
      <c r="B354" s="12">
        <v>173009.11656487666</v>
      </c>
      <c r="C354">
        <f>SAFADModel_final_000047[[#This Row],[Whole Building:Facility Total Electric Demand Power '[W'](Hourly) ]]/1000</f>
        <v>173.00911656487665</v>
      </c>
    </row>
    <row r="355" spans="1:3" x14ac:dyDescent="0.25">
      <c r="A355" s="9" t="s">
        <v>258</v>
      </c>
      <c r="B355" s="12">
        <v>67590.935759070795</v>
      </c>
      <c r="C355">
        <f>SAFADModel_final_000047[[#This Row],[Whole Building:Facility Total Electric Demand Power '[W'](Hourly) ]]/1000</f>
        <v>67.590935759070788</v>
      </c>
    </row>
    <row r="356" spans="1:3" x14ac:dyDescent="0.25">
      <c r="A356" s="9" t="s">
        <v>259</v>
      </c>
      <c r="B356" s="12">
        <v>33040.869307997455</v>
      </c>
      <c r="C356">
        <f>SAFADModel_final_000047[[#This Row],[Whole Building:Facility Total Electric Demand Power '[W'](Hourly) ]]/1000</f>
        <v>33.040869307997454</v>
      </c>
    </row>
    <row r="357" spans="1:3" x14ac:dyDescent="0.25">
      <c r="A357" s="9" t="s">
        <v>260</v>
      </c>
      <c r="B357" s="12">
        <v>13199.324974150339</v>
      </c>
      <c r="C357">
        <f>SAFADModel_final_000047[[#This Row],[Whole Building:Facility Total Electric Demand Power '[W'](Hourly) ]]/1000</f>
        <v>13.199324974150338</v>
      </c>
    </row>
    <row r="358" spans="1:3" x14ac:dyDescent="0.25">
      <c r="A358" s="9" t="s">
        <v>261</v>
      </c>
      <c r="B358" s="12">
        <v>10164.960829158581</v>
      </c>
      <c r="C358">
        <f>SAFADModel_final_000047[[#This Row],[Whole Building:Facility Total Electric Demand Power '[W'](Hourly) ]]/1000</f>
        <v>10.164960829158581</v>
      </c>
    </row>
    <row r="359" spans="1:3" x14ac:dyDescent="0.25">
      <c r="A359" s="9" t="s">
        <v>262</v>
      </c>
      <c r="B359" s="12">
        <v>9727.2948993134905</v>
      </c>
      <c r="C359">
        <f>SAFADModel_final_000047[[#This Row],[Whole Building:Facility Total Electric Demand Power '[W'](Hourly) ]]/1000</f>
        <v>9.72729489931349</v>
      </c>
    </row>
    <row r="360" spans="1:3" x14ac:dyDescent="0.25">
      <c r="A360" s="9" t="s">
        <v>263</v>
      </c>
      <c r="B360" s="12">
        <v>9716.2186044144801</v>
      </c>
      <c r="C360">
        <f>SAFADModel_final_000047[[#This Row],[Whole Building:Facility Total Electric Demand Power '[W'](Hourly) ]]/1000</f>
        <v>9.7162186044144807</v>
      </c>
    </row>
    <row r="361" spans="1:3" x14ac:dyDescent="0.25">
      <c r="A361" s="9" t="s">
        <v>264</v>
      </c>
      <c r="B361" s="12">
        <v>9679.7033921524726</v>
      </c>
      <c r="C361">
        <f>SAFADModel_final_000047[[#This Row],[Whole Building:Facility Total Electric Demand Power '[W'](Hourly) ]]/1000</f>
        <v>9.6797033921524722</v>
      </c>
    </row>
    <row r="362" spans="1:3" x14ac:dyDescent="0.25">
      <c r="A362" s="9" t="s">
        <v>265</v>
      </c>
      <c r="B362" s="12">
        <v>7576.189550459756</v>
      </c>
      <c r="C362">
        <f>SAFADModel_final_000047[[#This Row],[Whole Building:Facility Total Electric Demand Power '[W'](Hourly) ]]/1000</f>
        <v>7.5761895504597563</v>
      </c>
    </row>
    <row r="363" spans="1:3" x14ac:dyDescent="0.25">
      <c r="A363" s="9" t="s">
        <v>266</v>
      </c>
      <c r="B363" s="12">
        <v>8064.4869029391566</v>
      </c>
      <c r="C363">
        <f>SAFADModel_final_000047[[#This Row],[Whole Building:Facility Total Electric Demand Power '[W'](Hourly) ]]/1000</f>
        <v>8.0644869029391568</v>
      </c>
    </row>
    <row r="364" spans="1:3" x14ac:dyDescent="0.25">
      <c r="A364" s="9" t="s">
        <v>267</v>
      </c>
      <c r="B364" s="12">
        <v>8013.3938789275853</v>
      </c>
      <c r="C364">
        <f>SAFADModel_final_000047[[#This Row],[Whole Building:Facility Total Electric Demand Power '[W'](Hourly) ]]/1000</f>
        <v>8.0133938789275856</v>
      </c>
    </row>
    <row r="365" spans="1:3" x14ac:dyDescent="0.25">
      <c r="A365" s="9" t="s">
        <v>268</v>
      </c>
      <c r="B365" s="12">
        <v>7978.945209742692</v>
      </c>
      <c r="C365">
        <f>SAFADModel_final_000047[[#This Row],[Whole Building:Facility Total Electric Demand Power '[W'](Hourly) ]]/1000</f>
        <v>7.9789452097426921</v>
      </c>
    </row>
    <row r="366" spans="1:3" x14ac:dyDescent="0.25">
      <c r="A366" s="9" t="s">
        <v>269</v>
      </c>
      <c r="B366" s="12">
        <v>7937.7202900098564</v>
      </c>
      <c r="C366">
        <f>SAFADModel_final_000047[[#This Row],[Whole Building:Facility Total Electric Demand Power '[W'](Hourly) ]]/1000</f>
        <v>7.9377202900098567</v>
      </c>
    </row>
    <row r="367" spans="1:3" x14ac:dyDescent="0.25">
      <c r="A367" s="9" t="s">
        <v>270</v>
      </c>
      <c r="B367" s="12">
        <v>7984.6760192880392</v>
      </c>
      <c r="C367">
        <f>SAFADModel_final_000047[[#This Row],[Whole Building:Facility Total Electric Demand Power '[W'](Hourly) ]]/1000</f>
        <v>7.9846760192880391</v>
      </c>
    </row>
    <row r="368" spans="1:3" x14ac:dyDescent="0.25">
      <c r="A368" s="9" t="s">
        <v>271</v>
      </c>
      <c r="B368" s="12">
        <v>8159.7794163342514</v>
      </c>
      <c r="C368">
        <f>SAFADModel_final_000047[[#This Row],[Whole Building:Facility Total Electric Demand Power '[W'](Hourly) ]]/1000</f>
        <v>8.159779416334251</v>
      </c>
    </row>
    <row r="369" spans="1:3" x14ac:dyDescent="0.25">
      <c r="A369" s="9" t="s">
        <v>272</v>
      </c>
      <c r="B369" s="12">
        <v>26063.838846730258</v>
      </c>
      <c r="C369">
        <f>SAFADModel_final_000047[[#This Row],[Whole Building:Facility Total Electric Demand Power '[W'](Hourly) ]]/1000</f>
        <v>26.063838846730256</v>
      </c>
    </row>
    <row r="370" spans="1:3" x14ac:dyDescent="0.25">
      <c r="A370" s="9" t="s">
        <v>273</v>
      </c>
      <c r="B370" s="12">
        <v>105390.36613901459</v>
      </c>
      <c r="C370">
        <f>SAFADModel_final_000047[[#This Row],[Whole Building:Facility Total Electric Demand Power '[W'](Hourly) ]]/1000</f>
        <v>105.39036613901459</v>
      </c>
    </row>
    <row r="371" spans="1:3" x14ac:dyDescent="0.25">
      <c r="A371" s="9" t="s">
        <v>274</v>
      </c>
      <c r="B371" s="12">
        <v>140037.09949659597</v>
      </c>
      <c r="C371">
        <f>SAFADModel_final_000047[[#This Row],[Whole Building:Facility Total Electric Demand Power '[W'](Hourly) ]]/1000</f>
        <v>140.03709949659597</v>
      </c>
    </row>
    <row r="372" spans="1:3" x14ac:dyDescent="0.25">
      <c r="A372" s="9" t="s">
        <v>275</v>
      </c>
      <c r="B372" s="12">
        <v>146890.88877428402</v>
      </c>
      <c r="C372">
        <f>SAFADModel_final_000047[[#This Row],[Whole Building:Facility Total Electric Demand Power '[W'](Hourly) ]]/1000</f>
        <v>146.89088877428401</v>
      </c>
    </row>
    <row r="373" spans="1:3" x14ac:dyDescent="0.25">
      <c r="A373" s="9" t="s">
        <v>276</v>
      </c>
      <c r="B373" s="12">
        <v>180951.77785082336</v>
      </c>
      <c r="C373">
        <f>SAFADModel_final_000047[[#This Row],[Whole Building:Facility Total Electric Demand Power '[W'](Hourly) ]]/1000</f>
        <v>180.95177785082336</v>
      </c>
    </row>
    <row r="374" spans="1:3" x14ac:dyDescent="0.25">
      <c r="A374" s="9" t="s">
        <v>277</v>
      </c>
      <c r="B374" s="12">
        <v>168506.34490793032</v>
      </c>
      <c r="C374">
        <f>SAFADModel_final_000047[[#This Row],[Whole Building:Facility Total Electric Demand Power '[W'](Hourly) ]]/1000</f>
        <v>168.50634490793033</v>
      </c>
    </row>
    <row r="375" spans="1:3" x14ac:dyDescent="0.25">
      <c r="A375" s="9" t="s">
        <v>278</v>
      </c>
      <c r="B375" s="12">
        <v>193694.13687577451</v>
      </c>
      <c r="C375">
        <f>SAFADModel_final_000047[[#This Row],[Whole Building:Facility Total Electric Demand Power '[W'](Hourly) ]]/1000</f>
        <v>193.69413687577452</v>
      </c>
    </row>
    <row r="376" spans="1:3" x14ac:dyDescent="0.25">
      <c r="A376" s="9" t="s">
        <v>279</v>
      </c>
      <c r="B376" s="12">
        <v>171482.96140993238</v>
      </c>
      <c r="C376">
        <f>SAFADModel_final_000047[[#This Row],[Whole Building:Facility Total Electric Demand Power '[W'](Hourly) ]]/1000</f>
        <v>171.48296140993239</v>
      </c>
    </row>
    <row r="377" spans="1:3" x14ac:dyDescent="0.25">
      <c r="A377" s="9" t="s">
        <v>280</v>
      </c>
      <c r="B377" s="12">
        <v>176519.03548716978</v>
      </c>
      <c r="C377">
        <f>SAFADModel_final_000047[[#This Row],[Whole Building:Facility Total Electric Demand Power '[W'](Hourly) ]]/1000</f>
        <v>176.51903548716979</v>
      </c>
    </row>
    <row r="378" spans="1:3" x14ac:dyDescent="0.25">
      <c r="A378" s="9" t="s">
        <v>281</v>
      </c>
      <c r="B378" s="12">
        <v>148410.90553563586</v>
      </c>
      <c r="C378">
        <f>SAFADModel_final_000047[[#This Row],[Whole Building:Facility Total Electric Demand Power '[W'](Hourly) ]]/1000</f>
        <v>148.41090553563586</v>
      </c>
    </row>
    <row r="379" spans="1:3" x14ac:dyDescent="0.25">
      <c r="A379" s="9" t="s">
        <v>282</v>
      </c>
      <c r="B379" s="12">
        <v>135991.35749958773</v>
      </c>
      <c r="C379">
        <f>SAFADModel_final_000047[[#This Row],[Whole Building:Facility Total Electric Demand Power '[W'](Hourly) ]]/1000</f>
        <v>135.99135749958774</v>
      </c>
    </row>
    <row r="380" spans="1:3" x14ac:dyDescent="0.25">
      <c r="A380" s="9" t="s">
        <v>283</v>
      </c>
      <c r="B380" s="12">
        <v>75294.99148130657</v>
      </c>
      <c r="C380">
        <f>SAFADModel_final_000047[[#This Row],[Whole Building:Facility Total Electric Demand Power '[W'](Hourly) ]]/1000</f>
        <v>75.294991481306567</v>
      </c>
    </row>
    <row r="381" spans="1:3" x14ac:dyDescent="0.25">
      <c r="A381" s="9" t="s">
        <v>284</v>
      </c>
      <c r="B381" s="12">
        <v>36608.866760896279</v>
      </c>
      <c r="C381">
        <f>SAFADModel_final_000047[[#This Row],[Whole Building:Facility Total Electric Demand Power '[W'](Hourly) ]]/1000</f>
        <v>36.608866760896277</v>
      </c>
    </row>
    <row r="382" spans="1:3" x14ac:dyDescent="0.25">
      <c r="A382" s="9" t="s">
        <v>285</v>
      </c>
      <c r="B382" s="12">
        <v>10377.036585959771</v>
      </c>
      <c r="C382">
        <f>SAFADModel_final_000047[[#This Row],[Whole Building:Facility Total Electric Demand Power '[W'](Hourly) ]]/1000</f>
        <v>10.377036585959772</v>
      </c>
    </row>
    <row r="383" spans="1:3" x14ac:dyDescent="0.25">
      <c r="A383" s="9" t="s">
        <v>286</v>
      </c>
      <c r="B383" s="12">
        <v>9319.6877387221157</v>
      </c>
      <c r="C383">
        <f>SAFADModel_final_000047[[#This Row],[Whole Building:Facility Total Electric Demand Power '[W'](Hourly) ]]/1000</f>
        <v>9.3196877387221164</v>
      </c>
    </row>
    <row r="384" spans="1:3" x14ac:dyDescent="0.25">
      <c r="A384" s="9" t="s">
        <v>287</v>
      </c>
      <c r="B384" s="12">
        <v>9009.5925112601381</v>
      </c>
      <c r="C384">
        <f>SAFADModel_final_000047[[#This Row],[Whole Building:Facility Total Electric Demand Power '[W'](Hourly) ]]/1000</f>
        <v>9.0095925112601378</v>
      </c>
    </row>
    <row r="385" spans="1:3" x14ac:dyDescent="0.25">
      <c r="A385" s="9" t="s">
        <v>288</v>
      </c>
      <c r="B385" s="12">
        <v>8915.5980551315752</v>
      </c>
      <c r="C385">
        <f>SAFADModel_final_000047[[#This Row],[Whole Building:Facility Total Electric Demand Power '[W'](Hourly) ]]/1000</f>
        <v>8.915598055131575</v>
      </c>
    </row>
    <row r="386" spans="1:3" x14ac:dyDescent="0.25">
      <c r="A386" s="9" t="s">
        <v>289</v>
      </c>
      <c r="B386" s="12">
        <v>9799.1986641391268</v>
      </c>
      <c r="C386">
        <f>SAFADModel_final_000047[[#This Row],[Whole Building:Facility Total Electric Demand Power '[W'](Hourly) ]]/1000</f>
        <v>9.7991986641391264</v>
      </c>
    </row>
    <row r="387" spans="1:3" x14ac:dyDescent="0.25">
      <c r="A387" s="9" t="s">
        <v>290</v>
      </c>
      <c r="B387" s="12">
        <v>9726.6485076548943</v>
      </c>
      <c r="C387">
        <f>SAFADModel_final_000047[[#This Row],[Whole Building:Facility Total Electric Demand Power '[W'](Hourly) ]]/1000</f>
        <v>9.726648507654895</v>
      </c>
    </row>
    <row r="388" spans="1:3" x14ac:dyDescent="0.25">
      <c r="A388" s="9" t="s">
        <v>291</v>
      </c>
      <c r="B388" s="12">
        <v>9692.1881511880201</v>
      </c>
      <c r="C388">
        <f>SAFADModel_final_000047[[#This Row],[Whole Building:Facility Total Electric Demand Power '[W'](Hourly) ]]/1000</f>
        <v>9.6921881511880201</v>
      </c>
    </row>
    <row r="389" spans="1:3" x14ac:dyDescent="0.25">
      <c r="A389" s="9" t="s">
        <v>292</v>
      </c>
      <c r="B389" s="12">
        <v>9632.9719892007415</v>
      </c>
      <c r="C389">
        <f>SAFADModel_final_000047[[#This Row],[Whole Building:Facility Total Electric Demand Power '[W'](Hourly) ]]/1000</f>
        <v>9.6329719892007422</v>
      </c>
    </row>
    <row r="390" spans="1:3" x14ac:dyDescent="0.25">
      <c r="A390" s="9" t="s">
        <v>293</v>
      </c>
      <c r="B390" s="12">
        <v>9573.9428921502531</v>
      </c>
      <c r="C390">
        <f>SAFADModel_final_000047[[#This Row],[Whole Building:Facility Total Electric Demand Power '[W'](Hourly) ]]/1000</f>
        <v>9.573942892150253</v>
      </c>
    </row>
    <row r="391" spans="1:3" x14ac:dyDescent="0.25">
      <c r="A391" s="9" t="s">
        <v>294</v>
      </c>
      <c r="B391" s="12">
        <v>9563.148865526151</v>
      </c>
      <c r="C391">
        <f>SAFADModel_final_000047[[#This Row],[Whole Building:Facility Total Electric Demand Power '[W'](Hourly) ]]/1000</f>
        <v>9.5631488655261503</v>
      </c>
    </row>
    <row r="392" spans="1:3" x14ac:dyDescent="0.25">
      <c r="A392" s="9" t="s">
        <v>295</v>
      </c>
      <c r="B392" s="12">
        <v>9634.9778238254894</v>
      </c>
      <c r="C392">
        <f>SAFADModel_final_000047[[#This Row],[Whole Building:Facility Total Electric Demand Power '[W'](Hourly) ]]/1000</f>
        <v>9.6349778238254888</v>
      </c>
    </row>
    <row r="393" spans="1:3" x14ac:dyDescent="0.25">
      <c r="A393" s="9" t="s">
        <v>296</v>
      </c>
      <c r="B393" s="12">
        <v>9741.146300734008</v>
      </c>
      <c r="C393">
        <f>SAFADModel_final_000047[[#This Row],[Whole Building:Facility Total Electric Demand Power '[W'](Hourly) ]]/1000</f>
        <v>9.7411463007340089</v>
      </c>
    </row>
    <row r="394" spans="1:3" x14ac:dyDescent="0.25">
      <c r="A394" s="9" t="s">
        <v>297</v>
      </c>
      <c r="B394" s="12">
        <v>9821.3542916121642</v>
      </c>
      <c r="C394">
        <f>SAFADModel_final_000047[[#This Row],[Whole Building:Facility Total Electric Demand Power '[W'](Hourly) ]]/1000</f>
        <v>9.821354291612165</v>
      </c>
    </row>
    <row r="395" spans="1:3" x14ac:dyDescent="0.25">
      <c r="A395" s="9" t="s">
        <v>298</v>
      </c>
      <c r="B395" s="12">
        <v>9869.2752776171601</v>
      </c>
      <c r="C395">
        <f>SAFADModel_final_000047[[#This Row],[Whole Building:Facility Total Electric Demand Power '[W'](Hourly) ]]/1000</f>
        <v>9.8692752776171595</v>
      </c>
    </row>
    <row r="396" spans="1:3" x14ac:dyDescent="0.25">
      <c r="A396" s="9" t="s">
        <v>299</v>
      </c>
      <c r="B396" s="12">
        <v>9913.0392596549336</v>
      </c>
      <c r="C396">
        <f>SAFADModel_final_000047[[#This Row],[Whole Building:Facility Total Electric Demand Power '[W'](Hourly) ]]/1000</f>
        <v>9.9130392596549335</v>
      </c>
    </row>
    <row r="397" spans="1:3" x14ac:dyDescent="0.25">
      <c r="A397" s="9" t="s">
        <v>300</v>
      </c>
      <c r="B397" s="12">
        <v>9948.1653360234577</v>
      </c>
      <c r="C397">
        <f>SAFADModel_final_000047[[#This Row],[Whole Building:Facility Total Electric Demand Power '[W'](Hourly) ]]/1000</f>
        <v>9.9481653360234574</v>
      </c>
    </row>
    <row r="398" spans="1:3" x14ac:dyDescent="0.25">
      <c r="A398" s="9" t="s">
        <v>301</v>
      </c>
      <c r="B398" s="12">
        <v>9967.1619853627653</v>
      </c>
      <c r="C398">
        <f>SAFADModel_final_000047[[#This Row],[Whole Building:Facility Total Electric Demand Power '[W'](Hourly) ]]/1000</f>
        <v>9.9671619853627647</v>
      </c>
    </row>
    <row r="399" spans="1:3" x14ac:dyDescent="0.25">
      <c r="A399" s="9" t="s">
        <v>302</v>
      </c>
      <c r="B399" s="12">
        <v>9981.9495833988603</v>
      </c>
      <c r="C399">
        <f>SAFADModel_final_000047[[#This Row],[Whole Building:Facility Total Electric Demand Power '[W'](Hourly) ]]/1000</f>
        <v>9.9819495833988601</v>
      </c>
    </row>
    <row r="400" spans="1:3" x14ac:dyDescent="0.25">
      <c r="A400" s="9" t="s">
        <v>303</v>
      </c>
      <c r="B400" s="12">
        <v>9999.563078376259</v>
      </c>
      <c r="C400">
        <f>SAFADModel_final_000047[[#This Row],[Whole Building:Facility Total Electric Demand Power '[W'](Hourly) ]]/1000</f>
        <v>9.9995630783762586</v>
      </c>
    </row>
    <row r="401" spans="1:3" x14ac:dyDescent="0.25">
      <c r="A401" s="9" t="s">
        <v>304</v>
      </c>
      <c r="B401" s="12">
        <v>10008.328280577443</v>
      </c>
      <c r="C401">
        <f>SAFADModel_final_000047[[#This Row],[Whole Building:Facility Total Electric Demand Power '[W'](Hourly) ]]/1000</f>
        <v>10.008328280577443</v>
      </c>
    </row>
    <row r="402" spans="1:3" x14ac:dyDescent="0.25">
      <c r="A402" s="9" t="s">
        <v>305</v>
      </c>
      <c r="B402" s="12">
        <v>9994.2153355781647</v>
      </c>
      <c r="C402">
        <f>SAFADModel_final_000047[[#This Row],[Whole Building:Facility Total Electric Demand Power '[W'](Hourly) ]]/1000</f>
        <v>9.9942153355781649</v>
      </c>
    </row>
    <row r="403" spans="1:3" x14ac:dyDescent="0.25">
      <c r="A403" s="9" t="s">
        <v>306</v>
      </c>
      <c r="B403" s="12">
        <v>9951.8896077955214</v>
      </c>
      <c r="C403">
        <f>SAFADModel_final_000047[[#This Row],[Whole Building:Facility Total Electric Demand Power '[W'](Hourly) ]]/1000</f>
        <v>9.9518896077955219</v>
      </c>
    </row>
    <row r="404" spans="1:3" x14ac:dyDescent="0.25">
      <c r="A404" s="9" t="s">
        <v>307</v>
      </c>
      <c r="B404" s="12">
        <v>9880.8816589752951</v>
      </c>
      <c r="C404">
        <f>SAFADModel_final_000047[[#This Row],[Whole Building:Facility Total Electric Demand Power '[W'](Hourly) ]]/1000</f>
        <v>9.8808816589752944</v>
      </c>
    </row>
    <row r="405" spans="1:3" x14ac:dyDescent="0.25">
      <c r="A405" s="9" t="s">
        <v>308</v>
      </c>
      <c r="B405" s="12">
        <v>9802.8209126481997</v>
      </c>
      <c r="C405">
        <f>SAFADModel_final_000047[[#This Row],[Whole Building:Facility Total Electric Demand Power '[W'](Hourly) ]]/1000</f>
        <v>9.8028209126481993</v>
      </c>
    </row>
    <row r="406" spans="1:3" x14ac:dyDescent="0.25">
      <c r="A406" s="9" t="s">
        <v>309</v>
      </c>
      <c r="B406" s="12">
        <v>9752.8212856875416</v>
      </c>
      <c r="C406">
        <f>SAFADModel_final_000047[[#This Row],[Whole Building:Facility Total Electric Demand Power '[W'](Hourly) ]]/1000</f>
        <v>9.752821285687542</v>
      </c>
    </row>
    <row r="407" spans="1:3" x14ac:dyDescent="0.25">
      <c r="A407" s="9" t="s">
        <v>310</v>
      </c>
      <c r="B407" s="12">
        <v>9693.2097654945737</v>
      </c>
      <c r="C407">
        <f>SAFADModel_final_000047[[#This Row],[Whole Building:Facility Total Electric Demand Power '[W'](Hourly) ]]/1000</f>
        <v>9.6932097654945739</v>
      </c>
    </row>
    <row r="408" spans="1:3" x14ac:dyDescent="0.25">
      <c r="A408" s="9" t="s">
        <v>311</v>
      </c>
      <c r="B408" s="12">
        <v>9637.2055328775805</v>
      </c>
      <c r="C408">
        <f>SAFADModel_final_000047[[#This Row],[Whole Building:Facility Total Electric Demand Power '[W'](Hourly) ]]/1000</f>
        <v>9.6372055328775801</v>
      </c>
    </row>
    <row r="409" spans="1:3" x14ac:dyDescent="0.25">
      <c r="A409" s="9" t="s">
        <v>312</v>
      </c>
      <c r="B409" s="12">
        <v>9589.614927397166</v>
      </c>
      <c r="C409">
        <f>SAFADModel_final_000047[[#This Row],[Whole Building:Facility Total Electric Demand Power '[W'](Hourly) ]]/1000</f>
        <v>9.5896149273971663</v>
      </c>
    </row>
    <row r="410" spans="1:3" x14ac:dyDescent="0.25">
      <c r="A410" s="9" t="s">
        <v>313</v>
      </c>
      <c r="B410" s="12">
        <v>9549.014491450811</v>
      </c>
      <c r="C410">
        <f>SAFADModel_final_000047[[#This Row],[Whole Building:Facility Total Electric Demand Power '[W'](Hourly) ]]/1000</f>
        <v>9.5490144914508104</v>
      </c>
    </row>
    <row r="411" spans="1:3" x14ac:dyDescent="0.25">
      <c r="A411" s="9" t="s">
        <v>314</v>
      </c>
      <c r="B411" s="12">
        <v>9511.8870917371678</v>
      </c>
      <c r="C411">
        <f>SAFADModel_final_000047[[#This Row],[Whole Building:Facility Total Electric Demand Power '[W'](Hourly) ]]/1000</f>
        <v>9.511887091737167</v>
      </c>
    </row>
    <row r="412" spans="1:3" x14ac:dyDescent="0.25">
      <c r="A412" s="9" t="s">
        <v>315</v>
      </c>
      <c r="B412" s="12">
        <v>9483.0227717313264</v>
      </c>
      <c r="C412">
        <f>SAFADModel_final_000047[[#This Row],[Whole Building:Facility Total Electric Demand Power '[W'](Hourly) ]]/1000</f>
        <v>9.483022771731326</v>
      </c>
    </row>
    <row r="413" spans="1:3" x14ac:dyDescent="0.25">
      <c r="A413" s="9" t="s">
        <v>316</v>
      </c>
      <c r="B413" s="12">
        <v>9459.9461851782271</v>
      </c>
      <c r="C413">
        <f>SAFADModel_final_000047[[#This Row],[Whole Building:Facility Total Electric Demand Power '[W'](Hourly) ]]/1000</f>
        <v>9.4599461851782269</v>
      </c>
    </row>
    <row r="414" spans="1:3" x14ac:dyDescent="0.25">
      <c r="A414" s="9" t="s">
        <v>317</v>
      </c>
      <c r="B414" s="12">
        <v>9439.003497171534</v>
      </c>
      <c r="C414">
        <f>SAFADModel_final_000047[[#This Row],[Whole Building:Facility Total Electric Demand Power '[W'](Hourly) ]]/1000</f>
        <v>9.4390034971715338</v>
      </c>
    </row>
    <row r="415" spans="1:3" x14ac:dyDescent="0.25">
      <c r="A415" s="9" t="s">
        <v>318</v>
      </c>
      <c r="B415" s="12">
        <v>9456.1390818321161</v>
      </c>
      <c r="C415">
        <f>SAFADModel_final_000047[[#This Row],[Whole Building:Facility Total Electric Demand Power '[W'](Hourly) ]]/1000</f>
        <v>9.4561390818321165</v>
      </c>
    </row>
    <row r="416" spans="1:3" x14ac:dyDescent="0.25">
      <c r="A416" s="9" t="s">
        <v>319</v>
      </c>
      <c r="B416" s="12">
        <v>9521.3854511042882</v>
      </c>
      <c r="C416">
        <f>SAFADModel_final_000047[[#This Row],[Whole Building:Facility Total Electric Demand Power '[W'](Hourly) ]]/1000</f>
        <v>9.5213854511042886</v>
      </c>
    </row>
    <row r="417" spans="1:3" x14ac:dyDescent="0.25">
      <c r="A417" s="9" t="s">
        <v>320</v>
      </c>
      <c r="B417" s="12">
        <v>9605.2454433371477</v>
      </c>
      <c r="C417">
        <f>SAFADModel_final_000047[[#This Row],[Whole Building:Facility Total Electric Demand Power '[W'](Hourly) ]]/1000</f>
        <v>9.6052454433371484</v>
      </c>
    </row>
    <row r="418" spans="1:3" x14ac:dyDescent="0.25">
      <c r="A418" s="9" t="s">
        <v>321</v>
      </c>
      <c r="B418" s="12">
        <v>9691.7523530182498</v>
      </c>
      <c r="C418">
        <f>SAFADModel_final_000047[[#This Row],[Whole Building:Facility Total Electric Demand Power '[W'](Hourly) ]]/1000</f>
        <v>9.6917523530182503</v>
      </c>
    </row>
    <row r="419" spans="1:3" x14ac:dyDescent="0.25">
      <c r="A419" s="9" t="s">
        <v>322</v>
      </c>
      <c r="B419" s="12">
        <v>9757.5853969776981</v>
      </c>
      <c r="C419">
        <f>SAFADModel_final_000047[[#This Row],[Whole Building:Facility Total Electric Demand Power '[W'](Hourly) ]]/1000</f>
        <v>9.7575853969776976</v>
      </c>
    </row>
    <row r="420" spans="1:3" x14ac:dyDescent="0.25">
      <c r="A420" s="9" t="s">
        <v>323</v>
      </c>
      <c r="B420" s="12">
        <v>9819.8577959800696</v>
      </c>
      <c r="C420">
        <f>SAFADModel_final_000047[[#This Row],[Whole Building:Facility Total Electric Demand Power '[W'](Hourly) ]]/1000</f>
        <v>9.8198577959800701</v>
      </c>
    </row>
    <row r="421" spans="1:3" x14ac:dyDescent="0.25">
      <c r="A421" s="9" t="s">
        <v>324</v>
      </c>
      <c r="B421" s="12">
        <v>9880.8150401167895</v>
      </c>
      <c r="C421">
        <f>SAFADModel_final_000047[[#This Row],[Whole Building:Facility Total Electric Demand Power '[W'](Hourly) ]]/1000</f>
        <v>9.88081504011679</v>
      </c>
    </row>
    <row r="422" spans="1:3" x14ac:dyDescent="0.25">
      <c r="A422" s="9" t="s">
        <v>325</v>
      </c>
      <c r="B422" s="12">
        <v>9926.3346895201375</v>
      </c>
      <c r="C422">
        <f>SAFADModel_final_000047[[#This Row],[Whole Building:Facility Total Electric Demand Power '[W'](Hourly) ]]/1000</f>
        <v>9.9263346895201376</v>
      </c>
    </row>
    <row r="423" spans="1:3" x14ac:dyDescent="0.25">
      <c r="A423" s="9" t="s">
        <v>326</v>
      </c>
      <c r="B423" s="12">
        <v>9940.3107180832394</v>
      </c>
      <c r="C423">
        <f>SAFADModel_final_000047[[#This Row],[Whole Building:Facility Total Electric Demand Power '[W'](Hourly) ]]/1000</f>
        <v>9.9403107180832393</v>
      </c>
    </row>
    <row r="424" spans="1:3" x14ac:dyDescent="0.25">
      <c r="A424" s="9" t="s">
        <v>327</v>
      </c>
      <c r="B424" s="12">
        <v>9909.9327061753847</v>
      </c>
      <c r="C424">
        <f>SAFADModel_final_000047[[#This Row],[Whole Building:Facility Total Electric Demand Power '[W'](Hourly) ]]/1000</f>
        <v>9.9099327061753844</v>
      </c>
    </row>
    <row r="425" spans="1:3" x14ac:dyDescent="0.25">
      <c r="A425" s="9" t="s">
        <v>328</v>
      </c>
      <c r="B425" s="12">
        <v>9833.7631591528461</v>
      </c>
      <c r="C425">
        <f>SAFADModel_final_000047[[#This Row],[Whole Building:Facility Total Electric Demand Power '[W'](Hourly) ]]/1000</f>
        <v>9.8337631591528467</v>
      </c>
    </row>
    <row r="426" spans="1:3" x14ac:dyDescent="0.25">
      <c r="A426" s="9" t="s">
        <v>329</v>
      </c>
      <c r="B426" s="12">
        <v>9757.6255449982218</v>
      </c>
      <c r="C426">
        <f>SAFADModel_final_000047[[#This Row],[Whole Building:Facility Total Electric Demand Power '[W'](Hourly) ]]/1000</f>
        <v>9.7576255449982217</v>
      </c>
    </row>
    <row r="427" spans="1:3" x14ac:dyDescent="0.25">
      <c r="A427" s="9" t="s">
        <v>330</v>
      </c>
      <c r="B427" s="12">
        <v>9701.9577514914617</v>
      </c>
      <c r="C427">
        <f>SAFADModel_final_000047[[#This Row],[Whole Building:Facility Total Electric Demand Power '[W'](Hourly) ]]/1000</f>
        <v>9.7019577514914612</v>
      </c>
    </row>
    <row r="428" spans="1:3" x14ac:dyDescent="0.25">
      <c r="A428" s="9" t="s">
        <v>331</v>
      </c>
      <c r="B428" s="12">
        <v>9670.8158054800133</v>
      </c>
      <c r="C428">
        <f>SAFADModel_final_000047[[#This Row],[Whole Building:Facility Total Electric Demand Power '[W'](Hourly) ]]/1000</f>
        <v>9.6708158054800126</v>
      </c>
    </row>
    <row r="429" spans="1:3" x14ac:dyDescent="0.25">
      <c r="A429" s="9" t="s">
        <v>332</v>
      </c>
      <c r="B429" s="12">
        <v>9646.497243160331</v>
      </c>
      <c r="C429">
        <f>SAFADModel_final_000047[[#This Row],[Whole Building:Facility Total Electric Demand Power '[W'](Hourly) ]]/1000</f>
        <v>9.6464972431603311</v>
      </c>
    </row>
    <row r="430" spans="1:3" x14ac:dyDescent="0.25">
      <c r="A430" s="9" t="s">
        <v>333</v>
      </c>
      <c r="B430" s="12">
        <v>9619.0683217077094</v>
      </c>
      <c r="C430">
        <f>SAFADModel_final_000047[[#This Row],[Whole Building:Facility Total Electric Demand Power '[W'](Hourly) ]]/1000</f>
        <v>9.6190683217077098</v>
      </c>
    </row>
    <row r="431" spans="1:3" x14ac:dyDescent="0.25">
      <c r="A431" s="9" t="s">
        <v>334</v>
      </c>
      <c r="B431" s="12">
        <v>9583.1115234473418</v>
      </c>
      <c r="C431">
        <f>SAFADModel_final_000047[[#This Row],[Whole Building:Facility Total Electric Demand Power '[W'](Hourly) ]]/1000</f>
        <v>9.5831115234473412</v>
      </c>
    </row>
    <row r="432" spans="1:3" x14ac:dyDescent="0.25">
      <c r="A432" s="9" t="s">
        <v>335</v>
      </c>
      <c r="B432" s="12">
        <v>9553.4880681960367</v>
      </c>
      <c r="C432">
        <f>SAFADModel_final_000047[[#This Row],[Whole Building:Facility Total Electric Demand Power '[W'](Hourly) ]]/1000</f>
        <v>9.553488068196037</v>
      </c>
    </row>
    <row r="433" spans="1:3" x14ac:dyDescent="0.25">
      <c r="A433" s="9" t="s">
        <v>336</v>
      </c>
      <c r="B433" s="12">
        <v>9537.6855271129771</v>
      </c>
      <c r="C433">
        <f>SAFADModel_final_000047[[#This Row],[Whole Building:Facility Total Electric Demand Power '[W'](Hourly) ]]/1000</f>
        <v>9.537685527112977</v>
      </c>
    </row>
    <row r="434" spans="1:3" x14ac:dyDescent="0.25">
      <c r="A434" s="9" t="s">
        <v>337</v>
      </c>
      <c r="B434" s="12">
        <v>9528.2378101651029</v>
      </c>
      <c r="C434">
        <f>SAFADModel_final_000047[[#This Row],[Whole Building:Facility Total Electric Demand Power '[W'](Hourly) ]]/1000</f>
        <v>9.5282378101651037</v>
      </c>
    </row>
    <row r="435" spans="1:3" x14ac:dyDescent="0.25">
      <c r="A435" s="9" t="s">
        <v>338</v>
      </c>
      <c r="B435" s="12">
        <v>9521.6101260004671</v>
      </c>
      <c r="C435">
        <f>SAFADModel_final_000047[[#This Row],[Whole Building:Facility Total Electric Demand Power '[W'](Hourly) ]]/1000</f>
        <v>9.5216101260004677</v>
      </c>
    </row>
    <row r="436" spans="1:3" x14ac:dyDescent="0.25">
      <c r="A436" s="9" t="s">
        <v>339</v>
      </c>
      <c r="B436" s="12">
        <v>9497.5681510094819</v>
      </c>
      <c r="C436">
        <f>SAFADModel_final_000047[[#This Row],[Whole Building:Facility Total Electric Demand Power '[W'](Hourly) ]]/1000</f>
        <v>9.4975681510094816</v>
      </c>
    </row>
    <row r="437" spans="1:3" x14ac:dyDescent="0.25">
      <c r="A437" s="9" t="s">
        <v>340</v>
      </c>
      <c r="B437" s="12">
        <v>9449.7292176270585</v>
      </c>
      <c r="C437">
        <f>SAFADModel_final_000047[[#This Row],[Whole Building:Facility Total Electric Demand Power '[W'](Hourly) ]]/1000</f>
        <v>9.4497292176270591</v>
      </c>
    </row>
    <row r="438" spans="1:3" x14ac:dyDescent="0.25">
      <c r="A438" s="9" t="s">
        <v>341</v>
      </c>
      <c r="B438" s="12">
        <v>9401.4722174695362</v>
      </c>
      <c r="C438">
        <f>SAFADModel_final_000047[[#This Row],[Whole Building:Facility Total Electric Demand Power '[W'](Hourly) ]]/1000</f>
        <v>9.4014722174695358</v>
      </c>
    </row>
    <row r="439" spans="1:3" x14ac:dyDescent="0.25">
      <c r="A439" s="9" t="s">
        <v>342</v>
      </c>
      <c r="B439" s="12">
        <v>9414.1119351686266</v>
      </c>
      <c r="C439">
        <f>SAFADModel_final_000047[[#This Row],[Whole Building:Facility Total Electric Demand Power '[W'](Hourly) ]]/1000</f>
        <v>9.4141119351686271</v>
      </c>
    </row>
    <row r="440" spans="1:3" x14ac:dyDescent="0.25">
      <c r="A440" s="9" t="s">
        <v>343</v>
      </c>
      <c r="B440" s="12">
        <v>9501.0874356829681</v>
      </c>
      <c r="C440">
        <f>SAFADModel_final_000047[[#This Row],[Whole Building:Facility Total Electric Demand Power '[W'](Hourly) ]]/1000</f>
        <v>9.5010874356829689</v>
      </c>
    </row>
    <row r="441" spans="1:3" x14ac:dyDescent="0.25">
      <c r="A441" s="9" t="s">
        <v>344</v>
      </c>
      <c r="B441" s="12">
        <v>9613.6864485043152</v>
      </c>
      <c r="C441">
        <f>SAFADModel_final_000047[[#This Row],[Whole Building:Facility Total Electric Demand Power '[W'](Hourly) ]]/1000</f>
        <v>9.6136864485043159</v>
      </c>
    </row>
    <row r="442" spans="1:3" x14ac:dyDescent="0.25">
      <c r="A442" s="9" t="s">
        <v>345</v>
      </c>
      <c r="B442" s="12">
        <v>9707.9533565110978</v>
      </c>
      <c r="C442">
        <f>SAFADModel_final_000047[[#This Row],[Whole Building:Facility Total Electric Demand Power '[W'](Hourly) ]]/1000</f>
        <v>9.7079533565110978</v>
      </c>
    </row>
    <row r="443" spans="1:3" x14ac:dyDescent="0.25">
      <c r="A443" s="9" t="s">
        <v>346</v>
      </c>
      <c r="B443" s="12">
        <v>9779.8186652202785</v>
      </c>
      <c r="C443">
        <f>SAFADModel_final_000047[[#This Row],[Whole Building:Facility Total Electric Demand Power '[W'](Hourly) ]]/1000</f>
        <v>9.7798186652202777</v>
      </c>
    </row>
    <row r="444" spans="1:3" x14ac:dyDescent="0.25">
      <c r="A444" s="9" t="s">
        <v>347</v>
      </c>
      <c r="B444" s="12">
        <v>9836.5814763811486</v>
      </c>
      <c r="C444">
        <f>SAFADModel_final_000047[[#This Row],[Whole Building:Facility Total Electric Demand Power '[W'](Hourly) ]]/1000</f>
        <v>9.8365814763811485</v>
      </c>
    </row>
    <row r="445" spans="1:3" x14ac:dyDescent="0.25">
      <c r="A445" s="9" t="s">
        <v>348</v>
      </c>
      <c r="B445" s="12">
        <v>9878.672720158449</v>
      </c>
      <c r="C445">
        <f>SAFADModel_final_000047[[#This Row],[Whole Building:Facility Total Electric Demand Power '[W'](Hourly) ]]/1000</f>
        <v>9.8786727201584483</v>
      </c>
    </row>
    <row r="446" spans="1:3" x14ac:dyDescent="0.25">
      <c r="A446" s="9" t="s">
        <v>349</v>
      </c>
      <c r="B446" s="12">
        <v>9907.3532613644365</v>
      </c>
      <c r="C446">
        <f>SAFADModel_final_000047[[#This Row],[Whole Building:Facility Total Electric Demand Power '[W'](Hourly) ]]/1000</f>
        <v>9.9073532613644364</v>
      </c>
    </row>
    <row r="447" spans="1:3" x14ac:dyDescent="0.25">
      <c r="A447" s="9" t="s">
        <v>350</v>
      </c>
      <c r="B447" s="12">
        <v>9919.7711797896754</v>
      </c>
      <c r="C447">
        <f>SAFADModel_final_000047[[#This Row],[Whole Building:Facility Total Electric Demand Power '[W'](Hourly) ]]/1000</f>
        <v>9.9197711797896755</v>
      </c>
    </row>
    <row r="448" spans="1:3" x14ac:dyDescent="0.25">
      <c r="A448" s="9" t="s">
        <v>351</v>
      </c>
      <c r="B448" s="12">
        <v>9909.3493841196923</v>
      </c>
      <c r="C448">
        <f>SAFADModel_final_000047[[#This Row],[Whole Building:Facility Total Electric Demand Power '[W'](Hourly) ]]/1000</f>
        <v>9.9093493841196931</v>
      </c>
    </row>
    <row r="449" spans="1:3" x14ac:dyDescent="0.25">
      <c r="A449" s="9" t="s">
        <v>352</v>
      </c>
      <c r="B449" s="12">
        <v>9883.9407415443075</v>
      </c>
      <c r="C449">
        <f>SAFADModel_final_000047[[#This Row],[Whole Building:Facility Total Electric Demand Power '[W'](Hourly) ]]/1000</f>
        <v>9.8839407415443077</v>
      </c>
    </row>
    <row r="450" spans="1:3" x14ac:dyDescent="0.25">
      <c r="A450" s="9" t="s">
        <v>353</v>
      </c>
      <c r="B450" s="12">
        <v>9851.4985874064641</v>
      </c>
      <c r="C450">
        <f>SAFADModel_final_000047[[#This Row],[Whole Building:Facility Total Electric Demand Power '[W'](Hourly) ]]/1000</f>
        <v>9.8514985874064642</v>
      </c>
    </row>
    <row r="451" spans="1:3" x14ac:dyDescent="0.25">
      <c r="A451" s="9" t="s">
        <v>354</v>
      </c>
      <c r="B451" s="12">
        <v>9808.4536477423062</v>
      </c>
      <c r="C451">
        <f>SAFADModel_final_000047[[#This Row],[Whole Building:Facility Total Electric Demand Power '[W'](Hourly) ]]/1000</f>
        <v>9.8084536477423061</v>
      </c>
    </row>
    <row r="452" spans="1:3" x14ac:dyDescent="0.25">
      <c r="A452" s="9" t="s">
        <v>355</v>
      </c>
      <c r="B452" s="12">
        <v>9749.4259872804487</v>
      </c>
      <c r="C452">
        <f>SAFADModel_final_000047[[#This Row],[Whole Building:Facility Total Electric Demand Power '[W'](Hourly) ]]/1000</f>
        <v>9.7494259872804481</v>
      </c>
    </row>
    <row r="453" spans="1:3" x14ac:dyDescent="0.25">
      <c r="A453" s="9" t="s">
        <v>356</v>
      </c>
      <c r="B453" s="12">
        <v>9685.36524486911</v>
      </c>
      <c r="C453">
        <f>SAFADModel_final_000047[[#This Row],[Whole Building:Facility Total Electric Demand Power '[W'](Hourly) ]]/1000</f>
        <v>9.6853652448691108</v>
      </c>
    </row>
    <row r="454" spans="1:3" x14ac:dyDescent="0.25">
      <c r="A454" s="9" t="s">
        <v>357</v>
      </c>
      <c r="B454" s="12">
        <v>9634.3738884080103</v>
      </c>
      <c r="C454">
        <f>SAFADModel_final_000047[[#This Row],[Whole Building:Facility Total Electric Demand Power '[W'](Hourly) ]]/1000</f>
        <v>9.6343738884080103</v>
      </c>
    </row>
    <row r="455" spans="1:3" x14ac:dyDescent="0.25">
      <c r="A455" s="9" t="s">
        <v>358</v>
      </c>
      <c r="B455" s="12">
        <v>9591.96615201649</v>
      </c>
      <c r="C455">
        <f>SAFADModel_final_000047[[#This Row],[Whole Building:Facility Total Electric Demand Power '[W'](Hourly) ]]/1000</f>
        <v>9.5919661520164894</v>
      </c>
    </row>
    <row r="456" spans="1:3" x14ac:dyDescent="0.25">
      <c r="A456" s="9" t="s">
        <v>359</v>
      </c>
      <c r="B456" s="12">
        <v>9553.737811735502</v>
      </c>
      <c r="C456">
        <f>SAFADModel_final_000047[[#This Row],[Whole Building:Facility Total Electric Demand Power '[W'](Hourly) ]]/1000</f>
        <v>9.5537378117355019</v>
      </c>
    </row>
    <row r="457" spans="1:3" x14ac:dyDescent="0.25">
      <c r="A457" s="9" t="s">
        <v>360</v>
      </c>
      <c r="B457" s="12">
        <v>9516.9025100081635</v>
      </c>
      <c r="C457">
        <f>SAFADModel_final_000047[[#This Row],[Whole Building:Facility Total Electric Demand Power '[W'](Hourly) ]]/1000</f>
        <v>9.5169025100081637</v>
      </c>
    </row>
    <row r="458" spans="1:3" x14ac:dyDescent="0.25">
      <c r="A458" s="9" t="s">
        <v>629</v>
      </c>
      <c r="B458" s="12">
        <v>9502.9796390846132</v>
      </c>
      <c r="C458">
        <f>SAFADModel_final_000047[[#This Row],[Whole Building:Facility Total Electric Demand Power '[W'](Hourly) ]]/1000</f>
        <v>9.5029796390846126</v>
      </c>
    </row>
    <row r="459" spans="1:3" x14ac:dyDescent="0.25">
      <c r="A459" s="9" t="s">
        <v>630</v>
      </c>
      <c r="B459" s="12">
        <v>9496.7601856522906</v>
      </c>
      <c r="C459">
        <f>SAFADModel_final_000047[[#This Row],[Whole Building:Facility Total Electric Demand Power '[W'](Hourly) ]]/1000</f>
        <v>9.4967601856522901</v>
      </c>
    </row>
    <row r="460" spans="1:3" x14ac:dyDescent="0.25">
      <c r="A460" s="9" t="s">
        <v>631</v>
      </c>
      <c r="B460" s="12">
        <v>9476.5281783177779</v>
      </c>
      <c r="C460">
        <f>SAFADModel_final_000047[[#This Row],[Whole Building:Facility Total Electric Demand Power '[W'](Hourly) ]]/1000</f>
        <v>9.4765281783177784</v>
      </c>
    </row>
    <row r="461" spans="1:3" x14ac:dyDescent="0.25">
      <c r="A461" s="9" t="s">
        <v>632</v>
      </c>
      <c r="B461" s="12">
        <v>9434.1309767576477</v>
      </c>
      <c r="C461">
        <f>SAFADModel_final_000047[[#This Row],[Whole Building:Facility Total Electric Demand Power '[W'](Hourly) ]]/1000</f>
        <v>9.4341309767576469</v>
      </c>
    </row>
    <row r="462" spans="1:3" x14ac:dyDescent="0.25">
      <c r="A462" s="9" t="s">
        <v>633</v>
      </c>
      <c r="B462" s="12">
        <v>9384.3830338367479</v>
      </c>
      <c r="C462">
        <f>SAFADModel_final_000047[[#This Row],[Whole Building:Facility Total Electric Demand Power '[W'](Hourly) ]]/1000</f>
        <v>9.3843830338367482</v>
      </c>
    </row>
    <row r="463" spans="1:3" x14ac:dyDescent="0.25">
      <c r="A463" s="9" t="s">
        <v>634</v>
      </c>
      <c r="B463" s="12">
        <v>9403.4772409059424</v>
      </c>
      <c r="C463">
        <f>SAFADModel_final_000047[[#This Row],[Whole Building:Facility Total Electric Demand Power '[W'](Hourly) ]]/1000</f>
        <v>9.4034772409059428</v>
      </c>
    </row>
    <row r="464" spans="1:3" x14ac:dyDescent="0.25">
      <c r="A464" s="9" t="s">
        <v>635</v>
      </c>
      <c r="B464" s="12">
        <v>9507.6552464466095</v>
      </c>
      <c r="C464">
        <f>SAFADModel_final_000047[[#This Row],[Whole Building:Facility Total Electric Demand Power '[W'](Hourly) ]]/1000</f>
        <v>9.5076552464466086</v>
      </c>
    </row>
    <row r="465" spans="1:3" x14ac:dyDescent="0.25">
      <c r="A465" s="9" t="s">
        <v>636</v>
      </c>
      <c r="B465" s="12">
        <v>9629.8405798138174</v>
      </c>
      <c r="C465">
        <f>SAFADModel_final_000047[[#This Row],[Whole Building:Facility Total Electric Demand Power '[W'](Hourly) ]]/1000</f>
        <v>9.629840579813818</v>
      </c>
    </row>
    <row r="466" spans="1:3" x14ac:dyDescent="0.25">
      <c r="A466" s="9" t="s">
        <v>637</v>
      </c>
      <c r="B466" s="12">
        <v>9709.0608862478348</v>
      </c>
      <c r="C466">
        <f>SAFADModel_final_000047[[#This Row],[Whole Building:Facility Total Electric Demand Power '[W'](Hourly) ]]/1000</f>
        <v>9.7090608862478351</v>
      </c>
    </row>
    <row r="467" spans="1:3" x14ac:dyDescent="0.25">
      <c r="A467" s="9" t="s">
        <v>638</v>
      </c>
      <c r="B467" s="12">
        <v>9750.6274281486239</v>
      </c>
      <c r="C467">
        <f>SAFADModel_final_000047[[#This Row],[Whole Building:Facility Total Electric Demand Power '[W'](Hourly) ]]/1000</f>
        <v>9.7506274281486238</v>
      </c>
    </row>
    <row r="468" spans="1:3" x14ac:dyDescent="0.25">
      <c r="A468" s="9" t="s">
        <v>639</v>
      </c>
      <c r="B468" s="12">
        <v>9793.2311986054247</v>
      </c>
      <c r="C468">
        <f>SAFADModel_final_000047[[#This Row],[Whole Building:Facility Total Electric Demand Power '[W'](Hourly) ]]/1000</f>
        <v>9.7932311986054241</v>
      </c>
    </row>
    <row r="469" spans="1:3" x14ac:dyDescent="0.25">
      <c r="A469" s="9" t="s">
        <v>640</v>
      </c>
      <c r="B469" s="12">
        <v>9841.171505094082</v>
      </c>
      <c r="C469">
        <f>SAFADModel_final_000047[[#This Row],[Whole Building:Facility Total Electric Demand Power '[W'](Hourly) ]]/1000</f>
        <v>9.8411715050940813</v>
      </c>
    </row>
    <row r="470" spans="1:3" x14ac:dyDescent="0.25">
      <c r="A470" s="9" t="s">
        <v>641</v>
      </c>
      <c r="B470" s="12">
        <v>9885.3980138475908</v>
      </c>
      <c r="C470">
        <f>SAFADModel_final_000047[[#This Row],[Whole Building:Facility Total Electric Demand Power '[W'](Hourly) ]]/1000</f>
        <v>9.8853980138475901</v>
      </c>
    </row>
    <row r="471" spans="1:3" x14ac:dyDescent="0.25">
      <c r="A471" s="9" t="s">
        <v>642</v>
      </c>
      <c r="B471" s="12">
        <v>9910.5671209597767</v>
      </c>
      <c r="C471">
        <f>SAFADModel_final_000047[[#This Row],[Whole Building:Facility Total Electric Demand Power '[W'](Hourly) ]]/1000</f>
        <v>9.9105671209597759</v>
      </c>
    </row>
    <row r="472" spans="1:3" x14ac:dyDescent="0.25">
      <c r="A472" s="9" t="s">
        <v>643</v>
      </c>
      <c r="B472" s="12">
        <v>9904.7387034490166</v>
      </c>
      <c r="C472">
        <f>SAFADModel_final_000047[[#This Row],[Whole Building:Facility Total Electric Demand Power '[W'](Hourly) ]]/1000</f>
        <v>9.9047387034490164</v>
      </c>
    </row>
    <row r="473" spans="1:3" x14ac:dyDescent="0.25">
      <c r="A473" s="9" t="s">
        <v>644</v>
      </c>
      <c r="B473" s="12">
        <v>9870.0584438464739</v>
      </c>
      <c r="C473">
        <f>SAFADModel_final_000047[[#This Row],[Whole Building:Facility Total Electric Demand Power '[W'](Hourly) ]]/1000</f>
        <v>9.8700584438464745</v>
      </c>
    </row>
    <row r="474" spans="1:3" x14ac:dyDescent="0.25">
      <c r="A474" s="9" t="s">
        <v>645</v>
      </c>
      <c r="B474" s="12">
        <v>9826.3457088386513</v>
      </c>
      <c r="C474">
        <f>SAFADModel_final_000047[[#This Row],[Whole Building:Facility Total Electric Demand Power '[W'](Hourly) ]]/1000</f>
        <v>9.8263457088386517</v>
      </c>
    </row>
    <row r="475" spans="1:3" x14ac:dyDescent="0.25">
      <c r="A475" s="9" t="s">
        <v>646</v>
      </c>
      <c r="B475" s="12">
        <v>9788.1485802473271</v>
      </c>
      <c r="C475">
        <f>SAFADModel_final_000047[[#This Row],[Whole Building:Facility Total Electric Demand Power '[W'](Hourly) ]]/1000</f>
        <v>9.7881485802473271</v>
      </c>
    </row>
    <row r="476" spans="1:3" x14ac:dyDescent="0.25">
      <c r="A476" s="9" t="s">
        <v>647</v>
      </c>
      <c r="B476" s="12">
        <v>9754.9324738021242</v>
      </c>
      <c r="C476">
        <f>SAFADModel_final_000047[[#This Row],[Whole Building:Facility Total Electric Demand Power '[W'](Hourly) ]]/1000</f>
        <v>9.7549324738021248</v>
      </c>
    </row>
    <row r="477" spans="1:3" x14ac:dyDescent="0.25">
      <c r="A477" s="9" t="s">
        <v>648</v>
      </c>
      <c r="B477" s="12">
        <v>9730.1231908147911</v>
      </c>
      <c r="C477">
        <f>SAFADModel_final_000047[[#This Row],[Whole Building:Facility Total Electric Demand Power '[W'](Hourly) ]]/1000</f>
        <v>9.7301231908147905</v>
      </c>
    </row>
    <row r="478" spans="1:3" x14ac:dyDescent="0.25">
      <c r="A478" s="9" t="s">
        <v>649</v>
      </c>
      <c r="B478" s="12">
        <v>9704.9675220329191</v>
      </c>
      <c r="C478">
        <f>SAFADModel_final_000047[[#This Row],[Whole Building:Facility Total Electric Demand Power '[W'](Hourly) ]]/1000</f>
        <v>9.7049675220329199</v>
      </c>
    </row>
    <row r="479" spans="1:3" x14ac:dyDescent="0.25">
      <c r="A479" s="9" t="s">
        <v>650</v>
      </c>
      <c r="B479" s="12">
        <v>9681.9651302382299</v>
      </c>
      <c r="C479">
        <f>SAFADModel_final_000047[[#This Row],[Whole Building:Facility Total Electric Demand Power '[W'](Hourly) ]]/1000</f>
        <v>9.681965130238229</v>
      </c>
    </row>
    <row r="480" spans="1:3" x14ac:dyDescent="0.25">
      <c r="A480" s="9" t="s">
        <v>651</v>
      </c>
      <c r="B480" s="12">
        <v>9656.5912177141508</v>
      </c>
      <c r="C480">
        <f>SAFADModel_final_000047[[#This Row],[Whole Building:Facility Total Electric Demand Power '[W'](Hourly) ]]/1000</f>
        <v>9.6565912177141513</v>
      </c>
    </row>
    <row r="481" spans="1:3" x14ac:dyDescent="0.25">
      <c r="A481" s="9" t="s">
        <v>652</v>
      </c>
      <c r="B481" s="12">
        <v>9613.1083682928238</v>
      </c>
      <c r="C481">
        <f>SAFADModel_final_000047[[#This Row],[Whole Building:Facility Total Electric Demand Power '[W'](Hourly) ]]/1000</f>
        <v>9.6131083682928242</v>
      </c>
    </row>
    <row r="482" spans="1:3" x14ac:dyDescent="0.25">
      <c r="A482" s="9" t="s">
        <v>653</v>
      </c>
      <c r="B482" s="12">
        <v>9563.6617053881691</v>
      </c>
      <c r="C482">
        <f>SAFADModel_final_000047[[#This Row],[Whole Building:Facility Total Electric Demand Power '[W'](Hourly) ]]/1000</f>
        <v>9.563661705388169</v>
      </c>
    </row>
    <row r="483" spans="1:3" x14ac:dyDescent="0.25">
      <c r="A483" s="9" t="s">
        <v>654</v>
      </c>
      <c r="B483" s="12">
        <v>9519.6545770589601</v>
      </c>
      <c r="C483">
        <f>SAFADModel_final_000047[[#This Row],[Whole Building:Facility Total Electric Demand Power '[W'](Hourly) ]]/1000</f>
        <v>9.5196545770589598</v>
      </c>
    </row>
    <row r="484" spans="1:3" x14ac:dyDescent="0.25">
      <c r="A484" s="9" t="s">
        <v>655</v>
      </c>
      <c r="B484" s="12">
        <v>9491.9618603889994</v>
      </c>
      <c r="C484">
        <f>SAFADModel_final_000047[[#This Row],[Whole Building:Facility Total Electric Demand Power '[W'](Hourly) ]]/1000</f>
        <v>9.491961860388999</v>
      </c>
    </row>
    <row r="485" spans="1:3" x14ac:dyDescent="0.25">
      <c r="A485" s="9" t="s">
        <v>656</v>
      </c>
      <c r="B485" s="12">
        <v>9480.3607714097361</v>
      </c>
      <c r="C485">
        <f>SAFADModel_final_000047[[#This Row],[Whole Building:Facility Total Electric Demand Power '[W'](Hourly) ]]/1000</f>
        <v>9.4803607714097353</v>
      </c>
    </row>
    <row r="486" spans="1:3" x14ac:dyDescent="0.25">
      <c r="A486" s="9" t="s">
        <v>657</v>
      </c>
      <c r="B486" s="12">
        <v>9472.392941287284</v>
      </c>
      <c r="C486">
        <f>SAFADModel_final_000047[[#This Row],[Whole Building:Facility Total Electric Demand Power '[W'](Hourly) ]]/1000</f>
        <v>9.4723929412872838</v>
      </c>
    </row>
    <row r="487" spans="1:3" x14ac:dyDescent="0.25">
      <c r="A487" s="9" t="s">
        <v>658</v>
      </c>
      <c r="B487" s="12">
        <v>9490.9155634982835</v>
      </c>
      <c r="C487">
        <f>SAFADModel_final_000047[[#This Row],[Whole Building:Facility Total Electric Demand Power '[W'](Hourly) ]]/1000</f>
        <v>9.4909155634982838</v>
      </c>
    </row>
    <row r="488" spans="1:3" x14ac:dyDescent="0.25">
      <c r="A488" s="9" t="s">
        <v>659</v>
      </c>
      <c r="B488" s="12">
        <v>9546.8603626588174</v>
      </c>
      <c r="C488">
        <f>SAFADModel_final_000047[[#This Row],[Whole Building:Facility Total Electric Demand Power '[W'](Hourly) ]]/1000</f>
        <v>9.5468603626588173</v>
      </c>
    </row>
    <row r="489" spans="1:3" x14ac:dyDescent="0.25">
      <c r="A489" s="9" t="s">
        <v>660</v>
      </c>
      <c r="B489" s="12">
        <v>9617.6370972861077</v>
      </c>
      <c r="C489">
        <f>SAFADModel_final_000047[[#This Row],[Whole Building:Facility Total Electric Demand Power '[W'](Hourly) ]]/1000</f>
        <v>9.6176370972861083</v>
      </c>
    </row>
    <row r="490" spans="1:3" x14ac:dyDescent="0.25">
      <c r="A490" s="9" t="s">
        <v>661</v>
      </c>
      <c r="B490" s="12">
        <v>9685.7127785013163</v>
      </c>
      <c r="C490">
        <f>SAFADModel_final_000047[[#This Row],[Whole Building:Facility Total Electric Demand Power '[W'](Hourly) ]]/1000</f>
        <v>9.6857127785013155</v>
      </c>
    </row>
    <row r="491" spans="1:3" x14ac:dyDescent="0.25">
      <c r="A491" s="9" t="s">
        <v>662</v>
      </c>
      <c r="B491" s="12">
        <v>9751.7408204529147</v>
      </c>
      <c r="C491">
        <f>SAFADModel_final_000047[[#This Row],[Whole Building:Facility Total Electric Demand Power '[W'](Hourly) ]]/1000</f>
        <v>9.7517408204529143</v>
      </c>
    </row>
    <row r="492" spans="1:3" x14ac:dyDescent="0.25">
      <c r="A492" s="9" t="s">
        <v>663</v>
      </c>
      <c r="B492" s="12">
        <v>9810.7234562342346</v>
      </c>
      <c r="C492">
        <f>SAFADModel_final_000047[[#This Row],[Whole Building:Facility Total Electric Demand Power '[W'](Hourly) ]]/1000</f>
        <v>9.8107234562342338</v>
      </c>
    </row>
    <row r="493" spans="1:3" x14ac:dyDescent="0.25">
      <c r="A493" s="9" t="s">
        <v>664</v>
      </c>
      <c r="B493" s="12">
        <v>9867.4622717441689</v>
      </c>
      <c r="C493">
        <f>SAFADModel_final_000047[[#This Row],[Whole Building:Facility Total Electric Demand Power '[W'](Hourly) ]]/1000</f>
        <v>9.8674622717441682</v>
      </c>
    </row>
    <row r="494" spans="1:3" x14ac:dyDescent="0.25">
      <c r="A494" s="9" t="s">
        <v>665</v>
      </c>
      <c r="B494" s="12">
        <v>9915.099128322212</v>
      </c>
      <c r="C494">
        <f>SAFADModel_final_000047[[#This Row],[Whole Building:Facility Total Electric Demand Power '[W'](Hourly) ]]/1000</f>
        <v>9.9150991283222112</v>
      </c>
    </row>
    <row r="495" spans="1:3" x14ac:dyDescent="0.25">
      <c r="A495" s="9" t="s">
        <v>666</v>
      </c>
      <c r="B495" s="12">
        <v>9943.5475628873555</v>
      </c>
      <c r="C495">
        <f>SAFADModel_final_000047[[#This Row],[Whole Building:Facility Total Electric Demand Power '[W'](Hourly) ]]/1000</f>
        <v>9.9435475628873551</v>
      </c>
    </row>
    <row r="496" spans="1:3" x14ac:dyDescent="0.25">
      <c r="A496" s="9" t="s">
        <v>667</v>
      </c>
      <c r="B496" s="12">
        <v>9945.1172463009116</v>
      </c>
      <c r="C496">
        <f>SAFADModel_final_000047[[#This Row],[Whole Building:Facility Total Electric Demand Power '[W'](Hourly) ]]/1000</f>
        <v>9.9451172463009119</v>
      </c>
    </row>
    <row r="497" spans="1:3" x14ac:dyDescent="0.25">
      <c r="A497" s="9" t="s">
        <v>668</v>
      </c>
      <c r="B497" s="12">
        <v>9924.8572513250638</v>
      </c>
      <c r="C497">
        <f>SAFADModel_final_000047[[#This Row],[Whole Building:Facility Total Electric Demand Power '[W'](Hourly) ]]/1000</f>
        <v>9.9248572513250632</v>
      </c>
    </row>
    <row r="498" spans="1:3" x14ac:dyDescent="0.25">
      <c r="A498" s="9" t="s">
        <v>669</v>
      </c>
      <c r="B498" s="12">
        <v>9889.5269005891987</v>
      </c>
      <c r="C498">
        <f>SAFADModel_final_000047[[#This Row],[Whole Building:Facility Total Electric Demand Power '[W'](Hourly) ]]/1000</f>
        <v>9.8895269005891979</v>
      </c>
    </row>
    <row r="499" spans="1:3" x14ac:dyDescent="0.25">
      <c r="A499" s="9" t="s">
        <v>670</v>
      </c>
      <c r="B499" s="12">
        <v>9837.731724847059</v>
      </c>
      <c r="C499">
        <f>SAFADModel_final_000047[[#This Row],[Whole Building:Facility Total Electric Demand Power '[W'](Hourly) ]]/1000</f>
        <v>9.8377317248470586</v>
      </c>
    </row>
    <row r="500" spans="1:3" x14ac:dyDescent="0.25">
      <c r="A500" s="9" t="s">
        <v>671</v>
      </c>
      <c r="B500" s="12">
        <v>9774.1146513921049</v>
      </c>
      <c r="C500">
        <f>SAFADModel_final_000047[[#This Row],[Whole Building:Facility Total Electric Demand Power '[W'](Hourly) ]]/1000</f>
        <v>9.7741146513921056</v>
      </c>
    </row>
    <row r="501" spans="1:3" x14ac:dyDescent="0.25">
      <c r="A501" s="9" t="s">
        <v>672</v>
      </c>
      <c r="B501" s="12">
        <v>9713.4613021864552</v>
      </c>
      <c r="C501">
        <f>SAFADModel_final_000047[[#This Row],[Whole Building:Facility Total Electric Demand Power '[W'](Hourly) ]]/1000</f>
        <v>9.713461302186456</v>
      </c>
    </row>
    <row r="502" spans="1:3" x14ac:dyDescent="0.25">
      <c r="A502" s="9" t="s">
        <v>673</v>
      </c>
      <c r="B502" s="12">
        <v>9664.0614778092622</v>
      </c>
      <c r="C502">
        <f>SAFADModel_final_000047[[#This Row],[Whole Building:Facility Total Electric Demand Power '[W'](Hourly) ]]/1000</f>
        <v>9.6640614778092626</v>
      </c>
    </row>
    <row r="503" spans="1:3" x14ac:dyDescent="0.25">
      <c r="A503" s="9" t="s">
        <v>674</v>
      </c>
      <c r="B503" s="12">
        <v>9618.0329804012435</v>
      </c>
      <c r="C503">
        <f>SAFADModel_final_000047[[#This Row],[Whole Building:Facility Total Electric Demand Power '[W'](Hourly) ]]/1000</f>
        <v>9.6180329804012441</v>
      </c>
    </row>
    <row r="504" spans="1:3" x14ac:dyDescent="0.25">
      <c r="A504" s="9" t="s">
        <v>675</v>
      </c>
      <c r="B504" s="12">
        <v>9569.6349024249957</v>
      </c>
      <c r="C504">
        <f>SAFADModel_final_000047[[#This Row],[Whole Building:Facility Total Electric Demand Power '[W'](Hourly) ]]/1000</f>
        <v>9.5696349024249958</v>
      </c>
    </row>
    <row r="505" spans="1:3" x14ac:dyDescent="0.25">
      <c r="A505" s="9" t="s">
        <v>676</v>
      </c>
      <c r="B505" s="12">
        <v>9526.2227539527503</v>
      </c>
      <c r="C505">
        <f>SAFADModel_final_000047[[#This Row],[Whole Building:Facility Total Electric Demand Power '[W'](Hourly) ]]/1000</f>
        <v>9.5262227539527498</v>
      </c>
    </row>
    <row r="506" spans="1:3" x14ac:dyDescent="0.25">
      <c r="A506" s="9" t="s">
        <v>361</v>
      </c>
      <c r="B506" s="12">
        <v>6059.3328661626665</v>
      </c>
      <c r="C506">
        <f>SAFADModel_final_000047[[#This Row],[Whole Building:Facility Total Electric Demand Power '[W'](Hourly) ]]/1000</f>
        <v>6.0593328661626664</v>
      </c>
    </row>
    <row r="507" spans="1:3" x14ac:dyDescent="0.25">
      <c r="A507" s="9" t="s">
        <v>362</v>
      </c>
      <c r="B507" s="12">
        <v>6889.6459695927842</v>
      </c>
      <c r="C507">
        <f>SAFADModel_final_000047[[#This Row],[Whole Building:Facility Total Electric Demand Power '[W'](Hourly) ]]/1000</f>
        <v>6.8896459695927845</v>
      </c>
    </row>
    <row r="508" spans="1:3" x14ac:dyDescent="0.25">
      <c r="A508" s="9" t="s">
        <v>363</v>
      </c>
      <c r="B508" s="12">
        <v>7064.4891583566969</v>
      </c>
      <c r="C508">
        <f>SAFADModel_final_000047[[#This Row],[Whole Building:Facility Total Electric Demand Power '[W'](Hourly) ]]/1000</f>
        <v>7.0644891583566967</v>
      </c>
    </row>
    <row r="509" spans="1:3" x14ac:dyDescent="0.25">
      <c r="A509" s="9" t="s">
        <v>364</v>
      </c>
      <c r="B509" s="12">
        <v>7131.8331514086276</v>
      </c>
      <c r="C509">
        <f>SAFADModel_final_000047[[#This Row],[Whole Building:Facility Total Electric Demand Power '[W'](Hourly) ]]/1000</f>
        <v>7.1318331514086273</v>
      </c>
    </row>
    <row r="510" spans="1:3" x14ac:dyDescent="0.25">
      <c r="A510" s="9" t="s">
        <v>365</v>
      </c>
      <c r="B510" s="12">
        <v>7137.9842376910319</v>
      </c>
      <c r="C510">
        <f>SAFADModel_final_000047[[#This Row],[Whole Building:Facility Total Electric Demand Power '[W'](Hourly) ]]/1000</f>
        <v>7.1379842376910316</v>
      </c>
    </row>
    <row r="511" spans="1:3" x14ac:dyDescent="0.25">
      <c r="A511" s="9" t="s">
        <v>366</v>
      </c>
      <c r="B511" s="12">
        <v>7258.2650752459094</v>
      </c>
      <c r="C511">
        <f>SAFADModel_final_000047[[#This Row],[Whole Building:Facility Total Electric Demand Power '[W'](Hourly) ]]/1000</f>
        <v>7.2582650752459097</v>
      </c>
    </row>
    <row r="512" spans="1:3" x14ac:dyDescent="0.25">
      <c r="A512" s="9" t="s">
        <v>367</v>
      </c>
      <c r="B512" s="12">
        <v>7508.8478416417502</v>
      </c>
      <c r="C512">
        <f>SAFADModel_final_000047[[#This Row],[Whole Building:Facility Total Electric Demand Power '[W'](Hourly) ]]/1000</f>
        <v>7.5088478416417503</v>
      </c>
    </row>
    <row r="513" spans="1:3" x14ac:dyDescent="0.25">
      <c r="A513" s="9" t="s">
        <v>368</v>
      </c>
      <c r="B513" s="12">
        <v>38091.396799806033</v>
      </c>
      <c r="C513">
        <f>SAFADModel_final_000047[[#This Row],[Whole Building:Facility Total Electric Demand Power '[W'](Hourly) ]]/1000</f>
        <v>38.091396799806034</v>
      </c>
    </row>
    <row r="514" spans="1:3" x14ac:dyDescent="0.25">
      <c r="A514" s="9" t="s">
        <v>369</v>
      </c>
      <c r="B514" s="12">
        <v>105535.49188832981</v>
      </c>
      <c r="C514">
        <f>SAFADModel_final_000047[[#This Row],[Whole Building:Facility Total Electric Demand Power '[W'](Hourly) ]]/1000</f>
        <v>105.53549188832982</v>
      </c>
    </row>
    <row r="515" spans="1:3" x14ac:dyDescent="0.25">
      <c r="A515" s="9" t="s">
        <v>370</v>
      </c>
      <c r="B515" s="12">
        <v>154755.3767086961</v>
      </c>
      <c r="C515">
        <f>SAFADModel_final_000047[[#This Row],[Whole Building:Facility Total Electric Demand Power '[W'](Hourly) ]]/1000</f>
        <v>154.7553767086961</v>
      </c>
    </row>
    <row r="516" spans="1:3" x14ac:dyDescent="0.25">
      <c r="A516" s="9" t="s">
        <v>371</v>
      </c>
      <c r="B516" s="12">
        <v>142718.81904566323</v>
      </c>
      <c r="C516">
        <f>SAFADModel_final_000047[[#This Row],[Whole Building:Facility Total Electric Demand Power '[W'](Hourly) ]]/1000</f>
        <v>142.71881904566322</v>
      </c>
    </row>
    <row r="517" spans="1:3" x14ac:dyDescent="0.25">
      <c r="A517" s="9" t="s">
        <v>372</v>
      </c>
      <c r="B517" s="12">
        <v>187374.26800852348</v>
      </c>
      <c r="C517">
        <f>SAFADModel_final_000047[[#This Row],[Whole Building:Facility Total Electric Demand Power '[W'](Hourly) ]]/1000</f>
        <v>187.37426800852347</v>
      </c>
    </row>
    <row r="518" spans="1:3" x14ac:dyDescent="0.25">
      <c r="A518" s="9" t="s">
        <v>373</v>
      </c>
      <c r="B518" s="12">
        <v>186348.93606330166</v>
      </c>
      <c r="C518">
        <f>SAFADModel_final_000047[[#This Row],[Whole Building:Facility Total Electric Demand Power '[W'](Hourly) ]]/1000</f>
        <v>186.34893606330166</v>
      </c>
    </row>
    <row r="519" spans="1:3" x14ac:dyDescent="0.25">
      <c r="A519" s="9" t="s">
        <v>374</v>
      </c>
      <c r="B519" s="12">
        <v>206542.54195249532</v>
      </c>
      <c r="C519">
        <f>SAFADModel_final_000047[[#This Row],[Whole Building:Facility Total Electric Demand Power '[W'](Hourly) ]]/1000</f>
        <v>206.54254195249533</v>
      </c>
    </row>
    <row r="520" spans="1:3" x14ac:dyDescent="0.25">
      <c r="A520" s="9" t="s">
        <v>375</v>
      </c>
      <c r="B520" s="12">
        <v>221325.99713748242</v>
      </c>
      <c r="C520">
        <f>SAFADModel_final_000047[[#This Row],[Whole Building:Facility Total Electric Demand Power '[W'](Hourly) ]]/1000</f>
        <v>221.32599713748243</v>
      </c>
    </row>
    <row r="521" spans="1:3" x14ac:dyDescent="0.25">
      <c r="A521" s="9" t="s">
        <v>376</v>
      </c>
      <c r="B521" s="12">
        <v>201566.56184565395</v>
      </c>
      <c r="C521">
        <f>SAFADModel_final_000047[[#This Row],[Whole Building:Facility Total Electric Demand Power '[W'](Hourly) ]]/1000</f>
        <v>201.56656184565395</v>
      </c>
    </row>
    <row r="522" spans="1:3" x14ac:dyDescent="0.25">
      <c r="A522" s="9" t="s">
        <v>377</v>
      </c>
      <c r="B522" s="12">
        <v>178395.9369068493</v>
      </c>
      <c r="C522">
        <f>SAFADModel_final_000047[[#This Row],[Whole Building:Facility Total Electric Demand Power '[W'](Hourly) ]]/1000</f>
        <v>178.3959369068493</v>
      </c>
    </row>
    <row r="523" spans="1:3" x14ac:dyDescent="0.25">
      <c r="A523" s="9" t="s">
        <v>378</v>
      </c>
      <c r="B523" s="12">
        <v>68296.964347342233</v>
      </c>
      <c r="C523">
        <f>SAFADModel_final_000047[[#This Row],[Whole Building:Facility Total Electric Demand Power '[W'](Hourly) ]]/1000</f>
        <v>68.296964347342239</v>
      </c>
    </row>
    <row r="524" spans="1:3" x14ac:dyDescent="0.25">
      <c r="A524" s="9" t="s">
        <v>379</v>
      </c>
      <c r="B524" s="12">
        <v>33347.008400796374</v>
      </c>
      <c r="C524">
        <f>SAFADModel_final_000047[[#This Row],[Whole Building:Facility Total Electric Demand Power '[W'](Hourly) ]]/1000</f>
        <v>33.347008400796376</v>
      </c>
    </row>
    <row r="525" spans="1:3" x14ac:dyDescent="0.25">
      <c r="A525" s="9" t="s">
        <v>380</v>
      </c>
      <c r="B525" s="12">
        <v>13158.691911750155</v>
      </c>
      <c r="C525">
        <f>SAFADModel_final_000047[[#This Row],[Whole Building:Facility Total Electric Demand Power '[W'](Hourly) ]]/1000</f>
        <v>13.158691911750156</v>
      </c>
    </row>
    <row r="526" spans="1:3" x14ac:dyDescent="0.25">
      <c r="A526" s="9" t="s">
        <v>381</v>
      </c>
      <c r="B526" s="12">
        <v>10043.75635704603</v>
      </c>
      <c r="C526">
        <f>SAFADModel_final_000047[[#This Row],[Whole Building:Facility Total Electric Demand Power '[W'](Hourly) ]]/1000</f>
        <v>10.04375635704603</v>
      </c>
    </row>
    <row r="527" spans="1:3" x14ac:dyDescent="0.25">
      <c r="A527" s="9" t="s">
        <v>382</v>
      </c>
      <c r="B527" s="12">
        <v>9577.013118836483</v>
      </c>
      <c r="C527">
        <f>SAFADModel_final_000047[[#This Row],[Whole Building:Facility Total Electric Demand Power '[W'](Hourly) ]]/1000</f>
        <v>9.5770131188364829</v>
      </c>
    </row>
    <row r="528" spans="1:3" x14ac:dyDescent="0.25">
      <c r="A528" s="9" t="s">
        <v>383</v>
      </c>
      <c r="B528" s="12">
        <v>9533.4469333355028</v>
      </c>
      <c r="C528">
        <f>SAFADModel_final_000047[[#This Row],[Whole Building:Facility Total Electric Demand Power '[W'](Hourly) ]]/1000</f>
        <v>9.5334469333355027</v>
      </c>
    </row>
    <row r="529" spans="1:3" x14ac:dyDescent="0.25">
      <c r="A529" s="9" t="s">
        <v>384</v>
      </c>
      <c r="B529" s="12">
        <v>9473.9518942448722</v>
      </c>
      <c r="C529">
        <f>SAFADModel_final_000047[[#This Row],[Whole Building:Facility Total Electric Demand Power '[W'](Hourly) ]]/1000</f>
        <v>9.4739518942448715</v>
      </c>
    </row>
    <row r="530" spans="1:3" x14ac:dyDescent="0.25">
      <c r="A530" s="9" t="s">
        <v>385</v>
      </c>
      <c r="B530" s="12">
        <v>6885.2981391308494</v>
      </c>
      <c r="C530">
        <f>SAFADModel_final_000047[[#This Row],[Whole Building:Facility Total Electric Demand Power '[W'](Hourly) ]]/1000</f>
        <v>6.8852981391308496</v>
      </c>
    </row>
    <row r="531" spans="1:3" x14ac:dyDescent="0.25">
      <c r="A531" s="9" t="s">
        <v>386</v>
      </c>
      <c r="B531" s="12">
        <v>7668.6320441890748</v>
      </c>
      <c r="C531">
        <f>SAFADModel_final_000047[[#This Row],[Whole Building:Facility Total Electric Demand Power '[W'](Hourly) ]]/1000</f>
        <v>7.6686320441890752</v>
      </c>
    </row>
    <row r="532" spans="1:3" x14ac:dyDescent="0.25">
      <c r="A532" s="9" t="s">
        <v>387</v>
      </c>
      <c r="B532" s="12">
        <v>7674.3647169432224</v>
      </c>
      <c r="C532">
        <f>SAFADModel_final_000047[[#This Row],[Whole Building:Facility Total Electric Demand Power '[W'](Hourly) ]]/1000</f>
        <v>7.6743647169432228</v>
      </c>
    </row>
    <row r="533" spans="1:3" x14ac:dyDescent="0.25">
      <c r="A533" s="9" t="s">
        <v>388</v>
      </c>
      <c r="B533" s="12">
        <v>7492.685393984636</v>
      </c>
      <c r="C533">
        <f>SAFADModel_final_000047[[#This Row],[Whole Building:Facility Total Electric Demand Power '[W'](Hourly) ]]/1000</f>
        <v>7.4926853939846358</v>
      </c>
    </row>
    <row r="534" spans="1:3" x14ac:dyDescent="0.25">
      <c r="A534" s="9" t="s">
        <v>389</v>
      </c>
      <c r="B534" s="12">
        <v>7230.9441467383731</v>
      </c>
      <c r="C534">
        <f>SAFADModel_final_000047[[#This Row],[Whole Building:Facility Total Electric Demand Power '[W'](Hourly) ]]/1000</f>
        <v>7.2309441467383735</v>
      </c>
    </row>
    <row r="535" spans="1:3" x14ac:dyDescent="0.25">
      <c r="A535" s="9" t="s">
        <v>390</v>
      </c>
      <c r="B535" s="12">
        <v>7202.5002956608914</v>
      </c>
      <c r="C535">
        <f>SAFADModel_final_000047[[#This Row],[Whole Building:Facility Total Electric Demand Power '[W'](Hourly) ]]/1000</f>
        <v>7.202500295660891</v>
      </c>
    </row>
    <row r="536" spans="1:3" x14ac:dyDescent="0.25">
      <c r="A536" s="9" t="s">
        <v>391</v>
      </c>
      <c r="B536" s="12">
        <v>7562.8677422558785</v>
      </c>
      <c r="C536">
        <f>SAFADModel_final_000047[[#This Row],[Whole Building:Facility Total Electric Demand Power '[W'](Hourly) ]]/1000</f>
        <v>7.5628677422558788</v>
      </c>
    </row>
    <row r="537" spans="1:3" x14ac:dyDescent="0.25">
      <c r="A537" s="9" t="s">
        <v>392</v>
      </c>
      <c r="B537" s="12">
        <v>25865.609344417302</v>
      </c>
      <c r="C537">
        <f>SAFADModel_final_000047[[#This Row],[Whole Building:Facility Total Electric Demand Power '[W'](Hourly) ]]/1000</f>
        <v>25.865609344417301</v>
      </c>
    </row>
    <row r="538" spans="1:3" x14ac:dyDescent="0.25">
      <c r="A538" s="9" t="s">
        <v>393</v>
      </c>
      <c r="B538" s="12">
        <v>112572.55569088568</v>
      </c>
      <c r="C538">
        <f>SAFADModel_final_000047[[#This Row],[Whole Building:Facility Total Electric Demand Power '[W'](Hourly) ]]/1000</f>
        <v>112.57255569088568</v>
      </c>
    </row>
    <row r="539" spans="1:3" x14ac:dyDescent="0.25">
      <c r="A539" s="9" t="s">
        <v>394</v>
      </c>
      <c r="B539" s="12">
        <v>147895.86736711659</v>
      </c>
      <c r="C539">
        <f>SAFADModel_final_000047[[#This Row],[Whole Building:Facility Total Electric Demand Power '[W'](Hourly) ]]/1000</f>
        <v>147.89586736711658</v>
      </c>
    </row>
    <row r="540" spans="1:3" x14ac:dyDescent="0.25">
      <c r="A540" s="9" t="s">
        <v>395</v>
      </c>
      <c r="B540" s="12">
        <v>155974.48565963787</v>
      </c>
      <c r="C540">
        <f>SAFADModel_final_000047[[#This Row],[Whole Building:Facility Total Electric Demand Power '[W'](Hourly) ]]/1000</f>
        <v>155.97448565963788</v>
      </c>
    </row>
    <row r="541" spans="1:3" x14ac:dyDescent="0.25">
      <c r="A541" s="9" t="s">
        <v>396</v>
      </c>
      <c r="B541" s="12">
        <v>187154.7005896199</v>
      </c>
      <c r="C541">
        <f>SAFADModel_final_000047[[#This Row],[Whole Building:Facility Total Electric Demand Power '[W'](Hourly) ]]/1000</f>
        <v>187.15470058961989</v>
      </c>
    </row>
    <row r="542" spans="1:3" x14ac:dyDescent="0.25">
      <c r="A542" s="9" t="s">
        <v>397</v>
      </c>
      <c r="B542" s="12">
        <v>177426.81507045738</v>
      </c>
      <c r="C542">
        <f>SAFADModel_final_000047[[#This Row],[Whole Building:Facility Total Electric Demand Power '[W'](Hourly) ]]/1000</f>
        <v>177.42681507045737</v>
      </c>
    </row>
    <row r="543" spans="1:3" x14ac:dyDescent="0.25">
      <c r="A543" s="9" t="s">
        <v>398</v>
      </c>
      <c r="B543" s="12">
        <v>201733.98490287652</v>
      </c>
      <c r="C543">
        <f>SAFADModel_final_000047[[#This Row],[Whole Building:Facility Total Electric Demand Power '[W'](Hourly) ]]/1000</f>
        <v>201.73398490287653</v>
      </c>
    </row>
    <row r="544" spans="1:3" x14ac:dyDescent="0.25">
      <c r="A544" s="9" t="s">
        <v>399</v>
      </c>
      <c r="B544" s="12">
        <v>182650.15306241266</v>
      </c>
      <c r="C544">
        <f>SAFADModel_final_000047[[#This Row],[Whole Building:Facility Total Electric Demand Power '[W'](Hourly) ]]/1000</f>
        <v>182.65015306241267</v>
      </c>
    </row>
    <row r="545" spans="1:3" x14ac:dyDescent="0.25">
      <c r="A545" s="9" t="s">
        <v>400</v>
      </c>
      <c r="B545" s="12">
        <v>184832.31912654251</v>
      </c>
      <c r="C545">
        <f>SAFADModel_final_000047[[#This Row],[Whole Building:Facility Total Electric Demand Power '[W'](Hourly) ]]/1000</f>
        <v>184.8323191265425</v>
      </c>
    </row>
    <row r="546" spans="1:3" x14ac:dyDescent="0.25">
      <c r="A546" s="9" t="s">
        <v>401</v>
      </c>
      <c r="B546" s="12">
        <v>156081.76839097068</v>
      </c>
      <c r="C546">
        <f>SAFADModel_final_000047[[#This Row],[Whole Building:Facility Total Electric Demand Power '[W'](Hourly) ]]/1000</f>
        <v>156.08176839097069</v>
      </c>
    </row>
    <row r="547" spans="1:3" x14ac:dyDescent="0.25">
      <c r="A547" s="9" t="s">
        <v>402</v>
      </c>
      <c r="B547" s="12">
        <v>136092.90782520288</v>
      </c>
      <c r="C547">
        <f>SAFADModel_final_000047[[#This Row],[Whole Building:Facility Total Electric Demand Power '[W'](Hourly) ]]/1000</f>
        <v>136.09290782520287</v>
      </c>
    </row>
    <row r="548" spans="1:3" x14ac:dyDescent="0.25">
      <c r="A548" s="9" t="s">
        <v>403</v>
      </c>
      <c r="B548" s="12">
        <v>74817.483205710843</v>
      </c>
      <c r="C548">
        <f>SAFADModel_final_000047[[#This Row],[Whole Building:Facility Total Electric Demand Power '[W'](Hourly) ]]/1000</f>
        <v>74.817483205710843</v>
      </c>
    </row>
    <row r="549" spans="1:3" x14ac:dyDescent="0.25">
      <c r="A549" s="9" t="s">
        <v>404</v>
      </c>
      <c r="B549" s="12">
        <v>36568.977225392591</v>
      </c>
      <c r="C549">
        <f>SAFADModel_final_000047[[#This Row],[Whole Building:Facility Total Electric Demand Power '[W'](Hourly) ]]/1000</f>
        <v>36.568977225392594</v>
      </c>
    </row>
    <row r="550" spans="1:3" x14ac:dyDescent="0.25">
      <c r="A550" s="9" t="s">
        <v>405</v>
      </c>
      <c r="B550" s="12">
        <v>10406.993049376653</v>
      </c>
      <c r="C550">
        <f>SAFADModel_final_000047[[#This Row],[Whole Building:Facility Total Electric Demand Power '[W'](Hourly) ]]/1000</f>
        <v>10.406993049376654</v>
      </c>
    </row>
    <row r="551" spans="1:3" x14ac:dyDescent="0.25">
      <c r="A551" s="9" t="s">
        <v>406</v>
      </c>
      <c r="B551" s="12">
        <v>9217.6262164371346</v>
      </c>
      <c r="C551">
        <f>SAFADModel_final_000047[[#This Row],[Whole Building:Facility Total Electric Demand Power '[W'](Hourly) ]]/1000</f>
        <v>9.2176262164371341</v>
      </c>
    </row>
    <row r="552" spans="1:3" x14ac:dyDescent="0.25">
      <c r="A552" s="9" t="s">
        <v>407</v>
      </c>
      <c r="B552" s="12">
        <v>8941.7847358001382</v>
      </c>
      <c r="C552">
        <f>SAFADModel_final_000047[[#This Row],[Whole Building:Facility Total Electric Demand Power '[W'](Hourly) ]]/1000</f>
        <v>8.9417847358001374</v>
      </c>
    </row>
    <row r="553" spans="1:3" x14ac:dyDescent="0.25">
      <c r="A553" s="9" t="s">
        <v>408</v>
      </c>
      <c r="B553" s="12">
        <v>8840.9447796907443</v>
      </c>
      <c r="C553">
        <f>SAFADModel_final_000047[[#This Row],[Whole Building:Facility Total Electric Demand Power '[W'](Hourly) ]]/1000</f>
        <v>8.8409447796907443</v>
      </c>
    </row>
    <row r="554" spans="1:3" x14ac:dyDescent="0.25">
      <c r="A554" s="9" t="s">
        <v>409</v>
      </c>
      <c r="B554" s="12">
        <v>8768.2315703496261</v>
      </c>
      <c r="C554">
        <f>SAFADModel_final_000047[[#This Row],[Whole Building:Facility Total Electric Demand Power '[W'](Hourly) ]]/1000</f>
        <v>8.7682315703496254</v>
      </c>
    </row>
    <row r="555" spans="1:3" x14ac:dyDescent="0.25">
      <c r="A555" s="9" t="s">
        <v>410</v>
      </c>
      <c r="B555" s="12">
        <v>8698.7954904569197</v>
      </c>
      <c r="C555">
        <f>SAFADModel_final_000047[[#This Row],[Whole Building:Facility Total Electric Demand Power '[W'](Hourly) ]]/1000</f>
        <v>8.69879549045692</v>
      </c>
    </row>
    <row r="556" spans="1:3" x14ac:dyDescent="0.25">
      <c r="A556" s="9" t="s">
        <v>411</v>
      </c>
      <c r="B556" s="12">
        <v>8619.3055344335862</v>
      </c>
      <c r="C556">
        <f>SAFADModel_final_000047[[#This Row],[Whole Building:Facility Total Electric Demand Power '[W'](Hourly) ]]/1000</f>
        <v>8.619305534433586</v>
      </c>
    </row>
    <row r="557" spans="1:3" x14ac:dyDescent="0.25">
      <c r="A557" s="9" t="s">
        <v>412</v>
      </c>
      <c r="B557" s="12">
        <v>8535.8721294943516</v>
      </c>
      <c r="C557">
        <f>SAFADModel_final_000047[[#This Row],[Whole Building:Facility Total Electric Demand Power '[W'](Hourly) ]]/1000</f>
        <v>8.5358721294943525</v>
      </c>
    </row>
    <row r="558" spans="1:3" x14ac:dyDescent="0.25">
      <c r="A558" s="9" t="s">
        <v>413</v>
      </c>
      <c r="B558" s="12">
        <v>8444.2213491366219</v>
      </c>
      <c r="C558">
        <f>SAFADModel_final_000047[[#This Row],[Whole Building:Facility Total Electric Demand Power '[W'](Hourly) ]]/1000</f>
        <v>8.4442213491366225</v>
      </c>
    </row>
    <row r="559" spans="1:3" x14ac:dyDescent="0.25">
      <c r="A559" s="9" t="s">
        <v>414</v>
      </c>
      <c r="B559" s="12">
        <v>8454.1669535689052</v>
      </c>
      <c r="C559">
        <f>SAFADModel_final_000047[[#This Row],[Whole Building:Facility Total Electric Demand Power '[W'](Hourly) ]]/1000</f>
        <v>8.4541669535689046</v>
      </c>
    </row>
    <row r="560" spans="1:3" x14ac:dyDescent="0.25">
      <c r="A560" s="9" t="s">
        <v>415</v>
      </c>
      <c r="B560" s="12">
        <v>8604.339919828044</v>
      </c>
      <c r="C560">
        <f>SAFADModel_final_000047[[#This Row],[Whole Building:Facility Total Electric Demand Power '[W'](Hourly) ]]/1000</f>
        <v>8.6043399198280444</v>
      </c>
    </row>
    <row r="561" spans="1:3" x14ac:dyDescent="0.25">
      <c r="A561" s="9" t="s">
        <v>416</v>
      </c>
      <c r="B561" s="12">
        <v>32021.563231058462</v>
      </c>
      <c r="C561">
        <f>SAFADModel_final_000047[[#This Row],[Whole Building:Facility Total Electric Demand Power '[W'](Hourly) ]]/1000</f>
        <v>32.021563231058465</v>
      </c>
    </row>
    <row r="562" spans="1:3" x14ac:dyDescent="0.25">
      <c r="A562" s="9" t="s">
        <v>417</v>
      </c>
      <c r="B562" s="12">
        <v>119152.81862481049</v>
      </c>
      <c r="C562">
        <f>SAFADModel_final_000047[[#This Row],[Whole Building:Facility Total Electric Demand Power '[W'](Hourly) ]]/1000</f>
        <v>119.15281862481049</v>
      </c>
    </row>
    <row r="563" spans="1:3" x14ac:dyDescent="0.25">
      <c r="A563" s="9" t="s">
        <v>418</v>
      </c>
      <c r="B563" s="12">
        <v>146080.60772858284</v>
      </c>
      <c r="C563">
        <f>SAFADModel_final_000047[[#This Row],[Whole Building:Facility Total Electric Demand Power '[W'](Hourly) ]]/1000</f>
        <v>146.08060772858283</v>
      </c>
    </row>
    <row r="564" spans="1:3" x14ac:dyDescent="0.25">
      <c r="A564" s="9" t="s">
        <v>419</v>
      </c>
      <c r="B564" s="12">
        <v>165441.46983949366</v>
      </c>
      <c r="C564">
        <f>SAFADModel_final_000047[[#This Row],[Whole Building:Facility Total Electric Demand Power '[W'](Hourly) ]]/1000</f>
        <v>165.44146983949366</v>
      </c>
    </row>
    <row r="565" spans="1:3" x14ac:dyDescent="0.25">
      <c r="A565" s="9" t="s">
        <v>420</v>
      </c>
      <c r="B565" s="12">
        <v>202394.97518674479</v>
      </c>
      <c r="C565">
        <f>SAFADModel_final_000047[[#This Row],[Whole Building:Facility Total Electric Demand Power '[W'](Hourly) ]]/1000</f>
        <v>202.3949751867448</v>
      </c>
    </row>
    <row r="566" spans="1:3" x14ac:dyDescent="0.25">
      <c r="A566" s="9" t="s">
        <v>421</v>
      </c>
      <c r="B566" s="12">
        <v>202356.04733144771</v>
      </c>
      <c r="C566">
        <f>SAFADModel_final_000047[[#This Row],[Whole Building:Facility Total Electric Demand Power '[W'](Hourly) ]]/1000</f>
        <v>202.35604733144771</v>
      </c>
    </row>
    <row r="567" spans="1:3" x14ac:dyDescent="0.25">
      <c r="A567" s="9" t="s">
        <v>422</v>
      </c>
      <c r="B567" s="12">
        <v>201259.68583372203</v>
      </c>
      <c r="C567">
        <f>SAFADModel_final_000047[[#This Row],[Whole Building:Facility Total Electric Demand Power '[W'](Hourly) ]]/1000</f>
        <v>201.25968583372205</v>
      </c>
    </row>
    <row r="568" spans="1:3" x14ac:dyDescent="0.25">
      <c r="A568" s="9" t="s">
        <v>423</v>
      </c>
      <c r="B568" s="12">
        <v>206943.02085446101</v>
      </c>
      <c r="C568">
        <f>SAFADModel_final_000047[[#This Row],[Whole Building:Facility Total Electric Demand Power '[W'](Hourly) ]]/1000</f>
        <v>206.943020854461</v>
      </c>
    </row>
    <row r="569" spans="1:3" x14ac:dyDescent="0.25">
      <c r="A569" s="9" t="s">
        <v>424</v>
      </c>
      <c r="B569" s="12">
        <v>161850.76737229989</v>
      </c>
      <c r="C569">
        <f>SAFADModel_final_000047[[#This Row],[Whole Building:Facility Total Electric Demand Power '[W'](Hourly) ]]/1000</f>
        <v>161.85076737229988</v>
      </c>
    </row>
    <row r="570" spans="1:3" x14ac:dyDescent="0.25">
      <c r="A570" s="9" t="s">
        <v>425</v>
      </c>
      <c r="B570" s="12">
        <v>92343.073911396656</v>
      </c>
      <c r="C570">
        <f>SAFADModel_final_000047[[#This Row],[Whole Building:Facility Total Electric Demand Power '[W'](Hourly) ]]/1000</f>
        <v>92.343073911396658</v>
      </c>
    </row>
    <row r="571" spans="1:3" x14ac:dyDescent="0.25">
      <c r="A571" s="9" t="s">
        <v>426</v>
      </c>
      <c r="B571" s="12">
        <v>65331.324410709727</v>
      </c>
      <c r="C571">
        <f>SAFADModel_final_000047[[#This Row],[Whole Building:Facility Total Electric Demand Power '[W'](Hourly) ]]/1000</f>
        <v>65.331324410709726</v>
      </c>
    </row>
    <row r="572" spans="1:3" x14ac:dyDescent="0.25">
      <c r="A572" s="9" t="s">
        <v>427</v>
      </c>
      <c r="B572" s="12">
        <v>28377.895343187851</v>
      </c>
      <c r="C572">
        <f>SAFADModel_final_000047[[#This Row],[Whole Building:Facility Total Electric Demand Power '[W'](Hourly) ]]/1000</f>
        <v>28.377895343187852</v>
      </c>
    </row>
    <row r="573" spans="1:3" x14ac:dyDescent="0.25">
      <c r="A573" s="9" t="s">
        <v>428</v>
      </c>
      <c r="B573" s="12">
        <v>10808.657896324892</v>
      </c>
      <c r="C573">
        <f>SAFADModel_final_000047[[#This Row],[Whole Building:Facility Total Electric Demand Power '[W'](Hourly) ]]/1000</f>
        <v>10.808657896324892</v>
      </c>
    </row>
    <row r="574" spans="1:3" x14ac:dyDescent="0.25">
      <c r="A574" s="9" t="s">
        <v>429</v>
      </c>
      <c r="B574" s="12">
        <v>10305.655680234582</v>
      </c>
      <c r="C574">
        <f>SAFADModel_final_000047[[#This Row],[Whole Building:Facility Total Electric Demand Power '[W'](Hourly) ]]/1000</f>
        <v>10.305655680234581</v>
      </c>
    </row>
    <row r="575" spans="1:3" x14ac:dyDescent="0.25">
      <c r="A575" s="9" t="s">
        <v>430</v>
      </c>
      <c r="B575" s="12">
        <v>9842.5502832846014</v>
      </c>
      <c r="C575">
        <f>SAFADModel_final_000047[[#This Row],[Whole Building:Facility Total Electric Demand Power '[W'](Hourly) ]]/1000</f>
        <v>9.8425502832846021</v>
      </c>
    </row>
    <row r="576" spans="1:3" x14ac:dyDescent="0.25">
      <c r="A576" s="9" t="s">
        <v>431</v>
      </c>
      <c r="B576" s="12">
        <v>9802.9927508216279</v>
      </c>
      <c r="C576">
        <f>SAFADModel_final_000047[[#This Row],[Whole Building:Facility Total Electric Demand Power '[W'](Hourly) ]]/1000</f>
        <v>9.8029927508216286</v>
      </c>
    </row>
    <row r="577" spans="1:3" x14ac:dyDescent="0.25">
      <c r="A577" s="9" t="s">
        <v>432</v>
      </c>
      <c r="B577" s="12">
        <v>9765.7919727502122</v>
      </c>
      <c r="C577">
        <f>SAFADModel_final_000047[[#This Row],[Whole Building:Facility Total Electric Demand Power '[W'](Hourly) ]]/1000</f>
        <v>9.7657919727502129</v>
      </c>
    </row>
    <row r="578" spans="1:3" x14ac:dyDescent="0.25">
      <c r="A578" s="9" t="s">
        <v>433</v>
      </c>
      <c r="B578" s="12">
        <v>9649.6793799150237</v>
      </c>
      <c r="C578">
        <f>SAFADModel_final_000047[[#This Row],[Whole Building:Facility Total Electric Demand Power '[W'](Hourly) ]]/1000</f>
        <v>9.6496793799150229</v>
      </c>
    </row>
    <row r="579" spans="1:3" x14ac:dyDescent="0.25">
      <c r="A579" s="9" t="s">
        <v>434</v>
      </c>
      <c r="B579" s="12">
        <v>9594.0217747379429</v>
      </c>
      <c r="C579">
        <f>SAFADModel_final_000047[[#This Row],[Whole Building:Facility Total Electric Demand Power '[W'](Hourly) ]]/1000</f>
        <v>9.5940217747379428</v>
      </c>
    </row>
    <row r="580" spans="1:3" x14ac:dyDescent="0.25">
      <c r="A580" s="9" t="s">
        <v>435</v>
      </c>
      <c r="B580" s="12">
        <v>9494.5108138728101</v>
      </c>
      <c r="C580">
        <f>SAFADModel_final_000047[[#This Row],[Whole Building:Facility Total Electric Demand Power '[W'](Hourly) ]]/1000</f>
        <v>9.4945108138728109</v>
      </c>
    </row>
    <row r="581" spans="1:3" x14ac:dyDescent="0.25">
      <c r="A581" s="9" t="s">
        <v>436</v>
      </c>
      <c r="B581" s="12">
        <v>9368.831780079674</v>
      </c>
      <c r="C581">
        <f>SAFADModel_final_000047[[#This Row],[Whole Building:Facility Total Electric Demand Power '[W'](Hourly) ]]/1000</f>
        <v>9.3688317800796739</v>
      </c>
    </row>
    <row r="582" spans="1:3" x14ac:dyDescent="0.25">
      <c r="A582" s="9" t="s">
        <v>437</v>
      </c>
      <c r="B582" s="12">
        <v>9242.6133536168163</v>
      </c>
      <c r="C582">
        <f>SAFADModel_final_000047[[#This Row],[Whole Building:Facility Total Electric Demand Power '[W'](Hourly) ]]/1000</f>
        <v>9.2426133536168162</v>
      </c>
    </row>
    <row r="583" spans="1:3" x14ac:dyDescent="0.25">
      <c r="A583" s="9" t="s">
        <v>438</v>
      </c>
      <c r="B583" s="12">
        <v>9239.3095274153384</v>
      </c>
      <c r="C583">
        <f>SAFADModel_final_000047[[#This Row],[Whole Building:Facility Total Electric Demand Power '[W'](Hourly) ]]/1000</f>
        <v>9.2393095274153385</v>
      </c>
    </row>
    <row r="584" spans="1:3" x14ac:dyDescent="0.25">
      <c r="A584" s="9" t="s">
        <v>439</v>
      </c>
      <c r="B584" s="12">
        <v>9409.3117600885944</v>
      </c>
      <c r="C584">
        <f>SAFADModel_final_000047[[#This Row],[Whole Building:Facility Total Electric Demand Power '[W'](Hourly) ]]/1000</f>
        <v>9.4093117600885936</v>
      </c>
    </row>
    <row r="585" spans="1:3" x14ac:dyDescent="0.25">
      <c r="A585" s="9" t="s">
        <v>440</v>
      </c>
      <c r="B585" s="12">
        <v>29288.924459150585</v>
      </c>
      <c r="C585">
        <f>SAFADModel_final_000047[[#This Row],[Whole Building:Facility Total Electric Demand Power '[W'](Hourly) ]]/1000</f>
        <v>29.288924459150586</v>
      </c>
    </row>
    <row r="586" spans="1:3" x14ac:dyDescent="0.25">
      <c r="A586" s="9" t="s">
        <v>441</v>
      </c>
      <c r="B586" s="12">
        <v>130586.13323088562</v>
      </c>
      <c r="C586">
        <f>SAFADModel_final_000047[[#This Row],[Whole Building:Facility Total Electric Demand Power '[W'](Hourly) ]]/1000</f>
        <v>130.58613323088562</v>
      </c>
    </row>
    <row r="587" spans="1:3" x14ac:dyDescent="0.25">
      <c r="A587" s="9" t="s">
        <v>442</v>
      </c>
      <c r="B587" s="12">
        <v>164099.92693655906</v>
      </c>
      <c r="C587">
        <f>SAFADModel_final_000047[[#This Row],[Whole Building:Facility Total Electric Demand Power '[W'](Hourly) ]]/1000</f>
        <v>164.09992693655906</v>
      </c>
    </row>
    <row r="588" spans="1:3" x14ac:dyDescent="0.25">
      <c r="A588" s="9" t="s">
        <v>443</v>
      </c>
      <c r="B588" s="12">
        <v>189368.64622589189</v>
      </c>
      <c r="C588">
        <f>SAFADModel_final_000047[[#This Row],[Whole Building:Facility Total Electric Demand Power '[W'](Hourly) ]]/1000</f>
        <v>189.36864622589189</v>
      </c>
    </row>
    <row r="589" spans="1:3" x14ac:dyDescent="0.25">
      <c r="A589" s="9" t="s">
        <v>444</v>
      </c>
      <c r="B589" s="12">
        <v>196036.53879463903</v>
      </c>
      <c r="C589">
        <f>SAFADModel_final_000047[[#This Row],[Whole Building:Facility Total Electric Demand Power '[W'](Hourly) ]]/1000</f>
        <v>196.03653879463903</v>
      </c>
    </row>
    <row r="590" spans="1:3" x14ac:dyDescent="0.25">
      <c r="A590" s="9" t="s">
        <v>445</v>
      </c>
      <c r="B590" s="12">
        <v>204527.37409172868</v>
      </c>
      <c r="C590">
        <f>SAFADModel_final_000047[[#This Row],[Whole Building:Facility Total Electric Demand Power '[W'](Hourly) ]]/1000</f>
        <v>204.52737409172869</v>
      </c>
    </row>
    <row r="591" spans="1:3" x14ac:dyDescent="0.25">
      <c r="A591" s="9" t="s">
        <v>446</v>
      </c>
      <c r="B591" s="12">
        <v>218161.11388841155</v>
      </c>
      <c r="C591">
        <f>SAFADModel_final_000047[[#This Row],[Whole Building:Facility Total Electric Demand Power '[W'](Hourly) ]]/1000</f>
        <v>218.16111388841156</v>
      </c>
    </row>
    <row r="592" spans="1:3" x14ac:dyDescent="0.25">
      <c r="A592" s="9" t="s">
        <v>447</v>
      </c>
      <c r="B592" s="12">
        <v>200717.6962712536</v>
      </c>
      <c r="C592">
        <f>SAFADModel_final_000047[[#This Row],[Whole Building:Facility Total Electric Demand Power '[W'](Hourly) ]]/1000</f>
        <v>200.7176962712536</v>
      </c>
    </row>
    <row r="593" spans="1:3" x14ac:dyDescent="0.25">
      <c r="A593" s="9" t="s">
        <v>448</v>
      </c>
      <c r="B593" s="12">
        <v>206110.94876407718</v>
      </c>
      <c r="C593">
        <f>SAFADModel_final_000047[[#This Row],[Whole Building:Facility Total Electric Demand Power '[W'](Hourly) ]]/1000</f>
        <v>206.11094876407719</v>
      </c>
    </row>
    <row r="594" spans="1:3" x14ac:dyDescent="0.25">
      <c r="A594" s="9" t="s">
        <v>449</v>
      </c>
      <c r="B594" s="12">
        <v>189926.97179759279</v>
      </c>
      <c r="C594">
        <f>SAFADModel_final_000047[[#This Row],[Whole Building:Facility Total Electric Demand Power '[W'](Hourly) ]]/1000</f>
        <v>189.92697179759278</v>
      </c>
    </row>
    <row r="595" spans="1:3" x14ac:dyDescent="0.25">
      <c r="A595" s="9" t="s">
        <v>450</v>
      </c>
      <c r="B595" s="12">
        <v>106291.38150610412</v>
      </c>
      <c r="C595">
        <f>SAFADModel_final_000047[[#This Row],[Whole Building:Facility Total Electric Demand Power '[W'](Hourly) ]]/1000</f>
        <v>106.29138150610413</v>
      </c>
    </row>
    <row r="596" spans="1:3" x14ac:dyDescent="0.25">
      <c r="A596" s="9" t="s">
        <v>451</v>
      </c>
      <c r="B596" s="12">
        <v>73892.960741026109</v>
      </c>
      <c r="C596">
        <f>SAFADModel_final_000047[[#This Row],[Whole Building:Facility Total Electric Demand Power '[W'](Hourly) ]]/1000</f>
        <v>73.892960741026116</v>
      </c>
    </row>
    <row r="597" spans="1:3" x14ac:dyDescent="0.25">
      <c r="A597" s="9" t="s">
        <v>452</v>
      </c>
      <c r="B597" s="12">
        <v>51367.768607554324</v>
      </c>
      <c r="C597">
        <f>SAFADModel_final_000047[[#This Row],[Whole Building:Facility Total Electric Demand Power '[W'](Hourly) ]]/1000</f>
        <v>51.367768607554325</v>
      </c>
    </row>
    <row r="598" spans="1:3" x14ac:dyDescent="0.25">
      <c r="A598" s="9" t="s">
        <v>453</v>
      </c>
      <c r="B598" s="12">
        <v>9871.8665628647668</v>
      </c>
      <c r="C598">
        <f>SAFADModel_final_000047[[#This Row],[Whole Building:Facility Total Electric Demand Power '[W'](Hourly) ]]/1000</f>
        <v>9.871866562864767</v>
      </c>
    </row>
    <row r="599" spans="1:3" x14ac:dyDescent="0.25">
      <c r="A599" s="9" t="s">
        <v>454</v>
      </c>
      <c r="B599" s="12">
        <v>9827.0810110345174</v>
      </c>
      <c r="C599">
        <f>SAFADModel_final_000047[[#This Row],[Whole Building:Facility Total Electric Demand Power '[W'](Hourly) ]]/1000</f>
        <v>9.827081011034517</v>
      </c>
    </row>
    <row r="600" spans="1:3" x14ac:dyDescent="0.25">
      <c r="A600" s="9" t="s">
        <v>455</v>
      </c>
      <c r="B600" s="12">
        <v>9747.8628746077175</v>
      </c>
      <c r="C600">
        <f>SAFADModel_final_000047[[#This Row],[Whole Building:Facility Total Electric Demand Power '[W'](Hourly) ]]/1000</f>
        <v>9.7478628746077174</v>
      </c>
    </row>
    <row r="601" spans="1:3" x14ac:dyDescent="0.25">
      <c r="A601" s="9" t="s">
        <v>456</v>
      </c>
      <c r="B601" s="12">
        <v>9680.8073574905484</v>
      </c>
      <c r="C601">
        <f>SAFADModel_final_000047[[#This Row],[Whole Building:Facility Total Electric Demand Power '[W'](Hourly) ]]/1000</f>
        <v>9.6808073574905489</v>
      </c>
    </row>
    <row r="602" spans="1:3" x14ac:dyDescent="0.25">
      <c r="A602" s="9" t="s">
        <v>457</v>
      </c>
      <c r="B602" s="12">
        <v>9751.9020491775318</v>
      </c>
      <c r="C602">
        <f>SAFADModel_final_000047[[#This Row],[Whole Building:Facility Total Electric Demand Power '[W'](Hourly) ]]/1000</f>
        <v>9.7519020491775326</v>
      </c>
    </row>
    <row r="603" spans="1:3" x14ac:dyDescent="0.25">
      <c r="A603" s="9" t="s">
        <v>458</v>
      </c>
      <c r="B603" s="12">
        <v>9709.5338851345423</v>
      </c>
      <c r="C603">
        <f>SAFADModel_final_000047[[#This Row],[Whole Building:Facility Total Electric Demand Power '[W'](Hourly) ]]/1000</f>
        <v>9.7095338851345421</v>
      </c>
    </row>
    <row r="604" spans="1:3" x14ac:dyDescent="0.25">
      <c r="A604" s="9" t="s">
        <v>459</v>
      </c>
      <c r="B604" s="12">
        <v>9658.4182622526223</v>
      </c>
      <c r="C604">
        <f>SAFADModel_final_000047[[#This Row],[Whole Building:Facility Total Electric Demand Power '[W'](Hourly) ]]/1000</f>
        <v>9.6584182622526225</v>
      </c>
    </row>
    <row r="605" spans="1:3" x14ac:dyDescent="0.25">
      <c r="A605" s="9" t="s">
        <v>460</v>
      </c>
      <c r="B605" s="12">
        <v>9596.4499512064303</v>
      </c>
      <c r="C605">
        <f>SAFADModel_final_000047[[#This Row],[Whole Building:Facility Total Electric Demand Power '[W'](Hourly) ]]/1000</f>
        <v>9.5964499512064307</v>
      </c>
    </row>
    <row r="606" spans="1:3" x14ac:dyDescent="0.25">
      <c r="A606" s="9" t="s">
        <v>461</v>
      </c>
      <c r="B606" s="12">
        <v>9544.2955728414963</v>
      </c>
      <c r="C606">
        <f>SAFADModel_final_000047[[#This Row],[Whole Building:Facility Total Electric Demand Power '[W'](Hourly) ]]/1000</f>
        <v>9.5442955728414969</v>
      </c>
    </row>
    <row r="607" spans="1:3" x14ac:dyDescent="0.25">
      <c r="A607" s="9" t="s">
        <v>462</v>
      </c>
      <c r="B607" s="12">
        <v>9543.077735943787</v>
      </c>
      <c r="C607">
        <f>SAFADModel_final_000047[[#This Row],[Whole Building:Facility Total Electric Demand Power '[W'](Hourly) ]]/1000</f>
        <v>9.5430777359437862</v>
      </c>
    </row>
    <row r="608" spans="1:3" x14ac:dyDescent="0.25">
      <c r="A608" s="9" t="s">
        <v>463</v>
      </c>
      <c r="B608" s="12">
        <v>9602.7630424737999</v>
      </c>
      <c r="C608">
        <f>SAFADModel_final_000047[[#This Row],[Whole Building:Facility Total Electric Demand Power '[W'](Hourly) ]]/1000</f>
        <v>9.6027630424738</v>
      </c>
    </row>
    <row r="609" spans="1:3" x14ac:dyDescent="0.25">
      <c r="A609" s="9" t="s">
        <v>464</v>
      </c>
      <c r="B609" s="12">
        <v>36152.442168068817</v>
      </c>
      <c r="C609">
        <f>SAFADModel_final_000047[[#This Row],[Whole Building:Facility Total Electric Demand Power '[W'](Hourly) ]]/1000</f>
        <v>36.152442168068816</v>
      </c>
    </row>
    <row r="610" spans="1:3" x14ac:dyDescent="0.25">
      <c r="A610" s="9" t="s">
        <v>465</v>
      </c>
      <c r="B610" s="12">
        <v>104262.22292731609</v>
      </c>
      <c r="C610">
        <f>SAFADModel_final_000047[[#This Row],[Whole Building:Facility Total Electric Demand Power '[W'](Hourly) ]]/1000</f>
        <v>104.26222292731609</v>
      </c>
    </row>
    <row r="611" spans="1:3" x14ac:dyDescent="0.25">
      <c r="A611" s="9" t="s">
        <v>466</v>
      </c>
      <c r="B611" s="12">
        <v>173811.28594551701</v>
      </c>
      <c r="C611">
        <f>SAFADModel_final_000047[[#This Row],[Whole Building:Facility Total Electric Demand Power '[W'](Hourly) ]]/1000</f>
        <v>173.811285945517</v>
      </c>
    </row>
    <row r="612" spans="1:3" x14ac:dyDescent="0.25">
      <c r="A612" s="9" t="s">
        <v>467</v>
      </c>
      <c r="B612" s="12">
        <v>165612.42800078969</v>
      </c>
      <c r="C612">
        <f>SAFADModel_final_000047[[#This Row],[Whole Building:Facility Total Electric Demand Power '[W'](Hourly) ]]/1000</f>
        <v>165.61242800078969</v>
      </c>
    </row>
    <row r="613" spans="1:3" x14ac:dyDescent="0.25">
      <c r="A613" s="9" t="s">
        <v>468</v>
      </c>
      <c r="B613" s="12">
        <v>167502.87383312848</v>
      </c>
      <c r="C613">
        <f>SAFADModel_final_000047[[#This Row],[Whole Building:Facility Total Electric Demand Power '[W'](Hourly) ]]/1000</f>
        <v>167.50287383312849</v>
      </c>
    </row>
    <row r="614" spans="1:3" x14ac:dyDescent="0.25">
      <c r="A614" s="9" t="s">
        <v>469</v>
      </c>
      <c r="B614" s="12">
        <v>183651.4630842607</v>
      </c>
      <c r="C614">
        <f>SAFADModel_final_000047[[#This Row],[Whole Building:Facility Total Electric Demand Power '[W'](Hourly) ]]/1000</f>
        <v>183.65146308426071</v>
      </c>
    </row>
    <row r="615" spans="1:3" x14ac:dyDescent="0.25">
      <c r="A615" s="9" t="s">
        <v>470</v>
      </c>
      <c r="B615" s="12">
        <v>191752.51539342443</v>
      </c>
      <c r="C615">
        <f>SAFADModel_final_000047[[#This Row],[Whole Building:Facility Total Electric Demand Power '[W'](Hourly) ]]/1000</f>
        <v>191.75251539342443</v>
      </c>
    </row>
    <row r="616" spans="1:3" x14ac:dyDescent="0.25">
      <c r="A616" s="9" t="s">
        <v>471</v>
      </c>
      <c r="B616" s="12">
        <v>158918.20043622653</v>
      </c>
      <c r="C616">
        <f>SAFADModel_final_000047[[#This Row],[Whole Building:Facility Total Electric Demand Power '[W'](Hourly) ]]/1000</f>
        <v>158.91820043622653</v>
      </c>
    </row>
    <row r="617" spans="1:3" x14ac:dyDescent="0.25">
      <c r="A617" s="9" t="s">
        <v>472</v>
      </c>
      <c r="B617" s="12">
        <v>142599.18205631417</v>
      </c>
      <c r="C617">
        <f>SAFADModel_final_000047[[#This Row],[Whole Building:Facility Total Electric Demand Power '[W'](Hourly) ]]/1000</f>
        <v>142.59918205631416</v>
      </c>
    </row>
    <row r="618" spans="1:3" x14ac:dyDescent="0.25">
      <c r="A618" s="9" t="s">
        <v>473</v>
      </c>
      <c r="B618" s="12">
        <v>131053.31798811133</v>
      </c>
      <c r="C618">
        <f>SAFADModel_final_000047[[#This Row],[Whole Building:Facility Total Electric Demand Power '[W'](Hourly) ]]/1000</f>
        <v>131.05331798811133</v>
      </c>
    </row>
    <row r="619" spans="1:3" x14ac:dyDescent="0.25">
      <c r="A619" s="9" t="s">
        <v>474</v>
      </c>
      <c r="B619" s="12">
        <v>67493.643974308157</v>
      </c>
      <c r="C619">
        <f>SAFADModel_final_000047[[#This Row],[Whole Building:Facility Total Electric Demand Power '[W'](Hourly) ]]/1000</f>
        <v>67.493643974308156</v>
      </c>
    </row>
    <row r="620" spans="1:3" x14ac:dyDescent="0.25">
      <c r="A620" s="9" t="s">
        <v>475</v>
      </c>
      <c r="B620" s="12">
        <v>34609.040660426173</v>
      </c>
      <c r="C620">
        <f>SAFADModel_final_000047[[#This Row],[Whole Building:Facility Total Electric Demand Power '[W'](Hourly) ]]/1000</f>
        <v>34.609040660426174</v>
      </c>
    </row>
    <row r="621" spans="1:3" x14ac:dyDescent="0.25">
      <c r="A621" s="9" t="s">
        <v>476</v>
      </c>
      <c r="B621" s="12">
        <v>21246.843294245478</v>
      </c>
      <c r="C621">
        <f>SAFADModel_final_000047[[#This Row],[Whole Building:Facility Total Electric Demand Power '[W'](Hourly) ]]/1000</f>
        <v>21.24684329424548</v>
      </c>
    </row>
    <row r="622" spans="1:3" x14ac:dyDescent="0.25">
      <c r="A622" s="9" t="s">
        <v>477</v>
      </c>
      <c r="B622" s="12">
        <v>15453.579909637832</v>
      </c>
      <c r="C622">
        <f>SAFADModel_final_000047[[#This Row],[Whole Building:Facility Total Electric Demand Power '[W'](Hourly) ]]/1000</f>
        <v>15.453579909637833</v>
      </c>
    </row>
    <row r="623" spans="1:3" x14ac:dyDescent="0.25">
      <c r="A623" s="9" t="s">
        <v>478</v>
      </c>
      <c r="B623" s="12">
        <v>9766.1760278358179</v>
      </c>
      <c r="C623">
        <f>SAFADModel_final_000047[[#This Row],[Whole Building:Facility Total Electric Demand Power '[W'](Hourly) ]]/1000</f>
        <v>9.7661760278358187</v>
      </c>
    </row>
    <row r="624" spans="1:3" x14ac:dyDescent="0.25">
      <c r="A624" s="9" t="s">
        <v>479</v>
      </c>
      <c r="B624" s="12">
        <v>9781.4276660594769</v>
      </c>
      <c r="C624">
        <f>SAFADModel_final_000047[[#This Row],[Whole Building:Facility Total Electric Demand Power '[W'](Hourly) ]]/1000</f>
        <v>9.7814276660594768</v>
      </c>
    </row>
    <row r="625" spans="1:3" x14ac:dyDescent="0.25">
      <c r="A625" s="9" t="s">
        <v>480</v>
      </c>
      <c r="B625" s="12">
        <v>9785.8958806638639</v>
      </c>
      <c r="C625">
        <f>SAFADModel_final_000047[[#This Row],[Whole Building:Facility Total Electric Demand Power '[W'](Hourly) ]]/1000</f>
        <v>9.7858958806638636</v>
      </c>
    </row>
    <row r="626" spans="1:3" x14ac:dyDescent="0.25">
      <c r="A626" s="9" t="s">
        <v>677</v>
      </c>
      <c r="B626" s="12">
        <v>9759.1320398636253</v>
      </c>
      <c r="C626">
        <f>SAFADModel_final_000047[[#This Row],[Whole Building:Facility Total Electric Demand Power '[W'](Hourly) ]]/1000</f>
        <v>9.7591320398636245</v>
      </c>
    </row>
    <row r="627" spans="1:3" x14ac:dyDescent="0.25">
      <c r="A627" s="9" t="s">
        <v>678</v>
      </c>
      <c r="B627" s="12">
        <v>9718.9582144421456</v>
      </c>
      <c r="C627">
        <f>SAFADModel_final_000047[[#This Row],[Whole Building:Facility Total Electric Demand Power '[W'](Hourly) ]]/1000</f>
        <v>9.7189582144421465</v>
      </c>
    </row>
    <row r="628" spans="1:3" x14ac:dyDescent="0.25">
      <c r="A628" s="9" t="s">
        <v>679</v>
      </c>
      <c r="B628" s="12">
        <v>9671.5704951242151</v>
      </c>
      <c r="C628">
        <f>SAFADModel_final_000047[[#This Row],[Whole Building:Facility Total Electric Demand Power '[W'](Hourly) ]]/1000</f>
        <v>9.6715704951242145</v>
      </c>
    </row>
    <row r="629" spans="1:3" x14ac:dyDescent="0.25">
      <c r="A629" s="9" t="s">
        <v>680</v>
      </c>
      <c r="B629" s="12">
        <v>9610.8672371456614</v>
      </c>
      <c r="C629">
        <f>SAFADModel_final_000047[[#This Row],[Whole Building:Facility Total Electric Demand Power '[W'](Hourly) ]]/1000</f>
        <v>9.610867237145662</v>
      </c>
    </row>
    <row r="630" spans="1:3" x14ac:dyDescent="0.25">
      <c r="A630" s="9" t="s">
        <v>681</v>
      </c>
      <c r="B630" s="12">
        <v>9549.29144463382</v>
      </c>
      <c r="C630">
        <f>SAFADModel_final_000047[[#This Row],[Whole Building:Facility Total Electric Demand Power '[W'](Hourly) ]]/1000</f>
        <v>9.5492914446338197</v>
      </c>
    </row>
    <row r="631" spans="1:3" x14ac:dyDescent="0.25">
      <c r="A631" s="9" t="s">
        <v>682</v>
      </c>
      <c r="B631" s="12">
        <v>9532.362983029283</v>
      </c>
      <c r="C631">
        <f>SAFADModel_final_000047[[#This Row],[Whole Building:Facility Total Electric Demand Power '[W'](Hourly) ]]/1000</f>
        <v>9.5323629830292838</v>
      </c>
    </row>
    <row r="632" spans="1:3" x14ac:dyDescent="0.25">
      <c r="A632" s="9" t="s">
        <v>683</v>
      </c>
      <c r="B632" s="12">
        <v>9573.5027521038992</v>
      </c>
      <c r="C632">
        <f>SAFADModel_final_000047[[#This Row],[Whole Building:Facility Total Electric Demand Power '[W'](Hourly) ]]/1000</f>
        <v>9.5735027521038987</v>
      </c>
    </row>
    <row r="633" spans="1:3" x14ac:dyDescent="0.25">
      <c r="A633" s="9" t="s">
        <v>684</v>
      </c>
      <c r="B633" s="12">
        <v>9644.5558185699538</v>
      </c>
      <c r="C633">
        <f>SAFADModel_final_000047[[#This Row],[Whole Building:Facility Total Electric Demand Power '[W'](Hourly) ]]/1000</f>
        <v>9.6445558185699536</v>
      </c>
    </row>
    <row r="634" spans="1:3" x14ac:dyDescent="0.25">
      <c r="A634" s="9" t="s">
        <v>685</v>
      </c>
      <c r="B634" s="12">
        <v>71684.163224548087</v>
      </c>
      <c r="C634">
        <f>SAFADModel_final_000047[[#This Row],[Whole Building:Facility Total Electric Demand Power '[W'](Hourly) ]]/1000</f>
        <v>71.684163224548087</v>
      </c>
    </row>
    <row r="635" spans="1:3" x14ac:dyDescent="0.25">
      <c r="A635" s="9" t="s">
        <v>686</v>
      </c>
      <c r="B635" s="12">
        <v>95187.562350539709</v>
      </c>
      <c r="C635">
        <f>SAFADModel_final_000047[[#This Row],[Whole Building:Facility Total Electric Demand Power '[W'](Hourly) ]]/1000</f>
        <v>95.187562350539707</v>
      </c>
    </row>
    <row r="636" spans="1:3" x14ac:dyDescent="0.25">
      <c r="A636" s="9" t="s">
        <v>687</v>
      </c>
      <c r="B636" s="12">
        <v>105295.71000238908</v>
      </c>
      <c r="C636">
        <f>SAFADModel_final_000047[[#This Row],[Whole Building:Facility Total Electric Demand Power '[W'](Hourly) ]]/1000</f>
        <v>105.29571000238909</v>
      </c>
    </row>
    <row r="637" spans="1:3" x14ac:dyDescent="0.25">
      <c r="A637" s="9" t="s">
        <v>688</v>
      </c>
      <c r="B637" s="12">
        <v>96414.711501518032</v>
      </c>
      <c r="C637">
        <f>SAFADModel_final_000047[[#This Row],[Whole Building:Facility Total Electric Demand Power '[W'](Hourly) ]]/1000</f>
        <v>96.414711501518028</v>
      </c>
    </row>
    <row r="638" spans="1:3" x14ac:dyDescent="0.25">
      <c r="A638" s="9" t="s">
        <v>689</v>
      </c>
      <c r="B638" s="12">
        <v>77000.165046045076</v>
      </c>
      <c r="C638">
        <f>SAFADModel_final_000047[[#This Row],[Whole Building:Facility Total Electric Demand Power '[W'](Hourly) ]]/1000</f>
        <v>77.000165046045083</v>
      </c>
    </row>
    <row r="639" spans="1:3" x14ac:dyDescent="0.25">
      <c r="A639" s="9" t="s">
        <v>690</v>
      </c>
      <c r="B639" s="12">
        <v>67543.985458901429</v>
      </c>
      <c r="C639">
        <f>SAFADModel_final_000047[[#This Row],[Whole Building:Facility Total Electric Demand Power '[W'](Hourly) ]]/1000</f>
        <v>67.543985458901432</v>
      </c>
    </row>
    <row r="640" spans="1:3" x14ac:dyDescent="0.25">
      <c r="A640" s="9" t="s">
        <v>691</v>
      </c>
      <c r="B640" s="12">
        <v>65825.998572066208</v>
      </c>
      <c r="C640">
        <f>SAFADModel_final_000047[[#This Row],[Whole Building:Facility Total Electric Demand Power '[W'](Hourly) ]]/1000</f>
        <v>65.825998572066212</v>
      </c>
    </row>
    <row r="641" spans="1:3" x14ac:dyDescent="0.25">
      <c r="A641" s="9" t="s">
        <v>692</v>
      </c>
      <c r="B641" s="12">
        <v>58767.234679901274</v>
      </c>
      <c r="C641">
        <f>SAFADModel_final_000047[[#This Row],[Whole Building:Facility Total Electric Demand Power '[W'](Hourly) ]]/1000</f>
        <v>58.767234679901271</v>
      </c>
    </row>
    <row r="642" spans="1:3" x14ac:dyDescent="0.25">
      <c r="A642" s="9" t="s">
        <v>693</v>
      </c>
      <c r="B642" s="12">
        <v>48327.600474826519</v>
      </c>
      <c r="C642">
        <f>SAFADModel_final_000047[[#This Row],[Whole Building:Facility Total Electric Demand Power '[W'](Hourly) ]]/1000</f>
        <v>48.327600474826518</v>
      </c>
    </row>
    <row r="643" spans="1:3" x14ac:dyDescent="0.25">
      <c r="A643" s="9" t="s">
        <v>694</v>
      </c>
      <c r="B643" s="12">
        <v>41055.523018002619</v>
      </c>
      <c r="C643">
        <f>SAFADModel_final_000047[[#This Row],[Whole Building:Facility Total Electric Demand Power '[W'](Hourly) ]]/1000</f>
        <v>41.055523018002617</v>
      </c>
    </row>
    <row r="644" spans="1:3" x14ac:dyDescent="0.25">
      <c r="A644" s="9" t="s">
        <v>695</v>
      </c>
      <c r="B644" s="12">
        <v>33755.844849460125</v>
      </c>
      <c r="C644">
        <f>SAFADModel_final_000047[[#This Row],[Whole Building:Facility Total Electric Demand Power '[W'](Hourly) ]]/1000</f>
        <v>33.755844849460125</v>
      </c>
    </row>
    <row r="645" spans="1:3" x14ac:dyDescent="0.25">
      <c r="A645" s="9" t="s">
        <v>696</v>
      </c>
      <c r="B645" s="12">
        <v>12709.588424841704</v>
      </c>
      <c r="C645">
        <f>SAFADModel_final_000047[[#This Row],[Whole Building:Facility Total Electric Demand Power '[W'](Hourly) ]]/1000</f>
        <v>12.709588424841705</v>
      </c>
    </row>
    <row r="646" spans="1:3" x14ac:dyDescent="0.25">
      <c r="A646" s="9" t="s">
        <v>697</v>
      </c>
      <c r="B646" s="12">
        <v>12333.9463780717</v>
      </c>
      <c r="C646">
        <f>SAFADModel_final_000047[[#This Row],[Whole Building:Facility Total Electric Demand Power '[W'](Hourly) ]]/1000</f>
        <v>12.333946378071699</v>
      </c>
    </row>
    <row r="647" spans="1:3" x14ac:dyDescent="0.25">
      <c r="A647" s="9" t="s">
        <v>698</v>
      </c>
      <c r="B647" s="12">
        <v>10709.359720079678</v>
      </c>
      <c r="C647">
        <f>SAFADModel_final_000047[[#This Row],[Whole Building:Facility Total Electric Demand Power '[W'](Hourly) ]]/1000</f>
        <v>10.709359720079677</v>
      </c>
    </row>
    <row r="648" spans="1:3" x14ac:dyDescent="0.25">
      <c r="A648" s="9" t="s">
        <v>699</v>
      </c>
      <c r="B648" s="12">
        <v>10210.401245118117</v>
      </c>
      <c r="C648">
        <f>SAFADModel_final_000047[[#This Row],[Whole Building:Facility Total Electric Demand Power '[W'](Hourly) ]]/1000</f>
        <v>10.210401245118117</v>
      </c>
    </row>
    <row r="649" spans="1:3" x14ac:dyDescent="0.25">
      <c r="A649" s="9" t="s">
        <v>700</v>
      </c>
      <c r="B649" s="12">
        <v>9990.9372474902848</v>
      </c>
      <c r="C649">
        <f>SAFADModel_final_000047[[#This Row],[Whole Building:Facility Total Electric Demand Power '[W'](Hourly) ]]/1000</f>
        <v>9.9909372474902849</v>
      </c>
    </row>
    <row r="650" spans="1:3" x14ac:dyDescent="0.25">
      <c r="A650" s="9" t="s">
        <v>701</v>
      </c>
      <c r="B650" s="12">
        <v>9899.2899139506862</v>
      </c>
      <c r="C650">
        <f>SAFADModel_final_000047[[#This Row],[Whole Building:Facility Total Electric Demand Power '[W'](Hourly) ]]/1000</f>
        <v>9.8992899139506854</v>
      </c>
    </row>
    <row r="651" spans="1:3" x14ac:dyDescent="0.25">
      <c r="A651" s="9" t="s">
        <v>702</v>
      </c>
      <c r="B651" s="12">
        <v>9840.4429123155369</v>
      </c>
      <c r="C651">
        <f>SAFADModel_final_000047[[#This Row],[Whole Building:Facility Total Electric Demand Power '[W'](Hourly) ]]/1000</f>
        <v>9.8404429123155364</v>
      </c>
    </row>
    <row r="652" spans="1:3" x14ac:dyDescent="0.25">
      <c r="A652" s="9" t="s">
        <v>703</v>
      </c>
      <c r="B652" s="12">
        <v>9800.1374667722976</v>
      </c>
      <c r="C652">
        <f>SAFADModel_final_000047[[#This Row],[Whole Building:Facility Total Electric Demand Power '[W'](Hourly) ]]/1000</f>
        <v>9.8001374667722967</v>
      </c>
    </row>
    <row r="653" spans="1:3" x14ac:dyDescent="0.25">
      <c r="A653" s="9" t="s">
        <v>704</v>
      </c>
      <c r="B653" s="12">
        <v>9761.0451033191384</v>
      </c>
      <c r="C653">
        <f>SAFADModel_final_000047[[#This Row],[Whole Building:Facility Total Electric Demand Power '[W'](Hourly) ]]/1000</f>
        <v>9.7610451033191392</v>
      </c>
    </row>
    <row r="654" spans="1:3" x14ac:dyDescent="0.25">
      <c r="A654" s="9" t="s">
        <v>705</v>
      </c>
      <c r="B654" s="12">
        <v>9717.7804268818836</v>
      </c>
      <c r="C654">
        <f>SAFADModel_final_000047[[#This Row],[Whole Building:Facility Total Electric Demand Power '[W'](Hourly) ]]/1000</f>
        <v>9.7177804268818839</v>
      </c>
    </row>
    <row r="655" spans="1:3" x14ac:dyDescent="0.25">
      <c r="A655" s="9" t="s">
        <v>706</v>
      </c>
      <c r="B655" s="12">
        <v>9724.2316602489318</v>
      </c>
      <c r="C655">
        <f>SAFADModel_final_000047[[#This Row],[Whole Building:Facility Total Electric Demand Power '[W'](Hourly) ]]/1000</f>
        <v>9.7242316602489325</v>
      </c>
    </row>
    <row r="656" spans="1:3" x14ac:dyDescent="0.25">
      <c r="A656" s="9" t="s">
        <v>707</v>
      </c>
      <c r="B656" s="12">
        <v>9804.0040181284185</v>
      </c>
      <c r="C656">
        <f>SAFADModel_final_000047[[#This Row],[Whole Building:Facility Total Electric Demand Power '[W'](Hourly) ]]/1000</f>
        <v>9.8040040181284187</v>
      </c>
    </row>
    <row r="657" spans="1:3" x14ac:dyDescent="0.25">
      <c r="A657" s="9" t="s">
        <v>708</v>
      </c>
      <c r="B657" s="12">
        <v>9900.1330505720452</v>
      </c>
      <c r="C657">
        <f>SAFADModel_final_000047[[#This Row],[Whole Building:Facility Total Electric Demand Power '[W'](Hourly) ]]/1000</f>
        <v>9.9001330505720446</v>
      </c>
    </row>
    <row r="658" spans="1:3" x14ac:dyDescent="0.25">
      <c r="A658" s="9" t="s">
        <v>709</v>
      </c>
      <c r="B658" s="12">
        <v>9980.2307391808445</v>
      </c>
      <c r="C658">
        <f>SAFADModel_final_000047[[#This Row],[Whole Building:Facility Total Electric Demand Power '[W'](Hourly) ]]/1000</f>
        <v>9.9802307391808451</v>
      </c>
    </row>
    <row r="659" spans="1:3" x14ac:dyDescent="0.25">
      <c r="A659" s="9" t="s">
        <v>710</v>
      </c>
      <c r="B659" s="12">
        <v>10041.557831876549</v>
      </c>
      <c r="C659">
        <f>SAFADModel_final_000047[[#This Row],[Whole Building:Facility Total Electric Demand Power '[W'](Hourly) ]]/1000</f>
        <v>10.041557831876549</v>
      </c>
    </row>
    <row r="660" spans="1:3" x14ac:dyDescent="0.25">
      <c r="A660" s="9" t="s">
        <v>711</v>
      </c>
      <c r="B660" s="12">
        <v>10088.240050328614</v>
      </c>
      <c r="C660">
        <f>SAFADModel_final_000047[[#This Row],[Whole Building:Facility Total Electric Demand Power '[W'](Hourly) ]]/1000</f>
        <v>10.088240050328613</v>
      </c>
    </row>
    <row r="661" spans="1:3" x14ac:dyDescent="0.25">
      <c r="A661" s="9" t="s">
        <v>712</v>
      </c>
      <c r="B661" s="12">
        <v>10125.370808375012</v>
      </c>
      <c r="C661">
        <f>SAFADModel_final_000047[[#This Row],[Whole Building:Facility Total Electric Demand Power '[W'](Hourly) ]]/1000</f>
        <v>10.125370808375012</v>
      </c>
    </row>
    <row r="662" spans="1:3" x14ac:dyDescent="0.25">
      <c r="A662" s="9" t="s">
        <v>713</v>
      </c>
      <c r="B662" s="12">
        <v>10145.868081474853</v>
      </c>
      <c r="C662">
        <f>SAFADModel_final_000047[[#This Row],[Whole Building:Facility Total Electric Demand Power '[W'](Hourly) ]]/1000</f>
        <v>10.145868081474854</v>
      </c>
    </row>
    <row r="663" spans="1:3" x14ac:dyDescent="0.25">
      <c r="A663" s="9" t="s">
        <v>714</v>
      </c>
      <c r="B663" s="12">
        <v>10153.055002809759</v>
      </c>
      <c r="C663">
        <f>SAFADModel_final_000047[[#This Row],[Whole Building:Facility Total Electric Demand Power '[W'](Hourly) ]]/1000</f>
        <v>10.153055002809758</v>
      </c>
    </row>
    <row r="664" spans="1:3" x14ac:dyDescent="0.25">
      <c r="A664" s="9" t="s">
        <v>715</v>
      </c>
      <c r="B664" s="12">
        <v>10128.884783618012</v>
      </c>
      <c r="C664">
        <f>SAFADModel_final_000047[[#This Row],[Whole Building:Facility Total Electric Demand Power '[W'](Hourly) ]]/1000</f>
        <v>10.128884783618012</v>
      </c>
    </row>
    <row r="665" spans="1:3" x14ac:dyDescent="0.25">
      <c r="A665" s="9" t="s">
        <v>716</v>
      </c>
      <c r="B665" s="12">
        <v>10089.923906795595</v>
      </c>
      <c r="C665">
        <f>SAFADModel_final_000047[[#This Row],[Whole Building:Facility Total Electric Demand Power '[W'](Hourly) ]]/1000</f>
        <v>10.089923906795596</v>
      </c>
    </row>
    <row r="666" spans="1:3" x14ac:dyDescent="0.25">
      <c r="A666" s="9" t="s">
        <v>717</v>
      </c>
      <c r="B666" s="12">
        <v>10044.020071376357</v>
      </c>
      <c r="C666">
        <f>SAFADModel_final_000047[[#This Row],[Whole Building:Facility Total Electric Demand Power '[W'](Hourly) ]]/1000</f>
        <v>10.044020071376357</v>
      </c>
    </row>
    <row r="667" spans="1:3" x14ac:dyDescent="0.25">
      <c r="A667" s="9" t="s">
        <v>718</v>
      </c>
      <c r="B667" s="12">
        <v>9991.8326315022405</v>
      </c>
      <c r="C667">
        <f>SAFADModel_final_000047[[#This Row],[Whole Building:Facility Total Electric Demand Power '[W'](Hourly) ]]/1000</f>
        <v>9.9918326315022412</v>
      </c>
    </row>
    <row r="668" spans="1:3" x14ac:dyDescent="0.25">
      <c r="A668" s="9" t="s">
        <v>719</v>
      </c>
      <c r="B668" s="12">
        <v>9934.6728153102667</v>
      </c>
      <c r="C668">
        <f>SAFADModel_final_000047[[#This Row],[Whole Building:Facility Total Electric Demand Power '[W'](Hourly) ]]/1000</f>
        <v>9.9346728153102664</v>
      </c>
    </row>
    <row r="669" spans="1:3" x14ac:dyDescent="0.25">
      <c r="A669" s="9" t="s">
        <v>720</v>
      </c>
      <c r="B669" s="12">
        <v>9866.2469672747102</v>
      </c>
      <c r="C669">
        <f>SAFADModel_final_000047[[#This Row],[Whole Building:Facility Total Electric Demand Power '[W'](Hourly) ]]/1000</f>
        <v>9.8662469672747104</v>
      </c>
    </row>
    <row r="670" spans="1:3" x14ac:dyDescent="0.25">
      <c r="A670" s="9" t="s">
        <v>721</v>
      </c>
      <c r="B670" s="12">
        <v>9812.804137050909</v>
      </c>
      <c r="C670">
        <f>SAFADModel_final_000047[[#This Row],[Whole Building:Facility Total Electric Demand Power '[W'](Hourly) ]]/1000</f>
        <v>9.8128041370509091</v>
      </c>
    </row>
    <row r="671" spans="1:3" x14ac:dyDescent="0.25">
      <c r="A671" s="9" t="s">
        <v>722</v>
      </c>
      <c r="B671" s="12">
        <v>9769.3529799406224</v>
      </c>
      <c r="C671">
        <f>SAFADModel_final_000047[[#This Row],[Whole Building:Facility Total Electric Demand Power '[W'](Hourly) ]]/1000</f>
        <v>9.7693529799406225</v>
      </c>
    </row>
    <row r="672" spans="1:3" x14ac:dyDescent="0.25">
      <c r="A672" s="9" t="s">
        <v>723</v>
      </c>
      <c r="B672" s="12">
        <v>9724.980537964635</v>
      </c>
      <c r="C672">
        <f>SAFADModel_final_000047[[#This Row],[Whole Building:Facility Total Electric Demand Power '[W'](Hourly) ]]/1000</f>
        <v>9.724980537964635</v>
      </c>
    </row>
    <row r="673" spans="1:3" x14ac:dyDescent="0.25">
      <c r="A673" s="9" t="s">
        <v>724</v>
      </c>
      <c r="B673" s="12">
        <v>9674.5301704221256</v>
      </c>
      <c r="C673">
        <f>SAFADModel_final_000047[[#This Row],[Whole Building:Facility Total Electric Demand Power '[W'](Hourly) ]]/1000</f>
        <v>9.6745301704221252</v>
      </c>
    </row>
    <row r="674" spans="1:3" x14ac:dyDescent="0.25">
      <c r="A674" s="9" t="s">
        <v>481</v>
      </c>
      <c r="B674" s="12">
        <v>7610.4636216256113</v>
      </c>
      <c r="C674">
        <f>SAFADModel_final_000047[[#This Row],[Whole Building:Facility Total Electric Demand Power '[W'](Hourly) ]]/1000</f>
        <v>7.6104636216256116</v>
      </c>
    </row>
    <row r="675" spans="1:3" x14ac:dyDescent="0.25">
      <c r="A675" s="9" t="s">
        <v>482</v>
      </c>
      <c r="B675" s="12">
        <v>8130.315519529785</v>
      </c>
      <c r="C675">
        <f>SAFADModel_final_000047[[#This Row],[Whole Building:Facility Total Electric Demand Power '[W'](Hourly) ]]/1000</f>
        <v>8.1303155195297858</v>
      </c>
    </row>
    <row r="676" spans="1:3" x14ac:dyDescent="0.25">
      <c r="A676" s="9" t="s">
        <v>483</v>
      </c>
      <c r="B676" s="12">
        <v>8107.441630897848</v>
      </c>
      <c r="C676">
        <f>SAFADModel_final_000047[[#This Row],[Whole Building:Facility Total Electric Demand Power '[W'](Hourly) ]]/1000</f>
        <v>8.1074416308978474</v>
      </c>
    </row>
    <row r="677" spans="1:3" x14ac:dyDescent="0.25">
      <c r="A677" s="9" t="s">
        <v>484</v>
      </c>
      <c r="B677" s="12">
        <v>8012.9960605656306</v>
      </c>
      <c r="C677">
        <f>SAFADModel_final_000047[[#This Row],[Whole Building:Facility Total Electric Demand Power '[W'](Hourly) ]]/1000</f>
        <v>8.0129960605656301</v>
      </c>
    </row>
    <row r="678" spans="1:3" x14ac:dyDescent="0.25">
      <c r="A678" s="9" t="s">
        <v>485</v>
      </c>
      <c r="B678" s="12">
        <v>7893.9419447192304</v>
      </c>
      <c r="C678">
        <f>SAFADModel_final_000047[[#This Row],[Whole Building:Facility Total Electric Demand Power '[W'](Hourly) ]]/1000</f>
        <v>7.8939419447192307</v>
      </c>
    </row>
    <row r="679" spans="1:3" x14ac:dyDescent="0.25">
      <c r="A679" s="9" t="s">
        <v>486</v>
      </c>
      <c r="B679" s="12">
        <v>7955.5481827315753</v>
      </c>
      <c r="C679">
        <f>SAFADModel_final_000047[[#This Row],[Whole Building:Facility Total Electric Demand Power '[W'](Hourly) ]]/1000</f>
        <v>7.955548182731575</v>
      </c>
    </row>
    <row r="680" spans="1:3" x14ac:dyDescent="0.25">
      <c r="A680" s="9" t="s">
        <v>487</v>
      </c>
      <c r="B680" s="12">
        <v>8237.7746382097557</v>
      </c>
      <c r="C680">
        <f>SAFADModel_final_000047[[#This Row],[Whole Building:Facility Total Electric Demand Power '[W'](Hourly) ]]/1000</f>
        <v>8.2377746382097552</v>
      </c>
    </row>
    <row r="681" spans="1:3" x14ac:dyDescent="0.25">
      <c r="A681" s="9" t="s">
        <v>488</v>
      </c>
      <c r="B681" s="12">
        <v>38163.922050042769</v>
      </c>
      <c r="C681">
        <f>SAFADModel_final_000047[[#This Row],[Whole Building:Facility Total Electric Demand Power '[W'](Hourly) ]]/1000</f>
        <v>38.163922050042771</v>
      </c>
    </row>
    <row r="682" spans="1:3" x14ac:dyDescent="0.25">
      <c r="A682" s="9" t="s">
        <v>489</v>
      </c>
      <c r="B682" s="12">
        <v>104034.91946652644</v>
      </c>
      <c r="C682">
        <f>SAFADModel_final_000047[[#This Row],[Whole Building:Facility Total Electric Demand Power '[W'](Hourly) ]]/1000</f>
        <v>104.03491946652643</v>
      </c>
    </row>
    <row r="683" spans="1:3" x14ac:dyDescent="0.25">
      <c r="A683" s="9" t="s">
        <v>490</v>
      </c>
      <c r="B683" s="12">
        <v>155341.18678821926</v>
      </c>
      <c r="C683">
        <f>SAFADModel_final_000047[[#This Row],[Whole Building:Facility Total Electric Demand Power '[W'](Hourly) ]]/1000</f>
        <v>155.34118678821926</v>
      </c>
    </row>
    <row r="684" spans="1:3" x14ac:dyDescent="0.25">
      <c r="A684" s="9" t="s">
        <v>491</v>
      </c>
      <c r="B684" s="12">
        <v>143757.25391116596</v>
      </c>
      <c r="C684">
        <f>SAFADModel_final_000047[[#This Row],[Whole Building:Facility Total Electric Demand Power '[W'](Hourly) ]]/1000</f>
        <v>143.75725391116595</v>
      </c>
    </row>
    <row r="685" spans="1:3" x14ac:dyDescent="0.25">
      <c r="A685" s="9" t="s">
        <v>492</v>
      </c>
      <c r="B685" s="12">
        <v>191373.91633058034</v>
      </c>
      <c r="C685">
        <f>SAFADModel_final_000047[[#This Row],[Whole Building:Facility Total Electric Demand Power '[W'](Hourly) ]]/1000</f>
        <v>191.37391633058033</v>
      </c>
    </row>
    <row r="686" spans="1:3" x14ac:dyDescent="0.25">
      <c r="A686" s="9" t="s">
        <v>493</v>
      </c>
      <c r="B686" s="12">
        <v>190408.16035276721</v>
      </c>
      <c r="C686">
        <f>SAFADModel_final_000047[[#This Row],[Whole Building:Facility Total Electric Demand Power '[W'](Hourly) ]]/1000</f>
        <v>190.40816035276723</v>
      </c>
    </row>
    <row r="687" spans="1:3" x14ac:dyDescent="0.25">
      <c r="A687" s="9" t="s">
        <v>494</v>
      </c>
      <c r="B687" s="12">
        <v>212232.77676170913</v>
      </c>
      <c r="C687">
        <f>SAFADModel_final_000047[[#This Row],[Whole Building:Facility Total Electric Demand Power '[W'](Hourly) ]]/1000</f>
        <v>212.23277676170912</v>
      </c>
    </row>
    <row r="688" spans="1:3" x14ac:dyDescent="0.25">
      <c r="A688" s="9" t="s">
        <v>495</v>
      </c>
      <c r="B688" s="12">
        <v>225554.23356115902</v>
      </c>
      <c r="C688">
        <f>SAFADModel_final_000047[[#This Row],[Whole Building:Facility Total Electric Demand Power '[W'](Hourly) ]]/1000</f>
        <v>225.55423356115904</v>
      </c>
    </row>
    <row r="689" spans="1:3" x14ac:dyDescent="0.25">
      <c r="A689" s="9" t="s">
        <v>496</v>
      </c>
      <c r="B689" s="12">
        <v>204727.24040361017</v>
      </c>
      <c r="C689">
        <f>SAFADModel_final_000047[[#This Row],[Whole Building:Facility Total Electric Demand Power '[W'](Hourly) ]]/1000</f>
        <v>204.72724040361015</v>
      </c>
    </row>
    <row r="690" spans="1:3" x14ac:dyDescent="0.25">
      <c r="A690" s="9" t="s">
        <v>497</v>
      </c>
      <c r="B690" s="12">
        <v>180806.58841421606</v>
      </c>
      <c r="C690">
        <f>SAFADModel_final_000047[[#This Row],[Whole Building:Facility Total Electric Demand Power '[W'](Hourly) ]]/1000</f>
        <v>180.80658841421607</v>
      </c>
    </row>
    <row r="691" spans="1:3" x14ac:dyDescent="0.25">
      <c r="A691" s="9" t="s">
        <v>498</v>
      </c>
      <c r="B691" s="12">
        <v>68922.691629317371</v>
      </c>
      <c r="C691">
        <f>SAFADModel_final_000047[[#This Row],[Whole Building:Facility Total Electric Demand Power '[W'](Hourly) ]]/1000</f>
        <v>68.92269162931737</v>
      </c>
    </row>
    <row r="692" spans="1:3" x14ac:dyDescent="0.25">
      <c r="A692" s="9" t="s">
        <v>499</v>
      </c>
      <c r="B692" s="12">
        <v>33763.431037501949</v>
      </c>
      <c r="C692">
        <f>SAFADModel_final_000047[[#This Row],[Whole Building:Facility Total Electric Demand Power '[W'](Hourly) ]]/1000</f>
        <v>33.763431037501945</v>
      </c>
    </row>
    <row r="693" spans="1:3" x14ac:dyDescent="0.25">
      <c r="A693" s="9" t="s">
        <v>500</v>
      </c>
      <c r="B693" s="12">
        <v>13480.433490963085</v>
      </c>
      <c r="C693">
        <f>SAFADModel_final_000047[[#This Row],[Whole Building:Facility Total Electric Demand Power '[W'](Hourly) ]]/1000</f>
        <v>13.480433490963085</v>
      </c>
    </row>
    <row r="694" spans="1:3" x14ac:dyDescent="0.25">
      <c r="A694" s="9" t="s">
        <v>501</v>
      </c>
      <c r="B694" s="12">
        <v>10302.701146760846</v>
      </c>
      <c r="C694">
        <f>SAFADModel_final_000047[[#This Row],[Whole Building:Facility Total Electric Demand Power '[W'](Hourly) ]]/1000</f>
        <v>10.302701146760846</v>
      </c>
    </row>
    <row r="695" spans="1:3" x14ac:dyDescent="0.25">
      <c r="A695" s="9" t="s">
        <v>502</v>
      </c>
      <c r="B695" s="12">
        <v>9818.1840714217342</v>
      </c>
      <c r="C695">
        <f>SAFADModel_final_000047[[#This Row],[Whole Building:Facility Total Electric Demand Power '[W'](Hourly) ]]/1000</f>
        <v>9.8181840714217348</v>
      </c>
    </row>
    <row r="696" spans="1:3" x14ac:dyDescent="0.25">
      <c r="A696" s="9" t="s">
        <v>503</v>
      </c>
      <c r="B696" s="12">
        <v>9750.305478066859</v>
      </c>
      <c r="C696">
        <f>SAFADModel_final_000047[[#This Row],[Whole Building:Facility Total Electric Demand Power '[W'](Hourly) ]]/1000</f>
        <v>9.7503054780668599</v>
      </c>
    </row>
    <row r="697" spans="1:3" x14ac:dyDescent="0.25">
      <c r="A697" s="9" t="s">
        <v>504</v>
      </c>
      <c r="B697" s="12">
        <v>9688.4498987241259</v>
      </c>
      <c r="C697">
        <f>SAFADModel_final_000047[[#This Row],[Whole Building:Facility Total Electric Demand Power '[W'](Hourly) ]]/1000</f>
        <v>9.6884498987241265</v>
      </c>
    </row>
    <row r="698" spans="1:3" x14ac:dyDescent="0.25">
      <c r="A698" s="9" t="s">
        <v>505</v>
      </c>
      <c r="B698" s="12">
        <v>7965.1191942611949</v>
      </c>
      <c r="C698">
        <f>SAFADModel_final_000047[[#This Row],[Whole Building:Facility Total Electric Demand Power '[W'](Hourly) ]]/1000</f>
        <v>7.9651191942611952</v>
      </c>
    </row>
    <row r="699" spans="1:3" x14ac:dyDescent="0.25">
      <c r="A699" s="9" t="s">
        <v>506</v>
      </c>
      <c r="B699" s="12">
        <v>8411.1989845134649</v>
      </c>
      <c r="C699">
        <f>SAFADModel_final_000047[[#This Row],[Whole Building:Facility Total Electric Demand Power '[W'](Hourly) ]]/1000</f>
        <v>8.4111989845134651</v>
      </c>
    </row>
    <row r="700" spans="1:3" x14ac:dyDescent="0.25">
      <c r="A700" s="9" t="s">
        <v>507</v>
      </c>
      <c r="B700" s="12">
        <v>8369.5908195049833</v>
      </c>
      <c r="C700">
        <f>SAFADModel_final_000047[[#This Row],[Whole Building:Facility Total Electric Demand Power '[W'](Hourly) ]]/1000</f>
        <v>8.3695908195049835</v>
      </c>
    </row>
    <row r="701" spans="1:3" x14ac:dyDescent="0.25">
      <c r="A701" s="9" t="s">
        <v>508</v>
      </c>
      <c r="B701" s="12">
        <v>8293.0008238090013</v>
      </c>
      <c r="C701">
        <f>SAFADModel_final_000047[[#This Row],[Whole Building:Facility Total Electric Demand Power '[W'](Hourly) ]]/1000</f>
        <v>8.2930008238090007</v>
      </c>
    </row>
    <row r="702" spans="1:3" x14ac:dyDescent="0.25">
      <c r="A702" s="9" t="s">
        <v>509</v>
      </c>
      <c r="B702" s="12">
        <v>8212.2315222467641</v>
      </c>
      <c r="C702">
        <f>SAFADModel_final_000047[[#This Row],[Whole Building:Facility Total Electric Demand Power '[W'](Hourly) ]]/1000</f>
        <v>8.2122315222467641</v>
      </c>
    </row>
    <row r="703" spans="1:3" x14ac:dyDescent="0.25">
      <c r="A703" s="9" t="s">
        <v>510</v>
      </c>
      <c r="B703" s="12">
        <v>8275.1925524292619</v>
      </c>
      <c r="C703">
        <f>SAFADModel_final_000047[[#This Row],[Whole Building:Facility Total Electric Demand Power '[W'](Hourly) ]]/1000</f>
        <v>8.275192552429262</v>
      </c>
    </row>
    <row r="704" spans="1:3" x14ac:dyDescent="0.25">
      <c r="A704" s="9" t="s">
        <v>511</v>
      </c>
      <c r="B704" s="12">
        <v>8495.2774405394393</v>
      </c>
      <c r="C704">
        <f>SAFADModel_final_000047[[#This Row],[Whole Building:Facility Total Electric Demand Power '[W'](Hourly) ]]/1000</f>
        <v>8.4952774405394393</v>
      </c>
    </row>
    <row r="705" spans="1:3" x14ac:dyDescent="0.25">
      <c r="A705" s="9" t="s">
        <v>512</v>
      </c>
      <c r="B705" s="12">
        <v>26371.341120774061</v>
      </c>
      <c r="C705">
        <f>SAFADModel_final_000047[[#This Row],[Whole Building:Facility Total Electric Demand Power '[W'](Hourly) ]]/1000</f>
        <v>26.371341120774062</v>
      </c>
    </row>
    <row r="706" spans="1:3" x14ac:dyDescent="0.25">
      <c r="A706" s="9" t="s">
        <v>513</v>
      </c>
      <c r="B706" s="12">
        <v>117694.77220434655</v>
      </c>
      <c r="C706">
        <f>SAFADModel_final_000047[[#This Row],[Whole Building:Facility Total Electric Demand Power '[W'](Hourly) ]]/1000</f>
        <v>117.69477220434655</v>
      </c>
    </row>
    <row r="707" spans="1:3" x14ac:dyDescent="0.25">
      <c r="A707" s="9" t="s">
        <v>514</v>
      </c>
      <c r="B707" s="12">
        <v>152517.20912134464</v>
      </c>
      <c r="C707">
        <f>SAFADModel_final_000047[[#This Row],[Whole Building:Facility Total Electric Demand Power '[W'](Hourly) ]]/1000</f>
        <v>152.51720912134465</v>
      </c>
    </row>
    <row r="708" spans="1:3" x14ac:dyDescent="0.25">
      <c r="A708" s="9" t="s">
        <v>515</v>
      </c>
      <c r="B708" s="12">
        <v>160249.89533470877</v>
      </c>
      <c r="C708">
        <f>SAFADModel_final_000047[[#This Row],[Whole Building:Facility Total Electric Demand Power '[W'](Hourly) ]]/1000</f>
        <v>160.24989533470875</v>
      </c>
    </row>
    <row r="709" spans="1:3" x14ac:dyDescent="0.25">
      <c r="A709" s="9" t="s">
        <v>516</v>
      </c>
      <c r="B709" s="12">
        <v>189733.36281822177</v>
      </c>
      <c r="C709">
        <f>SAFADModel_final_000047[[#This Row],[Whole Building:Facility Total Electric Demand Power '[W'](Hourly) ]]/1000</f>
        <v>189.73336281822176</v>
      </c>
    </row>
    <row r="710" spans="1:3" x14ac:dyDescent="0.25">
      <c r="A710" s="9" t="s">
        <v>517</v>
      </c>
      <c r="B710" s="12">
        <v>179509.42237248798</v>
      </c>
      <c r="C710">
        <f>SAFADModel_final_000047[[#This Row],[Whole Building:Facility Total Electric Demand Power '[W'](Hourly) ]]/1000</f>
        <v>179.50942237248799</v>
      </c>
    </row>
    <row r="711" spans="1:3" x14ac:dyDescent="0.25">
      <c r="A711" s="9" t="s">
        <v>518</v>
      </c>
      <c r="B711" s="12">
        <v>204301.00546298255</v>
      </c>
      <c r="C711">
        <f>SAFADModel_final_000047[[#This Row],[Whole Building:Facility Total Electric Demand Power '[W'](Hourly) ]]/1000</f>
        <v>204.30100546298254</v>
      </c>
    </row>
    <row r="712" spans="1:3" x14ac:dyDescent="0.25">
      <c r="A712" s="9" t="s">
        <v>519</v>
      </c>
      <c r="B712" s="12">
        <v>185757.81073875143</v>
      </c>
      <c r="C712">
        <f>SAFADModel_final_000047[[#This Row],[Whole Building:Facility Total Electric Demand Power '[W'](Hourly) ]]/1000</f>
        <v>185.75781073875143</v>
      </c>
    </row>
    <row r="713" spans="1:3" x14ac:dyDescent="0.25">
      <c r="A713" s="9" t="s">
        <v>520</v>
      </c>
      <c r="B713" s="12">
        <v>187642.29244040188</v>
      </c>
      <c r="C713">
        <f>SAFADModel_final_000047[[#This Row],[Whole Building:Facility Total Electric Demand Power '[W'](Hourly) ]]/1000</f>
        <v>187.64229244040189</v>
      </c>
    </row>
    <row r="714" spans="1:3" x14ac:dyDescent="0.25">
      <c r="A714" s="9" t="s">
        <v>521</v>
      </c>
      <c r="B714" s="12">
        <v>160006.28393102629</v>
      </c>
      <c r="C714">
        <f>SAFADModel_final_000047[[#This Row],[Whole Building:Facility Total Electric Demand Power '[W'](Hourly) ]]/1000</f>
        <v>160.0062839310263</v>
      </c>
    </row>
    <row r="715" spans="1:3" x14ac:dyDescent="0.25">
      <c r="A715" s="9" t="s">
        <v>522</v>
      </c>
      <c r="B715" s="12">
        <v>136902.3447882676</v>
      </c>
      <c r="C715">
        <f>SAFADModel_final_000047[[#This Row],[Whole Building:Facility Total Electric Demand Power '[W'](Hourly) ]]/1000</f>
        <v>136.90234478826758</v>
      </c>
    </row>
    <row r="716" spans="1:3" x14ac:dyDescent="0.25">
      <c r="A716" s="9" t="s">
        <v>523</v>
      </c>
      <c r="B716" s="12">
        <v>77258.960933800117</v>
      </c>
      <c r="C716">
        <f>SAFADModel_final_000047[[#This Row],[Whole Building:Facility Total Electric Demand Power '[W'](Hourly) ]]/1000</f>
        <v>77.258960933800111</v>
      </c>
    </row>
    <row r="717" spans="1:3" x14ac:dyDescent="0.25">
      <c r="A717" s="9" t="s">
        <v>524</v>
      </c>
      <c r="B717" s="12">
        <v>38491.658298069233</v>
      </c>
      <c r="C717">
        <f>SAFADModel_final_000047[[#This Row],[Whole Building:Facility Total Electric Demand Power '[W'](Hourly) ]]/1000</f>
        <v>38.491658298069233</v>
      </c>
    </row>
    <row r="718" spans="1:3" x14ac:dyDescent="0.25">
      <c r="A718" s="9" t="s">
        <v>525</v>
      </c>
      <c r="B718" s="12">
        <v>10491.383099442261</v>
      </c>
      <c r="C718">
        <f>SAFADModel_final_000047[[#This Row],[Whole Building:Facility Total Electric Demand Power '[W'](Hourly) ]]/1000</f>
        <v>10.491383099442261</v>
      </c>
    </row>
    <row r="719" spans="1:3" x14ac:dyDescent="0.25">
      <c r="A719" s="9" t="s">
        <v>526</v>
      </c>
      <c r="B719" s="12">
        <v>9841.022684054391</v>
      </c>
      <c r="C719">
        <f>SAFADModel_final_000047[[#This Row],[Whole Building:Facility Total Electric Demand Power '[W'](Hourly) ]]/1000</f>
        <v>9.8410226840543906</v>
      </c>
    </row>
    <row r="720" spans="1:3" x14ac:dyDescent="0.25">
      <c r="A720" s="9" t="s">
        <v>527</v>
      </c>
      <c r="B720" s="12">
        <v>9509.6982984566002</v>
      </c>
      <c r="C720">
        <f>SAFADModel_final_000047[[#This Row],[Whole Building:Facility Total Electric Demand Power '[W'](Hourly) ]]/1000</f>
        <v>9.5096982984566001</v>
      </c>
    </row>
    <row r="721" spans="1:3" x14ac:dyDescent="0.25">
      <c r="A721" s="9" t="s">
        <v>528</v>
      </c>
      <c r="B721" s="12">
        <v>9352.202783700599</v>
      </c>
      <c r="C721">
        <f>SAFADModel_final_000047[[#This Row],[Whole Building:Facility Total Electric Demand Power '[W'](Hourly) ]]/1000</f>
        <v>9.3522027837005997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8051-406B-428C-9D80-56581844BBA6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9620.6668527428192</v>
      </c>
      <c r="C2">
        <f>SAFADModel_final_000046[[#This Row],[Whole Building:Facility Total Electric Demand Power '[W'](Hourly) ]]/1000</f>
        <v>9.6206668527428185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9459.3787050433148</v>
      </c>
      <c r="C3">
        <f>SAFADModel_final_000046[[#This Row],[Whole Building:Facility Total Electric Demand Power '[W'](Hourly) ]]/1000</f>
        <v>9.4593787050433153</v>
      </c>
      <c r="D3">
        <v>-22.717366279145875</v>
      </c>
      <c r="E3">
        <v>58.939902683163204</v>
      </c>
      <c r="F3">
        <v>28.493193405177689</v>
      </c>
    </row>
    <row r="4" spans="1:6" x14ac:dyDescent="0.25">
      <c r="A4" s="9" t="s">
        <v>3</v>
      </c>
      <c r="B4" s="12">
        <v>9397.9623951539252</v>
      </c>
      <c r="C4">
        <f>SAFADModel_final_000046[[#This Row],[Whole Building:Facility Total Electric Demand Power '[W'](Hourly) ]]/1000</f>
        <v>9.3979623951539253</v>
      </c>
    </row>
    <row r="5" spans="1:6" x14ac:dyDescent="0.25">
      <c r="A5" s="9" t="s">
        <v>4</v>
      </c>
      <c r="B5" s="12">
        <v>9329.2505236294328</v>
      </c>
      <c r="C5">
        <f>SAFADModel_final_000046[[#This Row],[Whole Building:Facility Total Electric Demand Power '[W'](Hourly) ]]/1000</f>
        <v>9.3292505236294332</v>
      </c>
    </row>
    <row r="6" spans="1:6" x14ac:dyDescent="0.25">
      <c r="A6" s="9" t="s">
        <v>5</v>
      </c>
      <c r="B6" s="12">
        <v>9256.7425436381909</v>
      </c>
      <c r="C6">
        <f>SAFADModel_final_000046[[#This Row],[Whole Building:Facility Total Electric Demand Power '[W'](Hourly) ]]/1000</f>
        <v>9.2567425436381914</v>
      </c>
    </row>
    <row r="7" spans="1:6" x14ac:dyDescent="0.25">
      <c r="A7" s="9" t="s">
        <v>6</v>
      </c>
      <c r="B7" s="12">
        <v>9232.4690782455818</v>
      </c>
      <c r="C7">
        <f>SAFADModel_final_000046[[#This Row],[Whole Building:Facility Total Electric Demand Power '[W'](Hourly) ]]/1000</f>
        <v>9.2324690782455825</v>
      </c>
    </row>
    <row r="8" spans="1:6" x14ac:dyDescent="0.25">
      <c r="A8" s="9" t="s">
        <v>7</v>
      </c>
      <c r="B8" s="12">
        <v>9323.6409255470371</v>
      </c>
      <c r="C8">
        <f>SAFADModel_final_000046[[#This Row],[Whole Building:Facility Total Electric Demand Power '[W'](Hourly) ]]/1000</f>
        <v>9.3236409255470374</v>
      </c>
    </row>
    <row r="9" spans="1:6" x14ac:dyDescent="0.25">
      <c r="A9" s="9" t="s">
        <v>8</v>
      </c>
      <c r="B9" s="12">
        <v>33683.61099476026</v>
      </c>
      <c r="C9">
        <f>SAFADModel_final_000046[[#This Row],[Whole Building:Facility Total Electric Demand Power '[W'](Hourly) ]]/1000</f>
        <v>33.683610994760258</v>
      </c>
    </row>
    <row r="10" spans="1:6" x14ac:dyDescent="0.25">
      <c r="A10" s="9" t="s">
        <v>9</v>
      </c>
      <c r="B10" s="12">
        <v>67874.59018465229</v>
      </c>
      <c r="C10">
        <f>SAFADModel_final_000046[[#This Row],[Whole Building:Facility Total Electric Demand Power '[W'](Hourly) ]]/1000</f>
        <v>67.874590184652291</v>
      </c>
    </row>
    <row r="11" spans="1:6" x14ac:dyDescent="0.25">
      <c r="A11" s="9" t="s">
        <v>10</v>
      </c>
      <c r="B11" s="12">
        <v>130748.0940146803</v>
      </c>
      <c r="C11">
        <f>SAFADModel_final_000046[[#This Row],[Whole Building:Facility Total Electric Demand Power '[W'](Hourly) ]]/1000</f>
        <v>130.74809401468031</v>
      </c>
    </row>
    <row r="12" spans="1:6" x14ac:dyDescent="0.25">
      <c r="A12" s="9" t="s">
        <v>11</v>
      </c>
      <c r="B12" s="12">
        <v>143040.73671618095</v>
      </c>
      <c r="C12">
        <f>SAFADModel_final_000046[[#This Row],[Whole Building:Facility Total Electric Demand Power '[W'](Hourly) ]]/1000</f>
        <v>143.04073671618096</v>
      </c>
    </row>
    <row r="13" spans="1:6" x14ac:dyDescent="0.25">
      <c r="A13" s="9" t="s">
        <v>12</v>
      </c>
      <c r="B13" s="12">
        <v>205665.08204050022</v>
      </c>
      <c r="C13">
        <f>SAFADModel_final_000046[[#This Row],[Whole Building:Facility Total Electric Demand Power '[W'](Hourly) ]]/1000</f>
        <v>205.66508204050021</v>
      </c>
    </row>
    <row r="14" spans="1:6" x14ac:dyDescent="0.25">
      <c r="A14" s="9" t="s">
        <v>13</v>
      </c>
      <c r="B14" s="12">
        <v>208083.72988599376</v>
      </c>
      <c r="C14">
        <f>SAFADModel_final_000046[[#This Row],[Whole Building:Facility Total Electric Demand Power '[W'](Hourly) ]]/1000</f>
        <v>208.08372988599376</v>
      </c>
    </row>
    <row r="15" spans="1:6" x14ac:dyDescent="0.25">
      <c r="A15" s="9" t="s">
        <v>14</v>
      </c>
      <c r="B15" s="12">
        <v>207841.8509594315</v>
      </c>
      <c r="C15">
        <f>SAFADModel_final_000046[[#This Row],[Whole Building:Facility Total Electric Demand Power '[W'](Hourly) ]]/1000</f>
        <v>207.8418509594315</v>
      </c>
    </row>
    <row r="16" spans="1:6" x14ac:dyDescent="0.25">
      <c r="A16" s="9" t="s">
        <v>15</v>
      </c>
      <c r="B16" s="12">
        <v>213527.93608497232</v>
      </c>
      <c r="C16">
        <f>SAFADModel_final_000046[[#This Row],[Whole Building:Facility Total Electric Demand Power '[W'](Hourly) ]]/1000</f>
        <v>213.52793608497231</v>
      </c>
    </row>
    <row r="17" spans="1:3" x14ac:dyDescent="0.25">
      <c r="A17" s="9" t="s">
        <v>16</v>
      </c>
      <c r="B17" s="12">
        <v>202768.58240149744</v>
      </c>
      <c r="C17">
        <f>SAFADModel_final_000046[[#This Row],[Whole Building:Facility Total Electric Demand Power '[W'](Hourly) ]]/1000</f>
        <v>202.76858240149744</v>
      </c>
    </row>
    <row r="18" spans="1:3" x14ac:dyDescent="0.25">
      <c r="A18" s="9" t="s">
        <v>17</v>
      </c>
      <c r="B18" s="12">
        <v>184338.17696396998</v>
      </c>
      <c r="C18">
        <f>SAFADModel_final_000046[[#This Row],[Whole Building:Facility Total Electric Demand Power '[W'](Hourly) ]]/1000</f>
        <v>184.33817696396997</v>
      </c>
    </row>
    <row r="19" spans="1:3" x14ac:dyDescent="0.25">
      <c r="A19" s="9" t="s">
        <v>18</v>
      </c>
      <c r="B19" s="12">
        <v>64474.417988626265</v>
      </c>
      <c r="C19">
        <f>SAFADModel_final_000046[[#This Row],[Whole Building:Facility Total Electric Demand Power '[W'](Hourly) ]]/1000</f>
        <v>64.474417988626271</v>
      </c>
    </row>
    <row r="20" spans="1:3" x14ac:dyDescent="0.25">
      <c r="A20" s="9" t="s">
        <v>19</v>
      </c>
      <c r="B20" s="12">
        <v>31993.265473990843</v>
      </c>
      <c r="C20">
        <f>SAFADModel_final_000046[[#This Row],[Whole Building:Facility Total Electric Demand Power '[W'](Hourly) ]]/1000</f>
        <v>31.993265473990842</v>
      </c>
    </row>
    <row r="21" spans="1:3" x14ac:dyDescent="0.25">
      <c r="A21" s="9" t="s">
        <v>20</v>
      </c>
      <c r="B21" s="12">
        <v>13143.861285005114</v>
      </c>
      <c r="C21">
        <f>SAFADModel_final_000046[[#This Row],[Whole Building:Facility Total Electric Demand Power '[W'](Hourly) ]]/1000</f>
        <v>13.143861285005114</v>
      </c>
    </row>
    <row r="22" spans="1:3" x14ac:dyDescent="0.25">
      <c r="A22" s="9" t="s">
        <v>21</v>
      </c>
      <c r="B22" s="12">
        <v>10124.187091044667</v>
      </c>
      <c r="C22">
        <f>SAFADModel_final_000046[[#This Row],[Whole Building:Facility Total Electric Demand Power '[W'](Hourly) ]]/1000</f>
        <v>10.124187091044666</v>
      </c>
    </row>
    <row r="23" spans="1:3" x14ac:dyDescent="0.25">
      <c r="A23" s="9" t="s">
        <v>22</v>
      </c>
      <c r="B23" s="12">
        <v>9699.0322852424288</v>
      </c>
      <c r="C23">
        <f>SAFADModel_final_000046[[#This Row],[Whole Building:Facility Total Electric Demand Power '[W'](Hourly) ]]/1000</f>
        <v>9.6990322852424296</v>
      </c>
    </row>
    <row r="24" spans="1:3" x14ac:dyDescent="0.25">
      <c r="A24" s="9" t="s">
        <v>23</v>
      </c>
      <c r="B24" s="12">
        <v>9698.004912354967</v>
      </c>
      <c r="C24">
        <f>SAFADModel_final_000046[[#This Row],[Whole Building:Facility Total Electric Demand Power '[W'](Hourly) ]]/1000</f>
        <v>9.6980049123549676</v>
      </c>
    </row>
    <row r="25" spans="1:3" x14ac:dyDescent="0.25">
      <c r="A25" s="9" t="s">
        <v>24</v>
      </c>
      <c r="B25" s="12">
        <v>9687.305335112791</v>
      </c>
      <c r="C25">
        <f>SAFADModel_final_000046[[#This Row],[Whole Building:Facility Total Electric Demand Power '[W'](Hourly) ]]/1000</f>
        <v>9.6873053351127911</v>
      </c>
    </row>
    <row r="26" spans="1:3" x14ac:dyDescent="0.25">
      <c r="A26" s="9" t="s">
        <v>25</v>
      </c>
      <c r="B26" s="12">
        <v>9676.3927165964415</v>
      </c>
      <c r="C26">
        <f>SAFADModel_final_000046[[#This Row],[Whole Building:Facility Total Electric Demand Power '[W'](Hourly) ]]/1000</f>
        <v>9.6763927165964407</v>
      </c>
    </row>
    <row r="27" spans="1:3" x14ac:dyDescent="0.25">
      <c r="A27" s="9" t="s">
        <v>26</v>
      </c>
      <c r="B27" s="12">
        <v>9661.2327630585951</v>
      </c>
      <c r="C27">
        <f>SAFADModel_final_000046[[#This Row],[Whole Building:Facility Total Electric Demand Power '[W'](Hourly) ]]/1000</f>
        <v>9.6612327630585959</v>
      </c>
    </row>
    <row r="28" spans="1:3" x14ac:dyDescent="0.25">
      <c r="A28" s="9" t="s">
        <v>27</v>
      </c>
      <c r="B28" s="12">
        <v>9646.3340487069618</v>
      </c>
      <c r="C28">
        <f>SAFADModel_final_000046[[#This Row],[Whole Building:Facility Total Electric Demand Power '[W'](Hourly) ]]/1000</f>
        <v>9.6463340487069615</v>
      </c>
    </row>
    <row r="29" spans="1:3" x14ac:dyDescent="0.25">
      <c r="A29" s="9" t="s">
        <v>28</v>
      </c>
      <c r="B29" s="12">
        <v>9644.7873038838443</v>
      </c>
      <c r="C29">
        <f>SAFADModel_final_000046[[#This Row],[Whole Building:Facility Total Electric Demand Power '[W'](Hourly) ]]/1000</f>
        <v>9.6447873038838434</v>
      </c>
    </row>
    <row r="30" spans="1:3" x14ac:dyDescent="0.25">
      <c r="A30" s="9" t="s">
        <v>29</v>
      </c>
      <c r="B30" s="12">
        <v>9642.4875414146609</v>
      </c>
      <c r="C30">
        <f>SAFADModel_final_000046[[#This Row],[Whole Building:Facility Total Electric Demand Power '[W'](Hourly) ]]/1000</f>
        <v>9.6424875414146616</v>
      </c>
    </row>
    <row r="31" spans="1:3" x14ac:dyDescent="0.25">
      <c r="A31" s="9" t="s">
        <v>30</v>
      </c>
      <c r="B31" s="12">
        <v>9641.3040378759852</v>
      </c>
      <c r="C31">
        <f>SAFADModel_final_000046[[#This Row],[Whole Building:Facility Total Electric Demand Power '[W'](Hourly) ]]/1000</f>
        <v>9.6413040378759849</v>
      </c>
    </row>
    <row r="32" spans="1:3" x14ac:dyDescent="0.25">
      <c r="A32" s="9" t="s">
        <v>31</v>
      </c>
      <c r="B32" s="12">
        <v>9645.5755801902524</v>
      </c>
      <c r="C32">
        <f>SAFADModel_final_000046[[#This Row],[Whole Building:Facility Total Electric Demand Power '[W'](Hourly) ]]/1000</f>
        <v>9.6455755801902523</v>
      </c>
    </row>
    <row r="33" spans="1:3" x14ac:dyDescent="0.25">
      <c r="A33" s="9" t="s">
        <v>32</v>
      </c>
      <c r="B33" s="12">
        <v>23867.818784569503</v>
      </c>
      <c r="C33">
        <f>SAFADModel_final_000046[[#This Row],[Whole Building:Facility Total Electric Demand Power '[W'](Hourly) ]]/1000</f>
        <v>23.867818784569504</v>
      </c>
    </row>
    <row r="34" spans="1:3" x14ac:dyDescent="0.25">
      <c r="A34" s="9" t="s">
        <v>33</v>
      </c>
      <c r="B34" s="12">
        <v>122322.63026422063</v>
      </c>
      <c r="C34">
        <f>SAFADModel_final_000046[[#This Row],[Whole Building:Facility Total Electric Demand Power '[W'](Hourly) ]]/1000</f>
        <v>122.32263026422063</v>
      </c>
    </row>
    <row r="35" spans="1:3" x14ac:dyDescent="0.25">
      <c r="A35" s="9" t="s">
        <v>34</v>
      </c>
      <c r="B35" s="12">
        <v>171338.94945302035</v>
      </c>
      <c r="C35">
        <f>SAFADModel_final_000046[[#This Row],[Whole Building:Facility Total Electric Demand Power '[W'](Hourly) ]]/1000</f>
        <v>171.33894945302035</v>
      </c>
    </row>
    <row r="36" spans="1:3" x14ac:dyDescent="0.25">
      <c r="A36" s="9" t="s">
        <v>35</v>
      </c>
      <c r="B36" s="12">
        <v>189373.17824181891</v>
      </c>
      <c r="C36">
        <f>SAFADModel_final_000046[[#This Row],[Whole Building:Facility Total Electric Demand Power '[W'](Hourly) ]]/1000</f>
        <v>189.37317824181892</v>
      </c>
    </row>
    <row r="37" spans="1:3" x14ac:dyDescent="0.25">
      <c r="A37" s="9" t="s">
        <v>36</v>
      </c>
      <c r="B37" s="12">
        <v>207219.88755157372</v>
      </c>
      <c r="C37">
        <f>SAFADModel_final_000046[[#This Row],[Whole Building:Facility Total Electric Demand Power '[W'](Hourly) ]]/1000</f>
        <v>207.21988755157372</v>
      </c>
    </row>
    <row r="38" spans="1:3" x14ac:dyDescent="0.25">
      <c r="A38" s="9" t="s">
        <v>37</v>
      </c>
      <c r="B38" s="12">
        <v>204963.45855214866</v>
      </c>
      <c r="C38">
        <f>SAFADModel_final_000046[[#This Row],[Whole Building:Facility Total Electric Demand Power '[W'](Hourly) ]]/1000</f>
        <v>204.96345855214867</v>
      </c>
    </row>
    <row r="39" spans="1:3" x14ac:dyDescent="0.25">
      <c r="A39" s="9" t="s">
        <v>38</v>
      </c>
      <c r="B39" s="12">
        <v>227315.1553471183</v>
      </c>
      <c r="C39">
        <f>SAFADModel_final_000046[[#This Row],[Whole Building:Facility Total Electric Demand Power '[W'](Hourly) ]]/1000</f>
        <v>227.31515534711829</v>
      </c>
    </row>
    <row r="40" spans="1:3" x14ac:dyDescent="0.25">
      <c r="A40" s="9" t="s">
        <v>39</v>
      </c>
      <c r="B40" s="12">
        <v>220299.60515685179</v>
      </c>
      <c r="C40">
        <f>SAFADModel_final_000046[[#This Row],[Whole Building:Facility Total Electric Demand Power '[W'](Hourly) ]]/1000</f>
        <v>220.29960515685178</v>
      </c>
    </row>
    <row r="41" spans="1:3" x14ac:dyDescent="0.25">
      <c r="A41" s="9" t="s">
        <v>40</v>
      </c>
      <c r="B41" s="12">
        <v>216170.53785390264</v>
      </c>
      <c r="C41">
        <f>SAFADModel_final_000046[[#This Row],[Whole Building:Facility Total Electric Demand Power '[W'](Hourly) ]]/1000</f>
        <v>216.17053785390263</v>
      </c>
    </row>
    <row r="42" spans="1:3" x14ac:dyDescent="0.25">
      <c r="A42" s="9" t="s">
        <v>41</v>
      </c>
      <c r="B42" s="12">
        <v>188783.80295632911</v>
      </c>
      <c r="C42">
        <f>SAFADModel_final_000046[[#This Row],[Whole Building:Facility Total Electric Demand Power '[W'](Hourly) ]]/1000</f>
        <v>188.78380295632911</v>
      </c>
    </row>
    <row r="43" spans="1:3" x14ac:dyDescent="0.25">
      <c r="A43" s="9" t="s">
        <v>42</v>
      </c>
      <c r="B43" s="12">
        <v>125268.24328413281</v>
      </c>
      <c r="C43">
        <f>SAFADModel_final_000046[[#This Row],[Whole Building:Facility Total Electric Demand Power '[W'](Hourly) ]]/1000</f>
        <v>125.26824328413281</v>
      </c>
    </row>
    <row r="44" spans="1:3" x14ac:dyDescent="0.25">
      <c r="A44" s="9" t="s">
        <v>43</v>
      </c>
      <c r="B44" s="12">
        <v>86430.69119444683</v>
      </c>
      <c r="C44">
        <f>SAFADModel_final_000046[[#This Row],[Whole Building:Facility Total Electric Demand Power '[W'](Hourly) ]]/1000</f>
        <v>86.430691194446837</v>
      </c>
    </row>
    <row r="45" spans="1:3" x14ac:dyDescent="0.25">
      <c r="A45" s="9" t="s">
        <v>44</v>
      </c>
      <c r="B45" s="12">
        <v>55928.646809470607</v>
      </c>
      <c r="C45">
        <f>SAFADModel_final_000046[[#This Row],[Whole Building:Facility Total Electric Demand Power '[W'](Hourly) ]]/1000</f>
        <v>55.928646809470607</v>
      </c>
    </row>
    <row r="46" spans="1:3" x14ac:dyDescent="0.25">
      <c r="A46" s="9" t="s">
        <v>45</v>
      </c>
      <c r="B46" s="12">
        <v>9754.5549559763767</v>
      </c>
      <c r="C46">
        <f>SAFADModel_final_000046[[#This Row],[Whole Building:Facility Total Electric Demand Power '[W'](Hourly) ]]/1000</f>
        <v>9.754554955976376</v>
      </c>
    </row>
    <row r="47" spans="1:3" x14ac:dyDescent="0.25">
      <c r="A47" s="9" t="s">
        <v>46</v>
      </c>
      <c r="B47" s="12">
        <v>9729.8178671222468</v>
      </c>
      <c r="C47">
        <f>SAFADModel_final_000046[[#This Row],[Whole Building:Facility Total Electric Demand Power '[W'](Hourly) ]]/1000</f>
        <v>9.7298178671222466</v>
      </c>
    </row>
    <row r="48" spans="1:3" x14ac:dyDescent="0.25">
      <c r="A48" s="9" t="s">
        <v>47</v>
      </c>
      <c r="B48" s="12">
        <v>9686.9903892043894</v>
      </c>
      <c r="C48">
        <f>SAFADModel_final_000046[[#This Row],[Whole Building:Facility Total Electric Demand Power '[W'](Hourly) ]]/1000</f>
        <v>9.6869903892043894</v>
      </c>
    </row>
    <row r="49" spans="1:3" x14ac:dyDescent="0.25">
      <c r="A49" s="9" t="s">
        <v>48</v>
      </c>
      <c r="B49" s="12">
        <v>9642.66687087846</v>
      </c>
      <c r="C49">
        <f>SAFADModel_final_000046[[#This Row],[Whole Building:Facility Total Electric Demand Power '[W'](Hourly) ]]/1000</f>
        <v>9.6426668708784593</v>
      </c>
    </row>
    <row r="50" spans="1:3" x14ac:dyDescent="0.25">
      <c r="A50" s="9" t="s">
        <v>49</v>
      </c>
      <c r="B50" s="12">
        <v>9592.7778726377019</v>
      </c>
      <c r="C50">
        <f>SAFADModel_final_000046[[#This Row],[Whole Building:Facility Total Electric Demand Power '[W'](Hourly) ]]/1000</f>
        <v>9.5927778726377024</v>
      </c>
    </row>
    <row r="51" spans="1:3" x14ac:dyDescent="0.25">
      <c r="A51" s="9" t="s">
        <v>50</v>
      </c>
      <c r="B51" s="12">
        <v>9545.087059777683</v>
      </c>
      <c r="C51">
        <f>SAFADModel_final_000046[[#This Row],[Whole Building:Facility Total Electric Demand Power '[W'](Hourly) ]]/1000</f>
        <v>9.5450870597776838</v>
      </c>
    </row>
    <row r="52" spans="1:3" x14ac:dyDescent="0.25">
      <c r="A52" s="9" t="s">
        <v>51</v>
      </c>
      <c r="B52" s="12">
        <v>9491.4300307984067</v>
      </c>
      <c r="C52">
        <f>SAFADModel_final_000046[[#This Row],[Whole Building:Facility Total Electric Demand Power '[W'](Hourly) ]]/1000</f>
        <v>9.4914300307984067</v>
      </c>
    </row>
    <row r="53" spans="1:3" x14ac:dyDescent="0.25">
      <c r="A53" s="9" t="s">
        <v>52</v>
      </c>
      <c r="B53" s="12">
        <v>9445.4952417859804</v>
      </c>
      <c r="C53">
        <f>SAFADModel_final_000046[[#This Row],[Whole Building:Facility Total Electric Demand Power '[W'](Hourly) ]]/1000</f>
        <v>9.4454952417859808</v>
      </c>
    </row>
    <row r="54" spans="1:3" x14ac:dyDescent="0.25">
      <c r="A54" s="9" t="s">
        <v>53</v>
      </c>
      <c r="B54" s="12">
        <v>9398.2416693550713</v>
      </c>
      <c r="C54">
        <f>SAFADModel_final_000046[[#This Row],[Whole Building:Facility Total Electric Demand Power '[W'](Hourly) ]]/1000</f>
        <v>9.3982416693550714</v>
      </c>
    </row>
    <row r="55" spans="1:3" x14ac:dyDescent="0.25">
      <c r="A55" s="9" t="s">
        <v>54</v>
      </c>
      <c r="B55" s="12">
        <v>9388.5528396794343</v>
      </c>
      <c r="C55">
        <f>SAFADModel_final_000046[[#This Row],[Whole Building:Facility Total Electric Demand Power '[W'](Hourly) ]]/1000</f>
        <v>9.3885528396794342</v>
      </c>
    </row>
    <row r="56" spans="1:3" x14ac:dyDescent="0.25">
      <c r="A56" s="9" t="s">
        <v>55</v>
      </c>
      <c r="B56" s="12">
        <v>9475.5547935577761</v>
      </c>
      <c r="C56">
        <f>SAFADModel_final_000046[[#This Row],[Whole Building:Facility Total Electric Demand Power '[W'](Hourly) ]]/1000</f>
        <v>9.4755547935577766</v>
      </c>
    </row>
    <row r="57" spans="1:3" x14ac:dyDescent="0.25">
      <c r="A57" s="9" t="s">
        <v>56</v>
      </c>
      <c r="B57" s="12">
        <v>28600.266510732006</v>
      </c>
      <c r="C57">
        <f>SAFADModel_final_000046[[#This Row],[Whole Building:Facility Total Electric Demand Power '[W'](Hourly) ]]/1000</f>
        <v>28.600266510732006</v>
      </c>
    </row>
    <row r="58" spans="1:3" x14ac:dyDescent="0.25">
      <c r="A58" s="9" t="s">
        <v>57</v>
      </c>
      <c r="B58" s="12">
        <v>94749.630859135956</v>
      </c>
      <c r="C58">
        <f>SAFADModel_final_000046[[#This Row],[Whole Building:Facility Total Electric Demand Power '[W'](Hourly) ]]/1000</f>
        <v>94.749630859135962</v>
      </c>
    </row>
    <row r="59" spans="1:3" x14ac:dyDescent="0.25">
      <c r="A59" s="9" t="s">
        <v>58</v>
      </c>
      <c r="B59" s="12">
        <v>155158.22155060471</v>
      </c>
      <c r="C59">
        <f>SAFADModel_final_000046[[#This Row],[Whole Building:Facility Total Electric Demand Power '[W'](Hourly) ]]/1000</f>
        <v>155.15822155060471</v>
      </c>
    </row>
    <row r="60" spans="1:3" x14ac:dyDescent="0.25">
      <c r="A60" s="9" t="s">
        <v>59</v>
      </c>
      <c r="B60" s="12">
        <v>190639.70882742849</v>
      </c>
      <c r="C60">
        <f>SAFADModel_final_000046[[#This Row],[Whole Building:Facility Total Electric Demand Power '[W'](Hourly) ]]/1000</f>
        <v>190.63970882742848</v>
      </c>
    </row>
    <row r="61" spans="1:3" x14ac:dyDescent="0.25">
      <c r="A61" s="9" t="s">
        <v>60</v>
      </c>
      <c r="B61" s="12">
        <v>221248.51514337098</v>
      </c>
      <c r="C61">
        <f>SAFADModel_final_000046[[#This Row],[Whole Building:Facility Total Electric Demand Power '[W'](Hourly) ]]/1000</f>
        <v>221.24851514337098</v>
      </c>
    </row>
    <row r="62" spans="1:3" x14ac:dyDescent="0.25">
      <c r="A62" s="9" t="s">
        <v>61</v>
      </c>
      <c r="B62" s="12">
        <v>220178.43353735216</v>
      </c>
      <c r="C62">
        <f>SAFADModel_final_000046[[#This Row],[Whole Building:Facility Total Electric Demand Power '[W'](Hourly) ]]/1000</f>
        <v>220.17843353735216</v>
      </c>
    </row>
    <row r="63" spans="1:3" x14ac:dyDescent="0.25">
      <c r="A63" s="9" t="s">
        <v>62</v>
      </c>
      <c r="B63" s="12">
        <v>209867.24089403963</v>
      </c>
      <c r="C63">
        <f>SAFADModel_final_000046[[#This Row],[Whole Building:Facility Total Electric Demand Power '[W'](Hourly) ]]/1000</f>
        <v>209.86724089403964</v>
      </c>
    </row>
    <row r="64" spans="1:3" x14ac:dyDescent="0.25">
      <c r="A64" s="9" t="s">
        <v>63</v>
      </c>
      <c r="B64" s="12">
        <v>215788.53874424743</v>
      </c>
      <c r="C64">
        <f>SAFADModel_final_000046[[#This Row],[Whole Building:Facility Total Electric Demand Power '[W'](Hourly) ]]/1000</f>
        <v>215.78853874424743</v>
      </c>
    </row>
    <row r="65" spans="1:3" x14ac:dyDescent="0.25">
      <c r="A65" s="9" t="s">
        <v>64</v>
      </c>
      <c r="B65" s="12">
        <v>194849.20709443427</v>
      </c>
      <c r="C65">
        <f>SAFADModel_final_000046[[#This Row],[Whole Building:Facility Total Electric Demand Power '[W'](Hourly) ]]/1000</f>
        <v>194.84920709443426</v>
      </c>
    </row>
    <row r="66" spans="1:3" x14ac:dyDescent="0.25">
      <c r="A66" s="9" t="s">
        <v>65</v>
      </c>
      <c r="B66" s="12">
        <v>117215.90776189811</v>
      </c>
      <c r="C66">
        <f>SAFADModel_final_000046[[#This Row],[Whole Building:Facility Total Electric Demand Power '[W'](Hourly) ]]/1000</f>
        <v>117.21590776189811</v>
      </c>
    </row>
    <row r="67" spans="1:3" x14ac:dyDescent="0.25">
      <c r="A67" s="9" t="s">
        <v>66</v>
      </c>
      <c r="B67" s="12">
        <v>59264.334029929072</v>
      </c>
      <c r="C67">
        <f>SAFADModel_final_000046[[#This Row],[Whole Building:Facility Total Electric Demand Power '[W'](Hourly) ]]/1000</f>
        <v>59.264334029929074</v>
      </c>
    </row>
    <row r="68" spans="1:3" x14ac:dyDescent="0.25">
      <c r="A68" s="9" t="s">
        <v>67</v>
      </c>
      <c r="B68" s="12">
        <v>26665.961625217373</v>
      </c>
      <c r="C68">
        <f>SAFADModel_final_000046[[#This Row],[Whole Building:Facility Total Electric Demand Power '[W'](Hourly) ]]/1000</f>
        <v>26.665961625217374</v>
      </c>
    </row>
    <row r="69" spans="1:3" x14ac:dyDescent="0.25">
      <c r="A69" s="9" t="s">
        <v>68</v>
      </c>
      <c r="B69" s="12">
        <v>10532.733989688755</v>
      </c>
      <c r="C69">
        <f>SAFADModel_final_000046[[#This Row],[Whole Building:Facility Total Electric Demand Power '[W'](Hourly) ]]/1000</f>
        <v>10.532733989688754</v>
      </c>
    </row>
    <row r="70" spans="1:3" x14ac:dyDescent="0.25">
      <c r="A70" s="9" t="s">
        <v>69</v>
      </c>
      <c r="B70" s="12">
        <v>10097.56356857141</v>
      </c>
      <c r="C70">
        <f>SAFADModel_final_000046[[#This Row],[Whole Building:Facility Total Electric Demand Power '[W'](Hourly) ]]/1000</f>
        <v>10.09756356857141</v>
      </c>
    </row>
    <row r="71" spans="1:3" x14ac:dyDescent="0.25">
      <c r="A71" s="9" t="s">
        <v>70</v>
      </c>
      <c r="B71" s="12">
        <v>9662.7833535375757</v>
      </c>
      <c r="C71">
        <f>SAFADModel_final_000046[[#This Row],[Whole Building:Facility Total Electric Demand Power '[W'](Hourly) ]]/1000</f>
        <v>9.6627833535375753</v>
      </c>
    </row>
    <row r="72" spans="1:3" x14ac:dyDescent="0.25">
      <c r="A72" s="9" t="s">
        <v>71</v>
      </c>
      <c r="B72" s="12">
        <v>9641.044392752161</v>
      </c>
      <c r="C72">
        <f>SAFADModel_final_000046[[#This Row],[Whole Building:Facility Total Electric Demand Power '[W'](Hourly) ]]/1000</f>
        <v>9.6410443927521605</v>
      </c>
    </row>
    <row r="73" spans="1:3" x14ac:dyDescent="0.25">
      <c r="A73" s="9" t="s">
        <v>72</v>
      </c>
      <c r="B73" s="12">
        <v>9618.5645366306017</v>
      </c>
      <c r="C73">
        <f>SAFADModel_final_000046[[#This Row],[Whole Building:Facility Total Electric Demand Power '[W'](Hourly) ]]/1000</f>
        <v>9.6185645366306023</v>
      </c>
    </row>
    <row r="74" spans="1:3" x14ac:dyDescent="0.25">
      <c r="A74" s="9" t="s">
        <v>73</v>
      </c>
      <c r="B74" s="12">
        <v>9595.434549674852</v>
      </c>
      <c r="C74">
        <f>SAFADModel_final_000046[[#This Row],[Whole Building:Facility Total Electric Demand Power '[W'](Hourly) ]]/1000</f>
        <v>9.5954345496748523</v>
      </c>
    </row>
    <row r="75" spans="1:3" x14ac:dyDescent="0.25">
      <c r="A75" s="9" t="s">
        <v>74</v>
      </c>
      <c r="B75" s="12">
        <v>9564.8453390082177</v>
      </c>
      <c r="C75">
        <f>SAFADModel_final_000046[[#This Row],[Whole Building:Facility Total Electric Demand Power '[W'](Hourly) ]]/1000</f>
        <v>9.5648453390082171</v>
      </c>
    </row>
    <row r="76" spans="1:3" x14ac:dyDescent="0.25">
      <c r="A76" s="9" t="s">
        <v>75</v>
      </c>
      <c r="B76" s="12">
        <v>9530.615899322007</v>
      </c>
      <c r="C76">
        <f>SAFADModel_final_000046[[#This Row],[Whole Building:Facility Total Electric Demand Power '[W'](Hourly) ]]/1000</f>
        <v>9.5306158993220063</v>
      </c>
    </row>
    <row r="77" spans="1:3" x14ac:dyDescent="0.25">
      <c r="A77" s="9" t="s">
        <v>76</v>
      </c>
      <c r="B77" s="12">
        <v>9495.093010461298</v>
      </c>
      <c r="C77">
        <f>SAFADModel_final_000046[[#This Row],[Whole Building:Facility Total Electric Demand Power '[W'](Hourly) ]]/1000</f>
        <v>9.4950930104612983</v>
      </c>
    </row>
    <row r="78" spans="1:3" x14ac:dyDescent="0.25">
      <c r="A78" s="9" t="s">
        <v>77</v>
      </c>
      <c r="B78" s="12">
        <v>9467.7356739577062</v>
      </c>
      <c r="C78">
        <f>SAFADModel_final_000046[[#This Row],[Whole Building:Facility Total Electric Demand Power '[W'](Hourly) ]]/1000</f>
        <v>9.4677356739577068</v>
      </c>
    </row>
    <row r="79" spans="1:3" x14ac:dyDescent="0.25">
      <c r="A79" s="9" t="s">
        <v>78</v>
      </c>
      <c r="B79" s="12">
        <v>9459.7522160283752</v>
      </c>
      <c r="C79">
        <f>SAFADModel_final_000046[[#This Row],[Whole Building:Facility Total Electric Demand Power '[W'](Hourly) ]]/1000</f>
        <v>9.4597522160283756</v>
      </c>
    </row>
    <row r="80" spans="1:3" x14ac:dyDescent="0.25">
      <c r="A80" s="9" t="s">
        <v>79</v>
      </c>
      <c r="B80" s="12">
        <v>9540.9484495500947</v>
      </c>
      <c r="C80">
        <f>SAFADModel_final_000046[[#This Row],[Whole Building:Facility Total Electric Demand Power '[W'](Hourly) ]]/1000</f>
        <v>9.5409484495500951</v>
      </c>
    </row>
    <row r="81" spans="1:3" x14ac:dyDescent="0.25">
      <c r="A81" s="9" t="s">
        <v>80</v>
      </c>
      <c r="B81" s="12">
        <v>26491.921831062657</v>
      </c>
      <c r="C81">
        <f>SAFADModel_final_000046[[#This Row],[Whole Building:Facility Total Electric Demand Power '[W'](Hourly) ]]/1000</f>
        <v>26.491921831062658</v>
      </c>
    </row>
    <row r="82" spans="1:3" x14ac:dyDescent="0.25">
      <c r="A82" s="9" t="s">
        <v>81</v>
      </c>
      <c r="B82" s="12">
        <v>138543.68547058033</v>
      </c>
      <c r="C82">
        <f>SAFADModel_final_000046[[#This Row],[Whole Building:Facility Total Electric Demand Power '[W'](Hourly) ]]/1000</f>
        <v>138.54368547058033</v>
      </c>
    </row>
    <row r="83" spans="1:3" x14ac:dyDescent="0.25">
      <c r="A83" s="9" t="s">
        <v>82</v>
      </c>
      <c r="B83" s="12">
        <v>186879.24321991796</v>
      </c>
      <c r="C83">
        <f>SAFADModel_final_000046[[#This Row],[Whole Building:Facility Total Electric Demand Power '[W'](Hourly) ]]/1000</f>
        <v>186.87924321991795</v>
      </c>
    </row>
    <row r="84" spans="1:3" x14ac:dyDescent="0.25">
      <c r="A84" s="9" t="s">
        <v>83</v>
      </c>
      <c r="B84" s="12">
        <v>201638.88828236249</v>
      </c>
      <c r="C84">
        <f>SAFADModel_final_000046[[#This Row],[Whole Building:Facility Total Electric Demand Power '[W'](Hourly) ]]/1000</f>
        <v>201.6388882823625</v>
      </c>
    </row>
    <row r="85" spans="1:3" x14ac:dyDescent="0.25">
      <c r="A85" s="9" t="s">
        <v>84</v>
      </c>
      <c r="B85" s="12">
        <v>199783.30708342275</v>
      </c>
      <c r="C85">
        <f>SAFADModel_final_000046[[#This Row],[Whole Building:Facility Total Electric Demand Power '[W'](Hourly) ]]/1000</f>
        <v>199.78330708342276</v>
      </c>
    </row>
    <row r="86" spans="1:3" x14ac:dyDescent="0.25">
      <c r="A86" s="9" t="s">
        <v>85</v>
      </c>
      <c r="B86" s="12">
        <v>199748.52012661469</v>
      </c>
      <c r="C86">
        <f>SAFADModel_final_000046[[#This Row],[Whole Building:Facility Total Electric Demand Power '[W'](Hourly) ]]/1000</f>
        <v>199.74852012661469</v>
      </c>
    </row>
    <row r="87" spans="1:3" x14ac:dyDescent="0.25">
      <c r="A87" s="9" t="s">
        <v>86</v>
      </c>
      <c r="B87" s="12">
        <v>213847.16148757329</v>
      </c>
      <c r="C87">
        <f>SAFADModel_final_000046[[#This Row],[Whole Building:Facility Total Electric Demand Power '[W'](Hourly) ]]/1000</f>
        <v>213.84716148757329</v>
      </c>
    </row>
    <row r="88" spans="1:3" x14ac:dyDescent="0.25">
      <c r="A88" s="9" t="s">
        <v>87</v>
      </c>
      <c r="B88" s="12">
        <v>223027.51527030417</v>
      </c>
      <c r="C88">
        <f>SAFADModel_final_000046[[#This Row],[Whole Building:Facility Total Electric Demand Power '[W'](Hourly) ]]/1000</f>
        <v>223.02751527030418</v>
      </c>
    </row>
    <row r="89" spans="1:3" x14ac:dyDescent="0.25">
      <c r="A89" s="9" t="s">
        <v>88</v>
      </c>
      <c r="B89" s="12">
        <v>223988.78887945376</v>
      </c>
      <c r="C89">
        <f>SAFADModel_final_000046[[#This Row],[Whole Building:Facility Total Electric Demand Power '[W'](Hourly) ]]/1000</f>
        <v>223.98878887945375</v>
      </c>
    </row>
    <row r="90" spans="1:3" x14ac:dyDescent="0.25">
      <c r="A90" s="9" t="s">
        <v>89</v>
      </c>
      <c r="B90" s="12">
        <v>206490.72975116005</v>
      </c>
      <c r="C90">
        <f>SAFADModel_final_000046[[#This Row],[Whole Building:Facility Total Electric Demand Power '[W'](Hourly) ]]/1000</f>
        <v>206.49072975116005</v>
      </c>
    </row>
    <row r="91" spans="1:3" x14ac:dyDescent="0.25">
      <c r="A91" s="9" t="s">
        <v>90</v>
      </c>
      <c r="B91" s="12">
        <v>99004.186814326546</v>
      </c>
      <c r="C91">
        <f>SAFADModel_final_000046[[#This Row],[Whole Building:Facility Total Electric Demand Power '[W'](Hourly) ]]/1000</f>
        <v>99.004186814326545</v>
      </c>
    </row>
    <row r="92" spans="1:3" x14ac:dyDescent="0.25">
      <c r="A92" s="9" t="s">
        <v>91</v>
      </c>
      <c r="B92" s="12">
        <v>71984.064872195304</v>
      </c>
      <c r="C92">
        <f>SAFADModel_final_000046[[#This Row],[Whole Building:Facility Total Electric Demand Power '[W'](Hourly) ]]/1000</f>
        <v>71.984064872195304</v>
      </c>
    </row>
    <row r="93" spans="1:3" x14ac:dyDescent="0.25">
      <c r="A93" s="9" t="s">
        <v>92</v>
      </c>
      <c r="B93" s="12">
        <v>52479.422745146265</v>
      </c>
      <c r="C93">
        <f>SAFADModel_final_000046[[#This Row],[Whole Building:Facility Total Electric Demand Power '[W'](Hourly) ]]/1000</f>
        <v>52.479422745146266</v>
      </c>
    </row>
    <row r="94" spans="1:3" x14ac:dyDescent="0.25">
      <c r="A94" s="9" t="s">
        <v>93</v>
      </c>
      <c r="B94" s="12">
        <v>9705.1232875557125</v>
      </c>
      <c r="C94">
        <f>SAFADModel_final_000046[[#This Row],[Whole Building:Facility Total Electric Demand Power '[W'](Hourly) ]]/1000</f>
        <v>9.705123287555713</v>
      </c>
    </row>
    <row r="95" spans="1:3" x14ac:dyDescent="0.25">
      <c r="A95" s="9" t="s">
        <v>94</v>
      </c>
      <c r="B95" s="12">
        <v>9682.6580031445974</v>
      </c>
      <c r="C95">
        <f>SAFADModel_final_000046[[#This Row],[Whole Building:Facility Total Electric Demand Power '[W'](Hourly) ]]/1000</f>
        <v>9.6826580031445975</v>
      </c>
    </row>
    <row r="96" spans="1:3" x14ac:dyDescent="0.25">
      <c r="A96" s="9" t="s">
        <v>95</v>
      </c>
      <c r="B96" s="12">
        <v>9655.5948949646863</v>
      </c>
      <c r="C96">
        <f>SAFADModel_final_000046[[#This Row],[Whole Building:Facility Total Electric Demand Power '[W'](Hourly) ]]/1000</f>
        <v>9.6555948949646861</v>
      </c>
    </row>
    <row r="97" spans="1:3" x14ac:dyDescent="0.25">
      <c r="A97" s="9" t="s">
        <v>96</v>
      </c>
      <c r="B97" s="12">
        <v>9636.3940238096384</v>
      </c>
      <c r="C97">
        <f>SAFADModel_final_000046[[#This Row],[Whole Building:Facility Total Electric Demand Power '[W'](Hourly) ]]/1000</f>
        <v>9.6363940238096379</v>
      </c>
    </row>
    <row r="98" spans="1:3" x14ac:dyDescent="0.25">
      <c r="A98" s="9" t="s">
        <v>97</v>
      </c>
      <c r="B98" s="12">
        <v>9635.6565809398835</v>
      </c>
      <c r="C98">
        <f>SAFADModel_final_000046[[#This Row],[Whole Building:Facility Total Electric Demand Power '[W'](Hourly) ]]/1000</f>
        <v>9.6356565809398838</v>
      </c>
    </row>
    <row r="99" spans="1:3" x14ac:dyDescent="0.25">
      <c r="A99" s="9" t="s">
        <v>98</v>
      </c>
      <c r="B99" s="12">
        <v>9634.2158614516975</v>
      </c>
      <c r="C99">
        <f>SAFADModel_final_000046[[#This Row],[Whole Building:Facility Total Electric Demand Power '[W'](Hourly) ]]/1000</f>
        <v>9.6342158614516968</v>
      </c>
    </row>
    <row r="100" spans="1:3" x14ac:dyDescent="0.25">
      <c r="A100" s="9" t="s">
        <v>99</v>
      </c>
      <c r="B100" s="12">
        <v>9615.0226401314794</v>
      </c>
      <c r="C100">
        <f>SAFADModel_final_000046[[#This Row],[Whole Building:Facility Total Electric Demand Power '[W'](Hourly) ]]/1000</f>
        <v>9.61502264013148</v>
      </c>
    </row>
    <row r="101" spans="1:3" x14ac:dyDescent="0.25">
      <c r="A101" s="9" t="s">
        <v>100</v>
      </c>
      <c r="B101" s="12">
        <v>9563.9509062774505</v>
      </c>
      <c r="C101">
        <f>SAFADModel_final_000046[[#This Row],[Whole Building:Facility Total Electric Demand Power '[W'](Hourly) ]]/1000</f>
        <v>9.5639509062774497</v>
      </c>
    </row>
    <row r="102" spans="1:3" x14ac:dyDescent="0.25">
      <c r="A102" s="9" t="s">
        <v>101</v>
      </c>
      <c r="B102" s="12">
        <v>9505.2221578424178</v>
      </c>
      <c r="C102">
        <f>SAFADModel_final_000046[[#This Row],[Whole Building:Facility Total Electric Demand Power '[W'](Hourly) ]]/1000</f>
        <v>9.5052221578424181</v>
      </c>
    </row>
    <row r="103" spans="1:3" x14ac:dyDescent="0.25">
      <c r="A103" s="9" t="s">
        <v>102</v>
      </c>
      <c r="B103" s="12">
        <v>9484.0873331455459</v>
      </c>
      <c r="C103">
        <f>SAFADModel_final_000046[[#This Row],[Whole Building:Facility Total Electric Demand Power '[W'](Hourly) ]]/1000</f>
        <v>9.4840873331455455</v>
      </c>
    </row>
    <row r="104" spans="1:3" x14ac:dyDescent="0.25">
      <c r="A104" s="9" t="s">
        <v>103</v>
      </c>
      <c r="B104" s="12">
        <v>9530.9250379212317</v>
      </c>
      <c r="C104">
        <f>SAFADModel_final_000046[[#This Row],[Whole Building:Facility Total Electric Demand Power '[W'](Hourly) ]]/1000</f>
        <v>9.5309250379212322</v>
      </c>
    </row>
    <row r="105" spans="1:3" x14ac:dyDescent="0.25">
      <c r="A105" s="9" t="s">
        <v>104</v>
      </c>
      <c r="B105" s="12">
        <v>32742.006427211552</v>
      </c>
      <c r="C105">
        <f>SAFADModel_final_000046[[#This Row],[Whole Building:Facility Total Electric Demand Power '[W'](Hourly) ]]/1000</f>
        <v>32.74200642721155</v>
      </c>
    </row>
    <row r="106" spans="1:3" x14ac:dyDescent="0.25">
      <c r="A106" s="9" t="s">
        <v>105</v>
      </c>
      <c r="B106" s="12">
        <v>112743.13952491857</v>
      </c>
      <c r="C106">
        <f>SAFADModel_final_000046[[#This Row],[Whole Building:Facility Total Electric Demand Power '[W'](Hourly) ]]/1000</f>
        <v>112.74313952491858</v>
      </c>
    </row>
    <row r="107" spans="1:3" x14ac:dyDescent="0.25">
      <c r="A107" s="9" t="s">
        <v>106</v>
      </c>
      <c r="B107" s="12">
        <v>182661.18089793794</v>
      </c>
      <c r="C107">
        <f>SAFADModel_final_000046[[#This Row],[Whole Building:Facility Total Electric Demand Power '[W'](Hourly) ]]/1000</f>
        <v>182.66118089793795</v>
      </c>
    </row>
    <row r="108" spans="1:3" x14ac:dyDescent="0.25">
      <c r="A108" s="9" t="s">
        <v>107</v>
      </c>
      <c r="B108" s="12">
        <v>188552.27653068045</v>
      </c>
      <c r="C108">
        <f>SAFADModel_final_000046[[#This Row],[Whole Building:Facility Total Electric Demand Power '[W'](Hourly) ]]/1000</f>
        <v>188.55227653068044</v>
      </c>
    </row>
    <row r="109" spans="1:3" x14ac:dyDescent="0.25">
      <c r="A109" s="9" t="s">
        <v>108</v>
      </c>
      <c r="B109" s="12">
        <v>193647.17275279274</v>
      </c>
      <c r="C109">
        <f>SAFADModel_final_000046[[#This Row],[Whole Building:Facility Total Electric Demand Power '[W'](Hourly) ]]/1000</f>
        <v>193.64717275279276</v>
      </c>
    </row>
    <row r="110" spans="1:3" x14ac:dyDescent="0.25">
      <c r="A110" s="9" t="s">
        <v>109</v>
      </c>
      <c r="B110" s="12">
        <v>199608.11157595474</v>
      </c>
      <c r="C110">
        <f>SAFADModel_final_000046[[#This Row],[Whole Building:Facility Total Electric Demand Power '[W'](Hourly) ]]/1000</f>
        <v>199.60811157595475</v>
      </c>
    </row>
    <row r="111" spans="1:3" x14ac:dyDescent="0.25">
      <c r="A111" s="9" t="s">
        <v>110</v>
      </c>
      <c r="B111" s="12">
        <v>204464.03159163799</v>
      </c>
      <c r="C111">
        <f>SAFADModel_final_000046[[#This Row],[Whole Building:Facility Total Electric Demand Power '[W'](Hourly) ]]/1000</f>
        <v>204.46403159163799</v>
      </c>
    </row>
    <row r="112" spans="1:3" x14ac:dyDescent="0.25">
      <c r="A112" s="9" t="s">
        <v>111</v>
      </c>
      <c r="B112" s="12">
        <v>199283.99639079932</v>
      </c>
      <c r="C112">
        <f>SAFADModel_final_000046[[#This Row],[Whole Building:Facility Total Electric Demand Power '[W'](Hourly) ]]/1000</f>
        <v>199.28399639079933</v>
      </c>
    </row>
    <row r="113" spans="1:3" x14ac:dyDescent="0.25">
      <c r="A113" s="9" t="s">
        <v>112</v>
      </c>
      <c r="B113" s="12">
        <v>177269.54736772823</v>
      </c>
      <c r="C113">
        <f>SAFADModel_final_000046[[#This Row],[Whole Building:Facility Total Electric Demand Power '[W'](Hourly) ]]/1000</f>
        <v>177.26954736772822</v>
      </c>
    </row>
    <row r="114" spans="1:3" x14ac:dyDescent="0.25">
      <c r="A114" s="9" t="s">
        <v>113</v>
      </c>
      <c r="B114" s="12">
        <v>160666.43967989131</v>
      </c>
      <c r="C114">
        <f>SAFADModel_final_000046[[#This Row],[Whole Building:Facility Total Electric Demand Power '[W'](Hourly) ]]/1000</f>
        <v>160.66643967989131</v>
      </c>
    </row>
    <row r="115" spans="1:3" x14ac:dyDescent="0.25">
      <c r="A115" s="9" t="s">
        <v>114</v>
      </c>
      <c r="B115" s="12">
        <v>62978.151056156843</v>
      </c>
      <c r="C115">
        <f>SAFADModel_final_000046[[#This Row],[Whole Building:Facility Total Electric Demand Power '[W'](Hourly) ]]/1000</f>
        <v>62.97815105615684</v>
      </c>
    </row>
    <row r="116" spans="1:3" x14ac:dyDescent="0.25">
      <c r="A116" s="9" t="s">
        <v>115</v>
      </c>
      <c r="B116" s="12">
        <v>33475.986172500736</v>
      </c>
      <c r="C116">
        <f>SAFADModel_final_000046[[#This Row],[Whole Building:Facility Total Electric Demand Power '[W'](Hourly) ]]/1000</f>
        <v>33.475986172500733</v>
      </c>
    </row>
    <row r="117" spans="1:3" x14ac:dyDescent="0.25">
      <c r="A117" s="9" t="s">
        <v>116</v>
      </c>
      <c r="B117" s="12">
        <v>21001.596585498377</v>
      </c>
      <c r="C117">
        <f>SAFADModel_final_000046[[#This Row],[Whole Building:Facility Total Electric Demand Power '[W'](Hourly) ]]/1000</f>
        <v>21.001596585498376</v>
      </c>
    </row>
    <row r="118" spans="1:3" x14ac:dyDescent="0.25">
      <c r="A118" s="9" t="s">
        <v>117</v>
      </c>
      <c r="B118" s="12">
        <v>15335.786890668724</v>
      </c>
      <c r="C118">
        <f>SAFADModel_final_000046[[#This Row],[Whole Building:Facility Total Electric Demand Power '[W'](Hourly) ]]/1000</f>
        <v>15.335786890668723</v>
      </c>
    </row>
    <row r="119" spans="1:3" x14ac:dyDescent="0.25">
      <c r="A119" s="9" t="s">
        <v>118</v>
      </c>
      <c r="B119" s="12">
        <v>9681.8481722477154</v>
      </c>
      <c r="C119">
        <f>SAFADModel_final_000046[[#This Row],[Whole Building:Facility Total Electric Demand Power '[W'](Hourly) ]]/1000</f>
        <v>9.6818481722477152</v>
      </c>
    </row>
    <row r="120" spans="1:3" x14ac:dyDescent="0.25">
      <c r="A120" s="9" t="s">
        <v>119</v>
      </c>
      <c r="B120" s="12">
        <v>9658.7869516442752</v>
      </c>
      <c r="C120">
        <f>SAFADModel_final_000046[[#This Row],[Whole Building:Facility Total Electric Demand Power '[W'](Hourly) ]]/1000</f>
        <v>9.6587869516442755</v>
      </c>
    </row>
    <row r="121" spans="1:3" x14ac:dyDescent="0.25">
      <c r="A121" s="9" t="s">
        <v>120</v>
      </c>
      <c r="B121" s="12">
        <v>9641.4844413973697</v>
      </c>
      <c r="C121">
        <f>SAFADModel_final_000046[[#This Row],[Whole Building:Facility Total Electric Demand Power '[W'](Hourly) ]]/1000</f>
        <v>9.6414844413973704</v>
      </c>
    </row>
    <row r="122" spans="1:3" x14ac:dyDescent="0.25">
      <c r="A122" s="9" t="s">
        <v>533</v>
      </c>
      <c r="B122" s="12">
        <v>9633.8455036135147</v>
      </c>
      <c r="C122">
        <f>SAFADModel_final_000046[[#This Row],[Whole Building:Facility Total Electric Demand Power '[W'](Hourly) ]]/1000</f>
        <v>9.6338455036135144</v>
      </c>
    </row>
    <row r="123" spans="1:3" x14ac:dyDescent="0.25">
      <c r="A123" s="9" t="s">
        <v>534</v>
      </c>
      <c r="B123" s="12">
        <v>9628.3310424550054</v>
      </c>
      <c r="C123">
        <f>SAFADModel_final_000046[[#This Row],[Whole Building:Facility Total Electric Demand Power '[W'](Hourly) ]]/1000</f>
        <v>9.6283310424550059</v>
      </c>
    </row>
    <row r="124" spans="1:3" x14ac:dyDescent="0.25">
      <c r="A124" s="9" t="s">
        <v>535</v>
      </c>
      <c r="B124" s="12">
        <v>9604.9393881902815</v>
      </c>
      <c r="C124">
        <f>SAFADModel_final_000046[[#This Row],[Whole Building:Facility Total Electric Demand Power '[W'](Hourly) ]]/1000</f>
        <v>9.6049393881902816</v>
      </c>
    </row>
    <row r="125" spans="1:3" x14ac:dyDescent="0.25">
      <c r="A125" s="9" t="s">
        <v>536</v>
      </c>
      <c r="B125" s="12">
        <v>9542.029799609305</v>
      </c>
      <c r="C125">
        <f>SAFADModel_final_000046[[#This Row],[Whole Building:Facility Total Electric Demand Power '[W'](Hourly) ]]/1000</f>
        <v>9.5420297996093044</v>
      </c>
    </row>
    <row r="126" spans="1:3" x14ac:dyDescent="0.25">
      <c r="A126" s="9" t="s">
        <v>537</v>
      </c>
      <c r="B126" s="12">
        <v>9460.2835582283333</v>
      </c>
      <c r="C126">
        <f>SAFADModel_final_000046[[#This Row],[Whole Building:Facility Total Electric Demand Power '[W'](Hourly) ]]/1000</f>
        <v>9.4602835582283333</v>
      </c>
    </row>
    <row r="127" spans="1:3" x14ac:dyDescent="0.25">
      <c r="A127" s="9" t="s">
        <v>538</v>
      </c>
      <c r="B127" s="12">
        <v>9415.9012491173416</v>
      </c>
      <c r="C127">
        <f>SAFADModel_final_000046[[#This Row],[Whole Building:Facility Total Electric Demand Power '[W'](Hourly) ]]/1000</f>
        <v>9.4159012491173417</v>
      </c>
    </row>
    <row r="128" spans="1:3" x14ac:dyDescent="0.25">
      <c r="A128" s="9" t="s">
        <v>539</v>
      </c>
      <c r="B128" s="12">
        <v>9421.321611070709</v>
      </c>
      <c r="C128">
        <f>SAFADModel_final_000046[[#This Row],[Whole Building:Facility Total Electric Demand Power '[W'](Hourly) ]]/1000</f>
        <v>9.4213216110707094</v>
      </c>
    </row>
    <row r="129" spans="1:3" x14ac:dyDescent="0.25">
      <c r="A129" s="9" t="s">
        <v>540</v>
      </c>
      <c r="B129" s="12">
        <v>9454.8338868064475</v>
      </c>
      <c r="C129">
        <f>SAFADModel_final_000046[[#This Row],[Whole Building:Facility Total Electric Demand Power '[W'](Hourly) ]]/1000</f>
        <v>9.4548338868064477</v>
      </c>
    </row>
    <row r="130" spans="1:3" x14ac:dyDescent="0.25">
      <c r="A130" s="9" t="s">
        <v>541</v>
      </c>
      <c r="B130" s="12">
        <v>36045.010229302046</v>
      </c>
      <c r="C130">
        <f>SAFADModel_final_000046[[#This Row],[Whole Building:Facility Total Electric Demand Power '[W'](Hourly) ]]/1000</f>
        <v>36.045010229302044</v>
      </c>
    </row>
    <row r="131" spans="1:3" x14ac:dyDescent="0.25">
      <c r="A131" s="9" t="s">
        <v>542</v>
      </c>
      <c r="B131" s="12">
        <v>52255.40057028611</v>
      </c>
      <c r="C131">
        <f>SAFADModel_final_000046[[#This Row],[Whole Building:Facility Total Electric Demand Power '[W'](Hourly) ]]/1000</f>
        <v>52.255400570286113</v>
      </c>
    </row>
    <row r="132" spans="1:3" x14ac:dyDescent="0.25">
      <c r="A132" s="9" t="s">
        <v>543</v>
      </c>
      <c r="B132" s="12">
        <v>63568.040730799003</v>
      </c>
      <c r="C132">
        <f>SAFADModel_final_000046[[#This Row],[Whole Building:Facility Total Electric Demand Power '[W'](Hourly) ]]/1000</f>
        <v>63.568040730799005</v>
      </c>
    </row>
    <row r="133" spans="1:3" x14ac:dyDescent="0.25">
      <c r="A133" s="9" t="s">
        <v>544</v>
      </c>
      <c r="B133" s="12">
        <v>59177.765163048396</v>
      </c>
      <c r="C133">
        <f>SAFADModel_final_000046[[#This Row],[Whole Building:Facility Total Electric Demand Power '[W'](Hourly) ]]/1000</f>
        <v>59.177765163048399</v>
      </c>
    </row>
    <row r="134" spans="1:3" x14ac:dyDescent="0.25">
      <c r="A134" s="9" t="s">
        <v>545</v>
      </c>
      <c r="B134" s="12">
        <v>72297.906655646002</v>
      </c>
      <c r="C134">
        <f>SAFADModel_final_000046[[#This Row],[Whole Building:Facility Total Electric Demand Power '[W'](Hourly) ]]/1000</f>
        <v>72.297906655646003</v>
      </c>
    </row>
    <row r="135" spans="1:3" x14ac:dyDescent="0.25">
      <c r="A135" s="9" t="s">
        <v>546</v>
      </c>
      <c r="B135" s="12">
        <v>70390.506472820227</v>
      </c>
      <c r="C135">
        <f>SAFADModel_final_000046[[#This Row],[Whole Building:Facility Total Electric Demand Power '[W'](Hourly) ]]/1000</f>
        <v>70.390506472820221</v>
      </c>
    </row>
    <row r="136" spans="1:3" x14ac:dyDescent="0.25">
      <c r="A136" s="9" t="s">
        <v>547</v>
      </c>
      <c r="B136" s="12">
        <v>72442.957418170365</v>
      </c>
      <c r="C136">
        <f>SAFADModel_final_000046[[#This Row],[Whole Building:Facility Total Electric Demand Power '[W'](Hourly) ]]/1000</f>
        <v>72.442957418170366</v>
      </c>
    </row>
    <row r="137" spans="1:3" x14ac:dyDescent="0.25">
      <c r="A137" s="9" t="s">
        <v>548</v>
      </c>
      <c r="B137" s="12">
        <v>66146.634207714946</v>
      </c>
      <c r="C137">
        <f>SAFADModel_final_000046[[#This Row],[Whole Building:Facility Total Electric Demand Power '[W'](Hourly) ]]/1000</f>
        <v>66.146634207714939</v>
      </c>
    </row>
    <row r="138" spans="1:3" x14ac:dyDescent="0.25">
      <c r="A138" s="9" t="s">
        <v>549</v>
      </c>
      <c r="B138" s="12">
        <v>55752.014977118022</v>
      </c>
      <c r="C138">
        <f>SAFADModel_final_000046[[#This Row],[Whole Building:Facility Total Electric Demand Power '[W'](Hourly) ]]/1000</f>
        <v>55.752014977118023</v>
      </c>
    </row>
    <row r="139" spans="1:3" x14ac:dyDescent="0.25">
      <c r="A139" s="9" t="s">
        <v>550</v>
      </c>
      <c r="B139" s="12">
        <v>46873.276450178906</v>
      </c>
      <c r="C139">
        <f>SAFADModel_final_000046[[#This Row],[Whole Building:Facility Total Electric Demand Power '[W'](Hourly) ]]/1000</f>
        <v>46.873276450178906</v>
      </c>
    </row>
    <row r="140" spans="1:3" x14ac:dyDescent="0.25">
      <c r="A140" s="9" t="s">
        <v>551</v>
      </c>
      <c r="B140" s="12">
        <v>35944.237902130859</v>
      </c>
      <c r="C140">
        <f>SAFADModel_final_000046[[#This Row],[Whole Building:Facility Total Electric Demand Power '[W'](Hourly) ]]/1000</f>
        <v>35.944237902130858</v>
      </c>
    </row>
    <row r="141" spans="1:3" x14ac:dyDescent="0.25">
      <c r="A141" s="9" t="s">
        <v>552</v>
      </c>
      <c r="B141" s="12">
        <v>20877.396119996236</v>
      </c>
      <c r="C141">
        <f>SAFADModel_final_000046[[#This Row],[Whole Building:Facility Total Electric Demand Power '[W'](Hourly) ]]/1000</f>
        <v>20.877396119996234</v>
      </c>
    </row>
    <row r="142" spans="1:3" x14ac:dyDescent="0.25">
      <c r="A142" s="9" t="s">
        <v>553</v>
      </c>
      <c r="B142" s="12">
        <v>18605.832667770181</v>
      </c>
      <c r="C142">
        <f>SAFADModel_final_000046[[#This Row],[Whole Building:Facility Total Electric Demand Power '[W'](Hourly) ]]/1000</f>
        <v>18.60583266777018</v>
      </c>
    </row>
    <row r="143" spans="1:3" x14ac:dyDescent="0.25">
      <c r="A143" s="9" t="s">
        <v>554</v>
      </c>
      <c r="B143" s="12">
        <v>9634.892242862983</v>
      </c>
      <c r="C143">
        <f>SAFADModel_final_000046[[#This Row],[Whole Building:Facility Total Electric Demand Power '[W'](Hourly) ]]/1000</f>
        <v>9.6348922428629837</v>
      </c>
    </row>
    <row r="144" spans="1:3" x14ac:dyDescent="0.25">
      <c r="A144" s="9" t="s">
        <v>555</v>
      </c>
      <c r="B144" s="12">
        <v>9602.4588985057417</v>
      </c>
      <c r="C144">
        <f>SAFADModel_final_000046[[#This Row],[Whole Building:Facility Total Electric Demand Power '[W'](Hourly) ]]/1000</f>
        <v>9.6024588985057413</v>
      </c>
    </row>
    <row r="145" spans="1:3" x14ac:dyDescent="0.25">
      <c r="A145" s="9" t="s">
        <v>556</v>
      </c>
      <c r="B145" s="12">
        <v>9578.2132129426845</v>
      </c>
      <c r="C145">
        <f>SAFADModel_final_000046[[#This Row],[Whole Building:Facility Total Electric Demand Power '[W'](Hourly) ]]/1000</f>
        <v>9.5782132129426838</v>
      </c>
    </row>
    <row r="146" spans="1:3" x14ac:dyDescent="0.25">
      <c r="A146" s="9" t="s">
        <v>557</v>
      </c>
      <c r="B146" s="12">
        <v>9562.237525417795</v>
      </c>
      <c r="C146">
        <f>SAFADModel_final_000046[[#This Row],[Whole Building:Facility Total Electric Demand Power '[W'](Hourly) ]]/1000</f>
        <v>9.5622375254177943</v>
      </c>
    </row>
    <row r="147" spans="1:3" x14ac:dyDescent="0.25">
      <c r="A147" s="9" t="s">
        <v>558</v>
      </c>
      <c r="B147" s="12">
        <v>9546.699821949187</v>
      </c>
      <c r="C147">
        <f>SAFADModel_final_000046[[#This Row],[Whole Building:Facility Total Electric Demand Power '[W'](Hourly) ]]/1000</f>
        <v>9.5466998219491863</v>
      </c>
    </row>
    <row r="148" spans="1:3" x14ac:dyDescent="0.25">
      <c r="A148" s="9" t="s">
        <v>559</v>
      </c>
      <c r="B148" s="12">
        <v>9537.7397898111176</v>
      </c>
      <c r="C148">
        <f>SAFADModel_final_000046[[#This Row],[Whole Building:Facility Total Electric Demand Power '[W'](Hourly) ]]/1000</f>
        <v>9.537739789811118</v>
      </c>
    </row>
    <row r="149" spans="1:3" x14ac:dyDescent="0.25">
      <c r="A149" s="9" t="s">
        <v>560</v>
      </c>
      <c r="B149" s="12">
        <v>9532.139339082014</v>
      </c>
      <c r="C149">
        <f>SAFADModel_final_000046[[#This Row],[Whole Building:Facility Total Electric Demand Power '[W'](Hourly) ]]/1000</f>
        <v>9.5321393390820148</v>
      </c>
    </row>
    <row r="150" spans="1:3" x14ac:dyDescent="0.25">
      <c r="A150" s="9" t="s">
        <v>561</v>
      </c>
      <c r="B150" s="12">
        <v>9520.228163772319</v>
      </c>
      <c r="C150">
        <f>SAFADModel_final_000046[[#This Row],[Whole Building:Facility Total Electric Demand Power '[W'](Hourly) ]]/1000</f>
        <v>9.5202281637723196</v>
      </c>
    </row>
    <row r="151" spans="1:3" x14ac:dyDescent="0.25">
      <c r="A151" s="9" t="s">
        <v>562</v>
      </c>
      <c r="B151" s="12">
        <v>9554.5667830195289</v>
      </c>
      <c r="C151">
        <f>SAFADModel_final_000046[[#This Row],[Whole Building:Facility Total Electric Demand Power '[W'](Hourly) ]]/1000</f>
        <v>9.5545667830195296</v>
      </c>
    </row>
    <row r="152" spans="1:3" x14ac:dyDescent="0.25">
      <c r="A152" s="9" t="s">
        <v>563</v>
      </c>
      <c r="B152" s="12">
        <v>9648.6871342858194</v>
      </c>
      <c r="C152">
        <f>SAFADModel_final_000046[[#This Row],[Whole Building:Facility Total Electric Demand Power '[W'](Hourly) ]]/1000</f>
        <v>9.6486871342858187</v>
      </c>
    </row>
    <row r="153" spans="1:3" x14ac:dyDescent="0.25">
      <c r="A153" s="9" t="s">
        <v>564</v>
      </c>
      <c r="B153" s="12">
        <v>9735.5816283162276</v>
      </c>
      <c r="C153">
        <f>SAFADModel_final_000046[[#This Row],[Whole Building:Facility Total Electric Demand Power '[W'](Hourly) ]]/1000</f>
        <v>9.7355816283162273</v>
      </c>
    </row>
    <row r="154" spans="1:3" x14ac:dyDescent="0.25">
      <c r="A154" s="9" t="s">
        <v>565</v>
      </c>
      <c r="B154" s="12">
        <v>9784.188285926326</v>
      </c>
      <c r="C154">
        <f>SAFADModel_final_000046[[#This Row],[Whole Building:Facility Total Electric Demand Power '[W'](Hourly) ]]/1000</f>
        <v>9.7841882859263265</v>
      </c>
    </row>
    <row r="155" spans="1:3" x14ac:dyDescent="0.25">
      <c r="A155" s="9" t="s">
        <v>566</v>
      </c>
      <c r="B155" s="12">
        <v>9813.3394267804706</v>
      </c>
      <c r="C155">
        <f>SAFADModel_final_000046[[#This Row],[Whole Building:Facility Total Electric Demand Power '[W'](Hourly) ]]/1000</f>
        <v>9.8133394267804714</v>
      </c>
    </row>
    <row r="156" spans="1:3" x14ac:dyDescent="0.25">
      <c r="A156" s="9" t="s">
        <v>567</v>
      </c>
      <c r="B156" s="12">
        <v>9834.9244837585939</v>
      </c>
      <c r="C156">
        <f>SAFADModel_final_000046[[#This Row],[Whole Building:Facility Total Electric Demand Power '[W'](Hourly) ]]/1000</f>
        <v>9.8349244837585932</v>
      </c>
    </row>
    <row r="157" spans="1:3" x14ac:dyDescent="0.25">
      <c r="A157" s="9" t="s">
        <v>568</v>
      </c>
      <c r="B157" s="12">
        <v>9852.3987344816542</v>
      </c>
      <c r="C157">
        <f>SAFADModel_final_000046[[#This Row],[Whole Building:Facility Total Electric Demand Power '[W'](Hourly) ]]/1000</f>
        <v>9.852398734481655</v>
      </c>
    </row>
    <row r="158" spans="1:3" x14ac:dyDescent="0.25">
      <c r="A158" s="9" t="s">
        <v>569</v>
      </c>
      <c r="B158" s="12">
        <v>9863.2971020920977</v>
      </c>
      <c r="C158">
        <f>SAFADModel_final_000046[[#This Row],[Whole Building:Facility Total Electric Demand Power '[W'](Hourly) ]]/1000</f>
        <v>9.8632971020920976</v>
      </c>
    </row>
    <row r="159" spans="1:3" x14ac:dyDescent="0.25">
      <c r="A159" s="9" t="s">
        <v>570</v>
      </c>
      <c r="B159" s="12">
        <v>9869.3262814668287</v>
      </c>
      <c r="C159">
        <f>SAFADModel_final_000046[[#This Row],[Whole Building:Facility Total Electric Demand Power '[W'](Hourly) ]]/1000</f>
        <v>9.8693262814668294</v>
      </c>
    </row>
    <row r="160" spans="1:3" x14ac:dyDescent="0.25">
      <c r="A160" s="9" t="s">
        <v>571</v>
      </c>
      <c r="B160" s="12">
        <v>9871.8519021684751</v>
      </c>
      <c r="C160">
        <f>SAFADModel_final_000046[[#This Row],[Whole Building:Facility Total Electric Demand Power '[W'](Hourly) ]]/1000</f>
        <v>9.8718519021684745</v>
      </c>
    </row>
    <row r="161" spans="1:3" x14ac:dyDescent="0.25">
      <c r="A161" s="9" t="s">
        <v>572</v>
      </c>
      <c r="B161" s="12">
        <v>9861.3163479272844</v>
      </c>
      <c r="C161">
        <f>SAFADModel_final_000046[[#This Row],[Whole Building:Facility Total Electric Demand Power '[W'](Hourly) ]]/1000</f>
        <v>9.8613163479272838</v>
      </c>
    </row>
    <row r="162" spans="1:3" x14ac:dyDescent="0.25">
      <c r="A162" s="9" t="s">
        <v>573</v>
      </c>
      <c r="B162" s="12">
        <v>9843.6012220235116</v>
      </c>
      <c r="C162">
        <f>SAFADModel_final_000046[[#This Row],[Whole Building:Facility Total Electric Demand Power '[W'](Hourly) ]]/1000</f>
        <v>9.8436012220235121</v>
      </c>
    </row>
    <row r="163" spans="1:3" x14ac:dyDescent="0.25">
      <c r="A163" s="9" t="s">
        <v>574</v>
      </c>
      <c r="B163" s="12">
        <v>9819.8348029901572</v>
      </c>
      <c r="C163">
        <f>SAFADModel_final_000046[[#This Row],[Whole Building:Facility Total Electric Demand Power '[W'](Hourly) ]]/1000</f>
        <v>9.8198348029901563</v>
      </c>
    </row>
    <row r="164" spans="1:3" x14ac:dyDescent="0.25">
      <c r="A164" s="9" t="s">
        <v>575</v>
      </c>
      <c r="B164" s="12">
        <v>9795.6188530340532</v>
      </c>
      <c r="C164">
        <f>SAFADModel_final_000046[[#This Row],[Whole Building:Facility Total Electric Demand Power '[W'](Hourly) ]]/1000</f>
        <v>9.7956188530340533</v>
      </c>
    </row>
    <row r="165" spans="1:3" x14ac:dyDescent="0.25">
      <c r="A165" s="9" t="s">
        <v>576</v>
      </c>
      <c r="B165" s="12">
        <v>9774.6373773501382</v>
      </c>
      <c r="C165">
        <f>SAFADModel_final_000046[[#This Row],[Whole Building:Facility Total Electric Demand Power '[W'](Hourly) ]]/1000</f>
        <v>9.7746373773501389</v>
      </c>
    </row>
    <row r="166" spans="1:3" x14ac:dyDescent="0.25">
      <c r="A166" s="9" t="s">
        <v>577</v>
      </c>
      <c r="B166" s="12">
        <v>9757.4110263013208</v>
      </c>
      <c r="C166">
        <f>SAFADModel_final_000046[[#This Row],[Whole Building:Facility Total Electric Demand Power '[W'](Hourly) ]]/1000</f>
        <v>9.7574110263013214</v>
      </c>
    </row>
    <row r="167" spans="1:3" x14ac:dyDescent="0.25">
      <c r="A167" s="9" t="s">
        <v>578</v>
      </c>
      <c r="B167" s="12">
        <v>9742.8465887507409</v>
      </c>
      <c r="C167">
        <f>SAFADModel_final_000046[[#This Row],[Whole Building:Facility Total Electric Demand Power '[W'](Hourly) ]]/1000</f>
        <v>9.7428465887507407</v>
      </c>
    </row>
    <row r="168" spans="1:3" x14ac:dyDescent="0.25">
      <c r="A168" s="9" t="s">
        <v>579</v>
      </c>
      <c r="B168" s="12">
        <v>9728.7994253604757</v>
      </c>
      <c r="C168">
        <f>SAFADModel_final_000046[[#This Row],[Whole Building:Facility Total Electric Demand Power '[W'](Hourly) ]]/1000</f>
        <v>9.7287994253604761</v>
      </c>
    </row>
    <row r="169" spans="1:3" x14ac:dyDescent="0.25">
      <c r="A169" s="9" t="s">
        <v>580</v>
      </c>
      <c r="B169" s="12">
        <v>9717.8516528222553</v>
      </c>
      <c r="C169">
        <f>SAFADModel_final_000046[[#This Row],[Whole Building:Facility Total Electric Demand Power '[W'](Hourly) ]]/1000</f>
        <v>9.7178516528222545</v>
      </c>
    </row>
    <row r="170" spans="1:3" x14ac:dyDescent="0.25">
      <c r="A170" s="9" t="s">
        <v>121</v>
      </c>
      <c r="B170" s="12">
        <v>9711.5925628586338</v>
      </c>
      <c r="C170">
        <f>SAFADModel_final_000046[[#This Row],[Whole Building:Facility Total Electric Demand Power '[W'](Hourly) ]]/1000</f>
        <v>9.7115925628586339</v>
      </c>
    </row>
    <row r="171" spans="1:3" x14ac:dyDescent="0.25">
      <c r="A171" s="9" t="s">
        <v>122</v>
      </c>
      <c r="B171" s="12">
        <v>9701.6907978149975</v>
      </c>
      <c r="C171">
        <f>SAFADModel_final_000046[[#This Row],[Whole Building:Facility Total Electric Demand Power '[W'](Hourly) ]]/1000</f>
        <v>9.7016907978149973</v>
      </c>
    </row>
    <row r="172" spans="1:3" x14ac:dyDescent="0.25">
      <c r="A172" s="9" t="s">
        <v>123</v>
      </c>
      <c r="B172" s="12">
        <v>9675.5815213271617</v>
      </c>
      <c r="C172">
        <f>SAFADModel_final_000046[[#This Row],[Whole Building:Facility Total Electric Demand Power '[W'](Hourly) ]]/1000</f>
        <v>9.6755815213271621</v>
      </c>
    </row>
    <row r="173" spans="1:3" x14ac:dyDescent="0.25">
      <c r="A173" s="9" t="s">
        <v>124</v>
      </c>
      <c r="B173" s="12">
        <v>9639.9890586923848</v>
      </c>
      <c r="C173">
        <f>SAFADModel_final_000046[[#This Row],[Whole Building:Facility Total Electric Demand Power '[W'](Hourly) ]]/1000</f>
        <v>9.6399890586923842</v>
      </c>
    </row>
    <row r="174" spans="1:3" x14ac:dyDescent="0.25">
      <c r="A174" s="9" t="s">
        <v>125</v>
      </c>
      <c r="B174" s="12">
        <v>9599.7757645384936</v>
      </c>
      <c r="C174">
        <f>SAFADModel_final_000046[[#This Row],[Whole Building:Facility Total Electric Demand Power '[W'](Hourly) ]]/1000</f>
        <v>9.599775764538494</v>
      </c>
    </row>
    <row r="175" spans="1:3" x14ac:dyDescent="0.25">
      <c r="A175" s="9" t="s">
        <v>126</v>
      </c>
      <c r="B175" s="12">
        <v>9590.9236348014292</v>
      </c>
      <c r="C175">
        <f>SAFADModel_final_000046[[#This Row],[Whole Building:Facility Total Electric Demand Power '[W'](Hourly) ]]/1000</f>
        <v>9.5909236348014293</v>
      </c>
    </row>
    <row r="176" spans="1:3" x14ac:dyDescent="0.25">
      <c r="A176" s="9" t="s">
        <v>127</v>
      </c>
      <c r="B176" s="12">
        <v>9633.9632013737228</v>
      </c>
      <c r="C176">
        <f>SAFADModel_final_000046[[#This Row],[Whole Building:Facility Total Electric Demand Power '[W'](Hourly) ]]/1000</f>
        <v>9.6339632013737226</v>
      </c>
    </row>
    <row r="177" spans="1:3" x14ac:dyDescent="0.25">
      <c r="A177" s="9" t="s">
        <v>128</v>
      </c>
      <c r="B177" s="12">
        <v>34598.666442047543</v>
      </c>
      <c r="C177">
        <f>SAFADModel_final_000046[[#This Row],[Whole Building:Facility Total Electric Demand Power '[W'](Hourly) ]]/1000</f>
        <v>34.598666442047545</v>
      </c>
    </row>
    <row r="178" spans="1:3" x14ac:dyDescent="0.25">
      <c r="A178" s="9" t="s">
        <v>129</v>
      </c>
      <c r="B178" s="12">
        <v>76877.80742002964</v>
      </c>
      <c r="C178">
        <f>SAFADModel_final_000046[[#This Row],[Whole Building:Facility Total Electric Demand Power '[W'](Hourly) ]]/1000</f>
        <v>76.87780742002964</v>
      </c>
    </row>
    <row r="179" spans="1:3" x14ac:dyDescent="0.25">
      <c r="A179" s="9" t="s">
        <v>130</v>
      </c>
      <c r="B179" s="12">
        <v>160289.59510355009</v>
      </c>
      <c r="C179">
        <f>SAFADModel_final_000046[[#This Row],[Whole Building:Facility Total Electric Demand Power '[W'](Hourly) ]]/1000</f>
        <v>160.28959510355008</v>
      </c>
    </row>
    <row r="180" spans="1:3" x14ac:dyDescent="0.25">
      <c r="A180" s="9" t="s">
        <v>131</v>
      </c>
      <c r="B180" s="12">
        <v>166009.64385655965</v>
      </c>
      <c r="C180">
        <f>SAFADModel_final_000046[[#This Row],[Whole Building:Facility Total Electric Demand Power '[W'](Hourly) ]]/1000</f>
        <v>166.00964385655965</v>
      </c>
    </row>
    <row r="181" spans="1:3" x14ac:dyDescent="0.25">
      <c r="A181" s="9" t="s">
        <v>132</v>
      </c>
      <c r="B181" s="12">
        <v>215464.08009251754</v>
      </c>
      <c r="C181">
        <f>SAFADModel_final_000046[[#This Row],[Whole Building:Facility Total Electric Demand Power '[W'](Hourly) ]]/1000</f>
        <v>215.46408009251755</v>
      </c>
    </row>
    <row r="182" spans="1:3" x14ac:dyDescent="0.25">
      <c r="A182" s="9" t="s">
        <v>133</v>
      </c>
      <c r="B182" s="12">
        <v>214913.9212243573</v>
      </c>
      <c r="C182">
        <f>SAFADModel_final_000046[[#This Row],[Whole Building:Facility Total Electric Demand Power '[W'](Hourly) ]]/1000</f>
        <v>214.9139212243573</v>
      </c>
    </row>
    <row r="183" spans="1:3" x14ac:dyDescent="0.25">
      <c r="A183" s="9" t="s">
        <v>134</v>
      </c>
      <c r="B183" s="12">
        <v>210259.70176259009</v>
      </c>
      <c r="C183">
        <f>SAFADModel_final_000046[[#This Row],[Whole Building:Facility Total Electric Demand Power '[W'](Hourly) ]]/1000</f>
        <v>210.25970176259008</v>
      </c>
    </row>
    <row r="184" spans="1:3" x14ac:dyDescent="0.25">
      <c r="A184" s="9" t="s">
        <v>135</v>
      </c>
      <c r="B184" s="12">
        <v>215326.64474575812</v>
      </c>
      <c r="C184">
        <f>SAFADModel_final_000046[[#This Row],[Whole Building:Facility Total Electric Demand Power '[W'](Hourly) ]]/1000</f>
        <v>215.32664474575813</v>
      </c>
    </row>
    <row r="185" spans="1:3" x14ac:dyDescent="0.25">
      <c r="A185" s="9" t="s">
        <v>136</v>
      </c>
      <c r="B185" s="12">
        <v>204708.68891967321</v>
      </c>
      <c r="C185">
        <f>SAFADModel_final_000046[[#This Row],[Whole Building:Facility Total Electric Demand Power '[W'](Hourly) ]]/1000</f>
        <v>204.70868891967322</v>
      </c>
    </row>
    <row r="186" spans="1:3" x14ac:dyDescent="0.25">
      <c r="A186" s="9" t="s">
        <v>137</v>
      </c>
      <c r="B186" s="12">
        <v>186271.81062870563</v>
      </c>
      <c r="C186">
        <f>SAFADModel_final_000046[[#This Row],[Whole Building:Facility Total Electric Demand Power '[W'](Hourly) ]]/1000</f>
        <v>186.27181062870562</v>
      </c>
    </row>
    <row r="187" spans="1:3" x14ac:dyDescent="0.25">
      <c r="A187" s="9" t="s">
        <v>138</v>
      </c>
      <c r="B187" s="12">
        <v>64896.278026554595</v>
      </c>
      <c r="C187">
        <f>SAFADModel_final_000046[[#This Row],[Whole Building:Facility Total Electric Demand Power '[W'](Hourly) ]]/1000</f>
        <v>64.896278026554597</v>
      </c>
    </row>
    <row r="188" spans="1:3" x14ac:dyDescent="0.25">
      <c r="A188" s="9" t="s">
        <v>139</v>
      </c>
      <c r="B188" s="12">
        <v>32122.033826820727</v>
      </c>
      <c r="C188">
        <f>SAFADModel_final_000046[[#This Row],[Whole Building:Facility Total Electric Demand Power '[W'](Hourly) ]]/1000</f>
        <v>32.122033826820726</v>
      </c>
    </row>
    <row r="189" spans="1:3" x14ac:dyDescent="0.25">
      <c r="A189" s="9" t="s">
        <v>140</v>
      </c>
      <c r="B189" s="12">
        <v>13171.505928105116</v>
      </c>
      <c r="C189">
        <f>SAFADModel_final_000046[[#This Row],[Whole Building:Facility Total Electric Demand Power '[W'](Hourly) ]]/1000</f>
        <v>13.171505928105116</v>
      </c>
    </row>
    <row r="190" spans="1:3" x14ac:dyDescent="0.25">
      <c r="A190" s="9" t="s">
        <v>141</v>
      </c>
      <c r="B190" s="12">
        <v>10136.328647567636</v>
      </c>
      <c r="C190">
        <f>SAFADModel_final_000046[[#This Row],[Whole Building:Facility Total Electric Demand Power '[W'](Hourly) ]]/1000</f>
        <v>10.136328647567636</v>
      </c>
    </row>
    <row r="191" spans="1:3" x14ac:dyDescent="0.25">
      <c r="A191" s="9" t="s">
        <v>142</v>
      </c>
      <c r="B191" s="12">
        <v>9725.1942252880381</v>
      </c>
      <c r="C191">
        <f>SAFADModel_final_000046[[#This Row],[Whole Building:Facility Total Electric Demand Power '[W'](Hourly) ]]/1000</f>
        <v>9.7251942252880372</v>
      </c>
    </row>
    <row r="192" spans="1:3" x14ac:dyDescent="0.25">
      <c r="A192" s="9" t="s">
        <v>143</v>
      </c>
      <c r="B192" s="12">
        <v>9727.9402133867243</v>
      </c>
      <c r="C192">
        <f>SAFADModel_final_000046[[#This Row],[Whole Building:Facility Total Electric Demand Power '[W'](Hourly) ]]/1000</f>
        <v>9.7279402133867237</v>
      </c>
    </row>
    <row r="193" spans="1:3" x14ac:dyDescent="0.25">
      <c r="A193" s="9" t="s">
        <v>144</v>
      </c>
      <c r="B193" s="12">
        <v>9717.9636487163825</v>
      </c>
      <c r="C193">
        <f>SAFADModel_final_000046[[#This Row],[Whole Building:Facility Total Electric Demand Power '[W'](Hourly) ]]/1000</f>
        <v>9.717963648716383</v>
      </c>
    </row>
    <row r="194" spans="1:3" x14ac:dyDescent="0.25">
      <c r="A194" s="9" t="s">
        <v>145</v>
      </c>
      <c r="B194" s="12">
        <v>9701.6673960637945</v>
      </c>
      <c r="C194">
        <f>SAFADModel_final_000046[[#This Row],[Whole Building:Facility Total Electric Demand Power '[W'](Hourly) ]]/1000</f>
        <v>9.7016673960637938</v>
      </c>
    </row>
    <row r="195" spans="1:3" x14ac:dyDescent="0.25">
      <c r="A195" s="9" t="s">
        <v>146</v>
      </c>
      <c r="B195" s="12">
        <v>9684.5416725247487</v>
      </c>
      <c r="C195">
        <f>SAFADModel_final_000046[[#This Row],[Whole Building:Facility Total Electric Demand Power '[W'](Hourly) ]]/1000</f>
        <v>9.6845416725247482</v>
      </c>
    </row>
    <row r="196" spans="1:3" x14ac:dyDescent="0.25">
      <c r="A196" s="9" t="s">
        <v>147</v>
      </c>
      <c r="B196" s="12">
        <v>9667.7096000808815</v>
      </c>
      <c r="C196">
        <f>SAFADModel_final_000046[[#This Row],[Whole Building:Facility Total Electric Demand Power '[W'](Hourly) ]]/1000</f>
        <v>9.6677096000808813</v>
      </c>
    </row>
    <row r="197" spans="1:3" x14ac:dyDescent="0.25">
      <c r="A197" s="9" t="s">
        <v>148</v>
      </c>
      <c r="B197" s="12">
        <v>9651.8756976214445</v>
      </c>
      <c r="C197">
        <f>SAFADModel_final_000046[[#This Row],[Whole Building:Facility Total Electric Demand Power '[W'](Hourly) ]]/1000</f>
        <v>9.6518756976214437</v>
      </c>
    </row>
    <row r="198" spans="1:3" x14ac:dyDescent="0.25">
      <c r="A198" s="9" t="s">
        <v>149</v>
      </c>
      <c r="B198" s="12">
        <v>9634.2988344361838</v>
      </c>
      <c r="C198">
        <f>SAFADModel_final_000046[[#This Row],[Whole Building:Facility Total Electric Demand Power '[W'](Hourly) ]]/1000</f>
        <v>9.6342988344361835</v>
      </c>
    </row>
    <row r="199" spans="1:3" x14ac:dyDescent="0.25">
      <c r="A199" s="9" t="s">
        <v>150</v>
      </c>
      <c r="B199" s="12">
        <v>9642.9229999714516</v>
      </c>
      <c r="C199">
        <f>SAFADModel_final_000046[[#This Row],[Whole Building:Facility Total Electric Demand Power '[W'](Hourly) ]]/1000</f>
        <v>9.6429229999714519</v>
      </c>
    </row>
    <row r="200" spans="1:3" x14ac:dyDescent="0.25">
      <c r="A200" s="9" t="s">
        <v>151</v>
      </c>
      <c r="B200" s="12">
        <v>9676.0495056946584</v>
      </c>
      <c r="C200">
        <f>SAFADModel_final_000046[[#This Row],[Whole Building:Facility Total Electric Demand Power '[W'](Hourly) ]]/1000</f>
        <v>9.6760495056946585</v>
      </c>
    </row>
    <row r="201" spans="1:3" x14ac:dyDescent="0.25">
      <c r="A201" s="9" t="s">
        <v>152</v>
      </c>
      <c r="B201" s="12">
        <v>9722.4769871940043</v>
      </c>
      <c r="C201">
        <f>SAFADModel_final_000046[[#This Row],[Whole Building:Facility Total Electric Demand Power '[W'](Hourly) ]]/1000</f>
        <v>9.7224769871940051</v>
      </c>
    </row>
    <row r="202" spans="1:3" x14ac:dyDescent="0.25">
      <c r="A202" s="9" t="s">
        <v>153</v>
      </c>
      <c r="B202" s="12">
        <v>9749.4122145636684</v>
      </c>
      <c r="C202">
        <f>SAFADModel_final_000046[[#This Row],[Whole Building:Facility Total Electric Demand Power '[W'](Hourly) ]]/1000</f>
        <v>9.7494122145636677</v>
      </c>
    </row>
    <row r="203" spans="1:3" x14ac:dyDescent="0.25">
      <c r="A203" s="9" t="s">
        <v>154</v>
      </c>
      <c r="B203" s="12">
        <v>9789.2030047844983</v>
      </c>
      <c r="C203">
        <f>SAFADModel_final_000046[[#This Row],[Whole Building:Facility Total Electric Demand Power '[W'](Hourly) ]]/1000</f>
        <v>9.7892030047844987</v>
      </c>
    </row>
    <row r="204" spans="1:3" x14ac:dyDescent="0.25">
      <c r="A204" s="9" t="s">
        <v>155</v>
      </c>
      <c r="B204" s="12">
        <v>9847.2056071447751</v>
      </c>
      <c r="C204">
        <f>SAFADModel_final_000046[[#This Row],[Whole Building:Facility Total Electric Demand Power '[W'](Hourly) ]]/1000</f>
        <v>9.8472056071447742</v>
      </c>
    </row>
    <row r="205" spans="1:3" x14ac:dyDescent="0.25">
      <c r="A205" s="9" t="s">
        <v>156</v>
      </c>
      <c r="B205" s="12">
        <v>9875.4082741197271</v>
      </c>
      <c r="C205">
        <f>SAFADModel_final_000046[[#This Row],[Whole Building:Facility Total Electric Demand Power '[W'](Hourly) ]]/1000</f>
        <v>9.875408274119728</v>
      </c>
    </row>
    <row r="206" spans="1:3" x14ac:dyDescent="0.25">
      <c r="A206" s="9" t="s">
        <v>157</v>
      </c>
      <c r="B206" s="12">
        <v>9877.9558496008995</v>
      </c>
      <c r="C206">
        <f>SAFADModel_final_000046[[#This Row],[Whole Building:Facility Total Electric Demand Power '[W'](Hourly) ]]/1000</f>
        <v>9.8779558496008999</v>
      </c>
    </row>
    <row r="207" spans="1:3" x14ac:dyDescent="0.25">
      <c r="A207" s="9" t="s">
        <v>158</v>
      </c>
      <c r="B207" s="12">
        <v>9870.8482483955886</v>
      </c>
      <c r="C207">
        <f>SAFADModel_final_000046[[#This Row],[Whole Building:Facility Total Electric Demand Power '[W'](Hourly) ]]/1000</f>
        <v>9.8708482483955891</v>
      </c>
    </row>
    <row r="208" spans="1:3" x14ac:dyDescent="0.25">
      <c r="A208" s="9" t="s">
        <v>159</v>
      </c>
      <c r="B208" s="12">
        <v>9858.8164568733137</v>
      </c>
      <c r="C208">
        <f>SAFADModel_final_000046[[#This Row],[Whole Building:Facility Total Electric Demand Power '[W'](Hourly) ]]/1000</f>
        <v>9.8588164568733134</v>
      </c>
    </row>
    <row r="209" spans="1:3" x14ac:dyDescent="0.25">
      <c r="A209" s="9" t="s">
        <v>160</v>
      </c>
      <c r="B209" s="12">
        <v>9843.6012220235116</v>
      </c>
      <c r="C209">
        <f>SAFADModel_final_000046[[#This Row],[Whole Building:Facility Total Electric Demand Power '[W'](Hourly) ]]/1000</f>
        <v>9.8436012220235121</v>
      </c>
    </row>
    <row r="210" spans="1:3" x14ac:dyDescent="0.25">
      <c r="A210" s="9" t="s">
        <v>161</v>
      </c>
      <c r="B210" s="12">
        <v>9826.3691930893274</v>
      </c>
      <c r="C210">
        <f>SAFADModel_final_000046[[#This Row],[Whole Building:Facility Total Electric Demand Power '[W'](Hourly) ]]/1000</f>
        <v>9.8263691930893273</v>
      </c>
    </row>
    <row r="211" spans="1:3" x14ac:dyDescent="0.25">
      <c r="A211" s="9" t="s">
        <v>162</v>
      </c>
      <c r="B211" s="12">
        <v>9809.6256491309432</v>
      </c>
      <c r="C211">
        <f>SAFADModel_final_000046[[#This Row],[Whole Building:Facility Total Electric Demand Power '[W'](Hourly) ]]/1000</f>
        <v>9.8096256491309433</v>
      </c>
    </row>
    <row r="212" spans="1:3" x14ac:dyDescent="0.25">
      <c r="A212" s="9" t="s">
        <v>163</v>
      </c>
      <c r="B212" s="12">
        <v>9790.289897621944</v>
      </c>
      <c r="C212">
        <f>SAFADModel_final_000046[[#This Row],[Whole Building:Facility Total Electric Demand Power '[W'](Hourly) ]]/1000</f>
        <v>9.7902898976219443</v>
      </c>
    </row>
    <row r="213" spans="1:3" x14ac:dyDescent="0.25">
      <c r="A213" s="9" t="s">
        <v>164</v>
      </c>
      <c r="B213" s="12">
        <v>9772.0980412054378</v>
      </c>
      <c r="C213">
        <f>SAFADModel_final_000046[[#This Row],[Whole Building:Facility Total Electric Demand Power '[W'](Hourly) ]]/1000</f>
        <v>9.772098041205437</v>
      </c>
    </row>
    <row r="214" spans="1:3" x14ac:dyDescent="0.25">
      <c r="A214" s="9" t="s">
        <v>165</v>
      </c>
      <c r="B214" s="12">
        <v>9752.8092544401243</v>
      </c>
      <c r="C214">
        <f>SAFADModel_final_000046[[#This Row],[Whole Building:Facility Total Electric Demand Power '[W'](Hourly) ]]/1000</f>
        <v>9.752809254440125</v>
      </c>
    </row>
    <row r="215" spans="1:3" x14ac:dyDescent="0.25">
      <c r="A215" s="9" t="s">
        <v>166</v>
      </c>
      <c r="B215" s="12">
        <v>9727.6579817935763</v>
      </c>
      <c r="C215">
        <f>SAFADModel_final_000046[[#This Row],[Whole Building:Facility Total Electric Demand Power '[W'](Hourly) ]]/1000</f>
        <v>9.7276579817935769</v>
      </c>
    </row>
    <row r="216" spans="1:3" x14ac:dyDescent="0.25">
      <c r="A216" s="9" t="s">
        <v>167</v>
      </c>
      <c r="B216" s="12">
        <v>9704.9474216110484</v>
      </c>
      <c r="C216">
        <f>SAFADModel_final_000046[[#This Row],[Whole Building:Facility Total Electric Demand Power '[W'](Hourly) ]]/1000</f>
        <v>9.704947421611049</v>
      </c>
    </row>
    <row r="217" spans="1:3" x14ac:dyDescent="0.25">
      <c r="A217" s="9" t="s">
        <v>168</v>
      </c>
      <c r="B217" s="12">
        <v>9685.647300447923</v>
      </c>
      <c r="C217">
        <f>SAFADModel_final_000046[[#This Row],[Whole Building:Facility Total Electric Demand Power '[W'](Hourly) ]]/1000</f>
        <v>9.6856473004479238</v>
      </c>
    </row>
    <row r="218" spans="1:3" x14ac:dyDescent="0.25">
      <c r="A218" s="9" t="s">
        <v>169</v>
      </c>
      <c r="B218" s="12">
        <v>9670.9144637275313</v>
      </c>
      <c r="C218">
        <f>SAFADModel_final_000046[[#This Row],[Whole Building:Facility Total Electric Demand Power '[W'](Hourly) ]]/1000</f>
        <v>9.6709144637275308</v>
      </c>
    </row>
    <row r="219" spans="1:3" x14ac:dyDescent="0.25">
      <c r="A219" s="9" t="s">
        <v>170</v>
      </c>
      <c r="B219" s="12">
        <v>9658.3796009037687</v>
      </c>
      <c r="C219">
        <f>SAFADModel_final_000046[[#This Row],[Whole Building:Facility Total Electric Demand Power '[W'](Hourly) ]]/1000</f>
        <v>9.6583796009037695</v>
      </c>
    </row>
    <row r="220" spans="1:3" x14ac:dyDescent="0.25">
      <c r="A220" s="9" t="s">
        <v>171</v>
      </c>
      <c r="B220" s="12">
        <v>9647.7121260511612</v>
      </c>
      <c r="C220">
        <f>SAFADModel_final_000046[[#This Row],[Whole Building:Facility Total Electric Demand Power '[W'](Hourly) ]]/1000</f>
        <v>9.6477121260511609</v>
      </c>
    </row>
    <row r="221" spans="1:3" x14ac:dyDescent="0.25">
      <c r="A221" s="9" t="s">
        <v>172</v>
      </c>
      <c r="B221" s="12">
        <v>9640.4644900286967</v>
      </c>
      <c r="C221">
        <f>SAFADModel_final_000046[[#This Row],[Whole Building:Facility Total Electric Demand Power '[W'](Hourly) ]]/1000</f>
        <v>9.6404644900286964</v>
      </c>
    </row>
    <row r="222" spans="1:3" x14ac:dyDescent="0.25">
      <c r="A222" s="9" t="s">
        <v>173</v>
      </c>
      <c r="B222" s="12">
        <v>9634.8389936753574</v>
      </c>
      <c r="C222">
        <f>SAFADModel_final_000046[[#This Row],[Whole Building:Facility Total Electric Demand Power '[W'](Hourly) ]]/1000</f>
        <v>9.6348389936753573</v>
      </c>
    </row>
    <row r="223" spans="1:3" x14ac:dyDescent="0.25">
      <c r="A223" s="9" t="s">
        <v>174</v>
      </c>
      <c r="B223" s="12">
        <v>9644.7300190716542</v>
      </c>
      <c r="C223">
        <f>SAFADModel_final_000046[[#This Row],[Whole Building:Facility Total Electric Demand Power '[W'](Hourly) ]]/1000</f>
        <v>9.6447300190716536</v>
      </c>
    </row>
    <row r="224" spans="1:3" x14ac:dyDescent="0.25">
      <c r="A224" s="9" t="s">
        <v>175</v>
      </c>
      <c r="B224" s="12">
        <v>9690.5119319380174</v>
      </c>
      <c r="C224">
        <f>SAFADModel_final_000046[[#This Row],[Whole Building:Facility Total Electric Demand Power '[W'](Hourly) ]]/1000</f>
        <v>9.6905119319380173</v>
      </c>
    </row>
    <row r="225" spans="1:3" x14ac:dyDescent="0.25">
      <c r="A225" s="9" t="s">
        <v>176</v>
      </c>
      <c r="B225" s="12">
        <v>29036.120774595223</v>
      </c>
      <c r="C225">
        <f>SAFADModel_final_000046[[#This Row],[Whole Building:Facility Total Electric Demand Power '[W'](Hourly) ]]/1000</f>
        <v>29.036120774595222</v>
      </c>
    </row>
    <row r="226" spans="1:3" x14ac:dyDescent="0.25">
      <c r="A226" s="9" t="s">
        <v>177</v>
      </c>
      <c r="B226" s="12">
        <v>126466.97558612785</v>
      </c>
      <c r="C226">
        <f>SAFADModel_final_000046[[#This Row],[Whole Building:Facility Total Electric Demand Power '[W'](Hourly) ]]/1000</f>
        <v>126.46697558612786</v>
      </c>
    </row>
    <row r="227" spans="1:3" x14ac:dyDescent="0.25">
      <c r="A227" s="9" t="s">
        <v>178</v>
      </c>
      <c r="B227" s="12">
        <v>176553.82475258855</v>
      </c>
      <c r="C227">
        <f>SAFADModel_final_000046[[#This Row],[Whole Building:Facility Total Electric Demand Power '[W'](Hourly) ]]/1000</f>
        <v>176.55382475258855</v>
      </c>
    </row>
    <row r="228" spans="1:3" x14ac:dyDescent="0.25">
      <c r="A228" s="9" t="s">
        <v>179</v>
      </c>
      <c r="B228" s="12">
        <v>200577.90173225841</v>
      </c>
      <c r="C228">
        <f>SAFADModel_final_000046[[#This Row],[Whole Building:Facility Total Electric Demand Power '[W'](Hourly) ]]/1000</f>
        <v>200.57790173225843</v>
      </c>
    </row>
    <row r="229" spans="1:3" x14ac:dyDescent="0.25">
      <c r="A229" s="9" t="s">
        <v>180</v>
      </c>
      <c r="B229" s="12">
        <v>226083.8390008281</v>
      </c>
      <c r="C229">
        <f>SAFADModel_final_000046[[#This Row],[Whole Building:Facility Total Electric Demand Power '[W'](Hourly) ]]/1000</f>
        <v>226.08383900082811</v>
      </c>
    </row>
    <row r="230" spans="1:3" x14ac:dyDescent="0.25">
      <c r="A230" s="9" t="s">
        <v>181</v>
      </c>
      <c r="B230" s="12">
        <v>224150.60607746674</v>
      </c>
      <c r="C230">
        <f>SAFADModel_final_000046[[#This Row],[Whole Building:Facility Total Electric Demand Power '[W'](Hourly) ]]/1000</f>
        <v>224.15060607746673</v>
      </c>
    </row>
    <row r="231" spans="1:3" x14ac:dyDescent="0.25">
      <c r="A231" s="9" t="s">
        <v>182</v>
      </c>
      <c r="B231" s="12">
        <v>212196.23525527419</v>
      </c>
      <c r="C231">
        <f>SAFADModel_final_000046[[#This Row],[Whole Building:Facility Total Electric Demand Power '[W'](Hourly) ]]/1000</f>
        <v>212.19623525527419</v>
      </c>
    </row>
    <row r="232" spans="1:3" x14ac:dyDescent="0.25">
      <c r="A232" s="9" t="s">
        <v>183</v>
      </c>
      <c r="B232" s="12">
        <v>217744.00328609743</v>
      </c>
      <c r="C232">
        <f>SAFADModel_final_000046[[#This Row],[Whole Building:Facility Total Electric Demand Power '[W'](Hourly) ]]/1000</f>
        <v>217.74400328609744</v>
      </c>
    </row>
    <row r="233" spans="1:3" x14ac:dyDescent="0.25">
      <c r="A233" s="9" t="s">
        <v>184</v>
      </c>
      <c r="B233" s="12">
        <v>199161.39591783306</v>
      </c>
      <c r="C233">
        <f>SAFADModel_final_000046[[#This Row],[Whole Building:Facility Total Electric Demand Power '[W'](Hourly) ]]/1000</f>
        <v>199.16139591783306</v>
      </c>
    </row>
    <row r="234" spans="1:3" x14ac:dyDescent="0.25">
      <c r="A234" s="9" t="s">
        <v>185</v>
      </c>
      <c r="B234" s="12">
        <v>129277.25026670372</v>
      </c>
      <c r="C234">
        <f>SAFADModel_final_000046[[#This Row],[Whole Building:Facility Total Electric Demand Power '[W'](Hourly) ]]/1000</f>
        <v>129.27725026670373</v>
      </c>
    </row>
    <row r="235" spans="1:3" x14ac:dyDescent="0.25">
      <c r="A235" s="9" t="s">
        <v>186</v>
      </c>
      <c r="B235" s="12">
        <v>59280.69517890791</v>
      </c>
      <c r="C235">
        <f>SAFADModel_final_000046[[#This Row],[Whole Building:Facility Total Electric Demand Power '[W'](Hourly) ]]/1000</f>
        <v>59.280695178907912</v>
      </c>
    </row>
    <row r="236" spans="1:3" x14ac:dyDescent="0.25">
      <c r="A236" s="9" t="s">
        <v>187</v>
      </c>
      <c r="B236" s="12">
        <v>26682.423216872234</v>
      </c>
      <c r="C236">
        <f>SAFADModel_final_000046[[#This Row],[Whole Building:Facility Total Electric Demand Power '[W'](Hourly) ]]/1000</f>
        <v>26.682423216872234</v>
      </c>
    </row>
    <row r="237" spans="1:3" x14ac:dyDescent="0.25">
      <c r="A237" s="9" t="s">
        <v>188</v>
      </c>
      <c r="B237" s="12">
        <v>10525.595565306459</v>
      </c>
      <c r="C237">
        <f>SAFADModel_final_000046[[#This Row],[Whole Building:Facility Total Electric Demand Power '[W'](Hourly) ]]/1000</f>
        <v>10.525595565306459</v>
      </c>
    </row>
    <row r="238" spans="1:3" x14ac:dyDescent="0.25">
      <c r="A238" s="9" t="s">
        <v>189</v>
      </c>
      <c r="B238" s="12">
        <v>10096.629390374515</v>
      </c>
      <c r="C238">
        <f>SAFADModel_final_000046[[#This Row],[Whole Building:Facility Total Electric Demand Power '[W'](Hourly) ]]/1000</f>
        <v>10.096629390374515</v>
      </c>
    </row>
    <row r="239" spans="1:3" x14ac:dyDescent="0.25">
      <c r="A239" s="9" t="s">
        <v>190</v>
      </c>
      <c r="B239" s="12">
        <v>9679.5805079951897</v>
      </c>
      <c r="C239">
        <f>SAFADModel_final_000046[[#This Row],[Whole Building:Facility Total Electric Demand Power '[W'](Hourly) ]]/1000</f>
        <v>9.6795805079951904</v>
      </c>
    </row>
    <row r="240" spans="1:3" x14ac:dyDescent="0.25">
      <c r="A240" s="9" t="s">
        <v>191</v>
      </c>
      <c r="B240" s="12">
        <v>9678.651534490933</v>
      </c>
      <c r="C240">
        <f>SAFADModel_final_000046[[#This Row],[Whole Building:Facility Total Electric Demand Power '[W'](Hourly) ]]/1000</f>
        <v>9.6786515344909336</v>
      </c>
    </row>
    <row r="241" spans="1:3" x14ac:dyDescent="0.25">
      <c r="A241" s="9" t="s">
        <v>192</v>
      </c>
      <c r="B241" s="12">
        <v>9673.5192042366889</v>
      </c>
      <c r="C241">
        <f>SAFADModel_final_000046[[#This Row],[Whole Building:Facility Total Electric Demand Power '[W'](Hourly) ]]/1000</f>
        <v>9.6735192042366887</v>
      </c>
    </row>
    <row r="242" spans="1:3" x14ac:dyDescent="0.25">
      <c r="A242" s="9" t="s">
        <v>193</v>
      </c>
      <c r="B242" s="12">
        <v>9666.5857846642102</v>
      </c>
      <c r="C242">
        <f>SAFADModel_final_000046[[#This Row],[Whole Building:Facility Total Electric Demand Power '[W'](Hourly) ]]/1000</f>
        <v>9.6665857846642105</v>
      </c>
    </row>
    <row r="243" spans="1:3" x14ac:dyDescent="0.25">
      <c r="A243" s="9" t="s">
        <v>194</v>
      </c>
      <c r="B243" s="12">
        <v>9665.1986750641427</v>
      </c>
      <c r="C243">
        <f>SAFADModel_final_000046[[#This Row],[Whole Building:Facility Total Electric Demand Power '[W'](Hourly) ]]/1000</f>
        <v>9.6651986750641434</v>
      </c>
    </row>
    <row r="244" spans="1:3" x14ac:dyDescent="0.25">
      <c r="A244" s="9" t="s">
        <v>195</v>
      </c>
      <c r="B244" s="12">
        <v>9645.910257288413</v>
      </c>
      <c r="C244">
        <f>SAFADModel_final_000046[[#This Row],[Whole Building:Facility Total Electric Demand Power '[W'](Hourly) ]]/1000</f>
        <v>9.6459102572884134</v>
      </c>
    </row>
    <row r="245" spans="1:3" x14ac:dyDescent="0.25">
      <c r="A245" s="9" t="s">
        <v>196</v>
      </c>
      <c r="B245" s="12">
        <v>9602.9302077347911</v>
      </c>
      <c r="C245">
        <f>SAFADModel_final_000046[[#This Row],[Whole Building:Facility Total Electric Demand Power '[W'](Hourly) ]]/1000</f>
        <v>9.6029302077347918</v>
      </c>
    </row>
    <row r="246" spans="1:3" x14ac:dyDescent="0.25">
      <c r="A246" s="9" t="s">
        <v>197</v>
      </c>
      <c r="B246" s="12">
        <v>9545.7696255270184</v>
      </c>
      <c r="C246">
        <f>SAFADModel_final_000046[[#This Row],[Whole Building:Facility Total Electric Demand Power '[W'](Hourly) ]]/1000</f>
        <v>9.5457696255270186</v>
      </c>
    </row>
    <row r="247" spans="1:3" x14ac:dyDescent="0.25">
      <c r="A247" s="9" t="s">
        <v>198</v>
      </c>
      <c r="B247" s="12">
        <v>9532.728815337181</v>
      </c>
      <c r="C247">
        <f>SAFADModel_final_000046[[#This Row],[Whole Building:Facility Total Electric Demand Power '[W'](Hourly) ]]/1000</f>
        <v>9.5327288153371814</v>
      </c>
    </row>
    <row r="248" spans="1:3" x14ac:dyDescent="0.25">
      <c r="A248" s="9" t="s">
        <v>199</v>
      </c>
      <c r="B248" s="12">
        <v>9599.6203674913068</v>
      </c>
      <c r="C248">
        <f>SAFADModel_final_000046[[#This Row],[Whole Building:Facility Total Electric Demand Power '[W'](Hourly) ]]/1000</f>
        <v>9.5996203674913065</v>
      </c>
    </row>
    <row r="249" spans="1:3" x14ac:dyDescent="0.25">
      <c r="A249" s="9" t="s">
        <v>200</v>
      </c>
      <c r="B249" s="12">
        <v>26571.751729154301</v>
      </c>
      <c r="C249">
        <f>SAFADModel_final_000046[[#This Row],[Whole Building:Facility Total Electric Demand Power '[W'](Hourly) ]]/1000</f>
        <v>26.5717517291543</v>
      </c>
    </row>
    <row r="250" spans="1:3" x14ac:dyDescent="0.25">
      <c r="A250" s="9" t="s">
        <v>201</v>
      </c>
      <c r="B250" s="12">
        <v>140185.05181207482</v>
      </c>
      <c r="C250">
        <f>SAFADModel_final_000046[[#This Row],[Whole Building:Facility Total Electric Demand Power '[W'](Hourly) ]]/1000</f>
        <v>140.18505181207482</v>
      </c>
    </row>
    <row r="251" spans="1:3" x14ac:dyDescent="0.25">
      <c r="A251" s="9" t="s">
        <v>202</v>
      </c>
      <c r="B251" s="12">
        <v>186390.04891925212</v>
      </c>
      <c r="C251">
        <f>SAFADModel_final_000046[[#This Row],[Whole Building:Facility Total Electric Demand Power '[W'](Hourly) ]]/1000</f>
        <v>186.39004891925211</v>
      </c>
    </row>
    <row r="252" spans="1:3" x14ac:dyDescent="0.25">
      <c r="A252" s="9" t="s">
        <v>203</v>
      </c>
      <c r="B252" s="12">
        <v>200227.26350290576</v>
      </c>
      <c r="C252">
        <f>SAFADModel_final_000046[[#This Row],[Whole Building:Facility Total Electric Demand Power '[W'](Hourly) ]]/1000</f>
        <v>200.22726350290574</v>
      </c>
    </row>
    <row r="253" spans="1:3" x14ac:dyDescent="0.25">
      <c r="A253" s="9" t="s">
        <v>204</v>
      </c>
      <c r="B253" s="12">
        <v>199087.54531120587</v>
      </c>
      <c r="C253">
        <f>SAFADModel_final_000046[[#This Row],[Whole Building:Facility Total Electric Demand Power '[W'](Hourly) ]]/1000</f>
        <v>199.08754531120587</v>
      </c>
    </row>
    <row r="254" spans="1:3" x14ac:dyDescent="0.25">
      <c r="A254" s="9" t="s">
        <v>205</v>
      </c>
      <c r="B254" s="12">
        <v>199968.1700257062</v>
      </c>
      <c r="C254">
        <f>SAFADModel_final_000046[[#This Row],[Whole Building:Facility Total Electric Demand Power '[W'](Hourly) ]]/1000</f>
        <v>199.9681700257062</v>
      </c>
    </row>
    <row r="255" spans="1:3" x14ac:dyDescent="0.25">
      <c r="A255" s="9" t="s">
        <v>206</v>
      </c>
      <c r="B255" s="12">
        <v>215015.43498092031</v>
      </c>
      <c r="C255">
        <f>SAFADModel_final_000046[[#This Row],[Whole Building:Facility Total Electric Demand Power '[W'](Hourly) ]]/1000</f>
        <v>215.0154349809203</v>
      </c>
    </row>
    <row r="256" spans="1:3" x14ac:dyDescent="0.25">
      <c r="A256" s="9" t="s">
        <v>207</v>
      </c>
      <c r="B256" s="12">
        <v>226106.96230720621</v>
      </c>
      <c r="C256">
        <f>SAFADModel_final_000046[[#This Row],[Whole Building:Facility Total Electric Demand Power '[W'](Hourly) ]]/1000</f>
        <v>226.1069623072062</v>
      </c>
    </row>
    <row r="257" spans="1:3" x14ac:dyDescent="0.25">
      <c r="A257" s="9" t="s">
        <v>208</v>
      </c>
      <c r="B257" s="12">
        <v>227123.35769681251</v>
      </c>
      <c r="C257">
        <f>SAFADModel_final_000046[[#This Row],[Whole Building:Facility Total Electric Demand Power '[W'](Hourly) ]]/1000</f>
        <v>227.12335769681252</v>
      </c>
    </row>
    <row r="258" spans="1:3" x14ac:dyDescent="0.25">
      <c r="A258" s="9" t="s">
        <v>209</v>
      </c>
      <c r="B258" s="12">
        <v>208948.96189252604</v>
      </c>
      <c r="C258">
        <f>SAFADModel_final_000046[[#This Row],[Whole Building:Facility Total Electric Demand Power '[W'](Hourly) ]]/1000</f>
        <v>208.94896189252606</v>
      </c>
    </row>
    <row r="259" spans="1:3" x14ac:dyDescent="0.25">
      <c r="A259" s="9" t="s">
        <v>210</v>
      </c>
      <c r="B259" s="12">
        <v>99462.271238704809</v>
      </c>
      <c r="C259">
        <f>SAFADModel_final_000046[[#This Row],[Whole Building:Facility Total Electric Demand Power '[W'](Hourly) ]]/1000</f>
        <v>99.462271238704815</v>
      </c>
    </row>
    <row r="260" spans="1:3" x14ac:dyDescent="0.25">
      <c r="A260" s="9" t="s">
        <v>211</v>
      </c>
      <c r="B260" s="12">
        <v>72343.180973619557</v>
      </c>
      <c r="C260">
        <f>SAFADModel_final_000046[[#This Row],[Whole Building:Facility Total Electric Demand Power '[W'](Hourly) ]]/1000</f>
        <v>72.343180973619553</v>
      </c>
    </row>
    <row r="261" spans="1:3" x14ac:dyDescent="0.25">
      <c r="A261" s="9" t="s">
        <v>212</v>
      </c>
      <c r="B261" s="12">
        <v>52782.381735682597</v>
      </c>
      <c r="C261">
        <f>SAFADModel_final_000046[[#This Row],[Whole Building:Facility Total Electric Demand Power '[W'](Hourly) ]]/1000</f>
        <v>52.782381735682598</v>
      </c>
    </row>
    <row r="262" spans="1:3" x14ac:dyDescent="0.25">
      <c r="A262" s="9" t="s">
        <v>213</v>
      </c>
      <c r="B262" s="12">
        <v>9737.3594429995737</v>
      </c>
      <c r="C262">
        <f>SAFADModel_final_000046[[#This Row],[Whole Building:Facility Total Electric Demand Power '[W'](Hourly) ]]/1000</f>
        <v>9.7373594429995745</v>
      </c>
    </row>
    <row r="263" spans="1:3" x14ac:dyDescent="0.25">
      <c r="A263" s="9" t="s">
        <v>214</v>
      </c>
      <c r="B263" s="12">
        <v>9710.2544622511505</v>
      </c>
      <c r="C263">
        <f>SAFADModel_final_000046[[#This Row],[Whole Building:Facility Total Electric Demand Power '[W'](Hourly) ]]/1000</f>
        <v>9.7102544622511502</v>
      </c>
    </row>
    <row r="264" spans="1:3" x14ac:dyDescent="0.25">
      <c r="A264" s="9" t="s">
        <v>215</v>
      </c>
      <c r="B264" s="12">
        <v>9668.2984138149477</v>
      </c>
      <c r="C264">
        <f>SAFADModel_final_000046[[#This Row],[Whole Building:Facility Total Electric Demand Power '[W'](Hourly) ]]/1000</f>
        <v>9.6682984138149486</v>
      </c>
    </row>
    <row r="265" spans="1:3" x14ac:dyDescent="0.25">
      <c r="A265" s="9" t="s">
        <v>216</v>
      </c>
      <c r="B265" s="12">
        <v>9628.2726409088373</v>
      </c>
      <c r="C265">
        <f>SAFADModel_final_000046[[#This Row],[Whole Building:Facility Total Electric Demand Power '[W'](Hourly) ]]/1000</f>
        <v>9.6282726409088379</v>
      </c>
    </row>
    <row r="266" spans="1:3" x14ac:dyDescent="0.25">
      <c r="A266" s="9" t="s">
        <v>217</v>
      </c>
      <c r="B266" s="12">
        <v>9589.2596748495471</v>
      </c>
      <c r="C266">
        <f>SAFADModel_final_000046[[#This Row],[Whole Building:Facility Total Electric Demand Power '[W'](Hourly) ]]/1000</f>
        <v>9.5892596748495471</v>
      </c>
    </row>
    <row r="267" spans="1:3" x14ac:dyDescent="0.25">
      <c r="A267" s="9" t="s">
        <v>218</v>
      </c>
      <c r="B267" s="12">
        <v>9534.2374723368121</v>
      </c>
      <c r="C267">
        <f>SAFADModel_final_000046[[#This Row],[Whole Building:Facility Total Electric Demand Power '[W'](Hourly) ]]/1000</f>
        <v>9.5342374723368124</v>
      </c>
    </row>
    <row r="268" spans="1:3" x14ac:dyDescent="0.25">
      <c r="A268" s="9" t="s">
        <v>219</v>
      </c>
      <c r="B268" s="12">
        <v>9490.412429778291</v>
      </c>
      <c r="C268">
        <f>SAFADModel_final_000046[[#This Row],[Whole Building:Facility Total Electric Demand Power '[W'](Hourly) ]]/1000</f>
        <v>9.4904124297782904</v>
      </c>
    </row>
    <row r="269" spans="1:3" x14ac:dyDescent="0.25">
      <c r="A269" s="9" t="s">
        <v>220</v>
      </c>
      <c r="B269" s="12">
        <v>9476.7996671372803</v>
      </c>
      <c r="C269">
        <f>SAFADModel_final_000046[[#This Row],[Whole Building:Facility Total Electric Demand Power '[W'](Hourly) ]]/1000</f>
        <v>9.4767996671372803</v>
      </c>
    </row>
    <row r="270" spans="1:3" x14ac:dyDescent="0.25">
      <c r="A270" s="9" t="s">
        <v>221</v>
      </c>
      <c r="B270" s="12">
        <v>9468.731505641641</v>
      </c>
      <c r="C270">
        <f>SAFADModel_final_000046[[#This Row],[Whole Building:Facility Total Electric Demand Power '[W'](Hourly) ]]/1000</f>
        <v>9.4687315056416406</v>
      </c>
    </row>
    <row r="271" spans="1:3" x14ac:dyDescent="0.25">
      <c r="A271" s="9" t="s">
        <v>222</v>
      </c>
      <c r="B271" s="12">
        <v>9515.348324297398</v>
      </c>
      <c r="C271">
        <f>SAFADModel_final_000046[[#This Row],[Whole Building:Facility Total Electric Demand Power '[W'](Hourly) ]]/1000</f>
        <v>9.5153483242973973</v>
      </c>
    </row>
    <row r="272" spans="1:3" x14ac:dyDescent="0.25">
      <c r="A272" s="9" t="s">
        <v>223</v>
      </c>
      <c r="B272" s="12">
        <v>9656.291956462579</v>
      </c>
      <c r="C272">
        <f>SAFADModel_final_000046[[#This Row],[Whole Building:Facility Total Electric Demand Power '[W'](Hourly) ]]/1000</f>
        <v>9.6562919564625798</v>
      </c>
    </row>
    <row r="273" spans="1:3" x14ac:dyDescent="0.25">
      <c r="A273" s="9" t="s">
        <v>224</v>
      </c>
      <c r="B273" s="12">
        <v>33381.661705174825</v>
      </c>
      <c r="C273">
        <f>SAFADModel_final_000046[[#This Row],[Whole Building:Facility Total Electric Demand Power '[W'](Hourly) ]]/1000</f>
        <v>33.381661705174828</v>
      </c>
    </row>
    <row r="274" spans="1:3" x14ac:dyDescent="0.25">
      <c r="A274" s="9" t="s">
        <v>225</v>
      </c>
      <c r="B274" s="12">
        <v>137712.17950048193</v>
      </c>
      <c r="C274">
        <f>SAFADModel_final_000046[[#This Row],[Whole Building:Facility Total Electric Demand Power '[W'](Hourly) ]]/1000</f>
        <v>137.71217950048194</v>
      </c>
    </row>
    <row r="275" spans="1:3" x14ac:dyDescent="0.25">
      <c r="A275" s="9" t="s">
        <v>226</v>
      </c>
      <c r="B275" s="12">
        <v>187898.4379856193</v>
      </c>
      <c r="C275">
        <f>SAFADModel_final_000046[[#This Row],[Whole Building:Facility Total Electric Demand Power '[W'](Hourly) ]]/1000</f>
        <v>187.8984379856193</v>
      </c>
    </row>
    <row r="276" spans="1:3" x14ac:dyDescent="0.25">
      <c r="A276" s="9" t="s">
        <v>227</v>
      </c>
      <c r="B276" s="12">
        <v>193005.98887559338</v>
      </c>
      <c r="C276">
        <f>SAFADModel_final_000046[[#This Row],[Whole Building:Facility Total Electric Demand Power '[W'](Hourly) ]]/1000</f>
        <v>193.00598887559337</v>
      </c>
    </row>
    <row r="277" spans="1:3" x14ac:dyDescent="0.25">
      <c r="A277" s="9" t="s">
        <v>228</v>
      </c>
      <c r="B277" s="12">
        <v>197302.85521065397</v>
      </c>
      <c r="C277">
        <f>SAFADModel_final_000046[[#This Row],[Whole Building:Facility Total Electric Demand Power '[W'](Hourly) ]]/1000</f>
        <v>197.30285521065397</v>
      </c>
    </row>
    <row r="278" spans="1:3" x14ac:dyDescent="0.25">
      <c r="A278" s="9" t="s">
        <v>229</v>
      </c>
      <c r="B278" s="12">
        <v>203391.0667692947</v>
      </c>
      <c r="C278">
        <f>SAFADModel_final_000046[[#This Row],[Whole Building:Facility Total Electric Demand Power '[W'](Hourly) ]]/1000</f>
        <v>203.3910667692947</v>
      </c>
    </row>
    <row r="279" spans="1:3" x14ac:dyDescent="0.25">
      <c r="A279" s="9" t="s">
        <v>230</v>
      </c>
      <c r="B279" s="12">
        <v>208871.68728569194</v>
      </c>
      <c r="C279">
        <f>SAFADModel_final_000046[[#This Row],[Whole Building:Facility Total Electric Demand Power '[W'](Hourly) ]]/1000</f>
        <v>208.87168728569193</v>
      </c>
    </row>
    <row r="280" spans="1:3" x14ac:dyDescent="0.25">
      <c r="A280" s="9" t="s">
        <v>231</v>
      </c>
      <c r="B280" s="12">
        <v>210356.51159419733</v>
      </c>
      <c r="C280">
        <f>SAFADModel_final_000046[[#This Row],[Whole Building:Facility Total Electric Demand Power '[W'](Hourly) ]]/1000</f>
        <v>210.35651159419734</v>
      </c>
    </row>
    <row r="281" spans="1:3" x14ac:dyDescent="0.25">
      <c r="A281" s="9" t="s">
        <v>232</v>
      </c>
      <c r="B281" s="12">
        <v>190379.79374903755</v>
      </c>
      <c r="C281">
        <f>SAFADModel_final_000046[[#This Row],[Whole Building:Facility Total Electric Demand Power '[W'](Hourly) ]]/1000</f>
        <v>190.37979374903756</v>
      </c>
    </row>
    <row r="282" spans="1:3" x14ac:dyDescent="0.25">
      <c r="A282" s="9" t="s">
        <v>233</v>
      </c>
      <c r="B282" s="12">
        <v>167618.34539647272</v>
      </c>
      <c r="C282">
        <f>SAFADModel_final_000046[[#This Row],[Whole Building:Facility Total Electric Demand Power '[W'](Hourly) ]]/1000</f>
        <v>167.61834539647273</v>
      </c>
    </row>
    <row r="283" spans="1:3" x14ac:dyDescent="0.25">
      <c r="A283" s="9" t="s">
        <v>234</v>
      </c>
      <c r="B283" s="12">
        <v>63410.902562512252</v>
      </c>
      <c r="C283">
        <f>SAFADModel_final_000046[[#This Row],[Whole Building:Facility Total Electric Demand Power '[W'](Hourly) ]]/1000</f>
        <v>63.410902562512256</v>
      </c>
    </row>
    <row r="284" spans="1:3" x14ac:dyDescent="0.25">
      <c r="A284" s="9" t="s">
        <v>235</v>
      </c>
      <c r="B284" s="12">
        <v>33600.403015116128</v>
      </c>
      <c r="C284">
        <f>SAFADModel_final_000046[[#This Row],[Whole Building:Facility Total Electric Demand Power '[W'](Hourly) ]]/1000</f>
        <v>33.600403015116129</v>
      </c>
    </row>
    <row r="285" spans="1:3" x14ac:dyDescent="0.25">
      <c r="A285" s="9" t="s">
        <v>236</v>
      </c>
      <c r="B285" s="12">
        <v>21031.970116430854</v>
      </c>
      <c r="C285">
        <f>SAFADModel_final_000046[[#This Row],[Whole Building:Facility Total Electric Demand Power '[W'](Hourly) ]]/1000</f>
        <v>21.031970116430852</v>
      </c>
    </row>
    <row r="286" spans="1:3" x14ac:dyDescent="0.25">
      <c r="A286" s="9" t="s">
        <v>237</v>
      </c>
      <c r="B286" s="12">
        <v>15349.024808636066</v>
      </c>
      <c r="C286">
        <f>SAFADModel_final_000046[[#This Row],[Whole Building:Facility Total Electric Demand Power '[W'](Hourly) ]]/1000</f>
        <v>15.349024808636067</v>
      </c>
    </row>
    <row r="287" spans="1:3" x14ac:dyDescent="0.25">
      <c r="A287" s="9" t="s">
        <v>238</v>
      </c>
      <c r="B287" s="12">
        <v>9710.9633799478179</v>
      </c>
      <c r="C287">
        <f>SAFADModel_final_000046[[#This Row],[Whole Building:Facility Total Electric Demand Power '[W'](Hourly) ]]/1000</f>
        <v>9.7109633799478186</v>
      </c>
    </row>
    <row r="288" spans="1:3" x14ac:dyDescent="0.25">
      <c r="A288" s="9" t="s">
        <v>239</v>
      </c>
      <c r="B288" s="12">
        <v>9708.8406931843565</v>
      </c>
      <c r="C288">
        <f>SAFADModel_final_000046[[#This Row],[Whole Building:Facility Total Electric Demand Power '[W'](Hourly) ]]/1000</f>
        <v>9.7088406931843565</v>
      </c>
    </row>
    <row r="289" spans="1:3" x14ac:dyDescent="0.25">
      <c r="A289" s="9" t="s">
        <v>240</v>
      </c>
      <c r="B289" s="12">
        <v>9681.3152373847315</v>
      </c>
      <c r="C289">
        <f>SAFADModel_final_000046[[#This Row],[Whole Building:Facility Total Electric Demand Power '[W'](Hourly) ]]/1000</f>
        <v>9.681315237384732</v>
      </c>
    </row>
    <row r="290" spans="1:3" x14ac:dyDescent="0.25">
      <c r="A290" s="9" t="s">
        <v>581</v>
      </c>
      <c r="B290" s="12">
        <v>9609.4154549572359</v>
      </c>
      <c r="C290">
        <f>SAFADModel_final_000046[[#This Row],[Whole Building:Facility Total Electric Demand Power '[W'](Hourly) ]]/1000</f>
        <v>9.6094154549572366</v>
      </c>
    </row>
    <row r="291" spans="1:3" x14ac:dyDescent="0.25">
      <c r="A291" s="9" t="s">
        <v>582</v>
      </c>
      <c r="B291" s="12">
        <v>9511.1795324130781</v>
      </c>
      <c r="C291">
        <f>SAFADModel_final_000046[[#This Row],[Whole Building:Facility Total Electric Demand Power '[W'](Hourly) ]]/1000</f>
        <v>9.5111795324130775</v>
      </c>
    </row>
    <row r="292" spans="1:3" x14ac:dyDescent="0.25">
      <c r="A292" s="9" t="s">
        <v>583</v>
      </c>
      <c r="B292" s="12">
        <v>9444.0192292097636</v>
      </c>
      <c r="C292">
        <f>SAFADModel_final_000046[[#This Row],[Whole Building:Facility Total Electric Demand Power '[W'](Hourly) ]]/1000</f>
        <v>9.4440192292097631</v>
      </c>
    </row>
    <row r="293" spans="1:3" x14ac:dyDescent="0.25">
      <c r="A293" s="9" t="s">
        <v>584</v>
      </c>
      <c r="B293" s="12">
        <v>9413.8899299136119</v>
      </c>
      <c r="C293">
        <f>SAFADModel_final_000046[[#This Row],[Whole Building:Facility Total Electric Demand Power '[W'](Hourly) ]]/1000</f>
        <v>9.4138899299136121</v>
      </c>
    </row>
    <row r="294" spans="1:3" x14ac:dyDescent="0.25">
      <c r="A294" s="9" t="s">
        <v>585</v>
      </c>
      <c r="B294" s="12">
        <v>9396.6392447340277</v>
      </c>
      <c r="C294">
        <f>SAFADModel_final_000046[[#This Row],[Whole Building:Facility Total Electric Demand Power '[W'](Hourly) ]]/1000</f>
        <v>9.3966392447340272</v>
      </c>
    </row>
    <row r="295" spans="1:3" x14ac:dyDescent="0.25">
      <c r="A295" s="9" t="s">
        <v>586</v>
      </c>
      <c r="B295" s="12">
        <v>9429.4698854106919</v>
      </c>
      <c r="C295">
        <f>SAFADModel_final_000046[[#This Row],[Whole Building:Facility Total Electric Demand Power '[W'](Hourly) ]]/1000</f>
        <v>9.4294698854106915</v>
      </c>
    </row>
    <row r="296" spans="1:3" x14ac:dyDescent="0.25">
      <c r="A296" s="9" t="s">
        <v>587</v>
      </c>
      <c r="B296" s="12">
        <v>9546.3688864037758</v>
      </c>
      <c r="C296">
        <f>SAFADModel_final_000046[[#This Row],[Whole Building:Facility Total Electric Demand Power '[W'](Hourly) ]]/1000</f>
        <v>9.5463688864037763</v>
      </c>
    </row>
    <row r="297" spans="1:3" x14ac:dyDescent="0.25">
      <c r="A297" s="9" t="s">
        <v>588</v>
      </c>
      <c r="B297" s="12">
        <v>9682.3417248049718</v>
      </c>
      <c r="C297">
        <f>SAFADModel_final_000046[[#This Row],[Whole Building:Facility Total Electric Demand Power '[W'](Hourly) ]]/1000</f>
        <v>9.6823417248049726</v>
      </c>
    </row>
    <row r="298" spans="1:3" x14ac:dyDescent="0.25">
      <c r="A298" s="9" t="s">
        <v>589</v>
      </c>
      <c r="B298" s="12">
        <v>67995.368562447722</v>
      </c>
      <c r="C298">
        <f>SAFADModel_final_000046[[#This Row],[Whole Building:Facility Total Electric Demand Power '[W'](Hourly) ]]/1000</f>
        <v>67.995368562447723</v>
      </c>
    </row>
    <row r="299" spans="1:3" x14ac:dyDescent="0.25">
      <c r="A299" s="9" t="s">
        <v>590</v>
      </c>
      <c r="B299" s="12">
        <v>100196.45666141315</v>
      </c>
      <c r="C299">
        <f>SAFADModel_final_000046[[#This Row],[Whole Building:Facility Total Electric Demand Power '[W'](Hourly) ]]/1000</f>
        <v>100.19645666141315</v>
      </c>
    </row>
    <row r="300" spans="1:3" x14ac:dyDescent="0.25">
      <c r="A300" s="9" t="s">
        <v>591</v>
      </c>
      <c r="B300" s="12">
        <v>116646.16097015522</v>
      </c>
      <c r="C300">
        <f>SAFADModel_final_000046[[#This Row],[Whole Building:Facility Total Electric Demand Power '[W'](Hourly) ]]/1000</f>
        <v>116.64616097015522</v>
      </c>
    </row>
    <row r="301" spans="1:3" x14ac:dyDescent="0.25">
      <c r="A301" s="9" t="s">
        <v>592</v>
      </c>
      <c r="B301" s="12">
        <v>109409.98328278227</v>
      </c>
      <c r="C301">
        <f>SAFADModel_final_000046[[#This Row],[Whole Building:Facility Total Electric Demand Power '[W'](Hourly) ]]/1000</f>
        <v>109.40998328278226</v>
      </c>
    </row>
    <row r="302" spans="1:3" x14ac:dyDescent="0.25">
      <c r="A302" s="9" t="s">
        <v>593</v>
      </c>
      <c r="B302" s="12">
        <v>85552.323270934983</v>
      </c>
      <c r="C302">
        <f>SAFADModel_final_000046[[#This Row],[Whole Building:Facility Total Electric Demand Power '[W'](Hourly) ]]/1000</f>
        <v>85.552323270934977</v>
      </c>
    </row>
    <row r="303" spans="1:3" x14ac:dyDescent="0.25">
      <c r="A303" s="9" t="s">
        <v>594</v>
      </c>
      <c r="B303" s="12">
        <v>80807.166293709262</v>
      </c>
      <c r="C303">
        <f>SAFADModel_final_000046[[#This Row],[Whole Building:Facility Total Electric Demand Power '[W'](Hourly) ]]/1000</f>
        <v>80.807166293709258</v>
      </c>
    </row>
    <row r="304" spans="1:3" x14ac:dyDescent="0.25">
      <c r="A304" s="9" t="s">
        <v>595</v>
      </c>
      <c r="B304" s="12">
        <v>80029.663444104532</v>
      </c>
      <c r="C304">
        <f>SAFADModel_final_000046[[#This Row],[Whole Building:Facility Total Electric Demand Power '[W'](Hourly) ]]/1000</f>
        <v>80.029663444104528</v>
      </c>
    </row>
    <row r="305" spans="1:3" x14ac:dyDescent="0.25">
      <c r="A305" s="9" t="s">
        <v>596</v>
      </c>
      <c r="B305" s="12">
        <v>71590.690052015372</v>
      </c>
      <c r="C305">
        <f>SAFADModel_final_000046[[#This Row],[Whole Building:Facility Total Electric Demand Power '[W'](Hourly) ]]/1000</f>
        <v>71.590690052015375</v>
      </c>
    </row>
    <row r="306" spans="1:3" x14ac:dyDescent="0.25">
      <c r="A306" s="9" t="s">
        <v>597</v>
      </c>
      <c r="B306" s="12">
        <v>59631.454205759081</v>
      </c>
      <c r="C306">
        <f>SAFADModel_final_000046[[#This Row],[Whole Building:Facility Total Electric Demand Power '[W'](Hourly) ]]/1000</f>
        <v>59.631454205759084</v>
      </c>
    </row>
    <row r="307" spans="1:3" x14ac:dyDescent="0.25">
      <c r="A307" s="9" t="s">
        <v>598</v>
      </c>
      <c r="B307" s="12">
        <v>49191.529958236206</v>
      </c>
      <c r="C307">
        <f>SAFADModel_final_000046[[#This Row],[Whole Building:Facility Total Electric Demand Power '[W'](Hourly) ]]/1000</f>
        <v>49.191529958236202</v>
      </c>
    </row>
    <row r="308" spans="1:3" x14ac:dyDescent="0.25">
      <c r="A308" s="9" t="s">
        <v>599</v>
      </c>
      <c r="B308" s="12">
        <v>36448.595832014835</v>
      </c>
      <c r="C308">
        <f>SAFADModel_final_000046[[#This Row],[Whole Building:Facility Total Electric Demand Power '[W'](Hourly) ]]/1000</f>
        <v>36.448595832014831</v>
      </c>
    </row>
    <row r="309" spans="1:3" x14ac:dyDescent="0.25">
      <c r="A309" s="9" t="s">
        <v>600</v>
      </c>
      <c r="B309" s="12">
        <v>24410.744418822756</v>
      </c>
      <c r="C309">
        <f>SAFADModel_final_000046[[#This Row],[Whole Building:Facility Total Electric Demand Power '[W'](Hourly) ]]/1000</f>
        <v>24.410744418822755</v>
      </c>
    </row>
    <row r="310" spans="1:3" x14ac:dyDescent="0.25">
      <c r="A310" s="9" t="s">
        <v>601</v>
      </c>
      <c r="B310" s="12">
        <v>21848.79548891661</v>
      </c>
      <c r="C310">
        <f>SAFADModel_final_000046[[#This Row],[Whole Building:Facility Total Electric Demand Power '[W'](Hourly) ]]/1000</f>
        <v>21.848795488916611</v>
      </c>
    </row>
    <row r="311" spans="1:3" x14ac:dyDescent="0.25">
      <c r="A311" s="9" t="s">
        <v>602</v>
      </c>
      <c r="B311" s="12">
        <v>9704.2534373484032</v>
      </c>
      <c r="C311">
        <f>SAFADModel_final_000046[[#This Row],[Whole Building:Facility Total Electric Demand Power '[W'](Hourly) ]]/1000</f>
        <v>9.7042534373484024</v>
      </c>
    </row>
    <row r="312" spans="1:3" x14ac:dyDescent="0.25">
      <c r="A312" s="9" t="s">
        <v>603</v>
      </c>
      <c r="B312" s="12">
        <v>9698.0414355181256</v>
      </c>
      <c r="C312">
        <f>SAFADModel_final_000046[[#This Row],[Whole Building:Facility Total Electric Demand Power '[W'](Hourly) ]]/1000</f>
        <v>9.6980414355181264</v>
      </c>
    </row>
    <row r="313" spans="1:3" x14ac:dyDescent="0.25">
      <c r="A313" s="9" t="s">
        <v>604</v>
      </c>
      <c r="B313" s="12">
        <v>9690.7219695751064</v>
      </c>
      <c r="C313">
        <f>SAFADModel_final_000046[[#This Row],[Whole Building:Facility Total Electric Demand Power '[W'](Hourly) ]]/1000</f>
        <v>9.6907219695751063</v>
      </c>
    </row>
    <row r="314" spans="1:3" x14ac:dyDescent="0.25">
      <c r="A314" s="9" t="s">
        <v>605</v>
      </c>
      <c r="B314" s="12">
        <v>9676.426975448805</v>
      </c>
      <c r="C314">
        <f>SAFADModel_final_000046[[#This Row],[Whole Building:Facility Total Electric Demand Power '[W'](Hourly) ]]/1000</f>
        <v>9.6764269754488055</v>
      </c>
    </row>
    <row r="315" spans="1:3" x14ac:dyDescent="0.25">
      <c r="A315" s="9" t="s">
        <v>606</v>
      </c>
      <c r="B315" s="12">
        <v>9664.3393352059102</v>
      </c>
      <c r="C315">
        <f>SAFADModel_final_000046[[#This Row],[Whole Building:Facility Total Electric Demand Power '[W'](Hourly) ]]/1000</f>
        <v>9.664339335205911</v>
      </c>
    </row>
    <row r="316" spans="1:3" x14ac:dyDescent="0.25">
      <c r="A316" s="9" t="s">
        <v>607</v>
      </c>
      <c r="B316" s="12">
        <v>9649.705818107268</v>
      </c>
      <c r="C316">
        <f>SAFADModel_final_000046[[#This Row],[Whole Building:Facility Total Electric Demand Power '[W'](Hourly) ]]/1000</f>
        <v>9.6497058181072681</v>
      </c>
    </row>
    <row r="317" spans="1:3" x14ac:dyDescent="0.25">
      <c r="A317" s="9" t="s">
        <v>608</v>
      </c>
      <c r="B317" s="12">
        <v>9622.1655496278527</v>
      </c>
      <c r="C317">
        <f>SAFADModel_final_000046[[#This Row],[Whole Building:Facility Total Electric Demand Power '[W'](Hourly) ]]/1000</f>
        <v>9.6221655496278533</v>
      </c>
    </row>
    <row r="318" spans="1:3" x14ac:dyDescent="0.25">
      <c r="A318" s="9" t="s">
        <v>609</v>
      </c>
      <c r="B318" s="12">
        <v>9585.6367324530711</v>
      </c>
      <c r="C318">
        <f>SAFADModel_final_000046[[#This Row],[Whole Building:Facility Total Electric Demand Power '[W'](Hourly) ]]/1000</f>
        <v>9.5856367324530716</v>
      </c>
    </row>
    <row r="319" spans="1:3" x14ac:dyDescent="0.25">
      <c r="A319" s="9" t="s">
        <v>610</v>
      </c>
      <c r="B319" s="12">
        <v>9585.4400885909945</v>
      </c>
      <c r="C319">
        <f>SAFADModel_final_000046[[#This Row],[Whole Building:Facility Total Electric Demand Power '[W'](Hourly) ]]/1000</f>
        <v>9.5854400885909943</v>
      </c>
    </row>
    <row r="320" spans="1:3" x14ac:dyDescent="0.25">
      <c r="A320" s="9" t="s">
        <v>611</v>
      </c>
      <c r="B320" s="12">
        <v>9630.915672214549</v>
      </c>
      <c r="C320">
        <f>SAFADModel_final_000046[[#This Row],[Whole Building:Facility Total Electric Demand Power '[W'](Hourly) ]]/1000</f>
        <v>9.6309156722145488</v>
      </c>
    </row>
    <row r="321" spans="1:3" x14ac:dyDescent="0.25">
      <c r="A321" s="9" t="s">
        <v>612</v>
      </c>
      <c r="B321" s="12">
        <v>9691.9229710059299</v>
      </c>
      <c r="C321">
        <f>SAFADModel_final_000046[[#This Row],[Whole Building:Facility Total Electric Demand Power '[W'](Hourly) ]]/1000</f>
        <v>9.6919229710059298</v>
      </c>
    </row>
    <row r="322" spans="1:3" x14ac:dyDescent="0.25">
      <c r="A322" s="9" t="s">
        <v>613</v>
      </c>
      <c r="B322" s="12">
        <v>9747.602443025713</v>
      </c>
      <c r="C322">
        <f>SAFADModel_final_000046[[#This Row],[Whole Building:Facility Total Electric Demand Power '[W'](Hourly) ]]/1000</f>
        <v>9.7476024430257127</v>
      </c>
    </row>
    <row r="323" spans="1:3" x14ac:dyDescent="0.25">
      <c r="A323" s="9" t="s">
        <v>614</v>
      </c>
      <c r="B323" s="12">
        <v>9804.4278455360854</v>
      </c>
      <c r="C323">
        <f>SAFADModel_final_000046[[#This Row],[Whole Building:Facility Total Electric Demand Power '[W'](Hourly) ]]/1000</f>
        <v>9.804427845536086</v>
      </c>
    </row>
    <row r="324" spans="1:3" x14ac:dyDescent="0.25">
      <c r="A324" s="9" t="s">
        <v>615</v>
      </c>
      <c r="B324" s="12">
        <v>9841.697431001252</v>
      </c>
      <c r="C324">
        <f>SAFADModel_final_000046[[#This Row],[Whole Building:Facility Total Electric Demand Power '[W'](Hourly) ]]/1000</f>
        <v>9.8416974310012524</v>
      </c>
    </row>
    <row r="325" spans="1:3" x14ac:dyDescent="0.25">
      <c r="A325" s="9" t="s">
        <v>616</v>
      </c>
      <c r="B325" s="12">
        <v>9878.5711243681508</v>
      </c>
      <c r="C325">
        <f>SAFADModel_final_000046[[#This Row],[Whole Building:Facility Total Electric Demand Power '[W'](Hourly) ]]/1000</f>
        <v>9.8785711243681504</v>
      </c>
    </row>
    <row r="326" spans="1:3" x14ac:dyDescent="0.25">
      <c r="A326" s="9" t="s">
        <v>617</v>
      </c>
      <c r="B326" s="12">
        <v>9911.4259242902481</v>
      </c>
      <c r="C326">
        <f>SAFADModel_final_000046[[#This Row],[Whole Building:Facility Total Electric Demand Power '[W'](Hourly) ]]/1000</f>
        <v>9.9114259242902474</v>
      </c>
    </row>
    <row r="327" spans="1:3" x14ac:dyDescent="0.25">
      <c r="A327" s="9" t="s">
        <v>618</v>
      </c>
      <c r="B327" s="12">
        <v>9925.9415843505412</v>
      </c>
      <c r="C327">
        <f>SAFADModel_final_000046[[#This Row],[Whole Building:Facility Total Electric Demand Power '[W'](Hourly) ]]/1000</f>
        <v>9.9259415843505412</v>
      </c>
    </row>
    <row r="328" spans="1:3" x14ac:dyDescent="0.25">
      <c r="A328" s="9" t="s">
        <v>619</v>
      </c>
      <c r="B328" s="12">
        <v>9909.8444537564192</v>
      </c>
      <c r="C328">
        <f>SAFADModel_final_000046[[#This Row],[Whole Building:Facility Total Electric Demand Power '[W'](Hourly) ]]/1000</f>
        <v>9.9098444537564188</v>
      </c>
    </row>
    <row r="329" spans="1:3" x14ac:dyDescent="0.25">
      <c r="A329" s="9" t="s">
        <v>620</v>
      </c>
      <c r="B329" s="12">
        <v>9871.4503173818757</v>
      </c>
      <c r="C329">
        <f>SAFADModel_final_000046[[#This Row],[Whole Building:Facility Total Electric Demand Power '[W'](Hourly) ]]/1000</f>
        <v>9.8714503173818748</v>
      </c>
    </row>
    <row r="330" spans="1:3" x14ac:dyDescent="0.25">
      <c r="A330" s="9" t="s">
        <v>621</v>
      </c>
      <c r="B330" s="12">
        <v>9826.9621800252589</v>
      </c>
      <c r="C330">
        <f>SAFADModel_final_000046[[#This Row],[Whole Building:Facility Total Electric Demand Power '[W'](Hourly) ]]/1000</f>
        <v>9.8269621800252587</v>
      </c>
    </row>
    <row r="331" spans="1:3" x14ac:dyDescent="0.25">
      <c r="A331" s="9" t="s">
        <v>622</v>
      </c>
      <c r="B331" s="12">
        <v>9780.379007726604</v>
      </c>
      <c r="C331">
        <f>SAFADModel_final_000046[[#This Row],[Whole Building:Facility Total Electric Demand Power '[W'](Hourly) ]]/1000</f>
        <v>9.7803790077266033</v>
      </c>
    </row>
    <row r="332" spans="1:3" x14ac:dyDescent="0.25">
      <c r="A332" s="9" t="s">
        <v>623</v>
      </c>
      <c r="B332" s="12">
        <v>9744.1034178503887</v>
      </c>
      <c r="C332">
        <f>SAFADModel_final_000046[[#This Row],[Whole Building:Facility Total Electric Demand Power '[W'](Hourly) ]]/1000</f>
        <v>9.744103417850388</v>
      </c>
    </row>
    <row r="333" spans="1:3" x14ac:dyDescent="0.25">
      <c r="A333" s="9" t="s">
        <v>624</v>
      </c>
      <c r="B333" s="12">
        <v>9711.6329402517604</v>
      </c>
      <c r="C333">
        <f>SAFADModel_final_000046[[#This Row],[Whole Building:Facility Total Electric Demand Power '[W'](Hourly) ]]/1000</f>
        <v>9.7116329402517607</v>
      </c>
    </row>
    <row r="334" spans="1:3" x14ac:dyDescent="0.25">
      <c r="A334" s="9" t="s">
        <v>625</v>
      </c>
      <c r="B334" s="12">
        <v>9689.156040878539</v>
      </c>
      <c r="C334">
        <f>SAFADModel_final_000046[[#This Row],[Whole Building:Facility Total Electric Demand Power '[W'](Hourly) ]]/1000</f>
        <v>9.6891560408785384</v>
      </c>
    </row>
    <row r="335" spans="1:3" x14ac:dyDescent="0.25">
      <c r="A335" s="9" t="s">
        <v>626</v>
      </c>
      <c r="B335" s="12">
        <v>9685.3802271593268</v>
      </c>
      <c r="C335">
        <f>SAFADModel_final_000046[[#This Row],[Whole Building:Facility Total Electric Demand Power '[W'](Hourly) ]]/1000</f>
        <v>9.6853802271593263</v>
      </c>
    </row>
    <row r="336" spans="1:3" x14ac:dyDescent="0.25">
      <c r="A336" s="9" t="s">
        <v>627</v>
      </c>
      <c r="B336" s="12">
        <v>9684.943187754925</v>
      </c>
      <c r="C336">
        <f>SAFADModel_final_000046[[#This Row],[Whole Building:Facility Total Electric Demand Power '[W'](Hourly) ]]/1000</f>
        <v>9.684943187754925</v>
      </c>
    </row>
    <row r="337" spans="1:3" x14ac:dyDescent="0.25">
      <c r="A337" s="9" t="s">
        <v>628</v>
      </c>
      <c r="B337" s="12">
        <v>9677.1635216060604</v>
      </c>
      <c r="C337">
        <f>SAFADModel_final_000046[[#This Row],[Whole Building:Facility Total Electric Demand Power '[W'](Hourly) ]]/1000</f>
        <v>9.6771635216060599</v>
      </c>
    </row>
    <row r="338" spans="1:3" x14ac:dyDescent="0.25">
      <c r="A338" s="9" t="s">
        <v>241</v>
      </c>
      <c r="B338" s="12">
        <v>9664.0828138544221</v>
      </c>
      <c r="C338">
        <f>SAFADModel_final_000046[[#This Row],[Whole Building:Facility Total Electric Demand Power '[W'](Hourly) ]]/1000</f>
        <v>9.6640828138544226</v>
      </c>
    </row>
    <row r="339" spans="1:3" x14ac:dyDescent="0.25">
      <c r="A339" s="9" t="s">
        <v>242</v>
      </c>
      <c r="B339" s="12">
        <v>9655.0002556551499</v>
      </c>
      <c r="C339">
        <f>SAFADModel_final_000046[[#This Row],[Whole Building:Facility Total Electric Demand Power '[W'](Hourly) ]]/1000</f>
        <v>9.6550002556551497</v>
      </c>
    </row>
    <row r="340" spans="1:3" x14ac:dyDescent="0.25">
      <c r="A340" s="9" t="s">
        <v>243</v>
      </c>
      <c r="B340" s="12">
        <v>9631.78712410755</v>
      </c>
      <c r="C340">
        <f>SAFADModel_final_000046[[#This Row],[Whole Building:Facility Total Electric Demand Power '[W'](Hourly) ]]/1000</f>
        <v>9.6317871241075501</v>
      </c>
    </row>
    <row r="341" spans="1:3" x14ac:dyDescent="0.25">
      <c r="A341" s="9" t="s">
        <v>244</v>
      </c>
      <c r="B341" s="12">
        <v>9603.564839495928</v>
      </c>
      <c r="C341">
        <f>SAFADModel_final_000046[[#This Row],[Whole Building:Facility Total Electric Demand Power '[W'](Hourly) ]]/1000</f>
        <v>9.6035648394959274</v>
      </c>
    </row>
    <row r="342" spans="1:3" x14ac:dyDescent="0.25">
      <c r="A342" s="9" t="s">
        <v>245</v>
      </c>
      <c r="B342" s="12">
        <v>9571.7106454886689</v>
      </c>
      <c r="C342">
        <f>SAFADModel_final_000046[[#This Row],[Whole Building:Facility Total Electric Demand Power '[W'](Hourly) ]]/1000</f>
        <v>9.5717106454886682</v>
      </c>
    </row>
    <row r="343" spans="1:3" x14ac:dyDescent="0.25">
      <c r="A343" s="9" t="s">
        <v>246</v>
      </c>
      <c r="B343" s="12">
        <v>9569.0945870618361</v>
      </c>
      <c r="C343">
        <f>SAFADModel_final_000046[[#This Row],[Whole Building:Facility Total Electric Demand Power '[W'](Hourly) ]]/1000</f>
        <v>9.5690945870618354</v>
      </c>
    </row>
    <row r="344" spans="1:3" x14ac:dyDescent="0.25">
      <c r="A344" s="9" t="s">
        <v>247</v>
      </c>
      <c r="B344" s="12">
        <v>9589.3777684407341</v>
      </c>
      <c r="C344">
        <f>SAFADModel_final_000046[[#This Row],[Whole Building:Facility Total Electric Demand Power '[W'](Hourly) ]]/1000</f>
        <v>9.589377768440734</v>
      </c>
    </row>
    <row r="345" spans="1:3" x14ac:dyDescent="0.25">
      <c r="A345" s="9" t="s">
        <v>248</v>
      </c>
      <c r="B345" s="12">
        <v>34373.605474887365</v>
      </c>
      <c r="C345">
        <f>SAFADModel_final_000046[[#This Row],[Whole Building:Facility Total Electric Demand Power '[W'](Hourly) ]]/1000</f>
        <v>34.373605474887363</v>
      </c>
    </row>
    <row r="346" spans="1:3" x14ac:dyDescent="0.25">
      <c r="A346" s="9" t="s">
        <v>249</v>
      </c>
      <c r="B346" s="12">
        <v>72040.10437195767</v>
      </c>
      <c r="C346">
        <f>SAFADModel_final_000046[[#This Row],[Whole Building:Facility Total Electric Demand Power '[W'](Hourly) ]]/1000</f>
        <v>72.040104371957668</v>
      </c>
    </row>
    <row r="347" spans="1:3" x14ac:dyDescent="0.25">
      <c r="A347" s="9" t="s">
        <v>250</v>
      </c>
      <c r="B347" s="12">
        <v>145658.99352686448</v>
      </c>
      <c r="C347">
        <f>SAFADModel_final_000046[[#This Row],[Whole Building:Facility Total Electric Demand Power '[W'](Hourly) ]]/1000</f>
        <v>145.65899352686446</v>
      </c>
    </row>
    <row r="348" spans="1:3" x14ac:dyDescent="0.25">
      <c r="A348" s="9" t="s">
        <v>251</v>
      </c>
      <c r="B348" s="12">
        <v>153230.89806078776</v>
      </c>
      <c r="C348">
        <f>SAFADModel_final_000046[[#This Row],[Whole Building:Facility Total Electric Demand Power '[W'](Hourly) ]]/1000</f>
        <v>153.23089806078775</v>
      </c>
    </row>
    <row r="349" spans="1:3" x14ac:dyDescent="0.25">
      <c r="A349" s="9" t="s">
        <v>252</v>
      </c>
      <c r="B349" s="12">
        <v>209830.10160527562</v>
      </c>
      <c r="C349">
        <f>SAFADModel_final_000046[[#This Row],[Whole Building:Facility Total Electric Demand Power '[W'](Hourly) ]]/1000</f>
        <v>209.83010160527562</v>
      </c>
    </row>
    <row r="350" spans="1:3" x14ac:dyDescent="0.25">
      <c r="A350" s="9" t="s">
        <v>253</v>
      </c>
      <c r="B350" s="12">
        <v>209657.39472320143</v>
      </c>
      <c r="C350">
        <f>SAFADModel_final_000046[[#This Row],[Whole Building:Facility Total Electric Demand Power '[W'](Hourly) ]]/1000</f>
        <v>209.65739472320143</v>
      </c>
    </row>
    <row r="351" spans="1:3" x14ac:dyDescent="0.25">
      <c r="A351" s="9" t="s">
        <v>254</v>
      </c>
      <c r="B351" s="12">
        <v>208170.77500281471</v>
      </c>
      <c r="C351">
        <f>SAFADModel_final_000046[[#This Row],[Whole Building:Facility Total Electric Demand Power '[W'](Hourly) ]]/1000</f>
        <v>208.17077500281471</v>
      </c>
    </row>
    <row r="352" spans="1:3" x14ac:dyDescent="0.25">
      <c r="A352" s="9" t="s">
        <v>255</v>
      </c>
      <c r="B352" s="12">
        <v>213521.09041932298</v>
      </c>
      <c r="C352">
        <f>SAFADModel_final_000046[[#This Row],[Whole Building:Facility Total Electric Demand Power '[W'](Hourly) ]]/1000</f>
        <v>213.52109041932297</v>
      </c>
    </row>
    <row r="353" spans="1:3" x14ac:dyDescent="0.25">
      <c r="A353" s="9" t="s">
        <v>256</v>
      </c>
      <c r="B353" s="12">
        <v>203012.79857645385</v>
      </c>
      <c r="C353">
        <f>SAFADModel_final_000046[[#This Row],[Whole Building:Facility Total Electric Demand Power '[W'](Hourly) ]]/1000</f>
        <v>203.01279857645383</v>
      </c>
    </row>
    <row r="354" spans="1:3" x14ac:dyDescent="0.25">
      <c r="A354" s="9" t="s">
        <v>257</v>
      </c>
      <c r="B354" s="12">
        <v>184808.6701020062</v>
      </c>
      <c r="C354">
        <f>SAFADModel_final_000046[[#This Row],[Whole Building:Facility Total Electric Demand Power '[W'](Hourly) ]]/1000</f>
        <v>184.8086701020062</v>
      </c>
    </row>
    <row r="355" spans="1:3" x14ac:dyDescent="0.25">
      <c r="A355" s="9" t="s">
        <v>258</v>
      </c>
      <c r="B355" s="12">
        <v>64502.985337167738</v>
      </c>
      <c r="C355">
        <f>SAFADModel_final_000046[[#This Row],[Whole Building:Facility Total Electric Demand Power '[W'](Hourly) ]]/1000</f>
        <v>64.502985337167743</v>
      </c>
    </row>
    <row r="356" spans="1:3" x14ac:dyDescent="0.25">
      <c r="A356" s="9" t="s">
        <v>259</v>
      </c>
      <c r="B356" s="12">
        <v>31980.859166050705</v>
      </c>
      <c r="C356">
        <f>SAFADModel_final_000046[[#This Row],[Whole Building:Facility Total Electric Demand Power '[W'](Hourly) ]]/1000</f>
        <v>31.980859166050706</v>
      </c>
    </row>
    <row r="357" spans="1:3" x14ac:dyDescent="0.25">
      <c r="A357" s="9" t="s">
        <v>260</v>
      </c>
      <c r="B357" s="12">
        <v>13138.423297459454</v>
      </c>
      <c r="C357">
        <f>SAFADModel_final_000046[[#This Row],[Whole Building:Facility Total Electric Demand Power '[W'](Hourly) ]]/1000</f>
        <v>13.138423297459454</v>
      </c>
    </row>
    <row r="358" spans="1:3" x14ac:dyDescent="0.25">
      <c r="A358" s="9" t="s">
        <v>261</v>
      </c>
      <c r="B358" s="12">
        <v>10118.305170575622</v>
      </c>
      <c r="C358">
        <f>SAFADModel_final_000046[[#This Row],[Whole Building:Facility Total Electric Demand Power '[W'](Hourly) ]]/1000</f>
        <v>10.118305170575622</v>
      </c>
    </row>
    <row r="359" spans="1:3" x14ac:dyDescent="0.25">
      <c r="A359" s="9" t="s">
        <v>262</v>
      </c>
      <c r="B359" s="12">
        <v>9707.5404588890142</v>
      </c>
      <c r="C359">
        <f>SAFADModel_final_000046[[#This Row],[Whole Building:Facility Total Electric Demand Power '[W'](Hourly) ]]/1000</f>
        <v>9.7075404588890137</v>
      </c>
    </row>
    <row r="360" spans="1:3" x14ac:dyDescent="0.25">
      <c r="A360" s="9" t="s">
        <v>263</v>
      </c>
      <c r="B360" s="12">
        <v>9708.1415444342783</v>
      </c>
      <c r="C360">
        <f>SAFADModel_final_000046[[#This Row],[Whole Building:Facility Total Electric Demand Power '[W'](Hourly) ]]/1000</f>
        <v>9.7081415444342785</v>
      </c>
    </row>
    <row r="361" spans="1:3" x14ac:dyDescent="0.25">
      <c r="A361" s="9" t="s">
        <v>264</v>
      </c>
      <c r="B361" s="12">
        <v>9689.0157778522789</v>
      </c>
      <c r="C361">
        <f>SAFADModel_final_000046[[#This Row],[Whole Building:Facility Total Electric Demand Power '[W'](Hourly) ]]/1000</f>
        <v>9.6890157778522781</v>
      </c>
    </row>
    <row r="362" spans="1:3" x14ac:dyDescent="0.25">
      <c r="A362" s="9" t="s">
        <v>265</v>
      </c>
      <c r="B362" s="12">
        <v>9639.7354979741813</v>
      </c>
      <c r="C362">
        <f>SAFADModel_final_000046[[#This Row],[Whole Building:Facility Total Electric Demand Power '[W'](Hourly) ]]/1000</f>
        <v>9.6397354979741809</v>
      </c>
    </row>
    <row r="363" spans="1:3" x14ac:dyDescent="0.25">
      <c r="A363" s="9" t="s">
        <v>266</v>
      </c>
      <c r="B363" s="12">
        <v>9579.9963263235641</v>
      </c>
      <c r="C363">
        <f>SAFADModel_final_000046[[#This Row],[Whole Building:Facility Total Electric Demand Power '[W'](Hourly) ]]/1000</f>
        <v>9.5799963263235632</v>
      </c>
    </row>
    <row r="364" spans="1:3" x14ac:dyDescent="0.25">
      <c r="A364" s="9" t="s">
        <v>267</v>
      </c>
      <c r="B364" s="12">
        <v>9526.137398977824</v>
      </c>
      <c r="C364">
        <f>SAFADModel_final_000046[[#This Row],[Whole Building:Facility Total Electric Demand Power '[W'](Hourly) ]]/1000</f>
        <v>9.5261373989778235</v>
      </c>
    </row>
    <row r="365" spans="1:3" x14ac:dyDescent="0.25">
      <c r="A365" s="9" t="s">
        <v>268</v>
      </c>
      <c r="B365" s="12">
        <v>9520.7365699731381</v>
      </c>
      <c r="C365">
        <f>SAFADModel_final_000046[[#This Row],[Whole Building:Facility Total Electric Demand Power '[W'](Hourly) ]]/1000</f>
        <v>9.5207365699731383</v>
      </c>
    </row>
    <row r="366" spans="1:3" x14ac:dyDescent="0.25">
      <c r="A366" s="9" t="s">
        <v>269</v>
      </c>
      <c r="B366" s="12">
        <v>9513.7514414817724</v>
      </c>
      <c r="C366">
        <f>SAFADModel_final_000046[[#This Row],[Whole Building:Facility Total Electric Demand Power '[W'](Hourly) ]]/1000</f>
        <v>9.513751441481773</v>
      </c>
    </row>
    <row r="367" spans="1:3" x14ac:dyDescent="0.25">
      <c r="A367" s="9" t="s">
        <v>270</v>
      </c>
      <c r="B367" s="12">
        <v>9531.6576454886363</v>
      </c>
      <c r="C367">
        <f>SAFADModel_final_000046[[#This Row],[Whole Building:Facility Total Electric Demand Power '[W'](Hourly) ]]/1000</f>
        <v>9.5316576454886359</v>
      </c>
    </row>
    <row r="368" spans="1:3" x14ac:dyDescent="0.25">
      <c r="A368" s="9" t="s">
        <v>271</v>
      </c>
      <c r="B368" s="12">
        <v>9603.2377607148392</v>
      </c>
      <c r="C368">
        <f>SAFADModel_final_000046[[#This Row],[Whole Building:Facility Total Electric Demand Power '[W'](Hourly) ]]/1000</f>
        <v>9.6032377607148387</v>
      </c>
    </row>
    <row r="369" spans="1:3" x14ac:dyDescent="0.25">
      <c r="A369" s="9" t="s">
        <v>272</v>
      </c>
      <c r="B369" s="12">
        <v>23830.395729568379</v>
      </c>
      <c r="C369">
        <f>SAFADModel_final_000046[[#This Row],[Whole Building:Facility Total Electric Demand Power '[W'](Hourly) ]]/1000</f>
        <v>23.83039572956838</v>
      </c>
    </row>
    <row r="370" spans="1:3" x14ac:dyDescent="0.25">
      <c r="A370" s="9" t="s">
        <v>273</v>
      </c>
      <c r="B370" s="12">
        <v>126404.30795080913</v>
      </c>
      <c r="C370">
        <f>SAFADModel_final_000046[[#This Row],[Whole Building:Facility Total Electric Demand Power '[W'](Hourly) ]]/1000</f>
        <v>126.40430795080913</v>
      </c>
    </row>
    <row r="371" spans="1:3" x14ac:dyDescent="0.25">
      <c r="A371" s="9" t="s">
        <v>274</v>
      </c>
      <c r="B371" s="12">
        <v>173377.12419388225</v>
      </c>
      <c r="C371">
        <f>SAFADModel_final_000046[[#This Row],[Whole Building:Facility Total Electric Demand Power '[W'](Hourly) ]]/1000</f>
        <v>173.37712419388225</v>
      </c>
    </row>
    <row r="372" spans="1:3" x14ac:dyDescent="0.25">
      <c r="A372" s="9" t="s">
        <v>275</v>
      </c>
      <c r="B372" s="12">
        <v>188553.64864424293</v>
      </c>
      <c r="C372">
        <f>SAFADModel_final_000046[[#This Row],[Whole Building:Facility Total Electric Demand Power '[W'](Hourly) ]]/1000</f>
        <v>188.55364864424294</v>
      </c>
    </row>
    <row r="373" spans="1:3" x14ac:dyDescent="0.25">
      <c r="A373" s="9" t="s">
        <v>276</v>
      </c>
      <c r="B373" s="12">
        <v>207096.07243807579</v>
      </c>
      <c r="C373">
        <f>SAFADModel_final_000046[[#This Row],[Whole Building:Facility Total Electric Demand Power '[W'](Hourly) ]]/1000</f>
        <v>207.09607243807579</v>
      </c>
    </row>
    <row r="374" spans="1:3" x14ac:dyDescent="0.25">
      <c r="A374" s="9" t="s">
        <v>277</v>
      </c>
      <c r="B374" s="12">
        <v>205649.33477782807</v>
      </c>
      <c r="C374">
        <f>SAFADModel_final_000046[[#This Row],[Whole Building:Facility Total Electric Demand Power '[W'](Hourly) ]]/1000</f>
        <v>205.64933477782807</v>
      </c>
    </row>
    <row r="375" spans="1:3" x14ac:dyDescent="0.25">
      <c r="A375" s="9" t="s">
        <v>278</v>
      </c>
      <c r="B375" s="12">
        <v>229787.18361912688</v>
      </c>
      <c r="C375">
        <f>SAFADModel_final_000046[[#This Row],[Whole Building:Facility Total Electric Demand Power '[W'](Hourly) ]]/1000</f>
        <v>229.78718361912689</v>
      </c>
    </row>
    <row r="376" spans="1:3" x14ac:dyDescent="0.25">
      <c r="A376" s="9" t="s">
        <v>279</v>
      </c>
      <c r="B376" s="12">
        <v>227375.73353945944</v>
      </c>
      <c r="C376">
        <f>SAFADModel_final_000046[[#This Row],[Whole Building:Facility Total Electric Demand Power '[W'](Hourly) ]]/1000</f>
        <v>227.37573353945945</v>
      </c>
    </row>
    <row r="377" spans="1:3" x14ac:dyDescent="0.25">
      <c r="A377" s="9" t="s">
        <v>280</v>
      </c>
      <c r="B377" s="12">
        <v>221852.43324705315</v>
      </c>
      <c r="C377">
        <f>SAFADModel_final_000046[[#This Row],[Whole Building:Facility Total Electric Demand Power '[W'](Hourly) ]]/1000</f>
        <v>221.85243324705314</v>
      </c>
    </row>
    <row r="378" spans="1:3" x14ac:dyDescent="0.25">
      <c r="A378" s="9" t="s">
        <v>281</v>
      </c>
      <c r="B378" s="12">
        <v>194468.26069231276</v>
      </c>
      <c r="C378">
        <f>SAFADModel_final_000046[[#This Row],[Whole Building:Facility Total Electric Demand Power '[W'](Hourly) ]]/1000</f>
        <v>194.46826069231275</v>
      </c>
    </row>
    <row r="379" spans="1:3" x14ac:dyDescent="0.25">
      <c r="A379" s="9" t="s">
        <v>282</v>
      </c>
      <c r="B379" s="12">
        <v>125310.29814190259</v>
      </c>
      <c r="C379">
        <f>SAFADModel_final_000046[[#This Row],[Whole Building:Facility Total Electric Demand Power '[W'](Hourly) ]]/1000</f>
        <v>125.31029814190259</v>
      </c>
    </row>
    <row r="380" spans="1:3" x14ac:dyDescent="0.25">
      <c r="A380" s="9" t="s">
        <v>283</v>
      </c>
      <c r="B380" s="12">
        <v>86053.260062978647</v>
      </c>
      <c r="C380">
        <f>SAFADModel_final_000046[[#This Row],[Whole Building:Facility Total Electric Demand Power '[W'](Hourly) ]]/1000</f>
        <v>86.053260062978651</v>
      </c>
    </row>
    <row r="381" spans="1:3" x14ac:dyDescent="0.25">
      <c r="A381" s="9" t="s">
        <v>284</v>
      </c>
      <c r="B381" s="12">
        <v>54739.751413790917</v>
      </c>
      <c r="C381">
        <f>SAFADModel_final_000046[[#This Row],[Whole Building:Facility Total Electric Demand Power '[W'](Hourly) ]]/1000</f>
        <v>54.73975141379092</v>
      </c>
    </row>
    <row r="382" spans="1:3" x14ac:dyDescent="0.25">
      <c r="A382" s="9" t="s">
        <v>285</v>
      </c>
      <c r="B382" s="12">
        <v>9703.3719606460236</v>
      </c>
      <c r="C382">
        <f>SAFADModel_final_000046[[#This Row],[Whole Building:Facility Total Electric Demand Power '[W'](Hourly) ]]/1000</f>
        <v>9.7033719606460238</v>
      </c>
    </row>
    <row r="383" spans="1:3" x14ac:dyDescent="0.25">
      <c r="A383" s="9" t="s">
        <v>286</v>
      </c>
      <c r="B383" s="12">
        <v>9673.1604831162567</v>
      </c>
      <c r="C383">
        <f>SAFADModel_final_000046[[#This Row],[Whole Building:Facility Total Electric Demand Power '[W'](Hourly) ]]/1000</f>
        <v>9.6731604831162574</v>
      </c>
    </row>
    <row r="384" spans="1:3" x14ac:dyDescent="0.25">
      <c r="A384" s="9" t="s">
        <v>287</v>
      </c>
      <c r="B384" s="12">
        <v>9642.7625940319358</v>
      </c>
      <c r="C384">
        <f>SAFADModel_final_000046[[#This Row],[Whole Building:Facility Total Electric Demand Power '[W'](Hourly) ]]/1000</f>
        <v>9.6427625940319359</v>
      </c>
    </row>
    <row r="385" spans="1:3" x14ac:dyDescent="0.25">
      <c r="A385" s="9" t="s">
        <v>288</v>
      </c>
      <c r="B385" s="12">
        <v>9635.1992144064843</v>
      </c>
      <c r="C385">
        <f>SAFADModel_final_000046[[#This Row],[Whole Building:Facility Total Electric Demand Power '[W'](Hourly) ]]/1000</f>
        <v>9.6351992144064837</v>
      </c>
    </row>
    <row r="386" spans="1:3" x14ac:dyDescent="0.25">
      <c r="A386" s="9" t="s">
        <v>289</v>
      </c>
      <c r="B386" s="12">
        <v>9649.2106185605735</v>
      </c>
      <c r="C386">
        <f>SAFADModel_final_000046[[#This Row],[Whole Building:Facility Total Electric Demand Power '[W'](Hourly) ]]/1000</f>
        <v>9.6492106185605735</v>
      </c>
    </row>
    <row r="387" spans="1:3" x14ac:dyDescent="0.25">
      <c r="A387" s="9" t="s">
        <v>290</v>
      </c>
      <c r="B387" s="12">
        <v>9668.0191480639824</v>
      </c>
      <c r="C387">
        <f>SAFADModel_final_000046[[#This Row],[Whole Building:Facility Total Electric Demand Power '[W'](Hourly) ]]/1000</f>
        <v>9.6680191480639817</v>
      </c>
    </row>
    <row r="388" spans="1:3" x14ac:dyDescent="0.25">
      <c r="A388" s="9" t="s">
        <v>291</v>
      </c>
      <c r="B388" s="12">
        <v>9663.3572390083536</v>
      </c>
      <c r="C388">
        <f>SAFADModel_final_000046[[#This Row],[Whole Building:Facility Total Electric Demand Power '[W'](Hourly) ]]/1000</f>
        <v>9.663357239008354</v>
      </c>
    </row>
    <row r="389" spans="1:3" x14ac:dyDescent="0.25">
      <c r="A389" s="9" t="s">
        <v>292</v>
      </c>
      <c r="B389" s="12">
        <v>9630.1117728735571</v>
      </c>
      <c r="C389">
        <f>SAFADModel_final_000046[[#This Row],[Whole Building:Facility Total Electric Demand Power '[W'](Hourly) ]]/1000</f>
        <v>9.6301117728735566</v>
      </c>
    </row>
    <row r="390" spans="1:3" x14ac:dyDescent="0.25">
      <c r="A390" s="9" t="s">
        <v>293</v>
      </c>
      <c r="B390" s="12">
        <v>9601.8268736976552</v>
      </c>
      <c r="C390">
        <f>SAFADModel_final_000046[[#This Row],[Whole Building:Facility Total Electric Demand Power '[W'](Hourly) ]]/1000</f>
        <v>9.6018268736976555</v>
      </c>
    </row>
    <row r="391" spans="1:3" x14ac:dyDescent="0.25">
      <c r="A391" s="9" t="s">
        <v>294</v>
      </c>
      <c r="B391" s="12">
        <v>9605.6937832943986</v>
      </c>
      <c r="C391">
        <f>SAFADModel_final_000046[[#This Row],[Whole Building:Facility Total Electric Demand Power '[W'](Hourly) ]]/1000</f>
        <v>9.6056937832943987</v>
      </c>
    </row>
    <row r="392" spans="1:3" x14ac:dyDescent="0.25">
      <c r="A392" s="9" t="s">
        <v>295</v>
      </c>
      <c r="B392" s="12">
        <v>9667.312198681444</v>
      </c>
      <c r="C392">
        <f>SAFADModel_final_000046[[#This Row],[Whole Building:Facility Total Electric Demand Power '[W'](Hourly) ]]/1000</f>
        <v>9.6673121986814436</v>
      </c>
    </row>
    <row r="393" spans="1:3" x14ac:dyDescent="0.25">
      <c r="A393" s="9" t="s">
        <v>296</v>
      </c>
      <c r="B393" s="12">
        <v>9739.5120041817408</v>
      </c>
      <c r="C393">
        <f>SAFADModel_final_000046[[#This Row],[Whole Building:Facility Total Electric Demand Power '[W'](Hourly) ]]/1000</f>
        <v>9.7395120041817407</v>
      </c>
    </row>
    <row r="394" spans="1:3" x14ac:dyDescent="0.25">
      <c r="A394" s="9" t="s">
        <v>297</v>
      </c>
      <c r="B394" s="12">
        <v>9778.0195075027568</v>
      </c>
      <c r="C394">
        <f>SAFADModel_final_000046[[#This Row],[Whole Building:Facility Total Electric Demand Power '[W'](Hourly) ]]/1000</f>
        <v>9.7780195075027567</v>
      </c>
    </row>
    <row r="395" spans="1:3" x14ac:dyDescent="0.25">
      <c r="A395" s="9" t="s">
        <v>298</v>
      </c>
      <c r="B395" s="12">
        <v>9796.0497334339907</v>
      </c>
      <c r="C395">
        <f>SAFADModel_final_000046[[#This Row],[Whole Building:Facility Total Electric Demand Power '[W'](Hourly) ]]/1000</f>
        <v>9.7960497334339909</v>
      </c>
    </row>
    <row r="396" spans="1:3" x14ac:dyDescent="0.25">
      <c r="A396" s="9" t="s">
        <v>299</v>
      </c>
      <c r="B396" s="12">
        <v>9812.3820884706365</v>
      </c>
      <c r="C396">
        <f>SAFADModel_final_000046[[#This Row],[Whole Building:Facility Total Electric Demand Power '[W'](Hourly) ]]/1000</f>
        <v>9.8123820884706365</v>
      </c>
    </row>
    <row r="397" spans="1:3" x14ac:dyDescent="0.25">
      <c r="A397" s="9" t="s">
        <v>300</v>
      </c>
      <c r="B397" s="12">
        <v>9825.8864768721396</v>
      </c>
      <c r="C397">
        <f>SAFADModel_final_000046[[#This Row],[Whole Building:Facility Total Electric Demand Power '[W'](Hourly) ]]/1000</f>
        <v>9.8258864768721388</v>
      </c>
    </row>
    <row r="398" spans="1:3" x14ac:dyDescent="0.25">
      <c r="A398" s="9" t="s">
        <v>301</v>
      </c>
      <c r="B398" s="12">
        <v>9837.3116194241939</v>
      </c>
      <c r="C398">
        <f>SAFADModel_final_000046[[#This Row],[Whole Building:Facility Total Electric Demand Power '[W'](Hourly) ]]/1000</f>
        <v>9.8373116194241934</v>
      </c>
    </row>
    <row r="399" spans="1:3" x14ac:dyDescent="0.25">
      <c r="A399" s="9" t="s">
        <v>302</v>
      </c>
      <c r="B399" s="12">
        <v>9848.95233622466</v>
      </c>
      <c r="C399">
        <f>SAFADModel_final_000046[[#This Row],[Whole Building:Facility Total Electric Demand Power '[W'](Hourly) ]]/1000</f>
        <v>9.8489523362246594</v>
      </c>
    </row>
    <row r="400" spans="1:3" x14ac:dyDescent="0.25">
      <c r="A400" s="9" t="s">
        <v>303</v>
      </c>
      <c r="B400" s="12">
        <v>9864.3154585226093</v>
      </c>
      <c r="C400">
        <f>SAFADModel_final_000046[[#This Row],[Whole Building:Facility Total Electric Demand Power '[W'](Hourly) ]]/1000</f>
        <v>9.8643154585226096</v>
      </c>
    </row>
    <row r="401" spans="1:3" x14ac:dyDescent="0.25">
      <c r="A401" s="9" t="s">
        <v>304</v>
      </c>
      <c r="B401" s="12">
        <v>9870.829346311375</v>
      </c>
      <c r="C401">
        <f>SAFADModel_final_000046[[#This Row],[Whole Building:Facility Total Electric Demand Power '[W'](Hourly) ]]/1000</f>
        <v>9.8708293463113748</v>
      </c>
    </row>
    <row r="402" spans="1:3" x14ac:dyDescent="0.25">
      <c r="A402" s="9" t="s">
        <v>305</v>
      </c>
      <c r="B402" s="12">
        <v>9862.5874221144259</v>
      </c>
      <c r="C402">
        <f>SAFADModel_final_000046[[#This Row],[Whole Building:Facility Total Electric Demand Power '[W'](Hourly) ]]/1000</f>
        <v>9.8625874221144265</v>
      </c>
    </row>
    <row r="403" spans="1:3" x14ac:dyDescent="0.25">
      <c r="A403" s="9" t="s">
        <v>306</v>
      </c>
      <c r="B403" s="12">
        <v>9837.3619005596356</v>
      </c>
      <c r="C403">
        <f>SAFADModel_final_000046[[#This Row],[Whole Building:Facility Total Electric Demand Power '[W'](Hourly) ]]/1000</f>
        <v>9.8373619005596353</v>
      </c>
    </row>
    <row r="404" spans="1:3" x14ac:dyDescent="0.25">
      <c r="A404" s="9" t="s">
        <v>307</v>
      </c>
      <c r="B404" s="12">
        <v>9796.9884530962427</v>
      </c>
      <c r="C404">
        <f>SAFADModel_final_000046[[#This Row],[Whole Building:Facility Total Electric Demand Power '[W'](Hourly) ]]/1000</f>
        <v>9.7969884530962421</v>
      </c>
    </row>
    <row r="405" spans="1:3" x14ac:dyDescent="0.25">
      <c r="A405" s="9" t="s">
        <v>308</v>
      </c>
      <c r="B405" s="12">
        <v>9749.8853579554507</v>
      </c>
      <c r="C405">
        <f>SAFADModel_final_000046[[#This Row],[Whole Building:Facility Total Electric Demand Power '[W'](Hourly) ]]/1000</f>
        <v>9.749885357955451</v>
      </c>
    </row>
    <row r="406" spans="1:3" x14ac:dyDescent="0.25">
      <c r="A406" s="9" t="s">
        <v>309</v>
      </c>
      <c r="B406" s="12">
        <v>9723.1455255096935</v>
      </c>
      <c r="C406">
        <f>SAFADModel_final_000046[[#This Row],[Whole Building:Facility Total Electric Demand Power '[W'](Hourly) ]]/1000</f>
        <v>9.7231455255096932</v>
      </c>
    </row>
    <row r="407" spans="1:3" x14ac:dyDescent="0.25">
      <c r="A407" s="9" t="s">
        <v>310</v>
      </c>
      <c r="B407" s="12">
        <v>9682.9643947195527</v>
      </c>
      <c r="C407">
        <f>SAFADModel_final_000046[[#This Row],[Whole Building:Facility Total Electric Demand Power '[W'](Hourly) ]]/1000</f>
        <v>9.6829643947195532</v>
      </c>
    </row>
    <row r="408" spans="1:3" x14ac:dyDescent="0.25">
      <c r="A408" s="9" t="s">
        <v>311</v>
      </c>
      <c r="B408" s="12">
        <v>9646.1752573654539</v>
      </c>
      <c r="C408">
        <f>SAFADModel_final_000046[[#This Row],[Whole Building:Facility Total Electric Demand Power '[W'](Hourly) ]]/1000</f>
        <v>9.6461752573654547</v>
      </c>
    </row>
    <row r="409" spans="1:3" x14ac:dyDescent="0.25">
      <c r="A409" s="9" t="s">
        <v>312</v>
      </c>
      <c r="B409" s="12">
        <v>9602.887098240406</v>
      </c>
      <c r="C409">
        <f>SAFADModel_final_000046[[#This Row],[Whole Building:Facility Total Electric Demand Power '[W'](Hourly) ]]/1000</f>
        <v>9.6028870982404051</v>
      </c>
    </row>
    <row r="410" spans="1:3" x14ac:dyDescent="0.25">
      <c r="A410" s="9" t="s">
        <v>313</v>
      </c>
      <c r="B410" s="12">
        <v>9581.0744152784155</v>
      </c>
      <c r="C410">
        <f>SAFADModel_final_000046[[#This Row],[Whole Building:Facility Total Electric Demand Power '[W'](Hourly) ]]/1000</f>
        <v>9.5810744152784153</v>
      </c>
    </row>
    <row r="411" spans="1:3" x14ac:dyDescent="0.25">
      <c r="A411" s="9" t="s">
        <v>314</v>
      </c>
      <c r="B411" s="12">
        <v>9559.0402536589918</v>
      </c>
      <c r="C411">
        <f>SAFADModel_final_000046[[#This Row],[Whole Building:Facility Total Electric Demand Power '[W'](Hourly) ]]/1000</f>
        <v>9.559040253658992</v>
      </c>
    </row>
    <row r="412" spans="1:3" x14ac:dyDescent="0.25">
      <c r="A412" s="9" t="s">
        <v>315</v>
      </c>
      <c r="B412" s="12">
        <v>9541.2980395511368</v>
      </c>
      <c r="C412">
        <f>SAFADModel_final_000046[[#This Row],[Whole Building:Facility Total Electric Demand Power '[W'](Hourly) ]]/1000</f>
        <v>9.5412980395511369</v>
      </c>
    </row>
    <row r="413" spans="1:3" x14ac:dyDescent="0.25">
      <c r="A413" s="9" t="s">
        <v>316</v>
      </c>
      <c r="B413" s="12">
        <v>9516.268285844295</v>
      </c>
      <c r="C413">
        <f>SAFADModel_final_000046[[#This Row],[Whole Building:Facility Total Electric Demand Power '[W'](Hourly) ]]/1000</f>
        <v>9.5162682858442942</v>
      </c>
    </row>
    <row r="414" spans="1:3" x14ac:dyDescent="0.25">
      <c r="A414" s="9" t="s">
        <v>317</v>
      </c>
      <c r="B414" s="12">
        <v>9495.8512865842404</v>
      </c>
      <c r="C414">
        <f>SAFADModel_final_000046[[#This Row],[Whole Building:Facility Total Electric Demand Power '[W'](Hourly) ]]/1000</f>
        <v>9.4958512865842408</v>
      </c>
    </row>
    <row r="415" spans="1:3" x14ac:dyDescent="0.25">
      <c r="A415" s="9" t="s">
        <v>318</v>
      </c>
      <c r="B415" s="12">
        <v>9508.7029054365867</v>
      </c>
      <c r="C415">
        <f>SAFADModel_final_000046[[#This Row],[Whole Building:Facility Total Electric Demand Power '[W'](Hourly) ]]/1000</f>
        <v>9.5087029054365875</v>
      </c>
    </row>
    <row r="416" spans="1:3" x14ac:dyDescent="0.25">
      <c r="A416" s="9" t="s">
        <v>319</v>
      </c>
      <c r="B416" s="12">
        <v>9591.4982444296365</v>
      </c>
      <c r="C416">
        <f>SAFADModel_final_000046[[#This Row],[Whole Building:Facility Total Electric Demand Power '[W'](Hourly) ]]/1000</f>
        <v>9.5914982444296371</v>
      </c>
    </row>
    <row r="417" spans="1:3" x14ac:dyDescent="0.25">
      <c r="A417" s="9" t="s">
        <v>320</v>
      </c>
      <c r="B417" s="12">
        <v>9681.6283020714363</v>
      </c>
      <c r="C417">
        <f>SAFADModel_final_000046[[#This Row],[Whole Building:Facility Total Electric Demand Power '[W'](Hourly) ]]/1000</f>
        <v>9.6816283020714362</v>
      </c>
    </row>
    <row r="418" spans="1:3" x14ac:dyDescent="0.25">
      <c r="A418" s="9" t="s">
        <v>321</v>
      </c>
      <c r="B418" s="12">
        <v>9746.8516174326705</v>
      </c>
      <c r="C418">
        <f>SAFADModel_final_000046[[#This Row],[Whole Building:Facility Total Electric Demand Power '[W'](Hourly) ]]/1000</f>
        <v>9.7468516174326698</v>
      </c>
    </row>
    <row r="419" spans="1:3" x14ac:dyDescent="0.25">
      <c r="A419" s="9" t="s">
        <v>322</v>
      </c>
      <c r="B419" s="12">
        <v>9788.0725875057469</v>
      </c>
      <c r="C419">
        <f>SAFADModel_final_000046[[#This Row],[Whole Building:Facility Total Electric Demand Power '[W'](Hourly) ]]/1000</f>
        <v>9.7880725875057468</v>
      </c>
    </row>
    <row r="420" spans="1:3" x14ac:dyDescent="0.25">
      <c r="A420" s="9" t="s">
        <v>323</v>
      </c>
      <c r="B420" s="12">
        <v>9824.3311062761659</v>
      </c>
      <c r="C420">
        <f>SAFADModel_final_000046[[#This Row],[Whole Building:Facility Total Electric Demand Power '[W'](Hourly) ]]/1000</f>
        <v>9.8243311062761656</v>
      </c>
    </row>
    <row r="421" spans="1:3" x14ac:dyDescent="0.25">
      <c r="A421" s="9" t="s">
        <v>324</v>
      </c>
      <c r="B421" s="12">
        <v>9856.9007894815368</v>
      </c>
      <c r="C421">
        <f>SAFADModel_final_000046[[#This Row],[Whole Building:Facility Total Electric Demand Power '[W'](Hourly) ]]/1000</f>
        <v>9.8569007894815375</v>
      </c>
    </row>
    <row r="422" spans="1:3" x14ac:dyDescent="0.25">
      <c r="A422" s="9" t="s">
        <v>325</v>
      </c>
      <c r="B422" s="12">
        <v>9878.9867933034657</v>
      </c>
      <c r="C422">
        <f>SAFADModel_final_000046[[#This Row],[Whole Building:Facility Total Electric Demand Power '[W'](Hourly) ]]/1000</f>
        <v>9.878986793303465</v>
      </c>
    </row>
    <row r="423" spans="1:3" x14ac:dyDescent="0.25">
      <c r="A423" s="9" t="s">
        <v>326</v>
      </c>
      <c r="B423" s="12">
        <v>9884.1123279659605</v>
      </c>
      <c r="C423">
        <f>SAFADModel_final_000046[[#This Row],[Whole Building:Facility Total Electric Demand Power '[W'](Hourly) ]]/1000</f>
        <v>9.8841123279659602</v>
      </c>
    </row>
    <row r="424" spans="1:3" x14ac:dyDescent="0.25">
      <c r="A424" s="9" t="s">
        <v>327</v>
      </c>
      <c r="B424" s="12">
        <v>9856.9509826460653</v>
      </c>
      <c r="C424">
        <f>SAFADModel_final_000046[[#This Row],[Whole Building:Facility Total Electric Demand Power '[W'](Hourly) ]]/1000</f>
        <v>9.8569509826460653</v>
      </c>
    </row>
    <row r="425" spans="1:3" x14ac:dyDescent="0.25">
      <c r="A425" s="9" t="s">
        <v>328</v>
      </c>
      <c r="B425" s="12">
        <v>9799.385995804887</v>
      </c>
      <c r="C425">
        <f>SAFADModel_final_000046[[#This Row],[Whole Building:Facility Total Electric Demand Power '[W'](Hourly) ]]/1000</f>
        <v>9.7993859958048866</v>
      </c>
    </row>
    <row r="426" spans="1:3" x14ac:dyDescent="0.25">
      <c r="A426" s="9" t="s">
        <v>329</v>
      </c>
      <c r="B426" s="12">
        <v>9741.8045656673621</v>
      </c>
      <c r="C426">
        <f>SAFADModel_final_000046[[#This Row],[Whole Building:Facility Total Electric Demand Power '[W'](Hourly) ]]/1000</f>
        <v>9.741804565667362</v>
      </c>
    </row>
    <row r="427" spans="1:3" x14ac:dyDescent="0.25">
      <c r="A427" s="9" t="s">
        <v>330</v>
      </c>
      <c r="B427" s="12">
        <v>9701.7111266148149</v>
      </c>
      <c r="C427">
        <f>SAFADModel_final_000046[[#This Row],[Whole Building:Facility Total Electric Demand Power '[W'](Hourly) ]]/1000</f>
        <v>9.7017111266148142</v>
      </c>
    </row>
    <row r="428" spans="1:3" x14ac:dyDescent="0.25">
      <c r="A428" s="9" t="s">
        <v>331</v>
      </c>
      <c r="B428" s="12">
        <v>9683.0265376417829</v>
      </c>
      <c r="C428">
        <f>SAFADModel_final_000046[[#This Row],[Whole Building:Facility Total Electric Demand Power '[W'](Hourly) ]]/1000</f>
        <v>9.6830265376417834</v>
      </c>
    </row>
    <row r="429" spans="1:3" x14ac:dyDescent="0.25">
      <c r="A429" s="9" t="s">
        <v>332</v>
      </c>
      <c r="B429" s="12">
        <v>9668.1726345706975</v>
      </c>
      <c r="C429">
        <f>SAFADModel_final_000046[[#This Row],[Whole Building:Facility Total Electric Demand Power '[W'](Hourly) ]]/1000</f>
        <v>9.6681726345706966</v>
      </c>
    </row>
    <row r="430" spans="1:3" x14ac:dyDescent="0.25">
      <c r="A430" s="9" t="s">
        <v>333</v>
      </c>
      <c r="B430" s="12">
        <v>9648.9230110756835</v>
      </c>
      <c r="C430">
        <f>SAFADModel_final_000046[[#This Row],[Whole Building:Facility Total Electric Demand Power '[W'](Hourly) ]]/1000</f>
        <v>9.6489230110756843</v>
      </c>
    </row>
    <row r="431" spans="1:3" x14ac:dyDescent="0.25">
      <c r="A431" s="9" t="s">
        <v>334</v>
      </c>
      <c r="B431" s="12">
        <v>9624.0918383135013</v>
      </c>
      <c r="C431">
        <f>SAFADModel_final_000046[[#This Row],[Whole Building:Facility Total Electric Demand Power '[W'](Hourly) ]]/1000</f>
        <v>9.6240918383135021</v>
      </c>
    </row>
    <row r="432" spans="1:3" x14ac:dyDescent="0.25">
      <c r="A432" s="9" t="s">
        <v>335</v>
      </c>
      <c r="B432" s="12">
        <v>9607.8053246041654</v>
      </c>
      <c r="C432">
        <f>SAFADModel_final_000046[[#This Row],[Whole Building:Facility Total Electric Demand Power '[W'](Hourly) ]]/1000</f>
        <v>9.6078053246041648</v>
      </c>
    </row>
    <row r="433" spans="1:3" x14ac:dyDescent="0.25">
      <c r="A433" s="9" t="s">
        <v>336</v>
      </c>
      <c r="B433" s="12">
        <v>9591.8159505464555</v>
      </c>
      <c r="C433">
        <f>SAFADModel_final_000046[[#This Row],[Whole Building:Facility Total Electric Demand Power '[W'](Hourly) ]]/1000</f>
        <v>9.5918159505464562</v>
      </c>
    </row>
    <row r="434" spans="1:3" x14ac:dyDescent="0.25">
      <c r="A434" s="9" t="s">
        <v>337</v>
      </c>
      <c r="B434" s="12">
        <v>9587.2862036165407</v>
      </c>
      <c r="C434">
        <f>SAFADModel_final_000046[[#This Row],[Whole Building:Facility Total Electric Demand Power '[W'](Hourly) ]]/1000</f>
        <v>9.5872862036165412</v>
      </c>
    </row>
    <row r="435" spans="1:3" x14ac:dyDescent="0.25">
      <c r="A435" s="9" t="s">
        <v>338</v>
      </c>
      <c r="B435" s="12">
        <v>9587.3914423937895</v>
      </c>
      <c r="C435">
        <f>SAFADModel_final_000046[[#This Row],[Whole Building:Facility Total Electric Demand Power '[W'](Hourly) ]]/1000</f>
        <v>9.5873914423937894</v>
      </c>
    </row>
    <row r="436" spans="1:3" x14ac:dyDescent="0.25">
      <c r="A436" s="9" t="s">
        <v>339</v>
      </c>
      <c r="B436" s="12">
        <v>9564.51978527336</v>
      </c>
      <c r="C436">
        <f>SAFADModel_final_000046[[#This Row],[Whole Building:Facility Total Electric Demand Power '[W'](Hourly) ]]/1000</f>
        <v>9.5645197852733599</v>
      </c>
    </row>
    <row r="437" spans="1:3" x14ac:dyDescent="0.25">
      <c r="A437" s="9" t="s">
        <v>340</v>
      </c>
      <c r="B437" s="12">
        <v>9508.3666513348271</v>
      </c>
      <c r="C437">
        <f>SAFADModel_final_000046[[#This Row],[Whole Building:Facility Total Electric Demand Power '[W'](Hourly) ]]/1000</f>
        <v>9.5083666513348266</v>
      </c>
    </row>
    <row r="438" spans="1:3" x14ac:dyDescent="0.25">
      <c r="A438" s="9" t="s">
        <v>341</v>
      </c>
      <c r="B438" s="12">
        <v>9453.0032910927475</v>
      </c>
      <c r="C438">
        <f>SAFADModel_final_000046[[#This Row],[Whole Building:Facility Total Electric Demand Power '[W'](Hourly) ]]/1000</f>
        <v>9.4530032910927471</v>
      </c>
    </row>
    <row r="439" spans="1:3" x14ac:dyDescent="0.25">
      <c r="A439" s="9" t="s">
        <v>342</v>
      </c>
      <c r="B439" s="12">
        <v>9462.5874353705731</v>
      </c>
      <c r="C439">
        <f>SAFADModel_final_000046[[#This Row],[Whole Building:Facility Total Electric Demand Power '[W'](Hourly) ]]/1000</f>
        <v>9.4625874353705726</v>
      </c>
    </row>
    <row r="440" spans="1:3" x14ac:dyDescent="0.25">
      <c r="A440" s="9" t="s">
        <v>343</v>
      </c>
      <c r="B440" s="12">
        <v>9591.0779666168801</v>
      </c>
      <c r="C440">
        <f>SAFADModel_final_000046[[#This Row],[Whole Building:Facility Total Electric Demand Power '[W'](Hourly) ]]/1000</f>
        <v>9.5910779666168793</v>
      </c>
    </row>
    <row r="441" spans="1:3" x14ac:dyDescent="0.25">
      <c r="A441" s="9" t="s">
        <v>344</v>
      </c>
      <c r="B441" s="12">
        <v>9719.5506290529975</v>
      </c>
      <c r="C441">
        <f>SAFADModel_final_000046[[#This Row],[Whole Building:Facility Total Electric Demand Power '[W'](Hourly) ]]/1000</f>
        <v>9.719550629052998</v>
      </c>
    </row>
    <row r="442" spans="1:3" x14ac:dyDescent="0.25">
      <c r="A442" s="9" t="s">
        <v>345</v>
      </c>
      <c r="B442" s="12">
        <v>9789.1749916072604</v>
      </c>
      <c r="C442">
        <f>SAFADModel_final_000046[[#This Row],[Whole Building:Facility Total Electric Demand Power '[W'](Hourly) ]]/1000</f>
        <v>9.7891749916072612</v>
      </c>
    </row>
    <row r="443" spans="1:3" x14ac:dyDescent="0.25">
      <c r="A443" s="9" t="s">
        <v>346</v>
      </c>
      <c r="B443" s="12">
        <v>9818.9023422900063</v>
      </c>
      <c r="C443">
        <f>SAFADModel_final_000046[[#This Row],[Whole Building:Facility Total Electric Demand Power '[W'](Hourly) ]]/1000</f>
        <v>9.8189023422900057</v>
      </c>
    </row>
    <row r="444" spans="1:3" x14ac:dyDescent="0.25">
      <c r="A444" s="9" t="s">
        <v>347</v>
      </c>
      <c r="B444" s="12">
        <v>9844.1020267822951</v>
      </c>
      <c r="C444">
        <f>SAFADModel_final_000046[[#This Row],[Whole Building:Facility Total Electric Demand Power '[W'](Hourly) ]]/1000</f>
        <v>9.844102026782295</v>
      </c>
    </row>
    <row r="445" spans="1:3" x14ac:dyDescent="0.25">
      <c r="A445" s="9" t="s">
        <v>348</v>
      </c>
      <c r="B445" s="12">
        <v>9864.3154585226093</v>
      </c>
      <c r="C445">
        <f>SAFADModel_final_000046[[#This Row],[Whole Building:Facility Total Electric Demand Power '[W'](Hourly) ]]/1000</f>
        <v>9.8643154585226096</v>
      </c>
    </row>
    <row r="446" spans="1:3" x14ac:dyDescent="0.25">
      <c r="A446" s="9" t="s">
        <v>349</v>
      </c>
      <c r="B446" s="12">
        <v>9878.9867933034657</v>
      </c>
      <c r="C446">
        <f>SAFADModel_final_000046[[#This Row],[Whole Building:Facility Total Electric Demand Power '[W'](Hourly) ]]/1000</f>
        <v>9.878986793303465</v>
      </c>
    </row>
    <row r="447" spans="1:3" x14ac:dyDescent="0.25">
      <c r="A447" s="9" t="s">
        <v>350</v>
      </c>
      <c r="B447" s="12">
        <v>9880.5168010135749</v>
      </c>
      <c r="C447">
        <f>SAFADModel_final_000046[[#This Row],[Whole Building:Facility Total Electric Demand Power '[W'](Hourly) ]]/1000</f>
        <v>9.8805168010135755</v>
      </c>
    </row>
    <row r="448" spans="1:3" x14ac:dyDescent="0.25">
      <c r="A448" s="9" t="s">
        <v>351</v>
      </c>
      <c r="B448" s="12">
        <v>9867.3278139702943</v>
      </c>
      <c r="C448">
        <f>SAFADModel_final_000046[[#This Row],[Whole Building:Facility Total Electric Demand Power '[W'](Hourly) ]]/1000</f>
        <v>9.8673278139702951</v>
      </c>
    </row>
    <row r="449" spans="1:3" x14ac:dyDescent="0.25">
      <c r="A449" s="9" t="s">
        <v>352</v>
      </c>
      <c r="B449" s="12">
        <v>9842.6659759885952</v>
      </c>
      <c r="C449">
        <f>SAFADModel_final_000046[[#This Row],[Whole Building:Facility Total Electric Demand Power '[W'](Hourly) ]]/1000</f>
        <v>9.8426659759885951</v>
      </c>
    </row>
    <row r="450" spans="1:3" x14ac:dyDescent="0.25">
      <c r="A450" s="9" t="s">
        <v>353</v>
      </c>
      <c r="B450" s="12">
        <v>9817.4865888710974</v>
      </c>
      <c r="C450">
        <f>SAFADModel_final_000046[[#This Row],[Whole Building:Facility Total Electric Demand Power '[W'](Hourly) ]]/1000</f>
        <v>9.8174865888710983</v>
      </c>
    </row>
    <row r="451" spans="1:3" x14ac:dyDescent="0.25">
      <c r="A451" s="9" t="s">
        <v>354</v>
      </c>
      <c r="B451" s="12">
        <v>9792.5237885320475</v>
      </c>
      <c r="C451">
        <f>SAFADModel_final_000046[[#This Row],[Whole Building:Facility Total Electric Demand Power '[W'](Hourly) ]]/1000</f>
        <v>9.7925237885320477</v>
      </c>
    </row>
    <row r="452" spans="1:3" x14ac:dyDescent="0.25">
      <c r="A452" s="9" t="s">
        <v>355</v>
      </c>
      <c r="B452" s="12">
        <v>9766.2536692552112</v>
      </c>
      <c r="C452">
        <f>SAFADModel_final_000046[[#This Row],[Whole Building:Facility Total Electric Demand Power '[W'](Hourly) ]]/1000</f>
        <v>9.766253669255212</v>
      </c>
    </row>
    <row r="453" spans="1:3" x14ac:dyDescent="0.25">
      <c r="A453" s="9" t="s">
        <v>356</v>
      </c>
      <c r="B453" s="12">
        <v>9726.7074225502074</v>
      </c>
      <c r="C453">
        <f>SAFADModel_final_000046[[#This Row],[Whole Building:Facility Total Electric Demand Power '[W'](Hourly) ]]/1000</f>
        <v>9.7267074225502075</v>
      </c>
    </row>
    <row r="454" spans="1:3" x14ac:dyDescent="0.25">
      <c r="A454" s="9" t="s">
        <v>357</v>
      </c>
      <c r="B454" s="12">
        <v>9686.6146940941035</v>
      </c>
      <c r="C454">
        <f>SAFADModel_final_000046[[#This Row],[Whole Building:Facility Total Electric Demand Power '[W'](Hourly) ]]/1000</f>
        <v>9.6866146940941036</v>
      </c>
    </row>
    <row r="455" spans="1:3" x14ac:dyDescent="0.25">
      <c r="A455" s="9" t="s">
        <v>358</v>
      </c>
      <c r="B455" s="12">
        <v>9628.9904871035087</v>
      </c>
      <c r="C455">
        <f>SAFADModel_final_000046[[#This Row],[Whole Building:Facility Total Electric Demand Power '[W'](Hourly) ]]/1000</f>
        <v>9.6289904871035095</v>
      </c>
    </row>
    <row r="456" spans="1:3" x14ac:dyDescent="0.25">
      <c r="A456" s="9" t="s">
        <v>359</v>
      </c>
      <c r="B456" s="12">
        <v>9550.5282931269667</v>
      </c>
      <c r="C456">
        <f>SAFADModel_final_000046[[#This Row],[Whole Building:Facility Total Electric Demand Power '[W'](Hourly) ]]/1000</f>
        <v>9.5505282931269662</v>
      </c>
    </row>
    <row r="457" spans="1:3" x14ac:dyDescent="0.25">
      <c r="A457" s="9" t="s">
        <v>360</v>
      </c>
      <c r="B457" s="12">
        <v>9505.6012694192395</v>
      </c>
      <c r="C457">
        <f>SAFADModel_final_000046[[#This Row],[Whole Building:Facility Total Electric Demand Power '[W'](Hourly) ]]/1000</f>
        <v>9.5056012694192393</v>
      </c>
    </row>
    <row r="458" spans="1:3" x14ac:dyDescent="0.25">
      <c r="A458" s="9" t="s">
        <v>629</v>
      </c>
      <c r="B458" s="12">
        <v>9553.6140924629381</v>
      </c>
      <c r="C458">
        <f>SAFADModel_final_000046[[#This Row],[Whole Building:Facility Total Electric Demand Power '[W'](Hourly) ]]/1000</f>
        <v>9.5536140924629382</v>
      </c>
    </row>
    <row r="459" spans="1:3" x14ac:dyDescent="0.25">
      <c r="A459" s="9" t="s">
        <v>630</v>
      </c>
      <c r="B459" s="12">
        <v>9605.6506706797427</v>
      </c>
      <c r="C459">
        <f>SAFADModel_final_000046[[#This Row],[Whole Building:Facility Total Electric Demand Power '[W'](Hourly) ]]/1000</f>
        <v>9.6056506706797435</v>
      </c>
    </row>
    <row r="460" spans="1:3" x14ac:dyDescent="0.25">
      <c r="A460" s="9" t="s">
        <v>631</v>
      </c>
      <c r="B460" s="12">
        <v>9610.4918279958893</v>
      </c>
      <c r="C460">
        <f>SAFADModel_final_000046[[#This Row],[Whole Building:Facility Total Electric Demand Power '[W'](Hourly) ]]/1000</f>
        <v>9.6104918279958884</v>
      </c>
    </row>
    <row r="461" spans="1:3" x14ac:dyDescent="0.25">
      <c r="A461" s="9" t="s">
        <v>632</v>
      </c>
      <c r="B461" s="12">
        <v>9557.1490580443988</v>
      </c>
      <c r="C461">
        <f>SAFADModel_final_000046[[#This Row],[Whole Building:Facility Total Electric Demand Power '[W'](Hourly) ]]/1000</f>
        <v>9.5571490580443985</v>
      </c>
    </row>
    <row r="462" spans="1:3" x14ac:dyDescent="0.25">
      <c r="A462" s="9" t="s">
        <v>633</v>
      </c>
      <c r="B462" s="12">
        <v>9481.8856626069773</v>
      </c>
      <c r="C462">
        <f>SAFADModel_final_000046[[#This Row],[Whole Building:Facility Total Electric Demand Power '[W'](Hourly) ]]/1000</f>
        <v>9.4818856626069774</v>
      </c>
    </row>
    <row r="463" spans="1:3" x14ac:dyDescent="0.25">
      <c r="A463" s="9" t="s">
        <v>634</v>
      </c>
      <c r="B463" s="12">
        <v>9468.7256173950991</v>
      </c>
      <c r="C463">
        <f>SAFADModel_final_000046[[#This Row],[Whole Building:Facility Total Electric Demand Power '[W'](Hourly) ]]/1000</f>
        <v>9.4687256173950995</v>
      </c>
    </row>
    <row r="464" spans="1:3" x14ac:dyDescent="0.25">
      <c r="A464" s="9" t="s">
        <v>635</v>
      </c>
      <c r="B464" s="12">
        <v>9578.8480235041498</v>
      </c>
      <c r="C464">
        <f>SAFADModel_final_000046[[#This Row],[Whole Building:Facility Total Electric Demand Power '[W'](Hourly) ]]/1000</f>
        <v>9.5788480235041504</v>
      </c>
    </row>
    <row r="465" spans="1:3" x14ac:dyDescent="0.25">
      <c r="A465" s="9" t="s">
        <v>636</v>
      </c>
      <c r="B465" s="12">
        <v>9706.425818988404</v>
      </c>
      <c r="C465">
        <f>SAFADModel_final_000046[[#This Row],[Whole Building:Facility Total Electric Demand Power '[W'](Hourly) ]]/1000</f>
        <v>9.7064258189884036</v>
      </c>
    </row>
    <row r="466" spans="1:3" x14ac:dyDescent="0.25">
      <c r="A466" s="9" t="s">
        <v>637</v>
      </c>
      <c r="B466" s="12">
        <v>9784.5899861027738</v>
      </c>
      <c r="C466">
        <f>SAFADModel_final_000046[[#This Row],[Whole Building:Facility Total Electric Demand Power '[W'](Hourly) ]]/1000</f>
        <v>9.7845899861027732</v>
      </c>
    </row>
    <row r="467" spans="1:3" x14ac:dyDescent="0.25">
      <c r="A467" s="9" t="s">
        <v>638</v>
      </c>
      <c r="B467" s="12">
        <v>9811.4439905724848</v>
      </c>
      <c r="C467">
        <f>SAFADModel_final_000046[[#This Row],[Whole Building:Facility Total Electric Demand Power '[W'](Hourly) ]]/1000</f>
        <v>9.8114439905724851</v>
      </c>
    </row>
    <row r="468" spans="1:3" x14ac:dyDescent="0.25">
      <c r="A468" s="9" t="s">
        <v>639</v>
      </c>
      <c r="B468" s="12">
        <v>9816.9888750957307</v>
      </c>
      <c r="C468">
        <f>SAFADModel_final_000046[[#This Row],[Whole Building:Facility Total Electric Demand Power '[W'](Hourly) ]]/1000</f>
        <v>9.8169888750957313</v>
      </c>
    </row>
    <row r="469" spans="1:3" x14ac:dyDescent="0.25">
      <c r="A469" s="9" t="s">
        <v>640</v>
      </c>
      <c r="B469" s="12">
        <v>9832.5511325811385</v>
      </c>
      <c r="C469">
        <f>SAFADModel_final_000046[[#This Row],[Whole Building:Facility Total Electric Demand Power '[W'](Hourly) ]]/1000</f>
        <v>9.8325511325811377</v>
      </c>
    </row>
    <row r="470" spans="1:3" x14ac:dyDescent="0.25">
      <c r="A470" s="9" t="s">
        <v>641</v>
      </c>
      <c r="B470" s="12">
        <v>9848.95233622466</v>
      </c>
      <c r="C470">
        <f>SAFADModel_final_000046[[#This Row],[Whole Building:Facility Total Electric Demand Power '[W'](Hourly) ]]/1000</f>
        <v>9.8489523362246594</v>
      </c>
    </row>
    <row r="471" spans="1:3" x14ac:dyDescent="0.25">
      <c r="A471" s="9" t="s">
        <v>642</v>
      </c>
      <c r="B471" s="12">
        <v>9857.3209353441034</v>
      </c>
      <c r="C471">
        <f>SAFADModel_final_000046[[#This Row],[Whole Building:Facility Total Electric Demand Power '[W'](Hourly) ]]/1000</f>
        <v>9.857320935344104</v>
      </c>
    </row>
    <row r="472" spans="1:3" x14ac:dyDescent="0.25">
      <c r="A472" s="9" t="s">
        <v>643</v>
      </c>
      <c r="B472" s="12">
        <v>9849.452852534092</v>
      </c>
      <c r="C472">
        <f>SAFADModel_final_000046[[#This Row],[Whole Building:Facility Total Electric Demand Power '[W'](Hourly) ]]/1000</f>
        <v>9.8494528525340925</v>
      </c>
    </row>
    <row r="473" spans="1:3" x14ac:dyDescent="0.25">
      <c r="A473" s="9" t="s">
        <v>644</v>
      </c>
      <c r="B473" s="12">
        <v>9828.7488088927039</v>
      </c>
      <c r="C473">
        <f>SAFADModel_final_000046[[#This Row],[Whole Building:Facility Total Electric Demand Power '[W'](Hourly) ]]/1000</f>
        <v>9.8287488088927031</v>
      </c>
    </row>
    <row r="474" spans="1:3" x14ac:dyDescent="0.25">
      <c r="A474" s="9" t="s">
        <v>645</v>
      </c>
      <c r="B474" s="12">
        <v>9806.4427376797157</v>
      </c>
      <c r="C474">
        <f>SAFADModel_final_000046[[#This Row],[Whole Building:Facility Total Electric Demand Power '[W'](Hourly) ]]/1000</f>
        <v>9.8064427376797152</v>
      </c>
    </row>
    <row r="475" spans="1:3" x14ac:dyDescent="0.25">
      <c r="A475" s="9" t="s">
        <v>646</v>
      </c>
      <c r="B475" s="12">
        <v>9791.1471945342546</v>
      </c>
      <c r="C475">
        <f>SAFADModel_final_000046[[#This Row],[Whole Building:Facility Total Electric Demand Power '[W'](Hourly) ]]/1000</f>
        <v>9.7911471945342541</v>
      </c>
    </row>
    <row r="476" spans="1:3" x14ac:dyDescent="0.25">
      <c r="A476" s="9" t="s">
        <v>647</v>
      </c>
      <c r="B476" s="12">
        <v>9780.6374710025175</v>
      </c>
      <c r="C476">
        <f>SAFADModel_final_000046[[#This Row],[Whole Building:Facility Total Electric Demand Power '[W'](Hourly) ]]/1000</f>
        <v>9.7806374710025175</v>
      </c>
    </row>
    <row r="477" spans="1:3" x14ac:dyDescent="0.25">
      <c r="A477" s="9" t="s">
        <v>648</v>
      </c>
      <c r="B477" s="12">
        <v>9770.3515776532058</v>
      </c>
      <c r="C477">
        <f>SAFADModel_final_000046[[#This Row],[Whole Building:Facility Total Electric Demand Power '[W'](Hourly) ]]/1000</f>
        <v>9.7703515776532051</v>
      </c>
    </row>
    <row r="478" spans="1:3" x14ac:dyDescent="0.25">
      <c r="A478" s="9" t="s">
        <v>649</v>
      </c>
      <c r="B478" s="12">
        <v>9757.4110263013208</v>
      </c>
      <c r="C478">
        <f>SAFADModel_final_000046[[#This Row],[Whole Building:Facility Total Electric Demand Power '[W'](Hourly) ]]/1000</f>
        <v>9.7574110263013214</v>
      </c>
    </row>
    <row r="479" spans="1:3" x14ac:dyDescent="0.25">
      <c r="A479" s="9" t="s">
        <v>650</v>
      </c>
      <c r="B479" s="12">
        <v>9745.6266018044917</v>
      </c>
      <c r="C479">
        <f>SAFADModel_final_000046[[#This Row],[Whole Building:Facility Total Electric Demand Power '[W'](Hourly) ]]/1000</f>
        <v>9.7456266018044921</v>
      </c>
    </row>
    <row r="480" spans="1:3" x14ac:dyDescent="0.25">
      <c r="A480" s="9" t="s">
        <v>651</v>
      </c>
      <c r="B480" s="12">
        <v>9733.4240044919552</v>
      </c>
      <c r="C480">
        <f>SAFADModel_final_000046[[#This Row],[Whole Building:Facility Total Electric Demand Power '[W'](Hourly) ]]/1000</f>
        <v>9.7334240044919547</v>
      </c>
    </row>
    <row r="481" spans="1:3" x14ac:dyDescent="0.25">
      <c r="A481" s="9" t="s">
        <v>652</v>
      </c>
      <c r="B481" s="12">
        <v>9709.3216980840552</v>
      </c>
      <c r="C481">
        <f>SAFADModel_final_000046[[#This Row],[Whole Building:Facility Total Electric Demand Power '[W'](Hourly) ]]/1000</f>
        <v>9.7093216980840555</v>
      </c>
    </row>
    <row r="482" spans="1:3" x14ac:dyDescent="0.25">
      <c r="A482" s="9" t="s">
        <v>653</v>
      </c>
      <c r="B482" s="12">
        <v>9671.0973004057432</v>
      </c>
      <c r="C482">
        <f>SAFADModel_final_000046[[#This Row],[Whole Building:Facility Total Electric Demand Power '[W'](Hourly) ]]/1000</f>
        <v>9.6710973004057426</v>
      </c>
    </row>
    <row r="483" spans="1:3" x14ac:dyDescent="0.25">
      <c r="A483" s="9" t="s">
        <v>654</v>
      </c>
      <c r="B483" s="12">
        <v>9632.5860311304732</v>
      </c>
      <c r="C483">
        <f>SAFADModel_final_000046[[#This Row],[Whole Building:Facility Total Electric Demand Power '[W'](Hourly) ]]/1000</f>
        <v>9.6325860311304741</v>
      </c>
    </row>
    <row r="484" spans="1:3" x14ac:dyDescent="0.25">
      <c r="A484" s="9" t="s">
        <v>655</v>
      </c>
      <c r="B484" s="12">
        <v>9606.6239614989026</v>
      </c>
      <c r="C484">
        <f>SAFADModel_final_000046[[#This Row],[Whole Building:Facility Total Electric Demand Power '[W'](Hourly) ]]/1000</f>
        <v>9.6066239614989026</v>
      </c>
    </row>
    <row r="485" spans="1:3" x14ac:dyDescent="0.25">
      <c r="A485" s="9" t="s">
        <v>656</v>
      </c>
      <c r="B485" s="12">
        <v>9602.2988622553366</v>
      </c>
      <c r="C485">
        <f>SAFADModel_final_000046[[#This Row],[Whole Building:Facility Total Electric Demand Power '[W'](Hourly) ]]/1000</f>
        <v>9.6022988622553367</v>
      </c>
    </row>
    <row r="486" spans="1:3" x14ac:dyDescent="0.25">
      <c r="A486" s="9" t="s">
        <v>657</v>
      </c>
      <c r="B486" s="12">
        <v>9601.1976386292099</v>
      </c>
      <c r="C486">
        <f>SAFADModel_final_000046[[#This Row],[Whole Building:Facility Total Electric Demand Power '[W'](Hourly) ]]/1000</f>
        <v>9.6011976386292091</v>
      </c>
    </row>
    <row r="487" spans="1:3" x14ac:dyDescent="0.25">
      <c r="A487" s="9" t="s">
        <v>658</v>
      </c>
      <c r="B487" s="12">
        <v>9615.1283453905016</v>
      </c>
      <c r="C487">
        <f>SAFADModel_final_000046[[#This Row],[Whole Building:Facility Total Electric Demand Power '[W'](Hourly) ]]/1000</f>
        <v>9.6151283453905023</v>
      </c>
    </row>
    <row r="488" spans="1:3" x14ac:dyDescent="0.25">
      <c r="A488" s="9" t="s">
        <v>659</v>
      </c>
      <c r="B488" s="12">
        <v>9650.4082620967438</v>
      </c>
      <c r="C488">
        <f>SAFADModel_final_000046[[#This Row],[Whole Building:Facility Total Electric Demand Power '[W'](Hourly) ]]/1000</f>
        <v>9.6504082620967431</v>
      </c>
    </row>
    <row r="489" spans="1:3" x14ac:dyDescent="0.25">
      <c r="A489" s="9" t="s">
        <v>660</v>
      </c>
      <c r="B489" s="12">
        <v>9700.9829592445167</v>
      </c>
      <c r="C489">
        <f>SAFADModel_final_000046[[#This Row],[Whole Building:Facility Total Electric Demand Power '[W'](Hourly) ]]/1000</f>
        <v>9.7009829592445165</v>
      </c>
    </row>
    <row r="490" spans="1:3" x14ac:dyDescent="0.25">
      <c r="A490" s="9" t="s">
        <v>661</v>
      </c>
      <c r="B490" s="12">
        <v>9758.7413570519311</v>
      </c>
      <c r="C490">
        <f>SAFADModel_final_000046[[#This Row],[Whole Building:Facility Total Electric Demand Power '[W'](Hourly) ]]/1000</f>
        <v>9.7587413570519317</v>
      </c>
    </row>
    <row r="491" spans="1:3" x14ac:dyDescent="0.25">
      <c r="A491" s="9" t="s">
        <v>662</v>
      </c>
      <c r="B491" s="12">
        <v>9814.5977396603284</v>
      </c>
      <c r="C491">
        <f>SAFADModel_final_000046[[#This Row],[Whole Building:Facility Total Electric Demand Power '[W'](Hourly) ]]/1000</f>
        <v>9.8145977396603286</v>
      </c>
    </row>
    <row r="492" spans="1:3" x14ac:dyDescent="0.25">
      <c r="A492" s="9" t="s">
        <v>663</v>
      </c>
      <c r="B492" s="12">
        <v>9853.3310757781128</v>
      </c>
      <c r="C492">
        <f>SAFADModel_final_000046[[#This Row],[Whole Building:Facility Total Electric Demand Power '[W'](Hourly) ]]/1000</f>
        <v>9.8533310757781134</v>
      </c>
    </row>
    <row r="493" spans="1:3" x14ac:dyDescent="0.25">
      <c r="A493" s="9" t="s">
        <v>664</v>
      </c>
      <c r="B493" s="12">
        <v>9880.036186903837</v>
      </c>
      <c r="C493">
        <f>SAFADModel_final_000046[[#This Row],[Whole Building:Facility Total Electric Demand Power '[W'](Hourly) ]]/1000</f>
        <v>9.8800361869038369</v>
      </c>
    </row>
    <row r="494" spans="1:3" x14ac:dyDescent="0.25">
      <c r="A494" s="9" t="s">
        <v>665</v>
      </c>
      <c r="B494" s="12">
        <v>9901.3307590598361</v>
      </c>
      <c r="C494">
        <f>SAFADModel_final_000046[[#This Row],[Whole Building:Facility Total Electric Demand Power '[W'](Hourly) ]]/1000</f>
        <v>9.9013307590598352</v>
      </c>
    </row>
    <row r="495" spans="1:3" x14ac:dyDescent="0.25">
      <c r="A495" s="9" t="s">
        <v>666</v>
      </c>
      <c r="B495" s="12">
        <v>9912.9981502544379</v>
      </c>
      <c r="C495">
        <f>SAFADModel_final_000046[[#This Row],[Whole Building:Facility Total Electric Demand Power '[W'](Hourly) ]]/1000</f>
        <v>9.9129981502544382</v>
      </c>
    </row>
    <row r="496" spans="1:3" x14ac:dyDescent="0.25">
      <c r="A496" s="9" t="s">
        <v>667</v>
      </c>
      <c r="B496" s="12">
        <v>9908.2035696825133</v>
      </c>
      <c r="C496">
        <f>SAFADModel_final_000046[[#This Row],[Whole Building:Facility Total Electric Demand Power '[W'](Hourly) ]]/1000</f>
        <v>9.908203569682513</v>
      </c>
    </row>
    <row r="497" spans="1:3" x14ac:dyDescent="0.25">
      <c r="A497" s="9" t="s">
        <v>668</v>
      </c>
      <c r="B497" s="12">
        <v>9888.2795649275649</v>
      </c>
      <c r="C497">
        <f>SAFADModel_final_000046[[#This Row],[Whole Building:Facility Total Electric Demand Power '[W'](Hourly) ]]/1000</f>
        <v>9.888279564927565</v>
      </c>
    </row>
    <row r="498" spans="1:3" x14ac:dyDescent="0.25">
      <c r="A498" s="9" t="s">
        <v>669</v>
      </c>
      <c r="B498" s="12">
        <v>9860.3540166592502</v>
      </c>
      <c r="C498">
        <f>SAFADModel_final_000046[[#This Row],[Whole Building:Facility Total Electric Demand Power '[W'](Hourly) ]]/1000</f>
        <v>9.8603540166592509</v>
      </c>
    </row>
    <row r="499" spans="1:3" x14ac:dyDescent="0.25">
      <c r="A499" s="9" t="s">
        <v>670</v>
      </c>
      <c r="B499" s="12">
        <v>9824.5726332150316</v>
      </c>
      <c r="C499">
        <f>SAFADModel_final_000046[[#This Row],[Whole Building:Facility Total Electric Demand Power '[W'](Hourly) ]]/1000</f>
        <v>9.8245726332150323</v>
      </c>
    </row>
    <row r="500" spans="1:3" x14ac:dyDescent="0.25">
      <c r="A500" s="9" t="s">
        <v>671</v>
      </c>
      <c r="B500" s="12">
        <v>9786.404166612323</v>
      </c>
      <c r="C500">
        <f>SAFADModel_final_000046[[#This Row],[Whole Building:Facility Total Electric Demand Power '[W'](Hourly) ]]/1000</f>
        <v>9.7864041666123232</v>
      </c>
    </row>
    <row r="501" spans="1:3" x14ac:dyDescent="0.25">
      <c r="A501" s="9" t="s">
        <v>672</v>
      </c>
      <c r="B501" s="12">
        <v>9750.9670179322802</v>
      </c>
      <c r="C501">
        <f>SAFADModel_final_000046[[#This Row],[Whole Building:Facility Total Electric Demand Power '[W'](Hourly) ]]/1000</f>
        <v>9.7509670179322807</v>
      </c>
    </row>
    <row r="502" spans="1:3" x14ac:dyDescent="0.25">
      <c r="A502" s="9" t="s">
        <v>673</v>
      </c>
      <c r="B502" s="12">
        <v>9726.1450624433746</v>
      </c>
      <c r="C502">
        <f>SAFADModel_final_000046[[#This Row],[Whole Building:Facility Total Electric Demand Power '[W'](Hourly) ]]/1000</f>
        <v>9.7261450624433738</v>
      </c>
    </row>
    <row r="503" spans="1:3" x14ac:dyDescent="0.25">
      <c r="A503" s="9" t="s">
        <v>674</v>
      </c>
      <c r="B503" s="12">
        <v>9705.4789005105631</v>
      </c>
      <c r="C503">
        <f>SAFADModel_final_000046[[#This Row],[Whole Building:Facility Total Electric Demand Power '[W'](Hourly) ]]/1000</f>
        <v>9.7054789005105633</v>
      </c>
    </row>
    <row r="504" spans="1:3" x14ac:dyDescent="0.25">
      <c r="A504" s="9" t="s">
        <v>675</v>
      </c>
      <c r="B504" s="12">
        <v>9671.3593783182459</v>
      </c>
      <c r="C504">
        <f>SAFADModel_final_000046[[#This Row],[Whole Building:Facility Total Electric Demand Power '[W'](Hourly) ]]/1000</f>
        <v>9.6713593783182468</v>
      </c>
    </row>
    <row r="505" spans="1:3" x14ac:dyDescent="0.25">
      <c r="A505" s="9" t="s">
        <v>676</v>
      </c>
      <c r="B505" s="12">
        <v>9633.9386930097407</v>
      </c>
      <c r="C505">
        <f>SAFADModel_final_000046[[#This Row],[Whole Building:Facility Total Electric Demand Power '[W'](Hourly) ]]/1000</f>
        <v>9.6339386930097408</v>
      </c>
    </row>
    <row r="506" spans="1:3" x14ac:dyDescent="0.25">
      <c r="A506" s="9" t="s">
        <v>361</v>
      </c>
      <c r="B506" s="12">
        <v>9604.8052812754468</v>
      </c>
      <c r="C506">
        <f>SAFADModel_final_000046[[#This Row],[Whole Building:Facility Total Electric Demand Power '[W'](Hourly) ]]/1000</f>
        <v>9.6048052812754463</v>
      </c>
    </row>
    <row r="507" spans="1:3" x14ac:dyDescent="0.25">
      <c r="A507" s="9" t="s">
        <v>362</v>
      </c>
      <c r="B507" s="12">
        <v>9571.1892246182342</v>
      </c>
      <c r="C507">
        <f>SAFADModel_final_000046[[#This Row],[Whole Building:Facility Total Electric Demand Power '[W'](Hourly) ]]/1000</f>
        <v>9.5711892246182337</v>
      </c>
    </row>
    <row r="508" spans="1:3" x14ac:dyDescent="0.25">
      <c r="A508" s="9" t="s">
        <v>363</v>
      </c>
      <c r="B508" s="12">
        <v>9545.1916068028822</v>
      </c>
      <c r="C508">
        <f>SAFADModel_final_000046[[#This Row],[Whole Building:Facility Total Electric Demand Power '[W'](Hourly) ]]/1000</f>
        <v>9.5451916068028826</v>
      </c>
    </row>
    <row r="509" spans="1:3" x14ac:dyDescent="0.25">
      <c r="A509" s="9" t="s">
        <v>364</v>
      </c>
      <c r="B509" s="12">
        <v>9535.8074329677675</v>
      </c>
      <c r="C509">
        <f>SAFADModel_final_000046[[#This Row],[Whole Building:Facility Total Electric Demand Power '[W'](Hourly) ]]/1000</f>
        <v>9.5358074329677667</v>
      </c>
    </row>
    <row r="510" spans="1:3" x14ac:dyDescent="0.25">
      <c r="A510" s="9" t="s">
        <v>365</v>
      </c>
      <c r="B510" s="12">
        <v>9520.4194372874554</v>
      </c>
      <c r="C510">
        <f>SAFADModel_final_000046[[#This Row],[Whole Building:Facility Total Electric Demand Power '[W'](Hourly) ]]/1000</f>
        <v>9.5204194372874547</v>
      </c>
    </row>
    <row r="511" spans="1:3" x14ac:dyDescent="0.25">
      <c r="A511" s="9" t="s">
        <v>366</v>
      </c>
      <c r="B511" s="12">
        <v>9545.8236771307202</v>
      </c>
      <c r="C511">
        <f>SAFADModel_final_000046[[#This Row],[Whole Building:Facility Total Electric Demand Power '[W'](Hourly) ]]/1000</f>
        <v>9.5458236771307199</v>
      </c>
    </row>
    <row r="512" spans="1:3" x14ac:dyDescent="0.25">
      <c r="A512" s="9" t="s">
        <v>367</v>
      </c>
      <c r="B512" s="12">
        <v>9640.3991720618797</v>
      </c>
      <c r="C512">
        <f>SAFADModel_final_000046[[#This Row],[Whole Building:Facility Total Electric Demand Power '[W'](Hourly) ]]/1000</f>
        <v>9.6403991720618798</v>
      </c>
    </row>
    <row r="513" spans="1:3" x14ac:dyDescent="0.25">
      <c r="A513" s="9" t="s">
        <v>368</v>
      </c>
      <c r="B513" s="12">
        <v>34638.038328041141</v>
      </c>
      <c r="C513">
        <f>SAFADModel_final_000046[[#This Row],[Whole Building:Facility Total Electric Demand Power '[W'](Hourly) ]]/1000</f>
        <v>34.638038328041141</v>
      </c>
    </row>
    <row r="514" spans="1:3" x14ac:dyDescent="0.25">
      <c r="A514" s="9" t="s">
        <v>369</v>
      </c>
      <c r="B514" s="12">
        <v>92314.822921332088</v>
      </c>
      <c r="C514">
        <f>SAFADModel_final_000046[[#This Row],[Whole Building:Facility Total Electric Demand Power '[W'](Hourly) ]]/1000</f>
        <v>92.314822921332095</v>
      </c>
    </row>
    <row r="515" spans="1:3" x14ac:dyDescent="0.25">
      <c r="A515" s="9" t="s">
        <v>370</v>
      </c>
      <c r="B515" s="12">
        <v>168487.68560307557</v>
      </c>
      <c r="C515">
        <f>SAFADModel_final_000046[[#This Row],[Whole Building:Facility Total Electric Demand Power '[W'](Hourly) ]]/1000</f>
        <v>168.48768560307556</v>
      </c>
    </row>
    <row r="516" spans="1:3" x14ac:dyDescent="0.25">
      <c r="A516" s="9" t="s">
        <v>371</v>
      </c>
      <c r="B516" s="12">
        <v>166577.78241330874</v>
      </c>
      <c r="C516">
        <f>SAFADModel_final_000046[[#This Row],[Whole Building:Facility Total Electric Demand Power '[W'](Hourly) ]]/1000</f>
        <v>166.57778241330874</v>
      </c>
    </row>
    <row r="517" spans="1:3" x14ac:dyDescent="0.25">
      <c r="A517" s="9" t="s">
        <v>372</v>
      </c>
      <c r="B517" s="12">
        <v>212631.47777824919</v>
      </c>
      <c r="C517">
        <f>SAFADModel_final_000046[[#This Row],[Whole Building:Facility Total Electric Demand Power '[W'](Hourly) ]]/1000</f>
        <v>212.63147777824918</v>
      </c>
    </row>
    <row r="518" spans="1:3" x14ac:dyDescent="0.25">
      <c r="A518" s="9" t="s">
        <v>373</v>
      </c>
      <c r="B518" s="12">
        <v>212559.58602604398</v>
      </c>
      <c r="C518">
        <f>SAFADModel_final_000046[[#This Row],[Whole Building:Facility Total Electric Demand Power '[W'](Hourly) ]]/1000</f>
        <v>212.55958602604397</v>
      </c>
    </row>
    <row r="519" spans="1:3" x14ac:dyDescent="0.25">
      <c r="A519" s="9" t="s">
        <v>374</v>
      </c>
      <c r="B519" s="12">
        <v>209055.9559403412</v>
      </c>
      <c r="C519">
        <f>SAFADModel_final_000046[[#This Row],[Whole Building:Facility Total Electric Demand Power '[W'](Hourly) ]]/1000</f>
        <v>209.05595594034119</v>
      </c>
    </row>
    <row r="520" spans="1:3" x14ac:dyDescent="0.25">
      <c r="A520" s="9" t="s">
        <v>375</v>
      </c>
      <c r="B520" s="12">
        <v>214255.36201434195</v>
      </c>
      <c r="C520">
        <f>SAFADModel_final_000046[[#This Row],[Whole Building:Facility Total Electric Demand Power '[W'](Hourly) ]]/1000</f>
        <v>214.25536201434196</v>
      </c>
    </row>
    <row r="521" spans="1:3" x14ac:dyDescent="0.25">
      <c r="A521" s="9" t="s">
        <v>376</v>
      </c>
      <c r="B521" s="12">
        <v>203779.93828588017</v>
      </c>
      <c r="C521">
        <f>SAFADModel_final_000046[[#This Row],[Whole Building:Facility Total Electric Demand Power '[W'](Hourly) ]]/1000</f>
        <v>203.77993828588018</v>
      </c>
    </row>
    <row r="522" spans="1:3" x14ac:dyDescent="0.25">
      <c r="A522" s="9" t="s">
        <v>377</v>
      </c>
      <c r="B522" s="12">
        <v>185412.78366031867</v>
      </c>
      <c r="C522">
        <f>SAFADModel_final_000046[[#This Row],[Whole Building:Facility Total Electric Demand Power '[W'](Hourly) ]]/1000</f>
        <v>185.41278366031867</v>
      </c>
    </row>
    <row r="523" spans="1:3" x14ac:dyDescent="0.25">
      <c r="A523" s="9" t="s">
        <v>378</v>
      </c>
      <c r="B523" s="12">
        <v>64548.835216437932</v>
      </c>
      <c r="C523">
        <f>SAFADModel_final_000046[[#This Row],[Whole Building:Facility Total Electric Demand Power '[W'](Hourly) ]]/1000</f>
        <v>64.548835216437936</v>
      </c>
    </row>
    <row r="524" spans="1:3" x14ac:dyDescent="0.25">
      <c r="A524" s="9" t="s">
        <v>379</v>
      </c>
      <c r="B524" s="12">
        <v>31937.685388818576</v>
      </c>
      <c r="C524">
        <f>SAFADModel_final_000046[[#This Row],[Whole Building:Facility Total Electric Demand Power '[W'](Hourly) ]]/1000</f>
        <v>31.937685388818576</v>
      </c>
    </row>
    <row r="525" spans="1:3" x14ac:dyDescent="0.25">
      <c r="A525" s="9" t="s">
        <v>380</v>
      </c>
      <c r="B525" s="12">
        <v>13069.661676637641</v>
      </c>
      <c r="C525">
        <f>SAFADModel_final_000046[[#This Row],[Whole Building:Facility Total Electric Demand Power '[W'](Hourly) ]]/1000</f>
        <v>13.06966167663764</v>
      </c>
    </row>
    <row r="526" spans="1:3" x14ac:dyDescent="0.25">
      <c r="A526" s="9" t="s">
        <v>381</v>
      </c>
      <c r="B526" s="12">
        <v>10045.493276336916</v>
      </c>
      <c r="C526">
        <f>SAFADModel_final_000046[[#This Row],[Whole Building:Facility Total Electric Demand Power '[W'](Hourly) ]]/1000</f>
        <v>10.045493276336916</v>
      </c>
    </row>
    <row r="527" spans="1:3" x14ac:dyDescent="0.25">
      <c r="A527" s="9" t="s">
        <v>382</v>
      </c>
      <c r="B527" s="12">
        <v>9599.1653142028354</v>
      </c>
      <c r="C527">
        <f>SAFADModel_final_000046[[#This Row],[Whole Building:Facility Total Electric Demand Power '[W'](Hourly) ]]/1000</f>
        <v>9.5991653142028355</v>
      </c>
    </row>
    <row r="528" spans="1:3" x14ac:dyDescent="0.25">
      <c r="A528" s="9" t="s">
        <v>383</v>
      </c>
      <c r="B528" s="12">
        <v>9573.9721960626139</v>
      </c>
      <c r="C528">
        <f>SAFADModel_final_000046[[#This Row],[Whole Building:Facility Total Electric Demand Power '[W'](Hourly) ]]/1000</f>
        <v>9.5739721960626145</v>
      </c>
    </row>
    <row r="529" spans="1:3" x14ac:dyDescent="0.25">
      <c r="A529" s="9" t="s">
        <v>384</v>
      </c>
      <c r="B529" s="12">
        <v>9559.7209573401688</v>
      </c>
      <c r="C529">
        <f>SAFADModel_final_000046[[#This Row],[Whole Building:Facility Total Electric Demand Power '[W'](Hourly) ]]/1000</f>
        <v>9.5597209573401685</v>
      </c>
    </row>
    <row r="530" spans="1:3" x14ac:dyDescent="0.25">
      <c r="A530" s="9" t="s">
        <v>385</v>
      </c>
      <c r="B530" s="12">
        <v>9555.4170358096108</v>
      </c>
      <c r="C530">
        <f>SAFADModel_final_000046[[#This Row],[Whole Building:Facility Total Electric Demand Power '[W'](Hourly) ]]/1000</f>
        <v>9.5554170358096115</v>
      </c>
    </row>
    <row r="531" spans="1:3" x14ac:dyDescent="0.25">
      <c r="A531" s="9" t="s">
        <v>386</v>
      </c>
      <c r="B531" s="12">
        <v>9552.0538236806806</v>
      </c>
      <c r="C531">
        <f>SAFADModel_final_000046[[#This Row],[Whole Building:Facility Total Electric Demand Power '[W'](Hourly) ]]/1000</f>
        <v>9.55205382368068</v>
      </c>
    </row>
    <row r="532" spans="1:3" x14ac:dyDescent="0.25">
      <c r="A532" s="9" t="s">
        <v>387</v>
      </c>
      <c r="B532" s="12">
        <v>9505.1932086666329</v>
      </c>
      <c r="C532">
        <f>SAFADModel_final_000046[[#This Row],[Whole Building:Facility Total Electric Demand Power '[W'](Hourly) ]]/1000</f>
        <v>9.5051932086666326</v>
      </c>
    </row>
    <row r="533" spans="1:3" x14ac:dyDescent="0.25">
      <c r="A533" s="9" t="s">
        <v>388</v>
      </c>
      <c r="B533" s="12">
        <v>9402.3983696115065</v>
      </c>
      <c r="C533">
        <f>SAFADModel_final_000046[[#This Row],[Whole Building:Facility Total Electric Demand Power '[W'](Hourly) ]]/1000</f>
        <v>9.4023983696115057</v>
      </c>
    </row>
    <row r="534" spans="1:3" x14ac:dyDescent="0.25">
      <c r="A534" s="9" t="s">
        <v>389</v>
      </c>
      <c r="B534" s="12">
        <v>9297.564719467091</v>
      </c>
      <c r="C534">
        <f>SAFADModel_final_000046[[#This Row],[Whole Building:Facility Total Electric Demand Power '[W'](Hourly) ]]/1000</f>
        <v>9.2975647194670916</v>
      </c>
    </row>
    <row r="535" spans="1:3" x14ac:dyDescent="0.25">
      <c r="A535" s="9" t="s">
        <v>390</v>
      </c>
      <c r="B535" s="12">
        <v>9277.2867082784196</v>
      </c>
      <c r="C535">
        <f>SAFADModel_final_000046[[#This Row],[Whole Building:Facility Total Electric Demand Power '[W'](Hourly) ]]/1000</f>
        <v>9.2772867082784192</v>
      </c>
    </row>
    <row r="536" spans="1:3" x14ac:dyDescent="0.25">
      <c r="A536" s="9" t="s">
        <v>391</v>
      </c>
      <c r="B536" s="12">
        <v>9429.5979010387746</v>
      </c>
      <c r="C536">
        <f>SAFADModel_final_000046[[#This Row],[Whole Building:Facility Total Electric Demand Power '[W'](Hourly) ]]/1000</f>
        <v>9.4295979010387754</v>
      </c>
    </row>
    <row r="537" spans="1:3" x14ac:dyDescent="0.25">
      <c r="A537" s="9" t="s">
        <v>392</v>
      </c>
      <c r="B537" s="12">
        <v>23727.444554834845</v>
      </c>
      <c r="C537">
        <f>SAFADModel_final_000046[[#This Row],[Whole Building:Facility Total Electric Demand Power '[W'](Hourly) ]]/1000</f>
        <v>23.727444554834843</v>
      </c>
    </row>
    <row r="538" spans="1:3" x14ac:dyDescent="0.25">
      <c r="A538" s="9" t="s">
        <v>393</v>
      </c>
      <c r="B538" s="12">
        <v>129568.2751840105</v>
      </c>
      <c r="C538">
        <f>SAFADModel_final_000046[[#This Row],[Whole Building:Facility Total Electric Demand Power '[W'](Hourly) ]]/1000</f>
        <v>129.5682751840105</v>
      </c>
    </row>
    <row r="539" spans="1:3" x14ac:dyDescent="0.25">
      <c r="A539" s="9" t="s">
        <v>394</v>
      </c>
      <c r="B539" s="12">
        <v>176972.96626372906</v>
      </c>
      <c r="C539">
        <f>SAFADModel_final_000046[[#This Row],[Whole Building:Facility Total Electric Demand Power '[W'](Hourly) ]]/1000</f>
        <v>176.97296626372906</v>
      </c>
    </row>
    <row r="540" spans="1:3" x14ac:dyDescent="0.25">
      <c r="A540" s="9" t="s">
        <v>395</v>
      </c>
      <c r="B540" s="12">
        <v>191461.29416481443</v>
      </c>
      <c r="C540">
        <f>SAFADModel_final_000046[[#This Row],[Whole Building:Facility Total Electric Demand Power '[W'](Hourly) ]]/1000</f>
        <v>191.46129416481443</v>
      </c>
    </row>
    <row r="541" spans="1:3" x14ac:dyDescent="0.25">
      <c r="A541" s="9" t="s">
        <v>396</v>
      </c>
      <c r="B541" s="12">
        <v>207888.05992803388</v>
      </c>
      <c r="C541">
        <f>SAFADModel_final_000046[[#This Row],[Whole Building:Facility Total Electric Demand Power '[W'](Hourly) ]]/1000</f>
        <v>207.88805992803387</v>
      </c>
    </row>
    <row r="542" spans="1:3" x14ac:dyDescent="0.25">
      <c r="A542" s="9" t="s">
        <v>397</v>
      </c>
      <c r="B542" s="12">
        <v>207974.18686189572</v>
      </c>
      <c r="C542">
        <f>SAFADModel_final_000046[[#This Row],[Whole Building:Facility Total Electric Demand Power '[W'](Hourly) ]]/1000</f>
        <v>207.97418686189573</v>
      </c>
    </row>
    <row r="543" spans="1:3" x14ac:dyDescent="0.25">
      <c r="A543" s="9" t="s">
        <v>398</v>
      </c>
      <c r="B543" s="12">
        <v>231857.85906144176</v>
      </c>
      <c r="C543">
        <f>SAFADModel_final_000046[[#This Row],[Whole Building:Facility Total Electric Demand Power '[W'](Hourly) ]]/1000</f>
        <v>231.85785906144176</v>
      </c>
    </row>
    <row r="544" spans="1:3" x14ac:dyDescent="0.25">
      <c r="A544" s="9" t="s">
        <v>399</v>
      </c>
      <c r="B544" s="12">
        <v>231865.58471809825</v>
      </c>
      <c r="C544">
        <f>SAFADModel_final_000046[[#This Row],[Whole Building:Facility Total Electric Demand Power '[W'](Hourly) ]]/1000</f>
        <v>231.86558471809826</v>
      </c>
    </row>
    <row r="545" spans="1:3" x14ac:dyDescent="0.25">
      <c r="A545" s="9" t="s">
        <v>400</v>
      </c>
      <c r="B545" s="12">
        <v>225462.92022754299</v>
      </c>
      <c r="C545">
        <f>SAFADModel_final_000046[[#This Row],[Whole Building:Facility Total Electric Demand Power '[W'](Hourly) ]]/1000</f>
        <v>225.46292022754298</v>
      </c>
    </row>
    <row r="546" spans="1:3" x14ac:dyDescent="0.25">
      <c r="A546" s="9" t="s">
        <v>401</v>
      </c>
      <c r="B546" s="12">
        <v>198429.44784167968</v>
      </c>
      <c r="C546">
        <f>SAFADModel_final_000046[[#This Row],[Whole Building:Facility Total Electric Demand Power '[W'](Hourly) ]]/1000</f>
        <v>198.42944784167969</v>
      </c>
    </row>
    <row r="547" spans="1:3" x14ac:dyDescent="0.25">
      <c r="A547" s="9" t="s">
        <v>402</v>
      </c>
      <c r="B547" s="12">
        <v>125219.80051517983</v>
      </c>
      <c r="C547">
        <f>SAFADModel_final_000046[[#This Row],[Whole Building:Facility Total Electric Demand Power '[W'](Hourly) ]]/1000</f>
        <v>125.21980051517983</v>
      </c>
    </row>
    <row r="548" spans="1:3" x14ac:dyDescent="0.25">
      <c r="A548" s="9" t="s">
        <v>403</v>
      </c>
      <c r="B548" s="12">
        <v>85989.501286041035</v>
      </c>
      <c r="C548">
        <f>SAFADModel_final_000046[[#This Row],[Whole Building:Facility Total Electric Demand Power '[W'](Hourly) ]]/1000</f>
        <v>85.989501286041033</v>
      </c>
    </row>
    <row r="549" spans="1:3" x14ac:dyDescent="0.25">
      <c r="A549" s="9" t="s">
        <v>404</v>
      </c>
      <c r="B549" s="12">
        <v>54792.369407203143</v>
      </c>
      <c r="C549">
        <f>SAFADModel_final_000046[[#This Row],[Whole Building:Facility Total Electric Demand Power '[W'](Hourly) ]]/1000</f>
        <v>54.79236940720314</v>
      </c>
    </row>
    <row r="550" spans="1:3" x14ac:dyDescent="0.25">
      <c r="A550" s="9" t="s">
        <v>405</v>
      </c>
      <c r="B550" s="12">
        <v>9721.5461158573471</v>
      </c>
      <c r="C550">
        <f>SAFADModel_final_000046[[#This Row],[Whole Building:Facility Total Electric Demand Power '[W'](Hourly) ]]/1000</f>
        <v>9.7215461158573468</v>
      </c>
    </row>
    <row r="551" spans="1:3" x14ac:dyDescent="0.25">
      <c r="A551" s="9" t="s">
        <v>406</v>
      </c>
      <c r="B551" s="12">
        <v>9711.8855700590193</v>
      </c>
      <c r="C551">
        <f>SAFADModel_final_000046[[#This Row],[Whole Building:Facility Total Electric Demand Power '[W'](Hourly) ]]/1000</f>
        <v>9.7118855700590192</v>
      </c>
    </row>
    <row r="552" spans="1:3" x14ac:dyDescent="0.25">
      <c r="A552" s="9" t="s">
        <v>407</v>
      </c>
      <c r="B552" s="12">
        <v>9698.751441806</v>
      </c>
      <c r="C552">
        <f>SAFADModel_final_000046[[#This Row],[Whole Building:Facility Total Electric Demand Power '[W'](Hourly) ]]/1000</f>
        <v>9.6987514418059995</v>
      </c>
    </row>
    <row r="553" spans="1:3" x14ac:dyDescent="0.25">
      <c r="A553" s="9" t="s">
        <v>408</v>
      </c>
      <c r="B553" s="12">
        <v>9687.2748567752642</v>
      </c>
      <c r="C553">
        <f>SAFADModel_final_000046[[#This Row],[Whole Building:Facility Total Electric Demand Power '[W'](Hourly) ]]/1000</f>
        <v>9.6872748567752645</v>
      </c>
    </row>
    <row r="554" spans="1:3" x14ac:dyDescent="0.25">
      <c r="A554" s="9" t="s">
        <v>409</v>
      </c>
      <c r="B554" s="12">
        <v>9675.963425286458</v>
      </c>
      <c r="C554">
        <f>SAFADModel_final_000046[[#This Row],[Whole Building:Facility Total Electric Demand Power '[W'](Hourly) ]]/1000</f>
        <v>9.6759634252864579</v>
      </c>
    </row>
    <row r="555" spans="1:3" x14ac:dyDescent="0.25">
      <c r="A555" s="9" t="s">
        <v>410</v>
      </c>
      <c r="B555" s="12">
        <v>9664.2500362006904</v>
      </c>
      <c r="C555">
        <f>SAFADModel_final_000046[[#This Row],[Whole Building:Facility Total Electric Demand Power '[W'](Hourly) ]]/1000</f>
        <v>9.6642500362006896</v>
      </c>
    </row>
    <row r="556" spans="1:3" x14ac:dyDescent="0.25">
      <c r="A556" s="9" t="s">
        <v>411</v>
      </c>
      <c r="B556" s="12">
        <v>9648.1256432918199</v>
      </c>
      <c r="C556">
        <f>SAFADModel_final_000046[[#This Row],[Whole Building:Facility Total Electric Demand Power '[W'](Hourly) ]]/1000</f>
        <v>9.6481256432918201</v>
      </c>
    </row>
    <row r="557" spans="1:3" x14ac:dyDescent="0.25">
      <c r="A557" s="9" t="s">
        <v>412</v>
      </c>
      <c r="B557" s="12">
        <v>9623.7690444627533</v>
      </c>
      <c r="C557">
        <f>SAFADModel_final_000046[[#This Row],[Whole Building:Facility Total Electric Demand Power '[W'](Hourly) ]]/1000</f>
        <v>9.6237690444627528</v>
      </c>
    </row>
    <row r="558" spans="1:3" x14ac:dyDescent="0.25">
      <c r="A558" s="9" t="s">
        <v>413</v>
      </c>
      <c r="B558" s="12">
        <v>9591.9521620738669</v>
      </c>
      <c r="C558">
        <f>SAFADModel_final_000046[[#This Row],[Whole Building:Facility Total Electric Demand Power '[W'](Hourly) ]]/1000</f>
        <v>9.5919521620738664</v>
      </c>
    </row>
    <row r="559" spans="1:3" x14ac:dyDescent="0.25">
      <c r="A559" s="9" t="s">
        <v>414</v>
      </c>
      <c r="B559" s="12">
        <v>9604.5733922521358</v>
      </c>
      <c r="C559">
        <f>SAFADModel_final_000046[[#This Row],[Whole Building:Facility Total Electric Demand Power '[W'](Hourly) ]]/1000</f>
        <v>9.604573392252135</v>
      </c>
    </row>
    <row r="560" spans="1:3" x14ac:dyDescent="0.25">
      <c r="A560" s="9" t="s">
        <v>415</v>
      </c>
      <c r="B560" s="12">
        <v>9681.423147752439</v>
      </c>
      <c r="C560">
        <f>SAFADModel_final_000046[[#This Row],[Whole Building:Facility Total Electric Demand Power '[W'](Hourly) ]]/1000</f>
        <v>9.6814231477524384</v>
      </c>
    </row>
    <row r="561" spans="1:3" x14ac:dyDescent="0.25">
      <c r="A561" s="9" t="s">
        <v>416</v>
      </c>
      <c r="B561" s="12">
        <v>28997.701249596143</v>
      </c>
      <c r="C561">
        <f>SAFADModel_final_000046[[#This Row],[Whole Building:Facility Total Electric Demand Power '[W'](Hourly) ]]/1000</f>
        <v>28.997701249596144</v>
      </c>
    </row>
    <row r="562" spans="1:3" x14ac:dyDescent="0.25">
      <c r="A562" s="9" t="s">
        <v>417</v>
      </c>
      <c r="B562" s="12">
        <v>133020.67427644148</v>
      </c>
      <c r="C562">
        <f>SAFADModel_final_000046[[#This Row],[Whole Building:Facility Total Electric Demand Power '[W'](Hourly) ]]/1000</f>
        <v>133.02067427644147</v>
      </c>
    </row>
    <row r="563" spans="1:3" x14ac:dyDescent="0.25">
      <c r="A563" s="9" t="s">
        <v>418</v>
      </c>
      <c r="B563" s="12">
        <v>176813.5335420589</v>
      </c>
      <c r="C563">
        <f>SAFADModel_final_000046[[#This Row],[Whole Building:Facility Total Electric Demand Power '[W'](Hourly) ]]/1000</f>
        <v>176.81353354205891</v>
      </c>
    </row>
    <row r="564" spans="1:3" x14ac:dyDescent="0.25">
      <c r="A564" s="9" t="s">
        <v>419</v>
      </c>
      <c r="B564" s="12">
        <v>199334.73339725428</v>
      </c>
      <c r="C564">
        <f>SAFADModel_final_000046[[#This Row],[Whole Building:Facility Total Electric Demand Power '[W'](Hourly) ]]/1000</f>
        <v>199.3347333972543</v>
      </c>
    </row>
    <row r="565" spans="1:3" x14ac:dyDescent="0.25">
      <c r="A565" s="9" t="s">
        <v>420</v>
      </c>
      <c r="B565" s="12">
        <v>224878.41689530443</v>
      </c>
      <c r="C565">
        <f>SAFADModel_final_000046[[#This Row],[Whole Building:Facility Total Electric Demand Power '[W'](Hourly) ]]/1000</f>
        <v>224.87841689530444</v>
      </c>
    </row>
    <row r="566" spans="1:3" x14ac:dyDescent="0.25">
      <c r="A566" s="9" t="s">
        <v>421</v>
      </c>
      <c r="B566" s="12">
        <v>222867.21001429352</v>
      </c>
      <c r="C566">
        <f>SAFADModel_final_000046[[#This Row],[Whole Building:Facility Total Electric Demand Power '[W'](Hourly) ]]/1000</f>
        <v>222.86721001429353</v>
      </c>
    </row>
    <row r="567" spans="1:3" x14ac:dyDescent="0.25">
      <c r="A567" s="9" t="s">
        <v>422</v>
      </c>
      <c r="B567" s="12">
        <v>211686.77568473245</v>
      </c>
      <c r="C567">
        <f>SAFADModel_final_000046[[#This Row],[Whole Building:Facility Total Electric Demand Power '[W'](Hourly) ]]/1000</f>
        <v>211.68677568473245</v>
      </c>
    </row>
    <row r="568" spans="1:3" x14ac:dyDescent="0.25">
      <c r="A568" s="9" t="s">
        <v>423</v>
      </c>
      <c r="B568" s="12">
        <v>218158.84885806483</v>
      </c>
      <c r="C568">
        <f>SAFADModel_final_000046[[#This Row],[Whole Building:Facility Total Electric Demand Power '[W'](Hourly) ]]/1000</f>
        <v>218.15884885806483</v>
      </c>
    </row>
    <row r="569" spans="1:3" x14ac:dyDescent="0.25">
      <c r="A569" s="9" t="s">
        <v>424</v>
      </c>
      <c r="B569" s="12">
        <v>201399.11260975033</v>
      </c>
      <c r="C569">
        <f>SAFADModel_final_000046[[#This Row],[Whole Building:Facility Total Electric Demand Power '[W'](Hourly) ]]/1000</f>
        <v>201.39911260975032</v>
      </c>
    </row>
    <row r="570" spans="1:3" x14ac:dyDescent="0.25">
      <c r="A570" s="9" t="s">
        <v>425</v>
      </c>
      <c r="B570" s="12">
        <v>139730.62726439233</v>
      </c>
      <c r="C570">
        <f>SAFADModel_final_000046[[#This Row],[Whole Building:Facility Total Electric Demand Power '[W'](Hourly) ]]/1000</f>
        <v>139.73062726439233</v>
      </c>
    </row>
    <row r="571" spans="1:3" x14ac:dyDescent="0.25">
      <c r="A571" s="9" t="s">
        <v>426</v>
      </c>
      <c r="B571" s="12">
        <v>59818.969648504462</v>
      </c>
      <c r="C571">
        <f>SAFADModel_final_000046[[#This Row],[Whole Building:Facility Total Electric Demand Power '[W'](Hourly) ]]/1000</f>
        <v>59.818969648504464</v>
      </c>
    </row>
    <row r="572" spans="1:3" x14ac:dyDescent="0.25">
      <c r="A572" s="9" t="s">
        <v>427</v>
      </c>
      <c r="B572" s="12">
        <v>26903.914216132845</v>
      </c>
      <c r="C572">
        <f>SAFADModel_final_000046[[#This Row],[Whole Building:Facility Total Electric Demand Power '[W'](Hourly) ]]/1000</f>
        <v>26.903914216132847</v>
      </c>
    </row>
    <row r="573" spans="1:3" x14ac:dyDescent="0.25">
      <c r="A573" s="9" t="s">
        <v>428</v>
      </c>
      <c r="B573" s="12">
        <v>10587.625296954871</v>
      </c>
      <c r="C573">
        <f>SAFADModel_final_000046[[#This Row],[Whole Building:Facility Total Electric Demand Power '[W'](Hourly) ]]/1000</f>
        <v>10.587625296954871</v>
      </c>
    </row>
    <row r="574" spans="1:3" x14ac:dyDescent="0.25">
      <c r="A574" s="9" t="s">
        <v>429</v>
      </c>
      <c r="B574" s="12">
        <v>10158.056291668643</v>
      </c>
      <c r="C574">
        <f>SAFADModel_final_000046[[#This Row],[Whole Building:Facility Total Electric Demand Power '[W'](Hourly) ]]/1000</f>
        <v>10.158056291668643</v>
      </c>
    </row>
    <row r="575" spans="1:3" x14ac:dyDescent="0.25">
      <c r="A575" s="9" t="s">
        <v>430</v>
      </c>
      <c r="B575" s="12">
        <v>9729.1669435136228</v>
      </c>
      <c r="C575">
        <f>SAFADModel_final_000046[[#This Row],[Whole Building:Facility Total Electric Demand Power '[W'](Hourly) ]]/1000</f>
        <v>9.7291669435136221</v>
      </c>
    </row>
    <row r="576" spans="1:3" x14ac:dyDescent="0.25">
      <c r="A576" s="9" t="s">
        <v>431</v>
      </c>
      <c r="B576" s="12">
        <v>9711.7406872322936</v>
      </c>
      <c r="C576">
        <f>SAFADModel_final_000046[[#This Row],[Whole Building:Facility Total Electric Demand Power '[W'](Hourly) ]]/1000</f>
        <v>9.7117406872322931</v>
      </c>
    </row>
    <row r="577" spans="1:3" x14ac:dyDescent="0.25">
      <c r="A577" s="9" t="s">
        <v>432</v>
      </c>
      <c r="B577" s="12">
        <v>9695.0564230235086</v>
      </c>
      <c r="C577">
        <f>SAFADModel_final_000046[[#This Row],[Whole Building:Facility Total Electric Demand Power '[W'](Hourly) ]]/1000</f>
        <v>9.6950564230235088</v>
      </c>
    </row>
    <row r="578" spans="1:3" x14ac:dyDescent="0.25">
      <c r="A578" s="9" t="s">
        <v>433</v>
      </c>
      <c r="B578" s="12">
        <v>9678.3198585197697</v>
      </c>
      <c r="C578">
        <f>SAFADModel_final_000046[[#This Row],[Whole Building:Facility Total Electric Demand Power '[W'](Hourly) ]]/1000</f>
        <v>9.6783198585197692</v>
      </c>
    </row>
    <row r="579" spans="1:3" x14ac:dyDescent="0.25">
      <c r="A579" s="9" t="s">
        <v>434</v>
      </c>
      <c r="B579" s="12">
        <v>9668.6313617158594</v>
      </c>
      <c r="C579">
        <f>SAFADModel_final_000046[[#This Row],[Whole Building:Facility Total Electric Demand Power '[W'](Hourly) ]]/1000</f>
        <v>9.6686313617158586</v>
      </c>
    </row>
    <row r="580" spans="1:3" x14ac:dyDescent="0.25">
      <c r="A580" s="9" t="s">
        <v>435</v>
      </c>
      <c r="B580" s="12">
        <v>9637.766189761036</v>
      </c>
      <c r="C580">
        <f>SAFADModel_final_000046[[#This Row],[Whole Building:Facility Total Electric Demand Power '[W'](Hourly) ]]/1000</f>
        <v>9.6377661897610363</v>
      </c>
    </row>
    <row r="581" spans="1:3" x14ac:dyDescent="0.25">
      <c r="A581" s="9" t="s">
        <v>436</v>
      </c>
      <c r="B581" s="12">
        <v>9588.5518793207084</v>
      </c>
      <c r="C581">
        <f>SAFADModel_final_000046[[#This Row],[Whole Building:Facility Total Electric Demand Power '[W'](Hourly) ]]/1000</f>
        <v>9.5885518793207076</v>
      </c>
    </row>
    <row r="582" spans="1:3" x14ac:dyDescent="0.25">
      <c r="A582" s="9" t="s">
        <v>437</v>
      </c>
      <c r="B582" s="12">
        <v>9532.4156247507271</v>
      </c>
      <c r="C582">
        <f>SAFADModel_final_000046[[#This Row],[Whole Building:Facility Total Electric Demand Power '[W'](Hourly) ]]/1000</f>
        <v>9.5324156247507279</v>
      </c>
    </row>
    <row r="583" spans="1:3" x14ac:dyDescent="0.25">
      <c r="A583" s="9" t="s">
        <v>438</v>
      </c>
      <c r="B583" s="12">
        <v>9541.4000857944538</v>
      </c>
      <c r="C583">
        <f>SAFADModel_final_000046[[#This Row],[Whole Building:Facility Total Electric Demand Power '[W'](Hourly) ]]/1000</f>
        <v>9.5414000857944536</v>
      </c>
    </row>
    <row r="584" spans="1:3" x14ac:dyDescent="0.25">
      <c r="A584" s="9" t="s">
        <v>439</v>
      </c>
      <c r="B584" s="12">
        <v>9655.8390551133616</v>
      </c>
      <c r="C584">
        <f>SAFADModel_final_000046[[#This Row],[Whole Building:Facility Total Electric Demand Power '[W'](Hourly) ]]/1000</f>
        <v>9.6558390551133613</v>
      </c>
    </row>
    <row r="585" spans="1:3" x14ac:dyDescent="0.25">
      <c r="A585" s="9" t="s">
        <v>440</v>
      </c>
      <c r="B585" s="12">
        <v>26845.004762476077</v>
      </c>
      <c r="C585">
        <f>SAFADModel_final_000046[[#This Row],[Whole Building:Facility Total Electric Demand Power '[W'](Hourly) ]]/1000</f>
        <v>26.845004762476076</v>
      </c>
    </row>
    <row r="586" spans="1:3" x14ac:dyDescent="0.25">
      <c r="A586" s="9" t="s">
        <v>441</v>
      </c>
      <c r="B586" s="12">
        <v>145195.20459044506</v>
      </c>
      <c r="C586">
        <f>SAFADModel_final_000046[[#This Row],[Whole Building:Facility Total Electric Demand Power '[W'](Hourly) ]]/1000</f>
        <v>145.19520459044506</v>
      </c>
    </row>
    <row r="587" spans="1:3" x14ac:dyDescent="0.25">
      <c r="A587" s="9" t="s">
        <v>442</v>
      </c>
      <c r="B587" s="12">
        <v>191654.68110396821</v>
      </c>
      <c r="C587">
        <f>SAFADModel_final_000046[[#This Row],[Whole Building:Facility Total Electric Demand Power '[W'](Hourly) ]]/1000</f>
        <v>191.65468110396822</v>
      </c>
    </row>
    <row r="588" spans="1:3" x14ac:dyDescent="0.25">
      <c r="A588" s="9" t="s">
        <v>443</v>
      </c>
      <c r="B588" s="12">
        <v>201470.32176904051</v>
      </c>
      <c r="C588">
        <f>SAFADModel_final_000046[[#This Row],[Whole Building:Facility Total Electric Demand Power '[W'](Hourly) ]]/1000</f>
        <v>201.47032176904051</v>
      </c>
    </row>
    <row r="589" spans="1:3" x14ac:dyDescent="0.25">
      <c r="A589" s="9" t="s">
        <v>444</v>
      </c>
      <c r="B589" s="12">
        <v>199568.91374129322</v>
      </c>
      <c r="C589">
        <f>SAFADModel_final_000046[[#This Row],[Whole Building:Facility Total Electric Demand Power '[W'](Hourly) ]]/1000</f>
        <v>199.56891374129322</v>
      </c>
    </row>
    <row r="590" spans="1:3" x14ac:dyDescent="0.25">
      <c r="A590" s="9" t="s">
        <v>445</v>
      </c>
      <c r="B590" s="12">
        <v>200609.87332357847</v>
      </c>
      <c r="C590">
        <f>SAFADModel_final_000046[[#This Row],[Whole Building:Facility Total Electric Demand Power '[W'](Hourly) ]]/1000</f>
        <v>200.60987332357848</v>
      </c>
    </row>
    <row r="591" spans="1:3" x14ac:dyDescent="0.25">
      <c r="A591" s="9" t="s">
        <v>446</v>
      </c>
      <c r="B591" s="12">
        <v>216030.51828339801</v>
      </c>
      <c r="C591">
        <f>SAFADModel_final_000046[[#This Row],[Whole Building:Facility Total Electric Demand Power '[W'](Hourly) ]]/1000</f>
        <v>216.03051828339801</v>
      </c>
    </row>
    <row r="592" spans="1:3" x14ac:dyDescent="0.25">
      <c r="A592" s="9" t="s">
        <v>447</v>
      </c>
      <c r="B592" s="12">
        <v>228046.24757017862</v>
      </c>
      <c r="C592">
        <f>SAFADModel_final_000046[[#This Row],[Whole Building:Facility Total Electric Demand Power '[W'](Hourly) ]]/1000</f>
        <v>228.04624757017862</v>
      </c>
    </row>
    <row r="593" spans="1:3" x14ac:dyDescent="0.25">
      <c r="A593" s="9" t="s">
        <v>448</v>
      </c>
      <c r="B593" s="12">
        <v>228717.67329744008</v>
      </c>
      <c r="C593">
        <f>SAFADModel_final_000046[[#This Row],[Whole Building:Facility Total Electric Demand Power '[W'](Hourly) ]]/1000</f>
        <v>228.71767329744009</v>
      </c>
    </row>
    <row r="594" spans="1:3" x14ac:dyDescent="0.25">
      <c r="A594" s="9" t="s">
        <v>449</v>
      </c>
      <c r="B594" s="12">
        <v>210285.89486166902</v>
      </c>
      <c r="C594">
        <f>SAFADModel_final_000046[[#This Row],[Whole Building:Facility Total Electric Demand Power '[W'](Hourly) ]]/1000</f>
        <v>210.28589486166902</v>
      </c>
    </row>
    <row r="595" spans="1:3" x14ac:dyDescent="0.25">
      <c r="A595" s="9" t="s">
        <v>450</v>
      </c>
      <c r="B595" s="12">
        <v>99645.856284016118</v>
      </c>
      <c r="C595">
        <f>SAFADModel_final_000046[[#This Row],[Whole Building:Facility Total Electric Demand Power '[W'](Hourly) ]]/1000</f>
        <v>99.645856284016119</v>
      </c>
    </row>
    <row r="596" spans="1:3" x14ac:dyDescent="0.25">
      <c r="A596" s="9" t="s">
        <v>451</v>
      </c>
      <c r="B596" s="12">
        <v>72395.984856842158</v>
      </c>
      <c r="C596">
        <f>SAFADModel_final_000046[[#This Row],[Whole Building:Facility Total Electric Demand Power '[W'](Hourly) ]]/1000</f>
        <v>72.395984856842162</v>
      </c>
    </row>
    <row r="597" spans="1:3" x14ac:dyDescent="0.25">
      <c r="A597" s="9" t="s">
        <v>452</v>
      </c>
      <c r="B597" s="12">
        <v>52798.799173214036</v>
      </c>
      <c r="C597">
        <f>SAFADModel_final_000046[[#This Row],[Whole Building:Facility Total Electric Demand Power '[W'](Hourly) ]]/1000</f>
        <v>52.798799173214036</v>
      </c>
    </row>
    <row r="598" spans="1:3" x14ac:dyDescent="0.25">
      <c r="A598" s="9" t="s">
        <v>453</v>
      </c>
      <c r="B598" s="12">
        <v>9759.1043375816225</v>
      </c>
      <c r="C598">
        <f>SAFADModel_final_000046[[#This Row],[Whole Building:Facility Total Electric Demand Power '[W'](Hourly) ]]/1000</f>
        <v>9.759104337581622</v>
      </c>
    </row>
    <row r="599" spans="1:3" x14ac:dyDescent="0.25">
      <c r="A599" s="9" t="s">
        <v>454</v>
      </c>
      <c r="B599" s="12">
        <v>9745.4827254141328</v>
      </c>
      <c r="C599">
        <f>SAFADModel_final_000046[[#This Row],[Whole Building:Facility Total Electric Demand Power '[W'](Hourly) ]]/1000</f>
        <v>9.7454827254141332</v>
      </c>
    </row>
    <row r="600" spans="1:3" x14ac:dyDescent="0.25">
      <c r="A600" s="9" t="s">
        <v>455</v>
      </c>
      <c r="B600" s="12">
        <v>9734.3732648262085</v>
      </c>
      <c r="C600">
        <f>SAFADModel_final_000046[[#This Row],[Whole Building:Facility Total Electric Demand Power '[W'](Hourly) ]]/1000</f>
        <v>9.7343732648262087</v>
      </c>
    </row>
    <row r="601" spans="1:3" x14ac:dyDescent="0.25">
      <c r="A601" s="9" t="s">
        <v>456</v>
      </c>
      <c r="B601" s="12">
        <v>9721.1541069083814</v>
      </c>
      <c r="C601">
        <f>SAFADModel_final_000046[[#This Row],[Whole Building:Facility Total Electric Demand Power '[W'](Hourly) ]]/1000</f>
        <v>9.7211541069083811</v>
      </c>
    </row>
    <row r="602" spans="1:3" x14ac:dyDescent="0.25">
      <c r="A602" s="9" t="s">
        <v>457</v>
      </c>
      <c r="B602" s="12">
        <v>9709.66275685244</v>
      </c>
      <c r="C602">
        <f>SAFADModel_final_000046[[#This Row],[Whole Building:Facility Total Electric Demand Power '[W'](Hourly) ]]/1000</f>
        <v>9.7096627568524401</v>
      </c>
    </row>
    <row r="603" spans="1:3" x14ac:dyDescent="0.25">
      <c r="A603" s="9" t="s">
        <v>458</v>
      </c>
      <c r="B603" s="12">
        <v>9693.6780899632922</v>
      </c>
      <c r="C603">
        <f>SAFADModel_final_000046[[#This Row],[Whole Building:Facility Total Electric Demand Power '[W'](Hourly) ]]/1000</f>
        <v>9.6936780899632922</v>
      </c>
    </row>
    <row r="604" spans="1:3" x14ac:dyDescent="0.25">
      <c r="A604" s="9" t="s">
        <v>459</v>
      </c>
      <c r="B604" s="12">
        <v>9665.6662469454586</v>
      </c>
      <c r="C604">
        <f>SAFADModel_final_000046[[#This Row],[Whole Building:Facility Total Electric Demand Power '[W'](Hourly) ]]/1000</f>
        <v>9.6656662469454595</v>
      </c>
    </row>
    <row r="605" spans="1:3" x14ac:dyDescent="0.25">
      <c r="A605" s="9" t="s">
        <v>460</v>
      </c>
      <c r="B605" s="12">
        <v>9632.8301727102389</v>
      </c>
      <c r="C605">
        <f>SAFADModel_final_000046[[#This Row],[Whole Building:Facility Total Electric Demand Power '[W'](Hourly) ]]/1000</f>
        <v>9.6328301727102392</v>
      </c>
    </row>
    <row r="606" spans="1:3" x14ac:dyDescent="0.25">
      <c r="A606" s="9" t="s">
        <v>461</v>
      </c>
      <c r="B606" s="12">
        <v>9603.5351152907915</v>
      </c>
      <c r="C606">
        <f>SAFADModel_final_000046[[#This Row],[Whole Building:Facility Total Electric Demand Power '[W'](Hourly) ]]/1000</f>
        <v>9.6035351152907911</v>
      </c>
    </row>
    <row r="607" spans="1:3" x14ac:dyDescent="0.25">
      <c r="A607" s="9" t="s">
        <v>462</v>
      </c>
      <c r="B607" s="12">
        <v>9601.883734652356</v>
      </c>
      <c r="C607">
        <f>SAFADModel_final_000046[[#This Row],[Whole Building:Facility Total Electric Demand Power '[W'](Hourly) ]]/1000</f>
        <v>9.6018837346523558</v>
      </c>
    </row>
    <row r="608" spans="1:3" x14ac:dyDescent="0.25">
      <c r="A608" s="9" t="s">
        <v>463</v>
      </c>
      <c r="B608" s="12">
        <v>9656.9924446484729</v>
      </c>
      <c r="C608">
        <f>SAFADModel_final_000046[[#This Row],[Whole Building:Facility Total Electric Demand Power '[W'](Hourly) ]]/1000</f>
        <v>9.6569924446484734</v>
      </c>
    </row>
    <row r="609" spans="1:3" x14ac:dyDescent="0.25">
      <c r="A609" s="9" t="s">
        <v>464</v>
      </c>
      <c r="B609" s="12">
        <v>32961.625275501574</v>
      </c>
      <c r="C609">
        <f>SAFADModel_final_000046[[#This Row],[Whole Building:Facility Total Electric Demand Power '[W'](Hourly) ]]/1000</f>
        <v>32.961625275501575</v>
      </c>
    </row>
    <row r="610" spans="1:3" x14ac:dyDescent="0.25">
      <c r="A610" s="9" t="s">
        <v>465</v>
      </c>
      <c r="B610" s="12">
        <v>130219.01384869816</v>
      </c>
      <c r="C610">
        <f>SAFADModel_final_000046[[#This Row],[Whole Building:Facility Total Electric Demand Power '[W'](Hourly) ]]/1000</f>
        <v>130.21901384869815</v>
      </c>
    </row>
    <row r="611" spans="1:3" x14ac:dyDescent="0.25">
      <c r="A611" s="9" t="s">
        <v>466</v>
      </c>
      <c r="B611" s="12">
        <v>185279.28309803142</v>
      </c>
      <c r="C611">
        <f>SAFADModel_final_000046[[#This Row],[Whole Building:Facility Total Electric Demand Power '[W'](Hourly) ]]/1000</f>
        <v>185.27928309803141</v>
      </c>
    </row>
    <row r="612" spans="1:3" x14ac:dyDescent="0.25">
      <c r="A612" s="9" t="s">
        <v>467</v>
      </c>
      <c r="B612" s="12">
        <v>191030.15830354884</v>
      </c>
      <c r="C612">
        <f>SAFADModel_final_000046[[#This Row],[Whole Building:Facility Total Electric Demand Power '[W'](Hourly) ]]/1000</f>
        <v>191.03015830354883</v>
      </c>
    </row>
    <row r="613" spans="1:3" x14ac:dyDescent="0.25">
      <c r="A613" s="9" t="s">
        <v>468</v>
      </c>
      <c r="B613" s="12">
        <v>196847.03835336477</v>
      </c>
      <c r="C613">
        <f>SAFADModel_final_000046[[#This Row],[Whole Building:Facility Total Electric Demand Power '[W'](Hourly) ]]/1000</f>
        <v>196.84703835336478</v>
      </c>
    </row>
    <row r="614" spans="1:3" x14ac:dyDescent="0.25">
      <c r="A614" s="9" t="s">
        <v>469</v>
      </c>
      <c r="B614" s="12">
        <v>203780.18817279395</v>
      </c>
      <c r="C614">
        <f>SAFADModel_final_000046[[#This Row],[Whole Building:Facility Total Electric Demand Power '[W'](Hourly) ]]/1000</f>
        <v>203.78018817279394</v>
      </c>
    </row>
    <row r="615" spans="1:3" x14ac:dyDescent="0.25">
      <c r="A615" s="9" t="s">
        <v>470</v>
      </c>
      <c r="B615" s="12">
        <v>209390.24038064122</v>
      </c>
      <c r="C615">
        <f>SAFADModel_final_000046[[#This Row],[Whole Building:Facility Total Electric Demand Power '[W'](Hourly) ]]/1000</f>
        <v>209.39024038064122</v>
      </c>
    </row>
    <row r="616" spans="1:3" x14ac:dyDescent="0.25">
      <c r="A616" s="9" t="s">
        <v>471</v>
      </c>
      <c r="B616" s="12">
        <v>210469.66134584625</v>
      </c>
      <c r="C616">
        <f>SAFADModel_final_000046[[#This Row],[Whole Building:Facility Total Electric Demand Power '[W'](Hourly) ]]/1000</f>
        <v>210.46966134584625</v>
      </c>
    </row>
    <row r="617" spans="1:3" x14ac:dyDescent="0.25">
      <c r="A617" s="9" t="s">
        <v>472</v>
      </c>
      <c r="B617" s="12">
        <v>188576.54119544677</v>
      </c>
      <c r="C617">
        <f>SAFADModel_final_000046[[#This Row],[Whole Building:Facility Total Electric Demand Power '[W'](Hourly) ]]/1000</f>
        <v>188.57654119544677</v>
      </c>
    </row>
    <row r="618" spans="1:3" x14ac:dyDescent="0.25">
      <c r="A618" s="9" t="s">
        <v>473</v>
      </c>
      <c r="B618" s="12">
        <v>164445.09043885974</v>
      </c>
      <c r="C618">
        <f>SAFADModel_final_000046[[#This Row],[Whole Building:Facility Total Electric Demand Power '[W'](Hourly) ]]/1000</f>
        <v>164.44509043885975</v>
      </c>
    </row>
    <row r="619" spans="1:3" x14ac:dyDescent="0.25">
      <c r="A619" s="9" t="s">
        <v>474</v>
      </c>
      <c r="B619" s="12">
        <v>62912.582854600572</v>
      </c>
      <c r="C619">
        <f>SAFADModel_final_000046[[#This Row],[Whole Building:Facility Total Electric Demand Power '[W'](Hourly) ]]/1000</f>
        <v>62.912582854600572</v>
      </c>
    </row>
    <row r="620" spans="1:3" x14ac:dyDescent="0.25">
      <c r="A620" s="9" t="s">
        <v>475</v>
      </c>
      <c r="B620" s="12">
        <v>33388.639366344993</v>
      </c>
      <c r="C620">
        <f>SAFADModel_final_000046[[#This Row],[Whole Building:Facility Total Electric Demand Power '[W'](Hourly) ]]/1000</f>
        <v>33.388639366344989</v>
      </c>
    </row>
    <row r="621" spans="1:3" x14ac:dyDescent="0.25">
      <c r="A621" s="9" t="s">
        <v>476</v>
      </c>
      <c r="B621" s="12">
        <v>20944.312613221035</v>
      </c>
      <c r="C621">
        <f>SAFADModel_final_000046[[#This Row],[Whole Building:Facility Total Electric Demand Power '[W'](Hourly) ]]/1000</f>
        <v>20.944312613221033</v>
      </c>
    </row>
    <row r="622" spans="1:3" x14ac:dyDescent="0.25">
      <c r="A622" s="9" t="s">
        <v>477</v>
      </c>
      <c r="B622" s="12">
        <v>15304.04833536452</v>
      </c>
      <c r="C622">
        <f>SAFADModel_final_000046[[#This Row],[Whole Building:Facility Total Electric Demand Power '[W'](Hourly) ]]/1000</f>
        <v>15.30404833536452</v>
      </c>
    </row>
    <row r="623" spans="1:3" x14ac:dyDescent="0.25">
      <c r="A623" s="9" t="s">
        <v>478</v>
      </c>
      <c r="B623" s="12">
        <v>9714.9032763361483</v>
      </c>
      <c r="C623">
        <f>SAFADModel_final_000046[[#This Row],[Whole Building:Facility Total Electric Demand Power '[W'](Hourly) ]]/1000</f>
        <v>9.7149032763361483</v>
      </c>
    </row>
    <row r="624" spans="1:3" x14ac:dyDescent="0.25">
      <c r="A624" s="9" t="s">
        <v>479</v>
      </c>
      <c r="B624" s="12">
        <v>9720.4530706024216</v>
      </c>
      <c r="C624">
        <f>SAFADModel_final_000046[[#This Row],[Whole Building:Facility Total Electric Demand Power '[W'](Hourly) ]]/1000</f>
        <v>9.7204530706024208</v>
      </c>
    </row>
    <row r="625" spans="1:3" x14ac:dyDescent="0.25">
      <c r="A625" s="9" t="s">
        <v>480</v>
      </c>
      <c r="B625" s="12">
        <v>9713.4262859148675</v>
      </c>
      <c r="C625">
        <f>SAFADModel_final_000046[[#This Row],[Whole Building:Facility Total Electric Demand Power '[W'](Hourly) ]]/1000</f>
        <v>9.713426285914867</v>
      </c>
    </row>
    <row r="626" spans="1:3" x14ac:dyDescent="0.25">
      <c r="A626" s="9" t="s">
        <v>677</v>
      </c>
      <c r="B626" s="12">
        <v>9707.2504748249539</v>
      </c>
      <c r="C626">
        <f>SAFADModel_final_000046[[#This Row],[Whole Building:Facility Total Electric Demand Power '[W'](Hourly) ]]/1000</f>
        <v>9.7072504748249546</v>
      </c>
    </row>
    <row r="627" spans="1:3" x14ac:dyDescent="0.25">
      <c r="A627" s="9" t="s">
        <v>678</v>
      </c>
      <c r="B627" s="12">
        <v>9700.503550361349</v>
      </c>
      <c r="C627">
        <f>SAFADModel_final_000046[[#This Row],[Whole Building:Facility Total Electric Demand Power '[W'](Hourly) ]]/1000</f>
        <v>9.7005035503613488</v>
      </c>
    </row>
    <row r="628" spans="1:3" x14ac:dyDescent="0.25">
      <c r="A628" s="9" t="s">
        <v>679</v>
      </c>
      <c r="B628" s="12">
        <v>9686.4442251199216</v>
      </c>
      <c r="C628">
        <f>SAFADModel_final_000046[[#This Row],[Whole Building:Facility Total Electric Demand Power '[W'](Hourly) ]]/1000</f>
        <v>9.6864442251199208</v>
      </c>
    </row>
    <row r="629" spans="1:3" x14ac:dyDescent="0.25">
      <c r="A629" s="9" t="s">
        <v>680</v>
      </c>
      <c r="B629" s="12">
        <v>9648.8570258626114</v>
      </c>
      <c r="C629">
        <f>SAFADModel_final_000046[[#This Row],[Whole Building:Facility Total Electric Demand Power '[W'](Hourly) ]]/1000</f>
        <v>9.6488570258626112</v>
      </c>
    </row>
    <row r="630" spans="1:3" x14ac:dyDescent="0.25">
      <c r="A630" s="9" t="s">
        <v>681</v>
      </c>
      <c r="B630" s="12">
        <v>9599.6068532166773</v>
      </c>
      <c r="C630">
        <f>SAFADModel_final_000046[[#This Row],[Whole Building:Facility Total Electric Demand Power '[W'](Hourly) ]]/1000</f>
        <v>9.5996068532166774</v>
      </c>
    </row>
    <row r="631" spans="1:3" x14ac:dyDescent="0.25">
      <c r="A631" s="9" t="s">
        <v>682</v>
      </c>
      <c r="B631" s="12">
        <v>9567.4593849824141</v>
      </c>
      <c r="C631">
        <f>SAFADModel_final_000046[[#This Row],[Whole Building:Facility Total Electric Demand Power '[W'](Hourly) ]]/1000</f>
        <v>9.5674593849824134</v>
      </c>
    </row>
    <row r="632" spans="1:3" x14ac:dyDescent="0.25">
      <c r="A632" s="9" t="s">
        <v>683</v>
      </c>
      <c r="B632" s="12">
        <v>9610.2713774423137</v>
      </c>
      <c r="C632">
        <f>SAFADModel_final_000046[[#This Row],[Whole Building:Facility Total Electric Demand Power '[W'](Hourly) ]]/1000</f>
        <v>9.610271377442313</v>
      </c>
    </row>
    <row r="633" spans="1:3" x14ac:dyDescent="0.25">
      <c r="A633" s="9" t="s">
        <v>684</v>
      </c>
      <c r="B633" s="12">
        <v>9686.0920190767156</v>
      </c>
      <c r="C633">
        <f>SAFADModel_final_000046[[#This Row],[Whole Building:Facility Total Electric Demand Power '[W'](Hourly) ]]/1000</f>
        <v>9.6860920190767157</v>
      </c>
    </row>
    <row r="634" spans="1:3" x14ac:dyDescent="0.25">
      <c r="A634" s="9" t="s">
        <v>685</v>
      </c>
      <c r="B634" s="12">
        <v>67756.541465108094</v>
      </c>
      <c r="C634">
        <f>SAFADModel_final_000046[[#This Row],[Whole Building:Facility Total Electric Demand Power '[W'](Hourly) ]]/1000</f>
        <v>67.7565414651081</v>
      </c>
    </row>
    <row r="635" spans="1:3" x14ac:dyDescent="0.25">
      <c r="A635" s="9" t="s">
        <v>686</v>
      </c>
      <c r="B635" s="12">
        <v>106257.86655798927</v>
      </c>
      <c r="C635">
        <f>SAFADModel_final_000046[[#This Row],[Whole Building:Facility Total Electric Demand Power '[W'](Hourly) ]]/1000</f>
        <v>106.25786655798927</v>
      </c>
    </row>
    <row r="636" spans="1:3" x14ac:dyDescent="0.25">
      <c r="A636" s="9" t="s">
        <v>687</v>
      </c>
      <c r="B636" s="12">
        <v>135495.74902077476</v>
      </c>
      <c r="C636">
        <f>SAFADModel_final_000046[[#This Row],[Whole Building:Facility Total Electric Demand Power '[W'](Hourly) ]]/1000</f>
        <v>135.49574902077475</v>
      </c>
    </row>
    <row r="637" spans="1:3" x14ac:dyDescent="0.25">
      <c r="A637" s="9" t="s">
        <v>688</v>
      </c>
      <c r="B637" s="12">
        <v>136815.06697603225</v>
      </c>
      <c r="C637">
        <f>SAFADModel_final_000046[[#This Row],[Whole Building:Facility Total Electric Demand Power '[W'](Hourly) ]]/1000</f>
        <v>136.81506697603226</v>
      </c>
    </row>
    <row r="638" spans="1:3" x14ac:dyDescent="0.25">
      <c r="A638" s="9" t="s">
        <v>689</v>
      </c>
      <c r="B638" s="12">
        <v>93710.433966647252</v>
      </c>
      <c r="C638">
        <f>SAFADModel_final_000046[[#This Row],[Whole Building:Facility Total Electric Demand Power '[W'](Hourly) ]]/1000</f>
        <v>93.710433966647258</v>
      </c>
    </row>
    <row r="639" spans="1:3" x14ac:dyDescent="0.25">
      <c r="A639" s="9" t="s">
        <v>690</v>
      </c>
      <c r="B639" s="12">
        <v>86873.609622265401</v>
      </c>
      <c r="C639">
        <f>SAFADModel_final_000046[[#This Row],[Whole Building:Facility Total Electric Demand Power '[W'](Hourly) ]]/1000</f>
        <v>86.873609622265406</v>
      </c>
    </row>
    <row r="640" spans="1:3" x14ac:dyDescent="0.25">
      <c r="A640" s="9" t="s">
        <v>691</v>
      </c>
      <c r="B640" s="12">
        <v>83550.679892845525</v>
      </c>
      <c r="C640">
        <f>SAFADModel_final_000046[[#This Row],[Whole Building:Facility Total Electric Demand Power '[W'](Hourly) ]]/1000</f>
        <v>83.550679892845523</v>
      </c>
    </row>
    <row r="641" spans="1:3" x14ac:dyDescent="0.25">
      <c r="A641" s="9" t="s">
        <v>692</v>
      </c>
      <c r="B641" s="12">
        <v>73795.969410945938</v>
      </c>
      <c r="C641">
        <f>SAFADModel_final_000046[[#This Row],[Whole Building:Facility Total Electric Demand Power '[W'](Hourly) ]]/1000</f>
        <v>73.795969410945943</v>
      </c>
    </row>
    <row r="642" spans="1:3" x14ac:dyDescent="0.25">
      <c r="A642" s="9" t="s">
        <v>693</v>
      </c>
      <c r="B642" s="12">
        <v>61235.99458591405</v>
      </c>
      <c r="C642">
        <f>SAFADModel_final_000046[[#This Row],[Whole Building:Facility Total Electric Demand Power '[W'](Hourly) ]]/1000</f>
        <v>61.23599458591405</v>
      </c>
    </row>
    <row r="643" spans="1:3" x14ac:dyDescent="0.25">
      <c r="A643" s="9" t="s">
        <v>694</v>
      </c>
      <c r="B643" s="12">
        <v>50182.443810830191</v>
      </c>
      <c r="C643">
        <f>SAFADModel_final_000046[[#This Row],[Whole Building:Facility Total Electric Demand Power '[W'](Hourly) ]]/1000</f>
        <v>50.182443810830193</v>
      </c>
    </row>
    <row r="644" spans="1:3" x14ac:dyDescent="0.25">
      <c r="A644" s="9" t="s">
        <v>695</v>
      </c>
      <c r="B644" s="12">
        <v>36786.229834001133</v>
      </c>
      <c r="C644">
        <f>SAFADModel_final_000046[[#This Row],[Whole Building:Facility Total Electric Demand Power '[W'](Hourly) ]]/1000</f>
        <v>36.786229834001134</v>
      </c>
    </row>
    <row r="645" spans="1:3" x14ac:dyDescent="0.25">
      <c r="A645" s="9" t="s">
        <v>696</v>
      </c>
      <c r="B645" s="12">
        <v>25738.283115099286</v>
      </c>
      <c r="C645">
        <f>SAFADModel_final_000046[[#This Row],[Whole Building:Facility Total Electric Demand Power '[W'](Hourly) ]]/1000</f>
        <v>25.738283115099286</v>
      </c>
    </row>
    <row r="646" spans="1:3" x14ac:dyDescent="0.25">
      <c r="A646" s="9" t="s">
        <v>697</v>
      </c>
      <c r="B646" s="12">
        <v>22825.595589809458</v>
      </c>
      <c r="C646">
        <f>SAFADModel_final_000046[[#This Row],[Whole Building:Facility Total Electric Demand Power '[W'](Hourly) ]]/1000</f>
        <v>22.82559558980946</v>
      </c>
    </row>
    <row r="647" spans="1:3" x14ac:dyDescent="0.25">
      <c r="A647" s="9" t="s">
        <v>698</v>
      </c>
      <c r="B647" s="12">
        <v>9751.2591675630829</v>
      </c>
      <c r="C647">
        <f>SAFADModel_final_000046[[#This Row],[Whole Building:Facility Total Electric Demand Power '[W'](Hourly) ]]/1000</f>
        <v>9.7512591675630826</v>
      </c>
    </row>
    <row r="648" spans="1:3" x14ac:dyDescent="0.25">
      <c r="A648" s="9" t="s">
        <v>699</v>
      </c>
      <c r="B648" s="12">
        <v>9754.1115840199327</v>
      </c>
      <c r="C648">
        <f>SAFADModel_final_000046[[#This Row],[Whole Building:Facility Total Electric Demand Power '[W'](Hourly) ]]/1000</f>
        <v>9.7541115840199328</v>
      </c>
    </row>
    <row r="649" spans="1:3" x14ac:dyDescent="0.25">
      <c r="A649" s="9" t="s">
        <v>700</v>
      </c>
      <c r="B649" s="12">
        <v>9747.6441933289098</v>
      </c>
      <c r="C649">
        <f>SAFADModel_final_000046[[#This Row],[Whole Building:Facility Total Electric Demand Power '[W'](Hourly) ]]/1000</f>
        <v>9.7476441933289095</v>
      </c>
    </row>
    <row r="650" spans="1:3" x14ac:dyDescent="0.25">
      <c r="A650" s="9" t="s">
        <v>701</v>
      </c>
      <c r="B650" s="12">
        <v>9733.4240044919552</v>
      </c>
      <c r="C650">
        <f>SAFADModel_final_000046[[#This Row],[Whole Building:Facility Total Electric Demand Power '[W'](Hourly) ]]/1000</f>
        <v>9.7334240044919547</v>
      </c>
    </row>
    <row r="651" spans="1:3" x14ac:dyDescent="0.25">
      <c r="A651" s="9" t="s">
        <v>702</v>
      </c>
      <c r="B651" s="12">
        <v>9719.7246947576168</v>
      </c>
      <c r="C651">
        <f>SAFADModel_final_000046[[#This Row],[Whole Building:Facility Total Electric Demand Power '[W'](Hourly) ]]/1000</f>
        <v>9.7197246947576161</v>
      </c>
    </row>
    <row r="652" spans="1:3" x14ac:dyDescent="0.25">
      <c r="A652" s="9" t="s">
        <v>703</v>
      </c>
      <c r="B652" s="12">
        <v>9709.0596795261445</v>
      </c>
      <c r="C652">
        <f>SAFADModel_final_000046[[#This Row],[Whole Building:Facility Total Electric Demand Power '[W'](Hourly) ]]/1000</f>
        <v>9.7090596795261437</v>
      </c>
    </row>
    <row r="653" spans="1:3" x14ac:dyDescent="0.25">
      <c r="A653" s="9" t="s">
        <v>704</v>
      </c>
      <c r="B653" s="12">
        <v>9698.0647163336998</v>
      </c>
      <c r="C653">
        <f>SAFADModel_final_000046[[#This Row],[Whole Building:Facility Total Electric Demand Power '[W'](Hourly) ]]/1000</f>
        <v>9.6980647163337004</v>
      </c>
    </row>
    <row r="654" spans="1:3" x14ac:dyDescent="0.25">
      <c r="A654" s="9" t="s">
        <v>705</v>
      </c>
      <c r="B654" s="12">
        <v>9687.786663164401</v>
      </c>
      <c r="C654">
        <f>SAFADModel_final_000046[[#This Row],[Whole Building:Facility Total Electric Demand Power '[W'](Hourly) ]]/1000</f>
        <v>9.6877866631644007</v>
      </c>
    </row>
    <row r="655" spans="1:3" x14ac:dyDescent="0.25">
      <c r="A655" s="9" t="s">
        <v>706</v>
      </c>
      <c r="B655" s="12">
        <v>9705.2116613519702</v>
      </c>
      <c r="C655">
        <f>SAFADModel_final_000046[[#This Row],[Whole Building:Facility Total Electric Demand Power '[W'](Hourly) ]]/1000</f>
        <v>9.7052116613519708</v>
      </c>
    </row>
    <row r="656" spans="1:3" x14ac:dyDescent="0.25">
      <c r="A656" s="9" t="s">
        <v>707</v>
      </c>
      <c r="B656" s="12">
        <v>9750.6799622792878</v>
      </c>
      <c r="C656">
        <f>SAFADModel_final_000046[[#This Row],[Whole Building:Facility Total Electric Demand Power '[W'](Hourly) ]]/1000</f>
        <v>9.7506799622792872</v>
      </c>
    </row>
    <row r="657" spans="1:3" x14ac:dyDescent="0.25">
      <c r="A657" s="9" t="s">
        <v>708</v>
      </c>
      <c r="B657" s="12">
        <v>9798.8985469667005</v>
      </c>
      <c r="C657">
        <f>SAFADModel_final_000046[[#This Row],[Whole Building:Facility Total Electric Demand Power '[W'](Hourly) ]]/1000</f>
        <v>9.7988985469667007</v>
      </c>
    </row>
    <row r="658" spans="1:3" x14ac:dyDescent="0.25">
      <c r="A658" s="9" t="s">
        <v>709</v>
      </c>
      <c r="B658" s="12">
        <v>9835.9175440376548</v>
      </c>
      <c r="C658">
        <f>SAFADModel_final_000046[[#This Row],[Whole Building:Facility Total Electric Demand Power '[W'](Hourly) ]]/1000</f>
        <v>9.8359175440376543</v>
      </c>
    </row>
    <row r="659" spans="1:3" x14ac:dyDescent="0.25">
      <c r="A659" s="9" t="s">
        <v>710</v>
      </c>
      <c r="B659" s="12">
        <v>9861.8303255054871</v>
      </c>
      <c r="C659">
        <f>SAFADModel_final_000046[[#This Row],[Whole Building:Facility Total Electric Demand Power '[W'](Hourly) ]]/1000</f>
        <v>9.8618303255054869</v>
      </c>
    </row>
    <row r="660" spans="1:3" x14ac:dyDescent="0.25">
      <c r="A660" s="9" t="s">
        <v>711</v>
      </c>
      <c r="B660" s="12">
        <v>9882.5873919149726</v>
      </c>
      <c r="C660">
        <f>SAFADModel_final_000046[[#This Row],[Whole Building:Facility Total Electric Demand Power '[W'](Hourly) ]]/1000</f>
        <v>9.8825873919149725</v>
      </c>
    </row>
    <row r="661" spans="1:3" x14ac:dyDescent="0.25">
      <c r="A661" s="9" t="s">
        <v>712</v>
      </c>
      <c r="B661" s="12">
        <v>9905.0442429207651</v>
      </c>
      <c r="C661">
        <f>SAFADModel_final_000046[[#This Row],[Whole Building:Facility Total Electric Demand Power '[W'](Hourly) ]]/1000</f>
        <v>9.9050442429207646</v>
      </c>
    </row>
    <row r="662" spans="1:3" x14ac:dyDescent="0.25">
      <c r="A662" s="9" t="s">
        <v>713</v>
      </c>
      <c r="B662" s="12">
        <v>9927.0459617207143</v>
      </c>
      <c r="C662">
        <f>SAFADModel_final_000046[[#This Row],[Whole Building:Facility Total Electric Demand Power '[W'](Hourly) ]]/1000</f>
        <v>9.9270459617207152</v>
      </c>
    </row>
    <row r="663" spans="1:3" x14ac:dyDescent="0.25">
      <c r="A663" s="9" t="s">
        <v>714</v>
      </c>
      <c r="B663" s="12">
        <v>9939.0891020433392</v>
      </c>
      <c r="C663">
        <f>SAFADModel_final_000046[[#This Row],[Whole Building:Facility Total Electric Demand Power '[W'](Hourly) ]]/1000</f>
        <v>9.9390891020433383</v>
      </c>
    </row>
    <row r="664" spans="1:3" x14ac:dyDescent="0.25">
      <c r="A664" s="9" t="s">
        <v>715</v>
      </c>
      <c r="B664" s="12">
        <v>9930.3075003349459</v>
      </c>
      <c r="C664">
        <f>SAFADModel_final_000046[[#This Row],[Whole Building:Facility Total Electric Demand Power '[W'](Hourly) ]]/1000</f>
        <v>9.9303075003349459</v>
      </c>
    </row>
    <row r="665" spans="1:3" x14ac:dyDescent="0.25">
      <c r="A665" s="9" t="s">
        <v>716</v>
      </c>
      <c r="B665" s="12">
        <v>9906.31593414282</v>
      </c>
      <c r="C665">
        <f>SAFADModel_final_000046[[#This Row],[Whole Building:Facility Total Electric Demand Power '[W'](Hourly) ]]/1000</f>
        <v>9.9063159341428193</v>
      </c>
    </row>
    <row r="666" spans="1:3" x14ac:dyDescent="0.25">
      <c r="A666" s="9" t="s">
        <v>717</v>
      </c>
      <c r="B666" s="12">
        <v>9877.9155185971704</v>
      </c>
      <c r="C666">
        <f>SAFADModel_final_000046[[#This Row],[Whole Building:Facility Total Electric Demand Power '[W'](Hourly) ]]/1000</f>
        <v>9.8779155185971703</v>
      </c>
    </row>
    <row r="667" spans="1:3" x14ac:dyDescent="0.25">
      <c r="A667" s="9" t="s">
        <v>718</v>
      </c>
      <c r="B667" s="12">
        <v>9845.1177603136439</v>
      </c>
      <c r="C667">
        <f>SAFADModel_final_000046[[#This Row],[Whole Building:Facility Total Electric Demand Power '[W'](Hourly) ]]/1000</f>
        <v>9.8451177603136433</v>
      </c>
    </row>
    <row r="668" spans="1:3" x14ac:dyDescent="0.25">
      <c r="A668" s="9" t="s">
        <v>719</v>
      </c>
      <c r="B668" s="12">
        <v>9811.0621205453263</v>
      </c>
      <c r="C668">
        <f>SAFADModel_final_000046[[#This Row],[Whole Building:Facility Total Electric Demand Power '[W'](Hourly) ]]/1000</f>
        <v>9.8110621205453263</v>
      </c>
    </row>
    <row r="669" spans="1:3" x14ac:dyDescent="0.25">
      <c r="A669" s="9" t="s">
        <v>720</v>
      </c>
      <c r="B669" s="12">
        <v>9776.110349227858</v>
      </c>
      <c r="C669">
        <f>SAFADModel_final_000046[[#This Row],[Whole Building:Facility Total Electric Demand Power '[W'](Hourly) ]]/1000</f>
        <v>9.7761103492278583</v>
      </c>
    </row>
    <row r="670" spans="1:3" x14ac:dyDescent="0.25">
      <c r="A670" s="9" t="s">
        <v>721</v>
      </c>
      <c r="B670" s="12">
        <v>9748.0138892886334</v>
      </c>
      <c r="C670">
        <f>SAFADModel_final_000046[[#This Row],[Whole Building:Facility Total Electric Demand Power '[W'](Hourly) ]]/1000</f>
        <v>9.7480138892886341</v>
      </c>
    </row>
    <row r="671" spans="1:3" x14ac:dyDescent="0.25">
      <c r="A671" s="9" t="s">
        <v>722</v>
      </c>
      <c r="B671" s="12">
        <v>9724.4927805385432</v>
      </c>
      <c r="C671">
        <f>SAFADModel_final_000046[[#This Row],[Whole Building:Facility Total Electric Demand Power '[W'](Hourly) ]]/1000</f>
        <v>9.7244927805385437</v>
      </c>
    </row>
    <row r="672" spans="1:3" x14ac:dyDescent="0.25">
      <c r="A672" s="9" t="s">
        <v>723</v>
      </c>
      <c r="B672" s="12">
        <v>9700.9382225633781</v>
      </c>
      <c r="C672">
        <f>SAFADModel_final_000046[[#This Row],[Whole Building:Facility Total Electric Demand Power '[W'](Hourly) ]]/1000</f>
        <v>9.7009382225633782</v>
      </c>
    </row>
    <row r="673" spans="1:3" x14ac:dyDescent="0.25">
      <c r="A673" s="9" t="s">
        <v>724</v>
      </c>
      <c r="B673" s="12">
        <v>9673.1794609972658</v>
      </c>
      <c r="C673">
        <f>SAFADModel_final_000046[[#This Row],[Whole Building:Facility Total Electric Demand Power '[W'](Hourly) ]]/1000</f>
        <v>9.6731794609972663</v>
      </c>
    </row>
    <row r="674" spans="1:3" x14ac:dyDescent="0.25">
      <c r="A674" s="9" t="s">
        <v>481</v>
      </c>
      <c r="B674" s="12">
        <v>9637.9640116195969</v>
      </c>
      <c r="C674">
        <f>SAFADModel_final_000046[[#This Row],[Whole Building:Facility Total Electric Demand Power '[W'](Hourly) ]]/1000</f>
        <v>9.6379640116195961</v>
      </c>
    </row>
    <row r="675" spans="1:3" x14ac:dyDescent="0.25">
      <c r="A675" s="9" t="s">
        <v>482</v>
      </c>
      <c r="B675" s="12">
        <v>9605.6254854758336</v>
      </c>
      <c r="C675">
        <f>SAFADModel_final_000046[[#This Row],[Whole Building:Facility Total Electric Demand Power '[W'](Hourly) ]]/1000</f>
        <v>9.6056254854758336</v>
      </c>
    </row>
    <row r="676" spans="1:3" x14ac:dyDescent="0.25">
      <c r="A676" s="9" t="s">
        <v>483</v>
      </c>
      <c r="B676" s="12">
        <v>9573.4980534471997</v>
      </c>
      <c r="C676">
        <f>SAFADModel_final_000046[[#This Row],[Whole Building:Facility Total Electric Demand Power '[W'](Hourly) ]]/1000</f>
        <v>9.5734980534471994</v>
      </c>
    </row>
    <row r="677" spans="1:3" x14ac:dyDescent="0.25">
      <c r="A677" s="9" t="s">
        <v>484</v>
      </c>
      <c r="B677" s="12">
        <v>9527.8532046811142</v>
      </c>
      <c r="C677">
        <f>SAFADModel_final_000046[[#This Row],[Whole Building:Facility Total Electric Demand Power '[W'](Hourly) ]]/1000</f>
        <v>9.5278532046811151</v>
      </c>
    </row>
    <row r="678" spans="1:3" x14ac:dyDescent="0.25">
      <c r="A678" s="9" t="s">
        <v>485</v>
      </c>
      <c r="B678" s="12">
        <v>9474.6148159214863</v>
      </c>
      <c r="C678">
        <f>SAFADModel_final_000046[[#This Row],[Whole Building:Facility Total Electric Demand Power '[W'](Hourly) ]]/1000</f>
        <v>9.4746148159214858</v>
      </c>
    </row>
    <row r="679" spans="1:3" x14ac:dyDescent="0.25">
      <c r="A679" s="9" t="s">
        <v>486</v>
      </c>
      <c r="B679" s="12">
        <v>9501.9248260089298</v>
      </c>
      <c r="C679">
        <f>SAFADModel_final_000046[[#This Row],[Whole Building:Facility Total Electric Demand Power '[W'](Hourly) ]]/1000</f>
        <v>9.5019248260089295</v>
      </c>
    </row>
    <row r="680" spans="1:3" x14ac:dyDescent="0.25">
      <c r="A680" s="9" t="s">
        <v>487</v>
      </c>
      <c r="B680" s="12">
        <v>9639.5829054166443</v>
      </c>
      <c r="C680">
        <f>SAFADModel_final_000046[[#This Row],[Whole Building:Facility Total Electric Demand Power '[W'](Hourly) ]]/1000</f>
        <v>9.6395829054166438</v>
      </c>
    </row>
    <row r="681" spans="1:3" x14ac:dyDescent="0.25">
      <c r="A681" s="9" t="s">
        <v>488</v>
      </c>
      <c r="B681" s="12">
        <v>34870.1253175026</v>
      </c>
      <c r="C681">
        <f>SAFADModel_final_000046[[#This Row],[Whole Building:Facility Total Electric Demand Power '[W'](Hourly) ]]/1000</f>
        <v>34.870125317502598</v>
      </c>
    </row>
    <row r="682" spans="1:3" x14ac:dyDescent="0.25">
      <c r="A682" s="9" t="s">
        <v>489</v>
      </c>
      <c r="B682" s="12">
        <v>99245.332408535047</v>
      </c>
      <c r="C682">
        <f>SAFADModel_final_000046[[#This Row],[Whole Building:Facility Total Electric Demand Power '[W'](Hourly) ]]/1000</f>
        <v>99.245332408535049</v>
      </c>
    </row>
    <row r="683" spans="1:3" x14ac:dyDescent="0.25">
      <c r="A683" s="9" t="s">
        <v>490</v>
      </c>
      <c r="B683" s="12">
        <v>179735.99510143418</v>
      </c>
      <c r="C683">
        <f>SAFADModel_final_000046[[#This Row],[Whole Building:Facility Total Electric Demand Power '[W'](Hourly) ]]/1000</f>
        <v>179.73599510143418</v>
      </c>
    </row>
    <row r="684" spans="1:3" x14ac:dyDescent="0.25">
      <c r="A684" s="9" t="s">
        <v>491</v>
      </c>
      <c r="B684" s="12">
        <v>180574.68153423746</v>
      </c>
      <c r="C684">
        <f>SAFADModel_final_000046[[#This Row],[Whole Building:Facility Total Electric Demand Power '[W'](Hourly) ]]/1000</f>
        <v>180.57468153423747</v>
      </c>
    </row>
    <row r="685" spans="1:3" x14ac:dyDescent="0.25">
      <c r="A685" s="9" t="s">
        <v>492</v>
      </c>
      <c r="B685" s="12">
        <v>221410.22679046329</v>
      </c>
      <c r="C685">
        <f>SAFADModel_final_000046[[#This Row],[Whole Building:Facility Total Electric Demand Power '[W'](Hourly) ]]/1000</f>
        <v>221.4102267904633</v>
      </c>
    </row>
    <row r="686" spans="1:3" x14ac:dyDescent="0.25">
      <c r="A686" s="9" t="s">
        <v>493</v>
      </c>
      <c r="B686" s="12">
        <v>220119.83991443619</v>
      </c>
      <c r="C686">
        <f>SAFADModel_final_000046[[#This Row],[Whole Building:Facility Total Electric Demand Power '[W'](Hourly) ]]/1000</f>
        <v>220.1198399144362</v>
      </c>
    </row>
    <row r="687" spans="1:3" x14ac:dyDescent="0.25">
      <c r="A687" s="9" t="s">
        <v>494</v>
      </c>
      <c r="B687" s="12">
        <v>212404.35721638749</v>
      </c>
      <c r="C687">
        <f>SAFADModel_final_000046[[#This Row],[Whole Building:Facility Total Electric Demand Power '[W'](Hourly) ]]/1000</f>
        <v>212.4043572163875</v>
      </c>
    </row>
    <row r="688" spans="1:3" x14ac:dyDescent="0.25">
      <c r="A688" s="9" t="s">
        <v>495</v>
      </c>
      <c r="B688" s="12">
        <v>216759.35091635826</v>
      </c>
      <c r="C688">
        <f>SAFADModel_final_000046[[#This Row],[Whole Building:Facility Total Electric Demand Power '[W'](Hourly) ]]/1000</f>
        <v>216.75935091635827</v>
      </c>
    </row>
    <row r="689" spans="1:3" x14ac:dyDescent="0.25">
      <c r="A689" s="9" t="s">
        <v>496</v>
      </c>
      <c r="B689" s="12">
        <v>205741.32939888971</v>
      </c>
      <c r="C689">
        <f>SAFADModel_final_000046[[#This Row],[Whole Building:Facility Total Electric Demand Power '[W'](Hourly) ]]/1000</f>
        <v>205.74132939888972</v>
      </c>
    </row>
    <row r="690" spans="1:3" x14ac:dyDescent="0.25">
      <c r="A690" s="9" t="s">
        <v>497</v>
      </c>
      <c r="B690" s="12">
        <v>187014.93212548728</v>
      </c>
      <c r="C690">
        <f>SAFADModel_final_000046[[#This Row],[Whole Building:Facility Total Electric Demand Power '[W'](Hourly) ]]/1000</f>
        <v>187.01493212548729</v>
      </c>
    </row>
    <row r="691" spans="1:3" x14ac:dyDescent="0.25">
      <c r="A691" s="9" t="s">
        <v>498</v>
      </c>
      <c r="B691" s="12">
        <v>65206.626738942527</v>
      </c>
      <c r="C691">
        <f>SAFADModel_final_000046[[#This Row],[Whole Building:Facility Total Electric Demand Power '[W'](Hourly) ]]/1000</f>
        <v>65.206626738942532</v>
      </c>
    </row>
    <row r="692" spans="1:3" x14ac:dyDescent="0.25">
      <c r="A692" s="9" t="s">
        <v>499</v>
      </c>
      <c r="B692" s="12">
        <v>32324.92239316391</v>
      </c>
      <c r="C692">
        <f>SAFADModel_final_000046[[#This Row],[Whole Building:Facility Total Electric Demand Power '[W'](Hourly) ]]/1000</f>
        <v>32.324922393163909</v>
      </c>
    </row>
    <row r="693" spans="1:3" x14ac:dyDescent="0.25">
      <c r="A693" s="9" t="s">
        <v>500</v>
      </c>
      <c r="B693" s="12">
        <v>13231.751498234224</v>
      </c>
      <c r="C693">
        <f>SAFADModel_final_000046[[#This Row],[Whole Building:Facility Total Electric Demand Power '[W'](Hourly) ]]/1000</f>
        <v>13.231751498234223</v>
      </c>
    </row>
    <row r="694" spans="1:3" x14ac:dyDescent="0.25">
      <c r="A694" s="9" t="s">
        <v>501</v>
      </c>
      <c r="B694" s="12">
        <v>10164.415140887495</v>
      </c>
      <c r="C694">
        <f>SAFADModel_final_000046[[#This Row],[Whole Building:Facility Total Electric Demand Power '[W'](Hourly) ]]/1000</f>
        <v>10.164415140887495</v>
      </c>
    </row>
    <row r="695" spans="1:3" x14ac:dyDescent="0.25">
      <c r="A695" s="9" t="s">
        <v>502</v>
      </c>
      <c r="B695" s="12">
        <v>9720.9101811399978</v>
      </c>
      <c r="C695">
        <f>SAFADModel_final_000046[[#This Row],[Whole Building:Facility Total Electric Demand Power '[W'](Hourly) ]]/1000</f>
        <v>9.7209101811399972</v>
      </c>
    </row>
    <row r="696" spans="1:3" x14ac:dyDescent="0.25">
      <c r="A696" s="9" t="s">
        <v>503</v>
      </c>
      <c r="B696" s="12">
        <v>9694.3729507041044</v>
      </c>
      <c r="C696">
        <f>SAFADModel_final_000046[[#This Row],[Whole Building:Facility Total Electric Demand Power '[W'](Hourly) ]]/1000</f>
        <v>9.6943729507041052</v>
      </c>
    </row>
    <row r="697" spans="1:3" x14ac:dyDescent="0.25">
      <c r="A697" s="9" t="s">
        <v>504</v>
      </c>
      <c r="B697" s="12">
        <v>9666.8370871377901</v>
      </c>
      <c r="C697">
        <f>SAFADModel_final_000046[[#This Row],[Whole Building:Facility Total Electric Demand Power '[W'](Hourly) ]]/1000</f>
        <v>9.6668370871377896</v>
      </c>
    </row>
    <row r="698" spans="1:3" x14ac:dyDescent="0.25">
      <c r="A698" s="9" t="s">
        <v>505</v>
      </c>
      <c r="B698" s="12">
        <v>9639.4417907637762</v>
      </c>
      <c r="C698">
        <f>SAFADModel_final_000046[[#This Row],[Whole Building:Facility Total Electric Demand Power '[W'](Hourly) ]]/1000</f>
        <v>9.6394417907637759</v>
      </c>
    </row>
    <row r="699" spans="1:3" x14ac:dyDescent="0.25">
      <c r="A699" s="9" t="s">
        <v>506</v>
      </c>
      <c r="B699" s="12">
        <v>9613.1505643012842</v>
      </c>
      <c r="C699">
        <f>SAFADModel_final_000046[[#This Row],[Whole Building:Facility Total Electric Demand Power '[W'](Hourly) ]]/1000</f>
        <v>9.613150564301284</v>
      </c>
    </row>
    <row r="700" spans="1:3" x14ac:dyDescent="0.25">
      <c r="A700" s="9" t="s">
        <v>507</v>
      </c>
      <c r="B700" s="12">
        <v>9588.7506038162337</v>
      </c>
      <c r="C700">
        <f>SAFADModel_final_000046[[#This Row],[Whole Building:Facility Total Electric Demand Power '[W'](Hourly) ]]/1000</f>
        <v>9.5887506038162336</v>
      </c>
    </row>
    <row r="701" spans="1:3" x14ac:dyDescent="0.25">
      <c r="A701" s="9" t="s">
        <v>508</v>
      </c>
      <c r="B701" s="12">
        <v>9567.7149928317158</v>
      </c>
      <c r="C701">
        <f>SAFADModel_final_000046[[#This Row],[Whole Building:Facility Total Electric Demand Power '[W'](Hourly) ]]/1000</f>
        <v>9.567714992831716</v>
      </c>
    </row>
    <row r="702" spans="1:3" x14ac:dyDescent="0.25">
      <c r="A702" s="9" t="s">
        <v>509</v>
      </c>
      <c r="B702" s="12">
        <v>9543.4224533001197</v>
      </c>
      <c r="C702">
        <f>SAFADModel_final_000046[[#This Row],[Whole Building:Facility Total Electric Demand Power '[W'](Hourly) ]]/1000</f>
        <v>9.5434224533001206</v>
      </c>
    </row>
    <row r="703" spans="1:3" x14ac:dyDescent="0.25">
      <c r="A703" s="9" t="s">
        <v>510</v>
      </c>
      <c r="B703" s="12">
        <v>9570.8297848014627</v>
      </c>
      <c r="C703">
        <f>SAFADModel_final_000046[[#This Row],[Whole Building:Facility Total Electric Demand Power '[W'](Hourly) ]]/1000</f>
        <v>9.5708297848014627</v>
      </c>
    </row>
    <row r="704" spans="1:3" x14ac:dyDescent="0.25">
      <c r="A704" s="9" t="s">
        <v>511</v>
      </c>
      <c r="B704" s="12">
        <v>9659.5202028505828</v>
      </c>
      <c r="C704">
        <f>SAFADModel_final_000046[[#This Row],[Whole Building:Facility Total Electric Demand Power '[W'](Hourly) ]]/1000</f>
        <v>9.6595202028505831</v>
      </c>
    </row>
    <row r="705" spans="1:3" x14ac:dyDescent="0.25">
      <c r="A705" s="9" t="s">
        <v>512</v>
      </c>
      <c r="B705" s="12">
        <v>24038.504280232853</v>
      </c>
      <c r="C705">
        <f>SAFADModel_final_000046[[#This Row],[Whole Building:Facility Total Electric Demand Power '[W'](Hourly) ]]/1000</f>
        <v>24.038504280232853</v>
      </c>
    </row>
    <row r="706" spans="1:3" x14ac:dyDescent="0.25">
      <c r="A706" s="9" t="s">
        <v>513</v>
      </c>
      <c r="B706" s="12">
        <v>137250.19257989703</v>
      </c>
      <c r="C706">
        <f>SAFADModel_final_000046[[#This Row],[Whole Building:Facility Total Electric Demand Power '[W'](Hourly) ]]/1000</f>
        <v>137.25019257989703</v>
      </c>
    </row>
    <row r="707" spans="1:3" x14ac:dyDescent="0.25">
      <c r="A707" s="9" t="s">
        <v>514</v>
      </c>
      <c r="B707" s="12">
        <v>183189.10970522129</v>
      </c>
      <c r="C707">
        <f>SAFADModel_final_000046[[#This Row],[Whole Building:Facility Total Electric Demand Power '[W'](Hourly) ]]/1000</f>
        <v>183.18910970522128</v>
      </c>
    </row>
    <row r="708" spans="1:3" x14ac:dyDescent="0.25">
      <c r="A708" s="9" t="s">
        <v>515</v>
      </c>
      <c r="B708" s="12">
        <v>196168.4262094509</v>
      </c>
      <c r="C708">
        <f>SAFADModel_final_000046[[#This Row],[Whole Building:Facility Total Electric Demand Power '[W'](Hourly) ]]/1000</f>
        <v>196.1684262094509</v>
      </c>
    </row>
    <row r="709" spans="1:3" x14ac:dyDescent="0.25">
      <c r="A709" s="9" t="s">
        <v>516</v>
      </c>
      <c r="B709" s="12">
        <v>209914.39195730371</v>
      </c>
      <c r="C709">
        <f>SAFADModel_final_000046[[#This Row],[Whole Building:Facility Total Electric Demand Power '[W'](Hourly) ]]/1000</f>
        <v>209.91439195730371</v>
      </c>
    </row>
    <row r="710" spans="1:3" x14ac:dyDescent="0.25">
      <c r="A710" s="9" t="s">
        <v>517</v>
      </c>
      <c r="B710" s="12">
        <v>209486.32726322056</v>
      </c>
      <c r="C710">
        <f>SAFADModel_final_000046[[#This Row],[Whole Building:Facility Total Electric Demand Power '[W'](Hourly) ]]/1000</f>
        <v>209.48632726322057</v>
      </c>
    </row>
    <row r="711" spans="1:3" x14ac:dyDescent="0.25">
      <c r="A711" s="9" t="s">
        <v>518</v>
      </c>
      <c r="B711" s="12">
        <v>233096.64878499447</v>
      </c>
      <c r="C711">
        <f>SAFADModel_final_000046[[#This Row],[Whole Building:Facility Total Electric Demand Power '[W'](Hourly) ]]/1000</f>
        <v>233.09664878499447</v>
      </c>
    </row>
    <row r="712" spans="1:3" x14ac:dyDescent="0.25">
      <c r="A712" s="9" t="s">
        <v>519</v>
      </c>
      <c r="B712" s="12">
        <v>234244.26673870973</v>
      </c>
      <c r="C712">
        <f>SAFADModel_final_000046[[#This Row],[Whole Building:Facility Total Electric Demand Power '[W'](Hourly) ]]/1000</f>
        <v>234.24426673870974</v>
      </c>
    </row>
    <row r="713" spans="1:3" x14ac:dyDescent="0.25">
      <c r="A713" s="9" t="s">
        <v>520</v>
      </c>
      <c r="B713" s="12">
        <v>227946.32171319125</v>
      </c>
      <c r="C713">
        <f>SAFADModel_final_000046[[#This Row],[Whole Building:Facility Total Electric Demand Power '[W'](Hourly) ]]/1000</f>
        <v>227.94632171319125</v>
      </c>
    </row>
    <row r="714" spans="1:3" x14ac:dyDescent="0.25">
      <c r="A714" s="9" t="s">
        <v>521</v>
      </c>
      <c r="B714" s="12">
        <v>202985.20138370231</v>
      </c>
      <c r="C714">
        <f>SAFADModel_final_000046[[#This Row],[Whole Building:Facility Total Electric Demand Power '[W'](Hourly) ]]/1000</f>
        <v>202.9852013837023</v>
      </c>
    </row>
    <row r="715" spans="1:3" x14ac:dyDescent="0.25">
      <c r="A715" s="9" t="s">
        <v>522</v>
      </c>
      <c r="B715" s="12">
        <v>125819.92318879253</v>
      </c>
      <c r="C715">
        <f>SAFADModel_final_000046[[#This Row],[Whole Building:Facility Total Electric Demand Power '[W'](Hourly) ]]/1000</f>
        <v>125.81992318879253</v>
      </c>
    </row>
    <row r="716" spans="1:3" x14ac:dyDescent="0.25">
      <c r="A716" s="9" t="s">
        <v>523</v>
      </c>
      <c r="B716" s="12">
        <v>86918.580523746728</v>
      </c>
      <c r="C716">
        <f>SAFADModel_final_000046[[#This Row],[Whole Building:Facility Total Electric Demand Power '[W'](Hourly) ]]/1000</f>
        <v>86.918580523746726</v>
      </c>
    </row>
    <row r="717" spans="1:3" x14ac:dyDescent="0.25">
      <c r="A717" s="9" t="s">
        <v>524</v>
      </c>
      <c r="B717" s="12">
        <v>57329.889952372243</v>
      </c>
      <c r="C717">
        <f>SAFADModel_final_000046[[#This Row],[Whole Building:Facility Total Electric Demand Power '[W'](Hourly) ]]/1000</f>
        <v>57.329889952372241</v>
      </c>
    </row>
    <row r="718" spans="1:3" x14ac:dyDescent="0.25">
      <c r="A718" s="9" t="s">
        <v>525</v>
      </c>
      <c r="B718" s="12">
        <v>9772.4873332213519</v>
      </c>
      <c r="C718">
        <f>SAFADModel_final_000046[[#This Row],[Whole Building:Facility Total Electric Demand Power '[W'](Hourly) ]]/1000</f>
        <v>9.7724873332213527</v>
      </c>
    </row>
    <row r="719" spans="1:3" x14ac:dyDescent="0.25">
      <c r="A719" s="9" t="s">
        <v>526</v>
      </c>
      <c r="B719" s="12">
        <v>9757.4110263013208</v>
      </c>
      <c r="C719">
        <f>SAFADModel_final_000046[[#This Row],[Whole Building:Facility Total Electric Demand Power '[W'](Hourly) ]]/1000</f>
        <v>9.7574110263013214</v>
      </c>
    </row>
    <row r="720" spans="1:3" x14ac:dyDescent="0.25">
      <c r="A720" s="9" t="s">
        <v>527</v>
      </c>
      <c r="B720" s="12">
        <v>9739.5202932586308</v>
      </c>
      <c r="C720">
        <f>SAFADModel_final_000046[[#This Row],[Whole Building:Facility Total Electric Demand Power '[W'](Hourly) ]]/1000</f>
        <v>9.7395202932586304</v>
      </c>
    </row>
    <row r="721" spans="1:3" x14ac:dyDescent="0.25">
      <c r="A721" s="9" t="s">
        <v>528</v>
      </c>
      <c r="B721" s="12">
        <v>9723.7736390848077</v>
      </c>
      <c r="C721">
        <f>SAFADModel_final_000046[[#This Row],[Whole Building:Facility Total Electric Demand Power '[W'](Hourly) ]]/1000</f>
        <v>9.7237736390848077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4C33-2A58-4C61-B783-7A8EBE1D6F80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7033.8052915205999</v>
      </c>
      <c r="C2">
        <f>SAFADModel_final_000045[[#This Row],[Whole Building:Facility Total Electric Demand Power '[W'](Hourly) ]]/1000</f>
        <v>7.0338052915205997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6880.7792393680647</v>
      </c>
      <c r="C3">
        <f>SAFADModel_final_000045[[#This Row],[Whole Building:Facility Total Electric Demand Power '[W'](Hourly) ]]/1000</f>
        <v>6.8807792393680645</v>
      </c>
      <c r="D3">
        <v>14.655441580748432</v>
      </c>
      <c r="E3">
        <v>31.001121231964131</v>
      </c>
      <c r="F3">
        <v>17.01207579626751</v>
      </c>
    </row>
    <row r="4" spans="1:6" x14ac:dyDescent="0.25">
      <c r="A4" s="9" t="s">
        <v>3</v>
      </c>
      <c r="B4" s="12">
        <v>6746.1921374277781</v>
      </c>
      <c r="C4">
        <f>SAFADModel_final_000045[[#This Row],[Whole Building:Facility Total Electric Demand Power '[W'](Hourly) ]]/1000</f>
        <v>6.7461921374277782</v>
      </c>
    </row>
    <row r="5" spans="1:6" x14ac:dyDescent="0.25">
      <c r="A5" s="9" t="s">
        <v>4</v>
      </c>
      <c r="B5" s="12">
        <v>6593.4221199515841</v>
      </c>
      <c r="C5">
        <f>SAFADModel_final_000045[[#This Row],[Whole Building:Facility Total Electric Demand Power '[W'](Hourly) ]]/1000</f>
        <v>6.5934221199515841</v>
      </c>
    </row>
    <row r="6" spans="1:6" x14ac:dyDescent="0.25">
      <c r="A6" s="9" t="s">
        <v>5</v>
      </c>
      <c r="B6" s="12">
        <v>6403.4881668424787</v>
      </c>
      <c r="C6">
        <f>SAFADModel_final_000045[[#This Row],[Whole Building:Facility Total Electric Demand Power '[W'](Hourly) ]]/1000</f>
        <v>6.4034881668424788</v>
      </c>
    </row>
    <row r="7" spans="1:6" x14ac:dyDescent="0.25">
      <c r="A7" s="9" t="s">
        <v>6</v>
      </c>
      <c r="B7" s="12">
        <v>6371.2114793122091</v>
      </c>
      <c r="C7">
        <f>SAFADModel_final_000045[[#This Row],[Whole Building:Facility Total Electric Demand Power '[W'](Hourly) ]]/1000</f>
        <v>6.3712114793122092</v>
      </c>
    </row>
    <row r="8" spans="1:6" x14ac:dyDescent="0.25">
      <c r="A8" s="9" t="s">
        <v>7</v>
      </c>
      <c r="B8" s="12">
        <v>6534.9541606282155</v>
      </c>
      <c r="C8">
        <f>SAFADModel_final_000045[[#This Row],[Whole Building:Facility Total Electric Demand Power '[W'](Hourly) ]]/1000</f>
        <v>6.5349541606282155</v>
      </c>
    </row>
    <row r="9" spans="1:6" x14ac:dyDescent="0.25">
      <c r="A9" s="9" t="s">
        <v>8</v>
      </c>
      <c r="B9" s="12">
        <v>25172.9100227536</v>
      </c>
      <c r="C9">
        <f>SAFADModel_final_000045[[#This Row],[Whole Building:Facility Total Electric Demand Power '[W'](Hourly) ]]/1000</f>
        <v>25.172910022753602</v>
      </c>
    </row>
    <row r="10" spans="1:6" x14ac:dyDescent="0.25">
      <c r="A10" s="9" t="s">
        <v>9</v>
      </c>
      <c r="B10" s="12">
        <v>71289.980578875271</v>
      </c>
      <c r="C10">
        <f>SAFADModel_final_000045[[#This Row],[Whole Building:Facility Total Electric Demand Power '[W'](Hourly) ]]/1000</f>
        <v>71.289980578875273</v>
      </c>
    </row>
    <row r="11" spans="1:6" x14ac:dyDescent="0.25">
      <c r="A11" s="9" t="s">
        <v>10</v>
      </c>
      <c r="B11" s="12">
        <v>108376.75040024833</v>
      </c>
      <c r="C11">
        <f>SAFADModel_final_000045[[#This Row],[Whole Building:Facility Total Electric Demand Power '[W'](Hourly) ]]/1000</f>
        <v>108.37675040024833</v>
      </c>
    </row>
    <row r="12" spans="1:6" x14ac:dyDescent="0.25">
      <c r="A12" s="9" t="s">
        <v>11</v>
      </c>
      <c r="B12" s="12">
        <v>107951.36433689827</v>
      </c>
      <c r="C12">
        <f>SAFADModel_final_000045[[#This Row],[Whole Building:Facility Total Electric Demand Power '[W'](Hourly) ]]/1000</f>
        <v>107.95136433689828</v>
      </c>
    </row>
    <row r="13" spans="1:6" x14ac:dyDescent="0.25">
      <c r="A13" s="9" t="s">
        <v>12</v>
      </c>
      <c r="B13" s="12">
        <v>138505.27748153574</v>
      </c>
      <c r="C13">
        <f>SAFADModel_final_000045[[#This Row],[Whole Building:Facility Total Electric Demand Power '[W'](Hourly) ]]/1000</f>
        <v>138.50527748153573</v>
      </c>
    </row>
    <row r="14" spans="1:6" x14ac:dyDescent="0.25">
      <c r="A14" s="9" t="s">
        <v>13</v>
      </c>
      <c r="B14" s="12">
        <v>136107.28769677863</v>
      </c>
      <c r="C14">
        <f>SAFADModel_final_000045[[#This Row],[Whole Building:Facility Total Electric Demand Power '[W'](Hourly) ]]/1000</f>
        <v>136.10728769677863</v>
      </c>
    </row>
    <row r="15" spans="1:6" x14ac:dyDescent="0.25">
      <c r="A15" s="9" t="s">
        <v>14</v>
      </c>
      <c r="B15" s="12">
        <v>144142.00713578783</v>
      </c>
      <c r="C15">
        <f>SAFADModel_final_000045[[#This Row],[Whole Building:Facility Total Electric Demand Power '[W'](Hourly) ]]/1000</f>
        <v>144.14200713578782</v>
      </c>
    </row>
    <row r="16" spans="1:6" x14ac:dyDescent="0.25">
      <c r="A16" s="9" t="s">
        <v>15</v>
      </c>
      <c r="B16" s="12">
        <v>152961.753648382</v>
      </c>
      <c r="C16">
        <f>SAFADModel_final_000045[[#This Row],[Whole Building:Facility Total Electric Demand Power '[W'](Hourly) ]]/1000</f>
        <v>152.961753648382</v>
      </c>
    </row>
    <row r="17" spans="1:3" x14ac:dyDescent="0.25">
      <c r="A17" s="9" t="s">
        <v>16</v>
      </c>
      <c r="B17" s="12">
        <v>142722.50692312323</v>
      </c>
      <c r="C17">
        <f>SAFADModel_final_000045[[#This Row],[Whole Building:Facility Total Electric Demand Power '[W'](Hourly) ]]/1000</f>
        <v>142.72250692312323</v>
      </c>
    </row>
    <row r="18" spans="1:3" x14ac:dyDescent="0.25">
      <c r="A18" s="9" t="s">
        <v>17</v>
      </c>
      <c r="B18" s="12">
        <v>127252.69263979908</v>
      </c>
      <c r="C18">
        <f>SAFADModel_final_000045[[#This Row],[Whole Building:Facility Total Electric Demand Power '[W'](Hourly) ]]/1000</f>
        <v>127.25269263979908</v>
      </c>
    </row>
    <row r="19" spans="1:3" x14ac:dyDescent="0.25">
      <c r="A19" s="9" t="s">
        <v>18</v>
      </c>
      <c r="B19" s="12">
        <v>45978.573263620696</v>
      </c>
      <c r="C19">
        <f>SAFADModel_final_000045[[#This Row],[Whole Building:Facility Total Electric Demand Power '[W'](Hourly) ]]/1000</f>
        <v>45.978573263620696</v>
      </c>
    </row>
    <row r="20" spans="1:3" x14ac:dyDescent="0.25">
      <c r="A20" s="9" t="s">
        <v>19</v>
      </c>
      <c r="B20" s="12">
        <v>22572.26329337955</v>
      </c>
      <c r="C20">
        <f>SAFADModel_final_000045[[#This Row],[Whole Building:Facility Total Electric Demand Power '[W'](Hourly) ]]/1000</f>
        <v>22.57226329337955</v>
      </c>
    </row>
    <row r="21" spans="1:3" x14ac:dyDescent="0.25">
      <c r="A21" s="9" t="s">
        <v>20</v>
      </c>
      <c r="B21" s="12">
        <v>9657.1733158587249</v>
      </c>
      <c r="C21">
        <f>SAFADModel_final_000045[[#This Row],[Whole Building:Facility Total Electric Demand Power '[W'](Hourly) ]]/1000</f>
        <v>9.6571733158587243</v>
      </c>
    </row>
    <row r="22" spans="1:3" x14ac:dyDescent="0.25">
      <c r="A22" s="9" t="s">
        <v>21</v>
      </c>
      <c r="B22" s="12">
        <v>7529.2300358560324</v>
      </c>
      <c r="C22">
        <f>SAFADModel_final_000045[[#This Row],[Whole Building:Facility Total Electric Demand Power '[W'](Hourly) ]]/1000</f>
        <v>7.529230035856032</v>
      </c>
    </row>
    <row r="23" spans="1:3" x14ac:dyDescent="0.25">
      <c r="A23" s="9" t="s">
        <v>22</v>
      </c>
      <c r="B23" s="12">
        <v>7098.4832383442808</v>
      </c>
      <c r="C23">
        <f>SAFADModel_final_000045[[#This Row],[Whole Building:Facility Total Electric Demand Power '[W'](Hourly) ]]/1000</f>
        <v>7.0984832383442811</v>
      </c>
    </row>
    <row r="24" spans="1:3" x14ac:dyDescent="0.25">
      <c r="A24" s="9" t="s">
        <v>23</v>
      </c>
      <c r="B24" s="12">
        <v>7095.3375975406743</v>
      </c>
      <c r="C24">
        <f>SAFADModel_final_000045[[#This Row],[Whole Building:Facility Total Electric Demand Power '[W'](Hourly) ]]/1000</f>
        <v>7.0953375975406745</v>
      </c>
    </row>
    <row r="25" spans="1:3" x14ac:dyDescent="0.25">
      <c r="A25" s="9" t="s">
        <v>24</v>
      </c>
      <c r="B25" s="12">
        <v>7084.9874280290796</v>
      </c>
      <c r="C25">
        <f>SAFADModel_final_000045[[#This Row],[Whole Building:Facility Total Electric Demand Power '[W'](Hourly) ]]/1000</f>
        <v>7.0849874280290797</v>
      </c>
    </row>
    <row r="26" spans="1:3" x14ac:dyDescent="0.25">
      <c r="A26" s="9" t="s">
        <v>25</v>
      </c>
      <c r="B26" s="12">
        <v>7071.7917476313332</v>
      </c>
      <c r="C26">
        <f>SAFADModel_final_000045[[#This Row],[Whole Building:Facility Total Electric Demand Power '[W'](Hourly) ]]/1000</f>
        <v>7.071791747631333</v>
      </c>
    </row>
    <row r="27" spans="1:3" x14ac:dyDescent="0.25">
      <c r="A27" s="9" t="s">
        <v>26</v>
      </c>
      <c r="B27" s="12">
        <v>7054.2414001187562</v>
      </c>
      <c r="C27">
        <f>SAFADModel_final_000045[[#This Row],[Whole Building:Facility Total Electric Demand Power '[W'](Hourly) ]]/1000</f>
        <v>7.0542414001187561</v>
      </c>
    </row>
    <row r="28" spans="1:3" x14ac:dyDescent="0.25">
      <c r="A28" s="9" t="s">
        <v>27</v>
      </c>
      <c r="B28" s="12">
        <v>7035.3511027934683</v>
      </c>
      <c r="C28">
        <f>SAFADModel_final_000045[[#This Row],[Whole Building:Facility Total Electric Demand Power '[W'](Hourly) ]]/1000</f>
        <v>7.0353511027934683</v>
      </c>
    </row>
    <row r="29" spans="1:3" x14ac:dyDescent="0.25">
      <c r="A29" s="9" t="s">
        <v>28</v>
      </c>
      <c r="B29" s="12">
        <v>7028.426682194081</v>
      </c>
      <c r="C29">
        <f>SAFADModel_final_000045[[#This Row],[Whole Building:Facility Total Electric Demand Power '[W'](Hourly) ]]/1000</f>
        <v>7.0284266821940813</v>
      </c>
    </row>
    <row r="30" spans="1:3" x14ac:dyDescent="0.25">
      <c r="A30" s="9" t="s">
        <v>29</v>
      </c>
      <c r="B30" s="12">
        <v>7022.7199847773882</v>
      </c>
      <c r="C30">
        <f>SAFADModel_final_000045[[#This Row],[Whole Building:Facility Total Electric Demand Power '[W'](Hourly) ]]/1000</f>
        <v>7.022719984777388</v>
      </c>
    </row>
    <row r="31" spans="1:3" x14ac:dyDescent="0.25">
      <c r="A31" s="9" t="s">
        <v>30</v>
      </c>
      <c r="B31" s="12">
        <v>7019.1641689970284</v>
      </c>
      <c r="C31">
        <f>SAFADModel_final_000045[[#This Row],[Whole Building:Facility Total Electric Demand Power '[W'](Hourly) ]]/1000</f>
        <v>7.0191641689970288</v>
      </c>
    </row>
    <row r="32" spans="1:3" x14ac:dyDescent="0.25">
      <c r="A32" s="9" t="s">
        <v>31</v>
      </c>
      <c r="B32" s="12">
        <v>7020.8053316248288</v>
      </c>
      <c r="C32">
        <f>SAFADModel_final_000045[[#This Row],[Whole Building:Facility Total Electric Demand Power '[W'](Hourly) ]]/1000</f>
        <v>7.0208053316248291</v>
      </c>
    </row>
    <row r="33" spans="1:3" x14ac:dyDescent="0.25">
      <c r="A33" s="9" t="s">
        <v>32</v>
      </c>
      <c r="B33" s="12">
        <v>17402.434391667666</v>
      </c>
      <c r="C33">
        <f>SAFADModel_final_000045[[#This Row],[Whole Building:Facility Total Electric Demand Power '[W'](Hourly) ]]/1000</f>
        <v>17.402434391667665</v>
      </c>
    </row>
    <row r="34" spans="1:3" x14ac:dyDescent="0.25">
      <c r="A34" s="9" t="s">
        <v>33</v>
      </c>
      <c r="B34" s="12">
        <v>82593.932557520238</v>
      </c>
      <c r="C34">
        <f>SAFADModel_final_000045[[#This Row],[Whole Building:Facility Total Electric Demand Power '[W'](Hourly) ]]/1000</f>
        <v>82.593932557520233</v>
      </c>
    </row>
    <row r="35" spans="1:3" x14ac:dyDescent="0.25">
      <c r="A35" s="9" t="s">
        <v>34</v>
      </c>
      <c r="B35" s="12">
        <v>112431.13831786788</v>
      </c>
      <c r="C35">
        <f>SAFADModel_final_000045[[#This Row],[Whole Building:Facility Total Electric Demand Power '[W'](Hourly) ]]/1000</f>
        <v>112.43113831786788</v>
      </c>
    </row>
    <row r="36" spans="1:3" x14ac:dyDescent="0.25">
      <c r="A36" s="9" t="s">
        <v>35</v>
      </c>
      <c r="B36" s="12">
        <v>120824.9124712312</v>
      </c>
      <c r="C36">
        <f>SAFADModel_final_000045[[#This Row],[Whole Building:Facility Total Electric Demand Power '[W'](Hourly) ]]/1000</f>
        <v>120.8249124712312</v>
      </c>
    </row>
    <row r="37" spans="1:3" x14ac:dyDescent="0.25">
      <c r="A37" s="9" t="s">
        <v>36</v>
      </c>
      <c r="B37" s="12">
        <v>138632.62676368892</v>
      </c>
      <c r="C37">
        <f>SAFADModel_final_000045[[#This Row],[Whole Building:Facility Total Electric Demand Power '[W'](Hourly) ]]/1000</f>
        <v>138.63262676368893</v>
      </c>
    </row>
    <row r="38" spans="1:3" x14ac:dyDescent="0.25">
      <c r="A38" s="9" t="s">
        <v>37</v>
      </c>
      <c r="B38" s="12">
        <v>130073.96470942486</v>
      </c>
      <c r="C38">
        <f>SAFADModel_final_000045[[#This Row],[Whole Building:Facility Total Electric Demand Power '[W'](Hourly) ]]/1000</f>
        <v>130.07396470942487</v>
      </c>
    </row>
    <row r="39" spans="1:3" x14ac:dyDescent="0.25">
      <c r="A39" s="9" t="s">
        <v>38</v>
      </c>
      <c r="B39" s="12">
        <v>147324.89625460454</v>
      </c>
      <c r="C39">
        <f>SAFADModel_final_000045[[#This Row],[Whole Building:Facility Total Electric Demand Power '[W'](Hourly) ]]/1000</f>
        <v>147.32489625460454</v>
      </c>
    </row>
    <row r="40" spans="1:3" x14ac:dyDescent="0.25">
      <c r="A40" s="9" t="s">
        <v>39</v>
      </c>
      <c r="B40" s="12">
        <v>140209.34856830598</v>
      </c>
      <c r="C40">
        <f>SAFADModel_final_000045[[#This Row],[Whole Building:Facility Total Electric Demand Power '[W'](Hourly) ]]/1000</f>
        <v>140.20934856830598</v>
      </c>
    </row>
    <row r="41" spans="1:3" x14ac:dyDescent="0.25">
      <c r="A41" s="9" t="s">
        <v>40</v>
      </c>
      <c r="B41" s="12">
        <v>142628.60095224401</v>
      </c>
      <c r="C41">
        <f>SAFADModel_final_000045[[#This Row],[Whole Building:Facility Total Electric Demand Power '[W'](Hourly) ]]/1000</f>
        <v>142.62860095224403</v>
      </c>
    </row>
    <row r="42" spans="1:3" x14ac:dyDescent="0.25">
      <c r="A42" s="9" t="s">
        <v>41</v>
      </c>
      <c r="B42" s="12">
        <v>126405.55168711867</v>
      </c>
      <c r="C42">
        <f>SAFADModel_final_000045[[#This Row],[Whole Building:Facility Total Electric Demand Power '[W'](Hourly) ]]/1000</f>
        <v>126.40555168711867</v>
      </c>
    </row>
    <row r="43" spans="1:3" x14ac:dyDescent="0.25">
      <c r="A43" s="9" t="s">
        <v>42</v>
      </c>
      <c r="B43" s="12">
        <v>94330.175015483343</v>
      </c>
      <c r="C43">
        <f>SAFADModel_final_000045[[#This Row],[Whole Building:Facility Total Electric Demand Power '[W'](Hourly) ]]/1000</f>
        <v>94.330175015483348</v>
      </c>
    </row>
    <row r="44" spans="1:3" x14ac:dyDescent="0.25">
      <c r="A44" s="9" t="s">
        <v>43</v>
      </c>
      <c r="B44" s="12">
        <v>60930.87295286719</v>
      </c>
      <c r="C44">
        <f>SAFADModel_final_000045[[#This Row],[Whole Building:Facility Total Electric Demand Power '[W'](Hourly) ]]/1000</f>
        <v>60.93087295286719</v>
      </c>
    </row>
    <row r="45" spans="1:3" x14ac:dyDescent="0.25">
      <c r="A45" s="9" t="s">
        <v>44</v>
      </c>
      <c r="B45" s="12">
        <v>35578.20327147076</v>
      </c>
      <c r="C45">
        <f>SAFADModel_final_000045[[#This Row],[Whole Building:Facility Total Electric Demand Power '[W'](Hourly) ]]/1000</f>
        <v>35.578203271470763</v>
      </c>
    </row>
    <row r="46" spans="1:3" x14ac:dyDescent="0.25">
      <c r="A46" s="9" t="s">
        <v>45</v>
      </c>
      <c r="B46" s="12">
        <v>7342.4222322204469</v>
      </c>
      <c r="C46">
        <f>SAFADModel_final_000045[[#This Row],[Whole Building:Facility Total Electric Demand Power '[W'](Hourly) ]]/1000</f>
        <v>7.3424222322204464</v>
      </c>
    </row>
    <row r="47" spans="1:3" x14ac:dyDescent="0.25">
      <c r="A47" s="9" t="s">
        <v>46</v>
      </c>
      <c r="B47" s="12">
        <v>7195.0018058128326</v>
      </c>
      <c r="C47">
        <f>SAFADModel_final_000045[[#This Row],[Whole Building:Facility Total Electric Demand Power '[W'](Hourly) ]]/1000</f>
        <v>7.1950018058128329</v>
      </c>
    </row>
    <row r="48" spans="1:3" x14ac:dyDescent="0.25">
      <c r="A48" s="9" t="s">
        <v>47</v>
      </c>
      <c r="B48" s="12">
        <v>7113.0653887154085</v>
      </c>
      <c r="C48">
        <f>SAFADModel_final_000045[[#This Row],[Whole Building:Facility Total Electric Demand Power '[W'](Hourly) ]]/1000</f>
        <v>7.1130653887154089</v>
      </c>
    </row>
    <row r="49" spans="1:3" x14ac:dyDescent="0.25">
      <c r="A49" s="9" t="s">
        <v>48</v>
      </c>
      <c r="B49" s="12">
        <v>7060.1608589378257</v>
      </c>
      <c r="C49">
        <f>SAFADModel_final_000045[[#This Row],[Whole Building:Facility Total Electric Demand Power '[W'](Hourly) ]]/1000</f>
        <v>7.0601608589378255</v>
      </c>
    </row>
    <row r="50" spans="1:3" x14ac:dyDescent="0.25">
      <c r="A50" s="9" t="s">
        <v>49</v>
      </c>
      <c r="B50" s="12">
        <v>7012.3356470631406</v>
      </c>
      <c r="C50">
        <f>SAFADModel_final_000045[[#This Row],[Whole Building:Facility Total Electric Demand Power '[W'](Hourly) ]]/1000</f>
        <v>7.0123356470631411</v>
      </c>
    </row>
    <row r="51" spans="1:3" x14ac:dyDescent="0.25">
      <c r="A51" s="9" t="s">
        <v>50</v>
      </c>
      <c r="B51" s="12">
        <v>6971.8320892443335</v>
      </c>
      <c r="C51">
        <f>SAFADModel_final_000045[[#This Row],[Whole Building:Facility Total Electric Demand Power '[W'](Hourly) ]]/1000</f>
        <v>6.9718320892443337</v>
      </c>
    </row>
    <row r="52" spans="1:3" x14ac:dyDescent="0.25">
      <c r="A52" s="9" t="s">
        <v>51</v>
      </c>
      <c r="B52" s="12">
        <v>6930.0949140696257</v>
      </c>
      <c r="C52">
        <f>SAFADModel_final_000045[[#This Row],[Whole Building:Facility Total Electric Demand Power '[W'](Hourly) ]]/1000</f>
        <v>6.9300949140696257</v>
      </c>
    </row>
    <row r="53" spans="1:3" x14ac:dyDescent="0.25">
      <c r="A53" s="9" t="s">
        <v>52</v>
      </c>
      <c r="B53" s="12">
        <v>6850.7699671228575</v>
      </c>
      <c r="C53">
        <f>SAFADModel_final_000045[[#This Row],[Whole Building:Facility Total Electric Demand Power '[W'](Hourly) ]]/1000</f>
        <v>6.850769967122857</v>
      </c>
    </row>
    <row r="54" spans="1:3" x14ac:dyDescent="0.25">
      <c r="A54" s="9" t="s">
        <v>53</v>
      </c>
      <c r="B54" s="12">
        <v>6747.6391007554148</v>
      </c>
      <c r="C54">
        <f>SAFADModel_final_000045[[#This Row],[Whole Building:Facility Total Electric Demand Power '[W'](Hourly) ]]/1000</f>
        <v>6.7476391007554151</v>
      </c>
    </row>
    <row r="55" spans="1:3" x14ac:dyDescent="0.25">
      <c r="A55" s="9" t="s">
        <v>54</v>
      </c>
      <c r="B55" s="12">
        <v>6711.7198721991526</v>
      </c>
      <c r="C55">
        <f>SAFADModel_final_000045[[#This Row],[Whole Building:Facility Total Electric Demand Power '[W'](Hourly) ]]/1000</f>
        <v>6.7117198721991524</v>
      </c>
    </row>
    <row r="56" spans="1:3" x14ac:dyDescent="0.25">
      <c r="A56" s="9" t="s">
        <v>55</v>
      </c>
      <c r="B56" s="12">
        <v>6805.4097151999567</v>
      </c>
      <c r="C56">
        <f>SAFADModel_final_000045[[#This Row],[Whole Building:Facility Total Electric Demand Power '[W'](Hourly) ]]/1000</f>
        <v>6.8054097151999571</v>
      </c>
    </row>
    <row r="57" spans="1:3" x14ac:dyDescent="0.25">
      <c r="A57" s="9" t="s">
        <v>56</v>
      </c>
      <c r="B57" s="12">
        <v>20571.353790477078</v>
      </c>
      <c r="C57">
        <f>SAFADModel_final_000045[[#This Row],[Whole Building:Facility Total Electric Demand Power '[W'](Hourly) ]]/1000</f>
        <v>20.57135379047708</v>
      </c>
    </row>
    <row r="58" spans="1:3" x14ac:dyDescent="0.25">
      <c r="A58" s="9" t="s">
        <v>57</v>
      </c>
      <c r="B58" s="12">
        <v>81952.321992752157</v>
      </c>
      <c r="C58">
        <f>SAFADModel_final_000045[[#This Row],[Whole Building:Facility Total Electric Demand Power '[W'](Hourly) ]]/1000</f>
        <v>81.952321992752161</v>
      </c>
    </row>
    <row r="59" spans="1:3" x14ac:dyDescent="0.25">
      <c r="A59" s="9" t="s">
        <v>58</v>
      </c>
      <c r="B59" s="12">
        <v>107711.10998909637</v>
      </c>
      <c r="C59">
        <f>SAFADModel_final_000045[[#This Row],[Whole Building:Facility Total Electric Demand Power '[W'](Hourly) ]]/1000</f>
        <v>107.71110998909637</v>
      </c>
    </row>
    <row r="60" spans="1:3" x14ac:dyDescent="0.25">
      <c r="A60" s="9" t="s">
        <v>59</v>
      </c>
      <c r="B60" s="12">
        <v>124147.71302325744</v>
      </c>
      <c r="C60">
        <f>SAFADModel_final_000045[[#This Row],[Whole Building:Facility Total Electric Demand Power '[W'](Hourly) ]]/1000</f>
        <v>124.14771302325744</v>
      </c>
    </row>
    <row r="61" spans="1:3" x14ac:dyDescent="0.25">
      <c r="A61" s="9" t="s">
        <v>60</v>
      </c>
      <c r="B61" s="12">
        <v>148297.381188378</v>
      </c>
      <c r="C61">
        <f>SAFADModel_final_000045[[#This Row],[Whole Building:Facility Total Electric Demand Power '[W'](Hourly) ]]/1000</f>
        <v>148.29738118837801</v>
      </c>
    </row>
    <row r="62" spans="1:3" x14ac:dyDescent="0.25">
      <c r="A62" s="9" t="s">
        <v>61</v>
      </c>
      <c r="B62" s="12">
        <v>145205.12887030959</v>
      </c>
      <c r="C62">
        <f>SAFADModel_final_000045[[#This Row],[Whole Building:Facility Total Electric Demand Power '[W'](Hourly) ]]/1000</f>
        <v>145.20512887030958</v>
      </c>
    </row>
    <row r="63" spans="1:3" x14ac:dyDescent="0.25">
      <c r="A63" s="9" t="s">
        <v>62</v>
      </c>
      <c r="B63" s="12">
        <v>141221.35173427334</v>
      </c>
      <c r="C63">
        <f>SAFADModel_final_000045[[#This Row],[Whole Building:Facility Total Electric Demand Power '[W'](Hourly) ]]/1000</f>
        <v>141.22135173427333</v>
      </c>
    </row>
    <row r="64" spans="1:3" x14ac:dyDescent="0.25">
      <c r="A64" s="9" t="s">
        <v>63</v>
      </c>
      <c r="B64" s="12">
        <v>147628.60798136171</v>
      </c>
      <c r="C64">
        <f>SAFADModel_final_000045[[#This Row],[Whole Building:Facility Total Electric Demand Power '[W'](Hourly) ]]/1000</f>
        <v>147.62860798136171</v>
      </c>
    </row>
    <row r="65" spans="1:3" x14ac:dyDescent="0.25">
      <c r="A65" s="9" t="s">
        <v>64</v>
      </c>
      <c r="B65" s="12">
        <v>122424.00042654645</v>
      </c>
      <c r="C65">
        <f>SAFADModel_final_000045[[#This Row],[Whole Building:Facility Total Electric Demand Power '[W'](Hourly) ]]/1000</f>
        <v>122.42400042654646</v>
      </c>
    </row>
    <row r="66" spans="1:3" x14ac:dyDescent="0.25">
      <c r="A66" s="9" t="s">
        <v>65</v>
      </c>
      <c r="B66" s="12">
        <v>74369.909677927979</v>
      </c>
      <c r="C66">
        <f>SAFADModel_final_000045[[#This Row],[Whole Building:Facility Total Electric Demand Power '[W'](Hourly) ]]/1000</f>
        <v>74.369909677927978</v>
      </c>
    </row>
    <row r="67" spans="1:3" x14ac:dyDescent="0.25">
      <c r="A67" s="9" t="s">
        <v>66</v>
      </c>
      <c r="B67" s="12">
        <v>43322.37684929651</v>
      </c>
      <c r="C67">
        <f>SAFADModel_final_000045[[#This Row],[Whole Building:Facility Total Electric Demand Power '[W'](Hourly) ]]/1000</f>
        <v>43.322376849296511</v>
      </c>
    </row>
    <row r="68" spans="1:3" x14ac:dyDescent="0.25">
      <c r="A68" s="9" t="s">
        <v>67</v>
      </c>
      <c r="B68" s="12">
        <v>19125.917018749049</v>
      </c>
      <c r="C68">
        <f>SAFADModel_final_000045[[#This Row],[Whole Building:Facility Total Electric Demand Power '[W'](Hourly) ]]/1000</f>
        <v>19.12591701874905</v>
      </c>
    </row>
    <row r="69" spans="1:3" x14ac:dyDescent="0.25">
      <c r="A69" s="9" t="s">
        <v>68</v>
      </c>
      <c r="B69" s="12">
        <v>7954.9208315332571</v>
      </c>
      <c r="C69">
        <f>SAFADModel_final_000045[[#This Row],[Whole Building:Facility Total Electric Demand Power '[W'](Hourly) ]]/1000</f>
        <v>7.9549208315332569</v>
      </c>
    </row>
    <row r="70" spans="1:3" x14ac:dyDescent="0.25">
      <c r="A70" s="9" t="s">
        <v>69</v>
      </c>
      <c r="B70" s="12">
        <v>7509.8992847571244</v>
      </c>
      <c r="C70">
        <f>SAFADModel_final_000045[[#This Row],[Whole Building:Facility Total Electric Demand Power '[W'](Hourly) ]]/1000</f>
        <v>7.5098992847571244</v>
      </c>
    </row>
    <row r="71" spans="1:3" x14ac:dyDescent="0.25">
      <c r="A71" s="9" t="s">
        <v>70</v>
      </c>
      <c r="B71" s="12">
        <v>7070.6459084963981</v>
      </c>
      <c r="C71">
        <f>SAFADModel_final_000045[[#This Row],[Whole Building:Facility Total Electric Demand Power '[W'](Hourly) ]]/1000</f>
        <v>7.070645908496398</v>
      </c>
    </row>
    <row r="72" spans="1:3" x14ac:dyDescent="0.25">
      <c r="A72" s="9" t="s">
        <v>71</v>
      </c>
      <c r="B72" s="12">
        <v>7045.5195754625965</v>
      </c>
      <c r="C72">
        <f>SAFADModel_final_000045[[#This Row],[Whole Building:Facility Total Electric Demand Power '[W'](Hourly) ]]/1000</f>
        <v>7.0455195754625963</v>
      </c>
    </row>
    <row r="73" spans="1:3" x14ac:dyDescent="0.25">
      <c r="A73" s="9" t="s">
        <v>72</v>
      </c>
      <c r="B73" s="12">
        <v>7019.4486284343366</v>
      </c>
      <c r="C73">
        <f>SAFADModel_final_000045[[#This Row],[Whole Building:Facility Total Electric Demand Power '[W'](Hourly) ]]/1000</f>
        <v>7.0194486284343363</v>
      </c>
    </row>
    <row r="74" spans="1:3" x14ac:dyDescent="0.25">
      <c r="A74" s="9" t="s">
        <v>73</v>
      </c>
      <c r="B74" s="12">
        <v>6994.2518338198634</v>
      </c>
      <c r="C74">
        <f>SAFADModel_final_000045[[#This Row],[Whole Building:Facility Total Electric Demand Power '[W'](Hourly) ]]/1000</f>
        <v>6.9942518338198632</v>
      </c>
    </row>
    <row r="75" spans="1:3" x14ac:dyDescent="0.25">
      <c r="A75" s="9" t="s">
        <v>74</v>
      </c>
      <c r="B75" s="12">
        <v>6967.6944869300414</v>
      </c>
      <c r="C75">
        <f>SAFADModel_final_000045[[#This Row],[Whole Building:Facility Total Electric Demand Power '[W'](Hourly) ]]/1000</f>
        <v>6.967694486930041</v>
      </c>
    </row>
    <row r="76" spans="1:3" x14ac:dyDescent="0.25">
      <c r="A76" s="9" t="s">
        <v>75</v>
      </c>
      <c r="B76" s="12">
        <v>6939.3096867521826</v>
      </c>
      <c r="C76">
        <f>SAFADModel_final_000045[[#This Row],[Whole Building:Facility Total Electric Demand Power '[W'](Hourly) ]]/1000</f>
        <v>6.9393096867521828</v>
      </c>
    </row>
    <row r="77" spans="1:3" x14ac:dyDescent="0.25">
      <c r="A77" s="9" t="s">
        <v>76</v>
      </c>
      <c r="B77" s="12">
        <v>6909.9884192765776</v>
      </c>
      <c r="C77">
        <f>SAFADModel_final_000045[[#This Row],[Whole Building:Facility Total Electric Demand Power '[W'](Hourly) ]]/1000</f>
        <v>6.9099884192765773</v>
      </c>
    </row>
    <row r="78" spans="1:3" x14ac:dyDescent="0.25">
      <c r="A78" s="9" t="s">
        <v>77</v>
      </c>
      <c r="B78" s="12">
        <v>6885.8311660254849</v>
      </c>
      <c r="C78">
        <f>SAFADModel_final_000045[[#This Row],[Whole Building:Facility Total Electric Demand Power '[W'](Hourly) ]]/1000</f>
        <v>6.8858311660254845</v>
      </c>
    </row>
    <row r="79" spans="1:3" x14ac:dyDescent="0.25">
      <c r="A79" s="9" t="s">
        <v>78</v>
      </c>
      <c r="B79" s="12">
        <v>6872.6495287873986</v>
      </c>
      <c r="C79">
        <f>SAFADModel_final_000045[[#This Row],[Whole Building:Facility Total Electric Demand Power '[W'](Hourly) ]]/1000</f>
        <v>6.8726495287873988</v>
      </c>
    </row>
    <row r="80" spans="1:3" x14ac:dyDescent="0.25">
      <c r="A80" s="9" t="s">
        <v>79</v>
      </c>
      <c r="B80" s="12">
        <v>6916.0304230376705</v>
      </c>
      <c r="C80">
        <f>SAFADModel_final_000045[[#This Row],[Whole Building:Facility Total Electric Demand Power '[W'](Hourly) ]]/1000</f>
        <v>6.9160304230376708</v>
      </c>
    </row>
    <row r="81" spans="1:3" x14ac:dyDescent="0.25">
      <c r="A81" s="9" t="s">
        <v>80</v>
      </c>
      <c r="B81" s="12">
        <v>19202.230103151738</v>
      </c>
      <c r="C81">
        <f>SAFADModel_final_000045[[#This Row],[Whole Building:Facility Total Electric Demand Power '[W'](Hourly) ]]/1000</f>
        <v>19.202230103151738</v>
      </c>
    </row>
    <row r="82" spans="1:3" x14ac:dyDescent="0.25">
      <c r="A82" s="9" t="s">
        <v>81</v>
      </c>
      <c r="B82" s="12">
        <v>91299.222058584492</v>
      </c>
      <c r="C82">
        <f>SAFADModel_final_000045[[#This Row],[Whole Building:Facility Total Electric Demand Power '[W'](Hourly) ]]/1000</f>
        <v>91.29922205858449</v>
      </c>
    </row>
    <row r="83" spans="1:3" x14ac:dyDescent="0.25">
      <c r="A83" s="9" t="s">
        <v>82</v>
      </c>
      <c r="B83" s="12">
        <v>123218.98323784488</v>
      </c>
      <c r="C83">
        <f>SAFADModel_final_000045[[#This Row],[Whole Building:Facility Total Electric Demand Power '[W'](Hourly) ]]/1000</f>
        <v>123.21898323784488</v>
      </c>
    </row>
    <row r="84" spans="1:3" x14ac:dyDescent="0.25">
      <c r="A84" s="9" t="s">
        <v>83</v>
      </c>
      <c r="B84" s="12">
        <v>138176.85087721475</v>
      </c>
      <c r="C84">
        <f>SAFADModel_final_000045[[#This Row],[Whole Building:Facility Total Electric Demand Power '[W'](Hourly) ]]/1000</f>
        <v>138.17685087721475</v>
      </c>
    </row>
    <row r="85" spans="1:3" x14ac:dyDescent="0.25">
      <c r="A85" s="9" t="s">
        <v>84</v>
      </c>
      <c r="B85" s="12">
        <v>139039.38786649538</v>
      </c>
      <c r="C85">
        <f>SAFADModel_final_000045[[#This Row],[Whole Building:Facility Total Electric Demand Power '[W'](Hourly) ]]/1000</f>
        <v>139.03938786649539</v>
      </c>
    </row>
    <row r="86" spans="1:3" x14ac:dyDescent="0.25">
      <c r="A86" s="9" t="s">
        <v>85</v>
      </c>
      <c r="B86" s="12">
        <v>140029.83029221799</v>
      </c>
      <c r="C86">
        <f>SAFADModel_final_000045[[#This Row],[Whole Building:Facility Total Electric Demand Power '[W'](Hourly) ]]/1000</f>
        <v>140.02983029221798</v>
      </c>
    </row>
    <row r="87" spans="1:3" x14ac:dyDescent="0.25">
      <c r="A87" s="9" t="s">
        <v>86</v>
      </c>
      <c r="B87" s="12">
        <v>150050.53816290855</v>
      </c>
      <c r="C87">
        <f>SAFADModel_final_000045[[#This Row],[Whole Building:Facility Total Electric Demand Power '[W'](Hourly) ]]/1000</f>
        <v>150.05053816290854</v>
      </c>
    </row>
    <row r="88" spans="1:3" x14ac:dyDescent="0.25">
      <c r="A88" s="9" t="s">
        <v>87</v>
      </c>
      <c r="B88" s="12">
        <v>145923.51629137713</v>
      </c>
      <c r="C88">
        <f>SAFADModel_final_000045[[#This Row],[Whole Building:Facility Total Electric Demand Power '[W'](Hourly) ]]/1000</f>
        <v>145.92351629137713</v>
      </c>
    </row>
    <row r="89" spans="1:3" x14ac:dyDescent="0.25">
      <c r="A89" s="9" t="s">
        <v>88</v>
      </c>
      <c r="B89" s="12">
        <v>152268.98864865588</v>
      </c>
      <c r="C89">
        <f>SAFADModel_final_000045[[#This Row],[Whole Building:Facility Total Electric Demand Power '[W'](Hourly) ]]/1000</f>
        <v>152.26898864865589</v>
      </c>
    </row>
    <row r="90" spans="1:3" x14ac:dyDescent="0.25">
      <c r="A90" s="9" t="s">
        <v>89</v>
      </c>
      <c r="B90" s="12">
        <v>141276.26492352367</v>
      </c>
      <c r="C90">
        <f>SAFADModel_final_000045[[#This Row],[Whole Building:Facility Total Electric Demand Power '[W'](Hourly) ]]/1000</f>
        <v>141.27626492352368</v>
      </c>
    </row>
    <row r="91" spans="1:3" x14ac:dyDescent="0.25">
      <c r="A91" s="9" t="s">
        <v>90</v>
      </c>
      <c r="B91" s="12">
        <v>75488.129010562334</v>
      </c>
      <c r="C91">
        <f>SAFADModel_final_000045[[#This Row],[Whole Building:Facility Total Electric Demand Power '[W'](Hourly) ]]/1000</f>
        <v>75.488129010562332</v>
      </c>
    </row>
    <row r="92" spans="1:3" x14ac:dyDescent="0.25">
      <c r="A92" s="9" t="s">
        <v>91</v>
      </c>
      <c r="B92" s="12">
        <v>55031.2284905216</v>
      </c>
      <c r="C92">
        <f>SAFADModel_final_000045[[#This Row],[Whole Building:Facility Total Electric Demand Power '[W'](Hourly) ]]/1000</f>
        <v>55.031228490521599</v>
      </c>
    </row>
    <row r="93" spans="1:3" x14ac:dyDescent="0.25">
      <c r="A93" s="9" t="s">
        <v>92</v>
      </c>
      <c r="B93" s="12">
        <v>39980.207041506255</v>
      </c>
      <c r="C93">
        <f>SAFADModel_final_000045[[#This Row],[Whole Building:Facility Total Electric Demand Power '[W'](Hourly) ]]/1000</f>
        <v>39.980207041506254</v>
      </c>
    </row>
    <row r="94" spans="1:3" x14ac:dyDescent="0.25">
      <c r="A94" s="9" t="s">
        <v>93</v>
      </c>
      <c r="B94" s="12">
        <v>7096.9900862990426</v>
      </c>
      <c r="C94">
        <f>SAFADModel_final_000045[[#This Row],[Whole Building:Facility Total Electric Demand Power '[W'](Hourly) ]]/1000</f>
        <v>7.0969900862990425</v>
      </c>
    </row>
    <row r="95" spans="1:3" x14ac:dyDescent="0.25">
      <c r="A95" s="9" t="s">
        <v>94</v>
      </c>
      <c r="B95" s="12">
        <v>7072.4221417580484</v>
      </c>
      <c r="C95">
        <f>SAFADModel_final_000045[[#This Row],[Whole Building:Facility Total Electric Demand Power '[W'](Hourly) ]]/1000</f>
        <v>7.0724221417580484</v>
      </c>
    </row>
    <row r="96" spans="1:3" x14ac:dyDescent="0.25">
      <c r="A96" s="9" t="s">
        <v>95</v>
      </c>
      <c r="B96" s="12">
        <v>7044.0734331209451</v>
      </c>
      <c r="C96">
        <f>SAFADModel_final_000045[[#This Row],[Whole Building:Facility Total Electric Demand Power '[W'](Hourly) ]]/1000</f>
        <v>7.0440734331209454</v>
      </c>
    </row>
    <row r="97" spans="1:3" x14ac:dyDescent="0.25">
      <c r="A97" s="9" t="s">
        <v>96</v>
      </c>
      <c r="B97" s="12">
        <v>7021.1662574218308</v>
      </c>
      <c r="C97">
        <f>SAFADModel_final_000045[[#This Row],[Whole Building:Facility Total Electric Demand Power '[W'](Hourly) ]]/1000</f>
        <v>7.0211662574218305</v>
      </c>
    </row>
    <row r="98" spans="1:3" x14ac:dyDescent="0.25">
      <c r="A98" s="9" t="s">
        <v>97</v>
      </c>
      <c r="B98" s="12">
        <v>7014.5127224442722</v>
      </c>
      <c r="C98">
        <f>SAFADModel_final_000045[[#This Row],[Whole Building:Facility Total Electric Demand Power '[W'](Hourly) ]]/1000</f>
        <v>7.0145127224442723</v>
      </c>
    </row>
    <row r="99" spans="1:3" x14ac:dyDescent="0.25">
      <c r="A99" s="9" t="s">
        <v>98</v>
      </c>
      <c r="B99" s="12">
        <v>7009.1250039568067</v>
      </c>
      <c r="C99">
        <f>SAFADModel_final_000045[[#This Row],[Whole Building:Facility Total Electric Demand Power '[W'](Hourly) ]]/1000</f>
        <v>7.0091250039568065</v>
      </c>
    </row>
    <row r="100" spans="1:3" x14ac:dyDescent="0.25">
      <c r="A100" s="9" t="s">
        <v>99</v>
      </c>
      <c r="B100" s="12">
        <v>6990.6096033001959</v>
      </c>
      <c r="C100">
        <f>SAFADModel_final_000045[[#This Row],[Whole Building:Facility Total Electric Demand Power '[W'](Hourly) ]]/1000</f>
        <v>6.9906096033001957</v>
      </c>
    </row>
    <row r="101" spans="1:3" x14ac:dyDescent="0.25">
      <c r="A101" s="9" t="s">
        <v>100</v>
      </c>
      <c r="B101" s="12">
        <v>6950.3465204201175</v>
      </c>
      <c r="C101">
        <f>SAFADModel_final_000045[[#This Row],[Whole Building:Facility Total Electric Demand Power '[W'](Hourly) ]]/1000</f>
        <v>6.9503465204201174</v>
      </c>
    </row>
    <row r="102" spans="1:3" x14ac:dyDescent="0.25">
      <c r="A102" s="9" t="s">
        <v>101</v>
      </c>
      <c r="B102" s="12">
        <v>6902.8016547809384</v>
      </c>
      <c r="C102">
        <f>SAFADModel_final_000045[[#This Row],[Whole Building:Facility Total Electric Demand Power '[W'](Hourly) ]]/1000</f>
        <v>6.9028016547809381</v>
      </c>
    </row>
    <row r="103" spans="1:3" x14ac:dyDescent="0.25">
      <c r="A103" s="9" t="s">
        <v>102</v>
      </c>
      <c r="B103" s="12">
        <v>6879.862007662733</v>
      </c>
      <c r="C103">
        <f>SAFADModel_final_000045[[#This Row],[Whole Building:Facility Total Electric Demand Power '[W'](Hourly) ]]/1000</f>
        <v>6.8798620076627328</v>
      </c>
    </row>
    <row r="104" spans="1:3" x14ac:dyDescent="0.25">
      <c r="A104" s="9" t="s">
        <v>103</v>
      </c>
      <c r="B104" s="12">
        <v>6906.5558343631783</v>
      </c>
      <c r="C104">
        <f>SAFADModel_final_000045[[#This Row],[Whole Building:Facility Total Electric Demand Power '[W'](Hourly) ]]/1000</f>
        <v>6.9065558343631785</v>
      </c>
    </row>
    <row r="105" spans="1:3" x14ac:dyDescent="0.25">
      <c r="A105" s="9" t="s">
        <v>104</v>
      </c>
      <c r="B105" s="12">
        <v>23910.018529333214</v>
      </c>
      <c r="C105">
        <f>SAFADModel_final_000045[[#This Row],[Whole Building:Facility Total Electric Demand Power '[W'](Hourly) ]]/1000</f>
        <v>23.910018529333215</v>
      </c>
    </row>
    <row r="106" spans="1:3" x14ac:dyDescent="0.25">
      <c r="A106" s="9" t="s">
        <v>105</v>
      </c>
      <c r="B106" s="12">
        <v>73988.86977168986</v>
      </c>
      <c r="C106">
        <f>SAFADModel_final_000045[[#This Row],[Whole Building:Facility Total Electric Demand Power '[W'](Hourly) ]]/1000</f>
        <v>73.988869771689863</v>
      </c>
    </row>
    <row r="107" spans="1:3" x14ac:dyDescent="0.25">
      <c r="A107" s="9" t="s">
        <v>106</v>
      </c>
      <c r="B107" s="12">
        <v>124512.20031140144</v>
      </c>
      <c r="C107">
        <f>SAFADModel_final_000045[[#This Row],[Whole Building:Facility Total Electric Demand Power '[W'](Hourly) ]]/1000</f>
        <v>124.51220031140144</v>
      </c>
    </row>
    <row r="108" spans="1:3" x14ac:dyDescent="0.25">
      <c r="A108" s="9" t="s">
        <v>107</v>
      </c>
      <c r="B108" s="12">
        <v>123239.94009853457</v>
      </c>
      <c r="C108">
        <f>SAFADModel_final_000045[[#This Row],[Whole Building:Facility Total Electric Demand Power '[W'](Hourly) ]]/1000</f>
        <v>123.23994009853457</v>
      </c>
    </row>
    <row r="109" spans="1:3" x14ac:dyDescent="0.25">
      <c r="A109" s="9" t="s">
        <v>108</v>
      </c>
      <c r="B109" s="12">
        <v>124889.95697002012</v>
      </c>
      <c r="C109">
        <f>SAFADModel_final_000045[[#This Row],[Whole Building:Facility Total Electric Demand Power '[W'](Hourly) ]]/1000</f>
        <v>124.88995697002012</v>
      </c>
    </row>
    <row r="110" spans="1:3" x14ac:dyDescent="0.25">
      <c r="A110" s="9" t="s">
        <v>109</v>
      </c>
      <c r="B110" s="12">
        <v>131986.1990133824</v>
      </c>
      <c r="C110">
        <f>SAFADModel_final_000045[[#This Row],[Whole Building:Facility Total Electric Demand Power '[W'](Hourly) ]]/1000</f>
        <v>131.98619901338239</v>
      </c>
    </row>
    <row r="111" spans="1:3" x14ac:dyDescent="0.25">
      <c r="A111" s="9" t="s">
        <v>110</v>
      </c>
      <c r="B111" s="12">
        <v>137296.78580855377</v>
      </c>
      <c r="C111">
        <f>SAFADModel_final_000045[[#This Row],[Whole Building:Facility Total Electric Demand Power '[W'](Hourly) ]]/1000</f>
        <v>137.29678580855378</v>
      </c>
    </row>
    <row r="112" spans="1:3" x14ac:dyDescent="0.25">
      <c r="A112" s="9" t="s">
        <v>111</v>
      </c>
      <c r="B112" s="12">
        <v>121572.83195703158</v>
      </c>
      <c r="C112">
        <f>SAFADModel_final_000045[[#This Row],[Whole Building:Facility Total Electric Demand Power '[W'](Hourly) ]]/1000</f>
        <v>121.57283195703158</v>
      </c>
    </row>
    <row r="113" spans="1:3" x14ac:dyDescent="0.25">
      <c r="A113" s="9" t="s">
        <v>112</v>
      </c>
      <c r="B113" s="12">
        <v>111007.76591118956</v>
      </c>
      <c r="C113">
        <f>SAFADModel_final_000045[[#This Row],[Whole Building:Facility Total Electric Demand Power '[W'](Hourly) ]]/1000</f>
        <v>111.00776591118957</v>
      </c>
    </row>
    <row r="114" spans="1:3" x14ac:dyDescent="0.25">
      <c r="A114" s="9" t="s">
        <v>113</v>
      </c>
      <c r="B114" s="12">
        <v>102607.63060751163</v>
      </c>
      <c r="C114">
        <f>SAFADModel_final_000045[[#This Row],[Whole Building:Facility Total Electric Demand Power '[W'](Hourly) ]]/1000</f>
        <v>102.60763060751162</v>
      </c>
    </row>
    <row r="115" spans="1:3" x14ac:dyDescent="0.25">
      <c r="A115" s="9" t="s">
        <v>114</v>
      </c>
      <c r="B115" s="12">
        <v>47586.110003085814</v>
      </c>
      <c r="C115">
        <f>SAFADModel_final_000045[[#This Row],[Whole Building:Facility Total Electric Demand Power '[W'](Hourly) ]]/1000</f>
        <v>47.586110003085814</v>
      </c>
    </row>
    <row r="116" spans="1:3" x14ac:dyDescent="0.25">
      <c r="A116" s="9" t="s">
        <v>115</v>
      </c>
      <c r="B116" s="12">
        <v>25857.761300891016</v>
      </c>
      <c r="C116">
        <f>SAFADModel_final_000045[[#This Row],[Whole Building:Facility Total Electric Demand Power '[W'](Hourly) ]]/1000</f>
        <v>25.857761300891017</v>
      </c>
    </row>
    <row r="117" spans="1:3" x14ac:dyDescent="0.25">
      <c r="A117" s="9" t="s">
        <v>116</v>
      </c>
      <c r="B117" s="12">
        <v>16660.548134146196</v>
      </c>
      <c r="C117">
        <f>SAFADModel_final_000045[[#This Row],[Whole Building:Facility Total Electric Demand Power '[W'](Hourly) ]]/1000</f>
        <v>16.660548134146197</v>
      </c>
    </row>
    <row r="118" spans="1:3" x14ac:dyDescent="0.25">
      <c r="A118" s="9" t="s">
        <v>117</v>
      </c>
      <c r="B118" s="12">
        <v>11857.544297514187</v>
      </c>
      <c r="C118">
        <f>SAFADModel_final_000045[[#This Row],[Whole Building:Facility Total Electric Demand Power '[W'](Hourly) ]]/1000</f>
        <v>11.857544297514186</v>
      </c>
    </row>
    <row r="119" spans="1:3" x14ac:dyDescent="0.25">
      <c r="A119" s="9" t="s">
        <v>118</v>
      </c>
      <c r="B119" s="12">
        <v>7074.4795098566019</v>
      </c>
      <c r="C119">
        <f>SAFADModel_final_000045[[#This Row],[Whole Building:Facility Total Electric Demand Power '[W'](Hourly) ]]/1000</f>
        <v>7.0744795098566016</v>
      </c>
    </row>
    <row r="120" spans="1:3" x14ac:dyDescent="0.25">
      <c r="A120" s="9" t="s">
        <v>119</v>
      </c>
      <c r="B120" s="12">
        <v>7048.2176960366369</v>
      </c>
      <c r="C120">
        <f>SAFADModel_final_000045[[#This Row],[Whole Building:Facility Total Electric Demand Power '[W'](Hourly) ]]/1000</f>
        <v>7.0482176960366365</v>
      </c>
    </row>
    <row r="121" spans="1:3" x14ac:dyDescent="0.25">
      <c r="A121" s="9" t="s">
        <v>120</v>
      </c>
      <c r="B121" s="12">
        <v>7027.0111389734338</v>
      </c>
      <c r="C121">
        <f>SAFADModel_final_000045[[#This Row],[Whole Building:Facility Total Electric Demand Power '[W'](Hourly) ]]/1000</f>
        <v>7.0270111389734335</v>
      </c>
    </row>
    <row r="122" spans="1:3" x14ac:dyDescent="0.25">
      <c r="A122" s="9" t="s">
        <v>533</v>
      </c>
      <c r="B122" s="12">
        <v>7014.215506560734</v>
      </c>
      <c r="C122">
        <f>SAFADModel_final_000045[[#This Row],[Whole Building:Facility Total Electric Demand Power '[W'](Hourly) ]]/1000</f>
        <v>7.0142155065607339</v>
      </c>
    </row>
    <row r="123" spans="1:3" x14ac:dyDescent="0.25">
      <c r="A123" s="9" t="s">
        <v>534</v>
      </c>
      <c r="B123" s="12">
        <v>7005.5564828633333</v>
      </c>
      <c r="C123">
        <f>SAFADModel_final_000045[[#This Row],[Whole Building:Facility Total Electric Demand Power '[W'](Hourly) ]]/1000</f>
        <v>7.0055564828633337</v>
      </c>
    </row>
    <row r="124" spans="1:3" x14ac:dyDescent="0.25">
      <c r="A124" s="9" t="s">
        <v>535</v>
      </c>
      <c r="B124" s="12">
        <v>6986.7638358210052</v>
      </c>
      <c r="C124">
        <f>SAFADModel_final_000045[[#This Row],[Whole Building:Facility Total Electric Demand Power '[W'](Hourly) ]]/1000</f>
        <v>6.9867638358210051</v>
      </c>
    </row>
    <row r="125" spans="1:3" x14ac:dyDescent="0.25">
      <c r="A125" s="9" t="s">
        <v>536</v>
      </c>
      <c r="B125" s="12">
        <v>6942.7148183645295</v>
      </c>
      <c r="C125">
        <f>SAFADModel_final_000045[[#This Row],[Whole Building:Facility Total Electric Demand Power '[W'](Hourly) ]]/1000</f>
        <v>6.9427148183645295</v>
      </c>
    </row>
    <row r="126" spans="1:3" x14ac:dyDescent="0.25">
      <c r="A126" s="9" t="s">
        <v>537</v>
      </c>
      <c r="B126" s="12">
        <v>6882.7122618034364</v>
      </c>
      <c r="C126">
        <f>SAFADModel_final_000045[[#This Row],[Whole Building:Facility Total Electric Demand Power '[W'](Hourly) ]]/1000</f>
        <v>6.8827122618034364</v>
      </c>
    </row>
    <row r="127" spans="1:3" x14ac:dyDescent="0.25">
      <c r="A127" s="9" t="s">
        <v>538</v>
      </c>
      <c r="B127" s="12">
        <v>6839.9014910270425</v>
      </c>
      <c r="C127">
        <f>SAFADModel_final_000045[[#This Row],[Whole Building:Facility Total Electric Demand Power '[W'](Hourly) ]]/1000</f>
        <v>6.8399014910270424</v>
      </c>
    </row>
    <row r="128" spans="1:3" x14ac:dyDescent="0.25">
      <c r="A128" s="9" t="s">
        <v>539</v>
      </c>
      <c r="B128" s="12">
        <v>6831.8806718458954</v>
      </c>
      <c r="C128">
        <f>SAFADModel_final_000045[[#This Row],[Whole Building:Facility Total Electric Demand Power '[W'](Hourly) ]]/1000</f>
        <v>6.8318806718458953</v>
      </c>
    </row>
    <row r="129" spans="1:3" x14ac:dyDescent="0.25">
      <c r="A129" s="9" t="s">
        <v>540</v>
      </c>
      <c r="B129" s="12">
        <v>6848.7997867912682</v>
      </c>
      <c r="C129">
        <f>SAFADModel_final_000045[[#This Row],[Whole Building:Facility Total Electric Demand Power '[W'](Hourly) ]]/1000</f>
        <v>6.8487997867912682</v>
      </c>
    </row>
    <row r="130" spans="1:3" x14ac:dyDescent="0.25">
      <c r="A130" s="9" t="s">
        <v>541</v>
      </c>
      <c r="B130" s="12">
        <v>43805.575401352362</v>
      </c>
      <c r="C130">
        <f>SAFADModel_final_000045[[#This Row],[Whole Building:Facility Total Electric Demand Power '[W'](Hourly) ]]/1000</f>
        <v>43.805575401352364</v>
      </c>
    </row>
    <row r="131" spans="1:3" x14ac:dyDescent="0.25">
      <c r="A131" s="9" t="s">
        <v>542</v>
      </c>
      <c r="B131" s="12">
        <v>60813.88588731092</v>
      </c>
      <c r="C131">
        <f>SAFADModel_final_000045[[#This Row],[Whole Building:Facility Total Electric Demand Power '[W'](Hourly) ]]/1000</f>
        <v>60.813885887310917</v>
      </c>
    </row>
    <row r="132" spans="1:3" x14ac:dyDescent="0.25">
      <c r="A132" s="9" t="s">
        <v>543</v>
      </c>
      <c r="B132" s="12">
        <v>69585.544160324891</v>
      </c>
      <c r="C132">
        <f>SAFADModel_final_000045[[#This Row],[Whole Building:Facility Total Electric Demand Power '[W'](Hourly) ]]/1000</f>
        <v>69.585544160324886</v>
      </c>
    </row>
    <row r="133" spans="1:3" x14ac:dyDescent="0.25">
      <c r="A133" s="9" t="s">
        <v>544</v>
      </c>
      <c r="B133" s="12">
        <v>62248.490830408431</v>
      </c>
      <c r="C133">
        <f>SAFADModel_final_000045[[#This Row],[Whole Building:Facility Total Electric Demand Power '[W'](Hourly) ]]/1000</f>
        <v>62.248490830408429</v>
      </c>
    </row>
    <row r="134" spans="1:3" x14ac:dyDescent="0.25">
      <c r="A134" s="9" t="s">
        <v>545</v>
      </c>
      <c r="B134" s="12">
        <v>49266.701330288342</v>
      </c>
      <c r="C134">
        <f>SAFADModel_final_000045[[#This Row],[Whole Building:Facility Total Electric Demand Power '[W'](Hourly) ]]/1000</f>
        <v>49.266701330288342</v>
      </c>
    </row>
    <row r="135" spans="1:3" x14ac:dyDescent="0.25">
      <c r="A135" s="9" t="s">
        <v>546</v>
      </c>
      <c r="B135" s="12">
        <v>43996.56777915611</v>
      </c>
      <c r="C135">
        <f>SAFADModel_final_000045[[#This Row],[Whole Building:Facility Total Electric Demand Power '[W'](Hourly) ]]/1000</f>
        <v>43.996567779156109</v>
      </c>
    </row>
    <row r="136" spans="1:3" x14ac:dyDescent="0.25">
      <c r="A136" s="9" t="s">
        <v>547</v>
      </c>
      <c r="B136" s="12">
        <v>45286.757042829413</v>
      </c>
      <c r="C136">
        <f>SAFADModel_final_000045[[#This Row],[Whole Building:Facility Total Electric Demand Power '[W'](Hourly) ]]/1000</f>
        <v>45.286757042829414</v>
      </c>
    </row>
    <row r="137" spans="1:3" x14ac:dyDescent="0.25">
      <c r="A137" s="9" t="s">
        <v>548</v>
      </c>
      <c r="B137" s="12">
        <v>41091.842337437636</v>
      </c>
      <c r="C137">
        <f>SAFADModel_final_000045[[#This Row],[Whole Building:Facility Total Electric Demand Power '[W'](Hourly) ]]/1000</f>
        <v>41.091842337437633</v>
      </c>
    </row>
    <row r="138" spans="1:3" x14ac:dyDescent="0.25">
      <c r="A138" s="9" t="s">
        <v>549</v>
      </c>
      <c r="B138" s="12">
        <v>34238.316458936068</v>
      </c>
      <c r="C138">
        <f>SAFADModel_final_000045[[#This Row],[Whole Building:Facility Total Electric Demand Power '[W'](Hourly) ]]/1000</f>
        <v>34.238316458936069</v>
      </c>
    </row>
    <row r="139" spans="1:3" x14ac:dyDescent="0.25">
      <c r="A139" s="9" t="s">
        <v>550</v>
      </c>
      <c r="B139" s="12">
        <v>28887.596156365475</v>
      </c>
      <c r="C139">
        <f>SAFADModel_final_000045[[#This Row],[Whole Building:Facility Total Electric Demand Power '[W'](Hourly) ]]/1000</f>
        <v>28.887596156365476</v>
      </c>
    </row>
    <row r="140" spans="1:3" x14ac:dyDescent="0.25">
      <c r="A140" s="9" t="s">
        <v>551</v>
      </c>
      <c r="B140" s="12">
        <v>23205.172129822135</v>
      </c>
      <c r="C140">
        <f>SAFADModel_final_000045[[#This Row],[Whole Building:Facility Total Electric Demand Power '[W'](Hourly) ]]/1000</f>
        <v>23.205172129822135</v>
      </c>
    </row>
    <row r="141" spans="1:3" x14ac:dyDescent="0.25">
      <c r="A141" s="9" t="s">
        <v>552</v>
      </c>
      <c r="B141" s="12">
        <v>9864.8241606256579</v>
      </c>
      <c r="C141">
        <f>SAFADModel_final_000045[[#This Row],[Whole Building:Facility Total Electric Demand Power '[W'](Hourly) ]]/1000</f>
        <v>9.8648241606256573</v>
      </c>
    </row>
    <row r="142" spans="1:3" x14ac:dyDescent="0.25">
      <c r="A142" s="9" t="s">
        <v>553</v>
      </c>
      <c r="B142" s="12">
        <v>9571.4322336830264</v>
      </c>
      <c r="C142">
        <f>SAFADModel_final_000045[[#This Row],[Whole Building:Facility Total Electric Demand Power '[W'](Hourly) ]]/1000</f>
        <v>9.5714322336830264</v>
      </c>
    </row>
    <row r="143" spans="1:3" x14ac:dyDescent="0.25">
      <c r="A143" s="9" t="s">
        <v>554</v>
      </c>
      <c r="B143" s="12">
        <v>7273.2899348995197</v>
      </c>
      <c r="C143">
        <f>SAFADModel_final_000045[[#This Row],[Whole Building:Facility Total Electric Demand Power '[W'](Hourly) ]]/1000</f>
        <v>7.2732899348995197</v>
      </c>
    </row>
    <row r="144" spans="1:3" x14ac:dyDescent="0.25">
      <c r="A144" s="9" t="s">
        <v>555</v>
      </c>
      <c r="B144" s="12">
        <v>7057.5726625873203</v>
      </c>
      <c r="C144">
        <f>SAFADModel_final_000045[[#This Row],[Whole Building:Facility Total Electric Demand Power '[W'](Hourly) ]]/1000</f>
        <v>7.0575726625873205</v>
      </c>
    </row>
    <row r="145" spans="1:3" x14ac:dyDescent="0.25">
      <c r="A145" s="9" t="s">
        <v>556</v>
      </c>
      <c r="B145" s="12">
        <v>6990.4311276472981</v>
      </c>
      <c r="C145">
        <f>SAFADModel_final_000045[[#This Row],[Whole Building:Facility Total Electric Demand Power '[W'](Hourly) ]]/1000</f>
        <v>6.9904311276472981</v>
      </c>
    </row>
    <row r="146" spans="1:3" x14ac:dyDescent="0.25">
      <c r="A146" s="9" t="s">
        <v>557</v>
      </c>
      <c r="B146" s="12">
        <v>6963.8272205600051</v>
      </c>
      <c r="C146">
        <f>SAFADModel_final_000045[[#This Row],[Whole Building:Facility Total Electric Demand Power '[W'](Hourly) ]]/1000</f>
        <v>6.9638272205600051</v>
      </c>
    </row>
    <row r="147" spans="1:3" x14ac:dyDescent="0.25">
      <c r="A147" s="9" t="s">
        <v>558</v>
      </c>
      <c r="B147" s="12">
        <v>6944.7571816724412</v>
      </c>
      <c r="C147">
        <f>SAFADModel_final_000045[[#This Row],[Whole Building:Facility Total Electric Demand Power '[W'](Hourly) ]]/1000</f>
        <v>6.9447571816724416</v>
      </c>
    </row>
    <row r="148" spans="1:3" x14ac:dyDescent="0.25">
      <c r="A148" s="9" t="s">
        <v>559</v>
      </c>
      <c r="B148" s="12">
        <v>6932.4417653121391</v>
      </c>
      <c r="C148">
        <f>SAFADModel_final_000045[[#This Row],[Whole Building:Facility Total Electric Demand Power '[W'](Hourly) ]]/1000</f>
        <v>6.9324417653121388</v>
      </c>
    </row>
    <row r="149" spans="1:3" x14ac:dyDescent="0.25">
      <c r="A149" s="9" t="s">
        <v>560</v>
      </c>
      <c r="B149" s="12">
        <v>6924.9661965041159</v>
      </c>
      <c r="C149">
        <f>SAFADModel_final_000045[[#This Row],[Whole Building:Facility Total Electric Demand Power '[W'](Hourly) ]]/1000</f>
        <v>6.9249661965041156</v>
      </c>
    </row>
    <row r="150" spans="1:3" x14ac:dyDescent="0.25">
      <c r="A150" s="9" t="s">
        <v>561</v>
      </c>
      <c r="B150" s="12">
        <v>6913.6282594478935</v>
      </c>
      <c r="C150">
        <f>SAFADModel_final_000045[[#This Row],[Whole Building:Facility Total Electric Demand Power '[W'](Hourly) ]]/1000</f>
        <v>6.9136282594478935</v>
      </c>
    </row>
    <row r="151" spans="1:3" x14ac:dyDescent="0.25">
      <c r="A151" s="9" t="s">
        <v>562</v>
      </c>
      <c r="B151" s="12">
        <v>6932.262391324909</v>
      </c>
      <c r="C151">
        <f>SAFADModel_final_000045[[#This Row],[Whole Building:Facility Total Electric Demand Power '[W'](Hourly) ]]/1000</f>
        <v>6.9322623913249091</v>
      </c>
    </row>
    <row r="152" spans="1:3" x14ac:dyDescent="0.25">
      <c r="A152" s="9" t="s">
        <v>563</v>
      </c>
      <c r="B152" s="12">
        <v>7000.3063447086543</v>
      </c>
      <c r="C152">
        <f>SAFADModel_final_000045[[#This Row],[Whole Building:Facility Total Electric Demand Power '[W'](Hourly) ]]/1000</f>
        <v>7.0003063447086546</v>
      </c>
    </row>
    <row r="153" spans="1:3" x14ac:dyDescent="0.25">
      <c r="A153" s="9" t="s">
        <v>564</v>
      </c>
      <c r="B153" s="12">
        <v>7085.0675167264535</v>
      </c>
      <c r="C153">
        <f>SAFADModel_final_000045[[#This Row],[Whole Building:Facility Total Electric Demand Power '[W'](Hourly) ]]/1000</f>
        <v>7.0850675167264532</v>
      </c>
    </row>
    <row r="154" spans="1:3" x14ac:dyDescent="0.25">
      <c r="A154" s="9" t="s">
        <v>565</v>
      </c>
      <c r="B154" s="12">
        <v>7154.0140839163605</v>
      </c>
      <c r="C154">
        <f>SAFADModel_final_000045[[#This Row],[Whole Building:Facility Total Electric Demand Power '[W'](Hourly) ]]/1000</f>
        <v>7.1540140839163602</v>
      </c>
    </row>
    <row r="155" spans="1:3" x14ac:dyDescent="0.25">
      <c r="A155" s="9" t="s">
        <v>566</v>
      </c>
      <c r="B155" s="12">
        <v>7190.7129775878639</v>
      </c>
      <c r="C155">
        <f>SAFADModel_final_000045[[#This Row],[Whole Building:Facility Total Electric Demand Power '[W'](Hourly) ]]/1000</f>
        <v>7.1907129775878635</v>
      </c>
    </row>
    <row r="156" spans="1:3" x14ac:dyDescent="0.25">
      <c r="A156" s="9" t="s">
        <v>567</v>
      </c>
      <c r="B156" s="12">
        <v>7212.7552472187062</v>
      </c>
      <c r="C156">
        <f>SAFADModel_final_000045[[#This Row],[Whole Building:Facility Total Electric Demand Power '[W'](Hourly) ]]/1000</f>
        <v>7.2127552472187064</v>
      </c>
    </row>
    <row r="157" spans="1:3" x14ac:dyDescent="0.25">
      <c r="A157" s="9" t="s">
        <v>568</v>
      </c>
      <c r="B157" s="12">
        <v>7222.7283223588092</v>
      </c>
      <c r="C157">
        <f>SAFADModel_final_000045[[#This Row],[Whole Building:Facility Total Electric Demand Power '[W'](Hourly) ]]/1000</f>
        <v>7.222728322358809</v>
      </c>
    </row>
    <row r="158" spans="1:3" x14ac:dyDescent="0.25">
      <c r="A158" s="9" t="s">
        <v>569</v>
      </c>
      <c r="B158" s="12">
        <v>7232.4883049482478</v>
      </c>
      <c r="C158">
        <f>SAFADModel_final_000045[[#This Row],[Whole Building:Facility Total Electric Demand Power '[W'](Hourly) ]]/1000</f>
        <v>7.232488304948248</v>
      </c>
    </row>
    <row r="159" spans="1:3" x14ac:dyDescent="0.25">
      <c r="A159" s="9" t="s">
        <v>570</v>
      </c>
      <c r="B159" s="12">
        <v>7248.5364911743718</v>
      </c>
      <c r="C159">
        <f>SAFADModel_final_000045[[#This Row],[Whole Building:Facility Total Electric Demand Power '[W'](Hourly) ]]/1000</f>
        <v>7.2485364911743719</v>
      </c>
    </row>
    <row r="160" spans="1:3" x14ac:dyDescent="0.25">
      <c r="A160" s="9" t="s">
        <v>571</v>
      </c>
      <c r="B160" s="12">
        <v>7273.153848199182</v>
      </c>
      <c r="C160">
        <f>SAFADModel_final_000045[[#This Row],[Whole Building:Facility Total Electric Demand Power '[W'](Hourly) ]]/1000</f>
        <v>7.2731538481991818</v>
      </c>
    </row>
    <row r="161" spans="1:3" x14ac:dyDescent="0.25">
      <c r="A161" s="9" t="s">
        <v>572</v>
      </c>
      <c r="B161" s="12">
        <v>7299.2674313659263</v>
      </c>
      <c r="C161">
        <f>SAFADModel_final_000045[[#This Row],[Whole Building:Facility Total Electric Demand Power '[W'](Hourly) ]]/1000</f>
        <v>7.2992674313659265</v>
      </c>
    </row>
    <row r="162" spans="1:3" x14ac:dyDescent="0.25">
      <c r="A162" s="9" t="s">
        <v>573</v>
      </c>
      <c r="B162" s="12">
        <v>7316.7010650257762</v>
      </c>
      <c r="C162">
        <f>SAFADModel_final_000045[[#This Row],[Whole Building:Facility Total Electric Demand Power '[W'](Hourly) ]]/1000</f>
        <v>7.316701065025776</v>
      </c>
    </row>
    <row r="163" spans="1:3" x14ac:dyDescent="0.25">
      <c r="A163" s="9" t="s">
        <v>574</v>
      </c>
      <c r="B163" s="12">
        <v>7312.8433033251131</v>
      </c>
      <c r="C163">
        <f>SAFADModel_final_000045[[#This Row],[Whole Building:Facility Total Electric Demand Power '[W'](Hourly) ]]/1000</f>
        <v>7.3128433033251135</v>
      </c>
    </row>
    <row r="164" spans="1:3" x14ac:dyDescent="0.25">
      <c r="A164" s="9" t="s">
        <v>575</v>
      </c>
      <c r="B164" s="12">
        <v>7291.5152085908858</v>
      </c>
      <c r="C164">
        <f>SAFADModel_final_000045[[#This Row],[Whole Building:Facility Total Electric Demand Power '[W'](Hourly) ]]/1000</f>
        <v>7.2915152085908854</v>
      </c>
    </row>
    <row r="165" spans="1:3" x14ac:dyDescent="0.25">
      <c r="A165" s="9" t="s">
        <v>576</v>
      </c>
      <c r="B165" s="12">
        <v>7264.0489342870087</v>
      </c>
      <c r="C165">
        <f>SAFADModel_final_000045[[#This Row],[Whole Building:Facility Total Electric Demand Power '[W'](Hourly) ]]/1000</f>
        <v>7.2640489342870085</v>
      </c>
    </row>
    <row r="166" spans="1:3" x14ac:dyDescent="0.25">
      <c r="A166" s="9" t="s">
        <v>577</v>
      </c>
      <c r="B166" s="12">
        <v>7242.8952343963392</v>
      </c>
      <c r="C166">
        <f>SAFADModel_final_000045[[#This Row],[Whole Building:Facility Total Electric Demand Power '[W'](Hourly) ]]/1000</f>
        <v>7.2428952343963395</v>
      </c>
    </row>
    <row r="167" spans="1:3" x14ac:dyDescent="0.25">
      <c r="A167" s="9" t="s">
        <v>578</v>
      </c>
      <c r="B167" s="12">
        <v>7205.4383555050763</v>
      </c>
      <c r="C167">
        <f>SAFADModel_final_000045[[#This Row],[Whole Building:Facility Total Electric Demand Power '[W'](Hourly) ]]/1000</f>
        <v>7.2054383555050761</v>
      </c>
    </row>
    <row r="168" spans="1:3" x14ac:dyDescent="0.25">
      <c r="A168" s="9" t="s">
        <v>579</v>
      </c>
      <c r="B168" s="12">
        <v>7161.7647942713202</v>
      </c>
      <c r="C168">
        <f>SAFADModel_final_000045[[#This Row],[Whole Building:Facility Total Electric Demand Power '[W'](Hourly) ]]/1000</f>
        <v>7.1617647942713205</v>
      </c>
    </row>
    <row r="169" spans="1:3" x14ac:dyDescent="0.25">
      <c r="A169" s="9" t="s">
        <v>580</v>
      </c>
      <c r="B169" s="12">
        <v>7122.6284257005254</v>
      </c>
      <c r="C169">
        <f>SAFADModel_final_000045[[#This Row],[Whole Building:Facility Total Electric Demand Power '[W'](Hourly) ]]/1000</f>
        <v>7.1226284257005252</v>
      </c>
    </row>
    <row r="170" spans="1:3" x14ac:dyDescent="0.25">
      <c r="A170" s="9" t="s">
        <v>121</v>
      </c>
      <c r="B170" s="12">
        <v>7102.9007080917545</v>
      </c>
      <c r="C170">
        <f>SAFADModel_final_000045[[#This Row],[Whole Building:Facility Total Electric Demand Power '[W'](Hourly) ]]/1000</f>
        <v>7.1029007080917541</v>
      </c>
    </row>
    <row r="171" spans="1:3" x14ac:dyDescent="0.25">
      <c r="A171" s="9" t="s">
        <v>122</v>
      </c>
      <c r="B171" s="12">
        <v>7084.5911784327391</v>
      </c>
      <c r="C171">
        <f>SAFADModel_final_000045[[#This Row],[Whole Building:Facility Total Electric Demand Power '[W'](Hourly) ]]/1000</f>
        <v>7.0845911784327393</v>
      </c>
    </row>
    <row r="172" spans="1:3" x14ac:dyDescent="0.25">
      <c r="A172" s="9" t="s">
        <v>123</v>
      </c>
      <c r="B172" s="12">
        <v>7055.0426718235512</v>
      </c>
      <c r="C172">
        <f>SAFADModel_final_000045[[#This Row],[Whole Building:Facility Total Electric Demand Power '[W'](Hourly) ]]/1000</f>
        <v>7.0550426718235508</v>
      </c>
    </row>
    <row r="173" spans="1:3" x14ac:dyDescent="0.25">
      <c r="A173" s="9" t="s">
        <v>124</v>
      </c>
      <c r="B173" s="12">
        <v>6990.1475984557574</v>
      </c>
      <c r="C173">
        <f>SAFADModel_final_000045[[#This Row],[Whole Building:Facility Total Electric Demand Power '[W'](Hourly) ]]/1000</f>
        <v>6.9901475984557573</v>
      </c>
    </row>
    <row r="174" spans="1:3" x14ac:dyDescent="0.25">
      <c r="A174" s="9" t="s">
        <v>125</v>
      </c>
      <c r="B174" s="12">
        <v>6894.081474133659</v>
      </c>
      <c r="C174">
        <f>SAFADModel_final_000045[[#This Row],[Whole Building:Facility Total Electric Demand Power '[W'](Hourly) ]]/1000</f>
        <v>6.8940814741336593</v>
      </c>
    </row>
    <row r="175" spans="1:3" x14ac:dyDescent="0.25">
      <c r="A175" s="9" t="s">
        <v>126</v>
      </c>
      <c r="B175" s="12">
        <v>6877.6264315391927</v>
      </c>
      <c r="C175">
        <f>SAFADModel_final_000045[[#This Row],[Whole Building:Facility Total Electric Demand Power '[W'](Hourly) ]]/1000</f>
        <v>6.8776264315391931</v>
      </c>
    </row>
    <row r="176" spans="1:3" x14ac:dyDescent="0.25">
      <c r="A176" s="9" t="s">
        <v>127</v>
      </c>
      <c r="B176" s="12">
        <v>6947.0348512560477</v>
      </c>
      <c r="C176">
        <f>SAFADModel_final_000045[[#This Row],[Whole Building:Facility Total Electric Demand Power '[W'](Hourly) ]]/1000</f>
        <v>6.9470348512560474</v>
      </c>
    </row>
    <row r="177" spans="1:3" x14ac:dyDescent="0.25">
      <c r="A177" s="9" t="s">
        <v>128</v>
      </c>
      <c r="B177" s="12">
        <v>25775.912679300094</v>
      </c>
      <c r="C177">
        <f>SAFADModel_final_000045[[#This Row],[Whole Building:Facility Total Electric Demand Power '[W'](Hourly) ]]/1000</f>
        <v>25.775912679300095</v>
      </c>
    </row>
    <row r="178" spans="1:3" x14ac:dyDescent="0.25">
      <c r="A178" s="9" t="s">
        <v>129</v>
      </c>
      <c r="B178" s="12">
        <v>78895.970855450549</v>
      </c>
      <c r="C178">
        <f>SAFADModel_final_000045[[#This Row],[Whole Building:Facility Total Electric Demand Power '[W'](Hourly) ]]/1000</f>
        <v>78.895970855450543</v>
      </c>
    </row>
    <row r="179" spans="1:3" x14ac:dyDescent="0.25">
      <c r="A179" s="9" t="s">
        <v>130</v>
      </c>
      <c r="B179" s="12">
        <v>118345.59786815185</v>
      </c>
      <c r="C179">
        <f>SAFADModel_final_000045[[#This Row],[Whole Building:Facility Total Electric Demand Power '[W'](Hourly) ]]/1000</f>
        <v>118.34559786815184</v>
      </c>
    </row>
    <row r="180" spans="1:3" x14ac:dyDescent="0.25">
      <c r="A180" s="9" t="s">
        <v>131</v>
      </c>
      <c r="B180" s="12">
        <v>115456.76855910422</v>
      </c>
      <c r="C180">
        <f>SAFADModel_final_000045[[#This Row],[Whole Building:Facility Total Electric Demand Power '[W'](Hourly) ]]/1000</f>
        <v>115.45676855910422</v>
      </c>
    </row>
    <row r="181" spans="1:3" x14ac:dyDescent="0.25">
      <c r="A181" s="9" t="s">
        <v>132</v>
      </c>
      <c r="B181" s="12">
        <v>145100.0350322556</v>
      </c>
      <c r="C181">
        <f>SAFADModel_final_000045[[#This Row],[Whole Building:Facility Total Electric Demand Power '[W'](Hourly) ]]/1000</f>
        <v>145.10003503225559</v>
      </c>
    </row>
    <row r="182" spans="1:3" x14ac:dyDescent="0.25">
      <c r="A182" s="9" t="s">
        <v>133</v>
      </c>
      <c r="B182" s="12">
        <v>141604.19139413134</v>
      </c>
      <c r="C182">
        <f>SAFADModel_final_000045[[#This Row],[Whole Building:Facility Total Electric Demand Power '[W'](Hourly) ]]/1000</f>
        <v>141.60419139413133</v>
      </c>
    </row>
    <row r="183" spans="1:3" x14ac:dyDescent="0.25">
      <c r="A183" s="9" t="s">
        <v>134</v>
      </c>
      <c r="B183" s="12">
        <v>147426.41941810853</v>
      </c>
      <c r="C183">
        <f>SAFADModel_final_000045[[#This Row],[Whole Building:Facility Total Electric Demand Power '[W'](Hourly) ]]/1000</f>
        <v>147.42641941810854</v>
      </c>
    </row>
    <row r="184" spans="1:3" x14ac:dyDescent="0.25">
      <c r="A184" s="9" t="s">
        <v>135</v>
      </c>
      <c r="B184" s="12">
        <v>155320.59316275051</v>
      </c>
      <c r="C184">
        <f>SAFADModel_final_000045[[#This Row],[Whole Building:Facility Total Electric Demand Power '[W'](Hourly) ]]/1000</f>
        <v>155.3205931627505</v>
      </c>
    </row>
    <row r="185" spans="1:3" x14ac:dyDescent="0.25">
      <c r="A185" s="9" t="s">
        <v>136</v>
      </c>
      <c r="B185" s="12">
        <v>145620.07812126653</v>
      </c>
      <c r="C185">
        <f>SAFADModel_final_000045[[#This Row],[Whole Building:Facility Total Electric Demand Power '[W'](Hourly) ]]/1000</f>
        <v>145.62007812126654</v>
      </c>
    </row>
    <row r="186" spans="1:3" x14ac:dyDescent="0.25">
      <c r="A186" s="9" t="s">
        <v>137</v>
      </c>
      <c r="B186" s="12">
        <v>129797.14930274209</v>
      </c>
      <c r="C186">
        <f>SAFADModel_final_000045[[#This Row],[Whole Building:Facility Total Electric Demand Power '[W'](Hourly) ]]/1000</f>
        <v>129.7971493027421</v>
      </c>
    </row>
    <row r="187" spans="1:3" x14ac:dyDescent="0.25">
      <c r="A187" s="9" t="s">
        <v>138</v>
      </c>
      <c r="B187" s="12">
        <v>46353.641841039782</v>
      </c>
      <c r="C187">
        <f>SAFADModel_final_000045[[#This Row],[Whole Building:Facility Total Electric Demand Power '[W'](Hourly) ]]/1000</f>
        <v>46.353641841039781</v>
      </c>
    </row>
    <row r="188" spans="1:3" x14ac:dyDescent="0.25">
      <c r="A188" s="9" t="s">
        <v>139</v>
      </c>
      <c r="B188" s="12">
        <v>22737.942443967793</v>
      </c>
      <c r="C188">
        <f>SAFADModel_final_000045[[#This Row],[Whole Building:Facility Total Electric Demand Power '[W'](Hourly) ]]/1000</f>
        <v>22.737942443967793</v>
      </c>
    </row>
    <row r="189" spans="1:3" x14ac:dyDescent="0.25">
      <c r="A189" s="9" t="s">
        <v>140</v>
      </c>
      <c r="B189" s="12">
        <v>9690.8908434171335</v>
      </c>
      <c r="C189">
        <f>SAFADModel_final_000045[[#This Row],[Whole Building:Facility Total Electric Demand Power '[W'](Hourly) ]]/1000</f>
        <v>9.690890843417133</v>
      </c>
    </row>
    <row r="190" spans="1:3" x14ac:dyDescent="0.25">
      <c r="A190" s="9" t="s">
        <v>141</v>
      </c>
      <c r="B190" s="12">
        <v>7537.4757793175004</v>
      </c>
      <c r="C190">
        <f>SAFADModel_final_000045[[#This Row],[Whole Building:Facility Total Electric Demand Power '[W'](Hourly) ]]/1000</f>
        <v>7.5374757793175</v>
      </c>
    </row>
    <row r="191" spans="1:3" x14ac:dyDescent="0.25">
      <c r="A191" s="9" t="s">
        <v>142</v>
      </c>
      <c r="B191" s="12">
        <v>7118.3101892054501</v>
      </c>
      <c r="C191">
        <f>SAFADModel_final_000045[[#This Row],[Whole Building:Facility Total Electric Demand Power '[W'](Hourly) ]]/1000</f>
        <v>7.1183101892054506</v>
      </c>
    </row>
    <row r="192" spans="1:3" x14ac:dyDescent="0.25">
      <c r="A192" s="9" t="s">
        <v>143</v>
      </c>
      <c r="B192" s="12">
        <v>7121.2038771231337</v>
      </c>
      <c r="C192">
        <f>SAFADModel_final_000045[[#This Row],[Whole Building:Facility Total Electric Demand Power '[W'](Hourly) ]]/1000</f>
        <v>7.1212038771231336</v>
      </c>
    </row>
    <row r="193" spans="1:3" x14ac:dyDescent="0.25">
      <c r="A193" s="9" t="s">
        <v>144</v>
      </c>
      <c r="B193" s="12">
        <v>7111.9346982235365</v>
      </c>
      <c r="C193">
        <f>SAFADModel_final_000045[[#This Row],[Whole Building:Facility Total Electric Demand Power '[W'](Hourly) ]]/1000</f>
        <v>7.1119346982235365</v>
      </c>
    </row>
    <row r="194" spans="1:3" x14ac:dyDescent="0.25">
      <c r="A194" s="9" t="s">
        <v>145</v>
      </c>
      <c r="B194" s="12">
        <v>7092.0846177558815</v>
      </c>
      <c r="C194">
        <f>SAFADModel_final_000045[[#This Row],[Whole Building:Facility Total Electric Demand Power '[W'](Hourly) ]]/1000</f>
        <v>7.0920846177558818</v>
      </c>
    </row>
    <row r="195" spans="1:3" x14ac:dyDescent="0.25">
      <c r="A195" s="9" t="s">
        <v>146</v>
      </c>
      <c r="B195" s="12">
        <v>7072.3902988460168</v>
      </c>
      <c r="C195">
        <f>SAFADModel_final_000045[[#This Row],[Whole Building:Facility Total Electric Demand Power '[W'](Hourly) ]]/1000</f>
        <v>7.0723902988460168</v>
      </c>
    </row>
    <row r="196" spans="1:3" x14ac:dyDescent="0.25">
      <c r="A196" s="9" t="s">
        <v>147</v>
      </c>
      <c r="B196" s="12">
        <v>7052.7820556748002</v>
      </c>
      <c r="C196">
        <f>SAFADModel_final_000045[[#This Row],[Whole Building:Facility Total Electric Demand Power '[W'](Hourly) ]]/1000</f>
        <v>7.0527820556748004</v>
      </c>
    </row>
    <row r="197" spans="1:3" x14ac:dyDescent="0.25">
      <c r="A197" s="9" t="s">
        <v>148</v>
      </c>
      <c r="B197" s="12">
        <v>7034.087334579498</v>
      </c>
      <c r="C197">
        <f>SAFADModel_final_000045[[#This Row],[Whole Building:Facility Total Electric Demand Power '[W'](Hourly) ]]/1000</f>
        <v>7.0340873345794979</v>
      </c>
    </row>
    <row r="198" spans="1:3" x14ac:dyDescent="0.25">
      <c r="A198" s="9" t="s">
        <v>149</v>
      </c>
      <c r="B198" s="12">
        <v>7013.4335577887432</v>
      </c>
      <c r="C198">
        <f>SAFADModel_final_000045[[#This Row],[Whole Building:Facility Total Electric Demand Power '[W'](Hourly) ]]/1000</f>
        <v>7.0134335577887432</v>
      </c>
    </row>
    <row r="199" spans="1:3" x14ac:dyDescent="0.25">
      <c r="A199" s="9" t="s">
        <v>150</v>
      </c>
      <c r="B199" s="12">
        <v>7015.2973114874649</v>
      </c>
      <c r="C199">
        <f>SAFADModel_final_000045[[#This Row],[Whole Building:Facility Total Electric Demand Power '[W'](Hourly) ]]/1000</f>
        <v>7.0152973114874646</v>
      </c>
    </row>
    <row r="200" spans="1:3" x14ac:dyDescent="0.25">
      <c r="A200" s="9" t="s">
        <v>151</v>
      </c>
      <c r="B200" s="12">
        <v>7041.5829086290505</v>
      </c>
      <c r="C200">
        <f>SAFADModel_final_000045[[#This Row],[Whole Building:Facility Total Electric Demand Power '[W'](Hourly) ]]/1000</f>
        <v>7.0415829086290502</v>
      </c>
    </row>
    <row r="201" spans="1:3" x14ac:dyDescent="0.25">
      <c r="A201" s="9" t="s">
        <v>152</v>
      </c>
      <c r="B201" s="12">
        <v>7082.7715101209169</v>
      </c>
      <c r="C201">
        <f>SAFADModel_final_000045[[#This Row],[Whole Building:Facility Total Electric Demand Power '[W'](Hourly) ]]/1000</f>
        <v>7.0827715101209172</v>
      </c>
    </row>
    <row r="202" spans="1:3" x14ac:dyDescent="0.25">
      <c r="A202" s="9" t="s">
        <v>153</v>
      </c>
      <c r="B202" s="12">
        <v>7111.2874652811843</v>
      </c>
      <c r="C202">
        <f>SAFADModel_final_000045[[#This Row],[Whole Building:Facility Total Electric Demand Power '[W'](Hourly) ]]/1000</f>
        <v>7.1112874652811842</v>
      </c>
    </row>
    <row r="203" spans="1:3" x14ac:dyDescent="0.25">
      <c r="A203" s="9" t="s">
        <v>154</v>
      </c>
      <c r="B203" s="12">
        <v>7184.0231389274531</v>
      </c>
      <c r="C203">
        <f>SAFADModel_final_000045[[#This Row],[Whole Building:Facility Total Electric Demand Power '[W'](Hourly) ]]/1000</f>
        <v>7.1840231389274534</v>
      </c>
    </row>
    <row r="204" spans="1:3" x14ac:dyDescent="0.25">
      <c r="A204" s="9" t="s">
        <v>155</v>
      </c>
      <c r="B204" s="12">
        <v>7257.8151884529225</v>
      </c>
      <c r="C204">
        <f>SAFADModel_final_000045[[#This Row],[Whole Building:Facility Total Electric Demand Power '[W'](Hourly) ]]/1000</f>
        <v>7.2578151884529225</v>
      </c>
    </row>
    <row r="205" spans="1:3" x14ac:dyDescent="0.25">
      <c r="A205" s="9" t="s">
        <v>156</v>
      </c>
      <c r="B205" s="12">
        <v>7285.6118056206315</v>
      </c>
      <c r="C205">
        <f>SAFADModel_final_000045[[#This Row],[Whole Building:Facility Total Electric Demand Power '[W'](Hourly) ]]/1000</f>
        <v>7.2856118056206318</v>
      </c>
    </row>
    <row r="206" spans="1:3" x14ac:dyDescent="0.25">
      <c r="A206" s="9" t="s">
        <v>157</v>
      </c>
      <c r="B206" s="12">
        <v>7293.3619312518831</v>
      </c>
      <c r="C206">
        <f>SAFADModel_final_000045[[#This Row],[Whole Building:Facility Total Electric Demand Power '[W'](Hourly) ]]/1000</f>
        <v>7.2933619312518827</v>
      </c>
    </row>
    <row r="207" spans="1:3" x14ac:dyDescent="0.25">
      <c r="A207" s="9" t="s">
        <v>158</v>
      </c>
      <c r="B207" s="12">
        <v>7287.7647680101445</v>
      </c>
      <c r="C207">
        <f>SAFADModel_final_000045[[#This Row],[Whole Building:Facility Total Electric Demand Power '[W'](Hourly) ]]/1000</f>
        <v>7.2877647680101445</v>
      </c>
    </row>
    <row r="208" spans="1:3" x14ac:dyDescent="0.25">
      <c r="A208" s="9" t="s">
        <v>159</v>
      </c>
      <c r="B208" s="12">
        <v>7279.3833693274782</v>
      </c>
      <c r="C208">
        <f>SAFADModel_final_000045[[#This Row],[Whole Building:Facility Total Electric Demand Power '[W'](Hourly) ]]/1000</f>
        <v>7.2793833693274781</v>
      </c>
    </row>
    <row r="209" spans="1:3" x14ac:dyDescent="0.25">
      <c r="A209" s="9" t="s">
        <v>160</v>
      </c>
      <c r="B209" s="12">
        <v>7267.9273012601307</v>
      </c>
      <c r="C209">
        <f>SAFADModel_final_000045[[#This Row],[Whole Building:Facility Total Electric Demand Power '[W'](Hourly) ]]/1000</f>
        <v>7.2679273012601309</v>
      </c>
    </row>
    <row r="210" spans="1:3" x14ac:dyDescent="0.25">
      <c r="A210" s="9" t="s">
        <v>161</v>
      </c>
      <c r="B210" s="12">
        <v>7248.8196807207942</v>
      </c>
      <c r="C210">
        <f>SAFADModel_final_000045[[#This Row],[Whole Building:Facility Total Electric Demand Power '[W'](Hourly) ]]/1000</f>
        <v>7.2488196807207945</v>
      </c>
    </row>
    <row r="211" spans="1:3" x14ac:dyDescent="0.25">
      <c r="A211" s="9" t="s">
        <v>162</v>
      </c>
      <c r="B211" s="12">
        <v>7225.4368894053687</v>
      </c>
      <c r="C211">
        <f>SAFADModel_final_000045[[#This Row],[Whole Building:Facility Total Electric Demand Power '[W'](Hourly) ]]/1000</f>
        <v>7.2254368894053691</v>
      </c>
    </row>
    <row r="212" spans="1:3" x14ac:dyDescent="0.25">
      <c r="A212" s="9" t="s">
        <v>163</v>
      </c>
      <c r="B212" s="12">
        <v>7196.4529915484554</v>
      </c>
      <c r="C212">
        <f>SAFADModel_final_000045[[#This Row],[Whole Building:Facility Total Electric Demand Power '[W'](Hourly) ]]/1000</f>
        <v>7.1964529915484556</v>
      </c>
    </row>
    <row r="213" spans="1:3" x14ac:dyDescent="0.25">
      <c r="A213" s="9" t="s">
        <v>164</v>
      </c>
      <c r="B213" s="12">
        <v>7166.5195814084</v>
      </c>
      <c r="C213">
        <f>SAFADModel_final_000045[[#This Row],[Whole Building:Facility Total Electric Demand Power '[W'](Hourly) ]]/1000</f>
        <v>7.1665195814083997</v>
      </c>
    </row>
    <row r="214" spans="1:3" x14ac:dyDescent="0.25">
      <c r="A214" s="9" t="s">
        <v>165</v>
      </c>
      <c r="B214" s="12">
        <v>7142.2576741657331</v>
      </c>
      <c r="C214">
        <f>SAFADModel_final_000045[[#This Row],[Whole Building:Facility Total Electric Demand Power '[W'](Hourly) ]]/1000</f>
        <v>7.1422576741657329</v>
      </c>
    </row>
    <row r="215" spans="1:3" x14ac:dyDescent="0.25">
      <c r="A215" s="9" t="s">
        <v>166</v>
      </c>
      <c r="B215" s="12">
        <v>7116.745432067396</v>
      </c>
      <c r="C215">
        <f>SAFADModel_final_000045[[#This Row],[Whole Building:Facility Total Electric Demand Power '[W'](Hourly) ]]/1000</f>
        <v>7.116745432067396</v>
      </c>
    </row>
    <row r="216" spans="1:3" x14ac:dyDescent="0.25">
      <c r="A216" s="9" t="s">
        <v>167</v>
      </c>
      <c r="B216" s="12">
        <v>7093.4158505331725</v>
      </c>
      <c r="C216">
        <f>SAFADModel_final_000045[[#This Row],[Whole Building:Facility Total Electric Demand Power '[W'](Hourly) ]]/1000</f>
        <v>7.0934158505331721</v>
      </c>
    </row>
    <row r="217" spans="1:3" x14ac:dyDescent="0.25">
      <c r="A217" s="9" t="s">
        <v>168</v>
      </c>
      <c r="B217" s="12">
        <v>7071.9491917095229</v>
      </c>
      <c r="C217">
        <f>SAFADModel_final_000045[[#This Row],[Whole Building:Facility Total Electric Demand Power '[W'](Hourly) ]]/1000</f>
        <v>7.071949191709523</v>
      </c>
    </row>
    <row r="218" spans="1:3" x14ac:dyDescent="0.25">
      <c r="A218" s="9" t="s">
        <v>169</v>
      </c>
      <c r="B218" s="12">
        <v>7053.7019456874414</v>
      </c>
      <c r="C218">
        <f>SAFADModel_final_000045[[#This Row],[Whole Building:Facility Total Electric Demand Power '[W'](Hourly) ]]/1000</f>
        <v>7.0537019456874415</v>
      </c>
    </row>
    <row r="219" spans="1:3" x14ac:dyDescent="0.25">
      <c r="A219" s="9" t="s">
        <v>170</v>
      </c>
      <c r="B219" s="12">
        <v>7037.9274271278746</v>
      </c>
      <c r="C219">
        <f>SAFADModel_final_000045[[#This Row],[Whole Building:Facility Total Electric Demand Power '[W'](Hourly) ]]/1000</f>
        <v>7.0379274271278742</v>
      </c>
    </row>
    <row r="220" spans="1:3" x14ac:dyDescent="0.25">
      <c r="A220" s="9" t="s">
        <v>171</v>
      </c>
      <c r="B220" s="12">
        <v>7014.1857222602293</v>
      </c>
      <c r="C220">
        <f>SAFADModel_final_000045[[#This Row],[Whole Building:Facility Total Electric Demand Power '[W'](Hourly) ]]/1000</f>
        <v>7.0141857222602297</v>
      </c>
    </row>
    <row r="221" spans="1:3" x14ac:dyDescent="0.25">
      <c r="A221" s="9" t="s">
        <v>172</v>
      </c>
      <c r="B221" s="12">
        <v>6984.2538210680023</v>
      </c>
      <c r="C221">
        <f>SAFADModel_final_000045[[#This Row],[Whole Building:Facility Total Electric Demand Power '[W'](Hourly) ]]/1000</f>
        <v>6.9842538210680019</v>
      </c>
    </row>
    <row r="222" spans="1:3" x14ac:dyDescent="0.25">
      <c r="A222" s="9" t="s">
        <v>173</v>
      </c>
      <c r="B222" s="12">
        <v>6961.0553061466671</v>
      </c>
      <c r="C222">
        <f>SAFADModel_final_000045[[#This Row],[Whole Building:Facility Total Electric Demand Power '[W'](Hourly) ]]/1000</f>
        <v>6.9610553061466671</v>
      </c>
    </row>
    <row r="223" spans="1:3" x14ac:dyDescent="0.25">
      <c r="A223" s="9" t="s">
        <v>174</v>
      </c>
      <c r="B223" s="12">
        <v>6970.5453546728213</v>
      </c>
      <c r="C223">
        <f>SAFADModel_final_000045[[#This Row],[Whole Building:Facility Total Electric Demand Power '[W'](Hourly) ]]/1000</f>
        <v>6.9705453546728213</v>
      </c>
    </row>
    <row r="224" spans="1:3" x14ac:dyDescent="0.25">
      <c r="A224" s="9" t="s">
        <v>175</v>
      </c>
      <c r="B224" s="12">
        <v>7044.4425851806991</v>
      </c>
      <c r="C224">
        <f>SAFADModel_final_000045[[#This Row],[Whole Building:Facility Total Electric Demand Power '[W'](Hourly) ]]/1000</f>
        <v>7.0444425851806987</v>
      </c>
    </row>
    <row r="225" spans="1:3" x14ac:dyDescent="0.25">
      <c r="A225" s="9" t="s">
        <v>176</v>
      </c>
      <c r="B225" s="12">
        <v>21042.785144862526</v>
      </c>
      <c r="C225">
        <f>SAFADModel_final_000045[[#This Row],[Whole Building:Facility Total Electric Demand Power '[W'](Hourly) ]]/1000</f>
        <v>21.042785144862528</v>
      </c>
    </row>
    <row r="226" spans="1:3" x14ac:dyDescent="0.25">
      <c r="A226" s="9" t="s">
        <v>177</v>
      </c>
      <c r="B226" s="12">
        <v>99131.936499408504</v>
      </c>
      <c r="C226">
        <f>SAFADModel_final_000045[[#This Row],[Whole Building:Facility Total Electric Demand Power '[W'](Hourly) ]]/1000</f>
        <v>99.131936499408511</v>
      </c>
    </row>
    <row r="227" spans="1:3" x14ac:dyDescent="0.25">
      <c r="A227" s="9" t="s">
        <v>178</v>
      </c>
      <c r="B227" s="12">
        <v>122061.0890529591</v>
      </c>
      <c r="C227">
        <f>SAFADModel_final_000045[[#This Row],[Whole Building:Facility Total Electric Demand Power '[W'](Hourly) ]]/1000</f>
        <v>122.0610890529591</v>
      </c>
    </row>
    <row r="228" spans="1:3" x14ac:dyDescent="0.25">
      <c r="A228" s="9" t="s">
        <v>179</v>
      </c>
      <c r="B228" s="12">
        <v>135394.89548043918</v>
      </c>
      <c r="C228">
        <f>SAFADModel_final_000045[[#This Row],[Whole Building:Facility Total Electric Demand Power '[W'](Hourly) ]]/1000</f>
        <v>135.39489548043917</v>
      </c>
    </row>
    <row r="229" spans="1:3" x14ac:dyDescent="0.25">
      <c r="A229" s="9" t="s">
        <v>180</v>
      </c>
      <c r="B229" s="12">
        <v>155162.63106430453</v>
      </c>
      <c r="C229">
        <f>SAFADModel_final_000045[[#This Row],[Whole Building:Facility Total Electric Demand Power '[W'](Hourly) ]]/1000</f>
        <v>155.16263106430452</v>
      </c>
    </row>
    <row r="230" spans="1:3" x14ac:dyDescent="0.25">
      <c r="A230" s="9" t="s">
        <v>181</v>
      </c>
      <c r="B230" s="12">
        <v>151173.04494619471</v>
      </c>
      <c r="C230">
        <f>SAFADModel_final_000045[[#This Row],[Whole Building:Facility Total Electric Demand Power '[W'](Hourly) ]]/1000</f>
        <v>151.17304494619472</v>
      </c>
    </row>
    <row r="231" spans="1:3" x14ac:dyDescent="0.25">
      <c r="A231" s="9" t="s">
        <v>182</v>
      </c>
      <c r="B231" s="12">
        <v>145737.04959643012</v>
      </c>
      <c r="C231">
        <f>SAFADModel_final_000045[[#This Row],[Whole Building:Facility Total Electric Demand Power '[W'](Hourly) ]]/1000</f>
        <v>145.73704959643013</v>
      </c>
    </row>
    <row r="232" spans="1:3" x14ac:dyDescent="0.25">
      <c r="A232" s="9" t="s">
        <v>183</v>
      </c>
      <c r="B232" s="12">
        <v>151974.40340380053</v>
      </c>
      <c r="C232">
        <f>SAFADModel_final_000045[[#This Row],[Whole Building:Facility Total Electric Demand Power '[W'](Hourly) ]]/1000</f>
        <v>151.97440340380052</v>
      </c>
    </row>
    <row r="233" spans="1:3" x14ac:dyDescent="0.25">
      <c r="A233" s="9" t="s">
        <v>184</v>
      </c>
      <c r="B233" s="12">
        <v>129493.30212051037</v>
      </c>
      <c r="C233">
        <f>SAFADModel_final_000045[[#This Row],[Whole Building:Facility Total Electric Demand Power '[W'](Hourly) ]]/1000</f>
        <v>129.49330212051038</v>
      </c>
    </row>
    <row r="234" spans="1:3" x14ac:dyDescent="0.25">
      <c r="A234" s="9" t="s">
        <v>185</v>
      </c>
      <c r="B234" s="12">
        <v>84188.180450220301</v>
      </c>
      <c r="C234">
        <f>SAFADModel_final_000045[[#This Row],[Whole Building:Facility Total Electric Demand Power '[W'](Hourly) ]]/1000</f>
        <v>84.188180450220301</v>
      </c>
    </row>
    <row r="235" spans="1:3" x14ac:dyDescent="0.25">
      <c r="A235" s="9" t="s">
        <v>186</v>
      </c>
      <c r="B235" s="12">
        <v>43401.987958349433</v>
      </c>
      <c r="C235">
        <f>SAFADModel_final_000045[[#This Row],[Whole Building:Facility Total Electric Demand Power '[W'](Hourly) ]]/1000</f>
        <v>43.40198795834943</v>
      </c>
    </row>
    <row r="236" spans="1:3" x14ac:dyDescent="0.25">
      <c r="A236" s="9" t="s">
        <v>187</v>
      </c>
      <c r="B236" s="12">
        <v>19238.764191008533</v>
      </c>
      <c r="C236">
        <f>SAFADModel_final_000045[[#This Row],[Whole Building:Facility Total Electric Demand Power '[W'](Hourly) ]]/1000</f>
        <v>19.238764191008531</v>
      </c>
    </row>
    <row r="237" spans="1:3" x14ac:dyDescent="0.25">
      <c r="A237" s="9" t="s">
        <v>188</v>
      </c>
      <c r="B237" s="12">
        <v>7947.2185107056312</v>
      </c>
      <c r="C237">
        <f>SAFADModel_final_000045[[#This Row],[Whole Building:Facility Total Electric Demand Power '[W'](Hourly) ]]/1000</f>
        <v>7.947218510705631</v>
      </c>
    </row>
    <row r="238" spans="1:3" x14ac:dyDescent="0.25">
      <c r="A238" s="9" t="s">
        <v>189</v>
      </c>
      <c r="B238" s="12">
        <v>7504.2144785963283</v>
      </c>
      <c r="C238">
        <f>SAFADModel_final_000045[[#This Row],[Whole Building:Facility Total Electric Demand Power '[W'](Hourly) ]]/1000</f>
        <v>7.5042144785963281</v>
      </c>
    </row>
    <row r="239" spans="1:3" x14ac:dyDescent="0.25">
      <c r="A239" s="9" t="s">
        <v>190</v>
      </c>
      <c r="B239" s="12">
        <v>7079.0395609871739</v>
      </c>
      <c r="C239">
        <f>SAFADModel_final_000045[[#This Row],[Whole Building:Facility Total Electric Demand Power '[W'](Hourly) ]]/1000</f>
        <v>7.0790395609871739</v>
      </c>
    </row>
    <row r="240" spans="1:3" x14ac:dyDescent="0.25">
      <c r="A240" s="9" t="s">
        <v>191</v>
      </c>
      <c r="B240" s="12">
        <v>7073.5655844091671</v>
      </c>
      <c r="C240">
        <f>SAFADModel_final_000045[[#This Row],[Whole Building:Facility Total Electric Demand Power '[W'](Hourly) ]]/1000</f>
        <v>7.0735655844091667</v>
      </c>
    </row>
    <row r="241" spans="1:3" x14ac:dyDescent="0.25">
      <c r="A241" s="9" t="s">
        <v>192</v>
      </c>
      <c r="B241" s="12">
        <v>7065.6179300501162</v>
      </c>
      <c r="C241">
        <f>SAFADModel_final_000045[[#This Row],[Whole Building:Facility Total Electric Demand Power '[W'](Hourly) ]]/1000</f>
        <v>7.0656179300501165</v>
      </c>
    </row>
    <row r="242" spans="1:3" x14ac:dyDescent="0.25">
      <c r="A242" s="9" t="s">
        <v>193</v>
      </c>
      <c r="B242" s="12">
        <v>7055.3997702093102</v>
      </c>
      <c r="C242">
        <f>SAFADModel_final_000045[[#This Row],[Whole Building:Facility Total Electric Demand Power '[W'](Hourly) ]]/1000</f>
        <v>7.0553997702093101</v>
      </c>
    </row>
    <row r="243" spans="1:3" x14ac:dyDescent="0.25">
      <c r="A243" s="9" t="s">
        <v>194</v>
      </c>
      <c r="B243" s="12">
        <v>7049.7052013785978</v>
      </c>
      <c r="C243">
        <f>SAFADModel_final_000045[[#This Row],[Whole Building:Facility Total Electric Demand Power '[W'](Hourly) ]]/1000</f>
        <v>7.0497052013785977</v>
      </c>
    </row>
    <row r="244" spans="1:3" x14ac:dyDescent="0.25">
      <c r="A244" s="9" t="s">
        <v>195</v>
      </c>
      <c r="B244" s="12">
        <v>7030.5592806215946</v>
      </c>
      <c r="C244">
        <f>SAFADModel_final_000045[[#This Row],[Whole Building:Facility Total Electric Demand Power '[W'](Hourly) ]]/1000</f>
        <v>7.0305592806215946</v>
      </c>
    </row>
    <row r="245" spans="1:3" x14ac:dyDescent="0.25">
      <c r="A245" s="9" t="s">
        <v>196</v>
      </c>
      <c r="B245" s="12">
        <v>6991.2701099955202</v>
      </c>
      <c r="C245">
        <f>SAFADModel_final_000045[[#This Row],[Whole Building:Facility Total Electric Demand Power '[W'](Hourly) ]]/1000</f>
        <v>6.9912701099955203</v>
      </c>
    </row>
    <row r="246" spans="1:3" x14ac:dyDescent="0.25">
      <c r="A246" s="9" t="s">
        <v>197</v>
      </c>
      <c r="B246" s="12">
        <v>6945.0328213595058</v>
      </c>
      <c r="C246">
        <f>SAFADModel_final_000045[[#This Row],[Whole Building:Facility Total Electric Demand Power '[W'](Hourly) ]]/1000</f>
        <v>6.9450328213595061</v>
      </c>
    </row>
    <row r="247" spans="1:3" x14ac:dyDescent="0.25">
      <c r="A247" s="9" t="s">
        <v>198</v>
      </c>
      <c r="B247" s="12">
        <v>6926.3199814780137</v>
      </c>
      <c r="C247">
        <f>SAFADModel_final_000045[[#This Row],[Whole Building:Facility Total Electric Demand Power '[W'](Hourly) ]]/1000</f>
        <v>6.9263199814780139</v>
      </c>
    </row>
    <row r="248" spans="1:3" x14ac:dyDescent="0.25">
      <c r="A248" s="9" t="s">
        <v>199</v>
      </c>
      <c r="B248" s="12">
        <v>6965.6905599573083</v>
      </c>
      <c r="C248">
        <f>SAFADModel_final_000045[[#This Row],[Whole Building:Facility Total Electric Demand Power '[W'](Hourly) ]]/1000</f>
        <v>6.9656905599573085</v>
      </c>
    </row>
    <row r="249" spans="1:3" x14ac:dyDescent="0.25">
      <c r="A249" s="9" t="s">
        <v>200</v>
      </c>
      <c r="B249" s="12">
        <v>19325.529039453642</v>
      </c>
      <c r="C249">
        <f>SAFADModel_final_000045[[#This Row],[Whole Building:Facility Total Electric Demand Power '[W'](Hourly) ]]/1000</f>
        <v>19.325529039453642</v>
      </c>
    </row>
    <row r="250" spans="1:3" x14ac:dyDescent="0.25">
      <c r="A250" s="9" t="s">
        <v>201</v>
      </c>
      <c r="B250" s="12">
        <v>95367.544617631982</v>
      </c>
      <c r="C250">
        <f>SAFADModel_final_000045[[#This Row],[Whole Building:Facility Total Electric Demand Power '[W'](Hourly) ]]/1000</f>
        <v>95.367544617631978</v>
      </c>
    </row>
    <row r="251" spans="1:3" x14ac:dyDescent="0.25">
      <c r="A251" s="9" t="s">
        <v>202</v>
      </c>
      <c r="B251" s="12">
        <v>126230.42837764409</v>
      </c>
      <c r="C251">
        <f>SAFADModel_final_000045[[#This Row],[Whole Building:Facility Total Electric Demand Power '[W'](Hourly) ]]/1000</f>
        <v>126.23042837764409</v>
      </c>
    </row>
    <row r="252" spans="1:3" x14ac:dyDescent="0.25">
      <c r="A252" s="9" t="s">
        <v>203</v>
      </c>
      <c r="B252" s="12">
        <v>138669.03431271721</v>
      </c>
      <c r="C252">
        <f>SAFADModel_final_000045[[#This Row],[Whole Building:Facility Total Electric Demand Power '[W'](Hourly) ]]/1000</f>
        <v>138.6690343127172</v>
      </c>
    </row>
    <row r="253" spans="1:3" x14ac:dyDescent="0.25">
      <c r="A253" s="9" t="s">
        <v>204</v>
      </c>
      <c r="B253" s="12">
        <v>139507.95384041325</v>
      </c>
      <c r="C253">
        <f>SAFADModel_final_000045[[#This Row],[Whole Building:Facility Total Electric Demand Power '[W'](Hourly) ]]/1000</f>
        <v>139.50795384041325</v>
      </c>
    </row>
    <row r="254" spans="1:3" x14ac:dyDescent="0.25">
      <c r="A254" s="9" t="s">
        <v>205</v>
      </c>
      <c r="B254" s="12">
        <v>141032.00331032553</v>
      </c>
      <c r="C254">
        <f>SAFADModel_final_000045[[#This Row],[Whole Building:Facility Total Electric Demand Power '[W'](Hourly) ]]/1000</f>
        <v>141.03200331032554</v>
      </c>
    </row>
    <row r="255" spans="1:3" x14ac:dyDescent="0.25">
      <c r="A255" s="9" t="s">
        <v>206</v>
      </c>
      <c r="B255" s="12">
        <v>152129.35032444511</v>
      </c>
      <c r="C255">
        <f>SAFADModel_final_000045[[#This Row],[Whole Building:Facility Total Electric Demand Power '[W'](Hourly) ]]/1000</f>
        <v>152.12935032444511</v>
      </c>
    </row>
    <row r="256" spans="1:3" x14ac:dyDescent="0.25">
      <c r="A256" s="9" t="s">
        <v>207</v>
      </c>
      <c r="B256" s="12">
        <v>151181.66193499832</v>
      </c>
      <c r="C256">
        <f>SAFADModel_final_000045[[#This Row],[Whole Building:Facility Total Electric Demand Power '[W'](Hourly) ]]/1000</f>
        <v>151.18166193499832</v>
      </c>
    </row>
    <row r="257" spans="1:3" x14ac:dyDescent="0.25">
      <c r="A257" s="9" t="s">
        <v>208</v>
      </c>
      <c r="B257" s="12">
        <v>156503.17945030454</v>
      </c>
      <c r="C257">
        <f>SAFADModel_final_000045[[#This Row],[Whole Building:Facility Total Electric Demand Power '[W'](Hourly) ]]/1000</f>
        <v>156.50317945030454</v>
      </c>
    </row>
    <row r="258" spans="1:3" x14ac:dyDescent="0.25">
      <c r="A258" s="9" t="s">
        <v>209</v>
      </c>
      <c r="B258" s="12">
        <v>145011.98291088871</v>
      </c>
      <c r="C258">
        <f>SAFADModel_final_000045[[#This Row],[Whole Building:Facility Total Electric Demand Power '[W'](Hourly) ]]/1000</f>
        <v>145.01198291088872</v>
      </c>
    </row>
    <row r="259" spans="1:3" x14ac:dyDescent="0.25">
      <c r="A259" s="9" t="s">
        <v>210</v>
      </c>
      <c r="B259" s="12">
        <v>75990.710004885346</v>
      </c>
      <c r="C259">
        <f>SAFADModel_final_000045[[#This Row],[Whole Building:Facility Total Electric Demand Power '[W'](Hourly) ]]/1000</f>
        <v>75.990710004885344</v>
      </c>
    </row>
    <row r="260" spans="1:3" x14ac:dyDescent="0.25">
      <c r="A260" s="9" t="s">
        <v>211</v>
      </c>
      <c r="B260" s="12">
        <v>55453.836308283848</v>
      </c>
      <c r="C260">
        <f>SAFADModel_final_000045[[#This Row],[Whole Building:Facility Total Electric Demand Power '[W'](Hourly) ]]/1000</f>
        <v>55.453836308283847</v>
      </c>
    </row>
    <row r="261" spans="1:3" x14ac:dyDescent="0.25">
      <c r="A261" s="9" t="s">
        <v>212</v>
      </c>
      <c r="B261" s="12">
        <v>40316.346120895229</v>
      </c>
      <c r="C261">
        <f>SAFADModel_final_000045[[#This Row],[Whole Building:Facility Total Electric Demand Power '[W'](Hourly) ]]/1000</f>
        <v>40.316346120895226</v>
      </c>
    </row>
    <row r="262" spans="1:3" x14ac:dyDescent="0.25">
      <c r="A262" s="9" t="s">
        <v>213</v>
      </c>
      <c r="B262" s="12">
        <v>7143.1949603568792</v>
      </c>
      <c r="C262">
        <f>SAFADModel_final_000045[[#This Row],[Whole Building:Facility Total Electric Demand Power '[W'](Hourly) ]]/1000</f>
        <v>7.1431949603568787</v>
      </c>
    </row>
    <row r="263" spans="1:3" x14ac:dyDescent="0.25">
      <c r="A263" s="9" t="s">
        <v>214</v>
      </c>
      <c r="B263" s="12">
        <v>7105.2937105002011</v>
      </c>
      <c r="C263">
        <f>SAFADModel_final_000045[[#This Row],[Whole Building:Facility Total Electric Demand Power '[W'](Hourly) ]]/1000</f>
        <v>7.1052937105002014</v>
      </c>
    </row>
    <row r="264" spans="1:3" x14ac:dyDescent="0.25">
      <c r="A264" s="9" t="s">
        <v>215</v>
      </c>
      <c r="B264" s="12">
        <v>7061.251708459361</v>
      </c>
      <c r="C264">
        <f>SAFADModel_final_000045[[#This Row],[Whole Building:Facility Total Electric Demand Power '[W'](Hourly) ]]/1000</f>
        <v>7.0612517084593609</v>
      </c>
    </row>
    <row r="265" spans="1:3" x14ac:dyDescent="0.25">
      <c r="A265" s="9" t="s">
        <v>216</v>
      </c>
      <c r="B265" s="12">
        <v>7018.0417716633456</v>
      </c>
      <c r="C265">
        <f>SAFADModel_final_000045[[#This Row],[Whole Building:Facility Total Electric Demand Power '[W'](Hourly) ]]/1000</f>
        <v>7.0180417716633459</v>
      </c>
    </row>
    <row r="266" spans="1:3" x14ac:dyDescent="0.25">
      <c r="A266" s="9" t="s">
        <v>217</v>
      </c>
      <c r="B266" s="12">
        <v>6977.7661161993747</v>
      </c>
      <c r="C266">
        <f>SAFADModel_final_000045[[#This Row],[Whole Building:Facility Total Electric Demand Power '[W'](Hourly) ]]/1000</f>
        <v>6.9777661161993745</v>
      </c>
    </row>
    <row r="267" spans="1:3" x14ac:dyDescent="0.25">
      <c r="A267" s="9" t="s">
        <v>218</v>
      </c>
      <c r="B267" s="12">
        <v>6933.0803489026575</v>
      </c>
      <c r="C267">
        <f>SAFADModel_final_000045[[#This Row],[Whole Building:Facility Total Electric Demand Power '[W'](Hourly) ]]/1000</f>
        <v>6.9330803489026573</v>
      </c>
    </row>
    <row r="268" spans="1:3" x14ac:dyDescent="0.25">
      <c r="A268" s="9" t="s">
        <v>219</v>
      </c>
      <c r="B268" s="12">
        <v>6895.8482284212296</v>
      </c>
      <c r="C268">
        <f>SAFADModel_final_000045[[#This Row],[Whole Building:Facility Total Electric Demand Power '[W'](Hourly) ]]/1000</f>
        <v>6.8958482284212295</v>
      </c>
    </row>
    <row r="269" spans="1:3" x14ac:dyDescent="0.25">
      <c r="A269" s="9" t="s">
        <v>220</v>
      </c>
      <c r="B269" s="12">
        <v>6878.7614520705965</v>
      </c>
      <c r="C269">
        <f>SAFADModel_final_000045[[#This Row],[Whole Building:Facility Total Electric Demand Power '[W'](Hourly) ]]/1000</f>
        <v>6.8787614520705969</v>
      </c>
    </row>
    <row r="270" spans="1:3" x14ac:dyDescent="0.25">
      <c r="A270" s="9" t="s">
        <v>221</v>
      </c>
      <c r="B270" s="12">
        <v>6868.2955349126642</v>
      </c>
      <c r="C270">
        <f>SAFADModel_final_000045[[#This Row],[Whole Building:Facility Total Electric Demand Power '[W'](Hourly) ]]/1000</f>
        <v>6.8682955349126642</v>
      </c>
    </row>
    <row r="271" spans="1:3" x14ac:dyDescent="0.25">
      <c r="A271" s="9" t="s">
        <v>222</v>
      </c>
      <c r="B271" s="12">
        <v>6895.8296975137928</v>
      </c>
      <c r="C271">
        <f>SAFADModel_final_000045[[#This Row],[Whole Building:Facility Total Electric Demand Power '[W'](Hourly) ]]/1000</f>
        <v>6.8958296975137925</v>
      </c>
    </row>
    <row r="272" spans="1:3" x14ac:dyDescent="0.25">
      <c r="A272" s="9" t="s">
        <v>223</v>
      </c>
      <c r="B272" s="12">
        <v>6997.0661257212196</v>
      </c>
      <c r="C272">
        <f>SAFADModel_final_000045[[#This Row],[Whole Building:Facility Total Electric Demand Power '[W'](Hourly) ]]/1000</f>
        <v>6.9970661257212194</v>
      </c>
    </row>
    <row r="273" spans="1:3" x14ac:dyDescent="0.25">
      <c r="A273" s="9" t="s">
        <v>224</v>
      </c>
      <c r="B273" s="12">
        <v>24473.899014426162</v>
      </c>
      <c r="C273">
        <f>SAFADModel_final_000045[[#This Row],[Whole Building:Facility Total Electric Demand Power '[W'](Hourly) ]]/1000</f>
        <v>24.473899014426163</v>
      </c>
    </row>
    <row r="274" spans="1:3" x14ac:dyDescent="0.25">
      <c r="A274" s="9" t="s">
        <v>225</v>
      </c>
      <c r="B274" s="12">
        <v>86887.019763315868</v>
      </c>
      <c r="C274">
        <f>SAFADModel_final_000045[[#This Row],[Whole Building:Facility Total Electric Demand Power '[W'](Hourly) ]]/1000</f>
        <v>86.887019763315863</v>
      </c>
    </row>
    <row r="275" spans="1:3" x14ac:dyDescent="0.25">
      <c r="A275" s="9" t="s">
        <v>226</v>
      </c>
      <c r="B275" s="12">
        <v>130314.65722915919</v>
      </c>
      <c r="C275">
        <f>SAFADModel_final_000045[[#This Row],[Whole Building:Facility Total Electric Demand Power '[W'](Hourly) ]]/1000</f>
        <v>130.3146572291592</v>
      </c>
    </row>
    <row r="276" spans="1:3" x14ac:dyDescent="0.25">
      <c r="A276" s="9" t="s">
        <v>227</v>
      </c>
      <c r="B276" s="12">
        <v>128648.76258226587</v>
      </c>
      <c r="C276">
        <f>SAFADModel_final_000045[[#This Row],[Whole Building:Facility Total Electric Demand Power '[W'](Hourly) ]]/1000</f>
        <v>128.64876258226587</v>
      </c>
    </row>
    <row r="277" spans="1:3" x14ac:dyDescent="0.25">
      <c r="A277" s="9" t="s">
        <v>228</v>
      </c>
      <c r="B277" s="12">
        <v>130025.13201696845</v>
      </c>
      <c r="C277">
        <f>SAFADModel_final_000045[[#This Row],[Whole Building:Facility Total Electric Demand Power '[W'](Hourly) ]]/1000</f>
        <v>130.02513201696846</v>
      </c>
    </row>
    <row r="278" spans="1:3" x14ac:dyDescent="0.25">
      <c r="A278" s="9" t="s">
        <v>229</v>
      </c>
      <c r="B278" s="12">
        <v>137140.96591542996</v>
      </c>
      <c r="C278">
        <f>SAFADModel_final_000045[[#This Row],[Whole Building:Facility Total Electric Demand Power '[W'](Hourly) ]]/1000</f>
        <v>137.14096591542994</v>
      </c>
    </row>
    <row r="279" spans="1:3" x14ac:dyDescent="0.25">
      <c r="A279" s="9" t="s">
        <v>230</v>
      </c>
      <c r="B279" s="12">
        <v>143255.67220424063</v>
      </c>
      <c r="C279">
        <f>SAFADModel_final_000045[[#This Row],[Whole Building:Facility Total Electric Demand Power '[W'](Hourly) ]]/1000</f>
        <v>143.25567220424062</v>
      </c>
    </row>
    <row r="280" spans="1:3" x14ac:dyDescent="0.25">
      <c r="A280" s="9" t="s">
        <v>231</v>
      </c>
      <c r="B280" s="12">
        <v>131978.00059635073</v>
      </c>
      <c r="C280">
        <f>SAFADModel_final_000045[[#This Row],[Whole Building:Facility Total Electric Demand Power '[W'](Hourly) ]]/1000</f>
        <v>131.97800059635074</v>
      </c>
    </row>
    <row r="281" spans="1:3" x14ac:dyDescent="0.25">
      <c r="A281" s="9" t="s">
        <v>232</v>
      </c>
      <c r="B281" s="12">
        <v>120400.60089523019</v>
      </c>
      <c r="C281">
        <f>SAFADModel_final_000045[[#This Row],[Whole Building:Facility Total Electric Demand Power '[W'](Hourly) ]]/1000</f>
        <v>120.4006008952302</v>
      </c>
    </row>
    <row r="282" spans="1:3" x14ac:dyDescent="0.25">
      <c r="A282" s="9" t="s">
        <v>233</v>
      </c>
      <c r="B282" s="12">
        <v>108930.30667158309</v>
      </c>
      <c r="C282">
        <f>SAFADModel_final_000045[[#This Row],[Whole Building:Facility Total Electric Demand Power '[W'](Hourly) ]]/1000</f>
        <v>108.9303066715831</v>
      </c>
    </row>
    <row r="283" spans="1:3" x14ac:dyDescent="0.25">
      <c r="A283" s="9" t="s">
        <v>234</v>
      </c>
      <c r="B283" s="12">
        <v>47942.435121291819</v>
      </c>
      <c r="C283">
        <f>SAFADModel_final_000045[[#This Row],[Whole Building:Facility Total Electric Demand Power '[W'](Hourly) ]]/1000</f>
        <v>47.942435121291822</v>
      </c>
    </row>
    <row r="284" spans="1:3" x14ac:dyDescent="0.25">
      <c r="A284" s="9" t="s">
        <v>235</v>
      </c>
      <c r="B284" s="12">
        <v>25993.806179529798</v>
      </c>
      <c r="C284">
        <f>SAFADModel_final_000045[[#This Row],[Whole Building:Facility Total Electric Demand Power '[W'](Hourly) ]]/1000</f>
        <v>25.993806179529798</v>
      </c>
    </row>
    <row r="285" spans="1:3" x14ac:dyDescent="0.25">
      <c r="A285" s="9" t="s">
        <v>236</v>
      </c>
      <c r="B285" s="12">
        <v>16696.472353371788</v>
      </c>
      <c r="C285">
        <f>SAFADModel_final_000045[[#This Row],[Whole Building:Facility Total Electric Demand Power '[W'](Hourly) ]]/1000</f>
        <v>16.696472353371789</v>
      </c>
    </row>
    <row r="286" spans="1:3" x14ac:dyDescent="0.25">
      <c r="A286" s="9" t="s">
        <v>237</v>
      </c>
      <c r="B286" s="12">
        <v>11876.9887320364</v>
      </c>
      <c r="C286">
        <f>SAFADModel_final_000045[[#This Row],[Whole Building:Facility Total Electric Demand Power '[W'](Hourly) ]]/1000</f>
        <v>11.8769887320364</v>
      </c>
    </row>
    <row r="287" spans="1:3" x14ac:dyDescent="0.25">
      <c r="A287" s="9" t="s">
        <v>238</v>
      </c>
      <c r="B287" s="12">
        <v>7102.7460052236684</v>
      </c>
      <c r="C287">
        <f>SAFADModel_final_000045[[#This Row],[Whole Building:Facility Total Electric Demand Power '[W'](Hourly) ]]/1000</f>
        <v>7.1027460052236684</v>
      </c>
    </row>
    <row r="288" spans="1:3" x14ac:dyDescent="0.25">
      <c r="A288" s="9" t="s">
        <v>239</v>
      </c>
      <c r="B288" s="12">
        <v>7096.5382487900597</v>
      </c>
      <c r="C288">
        <f>SAFADModel_final_000045[[#This Row],[Whole Building:Facility Total Electric Demand Power '[W'](Hourly) ]]/1000</f>
        <v>7.0965382487900595</v>
      </c>
    </row>
    <row r="289" spans="1:3" x14ac:dyDescent="0.25">
      <c r="A289" s="9" t="s">
        <v>240</v>
      </c>
      <c r="B289" s="12">
        <v>7071.2012101024775</v>
      </c>
      <c r="C289">
        <f>SAFADModel_final_000045[[#This Row],[Whole Building:Facility Total Electric Demand Power '[W'](Hourly) ]]/1000</f>
        <v>7.0712012101024779</v>
      </c>
    </row>
    <row r="290" spans="1:3" x14ac:dyDescent="0.25">
      <c r="A290" s="9" t="s">
        <v>581</v>
      </c>
      <c r="B290" s="12">
        <v>7007.0116217398436</v>
      </c>
      <c r="C290">
        <f>SAFADModel_final_000045[[#This Row],[Whole Building:Facility Total Electric Demand Power '[W'](Hourly) ]]/1000</f>
        <v>7.0070116217398439</v>
      </c>
    </row>
    <row r="291" spans="1:3" x14ac:dyDescent="0.25">
      <c r="A291" s="9" t="s">
        <v>582</v>
      </c>
      <c r="B291" s="12">
        <v>6929.1812042301126</v>
      </c>
      <c r="C291">
        <f>SAFADModel_final_000045[[#This Row],[Whole Building:Facility Total Electric Demand Power '[W'](Hourly) ]]/1000</f>
        <v>6.9291812042301126</v>
      </c>
    </row>
    <row r="292" spans="1:3" x14ac:dyDescent="0.25">
      <c r="A292" s="9" t="s">
        <v>583</v>
      </c>
      <c r="B292" s="12">
        <v>6872.6430720894887</v>
      </c>
      <c r="C292">
        <f>SAFADModel_final_000045[[#This Row],[Whole Building:Facility Total Electric Demand Power '[W'](Hourly) ]]/1000</f>
        <v>6.8726430720894891</v>
      </c>
    </row>
    <row r="293" spans="1:3" x14ac:dyDescent="0.25">
      <c r="A293" s="9" t="s">
        <v>584</v>
      </c>
      <c r="B293" s="12">
        <v>6841.8090382294722</v>
      </c>
      <c r="C293">
        <f>SAFADModel_final_000045[[#This Row],[Whole Building:Facility Total Electric Demand Power '[W'](Hourly) ]]/1000</f>
        <v>6.8418090382294725</v>
      </c>
    </row>
    <row r="294" spans="1:3" x14ac:dyDescent="0.25">
      <c r="A294" s="9" t="s">
        <v>585</v>
      </c>
      <c r="B294" s="12">
        <v>6821.5820082557884</v>
      </c>
      <c r="C294">
        <f>SAFADModel_final_000045[[#This Row],[Whole Building:Facility Total Electric Demand Power '[W'](Hourly) ]]/1000</f>
        <v>6.8215820082557883</v>
      </c>
    </row>
    <row r="295" spans="1:3" x14ac:dyDescent="0.25">
      <c r="A295" s="9" t="s">
        <v>586</v>
      </c>
      <c r="B295" s="12">
        <v>6838.8370144729843</v>
      </c>
      <c r="C295">
        <f>SAFADModel_final_000045[[#This Row],[Whole Building:Facility Total Electric Demand Power '[W'](Hourly) ]]/1000</f>
        <v>6.8388370144729844</v>
      </c>
    </row>
    <row r="296" spans="1:3" x14ac:dyDescent="0.25">
      <c r="A296" s="9" t="s">
        <v>587</v>
      </c>
      <c r="B296" s="12">
        <v>6918.9174416428987</v>
      </c>
      <c r="C296">
        <f>SAFADModel_final_000045[[#This Row],[Whole Building:Facility Total Electric Demand Power '[W'](Hourly) ]]/1000</f>
        <v>6.9189174416428987</v>
      </c>
    </row>
    <row r="297" spans="1:3" x14ac:dyDescent="0.25">
      <c r="A297" s="9" t="s">
        <v>588</v>
      </c>
      <c r="B297" s="12">
        <v>7022.2877328423137</v>
      </c>
      <c r="C297">
        <f>SAFADModel_final_000045[[#This Row],[Whole Building:Facility Total Electric Demand Power '[W'](Hourly) ]]/1000</f>
        <v>7.0222877328423134</v>
      </c>
    </row>
    <row r="298" spans="1:3" x14ac:dyDescent="0.25">
      <c r="A298" s="9" t="s">
        <v>589</v>
      </c>
      <c r="B298" s="12">
        <v>60992.330738476681</v>
      </c>
      <c r="C298">
        <f>SAFADModel_final_000045[[#This Row],[Whole Building:Facility Total Electric Demand Power '[W'](Hourly) ]]/1000</f>
        <v>60.992330738476682</v>
      </c>
    </row>
    <row r="299" spans="1:3" x14ac:dyDescent="0.25">
      <c r="A299" s="9" t="s">
        <v>590</v>
      </c>
      <c r="B299" s="12">
        <v>81258.274031512221</v>
      </c>
      <c r="C299">
        <f>SAFADModel_final_000045[[#This Row],[Whole Building:Facility Total Electric Demand Power '[W'](Hourly) ]]/1000</f>
        <v>81.258274031512215</v>
      </c>
    </row>
    <row r="300" spans="1:3" x14ac:dyDescent="0.25">
      <c r="A300" s="9" t="s">
        <v>591</v>
      </c>
      <c r="B300" s="12">
        <v>89851.396911986041</v>
      </c>
      <c r="C300">
        <f>SAFADModel_final_000045[[#This Row],[Whole Building:Facility Total Electric Demand Power '[W'](Hourly) ]]/1000</f>
        <v>89.851396911986043</v>
      </c>
    </row>
    <row r="301" spans="1:3" x14ac:dyDescent="0.25">
      <c r="A301" s="9" t="s">
        <v>592</v>
      </c>
      <c r="B301" s="12">
        <v>81028.039831984963</v>
      </c>
      <c r="C301">
        <f>SAFADModel_final_000045[[#This Row],[Whole Building:Facility Total Electric Demand Power '[W'](Hourly) ]]/1000</f>
        <v>81.02803983198497</v>
      </c>
    </row>
    <row r="302" spans="1:3" x14ac:dyDescent="0.25">
      <c r="A302" s="9" t="s">
        <v>593</v>
      </c>
      <c r="B302" s="12">
        <v>55781.099409262904</v>
      </c>
      <c r="C302">
        <f>SAFADModel_final_000045[[#This Row],[Whole Building:Facility Total Electric Demand Power '[W'](Hourly) ]]/1000</f>
        <v>55.781099409262907</v>
      </c>
    </row>
    <row r="303" spans="1:3" x14ac:dyDescent="0.25">
      <c r="A303" s="9" t="s">
        <v>594</v>
      </c>
      <c r="B303" s="12">
        <v>50781.913099766418</v>
      </c>
      <c r="C303">
        <f>SAFADModel_final_000045[[#This Row],[Whole Building:Facility Total Electric Demand Power '[W'](Hourly) ]]/1000</f>
        <v>50.78191309976642</v>
      </c>
    </row>
    <row r="304" spans="1:3" x14ac:dyDescent="0.25">
      <c r="A304" s="9" t="s">
        <v>595</v>
      </c>
      <c r="B304" s="12">
        <v>51331.108225281845</v>
      </c>
      <c r="C304">
        <f>SAFADModel_final_000045[[#This Row],[Whole Building:Facility Total Electric Demand Power '[W'](Hourly) ]]/1000</f>
        <v>51.331108225281845</v>
      </c>
    </row>
    <row r="305" spans="1:3" x14ac:dyDescent="0.25">
      <c r="A305" s="9" t="s">
        <v>596</v>
      </c>
      <c r="B305" s="12">
        <v>46233.64618955856</v>
      </c>
      <c r="C305">
        <f>SAFADModel_final_000045[[#This Row],[Whole Building:Facility Total Electric Demand Power '[W'](Hourly) ]]/1000</f>
        <v>46.233646189558563</v>
      </c>
    </row>
    <row r="306" spans="1:3" x14ac:dyDescent="0.25">
      <c r="A306" s="9" t="s">
        <v>597</v>
      </c>
      <c r="B306" s="12">
        <v>38244.221767107469</v>
      </c>
      <c r="C306">
        <f>SAFADModel_final_000045[[#This Row],[Whole Building:Facility Total Electric Demand Power '[W'](Hourly) ]]/1000</f>
        <v>38.244221767107469</v>
      </c>
    </row>
    <row r="307" spans="1:3" x14ac:dyDescent="0.25">
      <c r="A307" s="9" t="s">
        <v>598</v>
      </c>
      <c r="B307" s="12">
        <v>31277.588963363392</v>
      </c>
      <c r="C307">
        <f>SAFADModel_final_000045[[#This Row],[Whole Building:Facility Total Electric Demand Power '[W'](Hourly) ]]/1000</f>
        <v>31.277588963363392</v>
      </c>
    </row>
    <row r="308" spans="1:3" x14ac:dyDescent="0.25">
      <c r="A308" s="9" t="s">
        <v>599</v>
      </c>
      <c r="B308" s="12">
        <v>24120.968015067163</v>
      </c>
      <c r="C308">
        <f>SAFADModel_final_000045[[#This Row],[Whole Building:Facility Total Electric Demand Power '[W'](Hourly) ]]/1000</f>
        <v>24.120968015067163</v>
      </c>
    </row>
    <row r="309" spans="1:3" x14ac:dyDescent="0.25">
      <c r="A309" s="9" t="s">
        <v>600</v>
      </c>
      <c r="B309" s="12">
        <v>11841.450745209637</v>
      </c>
      <c r="C309">
        <f>SAFADModel_final_000045[[#This Row],[Whole Building:Facility Total Electric Demand Power '[W'](Hourly) ]]/1000</f>
        <v>11.841450745209636</v>
      </c>
    </row>
    <row r="310" spans="1:3" x14ac:dyDescent="0.25">
      <c r="A310" s="9" t="s">
        <v>601</v>
      </c>
      <c r="B310" s="12">
        <v>11462.318791781412</v>
      </c>
      <c r="C310">
        <f>SAFADModel_final_000045[[#This Row],[Whole Building:Facility Total Electric Demand Power '[W'](Hourly) ]]/1000</f>
        <v>11.462318791781412</v>
      </c>
    </row>
    <row r="311" spans="1:3" x14ac:dyDescent="0.25">
      <c r="A311" s="9" t="s">
        <v>602</v>
      </c>
      <c r="B311" s="12">
        <v>7306.4554072822784</v>
      </c>
      <c r="C311">
        <f>SAFADModel_final_000045[[#This Row],[Whole Building:Facility Total Electric Demand Power '[W'](Hourly) ]]/1000</f>
        <v>7.3064554072822787</v>
      </c>
    </row>
    <row r="312" spans="1:3" x14ac:dyDescent="0.25">
      <c r="A312" s="9" t="s">
        <v>603</v>
      </c>
      <c r="B312" s="12">
        <v>7155.338533161721</v>
      </c>
      <c r="C312">
        <f>SAFADModel_final_000045[[#This Row],[Whole Building:Facility Total Electric Demand Power '[W'](Hourly) ]]/1000</f>
        <v>7.1553385331617214</v>
      </c>
    </row>
    <row r="313" spans="1:3" x14ac:dyDescent="0.25">
      <c r="A313" s="9" t="s">
        <v>604</v>
      </c>
      <c r="B313" s="12">
        <v>7111.024190824447</v>
      </c>
      <c r="C313">
        <f>SAFADModel_final_000045[[#This Row],[Whole Building:Facility Total Electric Demand Power '[W'](Hourly) ]]/1000</f>
        <v>7.1110241908244474</v>
      </c>
    </row>
    <row r="314" spans="1:3" x14ac:dyDescent="0.25">
      <c r="A314" s="9" t="s">
        <v>605</v>
      </c>
      <c r="B314" s="12">
        <v>7087.4219449968077</v>
      </c>
      <c r="C314">
        <f>SAFADModel_final_000045[[#This Row],[Whole Building:Facility Total Electric Demand Power '[W'](Hourly) ]]/1000</f>
        <v>7.0874219449968079</v>
      </c>
    </row>
    <row r="315" spans="1:3" x14ac:dyDescent="0.25">
      <c r="A315" s="9" t="s">
        <v>606</v>
      </c>
      <c r="B315" s="12">
        <v>7070.3511429451637</v>
      </c>
      <c r="C315">
        <f>SAFADModel_final_000045[[#This Row],[Whole Building:Facility Total Electric Demand Power '[W'](Hourly) ]]/1000</f>
        <v>7.0703511429451638</v>
      </c>
    </row>
    <row r="316" spans="1:3" x14ac:dyDescent="0.25">
      <c r="A316" s="9" t="s">
        <v>607</v>
      </c>
      <c r="B316" s="12">
        <v>7052.9327489997677</v>
      </c>
      <c r="C316">
        <f>SAFADModel_final_000045[[#This Row],[Whole Building:Facility Total Electric Demand Power '[W'](Hourly) ]]/1000</f>
        <v>7.0529327489997673</v>
      </c>
    </row>
    <row r="317" spans="1:3" x14ac:dyDescent="0.25">
      <c r="A317" s="9" t="s">
        <v>608</v>
      </c>
      <c r="B317" s="12">
        <v>7024.1625043383874</v>
      </c>
      <c r="C317">
        <f>SAFADModel_final_000045[[#This Row],[Whole Building:Facility Total Electric Demand Power '[W'](Hourly) ]]/1000</f>
        <v>7.0241625043383875</v>
      </c>
    </row>
    <row r="318" spans="1:3" x14ac:dyDescent="0.25">
      <c r="A318" s="9" t="s">
        <v>609</v>
      </c>
      <c r="B318" s="12">
        <v>6986.0565379697628</v>
      </c>
      <c r="C318">
        <f>SAFADModel_final_000045[[#This Row],[Whole Building:Facility Total Electric Demand Power '[W'](Hourly) ]]/1000</f>
        <v>6.9860565379697626</v>
      </c>
    </row>
    <row r="319" spans="1:3" x14ac:dyDescent="0.25">
      <c r="A319" s="9" t="s">
        <v>610</v>
      </c>
      <c r="B319" s="12">
        <v>6980.3577984598414</v>
      </c>
      <c r="C319">
        <f>SAFADModel_final_000045[[#This Row],[Whole Building:Facility Total Electric Demand Power '[W'](Hourly) ]]/1000</f>
        <v>6.9803577984598411</v>
      </c>
    </row>
    <row r="320" spans="1:3" x14ac:dyDescent="0.25">
      <c r="A320" s="9" t="s">
        <v>611</v>
      </c>
      <c r="B320" s="12">
        <v>7012.7316191344535</v>
      </c>
      <c r="C320">
        <f>SAFADModel_final_000045[[#This Row],[Whole Building:Facility Total Electric Demand Power '[W'](Hourly) ]]/1000</f>
        <v>7.0127316191344535</v>
      </c>
    </row>
    <row r="321" spans="1:3" x14ac:dyDescent="0.25">
      <c r="A321" s="9" t="s">
        <v>612</v>
      </c>
      <c r="B321" s="12">
        <v>7065.2244342857184</v>
      </c>
      <c r="C321">
        <f>SAFADModel_final_000045[[#This Row],[Whole Building:Facility Total Electric Demand Power '[W'](Hourly) ]]/1000</f>
        <v>7.0652244342857182</v>
      </c>
    </row>
    <row r="322" spans="1:3" x14ac:dyDescent="0.25">
      <c r="A322" s="9" t="s">
        <v>613</v>
      </c>
      <c r="B322" s="12">
        <v>7117.3563649293947</v>
      </c>
      <c r="C322">
        <f>SAFADModel_final_000045[[#This Row],[Whole Building:Facility Total Electric Demand Power '[W'](Hourly) ]]/1000</f>
        <v>7.1173563649293943</v>
      </c>
    </row>
    <row r="323" spans="1:3" x14ac:dyDescent="0.25">
      <c r="A323" s="9" t="s">
        <v>614</v>
      </c>
      <c r="B323" s="12">
        <v>7174.0811624620219</v>
      </c>
      <c r="C323">
        <f>SAFADModel_final_000045[[#This Row],[Whole Building:Facility Total Electric Demand Power '[W'](Hourly) ]]/1000</f>
        <v>7.1740811624620218</v>
      </c>
    </row>
    <row r="324" spans="1:3" x14ac:dyDescent="0.25">
      <c r="A324" s="9" t="s">
        <v>615</v>
      </c>
      <c r="B324" s="12">
        <v>7231.722972797882</v>
      </c>
      <c r="C324">
        <f>SAFADModel_final_000045[[#This Row],[Whole Building:Facility Total Electric Demand Power '[W'](Hourly) ]]/1000</f>
        <v>7.2317229727978818</v>
      </c>
    </row>
    <row r="325" spans="1:3" x14ac:dyDescent="0.25">
      <c r="A325" s="9" t="s">
        <v>616</v>
      </c>
      <c r="B325" s="12">
        <v>7284.5768233364834</v>
      </c>
      <c r="C325">
        <f>SAFADModel_final_000045[[#This Row],[Whole Building:Facility Total Electric Demand Power '[W'](Hourly) ]]/1000</f>
        <v>7.2845768233364829</v>
      </c>
    </row>
    <row r="326" spans="1:3" x14ac:dyDescent="0.25">
      <c r="A326" s="9" t="s">
        <v>617</v>
      </c>
      <c r="B326" s="12">
        <v>7327.4210724557597</v>
      </c>
      <c r="C326">
        <f>SAFADModel_final_000045[[#This Row],[Whole Building:Facility Total Electric Demand Power '[W'](Hourly) ]]/1000</f>
        <v>7.3274210724557598</v>
      </c>
    </row>
    <row r="327" spans="1:3" x14ac:dyDescent="0.25">
      <c r="A327" s="9" t="s">
        <v>618</v>
      </c>
      <c r="B327" s="12">
        <v>7355.8962962582091</v>
      </c>
      <c r="C327">
        <f>SAFADModel_final_000045[[#This Row],[Whole Building:Facility Total Electric Demand Power '[W'](Hourly) ]]/1000</f>
        <v>7.3558962962582095</v>
      </c>
    </row>
    <row r="328" spans="1:3" x14ac:dyDescent="0.25">
      <c r="A328" s="9" t="s">
        <v>619</v>
      </c>
      <c r="B328" s="12">
        <v>7352.1258050591568</v>
      </c>
      <c r="C328">
        <f>SAFADModel_final_000045[[#This Row],[Whole Building:Facility Total Electric Demand Power '[W'](Hourly) ]]/1000</f>
        <v>7.3521258050591571</v>
      </c>
    </row>
    <row r="329" spans="1:3" x14ac:dyDescent="0.25">
      <c r="A329" s="9" t="s">
        <v>620</v>
      </c>
      <c r="B329" s="12">
        <v>7315.6980908402065</v>
      </c>
      <c r="C329">
        <f>SAFADModel_final_000045[[#This Row],[Whole Building:Facility Total Electric Demand Power '[W'](Hourly) ]]/1000</f>
        <v>7.3156980908402067</v>
      </c>
    </row>
    <row r="330" spans="1:3" x14ac:dyDescent="0.25">
      <c r="A330" s="9" t="s">
        <v>621</v>
      </c>
      <c r="B330" s="12">
        <v>7273.3924938531009</v>
      </c>
      <c r="C330">
        <f>SAFADModel_final_000045[[#This Row],[Whole Building:Facility Total Electric Demand Power '[W'](Hourly) ]]/1000</f>
        <v>7.2733924938531009</v>
      </c>
    </row>
    <row r="331" spans="1:3" x14ac:dyDescent="0.25">
      <c r="A331" s="9" t="s">
        <v>622</v>
      </c>
      <c r="B331" s="12">
        <v>7212.8885796696368</v>
      </c>
      <c r="C331">
        <f>SAFADModel_final_000045[[#This Row],[Whole Building:Facility Total Electric Demand Power '[W'](Hourly) ]]/1000</f>
        <v>7.2128885796696371</v>
      </c>
    </row>
    <row r="332" spans="1:3" x14ac:dyDescent="0.25">
      <c r="A332" s="9" t="s">
        <v>623</v>
      </c>
      <c r="B332" s="12">
        <v>7161.8143484797538</v>
      </c>
      <c r="C332">
        <f>SAFADModel_final_000045[[#This Row],[Whole Building:Facility Total Electric Demand Power '[W'](Hourly) ]]/1000</f>
        <v>7.1618143484797541</v>
      </c>
    </row>
    <row r="333" spans="1:3" x14ac:dyDescent="0.25">
      <c r="A333" s="9" t="s">
        <v>624</v>
      </c>
      <c r="B333" s="12">
        <v>7121.027628936371</v>
      </c>
      <c r="C333">
        <f>SAFADModel_final_000045[[#This Row],[Whole Building:Facility Total Electric Demand Power '[W'](Hourly) ]]/1000</f>
        <v>7.1210276289363712</v>
      </c>
    </row>
    <row r="334" spans="1:3" x14ac:dyDescent="0.25">
      <c r="A334" s="9" t="s">
        <v>625</v>
      </c>
      <c r="B334" s="12">
        <v>7093.5307710344941</v>
      </c>
      <c r="C334">
        <f>SAFADModel_final_000045[[#This Row],[Whole Building:Facility Total Electric Demand Power '[W'](Hourly) ]]/1000</f>
        <v>7.0935307710344944</v>
      </c>
    </row>
    <row r="335" spans="1:3" x14ac:dyDescent="0.25">
      <c r="A335" s="9" t="s">
        <v>626</v>
      </c>
      <c r="B335" s="12">
        <v>7084.1467861039746</v>
      </c>
      <c r="C335">
        <f>SAFADModel_final_000045[[#This Row],[Whole Building:Facility Total Electric Demand Power '[W'](Hourly) ]]/1000</f>
        <v>7.0841467861039744</v>
      </c>
    </row>
    <row r="336" spans="1:3" x14ac:dyDescent="0.25">
      <c r="A336" s="9" t="s">
        <v>627</v>
      </c>
      <c r="B336" s="12">
        <v>7080.1305718967415</v>
      </c>
      <c r="C336">
        <f>SAFADModel_final_000045[[#This Row],[Whole Building:Facility Total Electric Demand Power '[W'](Hourly) ]]/1000</f>
        <v>7.0801305718967411</v>
      </c>
    </row>
    <row r="337" spans="1:3" x14ac:dyDescent="0.25">
      <c r="A337" s="9" t="s">
        <v>628</v>
      </c>
      <c r="B337" s="12">
        <v>7070.6865377997601</v>
      </c>
      <c r="C337">
        <f>SAFADModel_final_000045[[#This Row],[Whole Building:Facility Total Electric Demand Power '[W'](Hourly) ]]/1000</f>
        <v>7.0706865377997605</v>
      </c>
    </row>
    <row r="338" spans="1:3" x14ac:dyDescent="0.25">
      <c r="A338" s="9" t="s">
        <v>241</v>
      </c>
      <c r="B338" s="12">
        <v>7054.3020552609878</v>
      </c>
      <c r="C338">
        <f>SAFADModel_final_000045[[#This Row],[Whole Building:Facility Total Electric Demand Power '[W'](Hourly) ]]/1000</f>
        <v>7.0543020552609876</v>
      </c>
    </row>
    <row r="339" spans="1:3" x14ac:dyDescent="0.25">
      <c r="A339" s="9" t="s">
        <v>242</v>
      </c>
      <c r="B339" s="12">
        <v>7041.3680469524661</v>
      </c>
      <c r="C339">
        <f>SAFADModel_final_000045[[#This Row],[Whole Building:Facility Total Electric Demand Power '[W'](Hourly) ]]/1000</f>
        <v>7.0413680469524662</v>
      </c>
    </row>
    <row r="340" spans="1:3" x14ac:dyDescent="0.25">
      <c r="A340" s="9" t="s">
        <v>243</v>
      </c>
      <c r="B340" s="12">
        <v>7016.6037913950386</v>
      </c>
      <c r="C340">
        <f>SAFADModel_final_000045[[#This Row],[Whole Building:Facility Total Electric Demand Power '[W'](Hourly) ]]/1000</f>
        <v>7.0166037913950383</v>
      </c>
    </row>
    <row r="341" spans="1:3" x14ac:dyDescent="0.25">
      <c r="A341" s="9" t="s">
        <v>244</v>
      </c>
      <c r="B341" s="12">
        <v>6948.2737334880439</v>
      </c>
      <c r="C341">
        <f>SAFADModel_final_000045[[#This Row],[Whole Building:Facility Total Electric Demand Power '[W'](Hourly) ]]/1000</f>
        <v>6.948273733488044</v>
      </c>
    </row>
    <row r="342" spans="1:3" x14ac:dyDescent="0.25">
      <c r="A342" s="9" t="s">
        <v>245</v>
      </c>
      <c r="B342" s="12">
        <v>6889.4681274473332</v>
      </c>
      <c r="C342">
        <f>SAFADModel_final_000045[[#This Row],[Whole Building:Facility Total Electric Demand Power '[W'](Hourly) ]]/1000</f>
        <v>6.8894681274473335</v>
      </c>
    </row>
    <row r="343" spans="1:3" x14ac:dyDescent="0.25">
      <c r="A343" s="9" t="s">
        <v>246</v>
      </c>
      <c r="B343" s="12">
        <v>6901.5631949843219</v>
      </c>
      <c r="C343">
        <f>SAFADModel_final_000045[[#This Row],[Whole Building:Facility Total Electric Demand Power '[W'](Hourly) ]]/1000</f>
        <v>6.9015631949843215</v>
      </c>
    </row>
    <row r="344" spans="1:3" x14ac:dyDescent="0.25">
      <c r="A344" s="9" t="s">
        <v>247</v>
      </c>
      <c r="B344" s="12">
        <v>6929.4740357898127</v>
      </c>
      <c r="C344">
        <f>SAFADModel_final_000045[[#This Row],[Whole Building:Facility Total Electric Demand Power '[W'](Hourly) ]]/1000</f>
        <v>6.9294740357898128</v>
      </c>
    </row>
    <row r="345" spans="1:3" x14ac:dyDescent="0.25">
      <c r="A345" s="9" t="s">
        <v>248</v>
      </c>
      <c r="B345" s="12">
        <v>25593.930631956726</v>
      </c>
      <c r="C345">
        <f>SAFADModel_final_000045[[#This Row],[Whole Building:Facility Total Electric Demand Power '[W'](Hourly) ]]/1000</f>
        <v>25.593930631956727</v>
      </c>
    </row>
    <row r="346" spans="1:3" x14ac:dyDescent="0.25">
      <c r="A346" s="9" t="s">
        <v>249</v>
      </c>
      <c r="B346" s="12">
        <v>77078.098419483809</v>
      </c>
      <c r="C346">
        <f>SAFADModel_final_000045[[#This Row],[Whole Building:Facility Total Electric Demand Power '[W'](Hourly) ]]/1000</f>
        <v>77.078098419483808</v>
      </c>
    </row>
    <row r="347" spans="1:3" x14ac:dyDescent="0.25">
      <c r="A347" s="9" t="s">
        <v>250</v>
      </c>
      <c r="B347" s="12">
        <v>114862.15019414702</v>
      </c>
      <c r="C347">
        <f>SAFADModel_final_000045[[#This Row],[Whole Building:Facility Total Electric Demand Power '[W'](Hourly) ]]/1000</f>
        <v>114.86215019414702</v>
      </c>
    </row>
    <row r="348" spans="1:3" x14ac:dyDescent="0.25">
      <c r="A348" s="9" t="s">
        <v>251</v>
      </c>
      <c r="B348" s="12">
        <v>112133.07670842903</v>
      </c>
      <c r="C348">
        <f>SAFADModel_final_000045[[#This Row],[Whole Building:Facility Total Electric Demand Power '[W'](Hourly) ]]/1000</f>
        <v>112.13307670842903</v>
      </c>
    </row>
    <row r="349" spans="1:3" x14ac:dyDescent="0.25">
      <c r="A349" s="9" t="s">
        <v>252</v>
      </c>
      <c r="B349" s="12">
        <v>142096.9314635749</v>
      </c>
      <c r="C349">
        <f>SAFADModel_final_000045[[#This Row],[Whole Building:Facility Total Electric Demand Power '[W'](Hourly) ]]/1000</f>
        <v>142.09693146357489</v>
      </c>
    </row>
    <row r="350" spans="1:3" x14ac:dyDescent="0.25">
      <c r="A350" s="9" t="s">
        <v>253</v>
      </c>
      <c r="B350" s="12">
        <v>138104.79051168583</v>
      </c>
      <c r="C350">
        <f>SAFADModel_final_000045[[#This Row],[Whole Building:Facility Total Electric Demand Power '[W'](Hourly) ]]/1000</f>
        <v>138.10479051168582</v>
      </c>
    </row>
    <row r="351" spans="1:3" x14ac:dyDescent="0.25">
      <c r="A351" s="9" t="s">
        <v>254</v>
      </c>
      <c r="B351" s="12">
        <v>144943.69404231547</v>
      </c>
      <c r="C351">
        <f>SAFADModel_final_000045[[#This Row],[Whole Building:Facility Total Electric Demand Power '[W'](Hourly) ]]/1000</f>
        <v>144.94369404231549</v>
      </c>
    </row>
    <row r="352" spans="1:3" x14ac:dyDescent="0.25">
      <c r="A352" s="9" t="s">
        <v>255</v>
      </c>
      <c r="B352" s="12">
        <v>153492.17085324586</v>
      </c>
      <c r="C352">
        <f>SAFADModel_final_000045[[#This Row],[Whole Building:Facility Total Electric Demand Power '[W'](Hourly) ]]/1000</f>
        <v>153.49217085324585</v>
      </c>
    </row>
    <row r="353" spans="1:3" x14ac:dyDescent="0.25">
      <c r="A353" s="9" t="s">
        <v>256</v>
      </c>
      <c r="B353" s="12">
        <v>143511.41558606303</v>
      </c>
      <c r="C353">
        <f>SAFADModel_final_000045[[#This Row],[Whole Building:Facility Total Electric Demand Power '[W'](Hourly) ]]/1000</f>
        <v>143.51141558606304</v>
      </c>
    </row>
    <row r="354" spans="1:3" x14ac:dyDescent="0.25">
      <c r="A354" s="9" t="s">
        <v>257</v>
      </c>
      <c r="B354" s="12">
        <v>127741.66426418554</v>
      </c>
      <c r="C354">
        <f>SAFADModel_final_000045[[#This Row],[Whole Building:Facility Total Electric Demand Power '[W'](Hourly) ]]/1000</f>
        <v>127.74166426418554</v>
      </c>
    </row>
    <row r="355" spans="1:3" x14ac:dyDescent="0.25">
      <c r="A355" s="9" t="s">
        <v>258</v>
      </c>
      <c r="B355" s="12">
        <v>45980.611930629879</v>
      </c>
      <c r="C355">
        <f>SAFADModel_final_000045[[#This Row],[Whole Building:Facility Total Electric Demand Power '[W'](Hourly) ]]/1000</f>
        <v>45.980611930629877</v>
      </c>
    </row>
    <row r="356" spans="1:3" x14ac:dyDescent="0.25">
      <c r="A356" s="9" t="s">
        <v>259</v>
      </c>
      <c r="B356" s="12">
        <v>22570.634325484007</v>
      </c>
      <c r="C356">
        <f>SAFADModel_final_000045[[#This Row],[Whole Building:Facility Total Electric Demand Power '[W'](Hourly) ]]/1000</f>
        <v>22.570634325484008</v>
      </c>
    </row>
    <row r="357" spans="1:3" x14ac:dyDescent="0.25">
      <c r="A357" s="9" t="s">
        <v>260</v>
      </c>
      <c r="B357" s="12">
        <v>9652.5032518573007</v>
      </c>
      <c r="C357">
        <f>SAFADModel_final_000045[[#This Row],[Whole Building:Facility Total Electric Demand Power '[W'](Hourly) ]]/1000</f>
        <v>9.6525032518573006</v>
      </c>
    </row>
    <row r="358" spans="1:3" x14ac:dyDescent="0.25">
      <c r="A358" s="9" t="s">
        <v>261</v>
      </c>
      <c r="B358" s="12">
        <v>7512.2966737472598</v>
      </c>
      <c r="C358">
        <f>SAFADModel_final_000045[[#This Row],[Whole Building:Facility Total Electric Demand Power '[W'](Hourly) ]]/1000</f>
        <v>7.5122966737472598</v>
      </c>
    </row>
    <row r="359" spans="1:3" x14ac:dyDescent="0.25">
      <c r="A359" s="9" t="s">
        <v>262</v>
      </c>
      <c r="B359" s="12">
        <v>7095.1729986458149</v>
      </c>
      <c r="C359">
        <f>SAFADModel_final_000045[[#This Row],[Whole Building:Facility Total Electric Demand Power '[W'](Hourly) ]]/1000</f>
        <v>7.0951729986458147</v>
      </c>
    </row>
    <row r="360" spans="1:3" x14ac:dyDescent="0.25">
      <c r="A360" s="9" t="s">
        <v>263</v>
      </c>
      <c r="B360" s="12">
        <v>7098.446198475659</v>
      </c>
      <c r="C360">
        <f>SAFADModel_final_000045[[#This Row],[Whole Building:Facility Total Electric Demand Power '[W'](Hourly) ]]/1000</f>
        <v>7.0984461984756591</v>
      </c>
    </row>
    <row r="361" spans="1:3" x14ac:dyDescent="0.25">
      <c r="A361" s="9" t="s">
        <v>264</v>
      </c>
      <c r="B361" s="12">
        <v>7084.0868857469395</v>
      </c>
      <c r="C361">
        <f>SAFADModel_final_000045[[#This Row],[Whole Building:Facility Total Electric Demand Power '[W'](Hourly) ]]/1000</f>
        <v>7.0840868857469399</v>
      </c>
    </row>
    <row r="362" spans="1:3" x14ac:dyDescent="0.25">
      <c r="A362" s="9" t="s">
        <v>265</v>
      </c>
      <c r="B362" s="12">
        <v>7032.2634826624781</v>
      </c>
      <c r="C362">
        <f>SAFADModel_final_000045[[#This Row],[Whole Building:Facility Total Electric Demand Power '[W'](Hourly) ]]/1000</f>
        <v>7.0322634826624784</v>
      </c>
    </row>
    <row r="363" spans="1:3" x14ac:dyDescent="0.25">
      <c r="A363" s="9" t="s">
        <v>266</v>
      </c>
      <c r="B363" s="12">
        <v>6927.0735039738693</v>
      </c>
      <c r="C363">
        <f>SAFADModel_final_000045[[#This Row],[Whole Building:Facility Total Electric Demand Power '[W'](Hourly) ]]/1000</f>
        <v>6.9270735039738689</v>
      </c>
    </row>
    <row r="364" spans="1:3" x14ac:dyDescent="0.25">
      <c r="A364" s="9" t="s">
        <v>267</v>
      </c>
      <c r="B364" s="12">
        <v>6833.2191348831693</v>
      </c>
      <c r="C364">
        <f>SAFADModel_final_000045[[#This Row],[Whole Building:Facility Total Electric Demand Power '[W'](Hourly) ]]/1000</f>
        <v>6.8332191348831692</v>
      </c>
    </row>
    <row r="365" spans="1:3" x14ac:dyDescent="0.25">
      <c r="A365" s="9" t="s">
        <v>268</v>
      </c>
      <c r="B365" s="12">
        <v>6808.8545910019557</v>
      </c>
      <c r="C365">
        <f>SAFADModel_final_000045[[#This Row],[Whole Building:Facility Total Electric Demand Power '[W'](Hourly) ]]/1000</f>
        <v>6.808854591001956</v>
      </c>
    </row>
    <row r="366" spans="1:3" x14ac:dyDescent="0.25">
      <c r="A366" s="9" t="s">
        <v>269</v>
      </c>
      <c r="B366" s="12">
        <v>6784.9258386625288</v>
      </c>
      <c r="C366">
        <f>SAFADModel_final_000045[[#This Row],[Whole Building:Facility Total Electric Demand Power '[W'](Hourly) ]]/1000</f>
        <v>6.7849258386625291</v>
      </c>
    </row>
    <row r="367" spans="1:3" x14ac:dyDescent="0.25">
      <c r="A367" s="9" t="s">
        <v>270</v>
      </c>
      <c r="B367" s="12">
        <v>6817.5660936208369</v>
      </c>
      <c r="C367">
        <f>SAFADModel_final_000045[[#This Row],[Whole Building:Facility Total Electric Demand Power '[W'](Hourly) ]]/1000</f>
        <v>6.8175660936208367</v>
      </c>
    </row>
    <row r="368" spans="1:3" x14ac:dyDescent="0.25">
      <c r="A368" s="9" t="s">
        <v>271</v>
      </c>
      <c r="B368" s="12">
        <v>6927.7181254357811</v>
      </c>
      <c r="C368">
        <f>SAFADModel_final_000045[[#This Row],[Whole Building:Facility Total Electric Demand Power '[W'](Hourly) ]]/1000</f>
        <v>6.9277181254357814</v>
      </c>
    </row>
    <row r="369" spans="1:3" x14ac:dyDescent="0.25">
      <c r="A369" s="9" t="s">
        <v>272</v>
      </c>
      <c r="B369" s="12">
        <v>17429.425579795552</v>
      </c>
      <c r="C369">
        <f>SAFADModel_final_000045[[#This Row],[Whole Building:Facility Total Electric Demand Power '[W'](Hourly) ]]/1000</f>
        <v>17.429425579795552</v>
      </c>
    </row>
    <row r="370" spans="1:3" x14ac:dyDescent="0.25">
      <c r="A370" s="9" t="s">
        <v>273</v>
      </c>
      <c r="B370" s="12">
        <v>85404.691198425906</v>
      </c>
      <c r="C370">
        <f>SAFADModel_final_000045[[#This Row],[Whole Building:Facility Total Electric Demand Power '[W'](Hourly) ]]/1000</f>
        <v>85.404691198425908</v>
      </c>
    </row>
    <row r="371" spans="1:3" x14ac:dyDescent="0.25">
      <c r="A371" s="9" t="s">
        <v>274</v>
      </c>
      <c r="B371" s="12">
        <v>113670.37325437379</v>
      </c>
      <c r="C371">
        <f>SAFADModel_final_000045[[#This Row],[Whole Building:Facility Total Electric Demand Power '[W'](Hourly) ]]/1000</f>
        <v>113.67037325437379</v>
      </c>
    </row>
    <row r="372" spans="1:3" x14ac:dyDescent="0.25">
      <c r="A372" s="9" t="s">
        <v>275</v>
      </c>
      <c r="B372" s="12">
        <v>121345.19040659895</v>
      </c>
      <c r="C372">
        <f>SAFADModel_final_000045[[#This Row],[Whole Building:Facility Total Electric Demand Power '[W'](Hourly) ]]/1000</f>
        <v>121.34519040659895</v>
      </c>
    </row>
    <row r="373" spans="1:3" x14ac:dyDescent="0.25">
      <c r="A373" s="9" t="s">
        <v>276</v>
      </c>
      <c r="B373" s="12">
        <v>139195.24073715133</v>
      </c>
      <c r="C373">
        <f>SAFADModel_final_000045[[#This Row],[Whole Building:Facility Total Electric Demand Power '[W'](Hourly) ]]/1000</f>
        <v>139.19524073715132</v>
      </c>
    </row>
    <row r="374" spans="1:3" x14ac:dyDescent="0.25">
      <c r="A374" s="9" t="s">
        <v>277</v>
      </c>
      <c r="B374" s="12">
        <v>131751.68778081538</v>
      </c>
      <c r="C374">
        <f>SAFADModel_final_000045[[#This Row],[Whole Building:Facility Total Electric Demand Power '[W'](Hourly) ]]/1000</f>
        <v>131.75168778081539</v>
      </c>
    </row>
    <row r="375" spans="1:3" x14ac:dyDescent="0.25">
      <c r="A375" s="9" t="s">
        <v>278</v>
      </c>
      <c r="B375" s="12">
        <v>150137.79269072422</v>
      </c>
      <c r="C375">
        <f>SAFADModel_final_000045[[#This Row],[Whole Building:Facility Total Electric Demand Power '[W'](Hourly) ]]/1000</f>
        <v>150.13779269072421</v>
      </c>
    </row>
    <row r="376" spans="1:3" x14ac:dyDescent="0.25">
      <c r="A376" s="9" t="s">
        <v>279</v>
      </c>
      <c r="B376" s="12">
        <v>144838.48346244096</v>
      </c>
      <c r="C376">
        <f>SAFADModel_final_000045[[#This Row],[Whole Building:Facility Total Electric Demand Power '[W'](Hourly) ]]/1000</f>
        <v>144.83848346244096</v>
      </c>
    </row>
    <row r="377" spans="1:3" x14ac:dyDescent="0.25">
      <c r="A377" s="9" t="s">
        <v>280</v>
      </c>
      <c r="B377" s="12">
        <v>146747.72242884085</v>
      </c>
      <c r="C377">
        <f>SAFADModel_final_000045[[#This Row],[Whole Building:Facility Total Electric Demand Power '[W'](Hourly) ]]/1000</f>
        <v>146.74772242884086</v>
      </c>
    </row>
    <row r="378" spans="1:3" x14ac:dyDescent="0.25">
      <c r="A378" s="9" t="s">
        <v>281</v>
      </c>
      <c r="B378" s="12">
        <v>129779.89589398236</v>
      </c>
      <c r="C378">
        <f>SAFADModel_final_000045[[#This Row],[Whole Building:Facility Total Electric Demand Power '[W'](Hourly) ]]/1000</f>
        <v>129.77989589398237</v>
      </c>
    </row>
    <row r="379" spans="1:3" x14ac:dyDescent="0.25">
      <c r="A379" s="9" t="s">
        <v>282</v>
      </c>
      <c r="B379" s="12">
        <v>94393.466182400312</v>
      </c>
      <c r="C379">
        <f>SAFADModel_final_000045[[#This Row],[Whole Building:Facility Total Electric Demand Power '[W'](Hourly) ]]/1000</f>
        <v>94.393466182400317</v>
      </c>
    </row>
    <row r="380" spans="1:3" x14ac:dyDescent="0.25">
      <c r="A380" s="9" t="s">
        <v>283</v>
      </c>
      <c r="B380" s="12">
        <v>60727.872015936759</v>
      </c>
      <c r="C380">
        <f>SAFADModel_final_000045[[#This Row],[Whole Building:Facility Total Electric Demand Power '[W'](Hourly) ]]/1000</f>
        <v>60.727872015936761</v>
      </c>
    </row>
    <row r="381" spans="1:3" x14ac:dyDescent="0.25">
      <c r="A381" s="9" t="s">
        <v>284</v>
      </c>
      <c r="B381" s="12">
        <v>35077.014320040325</v>
      </c>
      <c r="C381">
        <f>SAFADModel_final_000045[[#This Row],[Whole Building:Facility Total Electric Demand Power '[W'](Hourly) ]]/1000</f>
        <v>35.077014320040327</v>
      </c>
    </row>
    <row r="382" spans="1:3" x14ac:dyDescent="0.25">
      <c r="A382" s="9" t="s">
        <v>285</v>
      </c>
      <c r="B382" s="12">
        <v>7280.2150610873168</v>
      </c>
      <c r="C382">
        <f>SAFADModel_final_000045[[#This Row],[Whole Building:Facility Total Electric Demand Power '[W'](Hourly) ]]/1000</f>
        <v>7.2802150610873166</v>
      </c>
    </row>
    <row r="383" spans="1:3" x14ac:dyDescent="0.25">
      <c r="A383" s="9" t="s">
        <v>286</v>
      </c>
      <c r="B383" s="12">
        <v>7125.3123079187835</v>
      </c>
      <c r="C383">
        <f>SAFADModel_final_000045[[#This Row],[Whole Building:Facility Total Electric Demand Power '[W'](Hourly) ]]/1000</f>
        <v>7.1253123079187839</v>
      </c>
    </row>
    <row r="384" spans="1:3" x14ac:dyDescent="0.25">
      <c r="A384" s="9" t="s">
        <v>287</v>
      </c>
      <c r="B384" s="12">
        <v>7066.1596806980924</v>
      </c>
      <c r="C384">
        <f>SAFADModel_final_000045[[#This Row],[Whole Building:Facility Total Electric Demand Power '[W'](Hourly) ]]/1000</f>
        <v>7.0661596806980924</v>
      </c>
    </row>
    <row r="385" spans="1:3" x14ac:dyDescent="0.25">
      <c r="A385" s="9" t="s">
        <v>288</v>
      </c>
      <c r="B385" s="12">
        <v>7047.2747896637675</v>
      </c>
      <c r="C385">
        <f>SAFADModel_final_000045[[#This Row],[Whole Building:Facility Total Electric Demand Power '[W'](Hourly) ]]/1000</f>
        <v>7.0472747896637671</v>
      </c>
    </row>
    <row r="386" spans="1:3" x14ac:dyDescent="0.25">
      <c r="A386" s="9" t="s">
        <v>289</v>
      </c>
      <c r="B386" s="12">
        <v>7052.4162876048495</v>
      </c>
      <c r="C386">
        <f>SAFADModel_final_000045[[#This Row],[Whole Building:Facility Total Electric Demand Power '[W'](Hourly) ]]/1000</f>
        <v>7.0524162876048493</v>
      </c>
    </row>
    <row r="387" spans="1:3" x14ac:dyDescent="0.25">
      <c r="A387" s="9" t="s">
        <v>290</v>
      </c>
      <c r="B387" s="12">
        <v>7064.5380775752092</v>
      </c>
      <c r="C387">
        <f>SAFADModel_final_000045[[#This Row],[Whole Building:Facility Total Electric Demand Power '[W'](Hourly) ]]/1000</f>
        <v>7.0645380775752091</v>
      </c>
    </row>
    <row r="388" spans="1:3" x14ac:dyDescent="0.25">
      <c r="A388" s="9" t="s">
        <v>291</v>
      </c>
      <c r="B388" s="12">
        <v>7059.9881420042248</v>
      </c>
      <c r="C388">
        <f>SAFADModel_final_000045[[#This Row],[Whole Building:Facility Total Electric Demand Power '[W'](Hourly) ]]/1000</f>
        <v>7.059988142004225</v>
      </c>
    </row>
    <row r="389" spans="1:3" x14ac:dyDescent="0.25">
      <c r="A389" s="9" t="s">
        <v>292</v>
      </c>
      <c r="B389" s="12">
        <v>7027.6813767140893</v>
      </c>
      <c r="C389">
        <f>SAFADModel_final_000045[[#This Row],[Whole Building:Facility Total Electric Demand Power '[W'](Hourly) ]]/1000</f>
        <v>7.0276813767140895</v>
      </c>
    </row>
    <row r="390" spans="1:3" x14ac:dyDescent="0.25">
      <c r="A390" s="9" t="s">
        <v>293</v>
      </c>
      <c r="B390" s="12">
        <v>6995.66892066335</v>
      </c>
      <c r="C390">
        <f>SAFADModel_final_000045[[#This Row],[Whole Building:Facility Total Electric Demand Power '[W'](Hourly) ]]/1000</f>
        <v>6.9956689206633502</v>
      </c>
    </row>
    <row r="391" spans="1:3" x14ac:dyDescent="0.25">
      <c r="A391" s="9" t="s">
        <v>294</v>
      </c>
      <c r="B391" s="12">
        <v>6991.0859307998153</v>
      </c>
      <c r="C391">
        <f>SAFADModel_final_000045[[#This Row],[Whole Building:Facility Total Electric Demand Power '[W'](Hourly) ]]/1000</f>
        <v>6.991085930799815</v>
      </c>
    </row>
    <row r="392" spans="1:3" x14ac:dyDescent="0.25">
      <c r="A392" s="9" t="s">
        <v>295</v>
      </c>
      <c r="B392" s="12">
        <v>7039.5577077153002</v>
      </c>
      <c r="C392">
        <f>SAFADModel_final_000045[[#This Row],[Whole Building:Facility Total Electric Demand Power '[W'](Hourly) ]]/1000</f>
        <v>7.0395577077153</v>
      </c>
    </row>
    <row r="393" spans="1:3" x14ac:dyDescent="0.25">
      <c r="A393" s="9" t="s">
        <v>296</v>
      </c>
      <c r="B393" s="12">
        <v>7108.9393850370443</v>
      </c>
      <c r="C393">
        <f>SAFADModel_final_000045[[#This Row],[Whole Building:Facility Total Electric Demand Power '[W'](Hourly) ]]/1000</f>
        <v>7.1089393850370444</v>
      </c>
    </row>
    <row r="394" spans="1:3" x14ac:dyDescent="0.25">
      <c r="A394" s="9" t="s">
        <v>297</v>
      </c>
      <c r="B394" s="12">
        <v>7158.0668405336137</v>
      </c>
      <c r="C394">
        <f>SAFADModel_final_000045[[#This Row],[Whole Building:Facility Total Electric Demand Power '[W'](Hourly) ]]/1000</f>
        <v>7.1580668405336141</v>
      </c>
    </row>
    <row r="395" spans="1:3" x14ac:dyDescent="0.25">
      <c r="A395" s="9" t="s">
        <v>298</v>
      </c>
      <c r="B395" s="12">
        <v>7186.3372739006154</v>
      </c>
      <c r="C395">
        <f>SAFADModel_final_000045[[#This Row],[Whole Building:Facility Total Electric Demand Power '[W'](Hourly) ]]/1000</f>
        <v>7.1863372739006151</v>
      </c>
    </row>
    <row r="396" spans="1:3" x14ac:dyDescent="0.25">
      <c r="A396" s="9" t="s">
        <v>299</v>
      </c>
      <c r="B396" s="12">
        <v>7213.2237688910145</v>
      </c>
      <c r="C396">
        <f>SAFADModel_final_000045[[#This Row],[Whole Building:Facility Total Electric Demand Power '[W'](Hourly) ]]/1000</f>
        <v>7.2132237688910141</v>
      </c>
    </row>
    <row r="397" spans="1:3" x14ac:dyDescent="0.25">
      <c r="A397" s="9" t="s">
        <v>300</v>
      </c>
      <c r="B397" s="12">
        <v>7234.151935376125</v>
      </c>
      <c r="C397">
        <f>SAFADModel_final_000045[[#This Row],[Whole Building:Facility Total Electric Demand Power '[W'](Hourly) ]]/1000</f>
        <v>7.2341519353761248</v>
      </c>
    </row>
    <row r="398" spans="1:3" x14ac:dyDescent="0.25">
      <c r="A398" s="9" t="s">
        <v>301</v>
      </c>
      <c r="B398" s="12">
        <v>7242.4061597430655</v>
      </c>
      <c r="C398">
        <f>SAFADModel_final_000045[[#This Row],[Whole Building:Facility Total Electric Demand Power '[W'](Hourly) ]]/1000</f>
        <v>7.2424061597430658</v>
      </c>
    </row>
    <row r="399" spans="1:3" x14ac:dyDescent="0.25">
      <c r="A399" s="9" t="s">
        <v>302</v>
      </c>
      <c r="B399" s="12">
        <v>7247.2849846627541</v>
      </c>
      <c r="C399">
        <f>SAFADModel_final_000045[[#This Row],[Whole Building:Facility Total Electric Demand Power '[W'](Hourly) ]]/1000</f>
        <v>7.2472849846627545</v>
      </c>
    </row>
    <row r="400" spans="1:3" x14ac:dyDescent="0.25">
      <c r="A400" s="9" t="s">
        <v>303</v>
      </c>
      <c r="B400" s="12">
        <v>7254.449566488649</v>
      </c>
      <c r="C400">
        <f>SAFADModel_final_000045[[#This Row],[Whole Building:Facility Total Electric Demand Power '[W'](Hourly) ]]/1000</f>
        <v>7.254449566488649</v>
      </c>
    </row>
    <row r="401" spans="1:3" x14ac:dyDescent="0.25">
      <c r="A401" s="9" t="s">
        <v>304</v>
      </c>
      <c r="B401" s="12">
        <v>7257.1615012859256</v>
      </c>
      <c r="C401">
        <f>SAFADModel_final_000045[[#This Row],[Whole Building:Facility Total Electric Demand Power '[W'](Hourly) ]]/1000</f>
        <v>7.2571615012859256</v>
      </c>
    </row>
    <row r="402" spans="1:3" x14ac:dyDescent="0.25">
      <c r="A402" s="9" t="s">
        <v>305</v>
      </c>
      <c r="B402" s="12">
        <v>7246.8702861688798</v>
      </c>
      <c r="C402">
        <f>SAFADModel_final_000045[[#This Row],[Whole Building:Facility Total Electric Demand Power '[W'](Hourly) ]]/1000</f>
        <v>7.2468702861688801</v>
      </c>
    </row>
    <row r="403" spans="1:3" x14ac:dyDescent="0.25">
      <c r="A403" s="9" t="s">
        <v>306</v>
      </c>
      <c r="B403" s="12">
        <v>7223.9667737630198</v>
      </c>
      <c r="C403">
        <f>SAFADModel_final_000045[[#This Row],[Whole Building:Facility Total Electric Demand Power '[W'](Hourly) ]]/1000</f>
        <v>7.2239667737630198</v>
      </c>
    </row>
    <row r="404" spans="1:3" x14ac:dyDescent="0.25">
      <c r="A404" s="9" t="s">
        <v>307</v>
      </c>
      <c r="B404" s="12">
        <v>7188.3451063357161</v>
      </c>
      <c r="C404">
        <f>SAFADModel_final_000045[[#This Row],[Whole Building:Facility Total Electric Demand Power '[W'](Hourly) ]]/1000</f>
        <v>7.1883451063357162</v>
      </c>
    </row>
    <row r="405" spans="1:3" x14ac:dyDescent="0.25">
      <c r="A405" s="9" t="s">
        <v>308</v>
      </c>
      <c r="B405" s="12">
        <v>7146.6796191167496</v>
      </c>
      <c r="C405">
        <f>SAFADModel_final_000045[[#This Row],[Whole Building:Facility Total Electric Demand Power '[W'](Hourly) ]]/1000</f>
        <v>7.1466796191167496</v>
      </c>
    </row>
    <row r="406" spans="1:3" x14ac:dyDescent="0.25">
      <c r="A406" s="9" t="s">
        <v>309</v>
      </c>
      <c r="B406" s="12">
        <v>7122.1220577194408</v>
      </c>
      <c r="C406">
        <f>SAFADModel_final_000045[[#This Row],[Whole Building:Facility Total Electric Demand Power '[W'](Hourly) ]]/1000</f>
        <v>7.1221220577194408</v>
      </c>
    </row>
    <row r="407" spans="1:3" x14ac:dyDescent="0.25">
      <c r="A407" s="9" t="s">
        <v>310</v>
      </c>
      <c r="B407" s="12">
        <v>7084.4382400034328</v>
      </c>
      <c r="C407">
        <f>SAFADModel_final_000045[[#This Row],[Whole Building:Facility Total Electric Demand Power '[W'](Hourly) ]]/1000</f>
        <v>7.0844382400034327</v>
      </c>
    </row>
    <row r="408" spans="1:3" x14ac:dyDescent="0.25">
      <c r="A408" s="9" t="s">
        <v>311</v>
      </c>
      <c r="B408" s="12">
        <v>7047.0168622435522</v>
      </c>
      <c r="C408">
        <f>SAFADModel_final_000045[[#This Row],[Whole Building:Facility Total Electric Demand Power '[W'](Hourly) ]]/1000</f>
        <v>7.0470168622435523</v>
      </c>
    </row>
    <row r="409" spans="1:3" x14ac:dyDescent="0.25">
      <c r="A409" s="9" t="s">
        <v>312</v>
      </c>
      <c r="B409" s="12">
        <v>7008.2686599587478</v>
      </c>
      <c r="C409">
        <f>SAFADModel_final_000045[[#This Row],[Whole Building:Facility Total Electric Demand Power '[W'](Hourly) ]]/1000</f>
        <v>7.0082686599587474</v>
      </c>
    </row>
    <row r="410" spans="1:3" x14ac:dyDescent="0.25">
      <c r="A410" s="9" t="s">
        <v>313</v>
      </c>
      <c r="B410" s="12">
        <v>6983.0319046646473</v>
      </c>
      <c r="C410">
        <f>SAFADModel_final_000045[[#This Row],[Whole Building:Facility Total Electric Demand Power '[W'](Hourly) ]]/1000</f>
        <v>6.9830319046646476</v>
      </c>
    </row>
    <row r="411" spans="1:3" x14ac:dyDescent="0.25">
      <c r="A411" s="9" t="s">
        <v>314</v>
      </c>
      <c r="B411" s="12">
        <v>6960.7719232354475</v>
      </c>
      <c r="C411">
        <f>SAFADModel_final_000045[[#This Row],[Whole Building:Facility Total Electric Demand Power '[W'](Hourly) ]]/1000</f>
        <v>6.9607719232354475</v>
      </c>
    </row>
    <row r="412" spans="1:3" x14ac:dyDescent="0.25">
      <c r="A412" s="9" t="s">
        <v>315</v>
      </c>
      <c r="B412" s="12">
        <v>6942.9177320943754</v>
      </c>
      <c r="C412">
        <f>SAFADModel_final_000045[[#This Row],[Whole Building:Facility Total Electric Demand Power '[W'](Hourly) ]]/1000</f>
        <v>6.9429177320943758</v>
      </c>
    </row>
    <row r="413" spans="1:3" x14ac:dyDescent="0.25">
      <c r="A413" s="9" t="s">
        <v>316</v>
      </c>
      <c r="B413" s="12">
        <v>6921.1985437248004</v>
      </c>
      <c r="C413">
        <f>SAFADModel_final_000045[[#This Row],[Whole Building:Facility Total Electric Demand Power '[W'](Hourly) ]]/1000</f>
        <v>6.9211985437248007</v>
      </c>
    </row>
    <row r="414" spans="1:3" x14ac:dyDescent="0.25">
      <c r="A414" s="9" t="s">
        <v>317</v>
      </c>
      <c r="B414" s="12">
        <v>6901.6512194001771</v>
      </c>
      <c r="C414">
        <f>SAFADModel_final_000045[[#This Row],[Whole Building:Facility Total Electric Demand Power '[W'](Hourly) ]]/1000</f>
        <v>6.9016512194001773</v>
      </c>
    </row>
    <row r="415" spans="1:3" x14ac:dyDescent="0.25">
      <c r="A415" s="9" t="s">
        <v>318</v>
      </c>
      <c r="B415" s="12">
        <v>6906.4678719190633</v>
      </c>
      <c r="C415">
        <f>SAFADModel_final_000045[[#This Row],[Whole Building:Facility Total Electric Demand Power '[W'](Hourly) ]]/1000</f>
        <v>6.9064678719190633</v>
      </c>
    </row>
    <row r="416" spans="1:3" x14ac:dyDescent="0.25">
      <c r="A416" s="9" t="s">
        <v>319</v>
      </c>
      <c r="B416" s="12">
        <v>6961.0069703016006</v>
      </c>
      <c r="C416">
        <f>SAFADModel_final_000045[[#This Row],[Whole Building:Facility Total Electric Demand Power '[W'](Hourly) ]]/1000</f>
        <v>6.9610069703016002</v>
      </c>
    </row>
    <row r="417" spans="1:3" x14ac:dyDescent="0.25">
      <c r="A417" s="9" t="s">
        <v>320</v>
      </c>
      <c r="B417" s="12">
        <v>7034.8686267503081</v>
      </c>
      <c r="C417">
        <f>SAFADModel_final_000045[[#This Row],[Whole Building:Facility Total Electric Demand Power '[W'](Hourly) ]]/1000</f>
        <v>7.034868626750308</v>
      </c>
    </row>
    <row r="418" spans="1:3" x14ac:dyDescent="0.25">
      <c r="A418" s="9" t="s">
        <v>321</v>
      </c>
      <c r="B418" s="12">
        <v>7101.6008971803485</v>
      </c>
      <c r="C418">
        <f>SAFADModel_final_000045[[#This Row],[Whole Building:Facility Total Electric Demand Power '[W'](Hourly) ]]/1000</f>
        <v>7.1016008971803481</v>
      </c>
    </row>
    <row r="419" spans="1:3" x14ac:dyDescent="0.25">
      <c r="A419" s="9" t="s">
        <v>322</v>
      </c>
      <c r="B419" s="12">
        <v>7146.630152651499</v>
      </c>
      <c r="C419">
        <f>SAFADModel_final_000045[[#This Row],[Whole Building:Facility Total Electric Demand Power '[W'](Hourly) ]]/1000</f>
        <v>7.1466301526514986</v>
      </c>
    </row>
    <row r="420" spans="1:3" x14ac:dyDescent="0.25">
      <c r="A420" s="9" t="s">
        <v>323</v>
      </c>
      <c r="B420" s="12">
        <v>7190.3404965576547</v>
      </c>
      <c r="C420">
        <f>SAFADModel_final_000045[[#This Row],[Whole Building:Facility Total Electric Demand Power '[W'](Hourly) ]]/1000</f>
        <v>7.1903404965576545</v>
      </c>
    </row>
    <row r="421" spans="1:3" x14ac:dyDescent="0.25">
      <c r="A421" s="9" t="s">
        <v>324</v>
      </c>
      <c r="B421" s="12">
        <v>7225.8346209709716</v>
      </c>
      <c r="C421">
        <f>SAFADModel_final_000045[[#This Row],[Whole Building:Facility Total Electric Demand Power '[W'](Hourly) ]]/1000</f>
        <v>7.2258346209709714</v>
      </c>
    </row>
    <row r="422" spans="1:3" x14ac:dyDescent="0.25">
      <c r="A422" s="9" t="s">
        <v>325</v>
      </c>
      <c r="B422" s="12">
        <v>7248.9130773639054</v>
      </c>
      <c r="C422">
        <f>SAFADModel_final_000045[[#This Row],[Whole Building:Facility Total Electric Demand Power '[W'](Hourly) ]]/1000</f>
        <v>7.2489130773639054</v>
      </c>
    </row>
    <row r="423" spans="1:3" x14ac:dyDescent="0.25">
      <c r="A423" s="9" t="s">
        <v>326</v>
      </c>
      <c r="B423" s="12">
        <v>7252.8713306665513</v>
      </c>
      <c r="C423">
        <f>SAFADModel_final_000045[[#This Row],[Whole Building:Facility Total Electric Demand Power '[W'](Hourly) ]]/1000</f>
        <v>7.2528713306665518</v>
      </c>
    </row>
    <row r="424" spans="1:3" x14ac:dyDescent="0.25">
      <c r="A424" s="9" t="s">
        <v>327</v>
      </c>
      <c r="B424" s="12">
        <v>7233.0511155621889</v>
      </c>
      <c r="C424">
        <f>SAFADModel_final_000045[[#This Row],[Whole Building:Facility Total Electric Demand Power '[W'](Hourly) ]]/1000</f>
        <v>7.2330511155621888</v>
      </c>
    </row>
    <row r="425" spans="1:3" x14ac:dyDescent="0.25">
      <c r="A425" s="9" t="s">
        <v>328</v>
      </c>
      <c r="B425" s="12">
        <v>7184.8424349389816</v>
      </c>
      <c r="C425">
        <f>SAFADModel_final_000045[[#This Row],[Whole Building:Facility Total Electric Demand Power '[W'](Hourly) ]]/1000</f>
        <v>7.1848424349389814</v>
      </c>
    </row>
    <row r="426" spans="1:3" x14ac:dyDescent="0.25">
      <c r="A426" s="9" t="s">
        <v>329</v>
      </c>
      <c r="B426" s="12">
        <v>7133.321220896607</v>
      </c>
      <c r="C426">
        <f>SAFADModel_final_000045[[#This Row],[Whole Building:Facility Total Electric Demand Power '[W'](Hourly) ]]/1000</f>
        <v>7.1333212208966073</v>
      </c>
    </row>
    <row r="427" spans="1:3" x14ac:dyDescent="0.25">
      <c r="A427" s="9" t="s">
        <v>330</v>
      </c>
      <c r="B427" s="12">
        <v>7092.4275732943361</v>
      </c>
      <c r="C427">
        <f>SAFADModel_final_000045[[#This Row],[Whole Building:Facility Total Electric Demand Power '[W'](Hourly) ]]/1000</f>
        <v>7.0924275732943363</v>
      </c>
    </row>
    <row r="428" spans="1:3" x14ac:dyDescent="0.25">
      <c r="A428" s="9" t="s">
        <v>331</v>
      </c>
      <c r="B428" s="12">
        <v>7068.84806318561</v>
      </c>
      <c r="C428">
        <f>SAFADModel_final_000045[[#This Row],[Whole Building:Facility Total Electric Demand Power '[W'](Hourly) ]]/1000</f>
        <v>7.0688480631856097</v>
      </c>
    </row>
    <row r="429" spans="1:3" x14ac:dyDescent="0.25">
      <c r="A429" s="9" t="s">
        <v>332</v>
      </c>
      <c r="B429" s="12">
        <v>7051.9691191433567</v>
      </c>
      <c r="C429">
        <f>SAFADModel_final_000045[[#This Row],[Whole Building:Facility Total Electric Demand Power '[W'](Hourly) ]]/1000</f>
        <v>7.0519691191433571</v>
      </c>
    </row>
    <row r="430" spans="1:3" x14ac:dyDescent="0.25">
      <c r="A430" s="9" t="s">
        <v>333</v>
      </c>
      <c r="B430" s="12">
        <v>7034.8621803390661</v>
      </c>
      <c r="C430">
        <f>SAFADModel_final_000045[[#This Row],[Whole Building:Facility Total Electric Demand Power '[W'](Hourly) ]]/1000</f>
        <v>7.0348621803390659</v>
      </c>
    </row>
    <row r="431" spans="1:3" x14ac:dyDescent="0.25">
      <c r="A431" s="9" t="s">
        <v>334</v>
      </c>
      <c r="B431" s="12">
        <v>7012.3407542545383</v>
      </c>
      <c r="C431">
        <f>SAFADModel_final_000045[[#This Row],[Whole Building:Facility Total Electric Demand Power '[W'](Hourly) ]]/1000</f>
        <v>7.012340754254538</v>
      </c>
    </row>
    <row r="432" spans="1:3" x14ac:dyDescent="0.25">
      <c r="A432" s="9" t="s">
        <v>335</v>
      </c>
      <c r="B432" s="12">
        <v>6994.6802146060827</v>
      </c>
      <c r="C432">
        <f>SAFADModel_final_000045[[#This Row],[Whole Building:Facility Total Electric Demand Power '[W'](Hourly) ]]/1000</f>
        <v>6.9946802146060829</v>
      </c>
    </row>
    <row r="433" spans="1:3" x14ac:dyDescent="0.25">
      <c r="A433" s="9" t="s">
        <v>336</v>
      </c>
      <c r="B433" s="12">
        <v>6979.8757610710318</v>
      </c>
      <c r="C433">
        <f>SAFADModel_final_000045[[#This Row],[Whole Building:Facility Total Electric Demand Power '[W'](Hourly) ]]/1000</f>
        <v>6.9798757610710318</v>
      </c>
    </row>
    <row r="434" spans="1:3" x14ac:dyDescent="0.25">
      <c r="A434" s="9" t="s">
        <v>337</v>
      </c>
      <c r="B434" s="12">
        <v>6971.6287700324974</v>
      </c>
      <c r="C434">
        <f>SAFADModel_final_000045[[#This Row],[Whole Building:Facility Total Electric Demand Power '[W'](Hourly) ]]/1000</f>
        <v>6.9716287700324973</v>
      </c>
    </row>
    <row r="435" spans="1:3" x14ac:dyDescent="0.25">
      <c r="A435" s="9" t="s">
        <v>338</v>
      </c>
      <c r="B435" s="12">
        <v>6967.7530037307906</v>
      </c>
      <c r="C435">
        <f>SAFADModel_final_000045[[#This Row],[Whole Building:Facility Total Electric Demand Power '[W'](Hourly) ]]/1000</f>
        <v>6.9677530037307909</v>
      </c>
    </row>
    <row r="436" spans="1:3" x14ac:dyDescent="0.25">
      <c r="A436" s="9" t="s">
        <v>339</v>
      </c>
      <c r="B436" s="12">
        <v>6949.7819645859099</v>
      </c>
      <c r="C436">
        <f>SAFADModel_final_000045[[#This Row],[Whole Building:Facility Total Electric Demand Power '[W'](Hourly) ]]/1000</f>
        <v>6.9497819645859096</v>
      </c>
    </row>
    <row r="437" spans="1:3" x14ac:dyDescent="0.25">
      <c r="A437" s="9" t="s">
        <v>340</v>
      </c>
      <c r="B437" s="12">
        <v>6906.4962005432681</v>
      </c>
      <c r="C437">
        <f>SAFADModel_final_000045[[#This Row],[Whole Building:Facility Total Electric Demand Power '[W'](Hourly) ]]/1000</f>
        <v>6.906496200543268</v>
      </c>
    </row>
    <row r="438" spans="1:3" x14ac:dyDescent="0.25">
      <c r="A438" s="9" t="s">
        <v>341</v>
      </c>
      <c r="B438" s="12">
        <v>6860.8686272787563</v>
      </c>
      <c r="C438">
        <f>SAFADModel_final_000045[[#This Row],[Whole Building:Facility Total Electric Demand Power '[W'](Hourly) ]]/1000</f>
        <v>6.860868627278756</v>
      </c>
    </row>
    <row r="439" spans="1:3" x14ac:dyDescent="0.25">
      <c r="A439" s="9" t="s">
        <v>342</v>
      </c>
      <c r="B439" s="12">
        <v>6858.9813263736578</v>
      </c>
      <c r="C439">
        <f>SAFADModel_final_000045[[#This Row],[Whole Building:Facility Total Electric Demand Power '[W'](Hourly) ]]/1000</f>
        <v>6.8589813263736579</v>
      </c>
    </row>
    <row r="440" spans="1:3" x14ac:dyDescent="0.25">
      <c r="A440" s="9" t="s">
        <v>343</v>
      </c>
      <c r="B440" s="12">
        <v>6940.8254825051745</v>
      </c>
      <c r="C440">
        <f>SAFADModel_final_000045[[#This Row],[Whole Building:Facility Total Electric Demand Power '[W'](Hourly) ]]/1000</f>
        <v>6.9408254825051747</v>
      </c>
    </row>
    <row r="441" spans="1:3" x14ac:dyDescent="0.25">
      <c r="A441" s="9" t="s">
        <v>344</v>
      </c>
      <c r="B441" s="12">
        <v>7052.0379918126264</v>
      </c>
      <c r="C441">
        <f>SAFADModel_final_000045[[#This Row],[Whole Building:Facility Total Electric Demand Power '[W'](Hourly) ]]/1000</f>
        <v>7.0520379918126261</v>
      </c>
    </row>
    <row r="442" spans="1:3" x14ac:dyDescent="0.25">
      <c r="A442" s="9" t="s">
        <v>345</v>
      </c>
      <c r="B442" s="12">
        <v>7138.1818156957379</v>
      </c>
      <c r="C442">
        <f>SAFADModel_final_000045[[#This Row],[Whole Building:Facility Total Electric Demand Power '[W'](Hourly) ]]/1000</f>
        <v>7.138181815695738</v>
      </c>
    </row>
    <row r="443" spans="1:3" x14ac:dyDescent="0.25">
      <c r="A443" s="9" t="s">
        <v>346</v>
      </c>
      <c r="B443" s="12">
        <v>7185.7749114029693</v>
      </c>
      <c r="C443">
        <f>SAFADModel_final_000045[[#This Row],[Whole Building:Facility Total Electric Demand Power '[W'](Hourly) ]]/1000</f>
        <v>7.1857749114029694</v>
      </c>
    </row>
    <row r="444" spans="1:3" x14ac:dyDescent="0.25">
      <c r="A444" s="9" t="s">
        <v>347</v>
      </c>
      <c r="B444" s="12">
        <v>7222.5745196838534</v>
      </c>
      <c r="C444">
        <f>SAFADModel_final_000045[[#This Row],[Whole Building:Facility Total Electric Demand Power '[W'](Hourly) ]]/1000</f>
        <v>7.2225745196838531</v>
      </c>
    </row>
    <row r="445" spans="1:3" x14ac:dyDescent="0.25">
      <c r="A445" s="9" t="s">
        <v>348</v>
      </c>
      <c r="B445" s="12">
        <v>7248.1039950831537</v>
      </c>
      <c r="C445">
        <f>SAFADModel_final_000045[[#This Row],[Whole Building:Facility Total Electric Demand Power '[W'](Hourly) ]]/1000</f>
        <v>7.2481039950831541</v>
      </c>
    </row>
    <row r="446" spans="1:3" x14ac:dyDescent="0.25">
      <c r="A446" s="9" t="s">
        <v>349</v>
      </c>
      <c r="B446" s="12">
        <v>7263.7046626796209</v>
      </c>
      <c r="C446">
        <f>SAFADModel_final_000045[[#This Row],[Whole Building:Facility Total Electric Demand Power '[W'](Hourly) ]]/1000</f>
        <v>7.2637046626796211</v>
      </c>
    </row>
    <row r="447" spans="1:3" x14ac:dyDescent="0.25">
      <c r="A447" s="9" t="s">
        <v>350</v>
      </c>
      <c r="B447" s="12">
        <v>7270.428326172464</v>
      </c>
      <c r="C447">
        <f>SAFADModel_final_000045[[#This Row],[Whole Building:Facility Total Electric Demand Power '[W'](Hourly) ]]/1000</f>
        <v>7.270428326172464</v>
      </c>
    </row>
    <row r="448" spans="1:3" x14ac:dyDescent="0.25">
      <c r="A448" s="9" t="s">
        <v>351</v>
      </c>
      <c r="B448" s="12">
        <v>7262.3639927875629</v>
      </c>
      <c r="C448">
        <f>SAFADModel_final_000045[[#This Row],[Whole Building:Facility Total Electric Demand Power '[W'](Hourly) ]]/1000</f>
        <v>7.2623639927875629</v>
      </c>
    </row>
    <row r="449" spans="1:3" x14ac:dyDescent="0.25">
      <c r="A449" s="9" t="s">
        <v>352</v>
      </c>
      <c r="B449" s="12">
        <v>7248.2828373223674</v>
      </c>
      <c r="C449">
        <f>SAFADModel_final_000045[[#This Row],[Whole Building:Facility Total Electric Demand Power '[W'](Hourly) ]]/1000</f>
        <v>7.2482828373223676</v>
      </c>
    </row>
    <row r="450" spans="1:3" x14ac:dyDescent="0.25">
      <c r="A450" s="9" t="s">
        <v>353</v>
      </c>
      <c r="B450" s="12">
        <v>7230.4479551181694</v>
      </c>
      <c r="C450">
        <f>SAFADModel_final_000045[[#This Row],[Whole Building:Facility Total Electric Demand Power '[W'](Hourly) ]]/1000</f>
        <v>7.2304479551181693</v>
      </c>
    </row>
    <row r="451" spans="1:3" x14ac:dyDescent="0.25">
      <c r="A451" s="9" t="s">
        <v>354</v>
      </c>
      <c r="B451" s="12">
        <v>7204.7906436531821</v>
      </c>
      <c r="C451">
        <f>SAFADModel_final_000045[[#This Row],[Whole Building:Facility Total Electric Demand Power '[W'](Hourly) ]]/1000</f>
        <v>7.2047906436531823</v>
      </c>
    </row>
    <row r="452" spans="1:3" x14ac:dyDescent="0.25">
      <c r="A452" s="9" t="s">
        <v>355</v>
      </c>
      <c r="B452" s="12">
        <v>7164.837818251367</v>
      </c>
      <c r="C452">
        <f>SAFADModel_final_000045[[#This Row],[Whole Building:Facility Total Electric Demand Power '[W'](Hourly) ]]/1000</f>
        <v>7.1648378182513675</v>
      </c>
    </row>
    <row r="453" spans="1:3" x14ac:dyDescent="0.25">
      <c r="A453" s="9" t="s">
        <v>356</v>
      </c>
      <c r="B453" s="12">
        <v>7112.0487112959463</v>
      </c>
      <c r="C453">
        <f>SAFADModel_final_000045[[#This Row],[Whole Building:Facility Total Electric Demand Power '[W'](Hourly) ]]/1000</f>
        <v>7.1120487112959463</v>
      </c>
    </row>
    <row r="454" spans="1:3" x14ac:dyDescent="0.25">
      <c r="A454" s="9" t="s">
        <v>357</v>
      </c>
      <c r="B454" s="12">
        <v>7070.1267466844984</v>
      </c>
      <c r="C454">
        <f>SAFADModel_final_000045[[#This Row],[Whole Building:Facility Total Electric Demand Power '[W'](Hourly) ]]/1000</f>
        <v>7.0701267466844984</v>
      </c>
    </row>
    <row r="455" spans="1:3" x14ac:dyDescent="0.25">
      <c r="A455" s="9" t="s">
        <v>358</v>
      </c>
      <c r="B455" s="12">
        <v>7019.9633051747178</v>
      </c>
      <c r="C455">
        <f>SAFADModel_final_000045[[#This Row],[Whole Building:Facility Total Electric Demand Power '[W'](Hourly) ]]/1000</f>
        <v>7.0199633051747181</v>
      </c>
    </row>
    <row r="456" spans="1:3" x14ac:dyDescent="0.25">
      <c r="A456" s="9" t="s">
        <v>359</v>
      </c>
      <c r="B456" s="12">
        <v>6963.1859491852592</v>
      </c>
      <c r="C456">
        <f>SAFADModel_final_000045[[#This Row],[Whole Building:Facility Total Electric Demand Power '[W'](Hourly) ]]/1000</f>
        <v>6.9631859491852595</v>
      </c>
    </row>
    <row r="457" spans="1:3" x14ac:dyDescent="0.25">
      <c r="A457" s="9" t="s">
        <v>360</v>
      </c>
      <c r="B457" s="12">
        <v>6919.6083035535084</v>
      </c>
      <c r="C457">
        <f>SAFADModel_final_000045[[#This Row],[Whole Building:Facility Total Electric Demand Power '[W'](Hourly) ]]/1000</f>
        <v>6.9196083035535088</v>
      </c>
    </row>
    <row r="458" spans="1:3" x14ac:dyDescent="0.25">
      <c r="A458" s="9" t="s">
        <v>629</v>
      </c>
      <c r="B458" s="12">
        <v>6932.3268246117186</v>
      </c>
      <c r="C458">
        <f>SAFADModel_final_000045[[#This Row],[Whole Building:Facility Total Electric Demand Power '[W'](Hourly) ]]/1000</f>
        <v>6.9323268246117182</v>
      </c>
    </row>
    <row r="459" spans="1:3" x14ac:dyDescent="0.25">
      <c r="A459" s="9" t="s">
        <v>630</v>
      </c>
      <c r="B459" s="12">
        <v>6961.8950513252175</v>
      </c>
      <c r="C459">
        <f>SAFADModel_final_000045[[#This Row],[Whole Building:Facility Total Electric Demand Power '[W'](Hourly) ]]/1000</f>
        <v>6.9618950513252171</v>
      </c>
    </row>
    <row r="460" spans="1:3" x14ac:dyDescent="0.25">
      <c r="A460" s="9" t="s">
        <v>631</v>
      </c>
      <c r="B460" s="12">
        <v>6970.5287974254388</v>
      </c>
      <c r="C460">
        <f>SAFADModel_final_000045[[#This Row],[Whole Building:Facility Total Electric Demand Power '[W'](Hourly) ]]/1000</f>
        <v>6.9705287974254384</v>
      </c>
    </row>
    <row r="461" spans="1:3" x14ac:dyDescent="0.25">
      <c r="A461" s="9" t="s">
        <v>632</v>
      </c>
      <c r="B461" s="12">
        <v>6929.5901404492806</v>
      </c>
      <c r="C461">
        <f>SAFADModel_final_000045[[#This Row],[Whole Building:Facility Total Electric Demand Power '[W'](Hourly) ]]/1000</f>
        <v>6.9295901404492808</v>
      </c>
    </row>
    <row r="462" spans="1:3" x14ac:dyDescent="0.25">
      <c r="A462" s="9" t="s">
        <v>633</v>
      </c>
      <c r="B462" s="12">
        <v>6872.4346676855384</v>
      </c>
      <c r="C462">
        <f>SAFADModel_final_000045[[#This Row],[Whole Building:Facility Total Electric Demand Power '[W'](Hourly) ]]/1000</f>
        <v>6.8724346676855381</v>
      </c>
    </row>
    <row r="463" spans="1:3" x14ac:dyDescent="0.25">
      <c r="A463" s="9" t="s">
        <v>634</v>
      </c>
      <c r="B463" s="12">
        <v>6858.936634607071</v>
      </c>
      <c r="C463">
        <f>SAFADModel_final_000045[[#This Row],[Whole Building:Facility Total Electric Demand Power '[W'](Hourly) ]]/1000</f>
        <v>6.8589366346070708</v>
      </c>
    </row>
    <row r="464" spans="1:3" x14ac:dyDescent="0.25">
      <c r="A464" s="9" t="s">
        <v>635</v>
      </c>
      <c r="B464" s="12">
        <v>6933.9202134631551</v>
      </c>
      <c r="C464">
        <f>SAFADModel_final_000045[[#This Row],[Whole Building:Facility Total Electric Demand Power '[W'](Hourly) ]]/1000</f>
        <v>6.9339202134631552</v>
      </c>
    </row>
    <row r="465" spans="1:3" x14ac:dyDescent="0.25">
      <c r="A465" s="9" t="s">
        <v>636</v>
      </c>
      <c r="B465" s="12">
        <v>7036.4499251914995</v>
      </c>
      <c r="C465">
        <f>SAFADModel_final_000045[[#This Row],[Whole Building:Facility Total Electric Demand Power '[W'](Hourly) ]]/1000</f>
        <v>7.0364499251914996</v>
      </c>
    </row>
    <row r="466" spans="1:3" x14ac:dyDescent="0.25">
      <c r="A466" s="9" t="s">
        <v>637</v>
      </c>
      <c r="B466" s="12">
        <v>7115.3107897406881</v>
      </c>
      <c r="C466">
        <f>SAFADModel_final_000045[[#This Row],[Whole Building:Facility Total Electric Demand Power '[W'](Hourly) ]]/1000</f>
        <v>7.115310789740688</v>
      </c>
    </row>
    <row r="467" spans="1:3" x14ac:dyDescent="0.25">
      <c r="A467" s="9" t="s">
        <v>638</v>
      </c>
      <c r="B467" s="12">
        <v>7169.6272784951625</v>
      </c>
      <c r="C467">
        <f>SAFADModel_final_000045[[#This Row],[Whole Building:Facility Total Electric Demand Power '[W'](Hourly) ]]/1000</f>
        <v>7.1696272784951622</v>
      </c>
    </row>
    <row r="468" spans="1:3" x14ac:dyDescent="0.25">
      <c r="A468" s="9" t="s">
        <v>639</v>
      </c>
      <c r="B468" s="12">
        <v>7209.8924128440367</v>
      </c>
      <c r="C468">
        <f>SAFADModel_final_000045[[#This Row],[Whole Building:Facility Total Electric Demand Power '[W'](Hourly) ]]/1000</f>
        <v>7.2098924128440363</v>
      </c>
    </row>
    <row r="469" spans="1:3" x14ac:dyDescent="0.25">
      <c r="A469" s="9" t="s">
        <v>640</v>
      </c>
      <c r="B469" s="12">
        <v>7247.3779075693237</v>
      </c>
      <c r="C469">
        <f>SAFADModel_final_000045[[#This Row],[Whole Building:Facility Total Electric Demand Power '[W'](Hourly) ]]/1000</f>
        <v>7.2473779075693239</v>
      </c>
    </row>
    <row r="470" spans="1:3" x14ac:dyDescent="0.25">
      <c r="A470" s="9" t="s">
        <v>641</v>
      </c>
      <c r="B470" s="12">
        <v>7279.5900351642185</v>
      </c>
      <c r="C470">
        <f>SAFADModel_final_000045[[#This Row],[Whole Building:Facility Total Electric Demand Power '[W'](Hourly) ]]/1000</f>
        <v>7.2795900351642189</v>
      </c>
    </row>
    <row r="471" spans="1:3" x14ac:dyDescent="0.25">
      <c r="A471" s="9" t="s">
        <v>642</v>
      </c>
      <c r="B471" s="12">
        <v>7295.6373743322401</v>
      </c>
      <c r="C471">
        <f>SAFADModel_final_000045[[#This Row],[Whole Building:Facility Total Electric Demand Power '[W'](Hourly) ]]/1000</f>
        <v>7.29563737433224</v>
      </c>
    </row>
    <row r="472" spans="1:3" x14ac:dyDescent="0.25">
      <c r="A472" s="9" t="s">
        <v>643</v>
      </c>
      <c r="B472" s="12">
        <v>7288.746724235355</v>
      </c>
      <c r="C472">
        <f>SAFADModel_final_000045[[#This Row],[Whole Building:Facility Total Electric Demand Power '[W'](Hourly) ]]/1000</f>
        <v>7.288746724235355</v>
      </c>
    </row>
    <row r="473" spans="1:3" x14ac:dyDescent="0.25">
      <c r="A473" s="9" t="s">
        <v>644</v>
      </c>
      <c r="B473" s="12">
        <v>7260.3479554311916</v>
      </c>
      <c r="C473">
        <f>SAFADModel_final_000045[[#This Row],[Whole Building:Facility Total Electric Demand Power '[W'](Hourly) ]]/1000</f>
        <v>7.2603479554311914</v>
      </c>
    </row>
    <row r="474" spans="1:3" x14ac:dyDescent="0.25">
      <c r="A474" s="9" t="s">
        <v>645</v>
      </c>
      <c r="B474" s="12">
        <v>7227.5071654411395</v>
      </c>
      <c r="C474">
        <f>SAFADModel_final_000045[[#This Row],[Whole Building:Facility Total Electric Demand Power '[W'](Hourly) ]]/1000</f>
        <v>7.2275071654411391</v>
      </c>
    </row>
    <row r="475" spans="1:3" x14ac:dyDescent="0.25">
      <c r="A475" s="9" t="s">
        <v>646</v>
      </c>
      <c r="B475" s="12">
        <v>7198.7877192143787</v>
      </c>
      <c r="C475">
        <f>SAFADModel_final_000045[[#This Row],[Whole Building:Facility Total Electric Demand Power '[W'](Hourly) ]]/1000</f>
        <v>7.198787719214379</v>
      </c>
    </row>
    <row r="476" spans="1:3" x14ac:dyDescent="0.25">
      <c r="A476" s="9" t="s">
        <v>647</v>
      </c>
      <c r="B476" s="12">
        <v>7174.8062420116621</v>
      </c>
      <c r="C476">
        <f>SAFADModel_final_000045[[#This Row],[Whole Building:Facility Total Electric Demand Power '[W'](Hourly) ]]/1000</f>
        <v>7.1748062420116625</v>
      </c>
    </row>
    <row r="477" spans="1:3" x14ac:dyDescent="0.25">
      <c r="A477" s="9" t="s">
        <v>648</v>
      </c>
      <c r="B477" s="12">
        <v>7159.2200547171633</v>
      </c>
      <c r="C477">
        <f>SAFADModel_final_000045[[#This Row],[Whole Building:Facility Total Electric Demand Power '[W'](Hourly) ]]/1000</f>
        <v>7.1592200547171636</v>
      </c>
    </row>
    <row r="478" spans="1:3" x14ac:dyDescent="0.25">
      <c r="A478" s="9" t="s">
        <v>649</v>
      </c>
      <c r="B478" s="12">
        <v>7144.2034242621039</v>
      </c>
      <c r="C478">
        <f>SAFADModel_final_000045[[#This Row],[Whole Building:Facility Total Electric Demand Power '[W'](Hourly) ]]/1000</f>
        <v>7.1442034242621038</v>
      </c>
    </row>
    <row r="479" spans="1:3" x14ac:dyDescent="0.25">
      <c r="A479" s="9" t="s">
        <v>650</v>
      </c>
      <c r="B479" s="12">
        <v>7131.2761791031253</v>
      </c>
      <c r="C479">
        <f>SAFADModel_final_000045[[#This Row],[Whole Building:Facility Total Electric Demand Power '[W'](Hourly) ]]/1000</f>
        <v>7.1312761791031249</v>
      </c>
    </row>
    <row r="480" spans="1:3" x14ac:dyDescent="0.25">
      <c r="A480" s="9" t="s">
        <v>651</v>
      </c>
      <c r="B480" s="12">
        <v>7115.264439097843</v>
      </c>
      <c r="C480">
        <f>SAFADModel_final_000045[[#This Row],[Whole Building:Facility Total Electric Demand Power '[W'](Hourly) ]]/1000</f>
        <v>7.1152644390978432</v>
      </c>
    </row>
    <row r="481" spans="1:3" x14ac:dyDescent="0.25">
      <c r="A481" s="9" t="s">
        <v>652</v>
      </c>
      <c r="B481" s="12">
        <v>7084.5952503718972</v>
      </c>
      <c r="C481">
        <f>SAFADModel_final_000045[[#This Row],[Whole Building:Facility Total Electric Demand Power '[W'](Hourly) ]]/1000</f>
        <v>7.0845952503718976</v>
      </c>
    </row>
    <row r="482" spans="1:3" x14ac:dyDescent="0.25">
      <c r="A482" s="9" t="s">
        <v>653</v>
      </c>
      <c r="B482" s="12">
        <v>7043.9011287010098</v>
      </c>
      <c r="C482">
        <f>SAFADModel_final_000045[[#This Row],[Whole Building:Facility Total Electric Demand Power '[W'](Hourly) ]]/1000</f>
        <v>7.0439011287010098</v>
      </c>
    </row>
    <row r="483" spans="1:3" x14ac:dyDescent="0.25">
      <c r="A483" s="9" t="s">
        <v>654</v>
      </c>
      <c r="B483" s="12">
        <v>7002.176056018292</v>
      </c>
      <c r="C483">
        <f>SAFADModel_final_000045[[#This Row],[Whole Building:Facility Total Electric Demand Power '[W'](Hourly) ]]/1000</f>
        <v>7.0021760560182917</v>
      </c>
    </row>
    <row r="484" spans="1:3" x14ac:dyDescent="0.25">
      <c r="A484" s="9" t="s">
        <v>655</v>
      </c>
      <c r="B484" s="12">
        <v>6970.0463029436623</v>
      </c>
      <c r="C484">
        <f>SAFADModel_final_000045[[#This Row],[Whole Building:Facility Total Electric Demand Power '[W'](Hourly) ]]/1000</f>
        <v>6.9700463029436621</v>
      </c>
    </row>
    <row r="485" spans="1:3" x14ac:dyDescent="0.25">
      <c r="A485" s="9" t="s">
        <v>656</v>
      </c>
      <c r="B485" s="12">
        <v>6958.3705004705525</v>
      </c>
      <c r="C485">
        <f>SAFADModel_final_000045[[#This Row],[Whole Building:Facility Total Electric Demand Power '[W'](Hourly) ]]/1000</f>
        <v>6.9583705004705525</v>
      </c>
    </row>
    <row r="486" spans="1:3" x14ac:dyDescent="0.25">
      <c r="A486" s="9" t="s">
        <v>657</v>
      </c>
      <c r="B486" s="12">
        <v>6952.6372359670713</v>
      </c>
      <c r="C486">
        <f>SAFADModel_final_000045[[#This Row],[Whole Building:Facility Total Electric Demand Power '[W'](Hourly) ]]/1000</f>
        <v>6.9526372359670709</v>
      </c>
    </row>
    <row r="487" spans="1:3" x14ac:dyDescent="0.25">
      <c r="A487" s="9" t="s">
        <v>658</v>
      </c>
      <c r="B487" s="12">
        <v>6961.8781898741699</v>
      </c>
      <c r="C487">
        <f>SAFADModel_final_000045[[#This Row],[Whole Building:Facility Total Electric Demand Power '[W'](Hourly) ]]/1000</f>
        <v>6.9618781898741702</v>
      </c>
    </row>
    <row r="488" spans="1:3" x14ac:dyDescent="0.25">
      <c r="A488" s="9" t="s">
        <v>659</v>
      </c>
      <c r="B488" s="12">
        <v>6993.204712777032</v>
      </c>
      <c r="C488">
        <f>SAFADModel_final_000045[[#This Row],[Whole Building:Facility Total Electric Demand Power '[W'](Hourly) ]]/1000</f>
        <v>6.9932047127770316</v>
      </c>
    </row>
    <row r="489" spans="1:3" x14ac:dyDescent="0.25">
      <c r="A489" s="9" t="s">
        <v>660</v>
      </c>
      <c r="B489" s="12">
        <v>7039.831890430909</v>
      </c>
      <c r="C489">
        <f>SAFADModel_final_000045[[#This Row],[Whole Building:Facility Total Electric Demand Power '[W'](Hourly) ]]/1000</f>
        <v>7.039831890430909</v>
      </c>
    </row>
    <row r="490" spans="1:3" x14ac:dyDescent="0.25">
      <c r="A490" s="9" t="s">
        <v>661</v>
      </c>
      <c r="B490" s="12">
        <v>7093.6716319439765</v>
      </c>
      <c r="C490">
        <f>SAFADModel_final_000045[[#This Row],[Whole Building:Facility Total Electric Demand Power '[W'](Hourly) ]]/1000</f>
        <v>7.0936716319439768</v>
      </c>
    </row>
    <row r="491" spans="1:3" x14ac:dyDescent="0.25">
      <c r="A491" s="9" t="s">
        <v>662</v>
      </c>
      <c r="B491" s="12">
        <v>7150.0516456834666</v>
      </c>
      <c r="C491">
        <f>SAFADModel_final_000045[[#This Row],[Whole Building:Facility Total Electric Demand Power '[W'](Hourly) ]]/1000</f>
        <v>7.1500516456834671</v>
      </c>
    </row>
    <row r="492" spans="1:3" x14ac:dyDescent="0.25">
      <c r="A492" s="9" t="s">
        <v>663</v>
      </c>
      <c r="B492" s="12">
        <v>7198.2376549888832</v>
      </c>
      <c r="C492">
        <f>SAFADModel_final_000045[[#This Row],[Whole Building:Facility Total Electric Demand Power '[W'](Hourly) ]]/1000</f>
        <v>7.1982376549888833</v>
      </c>
    </row>
    <row r="493" spans="1:3" x14ac:dyDescent="0.25">
      <c r="A493" s="9" t="s">
        <v>664</v>
      </c>
      <c r="B493" s="12">
        <v>7236.4217375136323</v>
      </c>
      <c r="C493">
        <f>SAFADModel_final_000045[[#This Row],[Whole Building:Facility Total Electric Demand Power '[W'](Hourly) ]]/1000</f>
        <v>7.2364217375136324</v>
      </c>
    </row>
    <row r="494" spans="1:3" x14ac:dyDescent="0.25">
      <c r="A494" s="9" t="s">
        <v>665</v>
      </c>
      <c r="B494" s="12">
        <v>7269.0590391393898</v>
      </c>
      <c r="C494">
        <f>SAFADModel_final_000045[[#This Row],[Whole Building:Facility Total Electric Demand Power '[W'](Hourly) ]]/1000</f>
        <v>7.2690590391393899</v>
      </c>
    </row>
    <row r="495" spans="1:3" x14ac:dyDescent="0.25">
      <c r="A495" s="9" t="s">
        <v>666</v>
      </c>
      <c r="B495" s="12">
        <v>7284.3593330265576</v>
      </c>
      <c r="C495">
        <f>SAFADModel_final_000045[[#This Row],[Whole Building:Facility Total Electric Demand Power '[W'](Hourly) ]]/1000</f>
        <v>7.2843593330265577</v>
      </c>
    </row>
    <row r="496" spans="1:3" x14ac:dyDescent="0.25">
      <c r="A496" s="9" t="s">
        <v>667</v>
      </c>
      <c r="B496" s="12">
        <v>7282.2776288093301</v>
      </c>
      <c r="C496">
        <f>SAFADModel_final_000045[[#This Row],[Whole Building:Facility Total Electric Demand Power '[W'](Hourly) ]]/1000</f>
        <v>7.2822776288093305</v>
      </c>
    </row>
    <row r="497" spans="1:3" x14ac:dyDescent="0.25">
      <c r="A497" s="9" t="s">
        <v>668</v>
      </c>
      <c r="B497" s="12">
        <v>7269.1695557332932</v>
      </c>
      <c r="C497">
        <f>SAFADModel_final_000045[[#This Row],[Whole Building:Facility Total Electric Demand Power '[W'](Hourly) ]]/1000</f>
        <v>7.2691695557332929</v>
      </c>
    </row>
    <row r="498" spans="1:3" x14ac:dyDescent="0.25">
      <c r="A498" s="9" t="s">
        <v>669</v>
      </c>
      <c r="B498" s="12">
        <v>7248.3439830310972</v>
      </c>
      <c r="C498">
        <f>SAFADModel_final_000045[[#This Row],[Whole Building:Facility Total Electric Demand Power '[W'](Hourly) ]]/1000</f>
        <v>7.2483439830310976</v>
      </c>
    </row>
    <row r="499" spans="1:3" x14ac:dyDescent="0.25">
      <c r="A499" s="9" t="s">
        <v>670</v>
      </c>
      <c r="B499" s="12">
        <v>7220.4602868749671</v>
      </c>
      <c r="C499">
        <f>SAFADModel_final_000045[[#This Row],[Whole Building:Facility Total Electric Demand Power '[W'](Hourly) ]]/1000</f>
        <v>7.2204602868749674</v>
      </c>
    </row>
    <row r="500" spans="1:3" x14ac:dyDescent="0.25">
      <c r="A500" s="9" t="s">
        <v>671</v>
      </c>
      <c r="B500" s="12">
        <v>7185.7967245965629</v>
      </c>
      <c r="C500">
        <f>SAFADModel_final_000045[[#This Row],[Whole Building:Facility Total Electric Demand Power '[W'](Hourly) ]]/1000</f>
        <v>7.185796724596563</v>
      </c>
    </row>
    <row r="501" spans="1:3" x14ac:dyDescent="0.25">
      <c r="A501" s="9" t="s">
        <v>672</v>
      </c>
      <c r="B501" s="12">
        <v>7151.7780955114722</v>
      </c>
      <c r="C501">
        <f>SAFADModel_final_000045[[#This Row],[Whole Building:Facility Total Electric Demand Power '[W'](Hourly) ]]/1000</f>
        <v>7.1517780955114718</v>
      </c>
    </row>
    <row r="502" spans="1:3" x14ac:dyDescent="0.25">
      <c r="A502" s="9" t="s">
        <v>673</v>
      </c>
      <c r="B502" s="12">
        <v>7121.500459781334</v>
      </c>
      <c r="C502">
        <f>SAFADModel_final_000045[[#This Row],[Whole Building:Facility Total Electric Demand Power '[W'](Hourly) ]]/1000</f>
        <v>7.1215004597813341</v>
      </c>
    </row>
    <row r="503" spans="1:3" x14ac:dyDescent="0.25">
      <c r="A503" s="9" t="s">
        <v>674</v>
      </c>
      <c r="B503" s="12">
        <v>7088.2674790241181</v>
      </c>
      <c r="C503">
        <f>SAFADModel_final_000045[[#This Row],[Whole Building:Facility Total Electric Demand Power '[W'](Hourly) ]]/1000</f>
        <v>7.0882674790241182</v>
      </c>
    </row>
    <row r="504" spans="1:3" x14ac:dyDescent="0.25">
      <c r="A504" s="9" t="s">
        <v>675</v>
      </c>
      <c r="B504" s="12">
        <v>7051.3351273149192</v>
      </c>
      <c r="C504">
        <f>SAFADModel_final_000045[[#This Row],[Whole Building:Facility Total Electric Demand Power '[W'](Hourly) ]]/1000</f>
        <v>7.0513351273149194</v>
      </c>
    </row>
    <row r="505" spans="1:3" x14ac:dyDescent="0.25">
      <c r="A505" s="9" t="s">
        <v>676</v>
      </c>
      <c r="B505" s="12">
        <v>7010.63407155603</v>
      </c>
      <c r="C505">
        <f>SAFADModel_final_000045[[#This Row],[Whole Building:Facility Total Electric Demand Power '[W'](Hourly) ]]/1000</f>
        <v>7.01063407155603</v>
      </c>
    </row>
    <row r="506" spans="1:3" x14ac:dyDescent="0.25">
      <c r="A506" s="9" t="s">
        <v>361</v>
      </c>
      <c r="B506" s="12">
        <v>6828.2088230520212</v>
      </c>
      <c r="C506">
        <f>SAFADModel_final_000045[[#This Row],[Whole Building:Facility Total Electric Demand Power '[W'](Hourly) ]]/1000</f>
        <v>6.8282088230520213</v>
      </c>
    </row>
    <row r="507" spans="1:3" x14ac:dyDescent="0.25">
      <c r="A507" s="9" t="s">
        <v>362</v>
      </c>
      <c r="B507" s="12">
        <v>6792.5310709588348</v>
      </c>
      <c r="C507">
        <f>SAFADModel_final_000045[[#This Row],[Whole Building:Facility Total Electric Demand Power '[W'](Hourly) ]]/1000</f>
        <v>6.7925310709588347</v>
      </c>
    </row>
    <row r="508" spans="1:3" x14ac:dyDescent="0.25">
      <c r="A508" s="9" t="s">
        <v>363</v>
      </c>
      <c r="B508" s="12">
        <v>6753.4299686508375</v>
      </c>
      <c r="C508">
        <f>SAFADModel_final_000045[[#This Row],[Whole Building:Facility Total Electric Demand Power '[W'](Hourly) ]]/1000</f>
        <v>6.7534299686508374</v>
      </c>
    </row>
    <row r="509" spans="1:3" x14ac:dyDescent="0.25">
      <c r="A509" s="9" t="s">
        <v>364</v>
      </c>
      <c r="B509" s="12">
        <v>6729.8123705378866</v>
      </c>
      <c r="C509">
        <f>SAFADModel_final_000045[[#This Row],[Whole Building:Facility Total Electric Demand Power '[W'](Hourly) ]]/1000</f>
        <v>6.7298123705378865</v>
      </c>
    </row>
    <row r="510" spans="1:3" x14ac:dyDescent="0.25">
      <c r="A510" s="9" t="s">
        <v>365</v>
      </c>
      <c r="B510" s="12">
        <v>6686.4249651535019</v>
      </c>
      <c r="C510">
        <f>SAFADModel_final_000045[[#This Row],[Whole Building:Facility Total Electric Demand Power '[W'](Hourly) ]]/1000</f>
        <v>6.6864249651535017</v>
      </c>
    </row>
    <row r="511" spans="1:3" x14ac:dyDescent="0.25">
      <c r="A511" s="9" t="s">
        <v>366</v>
      </c>
      <c r="B511" s="12">
        <v>6756.9213533804505</v>
      </c>
      <c r="C511">
        <f>SAFADModel_final_000045[[#This Row],[Whole Building:Facility Total Electric Demand Power '[W'](Hourly) ]]/1000</f>
        <v>6.7569213533804504</v>
      </c>
    </row>
    <row r="512" spans="1:3" x14ac:dyDescent="0.25">
      <c r="A512" s="9" t="s">
        <v>367</v>
      </c>
      <c r="B512" s="12">
        <v>6904.5115059729733</v>
      </c>
      <c r="C512">
        <f>SAFADModel_final_000045[[#This Row],[Whole Building:Facility Total Electric Demand Power '[W'](Hourly) ]]/1000</f>
        <v>6.9045115059729731</v>
      </c>
    </row>
    <row r="513" spans="1:3" x14ac:dyDescent="0.25">
      <c r="A513" s="9" t="s">
        <v>368</v>
      </c>
      <c r="B513" s="12">
        <v>25936.661003676953</v>
      </c>
      <c r="C513">
        <f>SAFADModel_final_000045[[#This Row],[Whole Building:Facility Total Electric Demand Power '[W'](Hourly) ]]/1000</f>
        <v>25.936661003676953</v>
      </c>
    </row>
    <row r="514" spans="1:3" x14ac:dyDescent="0.25">
      <c r="A514" s="9" t="s">
        <v>369</v>
      </c>
      <c r="B514" s="12">
        <v>93260.016048529229</v>
      </c>
      <c r="C514">
        <f>SAFADModel_final_000045[[#This Row],[Whole Building:Facility Total Electric Demand Power '[W'](Hourly) ]]/1000</f>
        <v>93.260016048529224</v>
      </c>
    </row>
    <row r="515" spans="1:3" x14ac:dyDescent="0.25">
      <c r="A515" s="9" t="s">
        <v>370</v>
      </c>
      <c r="B515" s="12">
        <v>128044.43773102468</v>
      </c>
      <c r="C515">
        <f>SAFADModel_final_000045[[#This Row],[Whole Building:Facility Total Electric Demand Power '[W'](Hourly) ]]/1000</f>
        <v>128.04443773102469</v>
      </c>
    </row>
    <row r="516" spans="1:3" x14ac:dyDescent="0.25">
      <c r="A516" s="9" t="s">
        <v>371</v>
      </c>
      <c r="B516" s="12">
        <v>124725.55496615551</v>
      </c>
      <c r="C516">
        <f>SAFADModel_final_000045[[#This Row],[Whole Building:Facility Total Electric Demand Power '[W'](Hourly) ]]/1000</f>
        <v>124.72555496615551</v>
      </c>
    </row>
    <row r="517" spans="1:3" x14ac:dyDescent="0.25">
      <c r="A517" s="9" t="s">
        <v>372</v>
      </c>
      <c r="B517" s="12">
        <v>149666.33156896834</v>
      </c>
      <c r="C517">
        <f>SAFADModel_final_000045[[#This Row],[Whole Building:Facility Total Electric Demand Power '[W'](Hourly) ]]/1000</f>
        <v>149.66633156896833</v>
      </c>
    </row>
    <row r="518" spans="1:3" x14ac:dyDescent="0.25">
      <c r="A518" s="9" t="s">
        <v>373</v>
      </c>
      <c r="B518" s="12">
        <v>145107.28442478323</v>
      </c>
      <c r="C518">
        <f>SAFADModel_final_000045[[#This Row],[Whole Building:Facility Total Electric Demand Power '[W'](Hourly) ]]/1000</f>
        <v>145.10728442478322</v>
      </c>
    </row>
    <row r="519" spans="1:3" x14ac:dyDescent="0.25">
      <c r="A519" s="9" t="s">
        <v>374</v>
      </c>
      <c r="B519" s="12">
        <v>147783.10864921651</v>
      </c>
      <c r="C519">
        <f>SAFADModel_final_000045[[#This Row],[Whole Building:Facility Total Electric Demand Power '[W'](Hourly) ]]/1000</f>
        <v>147.7831086492165</v>
      </c>
    </row>
    <row r="520" spans="1:3" x14ac:dyDescent="0.25">
      <c r="A520" s="9" t="s">
        <v>375</v>
      </c>
      <c r="B520" s="12">
        <v>155360.93085709246</v>
      </c>
      <c r="C520">
        <f>SAFADModel_final_000045[[#This Row],[Whole Building:Facility Total Electric Demand Power '[W'](Hourly) ]]/1000</f>
        <v>155.36093085709246</v>
      </c>
    </row>
    <row r="521" spans="1:3" x14ac:dyDescent="0.25">
      <c r="A521" s="9" t="s">
        <v>376</v>
      </c>
      <c r="B521" s="12">
        <v>146127.33279505878</v>
      </c>
      <c r="C521">
        <f>SAFADModel_final_000045[[#This Row],[Whole Building:Facility Total Electric Demand Power '[W'](Hourly) ]]/1000</f>
        <v>146.12733279505878</v>
      </c>
    </row>
    <row r="522" spans="1:3" x14ac:dyDescent="0.25">
      <c r="A522" s="9" t="s">
        <v>377</v>
      </c>
      <c r="B522" s="12">
        <v>130645.13747842192</v>
      </c>
      <c r="C522">
        <f>SAFADModel_final_000045[[#This Row],[Whole Building:Facility Total Electric Demand Power '[W'](Hourly) ]]/1000</f>
        <v>130.64513747842193</v>
      </c>
    </row>
    <row r="523" spans="1:3" x14ac:dyDescent="0.25">
      <c r="A523" s="9" t="s">
        <v>378</v>
      </c>
      <c r="B523" s="12">
        <v>46362.63569142334</v>
      </c>
      <c r="C523">
        <f>SAFADModel_final_000045[[#This Row],[Whole Building:Facility Total Electric Demand Power '[W'](Hourly) ]]/1000</f>
        <v>46.362635691423343</v>
      </c>
    </row>
    <row r="524" spans="1:3" x14ac:dyDescent="0.25">
      <c r="A524" s="9" t="s">
        <v>379</v>
      </c>
      <c r="B524" s="12">
        <v>22728.670623731039</v>
      </c>
      <c r="C524">
        <f>SAFADModel_final_000045[[#This Row],[Whole Building:Facility Total Electric Demand Power '[W'](Hourly) ]]/1000</f>
        <v>22.728670623731038</v>
      </c>
    </row>
    <row r="525" spans="1:3" x14ac:dyDescent="0.25">
      <c r="A525" s="9" t="s">
        <v>380</v>
      </c>
      <c r="B525" s="12">
        <v>9609.9354909018857</v>
      </c>
      <c r="C525">
        <f>SAFADModel_final_000045[[#This Row],[Whole Building:Facility Total Electric Demand Power '[W'](Hourly) ]]/1000</f>
        <v>9.6099354909018864</v>
      </c>
    </row>
    <row r="526" spans="1:3" x14ac:dyDescent="0.25">
      <c r="A526" s="9" t="s">
        <v>381</v>
      </c>
      <c r="B526" s="12">
        <v>7445.0033784942616</v>
      </c>
      <c r="C526">
        <f>SAFADModel_final_000045[[#This Row],[Whole Building:Facility Total Electric Demand Power '[W'](Hourly) ]]/1000</f>
        <v>7.4450033784942615</v>
      </c>
    </row>
    <row r="527" spans="1:3" x14ac:dyDescent="0.25">
      <c r="A527" s="9" t="s">
        <v>382</v>
      </c>
      <c r="B527" s="12">
        <v>6998.4565280265188</v>
      </c>
      <c r="C527">
        <f>SAFADModel_final_000045[[#This Row],[Whole Building:Facility Total Electric Demand Power '[W'](Hourly) ]]/1000</f>
        <v>6.9984565280265185</v>
      </c>
    </row>
    <row r="528" spans="1:3" x14ac:dyDescent="0.25">
      <c r="A528" s="9" t="s">
        <v>383</v>
      </c>
      <c r="B528" s="12">
        <v>6973.3605013990064</v>
      </c>
      <c r="C528">
        <f>SAFADModel_final_000045[[#This Row],[Whole Building:Facility Total Electric Demand Power '[W'](Hourly) ]]/1000</f>
        <v>6.9733605013990063</v>
      </c>
    </row>
    <row r="529" spans="1:3" x14ac:dyDescent="0.25">
      <c r="A529" s="9" t="s">
        <v>384</v>
      </c>
      <c r="B529" s="12">
        <v>6959.058061413999</v>
      </c>
      <c r="C529">
        <f>SAFADModel_final_000045[[#This Row],[Whole Building:Facility Total Electric Demand Power '[W'](Hourly) ]]/1000</f>
        <v>6.959058061413999</v>
      </c>
    </row>
    <row r="530" spans="1:3" x14ac:dyDescent="0.25">
      <c r="A530" s="9" t="s">
        <v>385</v>
      </c>
      <c r="B530" s="12">
        <v>6879.9195725092359</v>
      </c>
      <c r="C530">
        <f>SAFADModel_final_000045[[#This Row],[Whole Building:Facility Total Electric Demand Power '[W'](Hourly) ]]/1000</f>
        <v>6.8799195725092357</v>
      </c>
    </row>
    <row r="531" spans="1:3" x14ac:dyDescent="0.25">
      <c r="A531" s="9" t="s">
        <v>386</v>
      </c>
      <c r="B531" s="12">
        <v>6885.353271734155</v>
      </c>
      <c r="C531">
        <f>SAFADModel_final_000045[[#This Row],[Whole Building:Facility Total Electric Demand Power '[W'](Hourly) ]]/1000</f>
        <v>6.8853532717341546</v>
      </c>
    </row>
    <row r="532" spans="1:3" x14ac:dyDescent="0.25">
      <c r="A532" s="9" t="s">
        <v>387</v>
      </c>
      <c r="B532" s="12">
        <v>6798.857015532104</v>
      </c>
      <c r="C532">
        <f>SAFADModel_final_000045[[#This Row],[Whole Building:Facility Total Electric Demand Power '[W'](Hourly) ]]/1000</f>
        <v>6.7988570155321044</v>
      </c>
    </row>
    <row r="533" spans="1:3" x14ac:dyDescent="0.25">
      <c r="A533" s="9" t="s">
        <v>388</v>
      </c>
      <c r="B533" s="12">
        <v>6637.5225746798169</v>
      </c>
      <c r="C533">
        <f>SAFADModel_final_000045[[#This Row],[Whole Building:Facility Total Electric Demand Power '[W'](Hourly) ]]/1000</f>
        <v>6.6375225746798172</v>
      </c>
    </row>
    <row r="534" spans="1:3" x14ac:dyDescent="0.25">
      <c r="A534" s="9" t="s">
        <v>389</v>
      </c>
      <c r="B534" s="12">
        <v>6406.040096094398</v>
      </c>
      <c r="C534">
        <f>SAFADModel_final_000045[[#This Row],[Whole Building:Facility Total Electric Demand Power '[W'](Hourly) ]]/1000</f>
        <v>6.4060400960943982</v>
      </c>
    </row>
    <row r="535" spans="1:3" x14ac:dyDescent="0.25">
      <c r="A535" s="9" t="s">
        <v>390</v>
      </c>
      <c r="B535" s="12">
        <v>6398.7325310209053</v>
      </c>
      <c r="C535">
        <f>SAFADModel_final_000045[[#This Row],[Whole Building:Facility Total Electric Demand Power '[W'](Hourly) ]]/1000</f>
        <v>6.3987325310209053</v>
      </c>
    </row>
    <row r="536" spans="1:3" x14ac:dyDescent="0.25">
      <c r="A536" s="9" t="s">
        <v>391</v>
      </c>
      <c r="B536" s="12">
        <v>6669.0798877788839</v>
      </c>
      <c r="C536">
        <f>SAFADModel_final_000045[[#This Row],[Whole Building:Facility Total Electric Demand Power '[W'](Hourly) ]]/1000</f>
        <v>6.6690798877788842</v>
      </c>
    </row>
    <row r="537" spans="1:3" x14ac:dyDescent="0.25">
      <c r="A537" s="9" t="s">
        <v>392</v>
      </c>
      <c r="B537" s="12">
        <v>17358.738365145033</v>
      </c>
      <c r="C537">
        <f>SAFADModel_final_000045[[#This Row],[Whole Building:Facility Total Electric Demand Power '[W'](Hourly) ]]/1000</f>
        <v>17.358738365145033</v>
      </c>
    </row>
    <row r="538" spans="1:3" x14ac:dyDescent="0.25">
      <c r="A538" s="9" t="s">
        <v>393</v>
      </c>
      <c r="B538" s="12">
        <v>90644.564797967629</v>
      </c>
      <c r="C538">
        <f>SAFADModel_final_000045[[#This Row],[Whole Building:Facility Total Electric Demand Power '[W'](Hourly) ]]/1000</f>
        <v>90.644564797967632</v>
      </c>
    </row>
    <row r="539" spans="1:3" x14ac:dyDescent="0.25">
      <c r="A539" s="9" t="s">
        <v>394</v>
      </c>
      <c r="B539" s="12">
        <v>121096.89240355948</v>
      </c>
      <c r="C539">
        <f>SAFADModel_final_000045[[#This Row],[Whole Building:Facility Total Electric Demand Power '[W'](Hourly) ]]/1000</f>
        <v>121.09689240355948</v>
      </c>
    </row>
    <row r="540" spans="1:3" x14ac:dyDescent="0.25">
      <c r="A540" s="9" t="s">
        <v>395</v>
      </c>
      <c r="B540" s="12">
        <v>128955.37485553965</v>
      </c>
      <c r="C540">
        <f>SAFADModel_final_000045[[#This Row],[Whole Building:Facility Total Electric Demand Power '[W'](Hourly) ]]/1000</f>
        <v>128.95537485553965</v>
      </c>
    </row>
    <row r="541" spans="1:3" x14ac:dyDescent="0.25">
      <c r="A541" s="9" t="s">
        <v>396</v>
      </c>
      <c r="B541" s="12">
        <v>142751.82682321369</v>
      </c>
      <c r="C541">
        <f>SAFADModel_final_000045[[#This Row],[Whole Building:Facility Total Electric Demand Power '[W'](Hourly) ]]/1000</f>
        <v>142.75182682321369</v>
      </c>
    </row>
    <row r="542" spans="1:3" x14ac:dyDescent="0.25">
      <c r="A542" s="9" t="s">
        <v>397</v>
      </c>
      <c r="B542" s="12">
        <v>136304.34457115483</v>
      </c>
      <c r="C542">
        <f>SAFADModel_final_000045[[#This Row],[Whole Building:Facility Total Electric Demand Power '[W'](Hourly) ]]/1000</f>
        <v>136.30434457115481</v>
      </c>
    </row>
    <row r="543" spans="1:3" x14ac:dyDescent="0.25">
      <c r="A543" s="9" t="s">
        <v>398</v>
      </c>
      <c r="B543" s="12">
        <v>154710.04627702816</v>
      </c>
      <c r="C543">
        <f>SAFADModel_final_000045[[#This Row],[Whole Building:Facility Total Electric Demand Power '[W'](Hourly) ]]/1000</f>
        <v>154.71004627702817</v>
      </c>
    </row>
    <row r="544" spans="1:3" x14ac:dyDescent="0.25">
      <c r="A544" s="9" t="s">
        <v>399</v>
      </c>
      <c r="B544" s="12">
        <v>152088.3176104493</v>
      </c>
      <c r="C544">
        <f>SAFADModel_final_000045[[#This Row],[Whole Building:Facility Total Electric Demand Power '[W'](Hourly) ]]/1000</f>
        <v>152.08831761044931</v>
      </c>
    </row>
    <row r="545" spans="1:3" x14ac:dyDescent="0.25">
      <c r="A545" s="9" t="s">
        <v>400</v>
      </c>
      <c r="B545" s="12">
        <v>152076.05783421212</v>
      </c>
      <c r="C545">
        <f>SAFADModel_final_000045[[#This Row],[Whole Building:Facility Total Electric Demand Power '[W'](Hourly) ]]/1000</f>
        <v>152.07605783421212</v>
      </c>
    </row>
    <row r="546" spans="1:3" x14ac:dyDescent="0.25">
      <c r="A546" s="9" t="s">
        <v>401</v>
      </c>
      <c r="B546" s="12">
        <v>135101.45373103686</v>
      </c>
      <c r="C546">
        <f>SAFADModel_final_000045[[#This Row],[Whole Building:Facility Total Electric Demand Power '[W'](Hourly) ]]/1000</f>
        <v>135.10145373103686</v>
      </c>
    </row>
    <row r="547" spans="1:3" x14ac:dyDescent="0.25">
      <c r="A547" s="9" t="s">
        <v>402</v>
      </c>
      <c r="B547" s="12">
        <v>94424.237867229313</v>
      </c>
      <c r="C547">
        <f>SAFADModel_final_000045[[#This Row],[Whole Building:Facility Total Electric Demand Power '[W'](Hourly) ]]/1000</f>
        <v>94.424237867229309</v>
      </c>
    </row>
    <row r="548" spans="1:3" x14ac:dyDescent="0.25">
      <c r="A548" s="9" t="s">
        <v>403</v>
      </c>
      <c r="B548" s="12">
        <v>60861.869469476864</v>
      </c>
      <c r="C548">
        <f>SAFADModel_final_000045[[#This Row],[Whole Building:Facility Total Electric Demand Power '[W'](Hourly) ]]/1000</f>
        <v>60.861869469476865</v>
      </c>
    </row>
    <row r="549" spans="1:3" x14ac:dyDescent="0.25">
      <c r="A549" s="9" t="s">
        <v>404</v>
      </c>
      <c r="B549" s="12">
        <v>35163.789728636104</v>
      </c>
      <c r="C549">
        <f>SAFADModel_final_000045[[#This Row],[Whole Building:Facility Total Electric Demand Power '[W'](Hourly) ]]/1000</f>
        <v>35.163789728636104</v>
      </c>
    </row>
    <row r="550" spans="1:3" x14ac:dyDescent="0.25">
      <c r="A550" s="9" t="s">
        <v>405</v>
      </c>
      <c r="B550" s="12">
        <v>7282.9916256057741</v>
      </c>
      <c r="C550">
        <f>SAFADModel_final_000045[[#This Row],[Whole Building:Facility Total Electric Demand Power '[W'](Hourly) ]]/1000</f>
        <v>7.2829916256057743</v>
      </c>
    </row>
    <row r="551" spans="1:3" x14ac:dyDescent="0.25">
      <c r="A551" s="9" t="s">
        <v>406</v>
      </c>
      <c r="B551" s="12">
        <v>7160.9100415522798</v>
      </c>
      <c r="C551">
        <f>SAFADModel_final_000045[[#This Row],[Whole Building:Facility Total Electric Demand Power '[W'](Hourly) ]]/1000</f>
        <v>7.1609100415522802</v>
      </c>
    </row>
    <row r="552" spans="1:3" x14ac:dyDescent="0.25">
      <c r="A552" s="9" t="s">
        <v>407</v>
      </c>
      <c r="B552" s="12">
        <v>7110.4218932881231</v>
      </c>
      <c r="C552">
        <f>SAFADModel_final_000045[[#This Row],[Whole Building:Facility Total Electric Demand Power '[W'](Hourly) ]]/1000</f>
        <v>7.1104218932881231</v>
      </c>
    </row>
    <row r="553" spans="1:3" x14ac:dyDescent="0.25">
      <c r="A553" s="9" t="s">
        <v>408</v>
      </c>
      <c r="B553" s="12">
        <v>7089.1457462410353</v>
      </c>
      <c r="C553">
        <f>SAFADModel_final_000045[[#This Row],[Whole Building:Facility Total Electric Demand Power '[W'](Hourly) ]]/1000</f>
        <v>7.0891457462410354</v>
      </c>
    </row>
    <row r="554" spans="1:3" x14ac:dyDescent="0.25">
      <c r="A554" s="9" t="s">
        <v>409</v>
      </c>
      <c r="B554" s="12">
        <v>7073.0779360492488</v>
      </c>
      <c r="C554">
        <f>SAFADModel_final_000045[[#This Row],[Whole Building:Facility Total Electric Demand Power '[W'](Hourly) ]]/1000</f>
        <v>7.0730779360492484</v>
      </c>
    </row>
    <row r="555" spans="1:3" x14ac:dyDescent="0.25">
      <c r="A555" s="9" t="s">
        <v>410</v>
      </c>
      <c r="B555" s="12">
        <v>7057.6697768161639</v>
      </c>
      <c r="C555">
        <f>SAFADModel_final_000045[[#This Row],[Whole Building:Facility Total Electric Demand Power '[W'](Hourly) ]]/1000</f>
        <v>7.057669776816164</v>
      </c>
    </row>
    <row r="556" spans="1:3" x14ac:dyDescent="0.25">
      <c r="A556" s="9" t="s">
        <v>411</v>
      </c>
      <c r="B556" s="12">
        <v>7039.0726829097111</v>
      </c>
      <c r="C556">
        <f>SAFADModel_final_000045[[#This Row],[Whole Building:Facility Total Electric Demand Power '[W'](Hourly) ]]/1000</f>
        <v>7.039072682909711</v>
      </c>
    </row>
    <row r="557" spans="1:3" x14ac:dyDescent="0.25">
      <c r="A557" s="9" t="s">
        <v>412</v>
      </c>
      <c r="B557" s="12">
        <v>7016.3450711387331</v>
      </c>
      <c r="C557">
        <f>SAFADModel_final_000045[[#This Row],[Whole Building:Facility Total Electric Demand Power '[W'](Hourly) ]]/1000</f>
        <v>7.0163450711387334</v>
      </c>
    </row>
    <row r="558" spans="1:3" x14ac:dyDescent="0.25">
      <c r="A558" s="9" t="s">
        <v>413</v>
      </c>
      <c r="B558" s="12">
        <v>6990.2282618070849</v>
      </c>
      <c r="C558">
        <f>SAFADModel_final_000045[[#This Row],[Whole Building:Facility Total Electric Demand Power '[W'](Hourly) ]]/1000</f>
        <v>6.9902282618070846</v>
      </c>
    </row>
    <row r="559" spans="1:3" x14ac:dyDescent="0.25">
      <c r="A559" s="9" t="s">
        <v>414</v>
      </c>
      <c r="B559" s="12">
        <v>6992.5753737462683</v>
      </c>
      <c r="C559">
        <f>SAFADModel_final_000045[[#This Row],[Whole Building:Facility Total Electric Demand Power '[W'](Hourly) ]]/1000</f>
        <v>6.9925753737462681</v>
      </c>
    </row>
    <row r="560" spans="1:3" x14ac:dyDescent="0.25">
      <c r="A560" s="9" t="s">
        <v>415</v>
      </c>
      <c r="B560" s="12">
        <v>7045.1675764234169</v>
      </c>
      <c r="C560">
        <f>SAFADModel_final_000045[[#This Row],[Whole Building:Facility Total Electric Demand Power '[W'](Hourly) ]]/1000</f>
        <v>7.0451675764234167</v>
      </c>
    </row>
    <row r="561" spans="1:3" x14ac:dyDescent="0.25">
      <c r="A561" s="9" t="s">
        <v>416</v>
      </c>
      <c r="B561" s="12">
        <v>21056.733743831435</v>
      </c>
      <c r="C561">
        <f>SAFADModel_final_000045[[#This Row],[Whole Building:Facility Total Electric Demand Power '[W'](Hourly) ]]/1000</f>
        <v>21.056733743831437</v>
      </c>
    </row>
    <row r="562" spans="1:3" x14ac:dyDescent="0.25">
      <c r="A562" s="9" t="s">
        <v>417</v>
      </c>
      <c r="B562" s="12">
        <v>101458.28007395775</v>
      </c>
      <c r="C562">
        <f>SAFADModel_final_000045[[#This Row],[Whole Building:Facility Total Electric Demand Power '[W'](Hourly) ]]/1000</f>
        <v>101.45828007395775</v>
      </c>
    </row>
    <row r="563" spans="1:3" x14ac:dyDescent="0.25">
      <c r="A563" s="9" t="s">
        <v>418</v>
      </c>
      <c r="B563" s="12">
        <v>123198.90621446104</v>
      </c>
      <c r="C563">
        <f>SAFADModel_final_000045[[#This Row],[Whole Building:Facility Total Electric Demand Power '[W'](Hourly) ]]/1000</f>
        <v>123.19890621446103</v>
      </c>
    </row>
    <row r="564" spans="1:3" x14ac:dyDescent="0.25">
      <c r="A564" s="9" t="s">
        <v>419</v>
      </c>
      <c r="B564" s="12">
        <v>135484.90392480351</v>
      </c>
      <c r="C564">
        <f>SAFADModel_final_000045[[#This Row],[Whole Building:Facility Total Electric Demand Power '[W'](Hourly) ]]/1000</f>
        <v>135.48490392480352</v>
      </c>
    </row>
    <row r="565" spans="1:3" x14ac:dyDescent="0.25">
      <c r="A565" s="9" t="s">
        <v>420</v>
      </c>
      <c r="B565" s="12">
        <v>154934.08662163929</v>
      </c>
      <c r="C565">
        <f>SAFADModel_final_000045[[#This Row],[Whole Building:Facility Total Electric Demand Power '[W'](Hourly) ]]/1000</f>
        <v>154.9340866216393</v>
      </c>
    </row>
    <row r="566" spans="1:3" x14ac:dyDescent="0.25">
      <c r="A566" s="9" t="s">
        <v>421</v>
      </c>
      <c r="B566" s="12">
        <v>150829.01791469607</v>
      </c>
      <c r="C566">
        <f>SAFADModel_final_000045[[#This Row],[Whole Building:Facility Total Electric Demand Power '[W'](Hourly) ]]/1000</f>
        <v>150.82901791469607</v>
      </c>
    </row>
    <row r="567" spans="1:3" x14ac:dyDescent="0.25">
      <c r="A567" s="9" t="s">
        <v>422</v>
      </c>
      <c r="B567" s="12">
        <v>145530.20658741336</v>
      </c>
      <c r="C567">
        <f>SAFADModel_final_000045[[#This Row],[Whole Building:Facility Total Electric Demand Power '[W'](Hourly) ]]/1000</f>
        <v>145.53020658741335</v>
      </c>
    </row>
    <row r="568" spans="1:3" x14ac:dyDescent="0.25">
      <c r="A568" s="9" t="s">
        <v>423</v>
      </c>
      <c r="B568" s="12">
        <v>152496.07399182447</v>
      </c>
      <c r="C568">
        <f>SAFADModel_final_000045[[#This Row],[Whole Building:Facility Total Electric Demand Power '[W'](Hourly) ]]/1000</f>
        <v>152.49607399182446</v>
      </c>
    </row>
    <row r="569" spans="1:3" x14ac:dyDescent="0.25">
      <c r="A569" s="9" t="s">
        <v>424</v>
      </c>
      <c r="B569" s="12">
        <v>131450.32262377493</v>
      </c>
      <c r="C569">
        <f>SAFADModel_final_000045[[#This Row],[Whole Building:Facility Total Electric Demand Power '[W'](Hourly) ]]/1000</f>
        <v>131.45032262377492</v>
      </c>
    </row>
    <row r="570" spans="1:3" x14ac:dyDescent="0.25">
      <c r="A570" s="9" t="s">
        <v>425</v>
      </c>
      <c r="B570" s="12">
        <v>87029.079246284091</v>
      </c>
      <c r="C570">
        <f>SAFADModel_final_000045[[#This Row],[Whole Building:Facility Total Electric Demand Power '[W'](Hourly) ]]/1000</f>
        <v>87.029079246284084</v>
      </c>
    </row>
    <row r="571" spans="1:3" x14ac:dyDescent="0.25">
      <c r="A571" s="9" t="s">
        <v>426</v>
      </c>
      <c r="B571" s="12">
        <v>43810.102670379594</v>
      </c>
      <c r="C571">
        <f>SAFADModel_final_000045[[#This Row],[Whole Building:Facility Total Electric Demand Power '[W'](Hourly) ]]/1000</f>
        <v>43.810102670379592</v>
      </c>
    </row>
    <row r="572" spans="1:3" x14ac:dyDescent="0.25">
      <c r="A572" s="9" t="s">
        <v>427</v>
      </c>
      <c r="B572" s="12">
        <v>19431.271312267829</v>
      </c>
      <c r="C572">
        <f>SAFADModel_final_000045[[#This Row],[Whole Building:Facility Total Electric Demand Power '[W'](Hourly) ]]/1000</f>
        <v>19.431271312267828</v>
      </c>
    </row>
    <row r="573" spans="1:3" x14ac:dyDescent="0.25">
      <c r="A573" s="9" t="s">
        <v>428</v>
      </c>
      <c r="B573" s="12">
        <v>8013.3971940370029</v>
      </c>
      <c r="C573">
        <f>SAFADModel_final_000045[[#This Row],[Whole Building:Facility Total Electric Demand Power '[W'](Hourly) ]]/1000</f>
        <v>8.0133971940370028</v>
      </c>
    </row>
    <row r="574" spans="1:3" x14ac:dyDescent="0.25">
      <c r="A574" s="9" t="s">
        <v>429</v>
      </c>
      <c r="B574" s="12">
        <v>7570.857155822564</v>
      </c>
      <c r="C574">
        <f>SAFADModel_final_000045[[#This Row],[Whole Building:Facility Total Electric Demand Power '[W'](Hourly) ]]/1000</f>
        <v>7.5708571558225639</v>
      </c>
    </row>
    <row r="575" spans="1:3" x14ac:dyDescent="0.25">
      <c r="A575" s="9" t="s">
        <v>430</v>
      </c>
      <c r="B575" s="12">
        <v>7135.9421157560419</v>
      </c>
      <c r="C575">
        <f>SAFADModel_final_000045[[#This Row],[Whole Building:Facility Total Electric Demand Power '[W'](Hourly) ]]/1000</f>
        <v>7.1359421157560421</v>
      </c>
    </row>
    <row r="576" spans="1:3" x14ac:dyDescent="0.25">
      <c r="A576" s="9" t="s">
        <v>431</v>
      </c>
      <c r="B576" s="12">
        <v>7115.2803901567631</v>
      </c>
      <c r="C576">
        <f>SAFADModel_final_000045[[#This Row],[Whole Building:Facility Total Electric Demand Power '[W'](Hourly) ]]/1000</f>
        <v>7.1152803901567632</v>
      </c>
    </row>
    <row r="577" spans="1:3" x14ac:dyDescent="0.25">
      <c r="A577" s="9" t="s">
        <v>432</v>
      </c>
      <c r="B577" s="12">
        <v>7095.4238759988575</v>
      </c>
      <c r="C577">
        <f>SAFADModel_final_000045[[#This Row],[Whole Building:Facility Total Electric Demand Power '[W'](Hourly) ]]/1000</f>
        <v>7.0954238759988577</v>
      </c>
    </row>
    <row r="578" spans="1:3" x14ac:dyDescent="0.25">
      <c r="A578" s="9" t="s">
        <v>433</v>
      </c>
      <c r="B578" s="12">
        <v>7074.8305072870744</v>
      </c>
      <c r="C578">
        <f>SAFADModel_final_000045[[#This Row],[Whole Building:Facility Total Electric Demand Power '[W'](Hourly) ]]/1000</f>
        <v>7.0748305072870741</v>
      </c>
    </row>
    <row r="579" spans="1:3" x14ac:dyDescent="0.25">
      <c r="A579" s="9" t="s">
        <v>434</v>
      </c>
      <c r="B579" s="12">
        <v>7061.5869186769341</v>
      </c>
      <c r="C579">
        <f>SAFADModel_final_000045[[#This Row],[Whole Building:Facility Total Electric Demand Power '[W'](Hourly) ]]/1000</f>
        <v>7.0615869186769338</v>
      </c>
    </row>
    <row r="580" spans="1:3" x14ac:dyDescent="0.25">
      <c r="A580" s="9" t="s">
        <v>435</v>
      </c>
      <c r="B580" s="12">
        <v>7031.7321383308772</v>
      </c>
      <c r="C580">
        <f>SAFADModel_final_000045[[#This Row],[Whole Building:Facility Total Electric Demand Power '[W'](Hourly) ]]/1000</f>
        <v>7.0317321383308773</v>
      </c>
    </row>
    <row r="581" spans="1:3" x14ac:dyDescent="0.25">
      <c r="A581" s="9" t="s">
        <v>436</v>
      </c>
      <c r="B581" s="12">
        <v>6987.9867977667382</v>
      </c>
      <c r="C581">
        <f>SAFADModel_final_000045[[#This Row],[Whole Building:Facility Total Electric Demand Power '[W'](Hourly) ]]/1000</f>
        <v>6.9879867977667383</v>
      </c>
    </row>
    <row r="582" spans="1:3" x14ac:dyDescent="0.25">
      <c r="A582" s="9" t="s">
        <v>437</v>
      </c>
      <c r="B582" s="12">
        <v>6942.2214519251038</v>
      </c>
      <c r="C582">
        <f>SAFADModel_final_000045[[#This Row],[Whole Building:Facility Total Electric Demand Power '[W'](Hourly) ]]/1000</f>
        <v>6.9422214519251035</v>
      </c>
    </row>
    <row r="583" spans="1:3" x14ac:dyDescent="0.25">
      <c r="A583" s="9" t="s">
        <v>438</v>
      </c>
      <c r="B583" s="12">
        <v>6939.5426133061746</v>
      </c>
      <c r="C583">
        <f>SAFADModel_final_000045[[#This Row],[Whole Building:Facility Total Electric Demand Power '[W'](Hourly) ]]/1000</f>
        <v>6.9395426133061751</v>
      </c>
    </row>
    <row r="584" spans="1:3" x14ac:dyDescent="0.25">
      <c r="A584" s="9" t="s">
        <v>439</v>
      </c>
      <c r="B584" s="12">
        <v>7017.7895830951411</v>
      </c>
      <c r="C584">
        <f>SAFADModel_final_000045[[#This Row],[Whole Building:Facility Total Electric Demand Power '[W'](Hourly) ]]/1000</f>
        <v>7.0177895830951407</v>
      </c>
    </row>
    <row r="585" spans="1:3" x14ac:dyDescent="0.25">
      <c r="A585" s="9" t="s">
        <v>440</v>
      </c>
      <c r="B585" s="12">
        <v>19585.744493220362</v>
      </c>
      <c r="C585">
        <f>SAFADModel_final_000045[[#This Row],[Whole Building:Facility Total Electric Demand Power '[W'](Hourly) ]]/1000</f>
        <v>19.585744493220361</v>
      </c>
    </row>
    <row r="586" spans="1:3" x14ac:dyDescent="0.25">
      <c r="A586" s="9" t="s">
        <v>441</v>
      </c>
      <c r="B586" s="12">
        <v>99066.775968528396</v>
      </c>
      <c r="C586">
        <f>SAFADModel_final_000045[[#This Row],[Whole Building:Facility Total Electric Demand Power '[W'](Hourly) ]]/1000</f>
        <v>99.06677596852839</v>
      </c>
    </row>
    <row r="587" spans="1:3" x14ac:dyDescent="0.25">
      <c r="A587" s="9" t="s">
        <v>442</v>
      </c>
      <c r="B587" s="12">
        <v>129968.87516594538</v>
      </c>
      <c r="C587">
        <f>SAFADModel_final_000045[[#This Row],[Whole Building:Facility Total Electric Demand Power '[W'](Hourly) ]]/1000</f>
        <v>129.96887516594538</v>
      </c>
    </row>
    <row r="588" spans="1:3" x14ac:dyDescent="0.25">
      <c r="A588" s="9" t="s">
        <v>443</v>
      </c>
      <c r="B588" s="12">
        <v>140006.93375927137</v>
      </c>
      <c r="C588">
        <f>SAFADModel_final_000045[[#This Row],[Whole Building:Facility Total Electric Demand Power '[W'](Hourly) ]]/1000</f>
        <v>140.00693375927136</v>
      </c>
    </row>
    <row r="589" spans="1:3" x14ac:dyDescent="0.25">
      <c r="A589" s="9" t="s">
        <v>444</v>
      </c>
      <c r="B589" s="12">
        <v>139809.71740019441</v>
      </c>
      <c r="C589">
        <f>SAFADModel_final_000045[[#This Row],[Whole Building:Facility Total Electric Demand Power '[W'](Hourly) ]]/1000</f>
        <v>139.80971740019442</v>
      </c>
    </row>
    <row r="590" spans="1:3" x14ac:dyDescent="0.25">
      <c r="A590" s="9" t="s">
        <v>445</v>
      </c>
      <c r="B590" s="12">
        <v>141373.956924725</v>
      </c>
      <c r="C590">
        <f>SAFADModel_final_000045[[#This Row],[Whole Building:Facility Total Electric Demand Power '[W'](Hourly) ]]/1000</f>
        <v>141.37395692472501</v>
      </c>
    </row>
    <row r="591" spans="1:3" x14ac:dyDescent="0.25">
      <c r="A591" s="9" t="s">
        <v>446</v>
      </c>
      <c r="B591" s="12">
        <v>152960.99542257618</v>
      </c>
      <c r="C591">
        <f>SAFADModel_final_000045[[#This Row],[Whole Building:Facility Total Electric Demand Power '[W'](Hourly) ]]/1000</f>
        <v>152.96099542257619</v>
      </c>
    </row>
    <row r="592" spans="1:3" x14ac:dyDescent="0.25">
      <c r="A592" s="9" t="s">
        <v>447</v>
      </c>
      <c r="B592" s="12">
        <v>153333.02629424279</v>
      </c>
      <c r="C592">
        <f>SAFADModel_final_000045[[#This Row],[Whole Building:Facility Total Electric Demand Power '[W'](Hourly) ]]/1000</f>
        <v>153.33302629424279</v>
      </c>
    </row>
    <row r="593" spans="1:3" x14ac:dyDescent="0.25">
      <c r="A593" s="9" t="s">
        <v>448</v>
      </c>
      <c r="B593" s="12">
        <v>158465.09954481106</v>
      </c>
      <c r="C593">
        <f>SAFADModel_final_000045[[#This Row],[Whole Building:Facility Total Electric Demand Power '[W'](Hourly) ]]/1000</f>
        <v>158.46509954481107</v>
      </c>
    </row>
    <row r="594" spans="1:3" x14ac:dyDescent="0.25">
      <c r="A594" s="9" t="s">
        <v>449</v>
      </c>
      <c r="B594" s="12">
        <v>146572.72477502786</v>
      </c>
      <c r="C594">
        <f>SAFADModel_final_000045[[#This Row],[Whole Building:Facility Total Electric Demand Power '[W'](Hourly) ]]/1000</f>
        <v>146.57272477502787</v>
      </c>
    </row>
    <row r="595" spans="1:3" x14ac:dyDescent="0.25">
      <c r="A595" s="9" t="s">
        <v>450</v>
      </c>
      <c r="B595" s="12">
        <v>76135.49451330665</v>
      </c>
      <c r="C595">
        <f>SAFADModel_final_000045[[#This Row],[Whole Building:Facility Total Electric Demand Power '[W'](Hourly) ]]/1000</f>
        <v>76.135494513306654</v>
      </c>
    </row>
    <row r="596" spans="1:3" x14ac:dyDescent="0.25">
      <c r="A596" s="9" t="s">
        <v>451</v>
      </c>
      <c r="B596" s="12">
        <v>55513.727228618889</v>
      </c>
      <c r="C596">
        <f>SAFADModel_final_000045[[#This Row],[Whole Building:Facility Total Electric Demand Power '[W'](Hourly) ]]/1000</f>
        <v>55.51372722861889</v>
      </c>
    </row>
    <row r="597" spans="1:3" x14ac:dyDescent="0.25">
      <c r="A597" s="9" t="s">
        <v>452</v>
      </c>
      <c r="B597" s="12">
        <v>40357.6764813064</v>
      </c>
      <c r="C597">
        <f>SAFADModel_final_000045[[#This Row],[Whole Building:Facility Total Electric Demand Power '[W'](Hourly) ]]/1000</f>
        <v>40.357676481306399</v>
      </c>
    </row>
    <row r="598" spans="1:3" x14ac:dyDescent="0.25">
      <c r="A598" s="9" t="s">
        <v>453</v>
      </c>
      <c r="B598" s="12">
        <v>7156.8762919773008</v>
      </c>
      <c r="C598">
        <f>SAFADModel_final_000045[[#This Row],[Whole Building:Facility Total Electric Demand Power '[W'](Hourly) ]]/1000</f>
        <v>7.1568762919773006</v>
      </c>
    </row>
    <row r="599" spans="1:3" x14ac:dyDescent="0.25">
      <c r="A599" s="9" t="s">
        <v>454</v>
      </c>
      <c r="B599" s="12">
        <v>7139.3341549014913</v>
      </c>
      <c r="C599">
        <f>SAFADModel_final_000045[[#This Row],[Whole Building:Facility Total Electric Demand Power '[W'](Hourly) ]]/1000</f>
        <v>7.1393341549014915</v>
      </c>
    </row>
    <row r="600" spans="1:3" x14ac:dyDescent="0.25">
      <c r="A600" s="9" t="s">
        <v>455</v>
      </c>
      <c r="B600" s="12">
        <v>7124.8777568342111</v>
      </c>
      <c r="C600">
        <f>SAFADModel_final_000045[[#This Row],[Whole Building:Facility Total Electric Demand Power '[W'](Hourly) ]]/1000</f>
        <v>7.124877756834211</v>
      </c>
    </row>
    <row r="601" spans="1:3" x14ac:dyDescent="0.25">
      <c r="A601" s="9" t="s">
        <v>456</v>
      </c>
      <c r="B601" s="12">
        <v>7109.4478620986629</v>
      </c>
      <c r="C601">
        <f>SAFADModel_final_000045[[#This Row],[Whole Building:Facility Total Electric Demand Power '[W'](Hourly) ]]/1000</f>
        <v>7.109447862098663</v>
      </c>
    </row>
    <row r="602" spans="1:3" x14ac:dyDescent="0.25">
      <c r="A602" s="9" t="s">
        <v>457</v>
      </c>
      <c r="B602" s="12">
        <v>7095.1807109516694</v>
      </c>
      <c r="C602">
        <f>SAFADModel_final_000045[[#This Row],[Whole Building:Facility Total Electric Demand Power '[W'](Hourly) ]]/1000</f>
        <v>7.0951807109516691</v>
      </c>
    </row>
    <row r="603" spans="1:3" x14ac:dyDescent="0.25">
      <c r="A603" s="9" t="s">
        <v>458</v>
      </c>
      <c r="B603" s="12">
        <v>7077.3998288217053</v>
      </c>
      <c r="C603">
        <f>SAFADModel_final_000045[[#This Row],[Whole Building:Facility Total Electric Demand Power '[W'](Hourly) ]]/1000</f>
        <v>7.0773998288217053</v>
      </c>
    </row>
    <row r="604" spans="1:3" x14ac:dyDescent="0.25">
      <c r="A604" s="9" t="s">
        <v>459</v>
      </c>
      <c r="B604" s="12">
        <v>7048.998840159632</v>
      </c>
      <c r="C604">
        <f>SAFADModel_final_000045[[#This Row],[Whole Building:Facility Total Electric Demand Power '[W'](Hourly) ]]/1000</f>
        <v>7.0489988401596317</v>
      </c>
    </row>
    <row r="605" spans="1:3" x14ac:dyDescent="0.25">
      <c r="A605" s="9" t="s">
        <v>460</v>
      </c>
      <c r="B605" s="12">
        <v>7014.5007536978264</v>
      </c>
      <c r="C605">
        <f>SAFADModel_final_000045[[#This Row],[Whole Building:Facility Total Electric Demand Power '[W'](Hourly) ]]/1000</f>
        <v>7.0145007536978268</v>
      </c>
    </row>
    <row r="606" spans="1:3" x14ac:dyDescent="0.25">
      <c r="A606" s="9" t="s">
        <v>461</v>
      </c>
      <c r="B606" s="12">
        <v>6985.4593722183454</v>
      </c>
      <c r="C606">
        <f>SAFADModel_final_000045[[#This Row],[Whole Building:Facility Total Electric Demand Power '[W'](Hourly) ]]/1000</f>
        <v>6.9854593722183456</v>
      </c>
    </row>
    <row r="607" spans="1:3" x14ac:dyDescent="0.25">
      <c r="A607" s="9" t="s">
        <v>462</v>
      </c>
      <c r="B607" s="12">
        <v>6980.5173045148431</v>
      </c>
      <c r="C607">
        <f>SAFADModel_final_000045[[#This Row],[Whole Building:Facility Total Electric Demand Power '[W'](Hourly) ]]/1000</f>
        <v>6.9805173045148434</v>
      </c>
    </row>
    <row r="608" spans="1:3" x14ac:dyDescent="0.25">
      <c r="A608" s="9" t="s">
        <v>463</v>
      </c>
      <c r="B608" s="12">
        <v>7019.3297743194662</v>
      </c>
      <c r="C608">
        <f>SAFADModel_final_000045[[#This Row],[Whole Building:Facility Total Electric Demand Power '[W'](Hourly) ]]/1000</f>
        <v>7.0193297743194663</v>
      </c>
    </row>
    <row r="609" spans="1:3" x14ac:dyDescent="0.25">
      <c r="A609" s="9" t="s">
        <v>464</v>
      </c>
      <c r="B609" s="12">
        <v>24271.019405746654</v>
      </c>
      <c r="C609">
        <f>SAFADModel_final_000045[[#This Row],[Whole Building:Facility Total Electric Demand Power '[W'](Hourly) ]]/1000</f>
        <v>24.271019405746653</v>
      </c>
    </row>
    <row r="610" spans="1:3" x14ac:dyDescent="0.25">
      <c r="A610" s="9" t="s">
        <v>465</v>
      </c>
      <c r="B610" s="12">
        <v>84639.925521828307</v>
      </c>
      <c r="C610">
        <f>SAFADModel_final_000045[[#This Row],[Whole Building:Facility Total Electric Demand Power '[W'](Hourly) ]]/1000</f>
        <v>84.639925521828303</v>
      </c>
    </row>
    <row r="611" spans="1:3" x14ac:dyDescent="0.25">
      <c r="A611" s="9" t="s">
        <v>466</v>
      </c>
      <c r="B611" s="12">
        <v>128239.11298310799</v>
      </c>
      <c r="C611">
        <f>SAFADModel_final_000045[[#This Row],[Whole Building:Facility Total Electric Demand Power '[W'](Hourly) ]]/1000</f>
        <v>128.23911298310799</v>
      </c>
    </row>
    <row r="612" spans="1:3" x14ac:dyDescent="0.25">
      <c r="A612" s="9" t="s">
        <v>467</v>
      </c>
      <c r="B612" s="12">
        <v>127331.5606241623</v>
      </c>
      <c r="C612">
        <f>SAFADModel_final_000045[[#This Row],[Whole Building:Facility Total Electric Demand Power '[W'](Hourly) ]]/1000</f>
        <v>127.33156062416231</v>
      </c>
    </row>
    <row r="613" spans="1:3" x14ac:dyDescent="0.25">
      <c r="A613" s="9" t="s">
        <v>468</v>
      </c>
      <c r="B613" s="12">
        <v>129934.06893935776</v>
      </c>
      <c r="C613">
        <f>SAFADModel_final_000045[[#This Row],[Whole Building:Facility Total Electric Demand Power '[W'](Hourly) ]]/1000</f>
        <v>129.93406893935776</v>
      </c>
    </row>
    <row r="614" spans="1:3" x14ac:dyDescent="0.25">
      <c r="A614" s="9" t="s">
        <v>469</v>
      </c>
      <c r="B614" s="12">
        <v>137662.35144777712</v>
      </c>
      <c r="C614">
        <f>SAFADModel_final_000045[[#This Row],[Whole Building:Facility Total Electric Demand Power '[W'](Hourly) ]]/1000</f>
        <v>137.66235144777713</v>
      </c>
    </row>
    <row r="615" spans="1:3" x14ac:dyDescent="0.25">
      <c r="A615" s="9" t="s">
        <v>470</v>
      </c>
      <c r="B615" s="12">
        <v>143922.79504871686</v>
      </c>
      <c r="C615">
        <f>SAFADModel_final_000045[[#This Row],[Whole Building:Facility Total Electric Demand Power '[W'](Hourly) ]]/1000</f>
        <v>143.92279504871686</v>
      </c>
    </row>
    <row r="616" spans="1:3" x14ac:dyDescent="0.25">
      <c r="A616" s="9" t="s">
        <v>471</v>
      </c>
      <c r="B616" s="12">
        <v>132350.60210239457</v>
      </c>
      <c r="C616">
        <f>SAFADModel_final_000045[[#This Row],[Whole Building:Facility Total Electric Demand Power '[W'](Hourly) ]]/1000</f>
        <v>132.35060210239456</v>
      </c>
    </row>
    <row r="617" spans="1:3" x14ac:dyDescent="0.25">
      <c r="A617" s="9" t="s">
        <v>472</v>
      </c>
      <c r="B617" s="12">
        <v>119577.06269765929</v>
      </c>
      <c r="C617">
        <f>SAFADModel_final_000045[[#This Row],[Whole Building:Facility Total Electric Demand Power '[W'](Hourly) ]]/1000</f>
        <v>119.57706269765929</v>
      </c>
    </row>
    <row r="618" spans="1:3" x14ac:dyDescent="0.25">
      <c r="A618" s="9" t="s">
        <v>473</v>
      </c>
      <c r="B618" s="12">
        <v>107057.93124027987</v>
      </c>
      <c r="C618">
        <f>SAFADModel_final_000045[[#This Row],[Whole Building:Facility Total Electric Demand Power '[W'](Hourly) ]]/1000</f>
        <v>107.05793124027987</v>
      </c>
    </row>
    <row r="619" spans="1:3" x14ac:dyDescent="0.25">
      <c r="A619" s="9" t="s">
        <v>474</v>
      </c>
      <c r="B619" s="12">
        <v>47561.727517157582</v>
      </c>
      <c r="C619">
        <f>SAFADModel_final_000045[[#This Row],[Whole Building:Facility Total Electric Demand Power '[W'](Hourly) ]]/1000</f>
        <v>47.561727517157586</v>
      </c>
    </row>
    <row r="620" spans="1:3" x14ac:dyDescent="0.25">
      <c r="A620" s="9" t="s">
        <v>475</v>
      </c>
      <c r="B620" s="12">
        <v>25830.338172837608</v>
      </c>
      <c r="C620">
        <f>SAFADModel_final_000045[[#This Row],[Whole Building:Facility Total Electric Demand Power '[W'](Hourly) ]]/1000</f>
        <v>25.830338172837607</v>
      </c>
    </row>
    <row r="621" spans="1:3" x14ac:dyDescent="0.25">
      <c r="A621" s="9" t="s">
        <v>476</v>
      </c>
      <c r="B621" s="12">
        <v>16630.447911146704</v>
      </c>
      <c r="C621">
        <f>SAFADModel_final_000045[[#This Row],[Whole Building:Facility Total Electric Demand Power '[W'](Hourly) ]]/1000</f>
        <v>16.630447911146703</v>
      </c>
    </row>
    <row r="622" spans="1:3" x14ac:dyDescent="0.25">
      <c r="A622" s="9" t="s">
        <v>477</v>
      </c>
      <c r="B622" s="12">
        <v>11839.582019845242</v>
      </c>
      <c r="C622">
        <f>SAFADModel_final_000045[[#This Row],[Whole Building:Facility Total Electric Demand Power '[W'](Hourly) ]]/1000</f>
        <v>11.839582019845242</v>
      </c>
    </row>
    <row r="623" spans="1:3" x14ac:dyDescent="0.25">
      <c r="A623" s="9" t="s">
        <v>478</v>
      </c>
      <c r="B623" s="12">
        <v>7102.6621696707143</v>
      </c>
      <c r="C623">
        <f>SAFADModel_final_000045[[#This Row],[Whole Building:Facility Total Electric Demand Power '[W'](Hourly) ]]/1000</f>
        <v>7.1026621696707144</v>
      </c>
    </row>
    <row r="624" spans="1:3" x14ac:dyDescent="0.25">
      <c r="A624" s="9" t="s">
        <v>479</v>
      </c>
      <c r="B624" s="12">
        <v>7128.397271521434</v>
      </c>
      <c r="C624">
        <f>SAFADModel_final_000045[[#This Row],[Whole Building:Facility Total Electric Demand Power '[W'](Hourly) ]]/1000</f>
        <v>7.1283972715214343</v>
      </c>
    </row>
    <row r="625" spans="1:3" x14ac:dyDescent="0.25">
      <c r="A625" s="9" t="s">
        <v>480</v>
      </c>
      <c r="B625" s="12">
        <v>7142.8598529932169</v>
      </c>
      <c r="C625">
        <f>SAFADModel_final_000045[[#This Row],[Whole Building:Facility Total Electric Demand Power '[W'](Hourly) ]]/1000</f>
        <v>7.142859852993217</v>
      </c>
    </row>
    <row r="626" spans="1:3" x14ac:dyDescent="0.25">
      <c r="A626" s="9" t="s">
        <v>677</v>
      </c>
      <c r="B626" s="12">
        <v>7128.8208309129805</v>
      </c>
      <c r="C626">
        <f>SAFADModel_final_000045[[#This Row],[Whole Building:Facility Total Electric Demand Power '[W'](Hourly) ]]/1000</f>
        <v>7.1288208309129804</v>
      </c>
    </row>
    <row r="627" spans="1:3" x14ac:dyDescent="0.25">
      <c r="A627" s="9" t="s">
        <v>678</v>
      </c>
      <c r="B627" s="12">
        <v>7104.8394001808165</v>
      </c>
      <c r="C627">
        <f>SAFADModel_final_000045[[#This Row],[Whole Building:Facility Total Electric Demand Power '[W'](Hourly) ]]/1000</f>
        <v>7.1048394001808166</v>
      </c>
    </row>
    <row r="628" spans="1:3" x14ac:dyDescent="0.25">
      <c r="A628" s="9" t="s">
        <v>679</v>
      </c>
      <c r="B628" s="12">
        <v>7075.9849522710165</v>
      </c>
      <c r="C628">
        <f>SAFADModel_final_000045[[#This Row],[Whole Building:Facility Total Electric Demand Power '[W'](Hourly) ]]/1000</f>
        <v>7.0759849522710168</v>
      </c>
    </row>
    <row r="629" spans="1:3" x14ac:dyDescent="0.25">
      <c r="A629" s="9" t="s">
        <v>680</v>
      </c>
      <c r="B629" s="12">
        <v>7034.9853390101453</v>
      </c>
      <c r="C629">
        <f>SAFADModel_final_000045[[#This Row],[Whole Building:Facility Total Electric Demand Power '[W'](Hourly) ]]/1000</f>
        <v>7.0349853390101451</v>
      </c>
    </row>
    <row r="630" spans="1:3" x14ac:dyDescent="0.25">
      <c r="A630" s="9" t="s">
        <v>681</v>
      </c>
      <c r="B630" s="12">
        <v>6988.2020406173215</v>
      </c>
      <c r="C630">
        <f>SAFADModel_final_000045[[#This Row],[Whole Building:Facility Total Electric Demand Power '[W'](Hourly) ]]/1000</f>
        <v>6.9882020406173213</v>
      </c>
    </row>
    <row r="631" spans="1:3" x14ac:dyDescent="0.25">
      <c r="A631" s="9" t="s">
        <v>682</v>
      </c>
      <c r="B631" s="12">
        <v>6960.867212376128</v>
      </c>
      <c r="C631">
        <f>SAFADModel_final_000045[[#This Row],[Whole Building:Facility Total Electric Demand Power '[W'](Hourly) ]]/1000</f>
        <v>6.9608672123761277</v>
      </c>
    </row>
    <row r="632" spans="1:3" x14ac:dyDescent="0.25">
      <c r="A632" s="9" t="s">
        <v>683</v>
      </c>
      <c r="B632" s="12">
        <v>6984.9954992549174</v>
      </c>
      <c r="C632">
        <f>SAFADModel_final_000045[[#This Row],[Whole Building:Facility Total Electric Demand Power '[W'](Hourly) ]]/1000</f>
        <v>6.984995499254917</v>
      </c>
    </row>
    <row r="633" spans="1:3" x14ac:dyDescent="0.25">
      <c r="A633" s="9" t="s">
        <v>684</v>
      </c>
      <c r="B633" s="12">
        <v>7039.7819902399469</v>
      </c>
      <c r="C633">
        <f>SAFADModel_final_000045[[#This Row],[Whole Building:Facility Total Electric Demand Power '[W'](Hourly) ]]/1000</f>
        <v>7.0397819902399466</v>
      </c>
    </row>
    <row r="634" spans="1:3" x14ac:dyDescent="0.25">
      <c r="A634" s="9" t="s">
        <v>685</v>
      </c>
      <c r="B634" s="12">
        <v>62025.312443312287</v>
      </c>
      <c r="C634">
        <f>SAFADModel_final_000045[[#This Row],[Whole Building:Facility Total Electric Demand Power '[W'](Hourly) ]]/1000</f>
        <v>62.025312443312288</v>
      </c>
    </row>
    <row r="635" spans="1:3" x14ac:dyDescent="0.25">
      <c r="A635" s="9" t="s">
        <v>686</v>
      </c>
      <c r="B635" s="12">
        <v>84355.451842878931</v>
      </c>
      <c r="C635">
        <f>SAFADModel_final_000045[[#This Row],[Whole Building:Facility Total Electric Demand Power '[W'](Hourly) ]]/1000</f>
        <v>84.355451842878935</v>
      </c>
    </row>
    <row r="636" spans="1:3" x14ac:dyDescent="0.25">
      <c r="A636" s="9" t="s">
        <v>687</v>
      </c>
      <c r="B636" s="12">
        <v>95504.573572503519</v>
      </c>
      <c r="C636">
        <f>SAFADModel_final_000045[[#This Row],[Whole Building:Facility Total Electric Demand Power '[W'](Hourly) ]]/1000</f>
        <v>95.504573572503517</v>
      </c>
    </row>
    <row r="637" spans="1:3" x14ac:dyDescent="0.25">
      <c r="A637" s="9" t="s">
        <v>688</v>
      </c>
      <c r="B637" s="12">
        <v>89020.175880226467</v>
      </c>
      <c r="C637">
        <f>SAFADModel_final_000045[[#This Row],[Whole Building:Facility Total Electric Demand Power '[W'](Hourly) ]]/1000</f>
        <v>89.020175880226461</v>
      </c>
    </row>
    <row r="638" spans="1:3" x14ac:dyDescent="0.25">
      <c r="A638" s="9" t="s">
        <v>689</v>
      </c>
      <c r="B638" s="12">
        <v>59112.266308027552</v>
      </c>
      <c r="C638">
        <f>SAFADModel_final_000045[[#This Row],[Whole Building:Facility Total Electric Demand Power '[W'](Hourly) ]]/1000</f>
        <v>59.11226630802755</v>
      </c>
    </row>
    <row r="639" spans="1:3" x14ac:dyDescent="0.25">
      <c r="A639" s="9" t="s">
        <v>690</v>
      </c>
      <c r="B639" s="12">
        <v>53255.95903467686</v>
      </c>
      <c r="C639">
        <f>SAFADModel_final_000045[[#This Row],[Whole Building:Facility Total Electric Demand Power '[W'](Hourly) ]]/1000</f>
        <v>53.255959034676863</v>
      </c>
    </row>
    <row r="640" spans="1:3" x14ac:dyDescent="0.25">
      <c r="A640" s="9" t="s">
        <v>691</v>
      </c>
      <c r="B640" s="12">
        <v>52799.638454940919</v>
      </c>
      <c r="C640">
        <f>SAFADModel_final_000045[[#This Row],[Whole Building:Facility Total Electric Demand Power '[W'](Hourly) ]]/1000</f>
        <v>52.799638454940919</v>
      </c>
    </row>
    <row r="641" spans="1:3" x14ac:dyDescent="0.25">
      <c r="A641" s="9" t="s">
        <v>692</v>
      </c>
      <c r="B641" s="12">
        <v>47093.414323187382</v>
      </c>
      <c r="C641">
        <f>SAFADModel_final_000045[[#This Row],[Whole Building:Facility Total Electric Demand Power '[W'](Hourly) ]]/1000</f>
        <v>47.093414323187382</v>
      </c>
    </row>
    <row r="642" spans="1:3" x14ac:dyDescent="0.25">
      <c r="A642" s="9" t="s">
        <v>693</v>
      </c>
      <c r="B642" s="12">
        <v>38856.797822834087</v>
      </c>
      <c r="C642">
        <f>SAFADModel_final_000045[[#This Row],[Whole Building:Facility Total Electric Demand Power '[W'](Hourly) ]]/1000</f>
        <v>38.856797822834089</v>
      </c>
    </row>
    <row r="643" spans="1:3" x14ac:dyDescent="0.25">
      <c r="A643" s="9" t="s">
        <v>694</v>
      </c>
      <c r="B643" s="12">
        <v>31677.844089083625</v>
      </c>
      <c r="C643">
        <f>SAFADModel_final_000045[[#This Row],[Whole Building:Facility Total Electric Demand Power '[W'](Hourly) ]]/1000</f>
        <v>31.677844089083624</v>
      </c>
    </row>
    <row r="644" spans="1:3" x14ac:dyDescent="0.25">
      <c r="A644" s="9" t="s">
        <v>695</v>
      </c>
      <c r="B644" s="12">
        <v>24409.668512811681</v>
      </c>
      <c r="C644">
        <f>SAFADModel_final_000045[[#This Row],[Whole Building:Facility Total Electric Demand Power '[W'](Hourly) ]]/1000</f>
        <v>24.409668512811681</v>
      </c>
    </row>
    <row r="645" spans="1:3" x14ac:dyDescent="0.25">
      <c r="A645" s="9" t="s">
        <v>696</v>
      </c>
      <c r="B645" s="12">
        <v>12402.743861389436</v>
      </c>
      <c r="C645">
        <f>SAFADModel_final_000045[[#This Row],[Whole Building:Facility Total Electric Demand Power '[W'](Hourly) ]]/1000</f>
        <v>12.402743861389435</v>
      </c>
    </row>
    <row r="646" spans="1:3" x14ac:dyDescent="0.25">
      <c r="A646" s="9" t="s">
        <v>697</v>
      </c>
      <c r="B646" s="12">
        <v>12029.957708091448</v>
      </c>
      <c r="C646">
        <f>SAFADModel_final_000045[[#This Row],[Whole Building:Facility Total Electric Demand Power '[W'](Hourly) ]]/1000</f>
        <v>12.029957708091448</v>
      </c>
    </row>
    <row r="647" spans="1:3" x14ac:dyDescent="0.25">
      <c r="A647" s="9" t="s">
        <v>698</v>
      </c>
      <c r="B647" s="12">
        <v>7373.6506604212054</v>
      </c>
      <c r="C647">
        <f>SAFADModel_final_000045[[#This Row],[Whole Building:Facility Total Electric Demand Power '[W'](Hourly) ]]/1000</f>
        <v>7.3736506604212053</v>
      </c>
    </row>
    <row r="648" spans="1:3" x14ac:dyDescent="0.25">
      <c r="A648" s="9" t="s">
        <v>699</v>
      </c>
      <c r="B648" s="12">
        <v>7250.9922811575934</v>
      </c>
      <c r="C648">
        <f>SAFADModel_final_000045[[#This Row],[Whole Building:Facility Total Electric Demand Power '[W'](Hourly) ]]/1000</f>
        <v>7.2509922811575933</v>
      </c>
    </row>
    <row r="649" spans="1:3" x14ac:dyDescent="0.25">
      <c r="A649" s="9" t="s">
        <v>700</v>
      </c>
      <c r="B649" s="12">
        <v>7209.4542865751928</v>
      </c>
      <c r="C649">
        <f>SAFADModel_final_000045[[#This Row],[Whole Building:Facility Total Electric Demand Power '[W'](Hourly) ]]/1000</f>
        <v>7.2094542865751929</v>
      </c>
    </row>
    <row r="650" spans="1:3" x14ac:dyDescent="0.25">
      <c r="A650" s="9" t="s">
        <v>701</v>
      </c>
      <c r="B650" s="12">
        <v>7179.7600644673739</v>
      </c>
      <c r="C650">
        <f>SAFADModel_final_000045[[#This Row],[Whole Building:Facility Total Electric Demand Power '[W'](Hourly) ]]/1000</f>
        <v>7.1797600644673736</v>
      </c>
    </row>
    <row r="651" spans="1:3" x14ac:dyDescent="0.25">
      <c r="A651" s="9" t="s">
        <v>702</v>
      </c>
      <c r="B651" s="12">
        <v>7153.9550878799419</v>
      </c>
      <c r="C651">
        <f>SAFADModel_final_000045[[#This Row],[Whole Building:Facility Total Electric Demand Power '[W'](Hourly) ]]/1000</f>
        <v>7.1539550878799423</v>
      </c>
    </row>
    <row r="652" spans="1:3" x14ac:dyDescent="0.25">
      <c r="A652" s="9" t="s">
        <v>703</v>
      </c>
      <c r="B652" s="12">
        <v>7136.9220035933058</v>
      </c>
      <c r="C652">
        <f>SAFADModel_final_000045[[#This Row],[Whole Building:Facility Total Electric Demand Power '[W'](Hourly) ]]/1000</f>
        <v>7.1369220035933054</v>
      </c>
    </row>
    <row r="653" spans="1:3" x14ac:dyDescent="0.25">
      <c r="A653" s="9" t="s">
        <v>704</v>
      </c>
      <c r="B653" s="12">
        <v>7118.4995812071584</v>
      </c>
      <c r="C653">
        <f>SAFADModel_final_000045[[#This Row],[Whole Building:Facility Total Electric Demand Power '[W'](Hourly) ]]/1000</f>
        <v>7.1184995812071588</v>
      </c>
    </row>
    <row r="654" spans="1:3" x14ac:dyDescent="0.25">
      <c r="A654" s="9" t="s">
        <v>705</v>
      </c>
      <c r="B654" s="12">
        <v>7095.5743050728697</v>
      </c>
      <c r="C654">
        <f>SAFADModel_final_000045[[#This Row],[Whole Building:Facility Total Electric Demand Power '[W'](Hourly) ]]/1000</f>
        <v>7.0955743050728701</v>
      </c>
    </row>
    <row r="655" spans="1:3" x14ac:dyDescent="0.25">
      <c r="A655" s="9" t="s">
        <v>706</v>
      </c>
      <c r="B655" s="12">
        <v>7100.3768738439976</v>
      </c>
      <c r="C655">
        <f>SAFADModel_final_000045[[#This Row],[Whole Building:Facility Total Electric Demand Power '[W'](Hourly) ]]/1000</f>
        <v>7.1003768738439978</v>
      </c>
    </row>
    <row r="656" spans="1:3" x14ac:dyDescent="0.25">
      <c r="A656" s="9" t="s">
        <v>707</v>
      </c>
      <c r="B656" s="12">
        <v>7149.8422671271592</v>
      </c>
      <c r="C656">
        <f>SAFADModel_final_000045[[#This Row],[Whole Building:Facility Total Electric Demand Power '[W'](Hourly) ]]/1000</f>
        <v>7.1498422671271591</v>
      </c>
    </row>
    <row r="657" spans="1:3" x14ac:dyDescent="0.25">
      <c r="A657" s="9" t="s">
        <v>708</v>
      </c>
      <c r="B657" s="12">
        <v>7206.9123831652541</v>
      </c>
      <c r="C657">
        <f>SAFADModel_final_000045[[#This Row],[Whole Building:Facility Total Electric Demand Power '[W'](Hourly) ]]/1000</f>
        <v>7.2069123831652542</v>
      </c>
    </row>
    <row r="658" spans="1:3" x14ac:dyDescent="0.25">
      <c r="A658" s="9" t="s">
        <v>709</v>
      </c>
      <c r="B658" s="12">
        <v>7254.7292015603953</v>
      </c>
      <c r="C658">
        <f>SAFADModel_final_000045[[#This Row],[Whole Building:Facility Total Electric Demand Power '[W'](Hourly) ]]/1000</f>
        <v>7.2547292015603952</v>
      </c>
    </row>
    <row r="659" spans="1:3" x14ac:dyDescent="0.25">
      <c r="A659" s="9" t="s">
        <v>710</v>
      </c>
      <c r="B659" s="12">
        <v>7290.758943798206</v>
      </c>
      <c r="C659">
        <f>SAFADModel_final_000045[[#This Row],[Whole Building:Facility Total Electric Demand Power '[W'](Hourly) ]]/1000</f>
        <v>7.2907589437982061</v>
      </c>
    </row>
    <row r="660" spans="1:3" x14ac:dyDescent="0.25">
      <c r="A660" s="9" t="s">
        <v>711</v>
      </c>
      <c r="B660" s="12">
        <v>7316.3952971365134</v>
      </c>
      <c r="C660">
        <f>SAFADModel_final_000045[[#This Row],[Whole Building:Facility Total Electric Demand Power '[W'](Hourly) ]]/1000</f>
        <v>7.3163952971365136</v>
      </c>
    </row>
    <row r="661" spans="1:3" x14ac:dyDescent="0.25">
      <c r="A661" s="9" t="s">
        <v>712</v>
      </c>
      <c r="B661" s="12">
        <v>7333.9525920301048</v>
      </c>
      <c r="C661">
        <f>SAFADModel_final_000045[[#This Row],[Whole Building:Facility Total Electric Demand Power '[W'](Hourly) ]]/1000</f>
        <v>7.333952592030105</v>
      </c>
    </row>
    <row r="662" spans="1:3" x14ac:dyDescent="0.25">
      <c r="A662" s="9" t="s">
        <v>713</v>
      </c>
      <c r="B662" s="12">
        <v>7338.6574330908334</v>
      </c>
      <c r="C662">
        <f>SAFADModel_final_000045[[#This Row],[Whole Building:Facility Total Electric Demand Power '[W'](Hourly) ]]/1000</f>
        <v>7.338657433090833</v>
      </c>
    </row>
    <row r="663" spans="1:3" x14ac:dyDescent="0.25">
      <c r="A663" s="9" t="s">
        <v>714</v>
      </c>
      <c r="B663" s="12">
        <v>7335.7885007531877</v>
      </c>
      <c r="C663">
        <f>SAFADModel_final_000045[[#This Row],[Whole Building:Facility Total Electric Demand Power '[W'](Hourly) ]]/1000</f>
        <v>7.3357885007531873</v>
      </c>
    </row>
    <row r="664" spans="1:3" x14ac:dyDescent="0.25">
      <c r="A664" s="9" t="s">
        <v>715</v>
      </c>
      <c r="B664" s="12">
        <v>7316.626205036232</v>
      </c>
      <c r="C664">
        <f>SAFADModel_final_000045[[#This Row],[Whole Building:Facility Total Electric Demand Power '[W'](Hourly) ]]/1000</f>
        <v>7.3166262050362318</v>
      </c>
    </row>
    <row r="665" spans="1:3" x14ac:dyDescent="0.25">
      <c r="A665" s="9" t="s">
        <v>716</v>
      </c>
      <c r="B665" s="12">
        <v>7293.4369766710961</v>
      </c>
      <c r="C665">
        <f>SAFADModel_final_000045[[#This Row],[Whole Building:Facility Total Electric Demand Power '[W'](Hourly) ]]/1000</f>
        <v>7.2934369766710958</v>
      </c>
    </row>
    <row r="666" spans="1:3" x14ac:dyDescent="0.25">
      <c r="A666" s="9" t="s">
        <v>717</v>
      </c>
      <c r="B666" s="12">
        <v>7269.6831689099445</v>
      </c>
      <c r="C666">
        <f>SAFADModel_final_000045[[#This Row],[Whole Building:Facility Total Electric Demand Power '[W'](Hourly) ]]/1000</f>
        <v>7.2696831689099444</v>
      </c>
    </row>
    <row r="667" spans="1:3" x14ac:dyDescent="0.25">
      <c r="A667" s="9" t="s">
        <v>718</v>
      </c>
      <c r="B667" s="12">
        <v>7245.3651126279947</v>
      </c>
      <c r="C667">
        <f>SAFADModel_final_000045[[#This Row],[Whole Building:Facility Total Electric Demand Power '[W'](Hourly) ]]/1000</f>
        <v>7.2453651126279945</v>
      </c>
    </row>
    <row r="668" spans="1:3" x14ac:dyDescent="0.25">
      <c r="A668" s="9" t="s">
        <v>719</v>
      </c>
      <c r="B668" s="12">
        <v>7218.2422086441393</v>
      </c>
      <c r="C668">
        <f>SAFADModel_final_000045[[#This Row],[Whole Building:Facility Total Electric Demand Power '[W'](Hourly) ]]/1000</f>
        <v>7.2182422086441393</v>
      </c>
    </row>
    <row r="669" spans="1:3" x14ac:dyDescent="0.25">
      <c r="A669" s="9" t="s">
        <v>720</v>
      </c>
      <c r="B669" s="12">
        <v>7180.2695480706507</v>
      </c>
      <c r="C669">
        <f>SAFADModel_final_000045[[#This Row],[Whole Building:Facility Total Electric Demand Power '[W'](Hourly) ]]/1000</f>
        <v>7.1802695480706511</v>
      </c>
    </row>
    <row r="670" spans="1:3" x14ac:dyDescent="0.25">
      <c r="A670" s="9" t="s">
        <v>721</v>
      </c>
      <c r="B670" s="12">
        <v>7151.7626991276702</v>
      </c>
      <c r="C670">
        <f>SAFADModel_final_000045[[#This Row],[Whole Building:Facility Total Electric Demand Power '[W'](Hourly) ]]/1000</f>
        <v>7.1517626991276702</v>
      </c>
    </row>
    <row r="671" spans="1:3" x14ac:dyDescent="0.25">
      <c r="A671" s="9" t="s">
        <v>722</v>
      </c>
      <c r="B671" s="12">
        <v>7127.7806785751454</v>
      </c>
      <c r="C671">
        <f>SAFADModel_final_000045[[#This Row],[Whole Building:Facility Total Electric Demand Power '[W'](Hourly) ]]/1000</f>
        <v>7.1277806785751459</v>
      </c>
    </row>
    <row r="672" spans="1:3" x14ac:dyDescent="0.25">
      <c r="A672" s="9" t="s">
        <v>723</v>
      </c>
      <c r="B672" s="12">
        <v>7103.0930156037239</v>
      </c>
      <c r="C672">
        <f>SAFADModel_final_000045[[#This Row],[Whole Building:Facility Total Electric Demand Power '[W'](Hourly) ]]/1000</f>
        <v>7.103093015603724</v>
      </c>
    </row>
    <row r="673" spans="1:3" x14ac:dyDescent="0.25">
      <c r="A673" s="9" t="s">
        <v>724</v>
      </c>
      <c r="B673" s="12">
        <v>7074.7397811870696</v>
      </c>
      <c r="C673">
        <f>SAFADModel_final_000045[[#This Row],[Whole Building:Facility Total Electric Demand Power '[W'](Hourly) ]]/1000</f>
        <v>7.0747397811870698</v>
      </c>
    </row>
    <row r="674" spans="1:3" x14ac:dyDescent="0.25">
      <c r="A674" s="9" t="s">
        <v>481</v>
      </c>
      <c r="B674" s="12">
        <v>7038.6425440839694</v>
      </c>
      <c r="C674">
        <f>SAFADModel_final_000045[[#This Row],[Whole Building:Facility Total Electric Demand Power '[W'](Hourly) ]]/1000</f>
        <v>7.0386425440839693</v>
      </c>
    </row>
    <row r="675" spans="1:3" x14ac:dyDescent="0.25">
      <c r="A675" s="9" t="s">
        <v>482</v>
      </c>
      <c r="B675" s="12">
        <v>7004.0485359217373</v>
      </c>
      <c r="C675">
        <f>SAFADModel_final_000045[[#This Row],[Whole Building:Facility Total Electric Demand Power '[W'](Hourly) ]]/1000</f>
        <v>7.0040485359217373</v>
      </c>
    </row>
    <row r="676" spans="1:3" x14ac:dyDescent="0.25">
      <c r="A676" s="9" t="s">
        <v>483</v>
      </c>
      <c r="B676" s="12">
        <v>6973.9193570949319</v>
      </c>
      <c r="C676">
        <f>SAFADModel_final_000045[[#This Row],[Whole Building:Facility Total Electric Demand Power '[W'](Hourly) ]]/1000</f>
        <v>6.9739193570949318</v>
      </c>
    </row>
    <row r="677" spans="1:3" x14ac:dyDescent="0.25">
      <c r="A677" s="9" t="s">
        <v>484</v>
      </c>
      <c r="B677" s="12">
        <v>6894.9760708695076</v>
      </c>
      <c r="C677">
        <f>SAFADModel_final_000045[[#This Row],[Whole Building:Facility Total Electric Demand Power '[W'](Hourly) ]]/1000</f>
        <v>6.8949760708695074</v>
      </c>
    </row>
    <row r="678" spans="1:3" x14ac:dyDescent="0.25">
      <c r="A678" s="9" t="s">
        <v>485</v>
      </c>
      <c r="B678" s="12">
        <v>6806.2334077512342</v>
      </c>
      <c r="C678">
        <f>SAFADModel_final_000045[[#This Row],[Whole Building:Facility Total Electric Demand Power '[W'](Hourly) ]]/1000</f>
        <v>6.8062334077512343</v>
      </c>
    </row>
    <row r="679" spans="1:3" x14ac:dyDescent="0.25">
      <c r="A679" s="9" t="s">
        <v>486</v>
      </c>
      <c r="B679" s="12">
        <v>6848.6916313752381</v>
      </c>
      <c r="C679">
        <f>SAFADModel_final_000045[[#This Row],[Whole Building:Facility Total Electric Demand Power '[W'](Hourly) ]]/1000</f>
        <v>6.848691631375238</v>
      </c>
    </row>
    <row r="680" spans="1:3" x14ac:dyDescent="0.25">
      <c r="A680" s="9" t="s">
        <v>487</v>
      </c>
      <c r="B680" s="12">
        <v>7005.8793318767794</v>
      </c>
      <c r="C680">
        <f>SAFADModel_final_000045[[#This Row],[Whole Building:Facility Total Electric Demand Power '[W'](Hourly) ]]/1000</f>
        <v>7.0058793318767796</v>
      </c>
    </row>
    <row r="681" spans="1:3" x14ac:dyDescent="0.25">
      <c r="A681" s="9" t="s">
        <v>488</v>
      </c>
      <c r="B681" s="12">
        <v>26030.315547687522</v>
      </c>
      <c r="C681">
        <f>SAFADModel_final_000045[[#This Row],[Whole Building:Facility Total Electric Demand Power '[W'](Hourly) ]]/1000</f>
        <v>26.030315547687522</v>
      </c>
    </row>
    <row r="682" spans="1:3" x14ac:dyDescent="0.25">
      <c r="A682" s="9" t="s">
        <v>489</v>
      </c>
      <c r="B682" s="12">
        <v>92220.000704251419</v>
      </c>
      <c r="C682">
        <f>SAFADModel_final_000045[[#This Row],[Whole Building:Facility Total Electric Demand Power '[W'](Hourly) ]]/1000</f>
        <v>92.220000704251419</v>
      </c>
    </row>
    <row r="683" spans="1:3" x14ac:dyDescent="0.25">
      <c r="A683" s="9" t="s">
        <v>490</v>
      </c>
      <c r="B683" s="12">
        <v>128766.63755783327</v>
      </c>
      <c r="C683">
        <f>SAFADModel_final_000045[[#This Row],[Whole Building:Facility Total Electric Demand Power '[W'](Hourly) ]]/1000</f>
        <v>128.76663755783326</v>
      </c>
    </row>
    <row r="684" spans="1:3" x14ac:dyDescent="0.25">
      <c r="A684" s="9" t="s">
        <v>491</v>
      </c>
      <c r="B684" s="12">
        <v>125705.3816355137</v>
      </c>
      <c r="C684">
        <f>SAFADModel_final_000045[[#This Row],[Whole Building:Facility Total Electric Demand Power '[W'](Hourly) ]]/1000</f>
        <v>125.70538163551369</v>
      </c>
    </row>
    <row r="685" spans="1:3" x14ac:dyDescent="0.25">
      <c r="A685" s="9" t="s">
        <v>492</v>
      </c>
      <c r="B685" s="12">
        <v>151929.75754274084</v>
      </c>
      <c r="C685">
        <f>SAFADModel_final_000045[[#This Row],[Whole Building:Facility Total Electric Demand Power '[W'](Hourly) ]]/1000</f>
        <v>151.92975754274084</v>
      </c>
    </row>
    <row r="686" spans="1:3" x14ac:dyDescent="0.25">
      <c r="A686" s="9" t="s">
        <v>493</v>
      </c>
      <c r="B686" s="12">
        <v>148722.33700666347</v>
      </c>
      <c r="C686">
        <f>SAFADModel_final_000045[[#This Row],[Whole Building:Facility Total Electric Demand Power '[W'](Hourly) ]]/1000</f>
        <v>148.72233700666348</v>
      </c>
    </row>
    <row r="687" spans="1:3" x14ac:dyDescent="0.25">
      <c r="A687" s="9" t="s">
        <v>494</v>
      </c>
      <c r="B687" s="12">
        <v>150697.47080088174</v>
      </c>
      <c r="C687">
        <f>SAFADModel_final_000045[[#This Row],[Whole Building:Facility Total Electric Demand Power '[W'](Hourly) ]]/1000</f>
        <v>150.69747080088175</v>
      </c>
    </row>
    <row r="688" spans="1:3" x14ac:dyDescent="0.25">
      <c r="A688" s="9" t="s">
        <v>495</v>
      </c>
      <c r="B688" s="12">
        <v>157375.09716720373</v>
      </c>
      <c r="C688">
        <f>SAFADModel_final_000045[[#This Row],[Whole Building:Facility Total Electric Demand Power '[W'](Hourly) ]]/1000</f>
        <v>157.37509716720373</v>
      </c>
    </row>
    <row r="689" spans="1:3" x14ac:dyDescent="0.25">
      <c r="A689" s="9" t="s">
        <v>496</v>
      </c>
      <c r="B689" s="12">
        <v>147729.60664129118</v>
      </c>
      <c r="C689">
        <f>SAFADModel_final_000045[[#This Row],[Whole Building:Facility Total Electric Demand Power '[W'](Hourly) ]]/1000</f>
        <v>147.72960664129118</v>
      </c>
    </row>
    <row r="690" spans="1:3" x14ac:dyDescent="0.25">
      <c r="A690" s="9" t="s">
        <v>497</v>
      </c>
      <c r="B690" s="12">
        <v>131851.05420683537</v>
      </c>
      <c r="C690">
        <f>SAFADModel_final_000045[[#This Row],[Whole Building:Facility Total Electric Demand Power '[W'](Hourly) ]]/1000</f>
        <v>131.85105420683536</v>
      </c>
    </row>
    <row r="691" spans="1:3" x14ac:dyDescent="0.25">
      <c r="A691" s="9" t="s">
        <v>498</v>
      </c>
      <c r="B691" s="12">
        <v>46779.217552383539</v>
      </c>
      <c r="C691">
        <f>SAFADModel_final_000045[[#This Row],[Whole Building:Facility Total Electric Demand Power '[W'](Hourly) ]]/1000</f>
        <v>46.779217552383543</v>
      </c>
    </row>
    <row r="692" spans="1:3" x14ac:dyDescent="0.25">
      <c r="A692" s="9" t="s">
        <v>499</v>
      </c>
      <c r="B692" s="12">
        <v>23009.103546800641</v>
      </c>
      <c r="C692">
        <f>SAFADModel_final_000045[[#This Row],[Whole Building:Facility Total Electric Demand Power '[W'](Hourly) ]]/1000</f>
        <v>23.009103546800642</v>
      </c>
    </row>
    <row r="693" spans="1:3" x14ac:dyDescent="0.25">
      <c r="A693" s="9" t="s">
        <v>500</v>
      </c>
      <c r="B693" s="12">
        <v>9779.4834580077277</v>
      </c>
      <c r="C693">
        <f>SAFADModel_final_000045[[#This Row],[Whole Building:Facility Total Electric Demand Power '[W'](Hourly) ]]/1000</f>
        <v>9.7794834580077286</v>
      </c>
    </row>
    <row r="694" spans="1:3" x14ac:dyDescent="0.25">
      <c r="A694" s="9" t="s">
        <v>501</v>
      </c>
      <c r="B694" s="12">
        <v>7594.0627772504258</v>
      </c>
      <c r="C694">
        <f>SAFADModel_final_000045[[#This Row],[Whole Building:Facility Total Electric Demand Power '[W'](Hourly) ]]/1000</f>
        <v>7.5940627772504259</v>
      </c>
    </row>
    <row r="695" spans="1:3" x14ac:dyDescent="0.25">
      <c r="A695" s="9" t="s">
        <v>502</v>
      </c>
      <c r="B695" s="12">
        <v>7146.5213758613108</v>
      </c>
      <c r="C695">
        <f>SAFADModel_final_000045[[#This Row],[Whole Building:Facility Total Electric Demand Power '[W'](Hourly) ]]/1000</f>
        <v>7.1465213758613109</v>
      </c>
    </row>
    <row r="696" spans="1:3" x14ac:dyDescent="0.25">
      <c r="A696" s="9" t="s">
        <v>503</v>
      </c>
      <c r="B696" s="12">
        <v>7111.9092038043773</v>
      </c>
      <c r="C696">
        <f>SAFADModel_final_000045[[#This Row],[Whole Building:Facility Total Electric Demand Power '[W'](Hourly) ]]/1000</f>
        <v>7.1119092038043776</v>
      </c>
    </row>
    <row r="697" spans="1:3" x14ac:dyDescent="0.25">
      <c r="A697" s="9" t="s">
        <v>504</v>
      </c>
      <c r="B697" s="12">
        <v>7078.7670840701076</v>
      </c>
      <c r="C697">
        <f>SAFADModel_final_000045[[#This Row],[Whole Building:Facility Total Electric Demand Power '[W'](Hourly) ]]/1000</f>
        <v>7.0787670840701074</v>
      </c>
    </row>
    <row r="698" spans="1:3" x14ac:dyDescent="0.25">
      <c r="A698" s="9" t="s">
        <v>505</v>
      </c>
      <c r="B698" s="12">
        <v>7047.5792818630989</v>
      </c>
      <c r="C698">
        <f>SAFADModel_final_000045[[#This Row],[Whole Building:Facility Total Electric Demand Power '[W'](Hourly) ]]/1000</f>
        <v>7.0475792818630989</v>
      </c>
    </row>
    <row r="699" spans="1:3" x14ac:dyDescent="0.25">
      <c r="A699" s="9" t="s">
        <v>506</v>
      </c>
      <c r="B699" s="12">
        <v>7017.4301083107412</v>
      </c>
      <c r="C699">
        <f>SAFADModel_final_000045[[#This Row],[Whole Building:Facility Total Electric Demand Power '[W'](Hourly) ]]/1000</f>
        <v>7.0174301083107409</v>
      </c>
    </row>
    <row r="700" spans="1:3" x14ac:dyDescent="0.25">
      <c r="A700" s="9" t="s">
        <v>507</v>
      </c>
      <c r="B700" s="12">
        <v>6988.7998989235812</v>
      </c>
      <c r="C700">
        <f>SAFADModel_final_000045[[#This Row],[Whole Building:Facility Total Electric Demand Power '[W'](Hourly) ]]/1000</f>
        <v>6.9887998989235811</v>
      </c>
    </row>
    <row r="701" spans="1:3" x14ac:dyDescent="0.25">
      <c r="A701" s="9" t="s">
        <v>508</v>
      </c>
      <c r="B701" s="12">
        <v>6962.6783978465073</v>
      </c>
      <c r="C701">
        <f>SAFADModel_final_000045[[#This Row],[Whole Building:Facility Total Electric Demand Power '[W'](Hourly) ]]/1000</f>
        <v>6.9626783978465072</v>
      </c>
    </row>
    <row r="702" spans="1:3" x14ac:dyDescent="0.25">
      <c r="A702" s="9" t="s">
        <v>509</v>
      </c>
      <c r="B702" s="12">
        <v>6909.0847226922424</v>
      </c>
      <c r="C702">
        <f>SAFADModel_final_000045[[#This Row],[Whole Building:Facility Total Electric Demand Power '[W'](Hourly) ]]/1000</f>
        <v>6.9090847226922421</v>
      </c>
    </row>
    <row r="703" spans="1:3" x14ac:dyDescent="0.25">
      <c r="A703" s="9" t="s">
        <v>510</v>
      </c>
      <c r="B703" s="12">
        <v>6949.707076729087</v>
      </c>
      <c r="C703">
        <f>SAFADModel_final_000045[[#This Row],[Whole Building:Facility Total Electric Demand Power '[W'](Hourly) ]]/1000</f>
        <v>6.9497070767290872</v>
      </c>
    </row>
    <row r="704" spans="1:3" x14ac:dyDescent="0.25">
      <c r="A704" s="9" t="s">
        <v>511</v>
      </c>
      <c r="B704" s="12">
        <v>7030.9290806396129</v>
      </c>
      <c r="C704">
        <f>SAFADModel_final_000045[[#This Row],[Whole Building:Facility Total Electric Demand Power '[W'](Hourly) ]]/1000</f>
        <v>7.0309290806396127</v>
      </c>
    </row>
    <row r="705" spans="1:3" x14ac:dyDescent="0.25">
      <c r="A705" s="9" t="s">
        <v>512</v>
      </c>
      <c r="B705" s="12">
        <v>17634.673370835302</v>
      </c>
      <c r="C705">
        <f>SAFADModel_final_000045[[#This Row],[Whole Building:Facility Total Electric Demand Power '[W'](Hourly) ]]/1000</f>
        <v>17.634673370835301</v>
      </c>
    </row>
    <row r="706" spans="1:3" x14ac:dyDescent="0.25">
      <c r="A706" s="9" t="s">
        <v>513</v>
      </c>
      <c r="B706" s="12">
        <v>93177.018968865406</v>
      </c>
      <c r="C706">
        <f>SAFADModel_final_000045[[#This Row],[Whole Building:Facility Total Electric Demand Power '[W'](Hourly) ]]/1000</f>
        <v>93.177018968865411</v>
      </c>
    </row>
    <row r="707" spans="1:3" x14ac:dyDescent="0.25">
      <c r="A707" s="9" t="s">
        <v>514</v>
      </c>
      <c r="B707" s="12">
        <v>122489.53574049908</v>
      </c>
      <c r="C707">
        <f>SAFADModel_final_000045[[#This Row],[Whole Building:Facility Total Electric Demand Power '[W'](Hourly) ]]/1000</f>
        <v>122.48953574049908</v>
      </c>
    </row>
    <row r="708" spans="1:3" x14ac:dyDescent="0.25">
      <c r="A708" s="9" t="s">
        <v>515</v>
      </c>
      <c r="B708" s="12">
        <v>129734.86112620197</v>
      </c>
      <c r="C708">
        <f>SAFADModel_final_000045[[#This Row],[Whole Building:Facility Total Electric Demand Power '[W'](Hourly) ]]/1000</f>
        <v>129.73486112620196</v>
      </c>
    </row>
    <row r="709" spans="1:3" x14ac:dyDescent="0.25">
      <c r="A709" s="9" t="s">
        <v>516</v>
      </c>
      <c r="B709" s="12">
        <v>143764.94636955656</v>
      </c>
      <c r="C709">
        <f>SAFADModel_final_000045[[#This Row],[Whole Building:Facility Total Electric Demand Power '[W'](Hourly) ]]/1000</f>
        <v>143.76494636955655</v>
      </c>
    </row>
    <row r="710" spans="1:3" x14ac:dyDescent="0.25">
      <c r="A710" s="9" t="s">
        <v>517</v>
      </c>
      <c r="B710" s="12">
        <v>136649.80299237501</v>
      </c>
      <c r="C710">
        <f>SAFADModel_final_000045[[#This Row],[Whole Building:Facility Total Electric Demand Power '[W'](Hourly) ]]/1000</f>
        <v>136.64980299237502</v>
      </c>
    </row>
    <row r="711" spans="1:3" x14ac:dyDescent="0.25">
      <c r="A711" s="9" t="s">
        <v>518</v>
      </c>
      <c r="B711" s="12">
        <v>155113.03926311579</v>
      </c>
      <c r="C711">
        <f>SAFADModel_final_000045[[#This Row],[Whole Building:Facility Total Electric Demand Power '[W'](Hourly) ]]/1000</f>
        <v>155.11303926311578</v>
      </c>
    </row>
    <row r="712" spans="1:3" x14ac:dyDescent="0.25">
      <c r="A712" s="9" t="s">
        <v>519</v>
      </c>
      <c r="B712" s="12">
        <v>152698.36427433573</v>
      </c>
      <c r="C712">
        <f>SAFADModel_final_000045[[#This Row],[Whole Building:Facility Total Electric Demand Power '[W'](Hourly) ]]/1000</f>
        <v>152.69836427433574</v>
      </c>
    </row>
    <row r="713" spans="1:3" x14ac:dyDescent="0.25">
      <c r="A713" s="9" t="s">
        <v>520</v>
      </c>
      <c r="B713" s="12">
        <v>152899.46996513489</v>
      </c>
      <c r="C713">
        <f>SAFADModel_final_000045[[#This Row],[Whole Building:Facility Total Electric Demand Power '[W'](Hourly) ]]/1000</f>
        <v>152.8994699651349</v>
      </c>
    </row>
    <row r="714" spans="1:3" x14ac:dyDescent="0.25">
      <c r="A714" s="9" t="s">
        <v>521</v>
      </c>
      <c r="B714" s="12">
        <v>135885.53374601374</v>
      </c>
      <c r="C714">
        <f>SAFADModel_final_000045[[#This Row],[Whole Building:Facility Total Electric Demand Power '[W'](Hourly) ]]/1000</f>
        <v>135.88553374601375</v>
      </c>
    </row>
    <row r="715" spans="1:3" x14ac:dyDescent="0.25">
      <c r="A715" s="9" t="s">
        <v>522</v>
      </c>
      <c r="B715" s="12">
        <v>94860.940142670108</v>
      </c>
      <c r="C715">
        <f>SAFADModel_final_000045[[#This Row],[Whole Building:Facility Total Electric Demand Power '[W'](Hourly) ]]/1000</f>
        <v>94.860940142670103</v>
      </c>
    </row>
    <row r="716" spans="1:3" x14ac:dyDescent="0.25">
      <c r="A716" s="9" t="s">
        <v>523</v>
      </c>
      <c r="B716" s="12">
        <v>61871.167340354375</v>
      </c>
      <c r="C716">
        <f>SAFADModel_final_000045[[#This Row],[Whole Building:Facility Total Electric Demand Power '[W'](Hourly) ]]/1000</f>
        <v>61.871167340354376</v>
      </c>
    </row>
    <row r="717" spans="1:3" x14ac:dyDescent="0.25">
      <c r="A717" s="9" t="s">
        <v>524</v>
      </c>
      <c r="B717" s="12">
        <v>36895.226008665275</v>
      </c>
      <c r="C717">
        <f>SAFADModel_final_000045[[#This Row],[Whole Building:Facility Total Electric Demand Power '[W'](Hourly) ]]/1000</f>
        <v>36.895226008665276</v>
      </c>
    </row>
    <row r="718" spans="1:3" x14ac:dyDescent="0.25">
      <c r="A718" s="9" t="s">
        <v>525</v>
      </c>
      <c r="B718" s="12">
        <v>7347.5851839541456</v>
      </c>
      <c r="C718">
        <f>SAFADModel_final_000045[[#This Row],[Whole Building:Facility Total Electric Demand Power '[W'](Hourly) ]]/1000</f>
        <v>7.3475851839541457</v>
      </c>
    </row>
    <row r="719" spans="1:3" x14ac:dyDescent="0.25">
      <c r="A719" s="9" t="s">
        <v>526</v>
      </c>
      <c r="B719" s="12">
        <v>7230.6718481455291</v>
      </c>
      <c r="C719">
        <f>SAFADModel_final_000045[[#This Row],[Whole Building:Facility Total Electric Demand Power '[W'](Hourly) ]]/1000</f>
        <v>7.230671848145529</v>
      </c>
    </row>
    <row r="720" spans="1:3" x14ac:dyDescent="0.25">
      <c r="A720" s="9" t="s">
        <v>527</v>
      </c>
      <c r="B720" s="12">
        <v>7175.8933004471592</v>
      </c>
      <c r="C720">
        <f>SAFADModel_final_000045[[#This Row],[Whole Building:Facility Total Electric Demand Power '[W'](Hourly) ]]/1000</f>
        <v>7.175893300447159</v>
      </c>
    </row>
    <row r="721" spans="1:3" x14ac:dyDescent="0.25">
      <c r="A721" s="9" t="s">
        <v>528</v>
      </c>
      <c r="B721" s="12">
        <v>7143.7801736384654</v>
      </c>
      <c r="C721">
        <f>SAFADModel_final_000045[[#This Row],[Whole Building:Facility Total Electric Demand Power '[W'](Hourly) ]]/1000</f>
        <v>7.143780173638465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0E854-0096-4363-A84B-F0DE41DBD2E2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8773.1163994660237</v>
      </c>
      <c r="C2">
        <f>SAFADModel_final_000044[[#This Row],[Whole Building:Facility Total Electric Demand Power '[W'](Hourly) ]]/1000</f>
        <v>8.7731163994660228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8609.7242029343633</v>
      </c>
      <c r="C3">
        <f>SAFADModel_final_000044[[#This Row],[Whole Building:Facility Total Electric Demand Power '[W'](Hourly) ]]/1000</f>
        <v>8.6097242029343626</v>
      </c>
      <c r="D3">
        <v>-5.7927487579294556</v>
      </c>
      <c r="E3">
        <v>35.338770759658274</v>
      </c>
      <c r="F3">
        <v>12.45324119398688</v>
      </c>
    </row>
    <row r="4" spans="1:6" x14ac:dyDescent="0.25">
      <c r="A4" s="9" t="s">
        <v>3</v>
      </c>
      <c r="B4" s="12">
        <v>8537.7570801173479</v>
      </c>
      <c r="C4">
        <f>SAFADModel_final_000044[[#This Row],[Whole Building:Facility Total Electric Demand Power '[W'](Hourly) ]]/1000</f>
        <v>8.5377570801173484</v>
      </c>
    </row>
    <row r="5" spans="1:6" x14ac:dyDescent="0.25">
      <c r="A5" s="9" t="s">
        <v>4</v>
      </c>
      <c r="B5" s="12">
        <v>8468.5175874994547</v>
      </c>
      <c r="C5">
        <f>SAFADModel_final_000044[[#This Row],[Whole Building:Facility Total Electric Demand Power '[W'](Hourly) ]]/1000</f>
        <v>8.4685175874994556</v>
      </c>
    </row>
    <row r="6" spans="1:6" x14ac:dyDescent="0.25">
      <c r="A6" s="9" t="s">
        <v>5</v>
      </c>
      <c r="B6" s="12">
        <v>8396.7622249576743</v>
      </c>
      <c r="C6">
        <f>SAFADModel_final_000044[[#This Row],[Whole Building:Facility Total Electric Demand Power '[W'](Hourly) ]]/1000</f>
        <v>8.3967622249576745</v>
      </c>
    </row>
    <row r="7" spans="1:6" x14ac:dyDescent="0.25">
      <c r="A7" s="9" t="s">
        <v>6</v>
      </c>
      <c r="B7" s="12">
        <v>8368.8175055868196</v>
      </c>
      <c r="C7">
        <f>SAFADModel_final_000044[[#This Row],[Whole Building:Facility Total Electric Demand Power '[W'](Hourly) ]]/1000</f>
        <v>8.3688175055868204</v>
      </c>
    </row>
    <row r="8" spans="1:6" x14ac:dyDescent="0.25">
      <c r="A8" s="9" t="s">
        <v>7</v>
      </c>
      <c r="B8" s="12">
        <v>8447.5602062377602</v>
      </c>
      <c r="C8">
        <f>SAFADModel_final_000044[[#This Row],[Whole Building:Facility Total Electric Demand Power '[W'](Hourly) ]]/1000</f>
        <v>8.4475602062377604</v>
      </c>
    </row>
    <row r="9" spans="1:6" x14ac:dyDescent="0.25">
      <c r="A9" s="9" t="s">
        <v>8</v>
      </c>
      <c r="B9" s="12">
        <v>30800.579961242402</v>
      </c>
      <c r="C9">
        <f>SAFADModel_final_000044[[#This Row],[Whole Building:Facility Total Electric Demand Power '[W'](Hourly) ]]/1000</f>
        <v>30.800579961242402</v>
      </c>
    </row>
    <row r="10" spans="1:6" x14ac:dyDescent="0.25">
      <c r="A10" s="9" t="s">
        <v>9</v>
      </c>
      <c r="B10" s="12">
        <v>66787.287348593702</v>
      </c>
      <c r="C10">
        <f>SAFADModel_final_000044[[#This Row],[Whole Building:Facility Total Electric Demand Power '[W'](Hourly) ]]/1000</f>
        <v>66.787287348593708</v>
      </c>
    </row>
    <row r="11" spans="1:6" x14ac:dyDescent="0.25">
      <c r="A11" s="9" t="s">
        <v>10</v>
      </c>
      <c r="B11" s="12">
        <v>115326.9306497348</v>
      </c>
      <c r="C11">
        <f>SAFADModel_final_000044[[#This Row],[Whole Building:Facility Total Electric Demand Power '[W'](Hourly) ]]/1000</f>
        <v>115.32693064973481</v>
      </c>
    </row>
    <row r="12" spans="1:6" x14ac:dyDescent="0.25">
      <c r="A12" s="9" t="s">
        <v>11</v>
      </c>
      <c r="B12" s="12">
        <v>118593.06177091494</v>
      </c>
      <c r="C12">
        <f>SAFADModel_final_000044[[#This Row],[Whole Building:Facility Total Electric Demand Power '[W'](Hourly) ]]/1000</f>
        <v>118.59306177091494</v>
      </c>
    </row>
    <row r="13" spans="1:6" x14ac:dyDescent="0.25">
      <c r="A13" s="9" t="s">
        <v>12</v>
      </c>
      <c r="B13" s="12">
        <v>171093.15099330244</v>
      </c>
      <c r="C13">
        <f>SAFADModel_final_000044[[#This Row],[Whole Building:Facility Total Electric Demand Power '[W'](Hourly) ]]/1000</f>
        <v>171.09315099330243</v>
      </c>
    </row>
    <row r="14" spans="1:6" x14ac:dyDescent="0.25">
      <c r="A14" s="9" t="s">
        <v>13</v>
      </c>
      <c r="B14" s="12">
        <v>172835.74992274967</v>
      </c>
      <c r="C14">
        <f>SAFADModel_final_000044[[#This Row],[Whole Building:Facility Total Electric Demand Power '[W'](Hourly) ]]/1000</f>
        <v>172.83574992274967</v>
      </c>
    </row>
    <row r="15" spans="1:6" x14ac:dyDescent="0.25">
      <c r="A15" s="9" t="s">
        <v>14</v>
      </c>
      <c r="B15" s="12">
        <v>184244.69920042224</v>
      </c>
      <c r="C15">
        <f>SAFADModel_final_000044[[#This Row],[Whole Building:Facility Total Electric Demand Power '[W'](Hourly) ]]/1000</f>
        <v>184.24469920042225</v>
      </c>
    </row>
    <row r="16" spans="1:6" x14ac:dyDescent="0.25">
      <c r="A16" s="9" t="s">
        <v>15</v>
      </c>
      <c r="B16" s="12">
        <v>191879.22513963387</v>
      </c>
      <c r="C16">
        <f>SAFADModel_final_000044[[#This Row],[Whole Building:Facility Total Electric Demand Power '[W'](Hourly) ]]/1000</f>
        <v>191.87922513963386</v>
      </c>
    </row>
    <row r="17" spans="1:3" x14ac:dyDescent="0.25">
      <c r="A17" s="9" t="s">
        <v>16</v>
      </c>
      <c r="B17" s="12">
        <v>180118.65675527262</v>
      </c>
      <c r="C17">
        <f>SAFADModel_final_000044[[#This Row],[Whole Building:Facility Total Electric Demand Power '[W'](Hourly) ]]/1000</f>
        <v>180.11865675527261</v>
      </c>
    </row>
    <row r="18" spans="1:3" x14ac:dyDescent="0.25">
      <c r="A18" s="9" t="s">
        <v>17</v>
      </c>
      <c r="B18" s="12">
        <v>162363.10530941503</v>
      </c>
      <c r="C18">
        <f>SAFADModel_final_000044[[#This Row],[Whole Building:Facility Total Electric Demand Power '[W'](Hourly) ]]/1000</f>
        <v>162.36310530941503</v>
      </c>
    </row>
    <row r="19" spans="1:3" x14ac:dyDescent="0.25">
      <c r="A19" s="9" t="s">
        <v>18</v>
      </c>
      <c r="B19" s="12">
        <v>57946.698344225122</v>
      </c>
      <c r="C19">
        <f>SAFADModel_final_000044[[#This Row],[Whole Building:Facility Total Electric Demand Power '[W'](Hourly) ]]/1000</f>
        <v>57.946698344225119</v>
      </c>
    </row>
    <row r="20" spans="1:3" x14ac:dyDescent="0.25">
      <c r="A20" s="9" t="s">
        <v>19</v>
      </c>
      <c r="B20" s="12">
        <v>28615.618652973102</v>
      </c>
      <c r="C20">
        <f>SAFADModel_final_000044[[#This Row],[Whole Building:Facility Total Electric Demand Power '[W'](Hourly) ]]/1000</f>
        <v>28.615618652973101</v>
      </c>
    </row>
    <row r="21" spans="1:3" x14ac:dyDescent="0.25">
      <c r="A21" s="9" t="s">
        <v>20</v>
      </c>
      <c r="B21" s="12">
        <v>11949.607215861795</v>
      </c>
      <c r="C21">
        <f>SAFADModel_final_000044[[#This Row],[Whole Building:Facility Total Electric Demand Power '[W'](Hourly) ]]/1000</f>
        <v>11.949607215861795</v>
      </c>
    </row>
    <row r="22" spans="1:3" x14ac:dyDescent="0.25">
      <c r="A22" s="9" t="s">
        <v>21</v>
      </c>
      <c r="B22" s="12">
        <v>9279.4381359771032</v>
      </c>
      <c r="C22">
        <f>SAFADModel_final_000044[[#This Row],[Whole Building:Facility Total Electric Demand Power '[W'](Hourly) ]]/1000</f>
        <v>9.2794381359771041</v>
      </c>
    </row>
    <row r="23" spans="1:3" x14ac:dyDescent="0.25">
      <c r="A23" s="9" t="s">
        <v>22</v>
      </c>
      <c r="B23" s="12">
        <v>8852.1442380114113</v>
      </c>
      <c r="C23">
        <f>SAFADModel_final_000044[[#This Row],[Whole Building:Facility Total Electric Demand Power '[W'](Hourly) ]]/1000</f>
        <v>8.8521442380114106</v>
      </c>
    </row>
    <row r="24" spans="1:3" x14ac:dyDescent="0.25">
      <c r="A24" s="9" t="s">
        <v>23</v>
      </c>
      <c r="B24" s="12">
        <v>8855.3989835458415</v>
      </c>
      <c r="C24">
        <f>SAFADModel_final_000044[[#This Row],[Whole Building:Facility Total Electric Demand Power '[W'](Hourly) ]]/1000</f>
        <v>8.8553989835458413</v>
      </c>
    </row>
    <row r="25" spans="1:3" x14ac:dyDescent="0.25">
      <c r="A25" s="9" t="s">
        <v>24</v>
      </c>
      <c r="B25" s="12">
        <v>8845.1909164977533</v>
      </c>
      <c r="C25">
        <f>SAFADModel_final_000044[[#This Row],[Whole Building:Facility Total Electric Demand Power '[W'](Hourly) ]]/1000</f>
        <v>8.8451909164977529</v>
      </c>
    </row>
    <row r="26" spans="1:3" x14ac:dyDescent="0.25">
      <c r="A26" s="9" t="s">
        <v>25</v>
      </c>
      <c r="B26" s="12">
        <v>8831.0878225486722</v>
      </c>
      <c r="C26">
        <f>SAFADModel_final_000044[[#This Row],[Whole Building:Facility Total Electric Demand Power '[W'](Hourly) ]]/1000</f>
        <v>8.8310878225486729</v>
      </c>
    </row>
    <row r="27" spans="1:3" x14ac:dyDescent="0.25">
      <c r="A27" s="9" t="s">
        <v>26</v>
      </c>
      <c r="B27" s="12">
        <v>8810.9887767291857</v>
      </c>
      <c r="C27">
        <f>SAFADModel_final_000044[[#This Row],[Whole Building:Facility Total Electric Demand Power '[W'](Hourly) ]]/1000</f>
        <v>8.8109887767291859</v>
      </c>
    </row>
    <row r="28" spans="1:3" x14ac:dyDescent="0.25">
      <c r="A28" s="9" t="s">
        <v>27</v>
      </c>
      <c r="B28" s="12">
        <v>8789.6802387473526</v>
      </c>
      <c r="C28">
        <f>SAFADModel_final_000044[[#This Row],[Whole Building:Facility Total Electric Demand Power '[W'](Hourly) ]]/1000</f>
        <v>8.7896802387473532</v>
      </c>
    </row>
    <row r="29" spans="1:3" x14ac:dyDescent="0.25">
      <c r="A29" s="9" t="s">
        <v>28</v>
      </c>
      <c r="B29" s="12">
        <v>8785.3834529737778</v>
      </c>
      <c r="C29">
        <f>SAFADModel_final_000044[[#This Row],[Whole Building:Facility Total Electric Demand Power '[W'](Hourly) ]]/1000</f>
        <v>8.7853834529737771</v>
      </c>
    </row>
    <row r="30" spans="1:3" x14ac:dyDescent="0.25">
      <c r="A30" s="9" t="s">
        <v>29</v>
      </c>
      <c r="B30" s="12">
        <v>8781.4624418549993</v>
      </c>
      <c r="C30">
        <f>SAFADModel_final_000044[[#This Row],[Whole Building:Facility Total Electric Demand Power '[W'](Hourly) ]]/1000</f>
        <v>8.781462441855</v>
      </c>
    </row>
    <row r="31" spans="1:3" x14ac:dyDescent="0.25">
      <c r="A31" s="9" t="s">
        <v>30</v>
      </c>
      <c r="B31" s="12">
        <v>8778.9803695111859</v>
      </c>
      <c r="C31">
        <f>SAFADModel_final_000044[[#This Row],[Whole Building:Facility Total Electric Demand Power '[W'](Hourly) ]]/1000</f>
        <v>8.7789803695111868</v>
      </c>
    </row>
    <row r="32" spans="1:3" x14ac:dyDescent="0.25">
      <c r="A32" s="9" t="s">
        <v>31</v>
      </c>
      <c r="B32" s="12">
        <v>8780.2682192272769</v>
      </c>
      <c r="C32">
        <f>SAFADModel_final_000044[[#This Row],[Whole Building:Facility Total Electric Demand Power '[W'](Hourly) ]]/1000</f>
        <v>8.7802682192272776</v>
      </c>
    </row>
    <row r="33" spans="1:3" x14ac:dyDescent="0.25">
      <c r="A33" s="9" t="s">
        <v>32</v>
      </c>
      <c r="B33" s="12">
        <v>21832.089811692585</v>
      </c>
      <c r="C33">
        <f>SAFADModel_final_000044[[#This Row],[Whole Building:Facility Total Electric Demand Power '[W'](Hourly) ]]/1000</f>
        <v>21.832089811692587</v>
      </c>
    </row>
    <row r="34" spans="1:3" x14ac:dyDescent="0.25">
      <c r="A34" s="9" t="s">
        <v>33</v>
      </c>
      <c r="B34" s="12">
        <v>97372.818365176834</v>
      </c>
      <c r="C34">
        <f>SAFADModel_final_000044[[#This Row],[Whole Building:Facility Total Electric Demand Power '[W'](Hourly) ]]/1000</f>
        <v>97.37281836517684</v>
      </c>
    </row>
    <row r="35" spans="1:3" x14ac:dyDescent="0.25">
      <c r="A35" s="9" t="s">
        <v>34</v>
      </c>
      <c r="B35" s="12">
        <v>136055.54231839054</v>
      </c>
      <c r="C35">
        <f>SAFADModel_final_000044[[#This Row],[Whole Building:Facility Total Electric Demand Power '[W'](Hourly) ]]/1000</f>
        <v>136.05554231839054</v>
      </c>
    </row>
    <row r="36" spans="1:3" x14ac:dyDescent="0.25">
      <c r="A36" s="9" t="s">
        <v>35</v>
      </c>
      <c r="B36" s="12">
        <v>151402.47323127268</v>
      </c>
      <c r="C36">
        <f>SAFADModel_final_000044[[#This Row],[Whole Building:Facility Total Electric Demand Power '[W'](Hourly) ]]/1000</f>
        <v>151.40247323127269</v>
      </c>
    </row>
    <row r="37" spans="1:3" x14ac:dyDescent="0.25">
      <c r="A37" s="9" t="s">
        <v>36</v>
      </c>
      <c r="B37" s="12">
        <v>177096.59745683125</v>
      </c>
      <c r="C37">
        <f>SAFADModel_final_000044[[#This Row],[Whole Building:Facility Total Electric Demand Power '[W'](Hourly) ]]/1000</f>
        <v>177.09659745683126</v>
      </c>
    </row>
    <row r="38" spans="1:3" x14ac:dyDescent="0.25">
      <c r="A38" s="9" t="s">
        <v>37</v>
      </c>
      <c r="B38" s="12">
        <v>169123.38447503417</v>
      </c>
      <c r="C38">
        <f>SAFADModel_final_000044[[#This Row],[Whole Building:Facility Total Electric Demand Power '[W'](Hourly) ]]/1000</f>
        <v>169.12338447503416</v>
      </c>
    </row>
    <row r="39" spans="1:3" x14ac:dyDescent="0.25">
      <c r="A39" s="9" t="s">
        <v>38</v>
      </c>
      <c r="B39" s="12">
        <v>189740.99481663294</v>
      </c>
      <c r="C39">
        <f>SAFADModel_final_000044[[#This Row],[Whole Building:Facility Total Electric Demand Power '[W'](Hourly) ]]/1000</f>
        <v>189.74099481663293</v>
      </c>
    </row>
    <row r="40" spans="1:3" x14ac:dyDescent="0.25">
      <c r="A40" s="9" t="s">
        <v>39</v>
      </c>
      <c r="B40" s="12">
        <v>174983.82420366188</v>
      </c>
      <c r="C40">
        <f>SAFADModel_final_000044[[#This Row],[Whole Building:Facility Total Electric Demand Power '[W'](Hourly) ]]/1000</f>
        <v>174.98382420366187</v>
      </c>
    </row>
    <row r="41" spans="1:3" x14ac:dyDescent="0.25">
      <c r="A41" s="9" t="s">
        <v>40</v>
      </c>
      <c r="B41" s="12">
        <v>177572.54047837105</v>
      </c>
      <c r="C41">
        <f>SAFADModel_final_000044[[#This Row],[Whole Building:Facility Total Electric Demand Power '[W'](Hourly) ]]/1000</f>
        <v>177.57254047837105</v>
      </c>
    </row>
    <row r="42" spans="1:3" x14ac:dyDescent="0.25">
      <c r="A42" s="9" t="s">
        <v>41</v>
      </c>
      <c r="B42" s="12">
        <v>150322.91436852954</v>
      </c>
      <c r="C42">
        <f>SAFADModel_final_000044[[#This Row],[Whole Building:Facility Total Electric Demand Power '[W'](Hourly) ]]/1000</f>
        <v>150.32291436852955</v>
      </c>
    </row>
    <row r="43" spans="1:3" x14ac:dyDescent="0.25">
      <c r="A43" s="9" t="s">
        <v>42</v>
      </c>
      <c r="B43" s="12">
        <v>115278.80737468258</v>
      </c>
      <c r="C43">
        <f>SAFADModel_final_000044[[#This Row],[Whole Building:Facility Total Electric Demand Power '[W'](Hourly) ]]/1000</f>
        <v>115.27880737468259</v>
      </c>
    </row>
    <row r="44" spans="1:3" x14ac:dyDescent="0.25">
      <c r="A44" s="9" t="s">
        <v>43</v>
      </c>
      <c r="B44" s="12">
        <v>76179.327857069511</v>
      </c>
      <c r="C44">
        <f>SAFADModel_final_000044[[#This Row],[Whole Building:Facility Total Electric Demand Power '[W'](Hourly) ]]/1000</f>
        <v>76.179327857069509</v>
      </c>
    </row>
    <row r="45" spans="1:3" x14ac:dyDescent="0.25">
      <c r="A45" s="9" t="s">
        <v>44</v>
      </c>
      <c r="B45" s="12">
        <v>44616.064182131995</v>
      </c>
      <c r="C45">
        <f>SAFADModel_final_000044[[#This Row],[Whole Building:Facility Total Electric Demand Power '[W'](Hourly) ]]/1000</f>
        <v>44.616064182131993</v>
      </c>
    </row>
    <row r="46" spans="1:3" x14ac:dyDescent="0.25">
      <c r="A46" s="9" t="s">
        <v>45</v>
      </c>
      <c r="B46" s="12">
        <v>9025.207601326505</v>
      </c>
      <c r="C46">
        <f>SAFADModel_final_000044[[#This Row],[Whole Building:Facility Total Electric Demand Power '[W'](Hourly) ]]/1000</f>
        <v>9.025207601326505</v>
      </c>
    </row>
    <row r="47" spans="1:3" x14ac:dyDescent="0.25">
      <c r="A47" s="9" t="s">
        <v>46</v>
      </c>
      <c r="B47" s="12">
        <v>8916.944074797706</v>
      </c>
      <c r="C47">
        <f>SAFADModel_final_000044[[#This Row],[Whole Building:Facility Total Electric Demand Power '[W'](Hourly) ]]/1000</f>
        <v>8.9169440747977067</v>
      </c>
    </row>
    <row r="48" spans="1:3" x14ac:dyDescent="0.25">
      <c r="A48" s="9" t="s">
        <v>47</v>
      </c>
      <c r="B48" s="12">
        <v>8849.4741978778857</v>
      </c>
      <c r="C48">
        <f>SAFADModel_final_000044[[#This Row],[Whole Building:Facility Total Electric Demand Power '[W'](Hourly) ]]/1000</f>
        <v>8.8494741978778855</v>
      </c>
    </row>
    <row r="49" spans="1:3" x14ac:dyDescent="0.25">
      <c r="A49" s="9" t="s">
        <v>48</v>
      </c>
      <c r="B49" s="12">
        <v>8790.7843265946049</v>
      </c>
      <c r="C49">
        <f>SAFADModel_final_000044[[#This Row],[Whole Building:Facility Total Electric Demand Power '[W'](Hourly) ]]/1000</f>
        <v>8.7907843265946042</v>
      </c>
    </row>
    <row r="50" spans="1:3" x14ac:dyDescent="0.25">
      <c r="A50" s="9" t="s">
        <v>49</v>
      </c>
      <c r="B50" s="12">
        <v>8734.3225045333293</v>
      </c>
      <c r="C50">
        <f>SAFADModel_final_000044[[#This Row],[Whole Building:Facility Total Electric Demand Power '[W'](Hourly) ]]/1000</f>
        <v>8.7343225045333295</v>
      </c>
    </row>
    <row r="51" spans="1:3" x14ac:dyDescent="0.25">
      <c r="A51" s="9" t="s">
        <v>50</v>
      </c>
      <c r="B51" s="12">
        <v>8685.8220692389605</v>
      </c>
      <c r="C51">
        <f>SAFADModel_final_000044[[#This Row],[Whole Building:Facility Total Electric Demand Power '[W'](Hourly) ]]/1000</f>
        <v>8.6858220692389612</v>
      </c>
    </row>
    <row r="52" spans="1:3" x14ac:dyDescent="0.25">
      <c r="A52" s="9" t="s">
        <v>51</v>
      </c>
      <c r="B52" s="12">
        <v>8632.105322155614</v>
      </c>
      <c r="C52">
        <f>SAFADModel_final_000044[[#This Row],[Whole Building:Facility Total Electric Demand Power '[W'](Hourly) ]]/1000</f>
        <v>8.6321053221556134</v>
      </c>
    </row>
    <row r="53" spans="1:3" x14ac:dyDescent="0.25">
      <c r="A53" s="9" t="s">
        <v>52</v>
      </c>
      <c r="B53" s="12">
        <v>8584.4913251942398</v>
      </c>
      <c r="C53">
        <f>SAFADModel_final_000044[[#This Row],[Whole Building:Facility Total Electric Demand Power '[W'](Hourly) ]]/1000</f>
        <v>8.5844913251942394</v>
      </c>
    </row>
    <row r="54" spans="1:3" x14ac:dyDescent="0.25">
      <c r="A54" s="9" t="s">
        <v>53</v>
      </c>
      <c r="B54" s="12">
        <v>8537.0835103935988</v>
      </c>
      <c r="C54">
        <f>SAFADModel_final_000044[[#This Row],[Whole Building:Facility Total Electric Demand Power '[W'](Hourly) ]]/1000</f>
        <v>8.5370835103935985</v>
      </c>
    </row>
    <row r="55" spans="1:3" x14ac:dyDescent="0.25">
      <c r="A55" s="9" t="s">
        <v>54</v>
      </c>
      <c r="B55" s="12">
        <v>8522.0219459419695</v>
      </c>
      <c r="C55">
        <f>SAFADModel_final_000044[[#This Row],[Whole Building:Facility Total Electric Demand Power '[W'](Hourly) ]]/1000</f>
        <v>8.5220219459419688</v>
      </c>
    </row>
    <row r="56" spans="1:3" x14ac:dyDescent="0.25">
      <c r="A56" s="9" t="s">
        <v>55</v>
      </c>
      <c r="B56" s="12">
        <v>8596.9457431229221</v>
      </c>
      <c r="C56">
        <f>SAFADModel_final_000044[[#This Row],[Whole Building:Facility Total Electric Demand Power '[W'](Hourly) ]]/1000</f>
        <v>8.5969457431229213</v>
      </c>
    </row>
    <row r="57" spans="1:3" x14ac:dyDescent="0.25">
      <c r="A57" s="9" t="s">
        <v>56</v>
      </c>
      <c r="B57" s="12">
        <v>26045.162743256737</v>
      </c>
      <c r="C57">
        <f>SAFADModel_final_000044[[#This Row],[Whole Building:Facility Total Electric Demand Power '[W'](Hourly) ]]/1000</f>
        <v>26.045162743256736</v>
      </c>
    </row>
    <row r="58" spans="1:3" x14ac:dyDescent="0.25">
      <c r="A58" s="9" t="s">
        <v>57</v>
      </c>
      <c r="B58" s="12">
        <v>85602.939899952296</v>
      </c>
      <c r="C58">
        <f>SAFADModel_final_000044[[#This Row],[Whole Building:Facility Total Electric Demand Power '[W'](Hourly) ]]/1000</f>
        <v>85.60293989995229</v>
      </c>
    </row>
    <row r="59" spans="1:3" x14ac:dyDescent="0.25">
      <c r="A59" s="9" t="s">
        <v>58</v>
      </c>
      <c r="B59" s="12">
        <v>125440.71626915486</v>
      </c>
      <c r="C59">
        <f>SAFADModel_final_000044[[#This Row],[Whole Building:Facility Total Electric Demand Power '[W'](Hourly) ]]/1000</f>
        <v>125.44071626915486</v>
      </c>
    </row>
    <row r="60" spans="1:3" x14ac:dyDescent="0.25">
      <c r="A60" s="9" t="s">
        <v>59</v>
      </c>
      <c r="B60" s="12">
        <v>154095.73686413176</v>
      </c>
      <c r="C60">
        <f>SAFADModel_final_000044[[#This Row],[Whole Building:Facility Total Electric Demand Power '[W'](Hourly) ]]/1000</f>
        <v>154.09573686413177</v>
      </c>
    </row>
    <row r="61" spans="1:3" x14ac:dyDescent="0.25">
      <c r="A61" s="9" t="s">
        <v>60</v>
      </c>
      <c r="B61" s="12">
        <v>188230.76463711975</v>
      </c>
      <c r="C61">
        <f>SAFADModel_final_000044[[#This Row],[Whole Building:Facility Total Electric Demand Power '[W'](Hourly) ]]/1000</f>
        <v>188.23076463711976</v>
      </c>
    </row>
    <row r="62" spans="1:3" x14ac:dyDescent="0.25">
      <c r="A62" s="9" t="s">
        <v>61</v>
      </c>
      <c r="B62" s="12">
        <v>187703.33940162582</v>
      </c>
      <c r="C62">
        <f>SAFADModel_final_000044[[#This Row],[Whole Building:Facility Total Electric Demand Power '[W'](Hourly) ]]/1000</f>
        <v>187.70333940162581</v>
      </c>
    </row>
    <row r="63" spans="1:3" x14ac:dyDescent="0.25">
      <c r="A63" s="9" t="s">
        <v>62</v>
      </c>
      <c r="B63" s="12">
        <v>182800.31429633239</v>
      </c>
      <c r="C63">
        <f>SAFADModel_final_000044[[#This Row],[Whole Building:Facility Total Electric Demand Power '[W'](Hourly) ]]/1000</f>
        <v>182.8003142963324</v>
      </c>
    </row>
    <row r="64" spans="1:3" x14ac:dyDescent="0.25">
      <c r="A64" s="9" t="s">
        <v>63</v>
      </c>
      <c r="B64" s="12">
        <v>189377.1093922671</v>
      </c>
      <c r="C64">
        <f>SAFADModel_final_000044[[#This Row],[Whole Building:Facility Total Electric Demand Power '[W'](Hourly) ]]/1000</f>
        <v>189.3771093922671</v>
      </c>
    </row>
    <row r="65" spans="1:3" x14ac:dyDescent="0.25">
      <c r="A65" s="9" t="s">
        <v>64</v>
      </c>
      <c r="B65" s="12">
        <v>158651.32337922778</v>
      </c>
      <c r="C65">
        <f>SAFADModel_final_000044[[#This Row],[Whole Building:Facility Total Electric Demand Power '[W'](Hourly) ]]/1000</f>
        <v>158.65132337922776</v>
      </c>
    </row>
    <row r="66" spans="1:3" x14ac:dyDescent="0.25">
      <c r="A66" s="9" t="s">
        <v>65</v>
      </c>
      <c r="B66" s="12">
        <v>87566.684013322418</v>
      </c>
      <c r="C66">
        <f>SAFADModel_final_000044[[#This Row],[Whole Building:Facility Total Electric Demand Power '[W'](Hourly) ]]/1000</f>
        <v>87.566684013322416</v>
      </c>
    </row>
    <row r="67" spans="1:3" x14ac:dyDescent="0.25">
      <c r="A67" s="9" t="s">
        <v>66</v>
      </c>
      <c r="B67" s="12">
        <v>54080.944665100738</v>
      </c>
      <c r="C67">
        <f>SAFADModel_final_000044[[#This Row],[Whole Building:Facility Total Electric Demand Power '[W'](Hourly) ]]/1000</f>
        <v>54.080944665100738</v>
      </c>
    </row>
    <row r="68" spans="1:3" x14ac:dyDescent="0.25">
      <c r="A68" s="9" t="s">
        <v>67</v>
      </c>
      <c r="B68" s="12">
        <v>24017.232183795073</v>
      </c>
      <c r="C68">
        <f>SAFADModel_final_000044[[#This Row],[Whole Building:Facility Total Electric Demand Power '[W'](Hourly) ]]/1000</f>
        <v>24.017232183795073</v>
      </c>
    </row>
    <row r="69" spans="1:3" x14ac:dyDescent="0.25">
      <c r="A69" s="9" t="s">
        <v>68</v>
      </c>
      <c r="B69" s="12">
        <v>9703.1143140197037</v>
      </c>
      <c r="C69">
        <f>SAFADModel_final_000044[[#This Row],[Whole Building:Facility Total Electric Demand Power '[W'](Hourly) ]]/1000</f>
        <v>9.7031143140197038</v>
      </c>
    </row>
    <row r="70" spans="1:3" x14ac:dyDescent="0.25">
      <c r="A70" s="9" t="s">
        <v>69</v>
      </c>
      <c r="B70" s="12">
        <v>9262.5640762818348</v>
      </c>
      <c r="C70">
        <f>SAFADModel_final_000044[[#This Row],[Whole Building:Facility Total Electric Demand Power '[W'](Hourly) ]]/1000</f>
        <v>9.2625640762818353</v>
      </c>
    </row>
    <row r="71" spans="1:3" x14ac:dyDescent="0.25">
      <c r="A71" s="9" t="s">
        <v>70</v>
      </c>
      <c r="B71" s="12">
        <v>8820.6858953500378</v>
      </c>
      <c r="C71">
        <f>SAFADModel_final_000044[[#This Row],[Whole Building:Facility Total Electric Demand Power '[W'](Hourly) ]]/1000</f>
        <v>8.8206858953500369</v>
      </c>
    </row>
    <row r="72" spans="1:3" x14ac:dyDescent="0.25">
      <c r="A72" s="9" t="s">
        <v>71</v>
      </c>
      <c r="B72" s="12">
        <v>8790.6031208736313</v>
      </c>
      <c r="C72">
        <f>SAFADModel_final_000044[[#This Row],[Whole Building:Facility Total Electric Demand Power '[W'](Hourly) ]]/1000</f>
        <v>8.7906031208736319</v>
      </c>
    </row>
    <row r="73" spans="1:3" x14ac:dyDescent="0.25">
      <c r="A73" s="9" t="s">
        <v>72</v>
      </c>
      <c r="B73" s="12">
        <v>8759.7208631389894</v>
      </c>
      <c r="C73">
        <f>SAFADModel_final_000044[[#This Row],[Whole Building:Facility Total Electric Demand Power '[W'](Hourly) ]]/1000</f>
        <v>8.7597208631389893</v>
      </c>
    </row>
    <row r="74" spans="1:3" x14ac:dyDescent="0.25">
      <c r="A74" s="9" t="s">
        <v>73</v>
      </c>
      <c r="B74" s="12">
        <v>8729.7238543822787</v>
      </c>
      <c r="C74">
        <f>SAFADModel_final_000044[[#This Row],[Whole Building:Facility Total Electric Demand Power '[W'](Hourly) ]]/1000</f>
        <v>8.7297238543822786</v>
      </c>
    </row>
    <row r="75" spans="1:3" x14ac:dyDescent="0.25">
      <c r="A75" s="9" t="s">
        <v>74</v>
      </c>
      <c r="B75" s="12">
        <v>8697.6240580787999</v>
      </c>
      <c r="C75">
        <f>SAFADModel_final_000044[[#This Row],[Whole Building:Facility Total Electric Demand Power '[W'](Hourly) ]]/1000</f>
        <v>8.6976240580787998</v>
      </c>
    </row>
    <row r="76" spans="1:3" x14ac:dyDescent="0.25">
      <c r="A76" s="9" t="s">
        <v>75</v>
      </c>
      <c r="B76" s="12">
        <v>8662.9431302400899</v>
      </c>
      <c r="C76">
        <f>SAFADModel_final_000044[[#This Row],[Whole Building:Facility Total Electric Demand Power '[W'](Hourly) ]]/1000</f>
        <v>8.6629431302400892</v>
      </c>
    </row>
    <row r="77" spans="1:3" x14ac:dyDescent="0.25">
      <c r="A77" s="9" t="s">
        <v>76</v>
      </c>
      <c r="B77" s="12">
        <v>8626.5127063372256</v>
      </c>
      <c r="C77">
        <f>SAFADModel_final_000044[[#This Row],[Whole Building:Facility Total Electric Demand Power '[W'](Hourly) ]]/1000</f>
        <v>8.6265127063372251</v>
      </c>
    </row>
    <row r="78" spans="1:3" x14ac:dyDescent="0.25">
      <c r="A78" s="9" t="s">
        <v>77</v>
      </c>
      <c r="B78" s="12">
        <v>8598.0538244383079</v>
      </c>
      <c r="C78">
        <f>SAFADModel_final_000044[[#This Row],[Whole Building:Facility Total Electric Demand Power '[W'](Hourly) ]]/1000</f>
        <v>8.598053824438308</v>
      </c>
    </row>
    <row r="79" spans="1:3" x14ac:dyDescent="0.25">
      <c r="A79" s="9" t="s">
        <v>78</v>
      </c>
      <c r="B79" s="12">
        <v>8585.2674467115394</v>
      </c>
      <c r="C79">
        <f>SAFADModel_final_000044[[#This Row],[Whole Building:Facility Total Electric Demand Power '[W'](Hourly) ]]/1000</f>
        <v>8.5852674467115389</v>
      </c>
    </row>
    <row r="80" spans="1:3" x14ac:dyDescent="0.25">
      <c r="A80" s="9" t="s">
        <v>79</v>
      </c>
      <c r="B80" s="12">
        <v>8655.1460444299992</v>
      </c>
      <c r="C80">
        <f>SAFADModel_final_000044[[#This Row],[Whole Building:Facility Total Electric Demand Power '[W'](Hourly) ]]/1000</f>
        <v>8.6551460444299995</v>
      </c>
    </row>
    <row r="81" spans="1:3" x14ac:dyDescent="0.25">
      <c r="A81" s="9" t="s">
        <v>80</v>
      </c>
      <c r="B81" s="12">
        <v>24198.554301057589</v>
      </c>
      <c r="C81">
        <f>SAFADModel_final_000044[[#This Row],[Whole Building:Facility Total Electric Demand Power '[W'](Hourly) ]]/1000</f>
        <v>24.198554301057591</v>
      </c>
    </row>
    <row r="82" spans="1:3" x14ac:dyDescent="0.25">
      <c r="A82" s="9" t="s">
        <v>81</v>
      </c>
      <c r="B82" s="12">
        <v>114914.62004971514</v>
      </c>
      <c r="C82">
        <f>SAFADModel_final_000044[[#This Row],[Whole Building:Facility Total Electric Demand Power '[W'](Hourly) ]]/1000</f>
        <v>114.91462004971514</v>
      </c>
    </row>
    <row r="83" spans="1:3" x14ac:dyDescent="0.25">
      <c r="A83" s="9" t="s">
        <v>82</v>
      </c>
      <c r="B83" s="12">
        <v>155591.15935024875</v>
      </c>
      <c r="C83">
        <f>SAFADModel_final_000044[[#This Row],[Whole Building:Facility Total Electric Demand Power '[W'](Hourly) ]]/1000</f>
        <v>155.59115935024874</v>
      </c>
    </row>
    <row r="84" spans="1:3" x14ac:dyDescent="0.25">
      <c r="A84" s="9" t="s">
        <v>83</v>
      </c>
      <c r="B84" s="12">
        <v>176633.54599337684</v>
      </c>
      <c r="C84">
        <f>SAFADModel_final_000044[[#This Row],[Whole Building:Facility Total Electric Demand Power '[W'](Hourly) ]]/1000</f>
        <v>176.63354599337686</v>
      </c>
    </row>
    <row r="85" spans="1:3" x14ac:dyDescent="0.25">
      <c r="A85" s="9" t="s">
        <v>84</v>
      </c>
      <c r="B85" s="12">
        <v>177690.1153655278</v>
      </c>
      <c r="C85">
        <f>SAFADModel_final_000044[[#This Row],[Whole Building:Facility Total Electric Demand Power '[W'](Hourly) ]]/1000</f>
        <v>177.69011536552782</v>
      </c>
    </row>
    <row r="86" spans="1:3" x14ac:dyDescent="0.25">
      <c r="A86" s="9" t="s">
        <v>85</v>
      </c>
      <c r="B86" s="12">
        <v>179812.42445838707</v>
      </c>
      <c r="C86">
        <f>SAFADModel_final_000044[[#This Row],[Whole Building:Facility Total Electric Demand Power '[W'](Hourly) ]]/1000</f>
        <v>179.81242445838708</v>
      </c>
    </row>
    <row r="87" spans="1:3" x14ac:dyDescent="0.25">
      <c r="A87" s="9" t="s">
        <v>86</v>
      </c>
      <c r="B87" s="12">
        <v>191921.38735333484</v>
      </c>
      <c r="C87">
        <f>SAFADModel_final_000044[[#This Row],[Whole Building:Facility Total Electric Demand Power '[W'](Hourly) ]]/1000</f>
        <v>191.92138735333484</v>
      </c>
    </row>
    <row r="88" spans="1:3" x14ac:dyDescent="0.25">
      <c r="A88" s="9" t="s">
        <v>87</v>
      </c>
      <c r="B88" s="12">
        <v>190435.06240886796</v>
      </c>
      <c r="C88">
        <f>SAFADModel_final_000044[[#This Row],[Whole Building:Facility Total Electric Demand Power '[W'](Hourly) ]]/1000</f>
        <v>190.43506240886796</v>
      </c>
    </row>
    <row r="89" spans="1:3" x14ac:dyDescent="0.25">
      <c r="A89" s="9" t="s">
        <v>88</v>
      </c>
      <c r="B89" s="12">
        <v>193584.10740283827</v>
      </c>
      <c r="C89">
        <f>SAFADModel_final_000044[[#This Row],[Whole Building:Facility Total Electric Demand Power '[W'](Hourly) ]]/1000</f>
        <v>193.58410740283827</v>
      </c>
    </row>
    <row r="90" spans="1:3" x14ac:dyDescent="0.25">
      <c r="A90" s="9" t="s">
        <v>89</v>
      </c>
      <c r="B90" s="12">
        <v>179193.20322483461</v>
      </c>
      <c r="C90">
        <f>SAFADModel_final_000044[[#This Row],[Whole Building:Facility Total Electric Demand Power '[W'](Hourly) ]]/1000</f>
        <v>179.1932032248346</v>
      </c>
    </row>
    <row r="91" spans="1:3" x14ac:dyDescent="0.25">
      <c r="A91" s="9" t="s">
        <v>90</v>
      </c>
      <c r="B91" s="12">
        <v>91227.196653232313</v>
      </c>
      <c r="C91">
        <f>SAFADModel_final_000044[[#This Row],[Whole Building:Facility Total Electric Demand Power '[W'](Hourly) ]]/1000</f>
        <v>91.227196653232312</v>
      </c>
    </row>
    <row r="92" spans="1:3" x14ac:dyDescent="0.25">
      <c r="A92" s="9" t="s">
        <v>91</v>
      </c>
      <c r="B92" s="12">
        <v>66123.76169677767</v>
      </c>
      <c r="C92">
        <f>SAFADModel_final_000044[[#This Row],[Whole Building:Facility Total Electric Demand Power '[W'](Hourly) ]]/1000</f>
        <v>66.123761696777677</v>
      </c>
    </row>
    <row r="93" spans="1:3" x14ac:dyDescent="0.25">
      <c r="A93" s="9" t="s">
        <v>92</v>
      </c>
      <c r="B93" s="12">
        <v>47884.863240449638</v>
      </c>
      <c r="C93">
        <f>SAFADModel_final_000044[[#This Row],[Whole Building:Facility Total Electric Demand Power '[W'](Hourly) ]]/1000</f>
        <v>47.88486324044964</v>
      </c>
    </row>
    <row r="94" spans="1:3" x14ac:dyDescent="0.25">
      <c r="A94" s="9" t="s">
        <v>93</v>
      </c>
      <c r="B94" s="12">
        <v>8859.5434279809069</v>
      </c>
      <c r="C94">
        <f>SAFADModel_final_000044[[#This Row],[Whole Building:Facility Total Electric Demand Power '[W'](Hourly) ]]/1000</f>
        <v>8.8595434279809062</v>
      </c>
    </row>
    <row r="95" spans="1:3" x14ac:dyDescent="0.25">
      <c r="A95" s="9" t="s">
        <v>94</v>
      </c>
      <c r="B95" s="12">
        <v>8832.2236749867097</v>
      </c>
      <c r="C95">
        <f>SAFADModel_final_000044[[#This Row],[Whole Building:Facility Total Electric Demand Power '[W'](Hourly) ]]/1000</f>
        <v>8.8322236749867091</v>
      </c>
    </row>
    <row r="96" spans="1:3" x14ac:dyDescent="0.25">
      <c r="A96" s="9" t="s">
        <v>95</v>
      </c>
      <c r="B96" s="12">
        <v>8799.0197454080881</v>
      </c>
      <c r="C96">
        <f>SAFADModel_final_000044[[#This Row],[Whole Building:Facility Total Electric Demand Power '[W'](Hourly) ]]/1000</f>
        <v>8.7990197454080885</v>
      </c>
    </row>
    <row r="97" spans="1:3" x14ac:dyDescent="0.25">
      <c r="A97" s="9" t="s">
        <v>96</v>
      </c>
      <c r="B97" s="12">
        <v>8772.2190253964163</v>
      </c>
      <c r="C97">
        <f>SAFADModel_final_000044[[#This Row],[Whole Building:Facility Total Electric Demand Power '[W'](Hourly) ]]/1000</f>
        <v>8.7722190253964172</v>
      </c>
    </row>
    <row r="98" spans="1:3" x14ac:dyDescent="0.25">
      <c r="A98" s="9" t="s">
        <v>97</v>
      </c>
      <c r="B98" s="12">
        <v>8767.2989466762265</v>
      </c>
      <c r="C98">
        <f>SAFADModel_final_000044[[#This Row],[Whole Building:Facility Total Electric Demand Power '[W'](Hourly) ]]/1000</f>
        <v>8.7672989466762257</v>
      </c>
    </row>
    <row r="99" spans="1:3" x14ac:dyDescent="0.25">
      <c r="A99" s="9" t="s">
        <v>98</v>
      </c>
      <c r="B99" s="12">
        <v>8762.7484208191818</v>
      </c>
      <c r="C99">
        <f>SAFADModel_final_000044[[#This Row],[Whole Building:Facility Total Electric Demand Power '[W'](Hourly) ]]/1000</f>
        <v>8.7627484208191824</v>
      </c>
    </row>
    <row r="100" spans="1:3" x14ac:dyDescent="0.25">
      <c r="A100" s="9" t="s">
        <v>99</v>
      </c>
      <c r="B100" s="12">
        <v>8740.8978150303356</v>
      </c>
      <c r="C100">
        <f>SAFADModel_final_000044[[#This Row],[Whole Building:Facility Total Electric Demand Power '[W'](Hourly) ]]/1000</f>
        <v>8.7408978150303351</v>
      </c>
    </row>
    <row r="101" spans="1:3" x14ac:dyDescent="0.25">
      <c r="A101" s="9" t="s">
        <v>100</v>
      </c>
      <c r="B101" s="12">
        <v>8689.299003830447</v>
      </c>
      <c r="C101">
        <f>SAFADModel_final_000044[[#This Row],[Whole Building:Facility Total Electric Demand Power '[W'](Hourly) ]]/1000</f>
        <v>8.6892990038304472</v>
      </c>
    </row>
    <row r="102" spans="1:3" x14ac:dyDescent="0.25">
      <c r="A102" s="9" t="s">
        <v>101</v>
      </c>
      <c r="B102" s="12">
        <v>8630.0286779789149</v>
      </c>
      <c r="C102">
        <f>SAFADModel_final_000044[[#This Row],[Whole Building:Facility Total Electric Demand Power '[W'](Hourly) ]]/1000</f>
        <v>8.630028677978915</v>
      </c>
    </row>
    <row r="103" spans="1:3" x14ac:dyDescent="0.25">
      <c r="A103" s="9" t="s">
        <v>102</v>
      </c>
      <c r="B103" s="12">
        <v>8604.8229955878905</v>
      </c>
      <c r="C103">
        <f>SAFADModel_final_000044[[#This Row],[Whole Building:Facility Total Electric Demand Power '[W'](Hourly) ]]/1000</f>
        <v>8.6048229955878899</v>
      </c>
    </row>
    <row r="104" spans="1:3" x14ac:dyDescent="0.25">
      <c r="A104" s="9" t="s">
        <v>103</v>
      </c>
      <c r="B104" s="12">
        <v>8645.5930454652753</v>
      </c>
      <c r="C104">
        <f>SAFADModel_final_000044[[#This Row],[Whole Building:Facility Total Electric Demand Power '[W'](Hourly) ]]/1000</f>
        <v>8.6455930454652758</v>
      </c>
    </row>
    <row r="105" spans="1:3" x14ac:dyDescent="0.25">
      <c r="A105" s="9" t="s">
        <v>104</v>
      </c>
      <c r="B105" s="12">
        <v>29956.644613024895</v>
      </c>
      <c r="C105">
        <f>SAFADModel_final_000044[[#This Row],[Whole Building:Facility Total Electric Demand Power '[W'](Hourly) ]]/1000</f>
        <v>29.956644613024896</v>
      </c>
    </row>
    <row r="106" spans="1:3" x14ac:dyDescent="0.25">
      <c r="A106" s="9" t="s">
        <v>105</v>
      </c>
      <c r="B106" s="12">
        <v>88195.476947733099</v>
      </c>
      <c r="C106">
        <f>SAFADModel_final_000044[[#This Row],[Whole Building:Facility Total Electric Demand Power '[W'](Hourly) ]]/1000</f>
        <v>88.195476947733098</v>
      </c>
    </row>
    <row r="107" spans="1:3" x14ac:dyDescent="0.25">
      <c r="A107" s="9" t="s">
        <v>106</v>
      </c>
      <c r="B107" s="12">
        <v>159075.91326259638</v>
      </c>
      <c r="C107">
        <f>SAFADModel_final_000044[[#This Row],[Whole Building:Facility Total Electric Demand Power '[W'](Hourly) ]]/1000</f>
        <v>159.07591326259637</v>
      </c>
    </row>
    <row r="108" spans="1:3" x14ac:dyDescent="0.25">
      <c r="A108" s="9" t="s">
        <v>107</v>
      </c>
      <c r="B108" s="12">
        <v>159885.31400017743</v>
      </c>
      <c r="C108">
        <f>SAFADModel_final_000044[[#This Row],[Whole Building:Facility Total Electric Demand Power '[W'](Hourly) ]]/1000</f>
        <v>159.88531400017743</v>
      </c>
    </row>
    <row r="109" spans="1:3" x14ac:dyDescent="0.25">
      <c r="A109" s="9" t="s">
        <v>108</v>
      </c>
      <c r="B109" s="12">
        <v>163283.34549455962</v>
      </c>
      <c r="C109">
        <f>SAFADModel_final_000044[[#This Row],[Whole Building:Facility Total Electric Demand Power '[W'](Hourly) ]]/1000</f>
        <v>163.28334549455963</v>
      </c>
    </row>
    <row r="110" spans="1:3" x14ac:dyDescent="0.25">
      <c r="A110" s="9" t="s">
        <v>109</v>
      </c>
      <c r="B110" s="12">
        <v>171781.93273052518</v>
      </c>
      <c r="C110">
        <f>SAFADModel_final_000044[[#This Row],[Whole Building:Facility Total Electric Demand Power '[W'](Hourly) ]]/1000</f>
        <v>171.78193273052517</v>
      </c>
    </row>
    <row r="111" spans="1:3" x14ac:dyDescent="0.25">
      <c r="A111" s="9" t="s">
        <v>110</v>
      </c>
      <c r="B111" s="12">
        <v>177512.48232050039</v>
      </c>
      <c r="C111">
        <f>SAFADModel_final_000044[[#This Row],[Whole Building:Facility Total Electric Demand Power '[W'](Hourly) ]]/1000</f>
        <v>177.5124823205004</v>
      </c>
    </row>
    <row r="112" spans="1:3" x14ac:dyDescent="0.25">
      <c r="A112" s="9" t="s">
        <v>111</v>
      </c>
      <c r="B112" s="12">
        <v>159091.95572185153</v>
      </c>
      <c r="C112">
        <f>SAFADModel_final_000044[[#This Row],[Whole Building:Facility Total Electric Demand Power '[W'](Hourly) ]]/1000</f>
        <v>159.09195572185152</v>
      </c>
    </row>
    <row r="113" spans="1:3" x14ac:dyDescent="0.25">
      <c r="A113" s="9" t="s">
        <v>112</v>
      </c>
      <c r="B113" s="12">
        <v>141535.36437622376</v>
      </c>
      <c r="C113">
        <f>SAFADModel_final_000044[[#This Row],[Whole Building:Facility Total Electric Demand Power '[W'](Hourly) ]]/1000</f>
        <v>141.53536437622375</v>
      </c>
    </row>
    <row r="114" spans="1:3" x14ac:dyDescent="0.25">
      <c r="A114" s="9" t="s">
        <v>113</v>
      </c>
      <c r="B114" s="12">
        <v>133054.78107339601</v>
      </c>
      <c r="C114">
        <f>SAFADModel_final_000044[[#This Row],[Whole Building:Facility Total Electric Demand Power '[W'](Hourly) ]]/1000</f>
        <v>133.05478107339601</v>
      </c>
    </row>
    <row r="115" spans="1:3" x14ac:dyDescent="0.25">
      <c r="A115" s="9" t="s">
        <v>114</v>
      </c>
      <c r="B115" s="12">
        <v>57953.250521931659</v>
      </c>
      <c r="C115">
        <f>SAFADModel_final_000044[[#This Row],[Whole Building:Facility Total Electric Demand Power '[W'](Hourly) ]]/1000</f>
        <v>57.953250521931658</v>
      </c>
    </row>
    <row r="116" spans="1:3" x14ac:dyDescent="0.25">
      <c r="A116" s="9" t="s">
        <v>115</v>
      </c>
      <c r="B116" s="12">
        <v>30853.810316668332</v>
      </c>
      <c r="C116">
        <f>SAFADModel_final_000044[[#This Row],[Whole Building:Facility Total Electric Demand Power '[W'](Hourly) ]]/1000</f>
        <v>30.853810316668334</v>
      </c>
    </row>
    <row r="117" spans="1:3" x14ac:dyDescent="0.25">
      <c r="A117" s="9" t="s">
        <v>116</v>
      </c>
      <c r="B117" s="12">
        <v>19544.42372460851</v>
      </c>
      <c r="C117">
        <f>SAFADModel_final_000044[[#This Row],[Whole Building:Facility Total Electric Demand Power '[W'](Hourly) ]]/1000</f>
        <v>19.54442372460851</v>
      </c>
    </row>
    <row r="118" spans="1:3" x14ac:dyDescent="0.25">
      <c r="A118" s="9" t="s">
        <v>117</v>
      </c>
      <c r="B118" s="12">
        <v>14181.176086258592</v>
      </c>
      <c r="C118">
        <f>SAFADModel_final_000044[[#This Row],[Whole Building:Facility Total Electric Demand Power '[W'](Hourly) ]]/1000</f>
        <v>14.181176086258592</v>
      </c>
    </row>
    <row r="119" spans="1:3" x14ac:dyDescent="0.25">
      <c r="A119" s="9" t="s">
        <v>118</v>
      </c>
      <c r="B119" s="12">
        <v>8832.7056482184835</v>
      </c>
      <c r="C119">
        <f>SAFADModel_final_000044[[#This Row],[Whole Building:Facility Total Electric Demand Power '[W'](Hourly) ]]/1000</f>
        <v>8.832705648218484</v>
      </c>
    </row>
    <row r="120" spans="1:3" x14ac:dyDescent="0.25">
      <c r="A120" s="9" t="s">
        <v>119</v>
      </c>
      <c r="B120" s="12">
        <v>8803.570587037384</v>
      </c>
      <c r="C120">
        <f>SAFADModel_final_000044[[#This Row],[Whole Building:Facility Total Electric Demand Power '[W'](Hourly) ]]/1000</f>
        <v>8.8035705870373846</v>
      </c>
    </row>
    <row r="121" spans="1:3" x14ac:dyDescent="0.25">
      <c r="A121" s="9" t="s">
        <v>120</v>
      </c>
      <c r="B121" s="12">
        <v>8779.9819014745372</v>
      </c>
      <c r="C121">
        <f>SAFADModel_final_000044[[#This Row],[Whole Building:Facility Total Electric Demand Power '[W'](Hourly) ]]/1000</f>
        <v>8.7799819014745371</v>
      </c>
    </row>
    <row r="122" spans="1:3" x14ac:dyDescent="0.25">
      <c r="A122" s="9" t="s">
        <v>533</v>
      </c>
      <c r="B122" s="12">
        <v>8767.253841293028</v>
      </c>
      <c r="C122">
        <f>SAFADModel_final_000044[[#This Row],[Whole Building:Facility Total Electric Demand Power '[W'](Hourly) ]]/1000</f>
        <v>8.7672538412930283</v>
      </c>
    </row>
    <row r="123" spans="1:3" x14ac:dyDescent="0.25">
      <c r="A123" s="9" t="s">
        <v>534</v>
      </c>
      <c r="B123" s="12">
        <v>8758.7177148696137</v>
      </c>
      <c r="C123">
        <f>SAFADModel_final_000044[[#This Row],[Whole Building:Facility Total Electric Demand Power '[W'](Hourly) ]]/1000</f>
        <v>8.7587177148696131</v>
      </c>
    </row>
    <row r="124" spans="1:3" x14ac:dyDescent="0.25">
      <c r="A124" s="9" t="s">
        <v>535</v>
      </c>
      <c r="B124" s="12">
        <v>8731.9097596241063</v>
      </c>
      <c r="C124">
        <f>SAFADModel_final_000044[[#This Row],[Whole Building:Facility Total Electric Demand Power '[W'](Hourly) ]]/1000</f>
        <v>8.7319097596241058</v>
      </c>
    </row>
    <row r="125" spans="1:3" x14ac:dyDescent="0.25">
      <c r="A125" s="9" t="s">
        <v>536</v>
      </c>
      <c r="B125" s="12">
        <v>8670.9474206401192</v>
      </c>
      <c r="C125">
        <f>SAFADModel_final_000044[[#This Row],[Whole Building:Facility Total Electric Demand Power '[W'](Hourly) ]]/1000</f>
        <v>8.67094742064012</v>
      </c>
    </row>
    <row r="126" spans="1:3" x14ac:dyDescent="0.25">
      <c r="A126" s="9" t="s">
        <v>537</v>
      </c>
      <c r="B126" s="12">
        <v>8590.714742020813</v>
      </c>
      <c r="C126">
        <f>SAFADModel_final_000044[[#This Row],[Whole Building:Facility Total Electric Demand Power '[W'](Hourly) ]]/1000</f>
        <v>8.590714742020813</v>
      </c>
    </row>
    <row r="127" spans="1:3" x14ac:dyDescent="0.25">
      <c r="A127" s="9" t="s">
        <v>538</v>
      </c>
      <c r="B127" s="12">
        <v>8541.8024453370617</v>
      </c>
      <c r="C127">
        <f>SAFADModel_final_000044[[#This Row],[Whole Building:Facility Total Electric Demand Power '[W'](Hourly) ]]/1000</f>
        <v>8.541802445337062</v>
      </c>
    </row>
    <row r="128" spans="1:3" x14ac:dyDescent="0.25">
      <c r="A128" s="9" t="s">
        <v>539</v>
      </c>
      <c r="B128" s="12">
        <v>8540.8118877388897</v>
      </c>
      <c r="C128">
        <f>SAFADModel_final_000044[[#This Row],[Whole Building:Facility Total Electric Demand Power '[W'](Hourly) ]]/1000</f>
        <v>8.5408118877388901</v>
      </c>
    </row>
    <row r="129" spans="1:3" x14ac:dyDescent="0.25">
      <c r="A129" s="9" t="s">
        <v>540</v>
      </c>
      <c r="B129" s="12">
        <v>8569.9945792349354</v>
      </c>
      <c r="C129">
        <f>SAFADModel_final_000044[[#This Row],[Whole Building:Facility Total Electric Demand Power '[W'](Hourly) ]]/1000</f>
        <v>8.569994579234935</v>
      </c>
    </row>
    <row r="130" spans="1:3" x14ac:dyDescent="0.25">
      <c r="A130" s="9" t="s">
        <v>541</v>
      </c>
      <c r="B130" s="12">
        <v>37826.457616524182</v>
      </c>
      <c r="C130">
        <f>SAFADModel_final_000044[[#This Row],[Whole Building:Facility Total Electric Demand Power '[W'](Hourly) ]]/1000</f>
        <v>37.826457616524181</v>
      </c>
    </row>
    <row r="131" spans="1:3" x14ac:dyDescent="0.25">
      <c r="A131" s="9" t="s">
        <v>542</v>
      </c>
      <c r="B131" s="12">
        <v>54455.787750759773</v>
      </c>
      <c r="C131">
        <f>SAFADModel_final_000044[[#This Row],[Whole Building:Facility Total Electric Demand Power '[W'](Hourly) ]]/1000</f>
        <v>54.455787750759775</v>
      </c>
    </row>
    <row r="132" spans="1:3" x14ac:dyDescent="0.25">
      <c r="A132" s="9" t="s">
        <v>543</v>
      </c>
      <c r="B132" s="12">
        <v>64680.542967257286</v>
      </c>
      <c r="C132">
        <f>SAFADModel_final_000044[[#This Row],[Whole Building:Facility Total Electric Demand Power '[W'](Hourly) ]]/1000</f>
        <v>64.680542967257281</v>
      </c>
    </row>
    <row r="133" spans="1:3" x14ac:dyDescent="0.25">
      <c r="A133" s="9" t="s">
        <v>544</v>
      </c>
      <c r="B133" s="12">
        <v>59119.249770219925</v>
      </c>
      <c r="C133">
        <f>SAFADModel_final_000044[[#This Row],[Whole Building:Facility Total Electric Demand Power '[W'](Hourly) ]]/1000</f>
        <v>59.119249770219923</v>
      </c>
    </row>
    <row r="134" spans="1:3" x14ac:dyDescent="0.25">
      <c r="A134" s="9" t="s">
        <v>545</v>
      </c>
      <c r="B134" s="12">
        <v>58619.612081216743</v>
      </c>
      <c r="C134">
        <f>SAFADModel_final_000044[[#This Row],[Whole Building:Facility Total Electric Demand Power '[W'](Hourly) ]]/1000</f>
        <v>58.619612081216744</v>
      </c>
    </row>
    <row r="135" spans="1:3" x14ac:dyDescent="0.25">
      <c r="A135" s="9" t="s">
        <v>546</v>
      </c>
      <c r="B135" s="12">
        <v>55030.554502804262</v>
      </c>
      <c r="C135">
        <f>SAFADModel_final_000044[[#This Row],[Whole Building:Facility Total Electric Demand Power '[W'](Hourly) ]]/1000</f>
        <v>55.030554502804264</v>
      </c>
    </row>
    <row r="136" spans="1:3" x14ac:dyDescent="0.25">
      <c r="A136" s="9" t="s">
        <v>547</v>
      </c>
      <c r="B136" s="12">
        <v>57115.341099828111</v>
      </c>
      <c r="C136">
        <f>SAFADModel_final_000044[[#This Row],[Whole Building:Facility Total Electric Demand Power '[W'](Hourly) ]]/1000</f>
        <v>57.115341099828107</v>
      </c>
    </row>
    <row r="137" spans="1:3" x14ac:dyDescent="0.25">
      <c r="A137" s="9" t="s">
        <v>548</v>
      </c>
      <c r="B137" s="12">
        <v>52137.083577786187</v>
      </c>
      <c r="C137">
        <f>SAFADModel_final_000044[[#This Row],[Whole Building:Facility Total Electric Demand Power '[W'](Hourly) ]]/1000</f>
        <v>52.137083577786186</v>
      </c>
    </row>
    <row r="138" spans="1:3" x14ac:dyDescent="0.25">
      <c r="A138" s="9" t="s">
        <v>549</v>
      </c>
      <c r="B138" s="12">
        <v>43822.563797529561</v>
      </c>
      <c r="C138">
        <f>SAFADModel_final_000044[[#This Row],[Whole Building:Facility Total Electric Demand Power '[W'](Hourly) ]]/1000</f>
        <v>43.822563797529561</v>
      </c>
    </row>
    <row r="139" spans="1:3" x14ac:dyDescent="0.25">
      <c r="A139" s="9" t="s">
        <v>550</v>
      </c>
      <c r="B139" s="12">
        <v>38394.289424335388</v>
      </c>
      <c r="C139">
        <f>SAFADModel_final_000044[[#This Row],[Whole Building:Facility Total Electric Demand Power '[W'](Hourly) ]]/1000</f>
        <v>38.39428942433539</v>
      </c>
    </row>
    <row r="140" spans="1:3" x14ac:dyDescent="0.25">
      <c r="A140" s="9" t="s">
        <v>551</v>
      </c>
      <c r="B140" s="12">
        <v>30727.152491163302</v>
      </c>
      <c r="C140">
        <f>SAFADModel_final_000044[[#This Row],[Whole Building:Facility Total Electric Demand Power '[W'](Hourly) ]]/1000</f>
        <v>30.727152491163302</v>
      </c>
    </row>
    <row r="141" spans="1:3" x14ac:dyDescent="0.25">
      <c r="A141" s="9" t="s">
        <v>552</v>
      </c>
      <c r="B141" s="12">
        <v>14174.635125624207</v>
      </c>
      <c r="C141">
        <f>SAFADModel_final_000044[[#This Row],[Whole Building:Facility Total Electric Demand Power '[W'](Hourly) ]]/1000</f>
        <v>14.174635125624206</v>
      </c>
    </row>
    <row r="142" spans="1:3" x14ac:dyDescent="0.25">
      <c r="A142" s="9" t="s">
        <v>553</v>
      </c>
      <c r="B142" s="12">
        <v>13375.221550293698</v>
      </c>
      <c r="C142">
        <f>SAFADModel_final_000044[[#This Row],[Whole Building:Facility Total Electric Demand Power '[W'](Hourly) ]]/1000</f>
        <v>13.375221550293698</v>
      </c>
    </row>
    <row r="143" spans="1:3" x14ac:dyDescent="0.25">
      <c r="A143" s="9" t="s">
        <v>554</v>
      </c>
      <c r="B143" s="12">
        <v>8884.8877792867734</v>
      </c>
      <c r="C143">
        <f>SAFADModel_final_000044[[#This Row],[Whole Building:Facility Total Electric Demand Power '[W'](Hourly) ]]/1000</f>
        <v>8.8848877792867729</v>
      </c>
    </row>
    <row r="144" spans="1:3" x14ac:dyDescent="0.25">
      <c r="A144" s="9" t="s">
        <v>555</v>
      </c>
      <c r="B144" s="12">
        <v>8750.0048461962633</v>
      </c>
      <c r="C144">
        <f>SAFADModel_final_000044[[#This Row],[Whole Building:Facility Total Electric Demand Power '[W'](Hourly) ]]/1000</f>
        <v>8.7500048461962638</v>
      </c>
    </row>
    <row r="145" spans="1:3" x14ac:dyDescent="0.25">
      <c r="A145" s="9" t="s">
        <v>556</v>
      </c>
      <c r="B145" s="12">
        <v>8712.4265294503039</v>
      </c>
      <c r="C145">
        <f>SAFADModel_final_000044[[#This Row],[Whole Building:Facility Total Electric Demand Power '[W'](Hourly) ]]/1000</f>
        <v>8.7124265294503047</v>
      </c>
    </row>
    <row r="146" spans="1:3" x14ac:dyDescent="0.25">
      <c r="A146" s="9" t="s">
        <v>557</v>
      </c>
      <c r="B146" s="12">
        <v>8692.5643727207735</v>
      </c>
      <c r="C146">
        <f>SAFADModel_final_000044[[#This Row],[Whole Building:Facility Total Electric Demand Power '[W'](Hourly) ]]/1000</f>
        <v>8.6925643727207742</v>
      </c>
    </row>
    <row r="147" spans="1:3" x14ac:dyDescent="0.25">
      <c r="A147" s="9" t="s">
        <v>558</v>
      </c>
      <c r="B147" s="12">
        <v>8674.8885994911798</v>
      </c>
      <c r="C147">
        <f>SAFADModel_final_000044[[#This Row],[Whole Building:Facility Total Electric Demand Power '[W'](Hourly) ]]/1000</f>
        <v>8.6748885994911795</v>
      </c>
    </row>
    <row r="148" spans="1:3" x14ac:dyDescent="0.25">
      <c r="A148" s="9" t="s">
        <v>559</v>
      </c>
      <c r="B148" s="12">
        <v>8663.8999046130084</v>
      </c>
      <c r="C148">
        <f>SAFADModel_final_000044[[#This Row],[Whole Building:Facility Total Electric Demand Power '[W'](Hourly) ]]/1000</f>
        <v>8.6638999046130092</v>
      </c>
    </row>
    <row r="149" spans="1:3" x14ac:dyDescent="0.25">
      <c r="A149" s="9" t="s">
        <v>560</v>
      </c>
      <c r="B149" s="12">
        <v>8657.3779787680469</v>
      </c>
      <c r="C149">
        <f>SAFADModel_final_000044[[#This Row],[Whole Building:Facility Total Electric Demand Power '[W'](Hourly) ]]/1000</f>
        <v>8.6573779787680465</v>
      </c>
    </row>
    <row r="150" spans="1:3" x14ac:dyDescent="0.25">
      <c r="A150" s="9" t="s">
        <v>561</v>
      </c>
      <c r="B150" s="12">
        <v>8644.5533035377503</v>
      </c>
      <c r="C150">
        <f>SAFADModel_final_000044[[#This Row],[Whole Building:Facility Total Electric Demand Power '[W'](Hourly) ]]/1000</f>
        <v>8.6445533035377498</v>
      </c>
    </row>
    <row r="151" spans="1:3" x14ac:dyDescent="0.25">
      <c r="A151" s="9" t="s">
        <v>562</v>
      </c>
      <c r="B151" s="12">
        <v>8673.3928054521002</v>
      </c>
      <c r="C151">
        <f>SAFADModel_final_000044[[#This Row],[Whole Building:Facility Total Electric Demand Power '[W'](Hourly) ]]/1000</f>
        <v>8.6733928054520995</v>
      </c>
    </row>
    <row r="152" spans="1:3" x14ac:dyDescent="0.25">
      <c r="A152" s="9" t="s">
        <v>563</v>
      </c>
      <c r="B152" s="12">
        <v>8766.9878881585901</v>
      </c>
      <c r="C152">
        <f>SAFADModel_final_000044[[#This Row],[Whole Building:Facility Total Electric Demand Power '[W'](Hourly) ]]/1000</f>
        <v>8.7669878881585905</v>
      </c>
    </row>
    <row r="153" spans="1:3" x14ac:dyDescent="0.25">
      <c r="A153" s="9" t="s">
        <v>564</v>
      </c>
      <c r="B153" s="12">
        <v>8876.1790230406623</v>
      </c>
      <c r="C153">
        <f>SAFADModel_final_000044[[#This Row],[Whole Building:Facility Total Electric Demand Power '[W'](Hourly) ]]/1000</f>
        <v>8.8761790230406614</v>
      </c>
    </row>
    <row r="154" spans="1:3" x14ac:dyDescent="0.25">
      <c r="A154" s="9" t="s">
        <v>565</v>
      </c>
      <c r="B154" s="12">
        <v>8958.7273000205478</v>
      </c>
      <c r="C154">
        <f>SAFADModel_final_000044[[#This Row],[Whole Building:Facility Total Electric Demand Power '[W'](Hourly) ]]/1000</f>
        <v>8.9587273000205485</v>
      </c>
    </row>
    <row r="155" spans="1:3" x14ac:dyDescent="0.25">
      <c r="A155" s="9" t="s">
        <v>566</v>
      </c>
      <c r="B155" s="12">
        <v>8996.3133138725225</v>
      </c>
      <c r="C155">
        <f>SAFADModel_final_000044[[#This Row],[Whole Building:Facility Total Electric Demand Power '[W'](Hourly) ]]/1000</f>
        <v>8.9963133138725233</v>
      </c>
    </row>
    <row r="156" spans="1:3" x14ac:dyDescent="0.25">
      <c r="A156" s="9" t="s">
        <v>567</v>
      </c>
      <c r="B156" s="12">
        <v>9017.1638211442496</v>
      </c>
      <c r="C156">
        <f>SAFADModel_final_000044[[#This Row],[Whole Building:Facility Total Electric Demand Power '[W'](Hourly) ]]/1000</f>
        <v>9.0171638211442495</v>
      </c>
    </row>
    <row r="157" spans="1:3" x14ac:dyDescent="0.25">
      <c r="A157" s="9" t="s">
        <v>568</v>
      </c>
      <c r="B157" s="12">
        <v>9024.1496806616942</v>
      </c>
      <c r="C157">
        <f>SAFADModel_final_000044[[#This Row],[Whole Building:Facility Total Electric Demand Power '[W'](Hourly) ]]/1000</f>
        <v>9.0241496806616937</v>
      </c>
    </row>
    <row r="158" spans="1:3" x14ac:dyDescent="0.25">
      <c r="A158" s="9" t="s">
        <v>569</v>
      </c>
      <c r="B158" s="12">
        <v>9033.9142158317536</v>
      </c>
      <c r="C158">
        <f>SAFADModel_final_000044[[#This Row],[Whole Building:Facility Total Electric Demand Power '[W'](Hourly) ]]/1000</f>
        <v>9.0339142158317536</v>
      </c>
    </row>
    <row r="159" spans="1:3" x14ac:dyDescent="0.25">
      <c r="A159" s="9" t="s">
        <v>570</v>
      </c>
      <c r="B159" s="12">
        <v>9053.3950097178258</v>
      </c>
      <c r="C159">
        <f>SAFADModel_final_000044[[#This Row],[Whole Building:Facility Total Electric Demand Power '[W'](Hourly) ]]/1000</f>
        <v>9.0533950097178266</v>
      </c>
    </row>
    <row r="160" spans="1:3" x14ac:dyDescent="0.25">
      <c r="A160" s="9" t="s">
        <v>571</v>
      </c>
      <c r="B160" s="12">
        <v>9085.3981554203765</v>
      </c>
      <c r="C160">
        <f>SAFADModel_final_000044[[#This Row],[Whole Building:Facility Total Electric Demand Power '[W'](Hourly) ]]/1000</f>
        <v>9.0853981554203767</v>
      </c>
    </row>
    <row r="161" spans="1:3" x14ac:dyDescent="0.25">
      <c r="A161" s="9" t="s">
        <v>572</v>
      </c>
      <c r="B161" s="12">
        <v>9118.2705957495764</v>
      </c>
      <c r="C161">
        <f>SAFADModel_final_000044[[#This Row],[Whole Building:Facility Total Electric Demand Power '[W'](Hourly) ]]/1000</f>
        <v>9.1182705957495767</v>
      </c>
    </row>
    <row r="162" spans="1:3" x14ac:dyDescent="0.25">
      <c r="A162" s="9" t="s">
        <v>573</v>
      </c>
      <c r="B162" s="12">
        <v>9131.4440435819688</v>
      </c>
      <c r="C162">
        <f>SAFADModel_final_000044[[#This Row],[Whole Building:Facility Total Electric Demand Power '[W'](Hourly) ]]/1000</f>
        <v>9.1314440435819684</v>
      </c>
    </row>
    <row r="163" spans="1:3" x14ac:dyDescent="0.25">
      <c r="A163" s="9" t="s">
        <v>574</v>
      </c>
      <c r="B163" s="12">
        <v>9121.5479063275579</v>
      </c>
      <c r="C163">
        <f>SAFADModel_final_000044[[#This Row],[Whole Building:Facility Total Electric Demand Power '[W'](Hourly) ]]/1000</f>
        <v>9.1215479063275584</v>
      </c>
    </row>
    <row r="164" spans="1:3" x14ac:dyDescent="0.25">
      <c r="A164" s="9" t="s">
        <v>575</v>
      </c>
      <c r="B164" s="12">
        <v>9097.3638726698464</v>
      </c>
      <c r="C164">
        <f>SAFADModel_final_000044[[#This Row],[Whole Building:Facility Total Electric Demand Power '[W'](Hourly) ]]/1000</f>
        <v>9.0973638726698471</v>
      </c>
    </row>
    <row r="165" spans="1:3" x14ac:dyDescent="0.25">
      <c r="A165" s="9" t="s">
        <v>576</v>
      </c>
      <c r="B165" s="12">
        <v>9068.9703839331087</v>
      </c>
      <c r="C165">
        <f>SAFADModel_final_000044[[#This Row],[Whole Building:Facility Total Electric Demand Power '[W'](Hourly) ]]/1000</f>
        <v>9.0689703839331095</v>
      </c>
    </row>
    <row r="166" spans="1:3" x14ac:dyDescent="0.25">
      <c r="A166" s="9" t="s">
        <v>577</v>
      </c>
      <c r="B166" s="12">
        <v>9047.2229272519326</v>
      </c>
      <c r="C166">
        <f>SAFADModel_final_000044[[#This Row],[Whole Building:Facility Total Electric Demand Power '[W'](Hourly) ]]/1000</f>
        <v>9.0472229272519318</v>
      </c>
    </row>
    <row r="167" spans="1:3" x14ac:dyDescent="0.25">
      <c r="A167" s="9" t="s">
        <v>578</v>
      </c>
      <c r="B167" s="12">
        <v>9003.3405396103935</v>
      </c>
      <c r="C167">
        <f>SAFADModel_final_000044[[#This Row],[Whole Building:Facility Total Electric Demand Power '[W'](Hourly) ]]/1000</f>
        <v>9.0033405396103934</v>
      </c>
    </row>
    <row r="168" spans="1:3" x14ac:dyDescent="0.25">
      <c r="A168" s="9" t="s">
        <v>579</v>
      </c>
      <c r="B168" s="12">
        <v>8948.7827175377606</v>
      </c>
      <c r="C168">
        <f>SAFADModel_final_000044[[#This Row],[Whole Building:Facility Total Electric Demand Power '[W'](Hourly) ]]/1000</f>
        <v>8.9487827175377603</v>
      </c>
    </row>
    <row r="169" spans="1:3" x14ac:dyDescent="0.25">
      <c r="A169" s="9" t="s">
        <v>580</v>
      </c>
      <c r="B169" s="12">
        <v>8902.1034164492849</v>
      </c>
      <c r="C169">
        <f>SAFADModel_final_000044[[#This Row],[Whole Building:Facility Total Electric Demand Power '[W'](Hourly) ]]/1000</f>
        <v>8.9021034164492843</v>
      </c>
    </row>
    <row r="170" spans="1:3" x14ac:dyDescent="0.25">
      <c r="A170" s="9" t="s">
        <v>121</v>
      </c>
      <c r="B170" s="12">
        <v>8882.585519639455</v>
      </c>
      <c r="C170">
        <f>SAFADModel_final_000044[[#This Row],[Whole Building:Facility Total Electric Demand Power '[W'](Hourly) ]]/1000</f>
        <v>8.8825855196394556</v>
      </c>
    </row>
    <row r="171" spans="1:3" x14ac:dyDescent="0.25">
      <c r="A171" s="9" t="s">
        <v>122</v>
      </c>
      <c r="B171" s="12">
        <v>8862.2741317670243</v>
      </c>
      <c r="C171">
        <f>SAFADModel_final_000044[[#This Row],[Whole Building:Facility Total Electric Demand Power '[W'](Hourly) ]]/1000</f>
        <v>8.8622741317670251</v>
      </c>
    </row>
    <row r="172" spans="1:3" x14ac:dyDescent="0.25">
      <c r="A172" s="9" t="s">
        <v>123</v>
      </c>
      <c r="B172" s="12">
        <v>8827.0261794811886</v>
      </c>
      <c r="C172">
        <f>SAFADModel_final_000044[[#This Row],[Whole Building:Facility Total Electric Demand Power '[W'](Hourly) ]]/1000</f>
        <v>8.8270261794811891</v>
      </c>
    </row>
    <row r="173" spans="1:3" x14ac:dyDescent="0.25">
      <c r="A173" s="9" t="s">
        <v>124</v>
      </c>
      <c r="B173" s="12">
        <v>8781.4562309063713</v>
      </c>
      <c r="C173">
        <f>SAFADModel_final_000044[[#This Row],[Whole Building:Facility Total Electric Demand Power '[W'](Hourly) ]]/1000</f>
        <v>8.7814562309063717</v>
      </c>
    </row>
    <row r="174" spans="1:3" x14ac:dyDescent="0.25">
      <c r="A174" s="9" t="s">
        <v>125</v>
      </c>
      <c r="B174" s="12">
        <v>8728.8119003675529</v>
      </c>
      <c r="C174">
        <f>SAFADModel_final_000044[[#This Row],[Whole Building:Facility Total Electric Demand Power '[W'](Hourly) ]]/1000</f>
        <v>8.7288119003675533</v>
      </c>
    </row>
    <row r="175" spans="1:3" x14ac:dyDescent="0.25">
      <c r="A175" s="9" t="s">
        <v>126</v>
      </c>
      <c r="B175" s="12">
        <v>8713.5346640849875</v>
      </c>
      <c r="C175">
        <f>SAFADModel_final_000044[[#This Row],[Whole Building:Facility Total Electric Demand Power '[W'](Hourly) ]]/1000</f>
        <v>8.7135346640849871</v>
      </c>
    </row>
    <row r="176" spans="1:3" x14ac:dyDescent="0.25">
      <c r="A176" s="9" t="s">
        <v>127</v>
      </c>
      <c r="B176" s="12">
        <v>8756.9623477366276</v>
      </c>
      <c r="C176">
        <f>SAFADModel_final_000044[[#This Row],[Whole Building:Facility Total Electric Demand Power '[W'](Hourly) ]]/1000</f>
        <v>8.7569623477366285</v>
      </c>
    </row>
    <row r="177" spans="1:3" x14ac:dyDescent="0.25">
      <c r="A177" s="9" t="s">
        <v>128</v>
      </c>
      <c r="B177" s="12">
        <v>31872.977209194807</v>
      </c>
      <c r="C177">
        <f>SAFADModel_final_000044[[#This Row],[Whole Building:Facility Total Electric Demand Power '[W'](Hourly) ]]/1000</f>
        <v>31.872977209194808</v>
      </c>
    </row>
    <row r="178" spans="1:3" x14ac:dyDescent="0.25">
      <c r="A178" s="9" t="s">
        <v>129</v>
      </c>
      <c r="B178" s="12">
        <v>75309.464033223878</v>
      </c>
      <c r="C178">
        <f>SAFADModel_final_000044[[#This Row],[Whole Building:Facility Total Electric Demand Power '[W'](Hourly) ]]/1000</f>
        <v>75.309464033223875</v>
      </c>
    </row>
    <row r="179" spans="1:3" x14ac:dyDescent="0.25">
      <c r="A179" s="9" t="s">
        <v>130</v>
      </c>
      <c r="B179" s="12">
        <v>134620.91179856253</v>
      </c>
      <c r="C179">
        <f>SAFADModel_final_000044[[#This Row],[Whole Building:Facility Total Electric Demand Power '[W'](Hourly) ]]/1000</f>
        <v>134.62091179856253</v>
      </c>
    </row>
    <row r="180" spans="1:3" x14ac:dyDescent="0.25">
      <c r="A180" s="9" t="s">
        <v>131</v>
      </c>
      <c r="B180" s="12">
        <v>133004.28880909467</v>
      </c>
      <c r="C180">
        <f>SAFADModel_final_000044[[#This Row],[Whole Building:Facility Total Electric Demand Power '[W'](Hourly) ]]/1000</f>
        <v>133.00428880909467</v>
      </c>
    </row>
    <row r="181" spans="1:3" x14ac:dyDescent="0.25">
      <c r="A181" s="9" t="s">
        <v>132</v>
      </c>
      <c r="B181" s="12">
        <v>181762.14897313504</v>
      </c>
      <c r="C181">
        <f>SAFADModel_final_000044[[#This Row],[Whole Building:Facility Total Electric Demand Power '[W'](Hourly) ]]/1000</f>
        <v>181.76214897313506</v>
      </c>
    </row>
    <row r="182" spans="1:3" x14ac:dyDescent="0.25">
      <c r="A182" s="9" t="s">
        <v>133</v>
      </c>
      <c r="B182" s="12">
        <v>180771.50465296107</v>
      </c>
      <c r="C182">
        <f>SAFADModel_final_000044[[#This Row],[Whole Building:Facility Total Electric Demand Power '[W'](Hourly) ]]/1000</f>
        <v>180.77150465296106</v>
      </c>
    </row>
    <row r="183" spans="1:3" x14ac:dyDescent="0.25">
      <c r="A183" s="9" t="s">
        <v>134</v>
      </c>
      <c r="B183" s="12">
        <v>187774.2995737025</v>
      </c>
      <c r="C183">
        <f>SAFADModel_final_000044[[#This Row],[Whole Building:Facility Total Electric Demand Power '[W'](Hourly) ]]/1000</f>
        <v>187.77429957370251</v>
      </c>
    </row>
    <row r="184" spans="1:3" x14ac:dyDescent="0.25">
      <c r="A184" s="9" t="s">
        <v>135</v>
      </c>
      <c r="B184" s="12">
        <v>194831.59202449748</v>
      </c>
      <c r="C184">
        <f>SAFADModel_final_000044[[#This Row],[Whole Building:Facility Total Electric Demand Power '[W'](Hourly) ]]/1000</f>
        <v>194.8315920244975</v>
      </c>
    </row>
    <row r="185" spans="1:3" x14ac:dyDescent="0.25">
      <c r="A185" s="9" t="s">
        <v>136</v>
      </c>
      <c r="B185" s="12">
        <v>183269.55673139289</v>
      </c>
      <c r="C185">
        <f>SAFADModel_final_000044[[#This Row],[Whole Building:Facility Total Electric Demand Power '[W'](Hourly) ]]/1000</f>
        <v>183.2695567313929</v>
      </c>
    </row>
    <row r="186" spans="1:3" x14ac:dyDescent="0.25">
      <c r="A186" s="9" t="s">
        <v>137</v>
      </c>
      <c r="B186" s="12">
        <v>165203.51122669561</v>
      </c>
      <c r="C186">
        <f>SAFADModel_final_000044[[#This Row],[Whole Building:Facility Total Electric Demand Power '[W'](Hourly) ]]/1000</f>
        <v>165.20351122669561</v>
      </c>
    </row>
    <row r="187" spans="1:3" x14ac:dyDescent="0.25">
      <c r="A187" s="9" t="s">
        <v>138</v>
      </c>
      <c r="B187" s="12">
        <v>58418.175682054403</v>
      </c>
      <c r="C187">
        <f>SAFADModel_final_000044[[#This Row],[Whole Building:Facility Total Electric Demand Power '[W'](Hourly) ]]/1000</f>
        <v>58.418175682054404</v>
      </c>
    </row>
    <row r="188" spans="1:3" x14ac:dyDescent="0.25">
      <c r="A188" s="9" t="s">
        <v>139</v>
      </c>
      <c r="B188" s="12">
        <v>28792.394914056524</v>
      </c>
      <c r="C188">
        <f>SAFADModel_final_000044[[#This Row],[Whole Building:Facility Total Electric Demand Power '[W'](Hourly) ]]/1000</f>
        <v>28.792394914056523</v>
      </c>
    </row>
    <row r="189" spans="1:3" x14ac:dyDescent="0.25">
      <c r="A189" s="9" t="s">
        <v>140</v>
      </c>
      <c r="B189" s="12">
        <v>11990.088493204379</v>
      </c>
      <c r="C189">
        <f>SAFADModel_final_000044[[#This Row],[Whole Building:Facility Total Electric Demand Power '[W'](Hourly) ]]/1000</f>
        <v>11.990088493204379</v>
      </c>
    </row>
    <row r="190" spans="1:3" x14ac:dyDescent="0.25">
      <c r="A190" s="9" t="s">
        <v>141</v>
      </c>
      <c r="B190" s="12">
        <v>9298.7578897023468</v>
      </c>
      <c r="C190">
        <f>SAFADModel_final_000044[[#This Row],[Whole Building:Facility Total Electric Demand Power '[W'](Hourly) ]]/1000</f>
        <v>9.2987578897023475</v>
      </c>
    </row>
    <row r="191" spans="1:3" x14ac:dyDescent="0.25">
      <c r="A191" s="9" t="s">
        <v>142</v>
      </c>
      <c r="B191" s="12">
        <v>8886.9359574806567</v>
      </c>
      <c r="C191">
        <f>SAFADModel_final_000044[[#This Row],[Whole Building:Facility Total Electric Demand Power '[W'](Hourly) ]]/1000</f>
        <v>8.8869359574806559</v>
      </c>
    </row>
    <row r="192" spans="1:3" x14ac:dyDescent="0.25">
      <c r="A192" s="9" t="s">
        <v>143</v>
      </c>
      <c r="B192" s="12">
        <v>8895.6750741400992</v>
      </c>
      <c r="C192">
        <f>SAFADModel_final_000044[[#This Row],[Whole Building:Facility Total Electric Demand Power '[W'](Hourly) ]]/1000</f>
        <v>8.8956750741400992</v>
      </c>
    </row>
    <row r="193" spans="1:3" x14ac:dyDescent="0.25">
      <c r="A193" s="9" t="s">
        <v>144</v>
      </c>
      <c r="B193" s="12">
        <v>8886.1340858133299</v>
      </c>
      <c r="C193">
        <f>SAFADModel_final_000044[[#This Row],[Whole Building:Facility Total Electric Demand Power '[W'](Hourly) ]]/1000</f>
        <v>8.88613408581333</v>
      </c>
    </row>
    <row r="194" spans="1:3" x14ac:dyDescent="0.25">
      <c r="A194" s="9" t="s">
        <v>145</v>
      </c>
      <c r="B194" s="12">
        <v>8863.1635359785923</v>
      </c>
      <c r="C194">
        <f>SAFADModel_final_000044[[#This Row],[Whole Building:Facility Total Electric Demand Power '[W'](Hourly) ]]/1000</f>
        <v>8.8631635359785932</v>
      </c>
    </row>
    <row r="195" spans="1:3" x14ac:dyDescent="0.25">
      <c r="A195" s="9" t="s">
        <v>146</v>
      </c>
      <c r="B195" s="12">
        <v>8841.617738837258</v>
      </c>
      <c r="C195">
        <f>SAFADModel_final_000044[[#This Row],[Whole Building:Facility Total Electric Demand Power '[W'](Hourly) ]]/1000</f>
        <v>8.8416177388372574</v>
      </c>
    </row>
    <row r="196" spans="1:3" x14ac:dyDescent="0.25">
      <c r="A196" s="9" t="s">
        <v>147</v>
      </c>
      <c r="B196" s="12">
        <v>8819.2254242753097</v>
      </c>
      <c r="C196">
        <f>SAFADModel_final_000044[[#This Row],[Whole Building:Facility Total Electric Demand Power '[W'](Hourly) ]]/1000</f>
        <v>8.8192254242753094</v>
      </c>
    </row>
    <row r="197" spans="1:3" x14ac:dyDescent="0.25">
      <c r="A197" s="9" t="s">
        <v>148</v>
      </c>
      <c r="B197" s="12">
        <v>8797.6979459058202</v>
      </c>
      <c r="C197">
        <f>SAFADModel_final_000044[[#This Row],[Whole Building:Facility Total Electric Demand Power '[W'](Hourly) ]]/1000</f>
        <v>8.7976979459058207</v>
      </c>
    </row>
    <row r="198" spans="1:3" x14ac:dyDescent="0.25">
      <c r="A198" s="9" t="s">
        <v>149</v>
      </c>
      <c r="B198" s="12">
        <v>8773.1505424516381</v>
      </c>
      <c r="C198">
        <f>SAFADModel_final_000044[[#This Row],[Whole Building:Facility Total Electric Demand Power '[W'](Hourly) ]]/1000</f>
        <v>8.7731505424516385</v>
      </c>
    </row>
    <row r="199" spans="1:3" x14ac:dyDescent="0.25">
      <c r="A199" s="9" t="s">
        <v>150</v>
      </c>
      <c r="B199" s="12">
        <v>8776.7682736002007</v>
      </c>
      <c r="C199">
        <f>SAFADModel_final_000044[[#This Row],[Whole Building:Facility Total Electric Demand Power '[W'](Hourly) ]]/1000</f>
        <v>8.7767682736002008</v>
      </c>
    </row>
    <row r="200" spans="1:3" x14ac:dyDescent="0.25">
      <c r="A200" s="9" t="s">
        <v>151</v>
      </c>
      <c r="B200" s="12">
        <v>8808.9803541766432</v>
      </c>
      <c r="C200">
        <f>SAFADModel_final_000044[[#This Row],[Whole Building:Facility Total Electric Demand Power '[W'](Hourly) ]]/1000</f>
        <v>8.8089803541766436</v>
      </c>
    </row>
    <row r="201" spans="1:3" x14ac:dyDescent="0.25">
      <c r="A201" s="9" t="s">
        <v>152</v>
      </c>
      <c r="B201" s="12">
        <v>8860.093542500792</v>
      </c>
      <c r="C201">
        <f>SAFADModel_final_000044[[#This Row],[Whole Building:Facility Total Electric Demand Power '[W'](Hourly) ]]/1000</f>
        <v>8.8600935425007918</v>
      </c>
    </row>
    <row r="202" spans="1:3" x14ac:dyDescent="0.25">
      <c r="A202" s="9" t="s">
        <v>153</v>
      </c>
      <c r="B202" s="12">
        <v>8898.9320965719617</v>
      </c>
      <c r="C202">
        <f>SAFADModel_final_000044[[#This Row],[Whole Building:Facility Total Electric Demand Power '[W'](Hourly) ]]/1000</f>
        <v>8.8989320965719614</v>
      </c>
    </row>
    <row r="203" spans="1:3" x14ac:dyDescent="0.25">
      <c r="A203" s="9" t="s">
        <v>154</v>
      </c>
      <c r="B203" s="12">
        <v>8995.5849533004457</v>
      </c>
      <c r="C203">
        <f>SAFADModel_final_000044[[#This Row],[Whole Building:Facility Total Electric Demand Power '[W'](Hourly) ]]/1000</f>
        <v>8.9955849533004457</v>
      </c>
    </row>
    <row r="204" spans="1:3" x14ac:dyDescent="0.25">
      <c r="A204" s="9" t="s">
        <v>155</v>
      </c>
      <c r="B204" s="12">
        <v>9080.2614577835357</v>
      </c>
      <c r="C204">
        <f>SAFADModel_final_000044[[#This Row],[Whole Building:Facility Total Electric Demand Power '[W'](Hourly) ]]/1000</f>
        <v>9.0802614577835357</v>
      </c>
    </row>
    <row r="205" spans="1:3" x14ac:dyDescent="0.25">
      <c r="A205" s="9" t="s">
        <v>156</v>
      </c>
      <c r="B205" s="12">
        <v>9106.3495569186798</v>
      </c>
      <c r="C205">
        <f>SAFADModel_final_000044[[#This Row],[Whole Building:Facility Total Electric Demand Power '[W'](Hourly) ]]/1000</f>
        <v>9.1063495569186799</v>
      </c>
    </row>
    <row r="206" spans="1:3" x14ac:dyDescent="0.25">
      <c r="A206" s="9" t="s">
        <v>157</v>
      </c>
      <c r="B206" s="12">
        <v>9112.03339059465</v>
      </c>
      <c r="C206">
        <f>SAFADModel_final_000044[[#This Row],[Whole Building:Facility Total Electric Demand Power '[W'](Hourly) ]]/1000</f>
        <v>9.1120333905946502</v>
      </c>
    </row>
    <row r="207" spans="1:3" x14ac:dyDescent="0.25">
      <c r="A207" s="9" t="s">
        <v>158</v>
      </c>
      <c r="B207" s="12">
        <v>9100.2938517713719</v>
      </c>
      <c r="C207">
        <f>SAFADModel_final_000044[[#This Row],[Whole Building:Facility Total Electric Demand Power '[W'](Hourly) ]]/1000</f>
        <v>9.1002938517713723</v>
      </c>
    </row>
    <row r="208" spans="1:3" x14ac:dyDescent="0.25">
      <c r="A208" s="9" t="s">
        <v>159</v>
      </c>
      <c r="B208" s="12">
        <v>9087.829770985938</v>
      </c>
      <c r="C208">
        <f>SAFADModel_final_000044[[#This Row],[Whole Building:Facility Total Electric Demand Power '[W'](Hourly) ]]/1000</f>
        <v>9.0878297709859375</v>
      </c>
    </row>
    <row r="209" spans="1:3" x14ac:dyDescent="0.25">
      <c r="A209" s="9" t="s">
        <v>160</v>
      </c>
      <c r="B209" s="12">
        <v>9071.8641190460385</v>
      </c>
      <c r="C209">
        <f>SAFADModel_final_000044[[#This Row],[Whole Building:Facility Total Electric Demand Power '[W'](Hourly) ]]/1000</f>
        <v>9.0718641190460385</v>
      </c>
    </row>
    <row r="210" spans="1:3" x14ac:dyDescent="0.25">
      <c r="A210" s="9" t="s">
        <v>161</v>
      </c>
      <c r="B210" s="12">
        <v>9046.8069277811937</v>
      </c>
      <c r="C210">
        <f>SAFADModel_final_000044[[#This Row],[Whole Building:Facility Total Electric Demand Power '[W'](Hourly) ]]/1000</f>
        <v>9.0468069277811942</v>
      </c>
    </row>
    <row r="211" spans="1:3" x14ac:dyDescent="0.25">
      <c r="A211" s="9" t="s">
        <v>162</v>
      </c>
      <c r="B211" s="12">
        <v>9018.4391434959125</v>
      </c>
      <c r="C211">
        <f>SAFADModel_final_000044[[#This Row],[Whole Building:Facility Total Electric Demand Power '[W'](Hourly) ]]/1000</f>
        <v>9.0184391434959128</v>
      </c>
    </row>
    <row r="212" spans="1:3" x14ac:dyDescent="0.25">
      <c r="A212" s="9" t="s">
        <v>163</v>
      </c>
      <c r="B212" s="12">
        <v>8984.0641754765602</v>
      </c>
      <c r="C212">
        <f>SAFADModel_final_000044[[#This Row],[Whole Building:Facility Total Electric Demand Power '[W'](Hourly) ]]/1000</f>
        <v>8.9840641754765596</v>
      </c>
    </row>
    <row r="213" spans="1:3" x14ac:dyDescent="0.25">
      <c r="A213" s="9" t="s">
        <v>164</v>
      </c>
      <c r="B213" s="12">
        <v>8947.7729754652737</v>
      </c>
      <c r="C213">
        <f>SAFADModel_final_000044[[#This Row],[Whole Building:Facility Total Electric Demand Power '[W'](Hourly) ]]/1000</f>
        <v>8.9477729754652735</v>
      </c>
    </row>
    <row r="214" spans="1:3" x14ac:dyDescent="0.25">
      <c r="A214" s="9" t="s">
        <v>165</v>
      </c>
      <c r="B214" s="12">
        <v>8919.0541790845909</v>
      </c>
      <c r="C214">
        <f>SAFADModel_final_000044[[#This Row],[Whole Building:Facility Total Electric Demand Power '[W'](Hourly) ]]/1000</f>
        <v>8.9190541790845916</v>
      </c>
    </row>
    <row r="215" spans="1:3" x14ac:dyDescent="0.25">
      <c r="A215" s="9" t="s">
        <v>166</v>
      </c>
      <c r="B215" s="12">
        <v>8888.88438388135</v>
      </c>
      <c r="C215">
        <f>SAFADModel_final_000044[[#This Row],[Whole Building:Facility Total Electric Demand Power '[W'](Hourly) ]]/1000</f>
        <v>8.8888843838813507</v>
      </c>
    </row>
    <row r="216" spans="1:3" x14ac:dyDescent="0.25">
      <c r="A216" s="9" t="s">
        <v>167</v>
      </c>
      <c r="B216" s="12">
        <v>8862.0952287544405</v>
      </c>
      <c r="C216">
        <f>SAFADModel_final_000044[[#This Row],[Whole Building:Facility Total Electric Demand Power '[W'](Hourly) ]]/1000</f>
        <v>8.8620952287544412</v>
      </c>
    </row>
    <row r="217" spans="1:3" x14ac:dyDescent="0.25">
      <c r="A217" s="9" t="s">
        <v>168</v>
      </c>
      <c r="B217" s="12">
        <v>8837.4898292581875</v>
      </c>
      <c r="C217">
        <f>SAFADModel_final_000044[[#This Row],[Whole Building:Facility Total Electric Demand Power '[W'](Hourly) ]]/1000</f>
        <v>8.8374898292581872</v>
      </c>
    </row>
    <row r="218" spans="1:3" x14ac:dyDescent="0.25">
      <c r="A218" s="9" t="s">
        <v>169</v>
      </c>
      <c r="B218" s="12">
        <v>8818.7255492252643</v>
      </c>
      <c r="C218">
        <f>SAFADModel_final_000044[[#This Row],[Whole Building:Facility Total Electric Demand Power '[W'](Hourly) ]]/1000</f>
        <v>8.818725549225265</v>
      </c>
    </row>
    <row r="219" spans="1:3" x14ac:dyDescent="0.25">
      <c r="A219" s="9" t="s">
        <v>170</v>
      </c>
      <c r="B219" s="12">
        <v>8803.2789716064926</v>
      </c>
      <c r="C219">
        <f>SAFADModel_final_000044[[#This Row],[Whole Building:Facility Total Electric Demand Power '[W'](Hourly) ]]/1000</f>
        <v>8.8032789716064919</v>
      </c>
    </row>
    <row r="220" spans="1:3" x14ac:dyDescent="0.25">
      <c r="A220" s="9" t="s">
        <v>171</v>
      </c>
      <c r="B220" s="12">
        <v>8789.141273111547</v>
      </c>
      <c r="C220">
        <f>SAFADModel_final_000044[[#This Row],[Whole Building:Facility Total Electric Demand Power '[W'](Hourly) ]]/1000</f>
        <v>8.7891412731115466</v>
      </c>
    </row>
    <row r="221" spans="1:3" x14ac:dyDescent="0.25">
      <c r="A221" s="9" t="s">
        <v>172</v>
      </c>
      <c r="B221" s="12">
        <v>8777.7189077045095</v>
      </c>
      <c r="C221">
        <f>SAFADModel_final_000044[[#This Row],[Whole Building:Facility Total Electric Demand Power '[W'](Hourly) ]]/1000</f>
        <v>8.777718907704509</v>
      </c>
    </row>
    <row r="222" spans="1:3" x14ac:dyDescent="0.25">
      <c r="A222" s="9" t="s">
        <v>173</v>
      </c>
      <c r="B222" s="12">
        <v>8768.9873698710726</v>
      </c>
      <c r="C222">
        <f>SAFADModel_final_000044[[#This Row],[Whole Building:Facility Total Electric Demand Power '[W'](Hourly) ]]/1000</f>
        <v>8.7689873698710734</v>
      </c>
    </row>
    <row r="223" spans="1:3" x14ac:dyDescent="0.25">
      <c r="A223" s="9" t="s">
        <v>174</v>
      </c>
      <c r="B223" s="12">
        <v>8776.6905163521169</v>
      </c>
      <c r="C223">
        <f>SAFADModel_final_000044[[#This Row],[Whole Building:Facility Total Electric Demand Power '[W'](Hourly) ]]/1000</f>
        <v>8.7766905163521169</v>
      </c>
    </row>
    <row r="224" spans="1:3" x14ac:dyDescent="0.25">
      <c r="A224" s="9" t="s">
        <v>175</v>
      </c>
      <c r="B224" s="12">
        <v>8830.9029391383719</v>
      </c>
      <c r="C224">
        <f>SAFADModel_final_000044[[#This Row],[Whole Building:Facility Total Electric Demand Power '[W'](Hourly) ]]/1000</f>
        <v>8.8309029391383724</v>
      </c>
    </row>
    <row r="225" spans="1:3" x14ac:dyDescent="0.25">
      <c r="A225" s="9" t="s">
        <v>176</v>
      </c>
      <c r="B225" s="12">
        <v>26597.887301818755</v>
      </c>
      <c r="C225">
        <f>SAFADModel_final_000044[[#This Row],[Whole Building:Facility Total Electric Demand Power '[W'](Hourly) ]]/1000</f>
        <v>26.597887301818755</v>
      </c>
    </row>
    <row r="226" spans="1:3" x14ac:dyDescent="0.25">
      <c r="A226" s="9" t="s">
        <v>177</v>
      </c>
      <c r="B226" s="12">
        <v>109292.17885933949</v>
      </c>
      <c r="C226">
        <f>SAFADModel_final_000044[[#This Row],[Whole Building:Facility Total Electric Demand Power '[W'](Hourly) ]]/1000</f>
        <v>109.29217885933949</v>
      </c>
    </row>
    <row r="227" spans="1:3" x14ac:dyDescent="0.25">
      <c r="A227" s="9" t="s">
        <v>178</v>
      </c>
      <c r="B227" s="12">
        <v>143957.17901334967</v>
      </c>
      <c r="C227">
        <f>SAFADModel_final_000044[[#This Row],[Whole Building:Facility Total Electric Demand Power '[W'](Hourly) ]]/1000</f>
        <v>143.95717901334967</v>
      </c>
    </row>
    <row r="228" spans="1:3" x14ac:dyDescent="0.25">
      <c r="A228" s="9" t="s">
        <v>179</v>
      </c>
      <c r="B228" s="12">
        <v>167489.17730874461</v>
      </c>
      <c r="C228">
        <f>SAFADModel_final_000044[[#This Row],[Whole Building:Facility Total Electric Demand Power '[W'](Hourly) ]]/1000</f>
        <v>167.48917730874462</v>
      </c>
    </row>
    <row r="229" spans="1:3" x14ac:dyDescent="0.25">
      <c r="A229" s="9" t="s">
        <v>180</v>
      </c>
      <c r="B229" s="12">
        <v>194937.09298231083</v>
      </c>
      <c r="C229">
        <f>SAFADModel_final_000044[[#This Row],[Whole Building:Facility Total Electric Demand Power '[W'](Hourly) ]]/1000</f>
        <v>194.93709298231084</v>
      </c>
    </row>
    <row r="230" spans="1:3" x14ac:dyDescent="0.25">
      <c r="A230" s="9" t="s">
        <v>181</v>
      </c>
      <c r="B230" s="12">
        <v>193597.18849619504</v>
      </c>
      <c r="C230">
        <f>SAFADModel_final_000044[[#This Row],[Whole Building:Facility Total Electric Demand Power '[W'](Hourly) ]]/1000</f>
        <v>193.59718849619503</v>
      </c>
    </row>
    <row r="231" spans="1:3" x14ac:dyDescent="0.25">
      <c r="A231" s="9" t="s">
        <v>182</v>
      </c>
      <c r="B231" s="12">
        <v>186321.67852940332</v>
      </c>
      <c r="C231">
        <f>SAFADModel_final_000044[[#This Row],[Whole Building:Facility Total Electric Demand Power '[W'](Hourly) ]]/1000</f>
        <v>186.32167852940333</v>
      </c>
    </row>
    <row r="232" spans="1:3" x14ac:dyDescent="0.25">
      <c r="A232" s="9" t="s">
        <v>183</v>
      </c>
      <c r="B232" s="12">
        <v>193093.17106592108</v>
      </c>
      <c r="C232">
        <f>SAFADModel_final_000044[[#This Row],[Whole Building:Facility Total Electric Demand Power '[W'](Hourly) ]]/1000</f>
        <v>193.09317106592107</v>
      </c>
    </row>
    <row r="233" spans="1:3" x14ac:dyDescent="0.25">
      <c r="A233" s="9" t="s">
        <v>184</v>
      </c>
      <c r="B233" s="12">
        <v>164862.09900487235</v>
      </c>
      <c r="C233">
        <f>SAFADModel_final_000044[[#This Row],[Whole Building:Facility Total Electric Demand Power '[W'](Hourly) ]]/1000</f>
        <v>164.86209900487233</v>
      </c>
    </row>
    <row r="234" spans="1:3" x14ac:dyDescent="0.25">
      <c r="A234" s="9" t="s">
        <v>185</v>
      </c>
      <c r="B234" s="12">
        <v>99199.083249978314</v>
      </c>
      <c r="C234">
        <f>SAFADModel_final_000044[[#This Row],[Whole Building:Facility Total Electric Demand Power '[W'](Hourly) ]]/1000</f>
        <v>99.199083249978315</v>
      </c>
    </row>
    <row r="235" spans="1:3" x14ac:dyDescent="0.25">
      <c r="A235" s="9" t="s">
        <v>186</v>
      </c>
      <c r="B235" s="12">
        <v>54114.865701277355</v>
      </c>
      <c r="C235">
        <f>SAFADModel_final_000044[[#This Row],[Whole Building:Facility Total Electric Demand Power '[W'](Hourly) ]]/1000</f>
        <v>54.114865701277353</v>
      </c>
    </row>
    <row r="236" spans="1:3" x14ac:dyDescent="0.25">
      <c r="A236" s="9" t="s">
        <v>187</v>
      </c>
      <c r="B236" s="12">
        <v>24084.252496661484</v>
      </c>
      <c r="C236">
        <f>SAFADModel_final_000044[[#This Row],[Whole Building:Facility Total Electric Demand Power '[W'](Hourly) ]]/1000</f>
        <v>24.084252496661485</v>
      </c>
    </row>
    <row r="237" spans="1:3" x14ac:dyDescent="0.25">
      <c r="A237" s="9" t="s">
        <v>188</v>
      </c>
      <c r="B237" s="12">
        <v>9692.0111570770532</v>
      </c>
      <c r="C237">
        <f>SAFADModel_final_000044[[#This Row],[Whole Building:Facility Total Electric Demand Power '[W'](Hourly) ]]/1000</f>
        <v>9.6920111570770526</v>
      </c>
    </row>
    <row r="238" spans="1:3" x14ac:dyDescent="0.25">
      <c r="A238" s="9" t="s">
        <v>189</v>
      </c>
      <c r="B238" s="12">
        <v>9255.9780591491963</v>
      </c>
      <c r="C238">
        <f>SAFADModel_final_000044[[#This Row],[Whole Building:Facility Total Electric Demand Power '[W'](Hourly) ]]/1000</f>
        <v>9.2559780591491965</v>
      </c>
    </row>
    <row r="239" spans="1:3" x14ac:dyDescent="0.25">
      <c r="A239" s="9" t="s">
        <v>190</v>
      </c>
      <c r="B239" s="12">
        <v>8835.085203662562</v>
      </c>
      <c r="C239">
        <f>SAFADModel_final_000044[[#This Row],[Whole Building:Facility Total Electric Demand Power '[W'](Hourly) ]]/1000</f>
        <v>8.8350852036625618</v>
      </c>
    </row>
    <row r="240" spans="1:3" x14ac:dyDescent="0.25">
      <c r="A240" s="9" t="s">
        <v>191</v>
      </c>
      <c r="B240" s="12">
        <v>8831.9662197460002</v>
      </c>
      <c r="C240">
        <f>SAFADModel_final_000044[[#This Row],[Whole Building:Facility Total Electric Demand Power '[W'](Hourly) ]]/1000</f>
        <v>8.8319662197460005</v>
      </c>
    </row>
    <row r="241" spans="1:3" x14ac:dyDescent="0.25">
      <c r="A241" s="9" t="s">
        <v>192</v>
      </c>
      <c r="B241" s="12">
        <v>8824.4999933054751</v>
      </c>
      <c r="C241">
        <f>SAFADModel_final_000044[[#This Row],[Whole Building:Facility Total Electric Demand Power '[W'](Hourly) ]]/1000</f>
        <v>8.8244999933054746</v>
      </c>
    </row>
    <row r="242" spans="1:3" x14ac:dyDescent="0.25">
      <c r="A242" s="9" t="s">
        <v>193</v>
      </c>
      <c r="B242" s="12">
        <v>8813.6973206969797</v>
      </c>
      <c r="C242">
        <f>SAFADModel_final_000044[[#This Row],[Whole Building:Facility Total Electric Demand Power '[W'](Hourly) ]]/1000</f>
        <v>8.8136973206969795</v>
      </c>
    </row>
    <row r="243" spans="1:3" x14ac:dyDescent="0.25">
      <c r="A243" s="9" t="s">
        <v>194</v>
      </c>
      <c r="B243" s="12">
        <v>8809.5164744616286</v>
      </c>
      <c r="C243">
        <f>SAFADModel_final_000044[[#This Row],[Whole Building:Facility Total Electric Demand Power '[W'](Hourly) ]]/1000</f>
        <v>8.8095164744616294</v>
      </c>
    </row>
    <row r="244" spans="1:3" x14ac:dyDescent="0.25">
      <c r="A244" s="9" t="s">
        <v>195</v>
      </c>
      <c r="B244" s="12">
        <v>8786.9718083098105</v>
      </c>
      <c r="C244">
        <f>SAFADModel_final_000044[[#This Row],[Whole Building:Facility Total Electric Demand Power '[W'](Hourly) ]]/1000</f>
        <v>8.7869718083098114</v>
      </c>
    </row>
    <row r="245" spans="1:3" x14ac:dyDescent="0.25">
      <c r="A245" s="9" t="s">
        <v>196</v>
      </c>
      <c r="B245" s="12">
        <v>8736.5247940896952</v>
      </c>
      <c r="C245">
        <f>SAFADModel_final_000044[[#This Row],[Whole Building:Facility Total Electric Demand Power '[W'](Hourly) ]]/1000</f>
        <v>8.7365247940896946</v>
      </c>
    </row>
    <row r="246" spans="1:3" x14ac:dyDescent="0.25">
      <c r="A246" s="9" t="s">
        <v>197</v>
      </c>
      <c r="B246" s="12">
        <v>8678.1164210827028</v>
      </c>
      <c r="C246">
        <f>SAFADModel_final_000044[[#This Row],[Whole Building:Facility Total Electric Demand Power '[W'](Hourly) ]]/1000</f>
        <v>8.6781164210827022</v>
      </c>
    </row>
    <row r="247" spans="1:3" x14ac:dyDescent="0.25">
      <c r="A247" s="9" t="s">
        <v>198</v>
      </c>
      <c r="B247" s="12">
        <v>8659.2426857104365</v>
      </c>
      <c r="C247">
        <f>SAFADModel_final_000044[[#This Row],[Whole Building:Facility Total Electric Demand Power '[W'](Hourly) ]]/1000</f>
        <v>8.6592426857104368</v>
      </c>
    </row>
    <row r="248" spans="1:3" x14ac:dyDescent="0.25">
      <c r="A248" s="9" t="s">
        <v>199</v>
      </c>
      <c r="B248" s="12">
        <v>8719.8044266169982</v>
      </c>
      <c r="C248">
        <f>SAFADModel_final_000044[[#This Row],[Whole Building:Facility Total Electric Demand Power '[W'](Hourly) ]]/1000</f>
        <v>8.7198044266169976</v>
      </c>
    </row>
    <row r="249" spans="1:3" x14ac:dyDescent="0.25">
      <c r="A249" s="9" t="s">
        <v>200</v>
      </c>
      <c r="B249" s="12">
        <v>24110.36648871392</v>
      </c>
      <c r="C249">
        <f>SAFADModel_final_000044[[#This Row],[Whole Building:Facility Total Electric Demand Power '[W'](Hourly) ]]/1000</f>
        <v>24.110366488713922</v>
      </c>
    </row>
    <row r="250" spans="1:3" x14ac:dyDescent="0.25">
      <c r="A250" s="9" t="s">
        <v>201</v>
      </c>
      <c r="B250" s="12">
        <v>117866.42114146026</v>
      </c>
      <c r="C250">
        <f>SAFADModel_final_000044[[#This Row],[Whole Building:Facility Total Electric Demand Power '[W'](Hourly) ]]/1000</f>
        <v>117.86642114146026</v>
      </c>
    </row>
    <row r="251" spans="1:3" x14ac:dyDescent="0.25">
      <c r="A251" s="9" t="s">
        <v>202</v>
      </c>
      <c r="B251" s="12">
        <v>156635.50020830458</v>
      </c>
      <c r="C251">
        <f>SAFADModel_final_000044[[#This Row],[Whole Building:Facility Total Electric Demand Power '[W'](Hourly) ]]/1000</f>
        <v>156.63550020830459</v>
      </c>
    </row>
    <row r="252" spans="1:3" x14ac:dyDescent="0.25">
      <c r="A252" s="9" t="s">
        <v>203</v>
      </c>
      <c r="B252" s="12">
        <v>175818.55411962094</v>
      </c>
      <c r="C252">
        <f>SAFADModel_final_000044[[#This Row],[Whole Building:Facility Total Electric Demand Power '[W'](Hourly) ]]/1000</f>
        <v>175.81855411962093</v>
      </c>
    </row>
    <row r="253" spans="1:3" x14ac:dyDescent="0.25">
      <c r="A253" s="9" t="s">
        <v>204</v>
      </c>
      <c r="B253" s="12">
        <v>177463.75796123734</v>
      </c>
      <c r="C253">
        <f>SAFADModel_final_000044[[#This Row],[Whole Building:Facility Total Electric Demand Power '[W'](Hourly) ]]/1000</f>
        <v>177.46375796123735</v>
      </c>
    </row>
    <row r="254" spans="1:3" x14ac:dyDescent="0.25">
      <c r="A254" s="9" t="s">
        <v>205</v>
      </c>
      <c r="B254" s="12">
        <v>180619.37315765349</v>
      </c>
      <c r="C254">
        <f>SAFADModel_final_000044[[#This Row],[Whole Building:Facility Total Electric Demand Power '[W'](Hourly) ]]/1000</f>
        <v>180.61937315765348</v>
      </c>
    </row>
    <row r="255" spans="1:3" x14ac:dyDescent="0.25">
      <c r="A255" s="9" t="s">
        <v>206</v>
      </c>
      <c r="B255" s="12">
        <v>194040.45295859783</v>
      </c>
      <c r="C255">
        <f>SAFADModel_final_000044[[#This Row],[Whole Building:Facility Total Electric Demand Power '[W'](Hourly) ]]/1000</f>
        <v>194.04045295859783</v>
      </c>
    </row>
    <row r="256" spans="1:3" x14ac:dyDescent="0.25">
      <c r="A256" s="9" t="s">
        <v>207</v>
      </c>
      <c r="B256" s="12">
        <v>196253.73959652556</v>
      </c>
      <c r="C256">
        <f>SAFADModel_final_000044[[#This Row],[Whole Building:Facility Total Electric Demand Power '[W'](Hourly) ]]/1000</f>
        <v>196.25373959652555</v>
      </c>
    </row>
    <row r="257" spans="1:3" x14ac:dyDescent="0.25">
      <c r="A257" s="9" t="s">
        <v>208</v>
      </c>
      <c r="B257" s="12">
        <v>198327.97277078917</v>
      </c>
      <c r="C257">
        <f>SAFADModel_final_000044[[#This Row],[Whole Building:Facility Total Electric Demand Power '[W'](Hourly) ]]/1000</f>
        <v>198.32797277078916</v>
      </c>
    </row>
    <row r="258" spans="1:3" x14ac:dyDescent="0.25">
      <c r="A258" s="9" t="s">
        <v>209</v>
      </c>
      <c r="B258" s="12">
        <v>183200.47015676633</v>
      </c>
      <c r="C258">
        <f>SAFADModel_final_000044[[#This Row],[Whole Building:Facility Total Electric Demand Power '[W'](Hourly) ]]/1000</f>
        <v>183.20047015676633</v>
      </c>
    </row>
    <row r="259" spans="1:3" x14ac:dyDescent="0.25">
      <c r="A259" s="9" t="s">
        <v>210</v>
      </c>
      <c r="B259" s="12">
        <v>91769.975650150343</v>
      </c>
      <c r="C259">
        <f>SAFADModel_final_000044[[#This Row],[Whole Building:Facility Total Electric Demand Power '[W'](Hourly) ]]/1000</f>
        <v>91.769975650150343</v>
      </c>
    </row>
    <row r="260" spans="1:3" x14ac:dyDescent="0.25">
      <c r="A260" s="9" t="s">
        <v>211</v>
      </c>
      <c r="B260" s="12">
        <v>66602.807492408101</v>
      </c>
      <c r="C260">
        <f>SAFADModel_final_000044[[#This Row],[Whole Building:Facility Total Electric Demand Power '[W'](Hourly) ]]/1000</f>
        <v>66.602807492408104</v>
      </c>
    </row>
    <row r="261" spans="1:3" x14ac:dyDescent="0.25">
      <c r="A261" s="9" t="s">
        <v>212</v>
      </c>
      <c r="B261" s="12">
        <v>48245.737106812849</v>
      </c>
      <c r="C261">
        <f>SAFADModel_final_000044[[#This Row],[Whole Building:Facility Total Electric Demand Power '[W'](Hourly) ]]/1000</f>
        <v>48.245737106812847</v>
      </c>
    </row>
    <row r="262" spans="1:3" x14ac:dyDescent="0.25">
      <c r="A262" s="9" t="s">
        <v>213</v>
      </c>
      <c r="B262" s="12">
        <v>8917.9989275599601</v>
      </c>
      <c r="C262">
        <f>SAFADModel_final_000044[[#This Row],[Whole Building:Facility Total Electric Demand Power '[W'](Hourly) ]]/1000</f>
        <v>8.9179989275599603</v>
      </c>
    </row>
    <row r="263" spans="1:3" x14ac:dyDescent="0.25">
      <c r="A263" s="9" t="s">
        <v>214</v>
      </c>
      <c r="B263" s="12">
        <v>8874.88851087084</v>
      </c>
      <c r="C263">
        <f>SAFADModel_final_000044[[#This Row],[Whole Building:Facility Total Electric Demand Power '[W'](Hourly) ]]/1000</f>
        <v>8.8748885108708393</v>
      </c>
    </row>
    <row r="264" spans="1:3" x14ac:dyDescent="0.25">
      <c r="A264" s="9" t="s">
        <v>215</v>
      </c>
      <c r="B264" s="12">
        <v>8821.0906801449109</v>
      </c>
      <c r="C264">
        <f>SAFADModel_final_000044[[#This Row],[Whole Building:Facility Total Electric Demand Power '[W'](Hourly) ]]/1000</f>
        <v>8.8210906801449109</v>
      </c>
    </row>
    <row r="265" spans="1:3" x14ac:dyDescent="0.25">
      <c r="A265" s="9" t="s">
        <v>216</v>
      </c>
      <c r="B265" s="12">
        <v>8768.9132410341681</v>
      </c>
      <c r="C265">
        <f>SAFADModel_final_000044[[#This Row],[Whole Building:Facility Total Electric Demand Power '[W'](Hourly) ]]/1000</f>
        <v>8.7689132410341681</v>
      </c>
    </row>
    <row r="266" spans="1:3" x14ac:dyDescent="0.25">
      <c r="A266" s="9" t="s">
        <v>217</v>
      </c>
      <c r="B266" s="12">
        <v>8720.5365303930357</v>
      </c>
      <c r="C266">
        <f>SAFADModel_final_000044[[#This Row],[Whole Building:Facility Total Electric Demand Power '[W'](Hourly) ]]/1000</f>
        <v>8.7205365303930353</v>
      </c>
    </row>
    <row r="267" spans="1:3" x14ac:dyDescent="0.25">
      <c r="A267" s="9" t="s">
        <v>218</v>
      </c>
      <c r="B267" s="12">
        <v>8664.5522450417138</v>
      </c>
      <c r="C267">
        <f>SAFADModel_final_000044[[#This Row],[Whole Building:Facility Total Electric Demand Power '[W'](Hourly) ]]/1000</f>
        <v>8.6645522450417136</v>
      </c>
    </row>
    <row r="268" spans="1:3" x14ac:dyDescent="0.25">
      <c r="A268" s="9" t="s">
        <v>219</v>
      </c>
      <c r="B268" s="12">
        <v>8618.8358094608975</v>
      </c>
      <c r="C268">
        <f>SAFADModel_final_000044[[#This Row],[Whole Building:Facility Total Electric Demand Power '[W'](Hourly) ]]/1000</f>
        <v>8.6188358094608972</v>
      </c>
    </row>
    <row r="269" spans="1:3" x14ac:dyDescent="0.25">
      <c r="A269" s="9" t="s">
        <v>220</v>
      </c>
      <c r="B269" s="12">
        <v>8601.5184498736417</v>
      </c>
      <c r="C269">
        <f>SAFADModel_final_000044[[#This Row],[Whole Building:Facility Total Electric Demand Power '[W'](Hourly) ]]/1000</f>
        <v>8.601518449873641</v>
      </c>
    </row>
    <row r="270" spans="1:3" x14ac:dyDescent="0.25">
      <c r="A270" s="9" t="s">
        <v>221</v>
      </c>
      <c r="B270" s="12">
        <v>8591.6911887650513</v>
      </c>
      <c r="C270">
        <f>SAFADModel_final_000044[[#This Row],[Whole Building:Facility Total Electric Demand Power '[W'](Hourly) ]]/1000</f>
        <v>8.5916911887650507</v>
      </c>
    </row>
    <row r="271" spans="1:3" x14ac:dyDescent="0.25">
      <c r="A271" s="9" t="s">
        <v>222</v>
      </c>
      <c r="B271" s="12">
        <v>8631.8353291354506</v>
      </c>
      <c r="C271">
        <f>SAFADModel_final_000044[[#This Row],[Whole Building:Facility Total Electric Demand Power '[W'](Hourly) ]]/1000</f>
        <v>8.6318353291354502</v>
      </c>
    </row>
    <row r="272" spans="1:3" x14ac:dyDescent="0.25">
      <c r="A272" s="9" t="s">
        <v>223</v>
      </c>
      <c r="B272" s="12">
        <v>8769.804470291303</v>
      </c>
      <c r="C272">
        <f>SAFADModel_final_000044[[#This Row],[Whole Building:Facility Total Electric Demand Power '[W'](Hourly) ]]/1000</f>
        <v>8.7698044702913034</v>
      </c>
    </row>
    <row r="273" spans="1:3" x14ac:dyDescent="0.25">
      <c r="A273" s="9" t="s">
        <v>224</v>
      </c>
      <c r="B273" s="12">
        <v>30652.88914310389</v>
      </c>
      <c r="C273">
        <f>SAFADModel_final_000044[[#This Row],[Whole Building:Facility Total Electric Demand Power '[W'](Hourly) ]]/1000</f>
        <v>30.652889143103891</v>
      </c>
    </row>
    <row r="274" spans="1:3" x14ac:dyDescent="0.25">
      <c r="A274" s="9" t="s">
        <v>225</v>
      </c>
      <c r="B274" s="12">
        <v>107592.17527165184</v>
      </c>
      <c r="C274">
        <f>SAFADModel_final_000044[[#This Row],[Whole Building:Facility Total Electric Demand Power '[W'](Hourly) ]]/1000</f>
        <v>107.59217527165184</v>
      </c>
    </row>
    <row r="275" spans="1:3" x14ac:dyDescent="0.25">
      <c r="A275" s="9" t="s">
        <v>226</v>
      </c>
      <c r="B275" s="12">
        <v>165725.79193442702</v>
      </c>
      <c r="C275">
        <f>SAFADModel_final_000044[[#This Row],[Whole Building:Facility Total Electric Demand Power '[W'](Hourly) ]]/1000</f>
        <v>165.72579193442701</v>
      </c>
    </row>
    <row r="276" spans="1:3" x14ac:dyDescent="0.25">
      <c r="A276" s="9" t="s">
        <v>227</v>
      </c>
      <c r="B276" s="12">
        <v>166349.34756514846</v>
      </c>
      <c r="C276">
        <f>SAFADModel_final_000044[[#This Row],[Whole Building:Facility Total Electric Demand Power '[W'](Hourly) ]]/1000</f>
        <v>166.34934756514846</v>
      </c>
    </row>
    <row r="277" spans="1:3" x14ac:dyDescent="0.25">
      <c r="A277" s="9" t="s">
        <v>228</v>
      </c>
      <c r="B277" s="12">
        <v>169268.62362546881</v>
      </c>
      <c r="C277">
        <f>SAFADModel_final_000044[[#This Row],[Whole Building:Facility Total Electric Demand Power '[W'](Hourly) ]]/1000</f>
        <v>169.26862362546882</v>
      </c>
    </row>
    <row r="278" spans="1:3" x14ac:dyDescent="0.25">
      <c r="A278" s="9" t="s">
        <v>229</v>
      </c>
      <c r="B278" s="12">
        <v>177257.34957963086</v>
      </c>
      <c r="C278">
        <f>SAFADModel_final_000044[[#This Row],[Whole Building:Facility Total Electric Demand Power '[W'](Hourly) ]]/1000</f>
        <v>177.25734957963087</v>
      </c>
    </row>
    <row r="279" spans="1:3" x14ac:dyDescent="0.25">
      <c r="A279" s="9" t="s">
        <v>230</v>
      </c>
      <c r="B279" s="12">
        <v>183804.7966962338</v>
      </c>
      <c r="C279">
        <f>SAFADModel_final_000044[[#This Row],[Whole Building:Facility Total Electric Demand Power '[W'](Hourly) ]]/1000</f>
        <v>183.80479669623381</v>
      </c>
    </row>
    <row r="280" spans="1:3" x14ac:dyDescent="0.25">
      <c r="A280" s="9" t="s">
        <v>231</v>
      </c>
      <c r="B280" s="12">
        <v>171408.10104881707</v>
      </c>
      <c r="C280">
        <f>SAFADModel_final_000044[[#This Row],[Whole Building:Facility Total Electric Demand Power '[W'](Hourly) ]]/1000</f>
        <v>171.40810104881706</v>
      </c>
    </row>
    <row r="281" spans="1:3" x14ac:dyDescent="0.25">
      <c r="A281" s="9" t="s">
        <v>232</v>
      </c>
      <c r="B281" s="12">
        <v>155958.49568893257</v>
      </c>
      <c r="C281">
        <f>SAFADModel_final_000044[[#This Row],[Whole Building:Facility Total Electric Demand Power '[W'](Hourly) ]]/1000</f>
        <v>155.95849568893257</v>
      </c>
    </row>
    <row r="282" spans="1:3" x14ac:dyDescent="0.25">
      <c r="A282" s="9" t="s">
        <v>233</v>
      </c>
      <c r="B282" s="12">
        <v>140620.49416788004</v>
      </c>
      <c r="C282">
        <f>SAFADModel_final_000044[[#This Row],[Whole Building:Facility Total Electric Demand Power '[W'](Hourly) ]]/1000</f>
        <v>140.62049416788003</v>
      </c>
    </row>
    <row r="283" spans="1:3" x14ac:dyDescent="0.25">
      <c r="A283" s="9" t="s">
        <v>234</v>
      </c>
      <c r="B283" s="12">
        <v>58214.344633144538</v>
      </c>
      <c r="C283">
        <f>SAFADModel_final_000044[[#This Row],[Whole Building:Facility Total Electric Demand Power '[W'](Hourly) ]]/1000</f>
        <v>58.214344633144535</v>
      </c>
    </row>
    <row r="284" spans="1:3" x14ac:dyDescent="0.25">
      <c r="A284" s="9" t="s">
        <v>235</v>
      </c>
      <c r="B284" s="12">
        <v>30985.957458387955</v>
      </c>
      <c r="C284">
        <f>SAFADModel_final_000044[[#This Row],[Whole Building:Facility Total Electric Demand Power '[W'](Hourly) ]]/1000</f>
        <v>30.985957458387954</v>
      </c>
    </row>
    <row r="285" spans="1:3" x14ac:dyDescent="0.25">
      <c r="A285" s="9" t="s">
        <v>236</v>
      </c>
      <c r="B285" s="12">
        <v>19582.03756510813</v>
      </c>
      <c r="C285">
        <f>SAFADModel_final_000044[[#This Row],[Whole Building:Facility Total Electric Demand Power '[W'](Hourly) ]]/1000</f>
        <v>19.582037565108131</v>
      </c>
    </row>
    <row r="286" spans="1:3" x14ac:dyDescent="0.25">
      <c r="A286" s="9" t="s">
        <v>237</v>
      </c>
      <c r="B286" s="12">
        <v>14198.461739514567</v>
      </c>
      <c r="C286">
        <f>SAFADModel_final_000044[[#This Row],[Whole Building:Facility Total Electric Demand Power '[W'](Hourly) ]]/1000</f>
        <v>14.198461739514567</v>
      </c>
    </row>
    <row r="287" spans="1:3" x14ac:dyDescent="0.25">
      <c r="A287" s="9" t="s">
        <v>238</v>
      </c>
      <c r="B287" s="12">
        <v>8865.3763867493271</v>
      </c>
      <c r="C287">
        <f>SAFADModel_final_000044[[#This Row],[Whole Building:Facility Total Electric Demand Power '[W'](Hourly) ]]/1000</f>
        <v>8.8653763867493272</v>
      </c>
    </row>
    <row r="288" spans="1:3" x14ac:dyDescent="0.25">
      <c r="A288" s="9" t="s">
        <v>239</v>
      </c>
      <c r="B288" s="12">
        <v>8862.8853857546783</v>
      </c>
      <c r="C288">
        <f>SAFADModel_final_000044[[#This Row],[Whole Building:Facility Total Electric Demand Power '[W'](Hourly) ]]/1000</f>
        <v>8.8628853857546783</v>
      </c>
    </row>
    <row r="289" spans="1:3" x14ac:dyDescent="0.25">
      <c r="A289" s="9" t="s">
        <v>240</v>
      </c>
      <c r="B289" s="12">
        <v>8833.2092689858691</v>
      </c>
      <c r="C289">
        <f>SAFADModel_final_000044[[#This Row],[Whole Building:Facility Total Electric Demand Power '[W'](Hourly) ]]/1000</f>
        <v>8.8332092689858683</v>
      </c>
    </row>
    <row r="290" spans="1:3" x14ac:dyDescent="0.25">
      <c r="A290" s="9" t="s">
        <v>581</v>
      </c>
      <c r="B290" s="12">
        <v>8749.0363691325329</v>
      </c>
      <c r="C290">
        <f>SAFADModel_final_000044[[#This Row],[Whole Building:Facility Total Electric Demand Power '[W'](Hourly) ]]/1000</f>
        <v>8.7490363691325328</v>
      </c>
    </row>
    <row r="291" spans="1:3" x14ac:dyDescent="0.25">
      <c r="A291" s="9" t="s">
        <v>582</v>
      </c>
      <c r="B291" s="12">
        <v>8648.0645306257393</v>
      </c>
      <c r="C291">
        <f>SAFADModel_final_000044[[#This Row],[Whole Building:Facility Total Electric Demand Power '[W'](Hourly) ]]/1000</f>
        <v>8.6480645306257387</v>
      </c>
    </row>
    <row r="292" spans="1:3" x14ac:dyDescent="0.25">
      <c r="A292" s="9" t="s">
        <v>583</v>
      </c>
      <c r="B292" s="12">
        <v>8578.2933324558526</v>
      </c>
      <c r="C292">
        <f>SAFADModel_final_000044[[#This Row],[Whole Building:Facility Total Electric Demand Power '[W'](Hourly) ]]/1000</f>
        <v>8.5782933324558535</v>
      </c>
    </row>
    <row r="293" spans="1:3" x14ac:dyDescent="0.25">
      <c r="A293" s="9" t="s">
        <v>584</v>
      </c>
      <c r="B293" s="12">
        <v>8544.1964490972132</v>
      </c>
      <c r="C293">
        <f>SAFADModel_final_000044[[#This Row],[Whole Building:Facility Total Electric Demand Power '[W'](Hourly) ]]/1000</f>
        <v>8.544196449097214</v>
      </c>
    </row>
    <row r="294" spans="1:3" x14ac:dyDescent="0.25">
      <c r="A294" s="9" t="s">
        <v>585</v>
      </c>
      <c r="B294" s="12">
        <v>8524.0006194575453</v>
      </c>
      <c r="C294">
        <f>SAFADModel_final_000044[[#This Row],[Whole Building:Facility Total Electric Demand Power '[W'](Hourly) ]]/1000</f>
        <v>8.5240006194575457</v>
      </c>
    </row>
    <row r="295" spans="1:3" x14ac:dyDescent="0.25">
      <c r="A295" s="9" t="s">
        <v>586</v>
      </c>
      <c r="B295" s="12">
        <v>8551.3975024081938</v>
      </c>
      <c r="C295">
        <f>SAFADModel_final_000044[[#This Row],[Whole Building:Facility Total Electric Demand Power '[W'](Hourly) ]]/1000</f>
        <v>8.551397502408193</v>
      </c>
    </row>
    <row r="296" spans="1:3" x14ac:dyDescent="0.25">
      <c r="A296" s="9" t="s">
        <v>587</v>
      </c>
      <c r="B296" s="12">
        <v>8660.4146073576867</v>
      </c>
      <c r="C296">
        <f>SAFADModel_final_000044[[#This Row],[Whole Building:Facility Total Electric Demand Power '[W'](Hourly) ]]/1000</f>
        <v>8.6604146073576871</v>
      </c>
    </row>
    <row r="297" spans="1:3" x14ac:dyDescent="0.25">
      <c r="A297" s="9" t="s">
        <v>588</v>
      </c>
      <c r="B297" s="12">
        <v>8797.5249949910522</v>
      </c>
      <c r="C297">
        <f>SAFADModel_final_000044[[#This Row],[Whole Building:Facility Total Electric Demand Power '[W'](Hourly) ]]/1000</f>
        <v>8.7975249949910523</v>
      </c>
    </row>
    <row r="298" spans="1:3" x14ac:dyDescent="0.25">
      <c r="A298" s="9" t="s">
        <v>589</v>
      </c>
      <c r="B298" s="12">
        <v>61062.9212180502</v>
      </c>
      <c r="C298">
        <f>SAFADModel_final_000044[[#This Row],[Whole Building:Facility Total Electric Demand Power '[W'](Hourly) ]]/1000</f>
        <v>61.062921218050199</v>
      </c>
    </row>
    <row r="299" spans="1:3" x14ac:dyDescent="0.25">
      <c r="A299" s="9" t="s">
        <v>590</v>
      </c>
      <c r="B299" s="12">
        <v>85254.736961546689</v>
      </c>
      <c r="C299">
        <f>SAFADModel_final_000044[[#This Row],[Whole Building:Facility Total Electric Demand Power '[W'](Hourly) ]]/1000</f>
        <v>85.254736961546683</v>
      </c>
    </row>
    <row r="300" spans="1:3" x14ac:dyDescent="0.25">
      <c r="A300" s="9" t="s">
        <v>591</v>
      </c>
      <c r="B300" s="12">
        <v>95962.870251349334</v>
      </c>
      <c r="C300">
        <f>SAFADModel_final_000044[[#This Row],[Whole Building:Facility Total Electric Demand Power '[W'](Hourly) ]]/1000</f>
        <v>95.962870251349329</v>
      </c>
    </row>
    <row r="301" spans="1:3" x14ac:dyDescent="0.25">
      <c r="A301" s="9" t="s">
        <v>592</v>
      </c>
      <c r="B301" s="12">
        <v>87741.010720787002</v>
      </c>
      <c r="C301">
        <f>SAFADModel_final_000044[[#This Row],[Whole Building:Facility Total Electric Demand Power '[W'](Hourly) ]]/1000</f>
        <v>87.741010720787003</v>
      </c>
    </row>
    <row r="302" spans="1:3" x14ac:dyDescent="0.25">
      <c r="A302" s="9" t="s">
        <v>593</v>
      </c>
      <c r="B302" s="12">
        <v>70363.504554253392</v>
      </c>
      <c r="C302">
        <f>SAFADModel_final_000044[[#This Row],[Whole Building:Facility Total Electric Demand Power '[W'](Hourly) ]]/1000</f>
        <v>70.363504554253396</v>
      </c>
    </row>
    <row r="303" spans="1:3" x14ac:dyDescent="0.25">
      <c r="A303" s="9" t="s">
        <v>594</v>
      </c>
      <c r="B303" s="12">
        <v>65134.417398883808</v>
      </c>
      <c r="C303">
        <f>SAFADModel_final_000044[[#This Row],[Whole Building:Facility Total Electric Demand Power '[W'](Hourly) ]]/1000</f>
        <v>65.134417398883812</v>
      </c>
    </row>
    <row r="304" spans="1:3" x14ac:dyDescent="0.25">
      <c r="A304" s="9" t="s">
        <v>595</v>
      </c>
      <c r="B304" s="12">
        <v>65379.981791947699</v>
      </c>
      <c r="C304">
        <f>SAFADModel_final_000044[[#This Row],[Whole Building:Facility Total Electric Demand Power '[W'](Hourly) ]]/1000</f>
        <v>65.379981791947699</v>
      </c>
    </row>
    <row r="305" spans="1:3" x14ac:dyDescent="0.25">
      <c r="A305" s="9" t="s">
        <v>596</v>
      </c>
      <c r="B305" s="12">
        <v>58939.612347642884</v>
      </c>
      <c r="C305">
        <f>SAFADModel_final_000044[[#This Row],[Whole Building:Facility Total Electric Demand Power '[W'](Hourly) ]]/1000</f>
        <v>58.939612347642885</v>
      </c>
    </row>
    <row r="306" spans="1:3" x14ac:dyDescent="0.25">
      <c r="A306" s="9" t="s">
        <v>597</v>
      </c>
      <c r="B306" s="12">
        <v>49234.13161556227</v>
      </c>
      <c r="C306">
        <f>SAFADModel_final_000044[[#This Row],[Whole Building:Facility Total Electric Demand Power '[W'](Hourly) ]]/1000</f>
        <v>49.234131615562269</v>
      </c>
    </row>
    <row r="307" spans="1:3" x14ac:dyDescent="0.25">
      <c r="A307" s="9" t="s">
        <v>598</v>
      </c>
      <c r="B307" s="12">
        <v>40699.320341949511</v>
      </c>
      <c r="C307">
        <f>SAFADModel_final_000044[[#This Row],[Whole Building:Facility Total Electric Demand Power '[W'](Hourly) ]]/1000</f>
        <v>40.699320341949509</v>
      </c>
    </row>
    <row r="308" spans="1:3" x14ac:dyDescent="0.25">
      <c r="A308" s="9" t="s">
        <v>599</v>
      </c>
      <c r="B308" s="12">
        <v>31406.852059201385</v>
      </c>
      <c r="C308">
        <f>SAFADModel_final_000044[[#This Row],[Whole Building:Facility Total Electric Demand Power '[W'](Hourly) ]]/1000</f>
        <v>31.406852059201384</v>
      </c>
    </row>
    <row r="309" spans="1:3" x14ac:dyDescent="0.25">
      <c r="A309" s="9" t="s">
        <v>600</v>
      </c>
      <c r="B309" s="12">
        <v>17061.281727524456</v>
      </c>
      <c r="C309">
        <f>SAFADModel_final_000044[[#This Row],[Whole Building:Facility Total Electric Demand Power '[W'](Hourly) ]]/1000</f>
        <v>17.061281727524456</v>
      </c>
    </row>
    <row r="310" spans="1:3" x14ac:dyDescent="0.25">
      <c r="A310" s="9" t="s">
        <v>601</v>
      </c>
      <c r="B310" s="12">
        <v>16028.005127819304</v>
      </c>
      <c r="C310">
        <f>SAFADModel_final_000044[[#This Row],[Whole Building:Facility Total Electric Demand Power '[W'](Hourly) ]]/1000</f>
        <v>16.028005127819306</v>
      </c>
    </row>
    <row r="311" spans="1:3" x14ac:dyDescent="0.25">
      <c r="A311" s="9" t="s">
        <v>602</v>
      </c>
      <c r="B311" s="12">
        <v>8957.9112443962567</v>
      </c>
      <c r="C311">
        <f>SAFADModel_final_000044[[#This Row],[Whole Building:Facility Total Electric Demand Power '[W'](Hourly) ]]/1000</f>
        <v>8.9579112443962572</v>
      </c>
    </row>
    <row r="312" spans="1:3" x14ac:dyDescent="0.25">
      <c r="A312" s="9" t="s">
        <v>603</v>
      </c>
      <c r="B312" s="12">
        <v>8877.5788137331056</v>
      </c>
      <c r="C312">
        <f>SAFADModel_final_000044[[#This Row],[Whole Building:Facility Total Electric Demand Power '[W'](Hourly) ]]/1000</f>
        <v>8.8775788137331055</v>
      </c>
    </row>
    <row r="313" spans="1:3" x14ac:dyDescent="0.25">
      <c r="A313" s="9" t="s">
        <v>604</v>
      </c>
      <c r="B313" s="12">
        <v>8857.7660078065437</v>
      </c>
      <c r="C313">
        <f>SAFADModel_final_000044[[#This Row],[Whole Building:Facility Total Electric Demand Power '[W'](Hourly) ]]/1000</f>
        <v>8.8577660078065446</v>
      </c>
    </row>
    <row r="314" spans="1:3" x14ac:dyDescent="0.25">
      <c r="A314" s="9" t="s">
        <v>605</v>
      </c>
      <c r="B314" s="12">
        <v>8838.8758676386078</v>
      </c>
      <c r="C314">
        <f>SAFADModel_final_000044[[#This Row],[Whole Building:Facility Total Electric Demand Power '[W'](Hourly) ]]/1000</f>
        <v>8.8388758676386079</v>
      </c>
    </row>
    <row r="315" spans="1:3" x14ac:dyDescent="0.25">
      <c r="A315" s="9" t="s">
        <v>606</v>
      </c>
      <c r="B315" s="12">
        <v>8823.5684622448534</v>
      </c>
      <c r="C315">
        <f>SAFADModel_final_000044[[#This Row],[Whole Building:Facility Total Electric Demand Power '[W'](Hourly) ]]/1000</f>
        <v>8.8235684622448538</v>
      </c>
    </row>
    <row r="316" spans="1:3" x14ac:dyDescent="0.25">
      <c r="A316" s="9" t="s">
        <v>607</v>
      </c>
      <c r="B316" s="12">
        <v>8804.8847037917949</v>
      </c>
      <c r="C316">
        <f>SAFADModel_final_000044[[#This Row],[Whole Building:Facility Total Electric Demand Power '[W'](Hourly) ]]/1000</f>
        <v>8.8048847037917941</v>
      </c>
    </row>
    <row r="317" spans="1:3" x14ac:dyDescent="0.25">
      <c r="A317" s="9" t="s">
        <v>608</v>
      </c>
      <c r="B317" s="12">
        <v>8769.3003040772328</v>
      </c>
      <c r="C317">
        <f>SAFADModel_final_000044[[#This Row],[Whole Building:Facility Total Electric Demand Power '[W'](Hourly) ]]/1000</f>
        <v>8.7693003040772322</v>
      </c>
    </row>
    <row r="318" spans="1:3" x14ac:dyDescent="0.25">
      <c r="A318" s="9" t="s">
        <v>609</v>
      </c>
      <c r="B318" s="12">
        <v>8721.3762257868057</v>
      </c>
      <c r="C318">
        <f>SAFADModel_final_000044[[#This Row],[Whole Building:Facility Total Electric Demand Power '[W'](Hourly) ]]/1000</f>
        <v>8.7213762257868055</v>
      </c>
    </row>
    <row r="319" spans="1:3" x14ac:dyDescent="0.25">
      <c r="A319" s="9" t="s">
        <v>610</v>
      </c>
      <c r="B319" s="12">
        <v>8716.9546806777998</v>
      </c>
      <c r="C319">
        <f>SAFADModel_final_000044[[#This Row],[Whole Building:Facility Total Electric Demand Power '[W'](Hourly) ]]/1000</f>
        <v>8.7169546806777998</v>
      </c>
    </row>
    <row r="320" spans="1:3" x14ac:dyDescent="0.25">
      <c r="A320" s="9" t="s">
        <v>611</v>
      </c>
      <c r="B320" s="12">
        <v>8759.4435380290506</v>
      </c>
      <c r="C320">
        <f>SAFADModel_final_000044[[#This Row],[Whole Building:Facility Total Electric Demand Power '[W'](Hourly) ]]/1000</f>
        <v>8.7594435380290498</v>
      </c>
    </row>
    <row r="321" spans="1:3" x14ac:dyDescent="0.25">
      <c r="A321" s="9" t="s">
        <v>612</v>
      </c>
      <c r="B321" s="12">
        <v>8825.9345717971009</v>
      </c>
      <c r="C321">
        <f>SAFADModel_final_000044[[#This Row],[Whole Building:Facility Total Electric Demand Power '[W'](Hourly) ]]/1000</f>
        <v>8.8259345717971005</v>
      </c>
    </row>
    <row r="322" spans="1:3" x14ac:dyDescent="0.25">
      <c r="A322" s="9" t="s">
        <v>613</v>
      </c>
      <c r="B322" s="12">
        <v>8890.5635139386286</v>
      </c>
      <c r="C322">
        <f>SAFADModel_final_000044[[#This Row],[Whole Building:Facility Total Electric Demand Power '[W'](Hourly) ]]/1000</f>
        <v>8.8905635139386288</v>
      </c>
    </row>
    <row r="323" spans="1:3" x14ac:dyDescent="0.25">
      <c r="A323" s="9" t="s">
        <v>614</v>
      </c>
      <c r="B323" s="12">
        <v>8961.9855114536567</v>
      </c>
      <c r="C323">
        <f>SAFADModel_final_000044[[#This Row],[Whole Building:Facility Total Electric Demand Power '[W'](Hourly) ]]/1000</f>
        <v>8.9619855114536566</v>
      </c>
    </row>
    <row r="324" spans="1:3" x14ac:dyDescent="0.25">
      <c r="A324" s="9" t="s">
        <v>615</v>
      </c>
      <c r="B324" s="12">
        <v>9032.3662110398309</v>
      </c>
      <c r="C324">
        <f>SAFADModel_final_000044[[#This Row],[Whole Building:Facility Total Electric Demand Power '[W'](Hourly) ]]/1000</f>
        <v>9.0323662110398306</v>
      </c>
    </row>
    <row r="325" spans="1:3" x14ac:dyDescent="0.25">
      <c r="A325" s="9" t="s">
        <v>616</v>
      </c>
      <c r="B325" s="12">
        <v>9095.3814303578201</v>
      </c>
      <c r="C325">
        <f>SAFADModel_final_000044[[#This Row],[Whole Building:Facility Total Electric Demand Power '[W'](Hourly) ]]/1000</f>
        <v>9.0953814303578202</v>
      </c>
    </row>
    <row r="326" spans="1:3" x14ac:dyDescent="0.25">
      <c r="A326" s="9" t="s">
        <v>617</v>
      </c>
      <c r="B326" s="12">
        <v>9145.5649686756151</v>
      </c>
      <c r="C326">
        <f>SAFADModel_final_000044[[#This Row],[Whole Building:Facility Total Electric Demand Power '[W'](Hourly) ]]/1000</f>
        <v>9.1455649686756146</v>
      </c>
    </row>
    <row r="327" spans="1:3" x14ac:dyDescent="0.25">
      <c r="A327" s="9" t="s">
        <v>618</v>
      </c>
      <c r="B327" s="12">
        <v>9177.931806932711</v>
      </c>
      <c r="C327">
        <f>SAFADModel_final_000044[[#This Row],[Whole Building:Facility Total Electric Demand Power '[W'](Hourly) ]]/1000</f>
        <v>9.1779318069327118</v>
      </c>
    </row>
    <row r="328" spans="1:3" x14ac:dyDescent="0.25">
      <c r="A328" s="9" t="s">
        <v>619</v>
      </c>
      <c r="B328" s="12">
        <v>9167.5519621648327</v>
      </c>
      <c r="C328">
        <f>SAFADModel_final_000044[[#This Row],[Whole Building:Facility Total Electric Demand Power '[W'](Hourly) ]]/1000</f>
        <v>9.1675519621648327</v>
      </c>
    </row>
    <row r="329" spans="1:3" x14ac:dyDescent="0.25">
      <c r="A329" s="9" t="s">
        <v>620</v>
      </c>
      <c r="B329" s="12">
        <v>9118.6892383105333</v>
      </c>
      <c r="C329">
        <f>SAFADModel_final_000044[[#This Row],[Whole Building:Facility Total Electric Demand Power '[W'](Hourly) ]]/1000</f>
        <v>9.1186892383105338</v>
      </c>
    </row>
    <row r="330" spans="1:3" x14ac:dyDescent="0.25">
      <c r="A330" s="9" t="s">
        <v>621</v>
      </c>
      <c r="B330" s="12">
        <v>9065.9745086732873</v>
      </c>
      <c r="C330">
        <f>SAFADModel_final_000044[[#This Row],[Whole Building:Facility Total Electric Demand Power '[W'](Hourly) ]]/1000</f>
        <v>9.0659745086732872</v>
      </c>
    </row>
    <row r="331" spans="1:3" x14ac:dyDescent="0.25">
      <c r="A331" s="9" t="s">
        <v>622</v>
      </c>
      <c r="B331" s="12">
        <v>8990.1780566786965</v>
      </c>
      <c r="C331">
        <f>SAFADModel_final_000044[[#This Row],[Whole Building:Facility Total Electric Demand Power '[W'](Hourly) ]]/1000</f>
        <v>8.9901780566786957</v>
      </c>
    </row>
    <row r="332" spans="1:3" x14ac:dyDescent="0.25">
      <c r="A332" s="9" t="s">
        <v>623</v>
      </c>
      <c r="B332" s="12">
        <v>8930.9517387572359</v>
      </c>
      <c r="C332">
        <f>SAFADModel_final_000044[[#This Row],[Whole Building:Facility Total Electric Demand Power '[W'](Hourly) ]]/1000</f>
        <v>8.9309517387572352</v>
      </c>
    </row>
    <row r="333" spans="1:3" x14ac:dyDescent="0.25">
      <c r="A333" s="9" t="s">
        <v>624</v>
      </c>
      <c r="B333" s="12">
        <v>8884.2497959179582</v>
      </c>
      <c r="C333">
        <f>SAFADModel_final_000044[[#This Row],[Whole Building:Facility Total Electric Demand Power '[W'](Hourly) ]]/1000</f>
        <v>8.8842497959179578</v>
      </c>
    </row>
    <row r="334" spans="1:3" x14ac:dyDescent="0.25">
      <c r="A334" s="9" t="s">
        <v>625</v>
      </c>
      <c r="B334" s="12">
        <v>8853.0581992012176</v>
      </c>
      <c r="C334">
        <f>SAFADModel_final_000044[[#This Row],[Whole Building:Facility Total Electric Demand Power '[W'](Hourly) ]]/1000</f>
        <v>8.8530581992012181</v>
      </c>
    </row>
    <row r="335" spans="1:3" x14ac:dyDescent="0.25">
      <c r="A335" s="9" t="s">
        <v>626</v>
      </c>
      <c r="B335" s="12">
        <v>8845.7570194090022</v>
      </c>
      <c r="C335">
        <f>SAFADModel_final_000044[[#This Row],[Whole Building:Facility Total Electric Demand Power '[W'](Hourly) ]]/1000</f>
        <v>8.8457570194090014</v>
      </c>
    </row>
    <row r="336" spans="1:3" x14ac:dyDescent="0.25">
      <c r="A336" s="9" t="s">
        <v>627</v>
      </c>
      <c r="B336" s="12">
        <v>8844.3778249162642</v>
      </c>
      <c r="C336">
        <f>SAFADModel_final_000044[[#This Row],[Whole Building:Facility Total Electric Demand Power '[W'](Hourly) ]]/1000</f>
        <v>8.8443778249162648</v>
      </c>
    </row>
    <row r="337" spans="1:3" x14ac:dyDescent="0.25">
      <c r="A337" s="9" t="s">
        <v>628</v>
      </c>
      <c r="B337" s="12">
        <v>8833.9692954885904</v>
      </c>
      <c r="C337">
        <f>SAFADModel_final_000044[[#This Row],[Whole Building:Facility Total Electric Demand Power '[W'](Hourly) ]]/1000</f>
        <v>8.8339692954885898</v>
      </c>
    </row>
    <row r="338" spans="1:3" x14ac:dyDescent="0.25">
      <c r="A338" s="9" t="s">
        <v>241</v>
      </c>
      <c r="B338" s="12">
        <v>8814.2386624307837</v>
      </c>
      <c r="C338">
        <f>SAFADModel_final_000044[[#This Row],[Whole Building:Facility Total Electric Demand Power '[W'](Hourly) ]]/1000</f>
        <v>8.8142386624307836</v>
      </c>
    </row>
    <row r="339" spans="1:3" x14ac:dyDescent="0.25">
      <c r="A339" s="9" t="s">
        <v>242</v>
      </c>
      <c r="B339" s="12">
        <v>8800.3688308583896</v>
      </c>
      <c r="C339">
        <f>SAFADModel_final_000044[[#This Row],[Whole Building:Facility Total Electric Demand Power '[W'](Hourly) ]]/1000</f>
        <v>8.8003688308583889</v>
      </c>
    </row>
    <row r="340" spans="1:3" x14ac:dyDescent="0.25">
      <c r="A340" s="9" t="s">
        <v>243</v>
      </c>
      <c r="B340" s="12">
        <v>8769.8712008329949</v>
      </c>
      <c r="C340">
        <f>SAFADModel_final_000044[[#This Row],[Whole Building:Facility Total Electric Demand Power '[W'](Hourly) ]]/1000</f>
        <v>8.7698712008329949</v>
      </c>
    </row>
    <row r="341" spans="1:3" x14ac:dyDescent="0.25">
      <c r="A341" s="9" t="s">
        <v>244</v>
      </c>
      <c r="B341" s="12">
        <v>8734.4497151453943</v>
      </c>
      <c r="C341">
        <f>SAFADModel_final_000044[[#This Row],[Whole Building:Facility Total Electric Demand Power '[W'](Hourly) ]]/1000</f>
        <v>8.734449715145395</v>
      </c>
    </row>
    <row r="342" spans="1:3" x14ac:dyDescent="0.25">
      <c r="A342" s="9" t="s">
        <v>245</v>
      </c>
      <c r="B342" s="12">
        <v>8699.2248323082658</v>
      </c>
      <c r="C342">
        <f>SAFADModel_final_000044[[#This Row],[Whole Building:Facility Total Electric Demand Power '[W'](Hourly) ]]/1000</f>
        <v>8.6992248323082659</v>
      </c>
    </row>
    <row r="343" spans="1:3" x14ac:dyDescent="0.25">
      <c r="A343" s="9" t="s">
        <v>246</v>
      </c>
      <c r="B343" s="12">
        <v>8694.8756181317822</v>
      </c>
      <c r="C343">
        <f>SAFADModel_final_000044[[#This Row],[Whole Building:Facility Total Electric Demand Power '[W'](Hourly) ]]/1000</f>
        <v>8.6948756181317819</v>
      </c>
    </row>
    <row r="344" spans="1:3" x14ac:dyDescent="0.25">
      <c r="A344" s="9" t="s">
        <v>247</v>
      </c>
      <c r="B344" s="12">
        <v>8713.2584811824763</v>
      </c>
      <c r="C344">
        <f>SAFADModel_final_000044[[#This Row],[Whole Building:Facility Total Electric Demand Power '[W'](Hourly) ]]/1000</f>
        <v>8.7132584811824767</v>
      </c>
    </row>
    <row r="345" spans="1:3" x14ac:dyDescent="0.25">
      <c r="A345" s="9" t="s">
        <v>248</v>
      </c>
      <c r="B345" s="12">
        <v>31625.914363110012</v>
      </c>
      <c r="C345">
        <f>SAFADModel_final_000044[[#This Row],[Whole Building:Facility Total Electric Demand Power '[W'](Hourly) ]]/1000</f>
        <v>31.625914363110013</v>
      </c>
    </row>
    <row r="346" spans="1:3" x14ac:dyDescent="0.25">
      <c r="A346" s="9" t="s">
        <v>249</v>
      </c>
      <c r="B346" s="12">
        <v>71925.231789656638</v>
      </c>
      <c r="C346">
        <f>SAFADModel_final_000044[[#This Row],[Whole Building:Facility Total Electric Demand Power '[W'](Hourly) ]]/1000</f>
        <v>71.925231789656635</v>
      </c>
    </row>
    <row r="347" spans="1:3" x14ac:dyDescent="0.25">
      <c r="A347" s="9" t="s">
        <v>250</v>
      </c>
      <c r="B347" s="12">
        <v>127025.73634326532</v>
      </c>
      <c r="C347">
        <f>SAFADModel_final_000044[[#This Row],[Whole Building:Facility Total Electric Demand Power '[W'](Hourly) ]]/1000</f>
        <v>127.02573634326532</v>
      </c>
    </row>
    <row r="348" spans="1:3" x14ac:dyDescent="0.25">
      <c r="A348" s="9" t="s">
        <v>251</v>
      </c>
      <c r="B348" s="12">
        <v>126345.68645765276</v>
      </c>
      <c r="C348">
        <f>SAFADModel_final_000044[[#This Row],[Whole Building:Facility Total Electric Demand Power '[W'](Hourly) ]]/1000</f>
        <v>126.34568645765276</v>
      </c>
    </row>
    <row r="349" spans="1:3" x14ac:dyDescent="0.25">
      <c r="A349" s="9" t="s">
        <v>252</v>
      </c>
      <c r="B349" s="12">
        <v>176751.31119409206</v>
      </c>
      <c r="C349">
        <f>SAFADModel_final_000044[[#This Row],[Whole Building:Facility Total Electric Demand Power '[W'](Hourly) ]]/1000</f>
        <v>176.75131119409207</v>
      </c>
    </row>
    <row r="350" spans="1:3" x14ac:dyDescent="0.25">
      <c r="A350" s="9" t="s">
        <v>253</v>
      </c>
      <c r="B350" s="12">
        <v>176147.59618971634</v>
      </c>
      <c r="C350">
        <f>SAFADModel_final_000044[[#This Row],[Whole Building:Facility Total Electric Demand Power '[W'](Hourly) ]]/1000</f>
        <v>176.14759618971632</v>
      </c>
    </row>
    <row r="351" spans="1:3" x14ac:dyDescent="0.25">
      <c r="A351" s="9" t="s">
        <v>254</v>
      </c>
      <c r="B351" s="12">
        <v>185020.36061124352</v>
      </c>
      <c r="C351">
        <f>SAFADModel_final_000044[[#This Row],[Whole Building:Facility Total Electric Demand Power '[W'](Hourly) ]]/1000</f>
        <v>185.02036061124352</v>
      </c>
    </row>
    <row r="352" spans="1:3" x14ac:dyDescent="0.25">
      <c r="A352" s="9" t="s">
        <v>255</v>
      </c>
      <c r="B352" s="12">
        <v>192688.97981647411</v>
      </c>
      <c r="C352">
        <f>SAFADModel_final_000044[[#This Row],[Whole Building:Facility Total Electric Demand Power '[W'](Hourly) ]]/1000</f>
        <v>192.6889798164741</v>
      </c>
    </row>
    <row r="353" spans="1:3" x14ac:dyDescent="0.25">
      <c r="A353" s="9" t="s">
        <v>256</v>
      </c>
      <c r="B353" s="12">
        <v>181084.1399080402</v>
      </c>
      <c r="C353">
        <f>SAFADModel_final_000044[[#This Row],[Whole Building:Facility Total Electric Demand Power '[W'](Hourly) ]]/1000</f>
        <v>181.08413990804021</v>
      </c>
    </row>
    <row r="354" spans="1:3" x14ac:dyDescent="0.25">
      <c r="A354" s="9" t="s">
        <v>257</v>
      </c>
      <c r="B354" s="12">
        <v>163155.9358071702</v>
      </c>
      <c r="C354">
        <f>SAFADModel_final_000044[[#This Row],[Whole Building:Facility Total Electric Demand Power '[W'](Hourly) ]]/1000</f>
        <v>163.15593580717021</v>
      </c>
    </row>
    <row r="355" spans="1:3" x14ac:dyDescent="0.25">
      <c r="A355" s="9" t="s">
        <v>258</v>
      </c>
      <c r="B355" s="12">
        <v>57975.91806749667</v>
      </c>
      <c r="C355">
        <f>SAFADModel_final_000044[[#This Row],[Whole Building:Facility Total Electric Demand Power '[W'](Hourly) ]]/1000</f>
        <v>57.975918067496671</v>
      </c>
    </row>
    <row r="356" spans="1:3" x14ac:dyDescent="0.25">
      <c r="A356" s="9" t="s">
        <v>259</v>
      </c>
      <c r="B356" s="12">
        <v>28609.406939771379</v>
      </c>
      <c r="C356">
        <f>SAFADModel_final_000044[[#This Row],[Whole Building:Facility Total Electric Demand Power '[W'](Hourly) ]]/1000</f>
        <v>28.609406939771379</v>
      </c>
    </row>
    <row r="357" spans="1:3" x14ac:dyDescent="0.25">
      <c r="A357" s="9" t="s">
        <v>260</v>
      </c>
      <c r="B357" s="12">
        <v>11949.082603096651</v>
      </c>
      <c r="C357">
        <f>SAFADModel_final_000044[[#This Row],[Whole Building:Facility Total Electric Demand Power '[W'](Hourly) ]]/1000</f>
        <v>11.949082603096651</v>
      </c>
    </row>
    <row r="358" spans="1:3" x14ac:dyDescent="0.25">
      <c r="A358" s="9" t="s">
        <v>261</v>
      </c>
      <c r="B358" s="12">
        <v>9275.4607975497765</v>
      </c>
      <c r="C358">
        <f>SAFADModel_final_000044[[#This Row],[Whole Building:Facility Total Electric Demand Power '[W'](Hourly) ]]/1000</f>
        <v>9.2754607975497763</v>
      </c>
    </row>
    <row r="359" spans="1:3" x14ac:dyDescent="0.25">
      <c r="A359" s="9" t="s">
        <v>262</v>
      </c>
      <c r="B359" s="12">
        <v>8866.4394457998969</v>
      </c>
      <c r="C359">
        <f>SAFADModel_final_000044[[#This Row],[Whole Building:Facility Total Electric Demand Power '[W'](Hourly) ]]/1000</f>
        <v>8.8664394457998963</v>
      </c>
    </row>
    <row r="360" spans="1:3" x14ac:dyDescent="0.25">
      <c r="A360" s="9" t="s">
        <v>263</v>
      </c>
      <c r="B360" s="12">
        <v>8876.3277313971139</v>
      </c>
      <c r="C360">
        <f>SAFADModel_final_000044[[#This Row],[Whole Building:Facility Total Electric Demand Power '[W'](Hourly) ]]/1000</f>
        <v>8.8763277313971134</v>
      </c>
    </row>
    <row r="361" spans="1:3" x14ac:dyDescent="0.25">
      <c r="A361" s="9" t="s">
        <v>264</v>
      </c>
      <c r="B361" s="12">
        <v>8860.6335281158881</v>
      </c>
      <c r="C361">
        <f>SAFADModel_final_000044[[#This Row],[Whole Building:Facility Total Electric Demand Power '[W'](Hourly) ]]/1000</f>
        <v>8.8606335281158888</v>
      </c>
    </row>
    <row r="362" spans="1:3" x14ac:dyDescent="0.25">
      <c r="A362" s="9" t="s">
        <v>265</v>
      </c>
      <c r="B362" s="12">
        <v>8792.0840980125504</v>
      </c>
      <c r="C362">
        <f>SAFADModel_final_000044[[#This Row],[Whole Building:Facility Total Electric Demand Power '[W'](Hourly) ]]/1000</f>
        <v>8.7920840980125501</v>
      </c>
    </row>
    <row r="363" spans="1:3" x14ac:dyDescent="0.25">
      <c r="A363" s="9" t="s">
        <v>266</v>
      </c>
      <c r="B363" s="12">
        <v>8716.7625206288794</v>
      </c>
      <c r="C363">
        <f>SAFADModel_final_000044[[#This Row],[Whole Building:Facility Total Electric Demand Power '[W'](Hourly) ]]/1000</f>
        <v>8.7167625206288797</v>
      </c>
    </row>
    <row r="364" spans="1:3" x14ac:dyDescent="0.25">
      <c r="A364" s="9" t="s">
        <v>267</v>
      </c>
      <c r="B364" s="12">
        <v>8657.5792165538969</v>
      </c>
      <c r="C364">
        <f>SAFADModel_final_000044[[#This Row],[Whole Building:Facility Total Electric Demand Power '[W'](Hourly) ]]/1000</f>
        <v>8.6575792165538967</v>
      </c>
    </row>
    <row r="365" spans="1:3" x14ac:dyDescent="0.25">
      <c r="A365" s="9" t="s">
        <v>268</v>
      </c>
      <c r="B365" s="12">
        <v>8646.6927379166191</v>
      </c>
      <c r="C365">
        <f>SAFADModel_final_000044[[#This Row],[Whole Building:Facility Total Electric Demand Power '[W'](Hourly) ]]/1000</f>
        <v>8.6466927379166183</v>
      </c>
    </row>
    <row r="366" spans="1:3" x14ac:dyDescent="0.25">
      <c r="A366" s="9" t="s">
        <v>269</v>
      </c>
      <c r="B366" s="12">
        <v>8638.47788601721</v>
      </c>
      <c r="C366">
        <f>SAFADModel_final_000044[[#This Row],[Whole Building:Facility Total Electric Demand Power '[W'](Hourly) ]]/1000</f>
        <v>8.6384778860172098</v>
      </c>
    </row>
    <row r="367" spans="1:3" x14ac:dyDescent="0.25">
      <c r="A367" s="9" t="s">
        <v>270</v>
      </c>
      <c r="B367" s="12">
        <v>8653.986923446435</v>
      </c>
      <c r="C367">
        <f>SAFADModel_final_000044[[#This Row],[Whole Building:Facility Total Electric Demand Power '[W'](Hourly) ]]/1000</f>
        <v>8.6539869234464355</v>
      </c>
    </row>
    <row r="368" spans="1:3" x14ac:dyDescent="0.25">
      <c r="A368" s="9" t="s">
        <v>271</v>
      </c>
      <c r="B368" s="12">
        <v>8722.5134278950227</v>
      </c>
      <c r="C368">
        <f>SAFADModel_final_000044[[#This Row],[Whole Building:Facility Total Electric Demand Power '[W'](Hourly) ]]/1000</f>
        <v>8.7225134278950218</v>
      </c>
    </row>
    <row r="369" spans="1:3" x14ac:dyDescent="0.25">
      <c r="A369" s="9" t="s">
        <v>272</v>
      </c>
      <c r="B369" s="12">
        <v>21861.956072578498</v>
      </c>
      <c r="C369">
        <f>SAFADModel_final_000044[[#This Row],[Whole Building:Facility Total Electric Demand Power '[W'](Hourly) ]]/1000</f>
        <v>21.861956072578497</v>
      </c>
    </row>
    <row r="370" spans="1:3" x14ac:dyDescent="0.25">
      <c r="A370" s="9" t="s">
        <v>273</v>
      </c>
      <c r="B370" s="12">
        <v>101485.49462731047</v>
      </c>
      <c r="C370">
        <f>SAFADModel_final_000044[[#This Row],[Whole Building:Facility Total Electric Demand Power '[W'](Hourly) ]]/1000</f>
        <v>101.48549462731047</v>
      </c>
    </row>
    <row r="371" spans="1:3" x14ac:dyDescent="0.25">
      <c r="A371" s="9" t="s">
        <v>274</v>
      </c>
      <c r="B371" s="12">
        <v>138282.24817564563</v>
      </c>
      <c r="C371">
        <f>SAFADModel_final_000044[[#This Row],[Whole Building:Facility Total Electric Demand Power '[W'](Hourly) ]]/1000</f>
        <v>138.28224817564563</v>
      </c>
    </row>
    <row r="372" spans="1:3" x14ac:dyDescent="0.25">
      <c r="A372" s="9" t="s">
        <v>275</v>
      </c>
      <c r="B372" s="12">
        <v>151604.63731797499</v>
      </c>
      <c r="C372">
        <f>SAFADModel_final_000044[[#This Row],[Whole Building:Facility Total Electric Demand Power '[W'](Hourly) ]]/1000</f>
        <v>151.604637317975</v>
      </c>
    </row>
    <row r="373" spans="1:3" x14ac:dyDescent="0.25">
      <c r="A373" s="9" t="s">
        <v>276</v>
      </c>
      <c r="B373" s="12">
        <v>177112.19132529284</v>
      </c>
      <c r="C373">
        <f>SAFADModel_final_000044[[#This Row],[Whole Building:Facility Total Electric Demand Power '[W'](Hourly) ]]/1000</f>
        <v>177.11219132529283</v>
      </c>
    </row>
    <row r="374" spans="1:3" x14ac:dyDescent="0.25">
      <c r="A374" s="9" t="s">
        <v>277</v>
      </c>
      <c r="B374" s="12">
        <v>170431.45262691195</v>
      </c>
      <c r="C374">
        <f>SAFADModel_final_000044[[#This Row],[Whole Building:Facility Total Electric Demand Power '[W'](Hourly) ]]/1000</f>
        <v>170.43145262691195</v>
      </c>
    </row>
    <row r="375" spans="1:3" x14ac:dyDescent="0.25">
      <c r="A375" s="9" t="s">
        <v>278</v>
      </c>
      <c r="B375" s="12">
        <v>192882.48142182874</v>
      </c>
      <c r="C375">
        <f>SAFADModel_final_000044[[#This Row],[Whole Building:Facility Total Electric Demand Power '[W'](Hourly) ]]/1000</f>
        <v>192.88248142182874</v>
      </c>
    </row>
    <row r="376" spans="1:3" x14ac:dyDescent="0.25">
      <c r="A376" s="9" t="s">
        <v>279</v>
      </c>
      <c r="B376" s="12">
        <v>182538.53875821966</v>
      </c>
      <c r="C376">
        <f>SAFADModel_final_000044[[#This Row],[Whole Building:Facility Total Electric Demand Power '[W'](Hourly) ]]/1000</f>
        <v>182.53853875821966</v>
      </c>
    </row>
    <row r="377" spans="1:3" x14ac:dyDescent="0.25">
      <c r="A377" s="9" t="s">
        <v>280</v>
      </c>
      <c r="B377" s="12">
        <v>183866.43683849261</v>
      </c>
      <c r="C377">
        <f>SAFADModel_final_000044[[#This Row],[Whole Building:Facility Total Electric Demand Power '[W'](Hourly) ]]/1000</f>
        <v>183.8664368384926</v>
      </c>
    </row>
    <row r="378" spans="1:3" x14ac:dyDescent="0.25">
      <c r="A378" s="9" t="s">
        <v>281</v>
      </c>
      <c r="B378" s="12">
        <v>155475.32996235593</v>
      </c>
      <c r="C378">
        <f>SAFADModel_final_000044[[#This Row],[Whole Building:Facility Total Electric Demand Power '[W'](Hourly) ]]/1000</f>
        <v>155.47532996235594</v>
      </c>
    </row>
    <row r="379" spans="1:3" x14ac:dyDescent="0.25">
      <c r="A379" s="9" t="s">
        <v>282</v>
      </c>
      <c r="B379" s="12">
        <v>115327.38527907185</v>
      </c>
      <c r="C379">
        <f>SAFADModel_final_000044[[#This Row],[Whole Building:Facility Total Electric Demand Power '[W'](Hourly) ]]/1000</f>
        <v>115.32738527907185</v>
      </c>
    </row>
    <row r="380" spans="1:3" x14ac:dyDescent="0.25">
      <c r="A380" s="9" t="s">
        <v>283</v>
      </c>
      <c r="B380" s="12">
        <v>75734.486298782067</v>
      </c>
      <c r="C380">
        <f>SAFADModel_final_000044[[#This Row],[Whole Building:Facility Total Electric Demand Power '[W'](Hourly) ]]/1000</f>
        <v>75.734486298782073</v>
      </c>
    </row>
    <row r="381" spans="1:3" x14ac:dyDescent="0.25">
      <c r="A381" s="9" t="s">
        <v>284</v>
      </c>
      <c r="B381" s="12">
        <v>43712.584777398071</v>
      </c>
      <c r="C381">
        <f>SAFADModel_final_000044[[#This Row],[Whole Building:Facility Total Electric Demand Power '[W'](Hourly) ]]/1000</f>
        <v>43.712584777398071</v>
      </c>
    </row>
    <row r="382" spans="1:3" x14ac:dyDescent="0.25">
      <c r="A382" s="9" t="s">
        <v>285</v>
      </c>
      <c r="B382" s="12">
        <v>8941.7863791945092</v>
      </c>
      <c r="C382">
        <f>SAFADModel_final_000044[[#This Row],[Whole Building:Facility Total Electric Demand Power '[W'](Hourly) ]]/1000</f>
        <v>8.9417863791945091</v>
      </c>
    </row>
    <row r="383" spans="1:3" x14ac:dyDescent="0.25">
      <c r="A383" s="9" t="s">
        <v>286</v>
      </c>
      <c r="B383" s="12">
        <v>8846.2167852395942</v>
      </c>
      <c r="C383">
        <f>SAFADModel_final_000044[[#This Row],[Whole Building:Facility Total Electric Demand Power '[W'](Hourly) ]]/1000</f>
        <v>8.8462167852395943</v>
      </c>
    </row>
    <row r="384" spans="1:3" x14ac:dyDescent="0.25">
      <c r="A384" s="9" t="s">
        <v>287</v>
      </c>
      <c r="B384" s="12">
        <v>8800.5471161458772</v>
      </c>
      <c r="C384">
        <f>SAFADModel_final_000044[[#This Row],[Whole Building:Facility Total Electric Demand Power '[W'](Hourly) ]]/1000</f>
        <v>8.8005471161458768</v>
      </c>
    </row>
    <row r="385" spans="1:3" x14ac:dyDescent="0.25">
      <c r="A385" s="9" t="s">
        <v>288</v>
      </c>
      <c r="B385" s="12">
        <v>8787.3285137791809</v>
      </c>
      <c r="C385">
        <f>SAFADModel_final_000044[[#This Row],[Whole Building:Facility Total Electric Demand Power '[W'](Hourly) ]]/1000</f>
        <v>8.7873285137791814</v>
      </c>
    </row>
    <row r="386" spans="1:3" x14ac:dyDescent="0.25">
      <c r="A386" s="9" t="s">
        <v>289</v>
      </c>
      <c r="B386" s="12">
        <v>8799.7821505588654</v>
      </c>
      <c r="C386">
        <f>SAFADModel_final_000044[[#This Row],[Whole Building:Facility Total Electric Demand Power '[W'](Hourly) ]]/1000</f>
        <v>8.7997821505588654</v>
      </c>
    </row>
    <row r="387" spans="1:3" x14ac:dyDescent="0.25">
      <c r="A387" s="9" t="s">
        <v>290</v>
      </c>
      <c r="B387" s="12">
        <v>8819.9391191420345</v>
      </c>
      <c r="C387">
        <f>SAFADModel_final_000044[[#This Row],[Whole Building:Facility Total Electric Demand Power '[W'](Hourly) ]]/1000</f>
        <v>8.8199391191420347</v>
      </c>
    </row>
    <row r="388" spans="1:3" x14ac:dyDescent="0.25">
      <c r="A388" s="9" t="s">
        <v>291</v>
      </c>
      <c r="B388" s="12">
        <v>8816.5953553521376</v>
      </c>
      <c r="C388">
        <f>SAFADModel_final_000044[[#This Row],[Whole Building:Facility Total Electric Demand Power '[W'](Hourly) ]]/1000</f>
        <v>8.8165953553521383</v>
      </c>
    </row>
    <row r="389" spans="1:3" x14ac:dyDescent="0.25">
      <c r="A389" s="9" t="s">
        <v>292</v>
      </c>
      <c r="B389" s="12">
        <v>8775.0677953236809</v>
      </c>
      <c r="C389">
        <f>SAFADModel_final_000044[[#This Row],[Whole Building:Facility Total Electric Demand Power '[W'](Hourly) ]]/1000</f>
        <v>8.7750677953236806</v>
      </c>
    </row>
    <row r="390" spans="1:3" x14ac:dyDescent="0.25">
      <c r="A390" s="9" t="s">
        <v>293</v>
      </c>
      <c r="B390" s="12">
        <v>8737.7757594786744</v>
      </c>
      <c r="C390">
        <f>SAFADModel_final_000044[[#This Row],[Whole Building:Facility Total Electric Demand Power '[W'](Hourly) ]]/1000</f>
        <v>8.7377757594786747</v>
      </c>
    </row>
    <row r="391" spans="1:3" x14ac:dyDescent="0.25">
      <c r="A391" s="9" t="s">
        <v>294</v>
      </c>
      <c r="B391" s="12">
        <v>8735.6425486945082</v>
      </c>
      <c r="C391">
        <f>SAFADModel_final_000044[[#This Row],[Whole Building:Facility Total Electric Demand Power '[W'](Hourly) ]]/1000</f>
        <v>8.7356425486945088</v>
      </c>
    </row>
    <row r="392" spans="1:3" x14ac:dyDescent="0.25">
      <c r="A392" s="9" t="s">
        <v>295</v>
      </c>
      <c r="B392" s="12">
        <v>8802.9604131659162</v>
      </c>
      <c r="C392">
        <f>SAFADModel_final_000044[[#This Row],[Whole Building:Facility Total Electric Demand Power '[W'](Hourly) ]]/1000</f>
        <v>8.8029604131659163</v>
      </c>
    </row>
    <row r="393" spans="1:3" x14ac:dyDescent="0.25">
      <c r="A393" s="9" t="s">
        <v>296</v>
      </c>
      <c r="B393" s="12">
        <v>8891.8844203028002</v>
      </c>
      <c r="C393">
        <f>SAFADModel_final_000044[[#This Row],[Whole Building:Facility Total Electric Demand Power '[W'](Hourly) ]]/1000</f>
        <v>8.8918844203027998</v>
      </c>
    </row>
    <row r="394" spans="1:3" x14ac:dyDescent="0.25">
      <c r="A394" s="9" t="s">
        <v>297</v>
      </c>
      <c r="B394" s="12">
        <v>8949.0107445131016</v>
      </c>
      <c r="C394">
        <f>SAFADModel_final_000044[[#This Row],[Whole Building:Facility Total Electric Demand Power '[W'](Hourly) ]]/1000</f>
        <v>8.9490107445131013</v>
      </c>
    </row>
    <row r="395" spans="1:3" x14ac:dyDescent="0.25">
      <c r="A395" s="9" t="s">
        <v>298</v>
      </c>
      <c r="B395" s="12">
        <v>8979.8736412381913</v>
      </c>
      <c r="C395">
        <f>SAFADModel_final_000044[[#This Row],[Whole Building:Facility Total Electric Demand Power '[W'](Hourly) ]]/1000</f>
        <v>8.979873641238191</v>
      </c>
    </row>
    <row r="396" spans="1:3" x14ac:dyDescent="0.25">
      <c r="A396" s="9" t="s">
        <v>299</v>
      </c>
      <c r="B396" s="12">
        <v>9010.6519610310224</v>
      </c>
      <c r="C396">
        <f>SAFADModel_final_000044[[#This Row],[Whole Building:Facility Total Electric Demand Power '[W'](Hourly) ]]/1000</f>
        <v>9.0106519610310229</v>
      </c>
    </row>
    <row r="397" spans="1:3" x14ac:dyDescent="0.25">
      <c r="A397" s="9" t="s">
        <v>300</v>
      </c>
      <c r="B397" s="12">
        <v>9033.0551038687117</v>
      </c>
      <c r="C397">
        <f>SAFADModel_final_000044[[#This Row],[Whole Building:Facility Total Electric Demand Power '[W'](Hourly) ]]/1000</f>
        <v>9.0330551038687119</v>
      </c>
    </row>
    <row r="398" spans="1:3" x14ac:dyDescent="0.25">
      <c r="A398" s="9" t="s">
        <v>301</v>
      </c>
      <c r="B398" s="12">
        <v>9038.2599508530257</v>
      </c>
      <c r="C398">
        <f>SAFADModel_final_000044[[#This Row],[Whole Building:Facility Total Electric Demand Power '[W'](Hourly) ]]/1000</f>
        <v>9.0382599508530248</v>
      </c>
    </row>
    <row r="399" spans="1:3" x14ac:dyDescent="0.25">
      <c r="A399" s="9" t="s">
        <v>302</v>
      </c>
      <c r="B399" s="12">
        <v>9039.9444557612878</v>
      </c>
      <c r="C399">
        <f>SAFADModel_final_000044[[#This Row],[Whole Building:Facility Total Electric Demand Power '[W'](Hourly) ]]/1000</f>
        <v>9.0399444557612885</v>
      </c>
    </row>
    <row r="400" spans="1:3" x14ac:dyDescent="0.25">
      <c r="A400" s="9" t="s">
        <v>303</v>
      </c>
      <c r="B400" s="12">
        <v>9045.6949026698185</v>
      </c>
      <c r="C400">
        <f>SAFADModel_final_000044[[#This Row],[Whole Building:Facility Total Electric Demand Power '[W'](Hourly) ]]/1000</f>
        <v>9.045694902669819</v>
      </c>
    </row>
    <row r="401" spans="1:3" x14ac:dyDescent="0.25">
      <c r="A401" s="9" t="s">
        <v>304</v>
      </c>
      <c r="B401" s="12">
        <v>9046.2076515784156</v>
      </c>
      <c r="C401">
        <f>SAFADModel_final_000044[[#This Row],[Whole Building:Facility Total Electric Demand Power '[W'](Hourly) ]]/1000</f>
        <v>9.0462076515784151</v>
      </c>
    </row>
    <row r="402" spans="1:3" x14ac:dyDescent="0.25">
      <c r="A402" s="9" t="s">
        <v>305</v>
      </c>
      <c r="B402" s="12">
        <v>9030.7776921209843</v>
      </c>
      <c r="C402">
        <f>SAFADModel_final_000044[[#This Row],[Whole Building:Facility Total Electric Demand Power '[W'](Hourly) ]]/1000</f>
        <v>9.030777692120985</v>
      </c>
    </row>
    <row r="403" spans="1:3" x14ac:dyDescent="0.25">
      <c r="A403" s="9" t="s">
        <v>306</v>
      </c>
      <c r="B403" s="12">
        <v>9002.895609018191</v>
      </c>
      <c r="C403">
        <f>SAFADModel_final_000044[[#This Row],[Whole Building:Facility Total Electric Demand Power '[W'](Hourly) ]]/1000</f>
        <v>9.0028956090181911</v>
      </c>
    </row>
    <row r="404" spans="1:3" x14ac:dyDescent="0.25">
      <c r="A404" s="9" t="s">
        <v>307</v>
      </c>
      <c r="B404" s="12">
        <v>8961.7944846965183</v>
      </c>
      <c r="C404">
        <f>SAFADModel_final_000044[[#This Row],[Whole Building:Facility Total Electric Demand Power '[W'](Hourly) ]]/1000</f>
        <v>8.9617944846965187</v>
      </c>
    </row>
    <row r="405" spans="1:3" x14ac:dyDescent="0.25">
      <c r="A405" s="9" t="s">
        <v>308</v>
      </c>
      <c r="B405" s="12">
        <v>8911.2052635011369</v>
      </c>
      <c r="C405">
        <f>SAFADModel_final_000044[[#This Row],[Whole Building:Facility Total Electric Demand Power '[W'](Hourly) ]]/1000</f>
        <v>8.9112052635011363</v>
      </c>
    </row>
    <row r="406" spans="1:3" x14ac:dyDescent="0.25">
      <c r="A406" s="9" t="s">
        <v>309</v>
      </c>
      <c r="B406" s="12">
        <v>8883.3863700229103</v>
      </c>
      <c r="C406">
        <f>SAFADModel_final_000044[[#This Row],[Whole Building:Facility Total Electric Demand Power '[W'](Hourly) ]]/1000</f>
        <v>8.8833863700229099</v>
      </c>
    </row>
    <row r="407" spans="1:3" x14ac:dyDescent="0.25">
      <c r="A407" s="9" t="s">
        <v>310</v>
      </c>
      <c r="B407" s="12">
        <v>8834.0058193554505</v>
      </c>
      <c r="C407">
        <f>SAFADModel_final_000044[[#This Row],[Whole Building:Facility Total Electric Demand Power '[W'](Hourly) ]]/1000</f>
        <v>8.8340058193554505</v>
      </c>
    </row>
    <row r="408" spans="1:3" x14ac:dyDescent="0.25">
      <c r="A408" s="9" t="s">
        <v>311</v>
      </c>
      <c r="B408" s="12">
        <v>8787.5544960763764</v>
      </c>
      <c r="C408">
        <f>SAFADModel_final_000044[[#This Row],[Whole Building:Facility Total Electric Demand Power '[W'](Hourly) ]]/1000</f>
        <v>8.7875544960763765</v>
      </c>
    </row>
    <row r="409" spans="1:3" x14ac:dyDescent="0.25">
      <c r="A409" s="9" t="s">
        <v>312</v>
      </c>
      <c r="B409" s="12">
        <v>8739.655043711593</v>
      </c>
      <c r="C409">
        <f>SAFADModel_final_000044[[#This Row],[Whole Building:Facility Total Electric Demand Power '[W'](Hourly) ]]/1000</f>
        <v>8.7396550437115934</v>
      </c>
    </row>
    <row r="410" spans="1:3" x14ac:dyDescent="0.25">
      <c r="A410" s="9" t="s">
        <v>313</v>
      </c>
      <c r="B410" s="12">
        <v>8714.0584394288308</v>
      </c>
      <c r="C410">
        <f>SAFADModel_final_000044[[#This Row],[Whole Building:Facility Total Electric Demand Power '[W'](Hourly) ]]/1000</f>
        <v>8.7140584394288307</v>
      </c>
    </row>
    <row r="411" spans="1:3" x14ac:dyDescent="0.25">
      <c r="A411" s="9" t="s">
        <v>314</v>
      </c>
      <c r="B411" s="12">
        <v>8690.5225178046821</v>
      </c>
      <c r="C411">
        <f>SAFADModel_final_000044[[#This Row],[Whole Building:Facility Total Electric Demand Power '[W'](Hourly) ]]/1000</f>
        <v>8.6905225178046823</v>
      </c>
    </row>
    <row r="412" spans="1:3" x14ac:dyDescent="0.25">
      <c r="A412" s="9" t="s">
        <v>315</v>
      </c>
      <c r="B412" s="12">
        <v>8671.8226552185897</v>
      </c>
      <c r="C412">
        <f>SAFADModel_final_000044[[#This Row],[Whole Building:Facility Total Electric Demand Power '[W'](Hourly) ]]/1000</f>
        <v>8.6718226552185893</v>
      </c>
    </row>
    <row r="413" spans="1:3" x14ac:dyDescent="0.25">
      <c r="A413" s="9" t="s">
        <v>316</v>
      </c>
      <c r="B413" s="12">
        <v>8646.2287340786297</v>
      </c>
      <c r="C413">
        <f>SAFADModel_final_000044[[#This Row],[Whole Building:Facility Total Electric Demand Power '[W'](Hourly) ]]/1000</f>
        <v>8.6462287340786297</v>
      </c>
    </row>
    <row r="414" spans="1:3" x14ac:dyDescent="0.25">
      <c r="A414" s="9" t="s">
        <v>317</v>
      </c>
      <c r="B414" s="12">
        <v>8624.4968063599063</v>
      </c>
      <c r="C414">
        <f>SAFADModel_final_000044[[#This Row],[Whole Building:Facility Total Electric Demand Power '[W'](Hourly) ]]/1000</f>
        <v>8.6244968063599057</v>
      </c>
    </row>
    <row r="415" spans="1:3" x14ac:dyDescent="0.25">
      <c r="A415" s="9" t="s">
        <v>318</v>
      </c>
      <c r="B415" s="12">
        <v>8633.6703936815156</v>
      </c>
      <c r="C415">
        <f>SAFADModel_final_000044[[#This Row],[Whole Building:Facility Total Electric Demand Power '[W'](Hourly) ]]/1000</f>
        <v>8.6336703936815162</v>
      </c>
    </row>
    <row r="416" spans="1:3" x14ac:dyDescent="0.25">
      <c r="A416" s="9" t="s">
        <v>319</v>
      </c>
      <c r="B416" s="12">
        <v>8709.9273201982014</v>
      </c>
      <c r="C416">
        <f>SAFADModel_final_000044[[#This Row],[Whole Building:Facility Total Electric Demand Power '[W'](Hourly) ]]/1000</f>
        <v>8.7099273201982008</v>
      </c>
    </row>
    <row r="417" spans="1:3" x14ac:dyDescent="0.25">
      <c r="A417" s="9" t="s">
        <v>320</v>
      </c>
      <c r="B417" s="12">
        <v>8806.596539572749</v>
      </c>
      <c r="C417">
        <f>SAFADModel_final_000044[[#This Row],[Whole Building:Facility Total Electric Demand Power '[W'](Hourly) ]]/1000</f>
        <v>8.8065965395727481</v>
      </c>
    </row>
    <row r="418" spans="1:3" x14ac:dyDescent="0.25">
      <c r="A418" s="9" t="s">
        <v>321</v>
      </c>
      <c r="B418" s="12">
        <v>8888.9913721146895</v>
      </c>
      <c r="C418">
        <f>SAFADModel_final_000044[[#This Row],[Whole Building:Facility Total Electric Demand Power '[W'](Hourly) ]]/1000</f>
        <v>8.88899137211469</v>
      </c>
    </row>
    <row r="419" spans="1:3" x14ac:dyDescent="0.25">
      <c r="A419" s="9" t="s">
        <v>322</v>
      </c>
      <c r="B419" s="12">
        <v>8940.4636941137796</v>
      </c>
      <c r="C419">
        <f>SAFADModel_final_000044[[#This Row],[Whole Building:Facility Total Electric Demand Power '[W'](Hourly) ]]/1000</f>
        <v>8.9404636941137792</v>
      </c>
    </row>
    <row r="420" spans="1:3" x14ac:dyDescent="0.25">
      <c r="A420" s="9" t="s">
        <v>323</v>
      </c>
      <c r="B420" s="12">
        <v>8990.2400246487887</v>
      </c>
      <c r="C420">
        <f>SAFADModel_final_000044[[#This Row],[Whole Building:Facility Total Electric Demand Power '[W'](Hourly) ]]/1000</f>
        <v>8.9902400246487879</v>
      </c>
    </row>
    <row r="421" spans="1:3" x14ac:dyDescent="0.25">
      <c r="A421" s="9" t="s">
        <v>324</v>
      </c>
      <c r="B421" s="12">
        <v>9030.1902710395207</v>
      </c>
      <c r="C421">
        <f>SAFADModel_final_000044[[#This Row],[Whole Building:Facility Total Electric Demand Power '[W'](Hourly) ]]/1000</f>
        <v>9.0301902710395208</v>
      </c>
    </row>
    <row r="422" spans="1:3" x14ac:dyDescent="0.25">
      <c r="A422" s="9" t="s">
        <v>325</v>
      </c>
      <c r="B422" s="12">
        <v>9054.5788101319285</v>
      </c>
      <c r="C422">
        <f>SAFADModel_final_000044[[#This Row],[Whole Building:Facility Total Electric Demand Power '[W'](Hourly) ]]/1000</f>
        <v>9.0545788101319289</v>
      </c>
    </row>
    <row r="423" spans="1:3" x14ac:dyDescent="0.25">
      <c r="A423" s="9" t="s">
        <v>326</v>
      </c>
      <c r="B423" s="12">
        <v>9054.4781169756388</v>
      </c>
      <c r="C423">
        <f>SAFADModel_final_000044[[#This Row],[Whole Building:Facility Total Electric Demand Power '[W'](Hourly) ]]/1000</f>
        <v>9.0544781169756394</v>
      </c>
    </row>
    <row r="424" spans="1:3" x14ac:dyDescent="0.25">
      <c r="A424" s="9" t="s">
        <v>327</v>
      </c>
      <c r="B424" s="12">
        <v>9025.7387288427999</v>
      </c>
      <c r="C424">
        <f>SAFADModel_final_000044[[#This Row],[Whole Building:Facility Total Electric Demand Power '[W'](Hourly) ]]/1000</f>
        <v>9.0257387288427999</v>
      </c>
    </row>
    <row r="425" spans="1:3" x14ac:dyDescent="0.25">
      <c r="A425" s="9" t="s">
        <v>328</v>
      </c>
      <c r="B425" s="12">
        <v>8961.6759930962126</v>
      </c>
      <c r="C425">
        <f>SAFADModel_final_000044[[#This Row],[Whole Building:Facility Total Electric Demand Power '[W'](Hourly) ]]/1000</f>
        <v>8.9616759930962129</v>
      </c>
    </row>
    <row r="426" spans="1:3" x14ac:dyDescent="0.25">
      <c r="A426" s="9" t="s">
        <v>329</v>
      </c>
      <c r="B426" s="12">
        <v>8896.8103152689746</v>
      </c>
      <c r="C426">
        <f>SAFADModel_final_000044[[#This Row],[Whole Building:Facility Total Electric Demand Power '[W'](Hourly) ]]/1000</f>
        <v>8.8968103152689739</v>
      </c>
    </row>
    <row r="427" spans="1:3" x14ac:dyDescent="0.25">
      <c r="A427" s="9" t="s">
        <v>330</v>
      </c>
      <c r="B427" s="12">
        <v>8846.3849229608113</v>
      </c>
      <c r="C427">
        <f>SAFADModel_final_000044[[#This Row],[Whole Building:Facility Total Electric Demand Power '[W'](Hourly) ]]/1000</f>
        <v>8.8463849229608105</v>
      </c>
    </row>
    <row r="428" spans="1:3" x14ac:dyDescent="0.25">
      <c r="A428" s="9" t="s">
        <v>331</v>
      </c>
      <c r="B428" s="12">
        <v>8818.9815048832952</v>
      </c>
      <c r="C428">
        <f>SAFADModel_final_000044[[#This Row],[Whole Building:Facility Total Electric Demand Power '[W'](Hourly) ]]/1000</f>
        <v>8.8189815048832951</v>
      </c>
    </row>
    <row r="429" spans="1:3" x14ac:dyDescent="0.25">
      <c r="A429" s="9" t="s">
        <v>332</v>
      </c>
      <c r="B429" s="12">
        <v>8799.9037121971432</v>
      </c>
      <c r="C429">
        <f>SAFADModel_final_000044[[#This Row],[Whole Building:Facility Total Electric Demand Power '[W'](Hourly) ]]/1000</f>
        <v>8.7999037121971426</v>
      </c>
    </row>
    <row r="430" spans="1:3" x14ac:dyDescent="0.25">
      <c r="A430" s="9" t="s">
        <v>333</v>
      </c>
      <c r="B430" s="12">
        <v>8780.2584781326059</v>
      </c>
      <c r="C430">
        <f>SAFADModel_final_000044[[#This Row],[Whole Building:Facility Total Electric Demand Power '[W'](Hourly) ]]/1000</f>
        <v>8.7802584781326054</v>
      </c>
    </row>
    <row r="431" spans="1:3" x14ac:dyDescent="0.25">
      <c r="A431" s="9" t="s">
        <v>334</v>
      </c>
      <c r="B431" s="12">
        <v>8754.4142830904948</v>
      </c>
      <c r="C431">
        <f>SAFADModel_final_000044[[#This Row],[Whole Building:Facility Total Electric Demand Power '[W'](Hourly) ]]/1000</f>
        <v>8.7544142830904956</v>
      </c>
    </row>
    <row r="432" spans="1:3" x14ac:dyDescent="0.25">
      <c r="A432" s="9" t="s">
        <v>335</v>
      </c>
      <c r="B432" s="12">
        <v>8736.8062419001144</v>
      </c>
      <c r="C432">
        <f>SAFADModel_final_000044[[#This Row],[Whole Building:Facility Total Electric Demand Power '[W'](Hourly) ]]/1000</f>
        <v>8.7368062419001138</v>
      </c>
    </row>
    <row r="433" spans="1:3" x14ac:dyDescent="0.25">
      <c r="A433" s="9" t="s">
        <v>336</v>
      </c>
      <c r="B433" s="12">
        <v>8720.3908724515713</v>
      </c>
      <c r="C433">
        <f>SAFADModel_final_000044[[#This Row],[Whole Building:Facility Total Electric Demand Power '[W'](Hourly) ]]/1000</f>
        <v>8.7203908724515706</v>
      </c>
    </row>
    <row r="434" spans="1:3" x14ac:dyDescent="0.25">
      <c r="A434" s="9" t="s">
        <v>337</v>
      </c>
      <c r="B434" s="12">
        <v>8713.5778870890772</v>
      </c>
      <c r="C434">
        <f>SAFADModel_final_000044[[#This Row],[Whole Building:Facility Total Electric Demand Power '[W'](Hourly) ]]/1000</f>
        <v>8.7135778870890768</v>
      </c>
    </row>
    <row r="435" spans="1:3" x14ac:dyDescent="0.25">
      <c r="A435" s="9" t="s">
        <v>338</v>
      </c>
      <c r="B435" s="12">
        <v>8712.1528436816498</v>
      </c>
      <c r="C435">
        <f>SAFADModel_final_000044[[#This Row],[Whole Building:Facility Total Electric Demand Power '[W'](Hourly) ]]/1000</f>
        <v>8.7121528436816504</v>
      </c>
    </row>
    <row r="436" spans="1:3" x14ac:dyDescent="0.25">
      <c r="A436" s="9" t="s">
        <v>339</v>
      </c>
      <c r="B436" s="12">
        <v>8690.392950200061</v>
      </c>
      <c r="C436">
        <f>SAFADModel_final_000044[[#This Row],[Whole Building:Facility Total Electric Demand Power '[W'](Hourly) ]]/1000</f>
        <v>8.6903929502000619</v>
      </c>
    </row>
    <row r="437" spans="1:3" x14ac:dyDescent="0.25">
      <c r="A437" s="9" t="s">
        <v>340</v>
      </c>
      <c r="B437" s="12">
        <v>8635.5348820970521</v>
      </c>
      <c r="C437">
        <f>SAFADModel_final_000044[[#This Row],[Whole Building:Facility Total Electric Demand Power '[W'](Hourly) ]]/1000</f>
        <v>8.6355348820970512</v>
      </c>
    </row>
    <row r="438" spans="1:3" x14ac:dyDescent="0.25">
      <c r="A438" s="9" t="s">
        <v>341</v>
      </c>
      <c r="B438" s="12">
        <v>8579.82774454426</v>
      </c>
      <c r="C438">
        <f>SAFADModel_final_000044[[#This Row],[Whole Building:Facility Total Electric Demand Power '[W'](Hourly) ]]/1000</f>
        <v>8.5798277445442608</v>
      </c>
    </row>
    <row r="439" spans="1:3" x14ac:dyDescent="0.25">
      <c r="A439" s="9" t="s">
        <v>342</v>
      </c>
      <c r="B439" s="12">
        <v>8582.8459432627005</v>
      </c>
      <c r="C439">
        <f>SAFADModel_final_000044[[#This Row],[Whole Building:Facility Total Electric Demand Power '[W'](Hourly) ]]/1000</f>
        <v>8.5828459432627007</v>
      </c>
    </row>
    <row r="440" spans="1:3" x14ac:dyDescent="0.25">
      <c r="A440" s="9" t="s">
        <v>343</v>
      </c>
      <c r="B440" s="12">
        <v>8700.2588513593655</v>
      </c>
      <c r="C440">
        <f>SAFADModel_final_000044[[#This Row],[Whole Building:Facility Total Electric Demand Power '[W'](Hourly) ]]/1000</f>
        <v>8.7002588513593651</v>
      </c>
    </row>
    <row r="441" spans="1:3" x14ac:dyDescent="0.25">
      <c r="A441" s="9" t="s">
        <v>344</v>
      </c>
      <c r="B441" s="12">
        <v>8846.5385797903637</v>
      </c>
      <c r="C441">
        <f>SAFADModel_final_000044[[#This Row],[Whole Building:Facility Total Electric Demand Power '[W'](Hourly) ]]/1000</f>
        <v>8.846538579790364</v>
      </c>
    </row>
    <row r="442" spans="1:3" x14ac:dyDescent="0.25">
      <c r="A442" s="9" t="s">
        <v>345</v>
      </c>
      <c r="B442" s="12">
        <v>8950.5288373247222</v>
      </c>
      <c r="C442">
        <f>SAFADModel_final_000044[[#This Row],[Whole Building:Facility Total Electric Demand Power '[W'](Hourly) ]]/1000</f>
        <v>8.9505288373247218</v>
      </c>
    </row>
    <row r="443" spans="1:3" x14ac:dyDescent="0.25">
      <c r="A443" s="9" t="s">
        <v>346</v>
      </c>
      <c r="B443" s="12">
        <v>9002.0206668092997</v>
      </c>
      <c r="C443">
        <f>SAFADModel_final_000044[[#This Row],[Whole Building:Facility Total Electric Demand Power '[W'](Hourly) ]]/1000</f>
        <v>9.0020206668092992</v>
      </c>
    </row>
    <row r="444" spans="1:3" x14ac:dyDescent="0.25">
      <c r="A444" s="9" t="s">
        <v>347</v>
      </c>
      <c r="B444" s="12">
        <v>9042.6437976505676</v>
      </c>
      <c r="C444">
        <f>SAFADModel_final_000044[[#This Row],[Whole Building:Facility Total Electric Demand Power '[W'](Hourly) ]]/1000</f>
        <v>9.0426437976505678</v>
      </c>
    </row>
    <row r="445" spans="1:3" x14ac:dyDescent="0.25">
      <c r="A445" s="9" t="s">
        <v>348</v>
      </c>
      <c r="B445" s="12">
        <v>9069.3430759248386</v>
      </c>
      <c r="C445">
        <f>SAFADModel_final_000044[[#This Row],[Whole Building:Facility Total Electric Demand Power '[W'](Hourly) ]]/1000</f>
        <v>9.0693430759248379</v>
      </c>
    </row>
    <row r="446" spans="1:3" x14ac:dyDescent="0.25">
      <c r="A446" s="9" t="s">
        <v>349</v>
      </c>
      <c r="B446" s="12">
        <v>9084.5382035284401</v>
      </c>
      <c r="C446">
        <f>SAFADModel_final_000044[[#This Row],[Whole Building:Facility Total Electric Demand Power '[W'](Hourly) ]]/1000</f>
        <v>9.0845382035284405</v>
      </c>
    </row>
    <row r="447" spans="1:3" x14ac:dyDescent="0.25">
      <c r="A447" s="9" t="s">
        <v>350</v>
      </c>
      <c r="B447" s="12">
        <v>9088.9789833937011</v>
      </c>
      <c r="C447">
        <f>SAFADModel_final_000044[[#This Row],[Whole Building:Facility Total Electric Demand Power '[W'](Hourly) ]]/1000</f>
        <v>9.0889789833937016</v>
      </c>
    </row>
    <row r="448" spans="1:3" x14ac:dyDescent="0.25">
      <c r="A448" s="9" t="s">
        <v>351</v>
      </c>
      <c r="B448" s="12">
        <v>9075.4702883193222</v>
      </c>
      <c r="C448">
        <f>SAFADModel_final_000044[[#This Row],[Whole Building:Facility Total Electric Demand Power '[W'](Hourly) ]]/1000</f>
        <v>9.0754702883193215</v>
      </c>
    </row>
    <row r="449" spans="1:3" x14ac:dyDescent="0.25">
      <c r="A449" s="9" t="s">
        <v>352</v>
      </c>
      <c r="B449" s="12">
        <v>9056.969447506186</v>
      </c>
      <c r="C449">
        <f>SAFADModel_final_000044[[#This Row],[Whole Building:Facility Total Electric Demand Power '[W'](Hourly) ]]/1000</f>
        <v>9.0569694475061855</v>
      </c>
    </row>
    <row r="450" spans="1:3" x14ac:dyDescent="0.25">
      <c r="A450" s="9" t="s">
        <v>353</v>
      </c>
      <c r="B450" s="12">
        <v>9034.5511119409603</v>
      </c>
      <c r="C450">
        <f>SAFADModel_final_000044[[#This Row],[Whole Building:Facility Total Electric Demand Power '[W'](Hourly) ]]/1000</f>
        <v>9.0345511119409601</v>
      </c>
    </row>
    <row r="451" spans="1:3" x14ac:dyDescent="0.25">
      <c r="A451" s="9" t="s">
        <v>354</v>
      </c>
      <c r="B451" s="12">
        <v>9003.09767159496</v>
      </c>
      <c r="C451">
        <f>SAFADModel_final_000044[[#This Row],[Whole Building:Facility Total Electric Demand Power '[W'](Hourly) ]]/1000</f>
        <v>9.0030976715949596</v>
      </c>
    </row>
    <row r="452" spans="1:3" x14ac:dyDescent="0.25">
      <c r="A452" s="9" t="s">
        <v>355</v>
      </c>
      <c r="B452" s="12">
        <v>8952.9273225405359</v>
      </c>
      <c r="C452">
        <f>SAFADModel_final_000044[[#This Row],[Whole Building:Facility Total Electric Demand Power '[W'](Hourly) ]]/1000</f>
        <v>8.9529273225405355</v>
      </c>
    </row>
    <row r="453" spans="1:3" x14ac:dyDescent="0.25">
      <c r="A453" s="9" t="s">
        <v>356</v>
      </c>
      <c r="B453" s="12">
        <v>8884.8341103984658</v>
      </c>
      <c r="C453">
        <f>SAFADModel_final_000044[[#This Row],[Whole Building:Facility Total Electric Demand Power '[W'](Hourly) ]]/1000</f>
        <v>8.8848341103984652</v>
      </c>
    </row>
    <row r="454" spans="1:3" x14ac:dyDescent="0.25">
      <c r="A454" s="9" t="s">
        <v>357</v>
      </c>
      <c r="B454" s="12">
        <v>8832.8418965767942</v>
      </c>
      <c r="C454">
        <f>SAFADModel_final_000044[[#This Row],[Whole Building:Facility Total Electric Demand Power '[W'](Hourly) ]]/1000</f>
        <v>8.8328418965767934</v>
      </c>
    </row>
    <row r="455" spans="1:3" x14ac:dyDescent="0.25">
      <c r="A455" s="9" t="s">
        <v>358</v>
      </c>
      <c r="B455" s="12">
        <v>8765.0114337775212</v>
      </c>
      <c r="C455">
        <f>SAFADModel_final_000044[[#This Row],[Whole Building:Facility Total Electric Demand Power '[W'](Hourly) ]]/1000</f>
        <v>8.7650114337775218</v>
      </c>
    </row>
    <row r="456" spans="1:3" x14ac:dyDescent="0.25">
      <c r="A456" s="9" t="s">
        <v>359</v>
      </c>
      <c r="B456" s="12">
        <v>8688.1371059644425</v>
      </c>
      <c r="C456">
        <f>SAFADModel_final_000044[[#This Row],[Whole Building:Facility Total Electric Demand Power '[W'](Hourly) ]]/1000</f>
        <v>8.6881371059644419</v>
      </c>
    </row>
    <row r="457" spans="1:3" x14ac:dyDescent="0.25">
      <c r="A457" s="9" t="s">
        <v>360</v>
      </c>
      <c r="B457" s="12">
        <v>8636.6083664042653</v>
      </c>
      <c r="C457">
        <f>SAFADModel_final_000044[[#This Row],[Whole Building:Facility Total Electric Demand Power '[W'](Hourly) ]]/1000</f>
        <v>8.6366083664042659</v>
      </c>
    </row>
    <row r="458" spans="1:3" x14ac:dyDescent="0.25">
      <c r="A458" s="9" t="s">
        <v>629</v>
      </c>
      <c r="B458" s="12">
        <v>8671.7082394050067</v>
      </c>
      <c r="C458">
        <f>SAFADModel_final_000044[[#This Row],[Whole Building:Facility Total Electric Demand Power '[W'](Hourly) ]]/1000</f>
        <v>8.6717082394050067</v>
      </c>
    </row>
    <row r="459" spans="1:3" x14ac:dyDescent="0.25">
      <c r="A459" s="9" t="s">
        <v>630</v>
      </c>
      <c r="B459" s="12">
        <v>8722.8876520432368</v>
      </c>
      <c r="C459">
        <f>SAFADModel_final_000044[[#This Row],[Whole Building:Facility Total Electric Demand Power '[W'](Hourly) ]]/1000</f>
        <v>8.7228876520432372</v>
      </c>
    </row>
    <row r="460" spans="1:3" x14ac:dyDescent="0.25">
      <c r="A460" s="9" t="s">
        <v>631</v>
      </c>
      <c r="B460" s="12">
        <v>8738.4216044891509</v>
      </c>
      <c r="C460">
        <f>SAFADModel_final_000044[[#This Row],[Whole Building:Facility Total Electric Demand Power '[W'](Hourly) ]]/1000</f>
        <v>8.738421604489151</v>
      </c>
    </row>
    <row r="461" spans="1:3" x14ac:dyDescent="0.25">
      <c r="A461" s="9" t="s">
        <v>632</v>
      </c>
      <c r="B461" s="12">
        <v>8681.7908770463036</v>
      </c>
      <c r="C461">
        <f>SAFADModel_final_000044[[#This Row],[Whole Building:Facility Total Electric Demand Power '[W'](Hourly) ]]/1000</f>
        <v>8.6817908770463035</v>
      </c>
    </row>
    <row r="462" spans="1:3" x14ac:dyDescent="0.25">
      <c r="A462" s="9" t="s">
        <v>633</v>
      </c>
      <c r="B462" s="12">
        <v>8607.3542748069522</v>
      </c>
      <c r="C462">
        <f>SAFADModel_final_000044[[#This Row],[Whole Building:Facility Total Electric Demand Power '[W'](Hourly) ]]/1000</f>
        <v>8.6073542748069514</v>
      </c>
    </row>
    <row r="463" spans="1:3" x14ac:dyDescent="0.25">
      <c r="A463" s="9" t="s">
        <v>634</v>
      </c>
      <c r="B463" s="12">
        <v>8590.0100855761029</v>
      </c>
      <c r="C463">
        <f>SAFADModel_final_000044[[#This Row],[Whole Building:Facility Total Electric Demand Power '[W'](Hourly) ]]/1000</f>
        <v>8.5900100855761021</v>
      </c>
    </row>
    <row r="464" spans="1:3" x14ac:dyDescent="0.25">
      <c r="A464" s="9" t="s">
        <v>635</v>
      </c>
      <c r="B464" s="12">
        <v>8690.7450686945522</v>
      </c>
      <c r="C464">
        <f>SAFADModel_final_000044[[#This Row],[Whole Building:Facility Total Electric Demand Power '[W'](Hourly) ]]/1000</f>
        <v>8.690745068694552</v>
      </c>
    </row>
    <row r="465" spans="1:3" x14ac:dyDescent="0.25">
      <c r="A465" s="9" t="s">
        <v>636</v>
      </c>
      <c r="B465" s="12">
        <v>8822.1284780190017</v>
      </c>
      <c r="C465">
        <f>SAFADModel_final_000044[[#This Row],[Whole Building:Facility Total Electric Demand Power '[W'](Hourly) ]]/1000</f>
        <v>8.8221284780190015</v>
      </c>
    </row>
    <row r="466" spans="1:3" x14ac:dyDescent="0.25">
      <c r="A466" s="9" t="s">
        <v>637</v>
      </c>
      <c r="B466" s="12">
        <v>8920.7179061645747</v>
      </c>
      <c r="C466">
        <f>SAFADModel_final_000044[[#This Row],[Whole Building:Facility Total Electric Demand Power '[W'](Hourly) ]]/1000</f>
        <v>8.9207179061645743</v>
      </c>
    </row>
    <row r="467" spans="1:3" x14ac:dyDescent="0.25">
      <c r="A467" s="9" t="s">
        <v>638</v>
      </c>
      <c r="B467" s="12">
        <v>8987.4133883767499</v>
      </c>
      <c r="C467">
        <f>SAFADModel_final_000044[[#This Row],[Whole Building:Facility Total Electric Demand Power '[W'](Hourly) ]]/1000</f>
        <v>8.9874133883767495</v>
      </c>
    </row>
    <row r="468" spans="1:3" x14ac:dyDescent="0.25">
      <c r="A468" s="9" t="s">
        <v>639</v>
      </c>
      <c r="B468" s="12">
        <v>9034.1769554869843</v>
      </c>
      <c r="C468">
        <f>SAFADModel_final_000044[[#This Row],[Whole Building:Facility Total Electric Demand Power '[W'](Hourly) ]]/1000</f>
        <v>9.0341769554869842</v>
      </c>
    </row>
    <row r="469" spans="1:3" x14ac:dyDescent="0.25">
      <c r="A469" s="9" t="s">
        <v>640</v>
      </c>
      <c r="B469" s="12">
        <v>9076.9751797635236</v>
      </c>
      <c r="C469">
        <f>SAFADModel_final_000044[[#This Row],[Whole Building:Facility Total Electric Demand Power '[W'](Hourly) ]]/1000</f>
        <v>9.0769751797635241</v>
      </c>
    </row>
    <row r="470" spans="1:3" x14ac:dyDescent="0.25">
      <c r="A470" s="9" t="s">
        <v>641</v>
      </c>
      <c r="B470" s="12">
        <v>9110.5936425351774</v>
      </c>
      <c r="C470">
        <f>SAFADModel_final_000044[[#This Row],[Whole Building:Facility Total Electric Demand Power '[W'](Hourly) ]]/1000</f>
        <v>9.1105936425351768</v>
      </c>
    </row>
    <row r="471" spans="1:3" x14ac:dyDescent="0.25">
      <c r="A471" s="9" t="s">
        <v>642</v>
      </c>
      <c r="B471" s="12">
        <v>9123.0389845085538</v>
      </c>
      <c r="C471">
        <f>SAFADModel_final_000044[[#This Row],[Whole Building:Facility Total Electric Demand Power '[W'](Hourly) ]]/1000</f>
        <v>9.123038984508554</v>
      </c>
    </row>
    <row r="472" spans="1:3" x14ac:dyDescent="0.25">
      <c r="A472" s="9" t="s">
        <v>643</v>
      </c>
      <c r="B472" s="12">
        <v>9111.0688790396689</v>
      </c>
      <c r="C472">
        <f>SAFADModel_final_000044[[#This Row],[Whole Building:Facility Total Electric Demand Power '[W'](Hourly) ]]/1000</f>
        <v>9.111068879039669</v>
      </c>
    </row>
    <row r="473" spans="1:3" x14ac:dyDescent="0.25">
      <c r="A473" s="9" t="s">
        <v>644</v>
      </c>
      <c r="B473" s="12">
        <v>9075.0174125732829</v>
      </c>
      <c r="C473">
        <f>SAFADModel_final_000044[[#This Row],[Whole Building:Facility Total Electric Demand Power '[W'](Hourly) ]]/1000</f>
        <v>9.075017412573283</v>
      </c>
    </row>
    <row r="474" spans="1:3" x14ac:dyDescent="0.25">
      <c r="A474" s="9" t="s">
        <v>645</v>
      </c>
      <c r="B474" s="12">
        <v>9033.3619261221011</v>
      </c>
      <c r="C474">
        <f>SAFADModel_final_000044[[#This Row],[Whole Building:Facility Total Electric Demand Power '[W'](Hourly) ]]/1000</f>
        <v>9.033361926122101</v>
      </c>
    </row>
    <row r="475" spans="1:3" x14ac:dyDescent="0.25">
      <c r="A475" s="9" t="s">
        <v>646</v>
      </c>
      <c r="B475" s="12">
        <v>8998.3208620321893</v>
      </c>
      <c r="C475">
        <f>SAFADModel_final_000044[[#This Row],[Whole Building:Facility Total Electric Demand Power '[W'](Hourly) ]]/1000</f>
        <v>8.9983208620321893</v>
      </c>
    </row>
    <row r="476" spans="1:3" x14ac:dyDescent="0.25">
      <c r="A476" s="9" t="s">
        <v>647</v>
      </c>
      <c r="B476" s="12">
        <v>8970.6945152683529</v>
      </c>
      <c r="C476">
        <f>SAFADModel_final_000044[[#This Row],[Whole Building:Facility Total Electric Demand Power '[W'](Hourly) ]]/1000</f>
        <v>8.9706945152683524</v>
      </c>
    </row>
    <row r="477" spans="1:3" x14ac:dyDescent="0.25">
      <c r="A477" s="9" t="s">
        <v>648</v>
      </c>
      <c r="B477" s="12">
        <v>8954.2686862863247</v>
      </c>
      <c r="C477">
        <f>SAFADModel_final_000044[[#This Row],[Whole Building:Facility Total Electric Demand Power '[W'](Hourly) ]]/1000</f>
        <v>8.9542686862863246</v>
      </c>
    </row>
    <row r="478" spans="1:3" x14ac:dyDescent="0.25">
      <c r="A478" s="9" t="s">
        <v>649</v>
      </c>
      <c r="B478" s="12">
        <v>8937.8291743505142</v>
      </c>
      <c r="C478">
        <f>SAFADModel_final_000044[[#This Row],[Whole Building:Facility Total Electric Demand Power '[W'](Hourly) ]]/1000</f>
        <v>8.9378291743505134</v>
      </c>
    </row>
    <row r="479" spans="1:3" x14ac:dyDescent="0.25">
      <c r="A479" s="9" t="s">
        <v>650</v>
      </c>
      <c r="B479" s="12">
        <v>8924.3668036235304</v>
      </c>
      <c r="C479">
        <f>SAFADModel_final_000044[[#This Row],[Whole Building:Facility Total Electric Demand Power '[W'](Hourly) ]]/1000</f>
        <v>8.9243668036235295</v>
      </c>
    </row>
    <row r="480" spans="1:3" x14ac:dyDescent="0.25">
      <c r="A480" s="9" t="s">
        <v>651</v>
      </c>
      <c r="B480" s="12">
        <v>8905.9390314092379</v>
      </c>
      <c r="C480">
        <f>SAFADModel_final_000044[[#This Row],[Whole Building:Facility Total Electric Demand Power '[W'](Hourly) ]]/1000</f>
        <v>8.9059390314092379</v>
      </c>
    </row>
    <row r="481" spans="1:3" x14ac:dyDescent="0.25">
      <c r="A481" s="9" t="s">
        <v>652</v>
      </c>
      <c r="B481" s="12">
        <v>8868.3707052555856</v>
      </c>
      <c r="C481">
        <f>SAFADModel_final_000044[[#This Row],[Whole Building:Facility Total Electric Demand Power '[W'](Hourly) ]]/1000</f>
        <v>8.868370705255586</v>
      </c>
    </row>
    <row r="482" spans="1:3" x14ac:dyDescent="0.25">
      <c r="A482" s="9" t="s">
        <v>653</v>
      </c>
      <c r="B482" s="12">
        <v>8818.7433691462047</v>
      </c>
      <c r="C482">
        <f>SAFADModel_final_000044[[#This Row],[Whole Building:Facility Total Electric Demand Power '[W'](Hourly) ]]/1000</f>
        <v>8.8187433691462047</v>
      </c>
    </row>
    <row r="483" spans="1:3" x14ac:dyDescent="0.25">
      <c r="A483" s="9" t="s">
        <v>654</v>
      </c>
      <c r="B483" s="12">
        <v>8769.1507508492414</v>
      </c>
      <c r="C483">
        <f>SAFADModel_final_000044[[#This Row],[Whole Building:Facility Total Electric Demand Power '[W'](Hourly) ]]/1000</f>
        <v>8.7691507508492421</v>
      </c>
    </row>
    <row r="484" spans="1:3" x14ac:dyDescent="0.25">
      <c r="A484" s="9" t="s">
        <v>655</v>
      </c>
      <c r="B484" s="12">
        <v>8732.0143445414724</v>
      </c>
      <c r="C484">
        <f>SAFADModel_final_000044[[#This Row],[Whole Building:Facility Total Electric Demand Power '[W'](Hourly) ]]/1000</f>
        <v>8.7320143445414722</v>
      </c>
    </row>
    <row r="485" spans="1:3" x14ac:dyDescent="0.25">
      <c r="A485" s="9" t="s">
        <v>656</v>
      </c>
      <c r="B485" s="12">
        <v>8722.7134963936915</v>
      </c>
      <c r="C485">
        <f>SAFADModel_final_000044[[#This Row],[Whole Building:Facility Total Electric Demand Power '[W'](Hourly) ]]/1000</f>
        <v>8.7227134963936912</v>
      </c>
    </row>
    <row r="486" spans="1:3" x14ac:dyDescent="0.25">
      <c r="A486" s="9" t="s">
        <v>657</v>
      </c>
      <c r="B486" s="12">
        <v>8719.697636402132</v>
      </c>
      <c r="C486">
        <f>SAFADModel_final_000044[[#This Row],[Whole Building:Facility Total Electric Demand Power '[W'](Hourly) ]]/1000</f>
        <v>8.7196976364021328</v>
      </c>
    </row>
    <row r="487" spans="1:3" x14ac:dyDescent="0.25">
      <c r="A487" s="9" t="s">
        <v>658</v>
      </c>
      <c r="B487" s="12">
        <v>8732.8046492412941</v>
      </c>
      <c r="C487">
        <f>SAFADModel_final_000044[[#This Row],[Whole Building:Facility Total Electric Demand Power '[W'](Hourly) ]]/1000</f>
        <v>8.7328046492412934</v>
      </c>
    </row>
    <row r="488" spans="1:3" x14ac:dyDescent="0.25">
      <c r="A488" s="9" t="s">
        <v>659</v>
      </c>
      <c r="B488" s="12">
        <v>8770.0746591177358</v>
      </c>
      <c r="C488">
        <f>SAFADModel_final_000044[[#This Row],[Whole Building:Facility Total Electric Demand Power '[W'](Hourly) ]]/1000</f>
        <v>8.7700746591177356</v>
      </c>
    </row>
    <row r="489" spans="1:3" x14ac:dyDescent="0.25">
      <c r="A489" s="9" t="s">
        <v>660</v>
      </c>
      <c r="B489" s="12">
        <v>8826.2254055300164</v>
      </c>
      <c r="C489">
        <f>SAFADModel_final_000044[[#This Row],[Whole Building:Facility Total Electric Demand Power '[W'](Hourly) ]]/1000</f>
        <v>8.8262254055300158</v>
      </c>
    </row>
    <row r="490" spans="1:3" x14ac:dyDescent="0.25">
      <c r="A490" s="9" t="s">
        <v>661</v>
      </c>
      <c r="B490" s="12">
        <v>8892.7576306335359</v>
      </c>
      <c r="C490">
        <f>SAFADModel_final_000044[[#This Row],[Whole Building:Facility Total Electric Demand Power '[W'](Hourly) ]]/1000</f>
        <v>8.8927576306335361</v>
      </c>
    </row>
    <row r="491" spans="1:3" x14ac:dyDescent="0.25">
      <c r="A491" s="9" t="s">
        <v>662</v>
      </c>
      <c r="B491" s="12">
        <v>8962.6847507133916</v>
      </c>
      <c r="C491">
        <f>SAFADModel_final_000044[[#This Row],[Whole Building:Facility Total Electric Demand Power '[W'](Hourly) ]]/1000</f>
        <v>8.9626847507133913</v>
      </c>
    </row>
    <row r="492" spans="1:3" x14ac:dyDescent="0.25">
      <c r="A492" s="9" t="s">
        <v>663</v>
      </c>
      <c r="B492" s="12">
        <v>9016.7362739926739</v>
      </c>
      <c r="C492">
        <f>SAFADModel_final_000044[[#This Row],[Whole Building:Facility Total Electric Demand Power '[W'](Hourly) ]]/1000</f>
        <v>9.0167362739926737</v>
      </c>
    </row>
    <row r="493" spans="1:3" x14ac:dyDescent="0.25">
      <c r="A493" s="9" t="s">
        <v>664</v>
      </c>
      <c r="B493" s="12">
        <v>9060.5689897258762</v>
      </c>
      <c r="C493">
        <f>SAFADModel_final_000044[[#This Row],[Whole Building:Facility Total Electric Demand Power '[W'](Hourly) ]]/1000</f>
        <v>9.0605689897258763</v>
      </c>
    </row>
    <row r="494" spans="1:3" x14ac:dyDescent="0.25">
      <c r="A494" s="9" t="s">
        <v>665</v>
      </c>
      <c r="B494" s="12">
        <v>9097.2080194995251</v>
      </c>
      <c r="C494">
        <f>SAFADModel_final_000044[[#This Row],[Whole Building:Facility Total Electric Demand Power '[W'](Hourly) ]]/1000</f>
        <v>9.0972080194995257</v>
      </c>
    </row>
    <row r="495" spans="1:3" x14ac:dyDescent="0.25">
      <c r="A495" s="9" t="s">
        <v>666</v>
      </c>
      <c r="B495" s="12">
        <v>9109.6287461762859</v>
      </c>
      <c r="C495">
        <f>SAFADModel_final_000044[[#This Row],[Whole Building:Facility Total Electric Demand Power '[W'](Hourly) ]]/1000</f>
        <v>9.1096287461762859</v>
      </c>
    </row>
    <row r="496" spans="1:3" x14ac:dyDescent="0.25">
      <c r="A496" s="9" t="s">
        <v>667</v>
      </c>
      <c r="B496" s="12">
        <v>9102.5650398065136</v>
      </c>
      <c r="C496">
        <f>SAFADModel_final_000044[[#This Row],[Whole Building:Facility Total Electric Demand Power '[W'](Hourly) ]]/1000</f>
        <v>9.1025650398065139</v>
      </c>
    </row>
    <row r="497" spans="1:3" x14ac:dyDescent="0.25">
      <c r="A497" s="9" t="s">
        <v>668</v>
      </c>
      <c r="B497" s="12">
        <v>9083.9729091539994</v>
      </c>
      <c r="C497">
        <f>SAFADModel_final_000044[[#This Row],[Whole Building:Facility Total Electric Demand Power '[W'](Hourly) ]]/1000</f>
        <v>9.0839729091539994</v>
      </c>
    </row>
    <row r="498" spans="1:3" x14ac:dyDescent="0.25">
      <c r="A498" s="9" t="s">
        <v>669</v>
      </c>
      <c r="B498" s="12">
        <v>9057.5175153380351</v>
      </c>
      <c r="C498">
        <f>SAFADModel_final_000044[[#This Row],[Whole Building:Facility Total Electric Demand Power '[W'](Hourly) ]]/1000</f>
        <v>9.0575175153380343</v>
      </c>
    </row>
    <row r="499" spans="1:3" x14ac:dyDescent="0.25">
      <c r="A499" s="9" t="s">
        <v>670</v>
      </c>
      <c r="B499" s="12">
        <v>9024.5713009554147</v>
      </c>
      <c r="C499">
        <f>SAFADModel_final_000044[[#This Row],[Whole Building:Facility Total Electric Demand Power '[W'](Hourly) ]]/1000</f>
        <v>9.0245713009554152</v>
      </c>
    </row>
    <row r="500" spans="1:3" x14ac:dyDescent="0.25">
      <c r="A500" s="9" t="s">
        <v>671</v>
      </c>
      <c r="B500" s="12">
        <v>8984.6119742678911</v>
      </c>
      <c r="C500">
        <f>SAFADModel_final_000044[[#This Row],[Whole Building:Facility Total Electric Demand Power '[W'](Hourly) ]]/1000</f>
        <v>8.9846119742678905</v>
      </c>
    </row>
    <row r="501" spans="1:3" x14ac:dyDescent="0.25">
      <c r="A501" s="9" t="s">
        <v>672</v>
      </c>
      <c r="B501" s="12">
        <v>8945.6022464885918</v>
      </c>
      <c r="C501">
        <f>SAFADModel_final_000044[[#This Row],[Whole Building:Facility Total Electric Demand Power '[W'](Hourly) ]]/1000</f>
        <v>8.9456022464885923</v>
      </c>
    </row>
    <row r="502" spans="1:3" x14ac:dyDescent="0.25">
      <c r="A502" s="9" t="s">
        <v>673</v>
      </c>
      <c r="B502" s="12">
        <v>8910.3665989753263</v>
      </c>
      <c r="C502">
        <f>SAFADModel_final_000044[[#This Row],[Whole Building:Facility Total Electric Demand Power '[W'](Hourly) ]]/1000</f>
        <v>8.910366598975326</v>
      </c>
    </row>
    <row r="503" spans="1:3" x14ac:dyDescent="0.25">
      <c r="A503" s="9" t="s">
        <v>674</v>
      </c>
      <c r="B503" s="12">
        <v>8870.1716970058351</v>
      </c>
      <c r="C503">
        <f>SAFADModel_final_000044[[#This Row],[Whole Building:Facility Total Electric Demand Power '[W'](Hourly) ]]/1000</f>
        <v>8.8701716970058353</v>
      </c>
    </row>
    <row r="504" spans="1:3" x14ac:dyDescent="0.25">
      <c r="A504" s="9" t="s">
        <v>675</v>
      </c>
      <c r="B504" s="12">
        <v>8825.1829865029849</v>
      </c>
      <c r="C504">
        <f>SAFADModel_final_000044[[#This Row],[Whole Building:Facility Total Electric Demand Power '[W'](Hourly) ]]/1000</f>
        <v>8.8251829865029841</v>
      </c>
    </row>
    <row r="505" spans="1:3" x14ac:dyDescent="0.25">
      <c r="A505" s="9" t="s">
        <v>676</v>
      </c>
      <c r="B505" s="12">
        <v>8775.7976342413658</v>
      </c>
      <c r="C505">
        <f>SAFADModel_final_000044[[#This Row],[Whole Building:Facility Total Electric Demand Power '[W'](Hourly) ]]/1000</f>
        <v>8.7757976342413659</v>
      </c>
    </row>
    <row r="506" spans="1:3" x14ac:dyDescent="0.25">
      <c r="A506" s="9" t="s">
        <v>361</v>
      </c>
      <c r="B506" s="12">
        <v>8738.0583418961287</v>
      </c>
      <c r="C506">
        <f>SAFADModel_final_000044[[#This Row],[Whole Building:Facility Total Electric Demand Power '[W'](Hourly) ]]/1000</f>
        <v>8.738058341896128</v>
      </c>
    </row>
    <row r="507" spans="1:3" x14ac:dyDescent="0.25">
      <c r="A507" s="9" t="s">
        <v>362</v>
      </c>
      <c r="B507" s="12">
        <v>8697.2929157346589</v>
      </c>
      <c r="C507">
        <f>SAFADModel_final_000044[[#This Row],[Whole Building:Facility Total Electric Demand Power '[W'](Hourly) ]]/1000</f>
        <v>8.6972929157346588</v>
      </c>
    </row>
    <row r="508" spans="1:3" x14ac:dyDescent="0.25">
      <c r="A508" s="9" t="s">
        <v>363</v>
      </c>
      <c r="B508" s="12">
        <v>8668.8075002783226</v>
      </c>
      <c r="C508">
        <f>SAFADModel_final_000044[[#This Row],[Whole Building:Facility Total Electric Demand Power '[W'](Hourly) ]]/1000</f>
        <v>8.6688075002783229</v>
      </c>
    </row>
    <row r="509" spans="1:3" x14ac:dyDescent="0.25">
      <c r="A509" s="9" t="s">
        <v>364</v>
      </c>
      <c r="B509" s="12">
        <v>8657.3117174094077</v>
      </c>
      <c r="C509">
        <f>SAFADModel_final_000044[[#This Row],[Whole Building:Facility Total Electric Demand Power '[W'](Hourly) ]]/1000</f>
        <v>8.6573117174094083</v>
      </c>
    </row>
    <row r="510" spans="1:3" x14ac:dyDescent="0.25">
      <c r="A510" s="9" t="s">
        <v>365</v>
      </c>
      <c r="B510" s="12">
        <v>8641.8169125972836</v>
      </c>
      <c r="C510">
        <f>SAFADModel_final_000044[[#This Row],[Whole Building:Facility Total Electric Demand Power '[W'](Hourly) ]]/1000</f>
        <v>8.6418169125972835</v>
      </c>
    </row>
    <row r="511" spans="1:3" x14ac:dyDescent="0.25">
      <c r="A511" s="9" t="s">
        <v>366</v>
      </c>
      <c r="B511" s="12">
        <v>8663.794102783424</v>
      </c>
      <c r="C511">
        <f>SAFADModel_final_000044[[#This Row],[Whole Building:Facility Total Electric Demand Power '[W'](Hourly) ]]/1000</f>
        <v>8.6637941027834238</v>
      </c>
    </row>
    <row r="512" spans="1:3" x14ac:dyDescent="0.25">
      <c r="A512" s="9" t="s">
        <v>367</v>
      </c>
      <c r="B512" s="12">
        <v>8753.7694468338286</v>
      </c>
      <c r="C512">
        <f>SAFADModel_final_000044[[#This Row],[Whole Building:Facility Total Electric Demand Power '[W'](Hourly) ]]/1000</f>
        <v>8.7537694468338287</v>
      </c>
    </row>
    <row r="513" spans="1:3" x14ac:dyDescent="0.25">
      <c r="A513" s="9" t="s">
        <v>368</v>
      </c>
      <c r="B513" s="12">
        <v>31777.404864068842</v>
      </c>
      <c r="C513">
        <f>SAFADModel_final_000044[[#This Row],[Whole Building:Facility Total Electric Demand Power '[W'](Hourly) ]]/1000</f>
        <v>31.777404864068842</v>
      </c>
    </row>
    <row r="514" spans="1:3" x14ac:dyDescent="0.25">
      <c r="A514" s="9" t="s">
        <v>369</v>
      </c>
      <c r="B514" s="12">
        <v>88992.851480485289</v>
      </c>
      <c r="C514">
        <f>SAFADModel_final_000044[[#This Row],[Whole Building:Facility Total Electric Demand Power '[W'](Hourly) ]]/1000</f>
        <v>88.992851480485285</v>
      </c>
    </row>
    <row r="515" spans="1:3" x14ac:dyDescent="0.25">
      <c r="A515" s="9" t="s">
        <v>370</v>
      </c>
      <c r="B515" s="12">
        <v>143485.63618665913</v>
      </c>
      <c r="C515">
        <f>SAFADModel_final_000044[[#This Row],[Whole Building:Facility Total Electric Demand Power '[W'](Hourly) ]]/1000</f>
        <v>143.48563618665912</v>
      </c>
    </row>
    <row r="516" spans="1:3" x14ac:dyDescent="0.25">
      <c r="A516" s="9" t="s">
        <v>371</v>
      </c>
      <c r="B516" s="12">
        <v>138312.78043712373</v>
      </c>
      <c r="C516">
        <f>SAFADModel_final_000044[[#This Row],[Whole Building:Facility Total Electric Demand Power '[W'](Hourly) ]]/1000</f>
        <v>138.31278043712373</v>
      </c>
    </row>
    <row r="517" spans="1:3" x14ac:dyDescent="0.25">
      <c r="A517" s="9" t="s">
        <v>372</v>
      </c>
      <c r="B517" s="12">
        <v>181819.9438452154</v>
      </c>
      <c r="C517">
        <f>SAFADModel_final_000044[[#This Row],[Whole Building:Facility Total Electric Demand Power '[W'](Hourly) ]]/1000</f>
        <v>181.81994384521539</v>
      </c>
    </row>
    <row r="518" spans="1:3" x14ac:dyDescent="0.25">
      <c r="A518" s="9" t="s">
        <v>373</v>
      </c>
      <c r="B518" s="12">
        <v>180695.25751169442</v>
      </c>
      <c r="C518">
        <f>SAFADModel_final_000044[[#This Row],[Whole Building:Facility Total Electric Demand Power '[W'](Hourly) ]]/1000</f>
        <v>180.69525751169442</v>
      </c>
    </row>
    <row r="519" spans="1:3" x14ac:dyDescent="0.25">
      <c r="A519" s="9" t="s">
        <v>374</v>
      </c>
      <c r="B519" s="12">
        <v>186461.61115180337</v>
      </c>
      <c r="C519">
        <f>SAFADModel_final_000044[[#This Row],[Whole Building:Facility Total Electric Demand Power '[W'](Hourly) ]]/1000</f>
        <v>186.46161115180337</v>
      </c>
    </row>
    <row r="520" spans="1:3" x14ac:dyDescent="0.25">
      <c r="A520" s="9" t="s">
        <v>375</v>
      </c>
      <c r="B520" s="12">
        <v>193761.0365620598</v>
      </c>
      <c r="C520">
        <f>SAFADModel_final_000044[[#This Row],[Whole Building:Facility Total Electric Demand Power '[W'](Hourly) ]]/1000</f>
        <v>193.76103656205981</v>
      </c>
    </row>
    <row r="521" spans="1:3" x14ac:dyDescent="0.25">
      <c r="A521" s="9" t="s">
        <v>376</v>
      </c>
      <c r="B521" s="12">
        <v>182563.18786121602</v>
      </c>
      <c r="C521">
        <f>SAFADModel_final_000044[[#This Row],[Whole Building:Facility Total Electric Demand Power '[W'](Hourly) ]]/1000</f>
        <v>182.56318786121602</v>
      </c>
    </row>
    <row r="522" spans="1:3" x14ac:dyDescent="0.25">
      <c r="A522" s="9" t="s">
        <v>377</v>
      </c>
      <c r="B522" s="12">
        <v>164561.19668214835</v>
      </c>
      <c r="C522">
        <f>SAFADModel_final_000044[[#This Row],[Whole Building:Facility Total Electric Demand Power '[W'](Hourly) ]]/1000</f>
        <v>164.56119668214836</v>
      </c>
    </row>
    <row r="523" spans="1:3" x14ac:dyDescent="0.25">
      <c r="A523" s="9" t="s">
        <v>378</v>
      </c>
      <c r="B523" s="12">
        <v>58096.98925109097</v>
      </c>
      <c r="C523">
        <f>SAFADModel_final_000044[[#This Row],[Whole Building:Facility Total Electric Demand Power '[W'](Hourly) ]]/1000</f>
        <v>58.096989251090967</v>
      </c>
    </row>
    <row r="524" spans="1:3" x14ac:dyDescent="0.25">
      <c r="A524" s="9" t="s">
        <v>379</v>
      </c>
      <c r="B524" s="12">
        <v>28619.091873790065</v>
      </c>
      <c r="C524">
        <f>SAFADModel_final_000044[[#This Row],[Whole Building:Facility Total Electric Demand Power '[W'](Hourly) ]]/1000</f>
        <v>28.619091873790065</v>
      </c>
    </row>
    <row r="525" spans="1:3" x14ac:dyDescent="0.25">
      <c r="A525" s="9" t="s">
        <v>380</v>
      </c>
      <c r="B525" s="12">
        <v>11870.094576509369</v>
      </c>
      <c r="C525">
        <f>SAFADModel_final_000044[[#This Row],[Whole Building:Facility Total Electric Demand Power '[W'](Hourly) ]]/1000</f>
        <v>11.87009457650937</v>
      </c>
    </row>
    <row r="526" spans="1:3" x14ac:dyDescent="0.25">
      <c r="A526" s="9" t="s">
        <v>381</v>
      </c>
      <c r="B526" s="12">
        <v>9182.8451091234692</v>
      </c>
      <c r="C526">
        <f>SAFADModel_final_000044[[#This Row],[Whole Building:Facility Total Electric Demand Power '[W'](Hourly) ]]/1000</f>
        <v>9.1828451091234697</v>
      </c>
    </row>
    <row r="527" spans="1:3" x14ac:dyDescent="0.25">
      <c r="A527" s="9" t="s">
        <v>382</v>
      </c>
      <c r="B527" s="12">
        <v>8734.4023649539959</v>
      </c>
      <c r="C527">
        <f>SAFADModel_final_000044[[#This Row],[Whole Building:Facility Total Electric Demand Power '[W'](Hourly) ]]/1000</f>
        <v>8.7344023649539952</v>
      </c>
    </row>
    <row r="528" spans="1:3" x14ac:dyDescent="0.25">
      <c r="A528" s="9" t="s">
        <v>383</v>
      </c>
      <c r="B528" s="12">
        <v>8707.79871566357</v>
      </c>
      <c r="C528">
        <f>SAFADModel_final_000044[[#This Row],[Whole Building:Facility Total Electric Demand Power '[W'](Hourly) ]]/1000</f>
        <v>8.7077987156635697</v>
      </c>
    </row>
    <row r="529" spans="1:3" x14ac:dyDescent="0.25">
      <c r="A529" s="9" t="s">
        <v>384</v>
      </c>
      <c r="B529" s="12">
        <v>8692.6454383538003</v>
      </c>
      <c r="C529">
        <f>SAFADModel_final_000044[[#This Row],[Whole Building:Facility Total Electric Demand Power '[W'](Hourly) ]]/1000</f>
        <v>8.6926454383538001</v>
      </c>
    </row>
    <row r="530" spans="1:3" x14ac:dyDescent="0.25">
      <c r="A530" s="9" t="s">
        <v>385</v>
      </c>
      <c r="B530" s="12">
        <v>8686.9785035335481</v>
      </c>
      <c r="C530">
        <f>SAFADModel_final_000044[[#This Row],[Whole Building:Facility Total Electric Demand Power '[W'](Hourly) ]]/1000</f>
        <v>8.6869785035335489</v>
      </c>
    </row>
    <row r="531" spans="1:3" x14ac:dyDescent="0.25">
      <c r="A531" s="9" t="s">
        <v>386</v>
      </c>
      <c r="B531" s="12">
        <v>8682.3552631521288</v>
      </c>
      <c r="C531">
        <f>SAFADModel_final_000044[[#This Row],[Whole Building:Facility Total Electric Demand Power '[W'](Hourly) ]]/1000</f>
        <v>8.6823552631521288</v>
      </c>
    </row>
    <row r="532" spans="1:3" x14ac:dyDescent="0.25">
      <c r="A532" s="9" t="s">
        <v>387</v>
      </c>
      <c r="B532" s="12">
        <v>8638.0650868408829</v>
      </c>
      <c r="C532">
        <f>SAFADModel_final_000044[[#This Row],[Whole Building:Facility Total Electric Demand Power '[W'](Hourly) ]]/1000</f>
        <v>8.6380650868408821</v>
      </c>
    </row>
    <row r="533" spans="1:3" x14ac:dyDescent="0.25">
      <c r="A533" s="9" t="s">
        <v>388</v>
      </c>
      <c r="B533" s="12">
        <v>8540.2157572285087</v>
      </c>
      <c r="C533">
        <f>SAFADModel_final_000044[[#This Row],[Whole Building:Facility Total Electric Demand Power '[W'](Hourly) ]]/1000</f>
        <v>8.5402157572285091</v>
      </c>
    </row>
    <row r="534" spans="1:3" x14ac:dyDescent="0.25">
      <c r="A534" s="9" t="s">
        <v>389</v>
      </c>
      <c r="B534" s="12">
        <v>8438.1612843536113</v>
      </c>
      <c r="C534">
        <f>SAFADModel_final_000044[[#This Row],[Whole Building:Facility Total Electric Demand Power '[W'](Hourly) ]]/1000</f>
        <v>8.4381612843536118</v>
      </c>
    </row>
    <row r="535" spans="1:3" x14ac:dyDescent="0.25">
      <c r="A535" s="9" t="s">
        <v>390</v>
      </c>
      <c r="B535" s="12">
        <v>8410.4130231341605</v>
      </c>
      <c r="C535">
        <f>SAFADModel_final_000044[[#This Row],[Whole Building:Facility Total Electric Demand Power '[W'](Hourly) ]]/1000</f>
        <v>8.4104130231341614</v>
      </c>
    </row>
    <row r="536" spans="1:3" x14ac:dyDescent="0.25">
      <c r="A536" s="9" t="s">
        <v>391</v>
      </c>
      <c r="B536" s="12">
        <v>8544.7650030674486</v>
      </c>
      <c r="C536">
        <f>SAFADModel_final_000044[[#This Row],[Whole Building:Facility Total Electric Demand Power '[W'](Hourly) ]]/1000</f>
        <v>8.5447650030674485</v>
      </c>
    </row>
    <row r="537" spans="1:3" x14ac:dyDescent="0.25">
      <c r="A537" s="9" t="s">
        <v>392</v>
      </c>
      <c r="B537" s="12">
        <v>21574.042307835898</v>
      </c>
      <c r="C537">
        <f>SAFADModel_final_000044[[#This Row],[Whole Building:Facility Total Electric Demand Power '[W'](Hourly) ]]/1000</f>
        <v>21.574042307835899</v>
      </c>
    </row>
    <row r="538" spans="1:3" x14ac:dyDescent="0.25">
      <c r="A538" s="9" t="s">
        <v>393</v>
      </c>
      <c r="B538" s="12">
        <v>106290.9066110842</v>
      </c>
      <c r="C538">
        <f>SAFADModel_final_000044[[#This Row],[Whole Building:Facility Total Electric Demand Power '[W'](Hourly) ]]/1000</f>
        <v>106.2909066110842</v>
      </c>
    </row>
    <row r="539" spans="1:3" x14ac:dyDescent="0.25">
      <c r="A539" s="9" t="s">
        <v>394</v>
      </c>
      <c r="B539" s="12">
        <v>144750.77222092517</v>
      </c>
      <c r="C539">
        <f>SAFADModel_final_000044[[#This Row],[Whole Building:Facility Total Electric Demand Power '[W'](Hourly) ]]/1000</f>
        <v>144.75077222092517</v>
      </c>
    </row>
    <row r="540" spans="1:3" x14ac:dyDescent="0.25">
      <c r="A540" s="9" t="s">
        <v>395</v>
      </c>
      <c r="B540" s="12">
        <v>157108.28076422992</v>
      </c>
      <c r="C540">
        <f>SAFADModel_final_000044[[#This Row],[Whole Building:Facility Total Electric Demand Power '[W'](Hourly) ]]/1000</f>
        <v>157.1082807642299</v>
      </c>
    </row>
    <row r="541" spans="1:3" x14ac:dyDescent="0.25">
      <c r="A541" s="9" t="s">
        <v>396</v>
      </c>
      <c r="B541" s="12">
        <v>179606.22813265238</v>
      </c>
      <c r="C541">
        <f>SAFADModel_final_000044[[#This Row],[Whole Building:Facility Total Electric Demand Power '[W'](Hourly) ]]/1000</f>
        <v>179.60622813265238</v>
      </c>
    </row>
    <row r="542" spans="1:3" x14ac:dyDescent="0.25">
      <c r="A542" s="9" t="s">
        <v>397</v>
      </c>
      <c r="B542" s="12">
        <v>173893.81487642622</v>
      </c>
      <c r="C542">
        <f>SAFADModel_final_000044[[#This Row],[Whole Building:Facility Total Electric Demand Power '[W'](Hourly) ]]/1000</f>
        <v>173.89381487642621</v>
      </c>
    </row>
    <row r="543" spans="1:3" x14ac:dyDescent="0.25">
      <c r="A543" s="9" t="s">
        <v>398</v>
      </c>
      <c r="B543" s="12">
        <v>196311.87428343049</v>
      </c>
      <c r="C543">
        <f>SAFADModel_final_000044[[#This Row],[Whole Building:Facility Total Electric Demand Power '[W'](Hourly) ]]/1000</f>
        <v>196.31187428343048</v>
      </c>
    </row>
    <row r="544" spans="1:3" x14ac:dyDescent="0.25">
      <c r="A544" s="9" t="s">
        <v>399</v>
      </c>
      <c r="B544" s="12">
        <v>188828.75163279302</v>
      </c>
      <c r="C544">
        <f>SAFADModel_final_000044[[#This Row],[Whole Building:Facility Total Electric Demand Power '[W'](Hourly) ]]/1000</f>
        <v>188.82875163279303</v>
      </c>
    </row>
    <row r="545" spans="1:3" x14ac:dyDescent="0.25">
      <c r="A545" s="9" t="s">
        <v>400</v>
      </c>
      <c r="B545" s="12">
        <v>188234.71788280492</v>
      </c>
      <c r="C545">
        <f>SAFADModel_final_000044[[#This Row],[Whole Building:Facility Total Electric Demand Power '[W'](Hourly) ]]/1000</f>
        <v>188.23471788280492</v>
      </c>
    </row>
    <row r="546" spans="1:3" x14ac:dyDescent="0.25">
      <c r="A546" s="9" t="s">
        <v>401</v>
      </c>
      <c r="B546" s="12">
        <v>160652.19141881217</v>
      </c>
      <c r="C546">
        <f>SAFADModel_final_000044[[#This Row],[Whole Building:Facility Total Electric Demand Power '[W'](Hourly) ]]/1000</f>
        <v>160.65219141881218</v>
      </c>
    </row>
    <row r="547" spans="1:3" x14ac:dyDescent="0.25">
      <c r="A547" s="9" t="s">
        <v>402</v>
      </c>
      <c r="B547" s="12">
        <v>115114.22329645888</v>
      </c>
      <c r="C547">
        <f>SAFADModel_final_000044[[#This Row],[Whole Building:Facility Total Electric Demand Power '[W'](Hourly) ]]/1000</f>
        <v>115.11422329645887</v>
      </c>
    </row>
    <row r="548" spans="1:3" x14ac:dyDescent="0.25">
      <c r="A548" s="9" t="s">
        <v>403</v>
      </c>
      <c r="B548" s="12">
        <v>75610.949145433158</v>
      </c>
      <c r="C548">
        <f>SAFADModel_final_000044[[#This Row],[Whole Building:Facility Total Electric Demand Power '[W'](Hourly) ]]/1000</f>
        <v>75.610949145433153</v>
      </c>
    </row>
    <row r="549" spans="1:3" x14ac:dyDescent="0.25">
      <c r="A549" s="9" t="s">
        <v>404</v>
      </c>
      <c r="B549" s="12">
        <v>43724.824926952038</v>
      </c>
      <c r="C549">
        <f>SAFADModel_final_000044[[#This Row],[Whole Building:Facility Total Electric Demand Power '[W'](Hourly) ]]/1000</f>
        <v>43.724824926952039</v>
      </c>
    </row>
    <row r="550" spans="1:3" x14ac:dyDescent="0.25">
      <c r="A550" s="9" t="s">
        <v>405</v>
      </c>
      <c r="B550" s="12">
        <v>8953.6158410941789</v>
      </c>
      <c r="C550">
        <f>SAFADModel_final_000044[[#This Row],[Whole Building:Facility Total Electric Demand Power '[W'](Hourly) ]]/1000</f>
        <v>8.9536158410941784</v>
      </c>
    </row>
    <row r="551" spans="1:3" x14ac:dyDescent="0.25">
      <c r="A551" s="9" t="s">
        <v>406</v>
      </c>
      <c r="B551" s="12">
        <v>8882.4912037983686</v>
      </c>
      <c r="C551">
        <f>SAFADModel_final_000044[[#This Row],[Whole Building:Facility Total Electric Demand Power '[W'](Hourly) ]]/1000</f>
        <v>8.8824912037983683</v>
      </c>
    </row>
    <row r="552" spans="1:3" x14ac:dyDescent="0.25">
      <c r="A552" s="9" t="s">
        <v>407</v>
      </c>
      <c r="B552" s="12">
        <v>8855.9268878328694</v>
      </c>
      <c r="C552">
        <f>SAFADModel_final_000044[[#This Row],[Whole Building:Facility Total Electric Demand Power '[W'](Hourly) ]]/1000</f>
        <v>8.8559268878328687</v>
      </c>
    </row>
    <row r="553" spans="1:3" x14ac:dyDescent="0.25">
      <c r="A553" s="9" t="s">
        <v>408</v>
      </c>
      <c r="B553" s="12">
        <v>8839.4594703918701</v>
      </c>
      <c r="C553">
        <f>SAFADModel_final_000044[[#This Row],[Whole Building:Facility Total Electric Demand Power '[W'](Hourly) ]]/1000</f>
        <v>8.839459470391871</v>
      </c>
    </row>
    <row r="554" spans="1:3" x14ac:dyDescent="0.25">
      <c r="A554" s="9" t="s">
        <v>409</v>
      </c>
      <c r="B554" s="12">
        <v>8823.5367266866815</v>
      </c>
      <c r="C554">
        <f>SAFADModel_final_000044[[#This Row],[Whole Building:Facility Total Electric Demand Power '[W'](Hourly) ]]/1000</f>
        <v>8.8235367266866813</v>
      </c>
    </row>
    <row r="555" spans="1:3" x14ac:dyDescent="0.25">
      <c r="A555" s="9" t="s">
        <v>410</v>
      </c>
      <c r="B555" s="12">
        <v>8807.0249694923805</v>
      </c>
      <c r="C555">
        <f>SAFADModel_final_000044[[#This Row],[Whole Building:Facility Total Electric Demand Power '[W'](Hourly) ]]/1000</f>
        <v>8.8070249694923799</v>
      </c>
    </row>
    <row r="556" spans="1:3" x14ac:dyDescent="0.25">
      <c r="A556" s="9" t="s">
        <v>411</v>
      </c>
      <c r="B556" s="12">
        <v>8785.6947701506124</v>
      </c>
      <c r="C556">
        <f>SAFADModel_final_000044[[#This Row],[Whole Building:Facility Total Electric Demand Power '[W'](Hourly) ]]/1000</f>
        <v>8.785694770150613</v>
      </c>
    </row>
    <row r="557" spans="1:3" x14ac:dyDescent="0.25">
      <c r="A557" s="9" t="s">
        <v>412</v>
      </c>
      <c r="B557" s="12">
        <v>8757.7998847809904</v>
      </c>
      <c r="C557">
        <f>SAFADModel_final_000044[[#This Row],[Whole Building:Facility Total Electric Demand Power '[W'](Hourly) ]]/1000</f>
        <v>8.7577998847809901</v>
      </c>
    </row>
    <row r="558" spans="1:3" x14ac:dyDescent="0.25">
      <c r="A558" s="9" t="s">
        <v>413</v>
      </c>
      <c r="B558" s="12">
        <v>8725.3909554968159</v>
      </c>
      <c r="C558">
        <f>SAFADModel_final_000044[[#This Row],[Whole Building:Facility Total Electric Demand Power '[W'](Hourly) ]]/1000</f>
        <v>8.7253909554968168</v>
      </c>
    </row>
    <row r="559" spans="1:3" x14ac:dyDescent="0.25">
      <c r="A559" s="9" t="s">
        <v>414</v>
      </c>
      <c r="B559" s="12">
        <v>8732.7513224298309</v>
      </c>
      <c r="C559">
        <f>SAFADModel_final_000044[[#This Row],[Whole Building:Facility Total Electric Demand Power '[W'](Hourly) ]]/1000</f>
        <v>8.7327513224298308</v>
      </c>
    </row>
    <row r="560" spans="1:3" x14ac:dyDescent="0.25">
      <c r="A560" s="9" t="s">
        <v>415</v>
      </c>
      <c r="B560" s="12">
        <v>8807.0492999740291</v>
      </c>
      <c r="C560">
        <f>SAFADModel_final_000044[[#This Row],[Whole Building:Facility Total Electric Demand Power '[W'](Hourly) ]]/1000</f>
        <v>8.8070492999740289</v>
      </c>
    </row>
    <row r="561" spans="1:3" x14ac:dyDescent="0.25">
      <c r="A561" s="9" t="s">
        <v>416</v>
      </c>
      <c r="B561" s="12">
        <v>26384.236121068829</v>
      </c>
      <c r="C561">
        <f>SAFADModel_final_000044[[#This Row],[Whole Building:Facility Total Electric Demand Power '[W'](Hourly) ]]/1000</f>
        <v>26.384236121068827</v>
      </c>
    </row>
    <row r="562" spans="1:3" x14ac:dyDescent="0.25">
      <c r="A562" s="9" t="s">
        <v>417</v>
      </c>
      <c r="B562" s="12">
        <v>111001.43919155402</v>
      </c>
      <c r="C562">
        <f>SAFADModel_final_000044[[#This Row],[Whole Building:Facility Total Electric Demand Power '[W'](Hourly) ]]/1000</f>
        <v>111.00143919155401</v>
      </c>
    </row>
    <row r="563" spans="1:3" x14ac:dyDescent="0.25">
      <c r="A563" s="9" t="s">
        <v>418</v>
      </c>
      <c r="B563" s="12">
        <v>144058.02035481858</v>
      </c>
      <c r="C563">
        <f>SAFADModel_final_000044[[#This Row],[Whole Building:Facility Total Electric Demand Power '[W'](Hourly) ]]/1000</f>
        <v>144.05802035481858</v>
      </c>
    </row>
    <row r="564" spans="1:3" x14ac:dyDescent="0.25">
      <c r="A564" s="9" t="s">
        <v>419</v>
      </c>
      <c r="B564" s="12">
        <v>166349.79370857708</v>
      </c>
      <c r="C564">
        <f>SAFADModel_final_000044[[#This Row],[Whole Building:Facility Total Electric Demand Power '[W'](Hourly) ]]/1000</f>
        <v>166.3497937085771</v>
      </c>
    </row>
    <row r="565" spans="1:3" x14ac:dyDescent="0.25">
      <c r="A565" s="9" t="s">
        <v>420</v>
      </c>
      <c r="B565" s="12">
        <v>193944.41962738897</v>
      </c>
      <c r="C565">
        <f>SAFADModel_final_000044[[#This Row],[Whole Building:Facility Total Electric Demand Power '[W'](Hourly) ]]/1000</f>
        <v>193.94441962738898</v>
      </c>
    </row>
    <row r="566" spans="1:3" x14ac:dyDescent="0.25">
      <c r="A566" s="9" t="s">
        <v>421</v>
      </c>
      <c r="B566" s="12">
        <v>192343.06741457179</v>
      </c>
      <c r="C566">
        <f>SAFADModel_final_000044[[#This Row],[Whole Building:Facility Total Electric Demand Power '[W'](Hourly) ]]/1000</f>
        <v>192.34306741457181</v>
      </c>
    </row>
    <row r="567" spans="1:3" x14ac:dyDescent="0.25">
      <c r="A567" s="9" t="s">
        <v>422</v>
      </c>
      <c r="B567" s="12">
        <v>185599.17291144017</v>
      </c>
      <c r="C567">
        <f>SAFADModel_final_000044[[#This Row],[Whole Building:Facility Total Electric Demand Power '[W'](Hourly) ]]/1000</f>
        <v>185.59917291144018</v>
      </c>
    </row>
    <row r="568" spans="1:3" x14ac:dyDescent="0.25">
      <c r="A568" s="9" t="s">
        <v>423</v>
      </c>
      <c r="B568" s="12">
        <v>193229.87405636322</v>
      </c>
      <c r="C568">
        <f>SAFADModel_final_000044[[#This Row],[Whole Building:Facility Total Electric Demand Power '[W'](Hourly) ]]/1000</f>
        <v>193.22987405636323</v>
      </c>
    </row>
    <row r="569" spans="1:3" x14ac:dyDescent="0.25">
      <c r="A569" s="9" t="s">
        <v>424</v>
      </c>
      <c r="B569" s="12">
        <v>168685.29497497677</v>
      </c>
      <c r="C569">
        <f>SAFADModel_final_000044[[#This Row],[Whole Building:Facility Total Electric Demand Power '[W'](Hourly) ]]/1000</f>
        <v>168.68529497497678</v>
      </c>
    </row>
    <row r="570" spans="1:3" x14ac:dyDescent="0.25">
      <c r="A570" s="9" t="s">
        <v>425</v>
      </c>
      <c r="B570" s="12">
        <v>104657.27268924964</v>
      </c>
      <c r="C570">
        <f>SAFADModel_final_000044[[#This Row],[Whole Building:Facility Total Electric Demand Power '[W'](Hourly) ]]/1000</f>
        <v>104.65727268924964</v>
      </c>
    </row>
    <row r="571" spans="1:3" x14ac:dyDescent="0.25">
      <c r="A571" s="9" t="s">
        <v>426</v>
      </c>
      <c r="B571" s="12">
        <v>54613.320949090907</v>
      </c>
      <c r="C571">
        <f>SAFADModel_final_000044[[#This Row],[Whole Building:Facility Total Electric Demand Power '[W'](Hourly) ]]/1000</f>
        <v>54.613320949090905</v>
      </c>
    </row>
    <row r="572" spans="1:3" x14ac:dyDescent="0.25">
      <c r="A572" s="9" t="s">
        <v>427</v>
      </c>
      <c r="B572" s="12">
        <v>24326.876983313865</v>
      </c>
      <c r="C572">
        <f>SAFADModel_final_000044[[#This Row],[Whole Building:Facility Total Electric Demand Power '[W'](Hourly) ]]/1000</f>
        <v>24.326876983313866</v>
      </c>
    </row>
    <row r="573" spans="1:3" x14ac:dyDescent="0.25">
      <c r="A573" s="9" t="s">
        <v>428</v>
      </c>
      <c r="B573" s="12">
        <v>9768.602733007081</v>
      </c>
      <c r="C573">
        <f>SAFADModel_final_000044[[#This Row],[Whole Building:Facility Total Electric Demand Power '[W'](Hourly) ]]/1000</f>
        <v>9.7686027330070804</v>
      </c>
    </row>
    <row r="574" spans="1:3" x14ac:dyDescent="0.25">
      <c r="A574" s="9" t="s">
        <v>429</v>
      </c>
      <c r="B574" s="12">
        <v>9332.5173318755515</v>
      </c>
      <c r="C574">
        <f>SAFADModel_final_000044[[#This Row],[Whole Building:Facility Total Electric Demand Power '[W'](Hourly) ]]/1000</f>
        <v>9.3325173318755521</v>
      </c>
    </row>
    <row r="575" spans="1:3" x14ac:dyDescent="0.25">
      <c r="A575" s="9" t="s">
        <v>430</v>
      </c>
      <c r="B575" s="12">
        <v>8897.0422301903145</v>
      </c>
      <c r="C575">
        <f>SAFADModel_final_000044[[#This Row],[Whole Building:Facility Total Electric Demand Power '[W'](Hourly) ]]/1000</f>
        <v>8.8970422301903138</v>
      </c>
    </row>
    <row r="576" spans="1:3" x14ac:dyDescent="0.25">
      <c r="A576" s="9" t="s">
        <v>431</v>
      </c>
      <c r="B576" s="12">
        <v>8873.2596025667735</v>
      </c>
      <c r="C576">
        <f>SAFADModel_final_000044[[#This Row],[Whole Building:Facility Total Electric Demand Power '[W'](Hourly) ]]/1000</f>
        <v>8.8732596025667743</v>
      </c>
    </row>
    <row r="577" spans="1:3" x14ac:dyDescent="0.25">
      <c r="A577" s="9" t="s">
        <v>432</v>
      </c>
      <c r="B577" s="12">
        <v>8850.6563670014493</v>
      </c>
      <c r="C577">
        <f>SAFADModel_final_000044[[#This Row],[Whole Building:Facility Total Electric Demand Power '[W'](Hourly) ]]/1000</f>
        <v>8.8506563670014486</v>
      </c>
    </row>
    <row r="578" spans="1:3" x14ac:dyDescent="0.25">
      <c r="A578" s="9" t="s">
        <v>433</v>
      </c>
      <c r="B578" s="12">
        <v>8827.871060841484</v>
      </c>
      <c r="C578">
        <f>SAFADModel_final_000044[[#This Row],[Whole Building:Facility Total Electric Demand Power '[W'](Hourly) ]]/1000</f>
        <v>8.8278710608414848</v>
      </c>
    </row>
    <row r="579" spans="1:3" x14ac:dyDescent="0.25">
      <c r="A579" s="9" t="s">
        <v>434</v>
      </c>
      <c r="B579" s="12">
        <v>8815.807731637462</v>
      </c>
      <c r="C579">
        <f>SAFADModel_final_000044[[#This Row],[Whole Building:Facility Total Electric Demand Power '[W'](Hourly) ]]/1000</f>
        <v>8.8158077316374612</v>
      </c>
    </row>
    <row r="580" spans="1:3" x14ac:dyDescent="0.25">
      <c r="A580" s="9" t="s">
        <v>435</v>
      </c>
      <c r="B580" s="12">
        <v>8778.8208425469256</v>
      </c>
      <c r="C580">
        <f>SAFADModel_final_000044[[#This Row],[Whole Building:Facility Total Electric Demand Power '[W'](Hourly) ]]/1000</f>
        <v>8.7788208425469261</v>
      </c>
    </row>
    <row r="581" spans="1:3" x14ac:dyDescent="0.25">
      <c r="A581" s="9" t="s">
        <v>436</v>
      </c>
      <c r="B581" s="12">
        <v>8724.0747334899352</v>
      </c>
      <c r="C581">
        <f>SAFADModel_final_000044[[#This Row],[Whole Building:Facility Total Electric Demand Power '[W'](Hourly) ]]/1000</f>
        <v>8.7240747334899353</v>
      </c>
    </row>
    <row r="582" spans="1:3" x14ac:dyDescent="0.25">
      <c r="A582" s="9" t="s">
        <v>437</v>
      </c>
      <c r="B582" s="12">
        <v>8667.5061122108164</v>
      </c>
      <c r="C582">
        <f>SAFADModel_final_000044[[#This Row],[Whole Building:Facility Total Electric Demand Power '[W'](Hourly) ]]/1000</f>
        <v>8.6675061122108161</v>
      </c>
    </row>
    <row r="583" spans="1:3" x14ac:dyDescent="0.25">
      <c r="A583" s="9" t="s">
        <v>438</v>
      </c>
      <c r="B583" s="12">
        <v>8669.541854883164</v>
      </c>
      <c r="C583">
        <f>SAFADModel_final_000044[[#This Row],[Whole Building:Facility Total Electric Demand Power '[W'](Hourly) ]]/1000</f>
        <v>8.669541854883164</v>
      </c>
    </row>
    <row r="584" spans="1:3" x14ac:dyDescent="0.25">
      <c r="A584" s="9" t="s">
        <v>439</v>
      </c>
      <c r="B584" s="12">
        <v>8781.3321009149859</v>
      </c>
      <c r="C584">
        <f>SAFADModel_final_000044[[#This Row],[Whole Building:Facility Total Electric Demand Power '[W'](Hourly) ]]/1000</f>
        <v>8.7813321009149856</v>
      </c>
    </row>
    <row r="585" spans="1:3" x14ac:dyDescent="0.25">
      <c r="A585" s="9" t="s">
        <v>440</v>
      </c>
      <c r="B585" s="12">
        <v>24436.616107588623</v>
      </c>
      <c r="C585">
        <f>SAFADModel_final_000044[[#This Row],[Whole Building:Facility Total Electric Demand Power '[W'](Hourly) ]]/1000</f>
        <v>24.436616107588623</v>
      </c>
    </row>
    <row r="586" spans="1:3" x14ac:dyDescent="0.25">
      <c r="A586" s="9" t="s">
        <v>441</v>
      </c>
      <c r="B586" s="12">
        <v>123840.23464407686</v>
      </c>
      <c r="C586">
        <f>SAFADModel_final_000044[[#This Row],[Whole Building:Facility Total Electric Demand Power '[W'](Hourly) ]]/1000</f>
        <v>123.84023464407686</v>
      </c>
    </row>
    <row r="587" spans="1:3" x14ac:dyDescent="0.25">
      <c r="A587" s="9" t="s">
        <v>442</v>
      </c>
      <c r="B587" s="12">
        <v>161808.79368893919</v>
      </c>
      <c r="C587">
        <f>SAFADModel_final_000044[[#This Row],[Whole Building:Facility Total Electric Demand Power '[W'](Hourly) ]]/1000</f>
        <v>161.80879368893918</v>
      </c>
    </row>
    <row r="588" spans="1:3" x14ac:dyDescent="0.25">
      <c r="A588" s="9" t="s">
        <v>443</v>
      </c>
      <c r="B588" s="12">
        <v>177014.67390125545</v>
      </c>
      <c r="C588">
        <f>SAFADModel_final_000044[[#This Row],[Whole Building:Facility Total Electric Demand Power '[W'](Hourly) ]]/1000</f>
        <v>177.01467390125543</v>
      </c>
    </row>
    <row r="589" spans="1:3" x14ac:dyDescent="0.25">
      <c r="A589" s="9" t="s">
        <v>444</v>
      </c>
      <c r="B589" s="12">
        <v>177418.93898027376</v>
      </c>
      <c r="C589">
        <f>SAFADModel_final_000044[[#This Row],[Whole Building:Facility Total Electric Demand Power '[W'](Hourly) ]]/1000</f>
        <v>177.41893898027377</v>
      </c>
    </row>
    <row r="590" spans="1:3" x14ac:dyDescent="0.25">
      <c r="A590" s="9" t="s">
        <v>445</v>
      </c>
      <c r="B590" s="12">
        <v>180776.33428068142</v>
      </c>
      <c r="C590">
        <f>SAFADModel_final_000044[[#This Row],[Whole Building:Facility Total Electric Demand Power '[W'](Hourly) ]]/1000</f>
        <v>180.77633428068143</v>
      </c>
    </row>
    <row r="591" spans="1:3" x14ac:dyDescent="0.25">
      <c r="A591" s="9" t="s">
        <v>446</v>
      </c>
      <c r="B591" s="12">
        <v>194903.1607563037</v>
      </c>
      <c r="C591">
        <f>SAFADModel_final_000044[[#This Row],[Whole Building:Facility Total Electric Demand Power '[W'](Hourly) ]]/1000</f>
        <v>194.90316075630369</v>
      </c>
    </row>
    <row r="592" spans="1:3" x14ac:dyDescent="0.25">
      <c r="A592" s="9" t="s">
        <v>447</v>
      </c>
      <c r="B592" s="12">
        <v>198585.82412819017</v>
      </c>
      <c r="C592">
        <f>SAFADModel_final_000044[[#This Row],[Whole Building:Facility Total Electric Demand Power '[W'](Hourly) ]]/1000</f>
        <v>198.58582412819018</v>
      </c>
    </row>
    <row r="593" spans="1:3" x14ac:dyDescent="0.25">
      <c r="A593" s="9" t="s">
        <v>448</v>
      </c>
      <c r="B593" s="12">
        <v>200597.79183584856</v>
      </c>
      <c r="C593">
        <f>SAFADModel_final_000044[[#This Row],[Whole Building:Facility Total Electric Demand Power '[W'](Hourly) ]]/1000</f>
        <v>200.59779183584857</v>
      </c>
    </row>
    <row r="594" spans="1:3" x14ac:dyDescent="0.25">
      <c r="A594" s="9" t="s">
        <v>449</v>
      </c>
      <c r="B594" s="12">
        <v>184953.57983995645</v>
      </c>
      <c r="C594">
        <f>SAFADModel_final_000044[[#This Row],[Whole Building:Facility Total Electric Demand Power '[W'](Hourly) ]]/1000</f>
        <v>184.95357983995646</v>
      </c>
    </row>
    <row r="595" spans="1:3" x14ac:dyDescent="0.25">
      <c r="A595" s="9" t="s">
        <v>450</v>
      </c>
      <c r="B595" s="12">
        <v>91939.065809083419</v>
      </c>
      <c r="C595">
        <f>SAFADModel_final_000044[[#This Row],[Whole Building:Facility Total Electric Demand Power '[W'](Hourly) ]]/1000</f>
        <v>91.939065809083417</v>
      </c>
    </row>
    <row r="596" spans="1:3" x14ac:dyDescent="0.25">
      <c r="A596" s="9" t="s">
        <v>451</v>
      </c>
      <c r="B596" s="12">
        <v>66640.226923020673</v>
      </c>
      <c r="C596">
        <f>SAFADModel_final_000044[[#This Row],[Whole Building:Facility Total Electric Demand Power '[W'](Hourly) ]]/1000</f>
        <v>66.640226923020677</v>
      </c>
    </row>
    <row r="597" spans="1:3" x14ac:dyDescent="0.25">
      <c r="A597" s="9" t="s">
        <v>452</v>
      </c>
      <c r="B597" s="12">
        <v>48263.55495651441</v>
      </c>
      <c r="C597">
        <f>SAFADModel_final_000044[[#This Row],[Whole Building:Facility Total Electric Demand Power '[W'](Hourly) ]]/1000</f>
        <v>48.263554956514412</v>
      </c>
    </row>
    <row r="598" spans="1:3" x14ac:dyDescent="0.25">
      <c r="A598" s="9" t="s">
        <v>453</v>
      </c>
      <c r="B598" s="12">
        <v>8925.0144953470735</v>
      </c>
      <c r="C598">
        <f>SAFADModel_final_000044[[#This Row],[Whole Building:Facility Total Electric Demand Power '[W'](Hourly) ]]/1000</f>
        <v>8.9250144953470727</v>
      </c>
    </row>
    <row r="599" spans="1:3" x14ac:dyDescent="0.25">
      <c r="A599" s="9" t="s">
        <v>454</v>
      </c>
      <c r="B599" s="12">
        <v>8906.6206325970434</v>
      </c>
      <c r="C599">
        <f>SAFADModel_final_000044[[#This Row],[Whole Building:Facility Total Electric Demand Power '[W'](Hourly) ]]/1000</f>
        <v>8.9066206325970434</v>
      </c>
    </row>
    <row r="600" spans="1:3" x14ac:dyDescent="0.25">
      <c r="A600" s="9" t="s">
        <v>455</v>
      </c>
      <c r="B600" s="12">
        <v>8892.3036899231465</v>
      </c>
      <c r="C600">
        <f>SAFADModel_final_000044[[#This Row],[Whole Building:Facility Total Electric Demand Power '[W'](Hourly) ]]/1000</f>
        <v>8.8923036899231462</v>
      </c>
    </row>
    <row r="601" spans="1:3" x14ac:dyDescent="0.25">
      <c r="A601" s="9" t="s">
        <v>456</v>
      </c>
      <c r="B601" s="12">
        <v>8875.4360286086248</v>
      </c>
      <c r="C601">
        <f>SAFADModel_final_000044[[#This Row],[Whole Building:Facility Total Electric Demand Power '[W'](Hourly) ]]/1000</f>
        <v>8.8754360286086253</v>
      </c>
    </row>
    <row r="602" spans="1:3" x14ac:dyDescent="0.25">
      <c r="A602" s="9" t="s">
        <v>457</v>
      </c>
      <c r="B602" s="12">
        <v>8860.3662707280255</v>
      </c>
      <c r="C602">
        <f>SAFADModel_final_000044[[#This Row],[Whole Building:Facility Total Electric Demand Power '[W'](Hourly) ]]/1000</f>
        <v>8.8603662707280257</v>
      </c>
    </row>
    <row r="603" spans="1:3" x14ac:dyDescent="0.25">
      <c r="A603" s="9" t="s">
        <v>458</v>
      </c>
      <c r="B603" s="12">
        <v>8839.7215385085528</v>
      </c>
      <c r="C603">
        <f>SAFADModel_final_000044[[#This Row],[Whole Building:Facility Total Electric Demand Power '[W'](Hourly) ]]/1000</f>
        <v>8.8397215385085524</v>
      </c>
    </row>
    <row r="604" spans="1:3" x14ac:dyDescent="0.25">
      <c r="A604" s="9" t="s">
        <v>459</v>
      </c>
      <c r="B604" s="12">
        <v>8804.990984179567</v>
      </c>
      <c r="C604">
        <f>SAFADModel_final_000044[[#This Row],[Whole Building:Facility Total Electric Demand Power '[W'](Hourly) ]]/1000</f>
        <v>8.8049909841795664</v>
      </c>
    </row>
    <row r="605" spans="1:3" x14ac:dyDescent="0.25">
      <c r="A605" s="9" t="s">
        <v>460</v>
      </c>
      <c r="B605" s="12">
        <v>8764.271114517569</v>
      </c>
      <c r="C605">
        <f>SAFADModel_final_000044[[#This Row],[Whole Building:Facility Total Electric Demand Power '[W'](Hourly) ]]/1000</f>
        <v>8.7642711145175696</v>
      </c>
    </row>
    <row r="606" spans="1:3" x14ac:dyDescent="0.25">
      <c r="A606" s="9" t="s">
        <v>461</v>
      </c>
      <c r="B606" s="12">
        <v>8732.0267813741684</v>
      </c>
      <c r="C606">
        <f>SAFADModel_final_000044[[#This Row],[Whole Building:Facility Total Electric Demand Power '[W'](Hourly) ]]/1000</f>
        <v>8.7320267813741683</v>
      </c>
    </row>
    <row r="607" spans="1:3" x14ac:dyDescent="0.25">
      <c r="A607" s="9" t="s">
        <v>462</v>
      </c>
      <c r="B607" s="12">
        <v>8728.1915412776289</v>
      </c>
      <c r="C607">
        <f>SAFADModel_final_000044[[#This Row],[Whole Building:Facility Total Electric Demand Power '[W'](Hourly) ]]/1000</f>
        <v>8.7281915412776296</v>
      </c>
    </row>
    <row r="608" spans="1:3" x14ac:dyDescent="0.25">
      <c r="A608" s="9" t="s">
        <v>463</v>
      </c>
      <c r="B608" s="12">
        <v>8780.777765594532</v>
      </c>
      <c r="C608">
        <f>SAFADModel_final_000044[[#This Row],[Whole Building:Facility Total Electric Demand Power '[W'](Hourly) ]]/1000</f>
        <v>8.7807777655945323</v>
      </c>
    </row>
    <row r="609" spans="1:3" x14ac:dyDescent="0.25">
      <c r="A609" s="9" t="s">
        <v>464</v>
      </c>
      <c r="B609" s="12">
        <v>30087.497795141331</v>
      </c>
      <c r="C609">
        <f>SAFADModel_final_000044[[#This Row],[Whole Building:Facility Total Electric Demand Power '[W'](Hourly) ]]/1000</f>
        <v>30.087497795141331</v>
      </c>
    </row>
    <row r="610" spans="1:3" x14ac:dyDescent="0.25">
      <c r="A610" s="9" t="s">
        <v>465</v>
      </c>
      <c r="B610" s="12">
        <v>102327.86587732586</v>
      </c>
      <c r="C610">
        <f>SAFADModel_final_000044[[#This Row],[Whole Building:Facility Total Electric Demand Power '[W'](Hourly) ]]/1000</f>
        <v>102.32786587732586</v>
      </c>
    </row>
    <row r="611" spans="1:3" x14ac:dyDescent="0.25">
      <c r="A611" s="9" t="s">
        <v>466</v>
      </c>
      <c r="B611" s="12">
        <v>162763.48752340741</v>
      </c>
      <c r="C611">
        <f>SAFADModel_final_000044[[#This Row],[Whole Building:Facility Total Electric Demand Power '[W'](Hourly) ]]/1000</f>
        <v>162.76348752340741</v>
      </c>
    </row>
    <row r="612" spans="1:3" x14ac:dyDescent="0.25">
      <c r="A612" s="9" t="s">
        <v>467</v>
      </c>
      <c r="B612" s="12">
        <v>164102.67335201951</v>
      </c>
      <c r="C612">
        <f>SAFADModel_final_000044[[#This Row],[Whole Building:Facility Total Electric Demand Power '[W'](Hourly) ]]/1000</f>
        <v>164.10267335201951</v>
      </c>
    </row>
    <row r="613" spans="1:3" x14ac:dyDescent="0.25">
      <c r="A613" s="9" t="s">
        <v>468</v>
      </c>
      <c r="B613" s="12">
        <v>168932.29234709864</v>
      </c>
      <c r="C613">
        <f>SAFADModel_final_000044[[#This Row],[Whole Building:Facility Total Electric Demand Power '[W'](Hourly) ]]/1000</f>
        <v>168.93229234709864</v>
      </c>
    </row>
    <row r="614" spans="1:3" x14ac:dyDescent="0.25">
      <c r="A614" s="9" t="s">
        <v>469</v>
      </c>
      <c r="B614" s="12">
        <v>177523.69892678564</v>
      </c>
      <c r="C614">
        <f>SAFADModel_final_000044[[#This Row],[Whole Building:Facility Total Electric Demand Power '[W'](Hourly) ]]/1000</f>
        <v>177.52369892678564</v>
      </c>
    </row>
    <row r="615" spans="1:3" x14ac:dyDescent="0.25">
      <c r="A615" s="9" t="s">
        <v>470</v>
      </c>
      <c r="B615" s="12">
        <v>184402.57372059624</v>
      </c>
      <c r="C615">
        <f>SAFADModel_final_000044[[#This Row],[Whole Building:Facility Total Electric Demand Power '[W'](Hourly) ]]/1000</f>
        <v>184.40257372059622</v>
      </c>
    </row>
    <row r="616" spans="1:3" x14ac:dyDescent="0.25">
      <c r="A616" s="9" t="s">
        <v>471</v>
      </c>
      <c r="B616" s="12">
        <v>172305.99671169824</v>
      </c>
      <c r="C616">
        <f>SAFADModel_final_000044[[#This Row],[Whole Building:Facility Total Electric Demand Power '[W'](Hourly) ]]/1000</f>
        <v>172.30599671169824</v>
      </c>
    </row>
    <row r="617" spans="1:3" x14ac:dyDescent="0.25">
      <c r="A617" s="9" t="s">
        <v>472</v>
      </c>
      <c r="B617" s="12">
        <v>154539.2940076536</v>
      </c>
      <c r="C617">
        <f>SAFADModel_final_000044[[#This Row],[Whole Building:Facility Total Electric Demand Power '[W'](Hourly) ]]/1000</f>
        <v>154.53929400765361</v>
      </c>
    </row>
    <row r="618" spans="1:3" x14ac:dyDescent="0.25">
      <c r="A618" s="9" t="s">
        <v>473</v>
      </c>
      <c r="B618" s="12">
        <v>137700.1571145427</v>
      </c>
      <c r="C618">
        <f>SAFADModel_final_000044[[#This Row],[Whole Building:Facility Total Electric Demand Power '[W'](Hourly) ]]/1000</f>
        <v>137.70015711454269</v>
      </c>
    </row>
    <row r="619" spans="1:3" x14ac:dyDescent="0.25">
      <c r="A619" s="9" t="s">
        <v>474</v>
      </c>
      <c r="B619" s="12">
        <v>57698.229648198867</v>
      </c>
      <c r="C619">
        <f>SAFADModel_final_000044[[#This Row],[Whole Building:Facility Total Electric Demand Power '[W'](Hourly) ]]/1000</f>
        <v>57.698229648198868</v>
      </c>
    </row>
    <row r="620" spans="1:3" x14ac:dyDescent="0.25">
      <c r="A620" s="9" t="s">
        <v>475</v>
      </c>
      <c r="B620" s="12">
        <v>30767.420218514981</v>
      </c>
      <c r="C620">
        <f>SAFADModel_final_000044[[#This Row],[Whole Building:Facility Total Electric Demand Power '[W'](Hourly) ]]/1000</f>
        <v>30.767420218514982</v>
      </c>
    </row>
    <row r="621" spans="1:3" x14ac:dyDescent="0.25">
      <c r="A621" s="9" t="s">
        <v>476</v>
      </c>
      <c r="B621" s="12">
        <v>19485.82063979562</v>
      </c>
      <c r="C621">
        <f>SAFADModel_final_000044[[#This Row],[Whole Building:Facility Total Electric Demand Power '[W'](Hourly) ]]/1000</f>
        <v>19.48582063979562</v>
      </c>
    </row>
    <row r="622" spans="1:3" x14ac:dyDescent="0.25">
      <c r="A622" s="9" t="s">
        <v>477</v>
      </c>
      <c r="B622" s="12">
        <v>14145.393798703575</v>
      </c>
      <c r="C622">
        <f>SAFADModel_final_000044[[#This Row],[Whole Building:Facility Total Electric Demand Power '[W'](Hourly) ]]/1000</f>
        <v>14.145393798703575</v>
      </c>
    </row>
    <row r="623" spans="1:3" x14ac:dyDescent="0.25">
      <c r="A623" s="9" t="s">
        <v>478</v>
      </c>
      <c r="B623" s="12">
        <v>8868.8966657997717</v>
      </c>
      <c r="C623">
        <f>SAFADModel_final_000044[[#This Row],[Whole Building:Facility Total Electric Demand Power '[W'](Hourly) ]]/1000</f>
        <v>8.8688966657997721</v>
      </c>
    </row>
    <row r="624" spans="1:3" x14ac:dyDescent="0.25">
      <c r="A624" s="9" t="s">
        <v>479</v>
      </c>
      <c r="B624" s="12">
        <v>8911.0318910593905</v>
      </c>
      <c r="C624">
        <f>SAFADModel_final_000044[[#This Row],[Whole Building:Facility Total Electric Demand Power '[W'](Hourly) ]]/1000</f>
        <v>8.9110318910593911</v>
      </c>
    </row>
    <row r="625" spans="1:3" x14ac:dyDescent="0.25">
      <c r="A625" s="9" t="s">
        <v>480</v>
      </c>
      <c r="B625" s="12">
        <v>8932.773613503954</v>
      </c>
      <c r="C625">
        <f>SAFADModel_final_000044[[#This Row],[Whole Building:Facility Total Electric Demand Power '[W'](Hourly) ]]/1000</f>
        <v>8.9327736135039544</v>
      </c>
    </row>
    <row r="626" spans="1:3" x14ac:dyDescent="0.25">
      <c r="A626" s="9" t="s">
        <v>677</v>
      </c>
      <c r="B626" s="12">
        <v>8913.6724493746333</v>
      </c>
      <c r="C626">
        <f>SAFADModel_final_000044[[#This Row],[Whole Building:Facility Total Electric Demand Power '[W'](Hourly) ]]/1000</f>
        <v>8.9136724493746335</v>
      </c>
    </row>
    <row r="627" spans="1:3" x14ac:dyDescent="0.25">
      <c r="A627" s="9" t="s">
        <v>678</v>
      </c>
      <c r="B627" s="12">
        <v>8884.3683230922179</v>
      </c>
      <c r="C627">
        <f>SAFADModel_final_000044[[#This Row],[Whole Building:Facility Total Electric Demand Power '[W'](Hourly) ]]/1000</f>
        <v>8.8843683230922181</v>
      </c>
    </row>
    <row r="628" spans="1:3" x14ac:dyDescent="0.25">
      <c r="A628" s="9" t="s">
        <v>679</v>
      </c>
      <c r="B628" s="12">
        <v>8848.7956831871215</v>
      </c>
      <c r="C628">
        <f>SAFADModel_final_000044[[#This Row],[Whole Building:Facility Total Electric Demand Power '[W'](Hourly) ]]/1000</f>
        <v>8.848795683187122</v>
      </c>
    </row>
    <row r="629" spans="1:3" x14ac:dyDescent="0.25">
      <c r="A629" s="9" t="s">
        <v>680</v>
      </c>
      <c r="B629" s="12">
        <v>8795.1394896930233</v>
      </c>
      <c r="C629">
        <f>SAFADModel_final_000044[[#This Row],[Whole Building:Facility Total Electric Demand Power '[W'](Hourly) ]]/1000</f>
        <v>8.7951394896930228</v>
      </c>
    </row>
    <row r="630" spans="1:3" x14ac:dyDescent="0.25">
      <c r="A630" s="9" t="s">
        <v>681</v>
      </c>
      <c r="B630" s="12">
        <v>8733.5577378249964</v>
      </c>
      <c r="C630">
        <f>SAFADModel_final_000044[[#This Row],[Whole Building:Facility Total Electric Demand Power '[W'](Hourly) ]]/1000</f>
        <v>8.7335577378249969</v>
      </c>
    </row>
    <row r="631" spans="1:3" x14ac:dyDescent="0.25">
      <c r="A631" s="9" t="s">
        <v>682</v>
      </c>
      <c r="B631" s="12">
        <v>8697.6348623992071</v>
      </c>
      <c r="C631">
        <f>SAFADModel_final_000044[[#This Row],[Whole Building:Facility Total Electric Demand Power '[W'](Hourly) ]]/1000</f>
        <v>8.697634862399207</v>
      </c>
    </row>
    <row r="632" spans="1:3" x14ac:dyDescent="0.25">
      <c r="A632" s="9" t="s">
        <v>683</v>
      </c>
      <c r="B632" s="12">
        <v>8733.3465279753527</v>
      </c>
      <c r="C632">
        <f>SAFADModel_final_000044[[#This Row],[Whole Building:Facility Total Electric Demand Power '[W'](Hourly) ]]/1000</f>
        <v>8.7333465279753533</v>
      </c>
    </row>
    <row r="633" spans="1:3" x14ac:dyDescent="0.25">
      <c r="A633" s="9" t="s">
        <v>684</v>
      </c>
      <c r="B633" s="12">
        <v>8808.3908954556355</v>
      </c>
      <c r="C633">
        <f>SAFADModel_final_000044[[#This Row],[Whole Building:Facility Total Electric Demand Power '[W'](Hourly) ]]/1000</f>
        <v>8.808390895455636</v>
      </c>
    </row>
    <row r="634" spans="1:3" x14ac:dyDescent="0.25">
      <c r="A634" s="9" t="s">
        <v>685</v>
      </c>
      <c r="B634" s="12">
        <v>62128.221431241451</v>
      </c>
      <c r="C634">
        <f>SAFADModel_final_000044[[#This Row],[Whole Building:Facility Total Electric Demand Power '[W'](Hourly) ]]/1000</f>
        <v>62.12822143124145</v>
      </c>
    </row>
    <row r="635" spans="1:3" x14ac:dyDescent="0.25">
      <c r="A635" s="9" t="s">
        <v>686</v>
      </c>
      <c r="B635" s="12">
        <v>89860.14845684178</v>
      </c>
      <c r="C635">
        <f>SAFADModel_final_000044[[#This Row],[Whole Building:Facility Total Electric Demand Power '[W'](Hourly) ]]/1000</f>
        <v>89.860148456841785</v>
      </c>
    </row>
    <row r="636" spans="1:3" x14ac:dyDescent="0.25">
      <c r="A636" s="9" t="s">
        <v>687</v>
      </c>
      <c r="B636" s="12">
        <v>107572.0243635946</v>
      </c>
      <c r="C636">
        <f>SAFADModel_final_000044[[#This Row],[Whole Building:Facility Total Electric Demand Power '[W'](Hourly) ]]/1000</f>
        <v>107.57202436359459</v>
      </c>
    </row>
    <row r="637" spans="1:3" x14ac:dyDescent="0.25">
      <c r="A637" s="9" t="s">
        <v>688</v>
      </c>
      <c r="B637" s="12">
        <v>104870.47004264535</v>
      </c>
      <c r="C637">
        <f>SAFADModel_final_000044[[#This Row],[Whole Building:Facility Total Electric Demand Power '[W'](Hourly) ]]/1000</f>
        <v>104.87047004264535</v>
      </c>
    </row>
    <row r="638" spans="1:3" x14ac:dyDescent="0.25">
      <c r="A638" s="9" t="s">
        <v>689</v>
      </c>
      <c r="B638" s="12">
        <v>76803.257855296732</v>
      </c>
      <c r="C638">
        <f>SAFADModel_final_000044[[#This Row],[Whole Building:Facility Total Electric Demand Power '[W'](Hourly) ]]/1000</f>
        <v>76.803257855296735</v>
      </c>
    </row>
    <row r="639" spans="1:3" x14ac:dyDescent="0.25">
      <c r="A639" s="9" t="s">
        <v>690</v>
      </c>
      <c r="B639" s="12">
        <v>69131.144163101693</v>
      </c>
      <c r="C639">
        <f>SAFADModel_final_000044[[#This Row],[Whole Building:Facility Total Electric Demand Power '[W'](Hourly) ]]/1000</f>
        <v>69.131144163101695</v>
      </c>
    </row>
    <row r="640" spans="1:3" x14ac:dyDescent="0.25">
      <c r="A640" s="9" t="s">
        <v>691</v>
      </c>
      <c r="B640" s="12">
        <v>67836.137898761532</v>
      </c>
      <c r="C640">
        <f>SAFADModel_final_000044[[#This Row],[Whole Building:Facility Total Electric Demand Power '[W'](Hourly) ]]/1000</f>
        <v>67.836137898761535</v>
      </c>
    </row>
    <row r="641" spans="1:3" x14ac:dyDescent="0.25">
      <c r="A641" s="9" t="s">
        <v>692</v>
      </c>
      <c r="B641" s="12">
        <v>60540.473687391255</v>
      </c>
      <c r="C641">
        <f>SAFADModel_final_000044[[#This Row],[Whole Building:Facility Total Electric Demand Power '[W'](Hourly) ]]/1000</f>
        <v>60.540473687391255</v>
      </c>
    </row>
    <row r="642" spans="1:3" x14ac:dyDescent="0.25">
      <c r="A642" s="9" t="s">
        <v>693</v>
      </c>
      <c r="B642" s="12">
        <v>50687.240526953516</v>
      </c>
      <c r="C642">
        <f>SAFADModel_final_000044[[#This Row],[Whole Building:Facility Total Electric Demand Power '[W'](Hourly) ]]/1000</f>
        <v>50.687240526953516</v>
      </c>
    </row>
    <row r="643" spans="1:3" x14ac:dyDescent="0.25">
      <c r="A643" s="9" t="s">
        <v>694</v>
      </c>
      <c r="B643" s="12">
        <v>41592.23526051503</v>
      </c>
      <c r="C643">
        <f>SAFADModel_final_000044[[#This Row],[Whole Building:Facility Total Electric Demand Power '[W'](Hourly) ]]/1000</f>
        <v>41.592235260515032</v>
      </c>
    </row>
    <row r="644" spans="1:3" x14ac:dyDescent="0.25">
      <c r="A644" s="9" t="s">
        <v>695</v>
      </c>
      <c r="B644" s="12">
        <v>31982.903432224917</v>
      </c>
      <c r="C644">
        <f>SAFADModel_final_000044[[#This Row],[Whole Building:Facility Total Electric Demand Power '[W'](Hourly) ]]/1000</f>
        <v>31.982903432224916</v>
      </c>
    </row>
    <row r="645" spans="1:3" x14ac:dyDescent="0.25">
      <c r="A645" s="9" t="s">
        <v>696</v>
      </c>
      <c r="B645" s="12">
        <v>18259.165405633739</v>
      </c>
      <c r="C645">
        <f>SAFADModel_final_000044[[#This Row],[Whole Building:Facility Total Electric Demand Power '[W'](Hourly) ]]/1000</f>
        <v>18.259165405633738</v>
      </c>
    </row>
    <row r="646" spans="1:3" x14ac:dyDescent="0.25">
      <c r="A646" s="9" t="s">
        <v>697</v>
      </c>
      <c r="B646" s="12">
        <v>17082.035063703974</v>
      </c>
      <c r="C646">
        <f>SAFADModel_final_000044[[#This Row],[Whole Building:Facility Total Electric Demand Power '[W'](Hourly) ]]/1000</f>
        <v>17.082035063703973</v>
      </c>
    </row>
    <row r="647" spans="1:3" x14ac:dyDescent="0.25">
      <c r="A647" s="9" t="s">
        <v>698</v>
      </c>
      <c r="B647" s="12">
        <v>9051.2866604445389</v>
      </c>
      <c r="C647">
        <f>SAFADModel_final_000044[[#This Row],[Whole Building:Facility Total Electric Demand Power '[W'](Hourly) ]]/1000</f>
        <v>9.0512866604445392</v>
      </c>
    </row>
    <row r="648" spans="1:3" x14ac:dyDescent="0.25">
      <c r="A648" s="9" t="s">
        <v>699</v>
      </c>
      <c r="B648" s="12">
        <v>9001.9536646709439</v>
      </c>
      <c r="C648">
        <f>SAFADModel_final_000044[[#This Row],[Whole Building:Facility Total Electric Demand Power '[W'](Hourly) ]]/1000</f>
        <v>9.0019536646709444</v>
      </c>
    </row>
    <row r="649" spans="1:3" x14ac:dyDescent="0.25">
      <c r="A649" s="9" t="s">
        <v>700</v>
      </c>
      <c r="B649" s="12">
        <v>8981.0211623446685</v>
      </c>
      <c r="C649">
        <f>SAFADModel_final_000044[[#This Row],[Whole Building:Facility Total Electric Demand Power '[W'](Hourly) ]]/1000</f>
        <v>8.9810211623446676</v>
      </c>
    </row>
    <row r="650" spans="1:3" x14ac:dyDescent="0.25">
      <c r="A650" s="9" t="s">
        <v>701</v>
      </c>
      <c r="B650" s="12">
        <v>8952.3761422327898</v>
      </c>
      <c r="C650">
        <f>SAFADModel_final_000044[[#This Row],[Whole Building:Facility Total Electric Demand Power '[W'](Hourly) ]]/1000</f>
        <v>8.9523761422327901</v>
      </c>
    </row>
    <row r="651" spans="1:3" x14ac:dyDescent="0.25">
      <c r="A651" s="9" t="s">
        <v>702</v>
      </c>
      <c r="B651" s="12">
        <v>8925.4440763056245</v>
      </c>
      <c r="C651">
        <f>SAFADModel_final_000044[[#This Row],[Whole Building:Facility Total Electric Demand Power '[W'](Hourly) ]]/1000</f>
        <v>8.9254440763056238</v>
      </c>
    </row>
    <row r="652" spans="1:3" x14ac:dyDescent="0.25">
      <c r="A652" s="9" t="s">
        <v>703</v>
      </c>
      <c r="B652" s="12">
        <v>8909.345240366094</v>
      </c>
      <c r="C652">
        <f>SAFADModel_final_000044[[#This Row],[Whole Building:Facility Total Electric Demand Power '[W'](Hourly) ]]/1000</f>
        <v>8.9093452403660933</v>
      </c>
    </row>
    <row r="653" spans="1:3" x14ac:dyDescent="0.25">
      <c r="A653" s="9" t="s">
        <v>704</v>
      </c>
      <c r="B653" s="12">
        <v>8889.4859311080672</v>
      </c>
      <c r="C653">
        <f>SAFADModel_final_000044[[#This Row],[Whole Building:Facility Total Electric Demand Power '[W'](Hourly) ]]/1000</f>
        <v>8.8894859311080676</v>
      </c>
    </row>
    <row r="654" spans="1:3" x14ac:dyDescent="0.25">
      <c r="A654" s="9" t="s">
        <v>705</v>
      </c>
      <c r="B654" s="12">
        <v>8862.8698285967675</v>
      </c>
      <c r="C654">
        <f>SAFADModel_final_000044[[#This Row],[Whole Building:Facility Total Electric Demand Power '[W'](Hourly) ]]/1000</f>
        <v>8.862869828596768</v>
      </c>
    </row>
    <row r="655" spans="1:3" x14ac:dyDescent="0.25">
      <c r="A655" s="9" t="s">
        <v>706</v>
      </c>
      <c r="B655" s="12">
        <v>8871.5481591515982</v>
      </c>
      <c r="C655">
        <f>SAFADModel_final_000044[[#This Row],[Whole Building:Facility Total Electric Demand Power '[W'](Hourly) ]]/1000</f>
        <v>8.8715481591515974</v>
      </c>
    </row>
    <row r="656" spans="1:3" x14ac:dyDescent="0.25">
      <c r="A656" s="9" t="s">
        <v>707</v>
      </c>
      <c r="B656" s="12">
        <v>8936.0949378945643</v>
      </c>
      <c r="C656">
        <f>SAFADModel_final_000044[[#This Row],[Whole Building:Facility Total Electric Demand Power '[W'](Hourly) ]]/1000</f>
        <v>8.9360949378945644</v>
      </c>
    </row>
    <row r="657" spans="1:3" x14ac:dyDescent="0.25">
      <c r="A657" s="9" t="s">
        <v>708</v>
      </c>
      <c r="B657" s="12">
        <v>9005.7323914598328</v>
      </c>
      <c r="C657">
        <f>SAFADModel_final_000044[[#This Row],[Whole Building:Facility Total Electric Demand Power '[W'](Hourly) ]]/1000</f>
        <v>9.0057323914598335</v>
      </c>
    </row>
    <row r="658" spans="1:3" x14ac:dyDescent="0.25">
      <c r="A658" s="9" t="s">
        <v>709</v>
      </c>
      <c r="B658" s="12">
        <v>9062.8362001892656</v>
      </c>
      <c r="C658">
        <f>SAFADModel_final_000044[[#This Row],[Whole Building:Facility Total Electric Demand Power '[W'](Hourly) ]]/1000</f>
        <v>9.0628362001892651</v>
      </c>
    </row>
    <row r="659" spans="1:3" x14ac:dyDescent="0.25">
      <c r="A659" s="9" t="s">
        <v>710</v>
      </c>
      <c r="B659" s="12">
        <v>9103.7470821093866</v>
      </c>
      <c r="C659">
        <f>SAFADModel_final_000044[[#This Row],[Whole Building:Facility Total Electric Demand Power '[W'](Hourly) ]]/1000</f>
        <v>9.1037470821093862</v>
      </c>
    </row>
    <row r="660" spans="1:3" x14ac:dyDescent="0.25">
      <c r="A660" s="9" t="s">
        <v>711</v>
      </c>
      <c r="B660" s="12">
        <v>9130.9330710362829</v>
      </c>
      <c r="C660">
        <f>SAFADModel_final_000044[[#This Row],[Whole Building:Facility Total Electric Demand Power '[W'](Hourly) ]]/1000</f>
        <v>9.1309330710362833</v>
      </c>
    </row>
    <row r="661" spans="1:3" x14ac:dyDescent="0.25">
      <c r="A661" s="9" t="s">
        <v>712</v>
      </c>
      <c r="B661" s="12">
        <v>9147.5249400979319</v>
      </c>
      <c r="C661">
        <f>SAFADModel_final_000044[[#This Row],[Whole Building:Facility Total Electric Demand Power '[W'](Hourly) ]]/1000</f>
        <v>9.1475249400979326</v>
      </c>
    </row>
    <row r="662" spans="1:3" x14ac:dyDescent="0.25">
      <c r="A662" s="9" t="s">
        <v>713</v>
      </c>
      <c r="B662" s="12">
        <v>9147.5632535053574</v>
      </c>
      <c r="C662">
        <f>SAFADModel_final_000044[[#This Row],[Whole Building:Facility Total Electric Demand Power '[W'](Hourly) ]]/1000</f>
        <v>9.147563253505357</v>
      </c>
    </row>
    <row r="663" spans="1:3" x14ac:dyDescent="0.25">
      <c r="A663" s="9" t="s">
        <v>714</v>
      </c>
      <c r="B663" s="12">
        <v>9139.0715969038738</v>
      </c>
      <c r="C663">
        <f>SAFADModel_final_000044[[#This Row],[Whole Building:Facility Total Electric Demand Power '[W'](Hourly) ]]/1000</f>
        <v>9.1390715969038734</v>
      </c>
    </row>
    <row r="664" spans="1:3" x14ac:dyDescent="0.25">
      <c r="A664" s="9" t="s">
        <v>715</v>
      </c>
      <c r="B664" s="12">
        <v>9111.5138629682551</v>
      </c>
      <c r="C664">
        <f>SAFADModel_final_000044[[#This Row],[Whole Building:Facility Total Electric Demand Power '[W'](Hourly) ]]/1000</f>
        <v>9.1115138629682555</v>
      </c>
    </row>
    <row r="665" spans="1:3" x14ac:dyDescent="0.25">
      <c r="A665" s="9" t="s">
        <v>716</v>
      </c>
      <c r="B665" s="12">
        <v>9082.1501783572621</v>
      </c>
      <c r="C665">
        <f>SAFADModel_final_000044[[#This Row],[Whole Building:Facility Total Electric Demand Power '[W'](Hourly) ]]/1000</f>
        <v>9.0821501783572618</v>
      </c>
    </row>
    <row r="666" spans="1:3" x14ac:dyDescent="0.25">
      <c r="A666" s="9" t="s">
        <v>717</v>
      </c>
      <c r="B666" s="12">
        <v>9053.937051274168</v>
      </c>
      <c r="C666">
        <f>SAFADModel_final_000044[[#This Row],[Whole Building:Facility Total Electric Demand Power '[W'](Hourly) ]]/1000</f>
        <v>9.0539370512741684</v>
      </c>
    </row>
    <row r="667" spans="1:3" x14ac:dyDescent="0.25">
      <c r="A667" s="9" t="s">
        <v>718</v>
      </c>
      <c r="B667" s="12">
        <v>9026.9360406547767</v>
      </c>
      <c r="C667">
        <f>SAFADModel_final_000044[[#This Row],[Whole Building:Facility Total Electric Demand Power '[W'](Hourly) ]]/1000</f>
        <v>9.0269360406547765</v>
      </c>
    </row>
    <row r="668" spans="1:3" x14ac:dyDescent="0.25">
      <c r="A668" s="9" t="s">
        <v>719</v>
      </c>
      <c r="B668" s="12">
        <v>8995.6926913152784</v>
      </c>
      <c r="C668">
        <f>SAFADModel_final_000044[[#This Row],[Whole Building:Facility Total Electric Demand Power '[W'](Hourly) ]]/1000</f>
        <v>8.9956926913152788</v>
      </c>
    </row>
    <row r="669" spans="1:3" x14ac:dyDescent="0.25">
      <c r="A669" s="9" t="s">
        <v>720</v>
      </c>
      <c r="B669" s="12">
        <v>8948.7733965597181</v>
      </c>
      <c r="C669">
        <f>SAFADModel_final_000044[[#This Row],[Whole Building:Facility Total Electric Demand Power '[W'](Hourly) ]]/1000</f>
        <v>8.9487733965597176</v>
      </c>
    </row>
    <row r="670" spans="1:3" x14ac:dyDescent="0.25">
      <c r="A670" s="9" t="s">
        <v>721</v>
      </c>
      <c r="B670" s="12">
        <v>8915.9298890555292</v>
      </c>
      <c r="C670">
        <f>SAFADModel_final_000044[[#This Row],[Whole Building:Facility Total Electric Demand Power '[W'](Hourly) ]]/1000</f>
        <v>8.9159298890555299</v>
      </c>
    </row>
    <row r="671" spans="1:3" x14ac:dyDescent="0.25">
      <c r="A671" s="9" t="s">
        <v>722</v>
      </c>
      <c r="B671" s="12">
        <v>8887.7086328846945</v>
      </c>
      <c r="C671">
        <f>SAFADModel_final_000044[[#This Row],[Whole Building:Facility Total Electric Demand Power '[W'](Hourly) ]]/1000</f>
        <v>8.8877086328846939</v>
      </c>
    </row>
    <row r="672" spans="1:3" x14ac:dyDescent="0.25">
      <c r="A672" s="9" t="s">
        <v>723</v>
      </c>
      <c r="B672" s="12">
        <v>8858.7242841832667</v>
      </c>
      <c r="C672">
        <f>SAFADModel_final_000044[[#This Row],[Whole Building:Facility Total Electric Demand Power '[W'](Hourly) ]]/1000</f>
        <v>8.8587242841832659</v>
      </c>
    </row>
    <row r="673" spans="1:3" x14ac:dyDescent="0.25">
      <c r="A673" s="9" t="s">
        <v>724</v>
      </c>
      <c r="B673" s="12">
        <v>8824.9175590120303</v>
      </c>
      <c r="C673">
        <f>SAFADModel_final_000044[[#This Row],[Whole Building:Facility Total Electric Demand Power '[W'](Hourly) ]]/1000</f>
        <v>8.8249175590120306</v>
      </c>
    </row>
    <row r="674" spans="1:3" x14ac:dyDescent="0.25">
      <c r="A674" s="9" t="s">
        <v>481</v>
      </c>
      <c r="B674" s="12">
        <v>8781.5511992274933</v>
      </c>
      <c r="C674">
        <f>SAFADModel_final_000044[[#This Row],[Whole Building:Facility Total Electric Demand Power '[W'](Hourly) ]]/1000</f>
        <v>8.7815511992274935</v>
      </c>
    </row>
    <row r="675" spans="1:3" x14ac:dyDescent="0.25">
      <c r="A675" s="9" t="s">
        <v>482</v>
      </c>
      <c r="B675" s="12">
        <v>8742.1005082717438</v>
      </c>
      <c r="C675">
        <f>SAFADModel_final_000044[[#This Row],[Whole Building:Facility Total Electric Demand Power '[W'](Hourly) ]]/1000</f>
        <v>8.7421005082717436</v>
      </c>
    </row>
    <row r="676" spans="1:3" x14ac:dyDescent="0.25">
      <c r="A676" s="9" t="s">
        <v>483</v>
      </c>
      <c r="B676" s="12">
        <v>8708.3640891064879</v>
      </c>
      <c r="C676">
        <f>SAFADModel_final_000044[[#This Row],[Whole Building:Facility Total Electric Demand Power '[W'](Hourly) ]]/1000</f>
        <v>8.7083640891064871</v>
      </c>
    </row>
    <row r="677" spans="1:3" x14ac:dyDescent="0.25">
      <c r="A677" s="9" t="s">
        <v>484</v>
      </c>
      <c r="B677" s="12">
        <v>8663.4449015454975</v>
      </c>
      <c r="C677">
        <f>SAFADModel_final_000044[[#This Row],[Whole Building:Facility Total Electric Demand Power '[W'](Hourly) ]]/1000</f>
        <v>8.663444901545498</v>
      </c>
    </row>
    <row r="678" spans="1:3" x14ac:dyDescent="0.25">
      <c r="A678" s="9" t="s">
        <v>485</v>
      </c>
      <c r="B678" s="12">
        <v>8610.155806908715</v>
      </c>
      <c r="C678">
        <f>SAFADModel_final_000044[[#This Row],[Whole Building:Facility Total Electric Demand Power '[W'](Hourly) ]]/1000</f>
        <v>8.6101558069087147</v>
      </c>
    </row>
    <row r="679" spans="1:3" x14ac:dyDescent="0.25">
      <c r="A679" s="9" t="s">
        <v>486</v>
      </c>
      <c r="B679" s="12">
        <v>8629.1830177426946</v>
      </c>
      <c r="C679">
        <f>SAFADModel_final_000044[[#This Row],[Whole Building:Facility Total Electric Demand Power '[W'](Hourly) ]]/1000</f>
        <v>8.6291830177426938</v>
      </c>
    </row>
    <row r="680" spans="1:3" x14ac:dyDescent="0.25">
      <c r="A680" s="9" t="s">
        <v>487</v>
      </c>
      <c r="B680" s="12">
        <v>8761.2306731940753</v>
      </c>
      <c r="C680">
        <f>SAFADModel_final_000044[[#This Row],[Whole Building:Facility Total Electric Demand Power '[W'](Hourly) ]]/1000</f>
        <v>8.7612306731940759</v>
      </c>
    </row>
    <row r="681" spans="1:3" x14ac:dyDescent="0.25">
      <c r="A681" s="9" t="s">
        <v>488</v>
      </c>
      <c r="B681" s="12">
        <v>31939.833080926979</v>
      </c>
      <c r="C681">
        <f>SAFADModel_final_000044[[#This Row],[Whole Building:Facility Total Electric Demand Power '[W'](Hourly) ]]/1000</f>
        <v>31.939833080926981</v>
      </c>
    </row>
    <row r="682" spans="1:3" x14ac:dyDescent="0.25">
      <c r="A682" s="9" t="s">
        <v>489</v>
      </c>
      <c r="B682" s="12">
        <v>92462.349763794788</v>
      </c>
      <c r="C682">
        <f>SAFADModel_final_000044[[#This Row],[Whole Building:Facility Total Electric Demand Power '[W'](Hourly) ]]/1000</f>
        <v>92.462349763794791</v>
      </c>
    </row>
    <row r="683" spans="1:3" x14ac:dyDescent="0.25">
      <c r="A683" s="9" t="s">
        <v>490</v>
      </c>
      <c r="B683" s="12">
        <v>149989.23268685516</v>
      </c>
      <c r="C683">
        <f>SAFADModel_final_000044[[#This Row],[Whole Building:Facility Total Electric Demand Power '[W'](Hourly) ]]/1000</f>
        <v>149.98923268685516</v>
      </c>
    </row>
    <row r="684" spans="1:3" x14ac:dyDescent="0.25">
      <c r="A684" s="9" t="s">
        <v>491</v>
      </c>
      <c r="B684" s="12">
        <v>146619.602979235</v>
      </c>
      <c r="C684">
        <f>SAFADModel_final_000044[[#This Row],[Whole Building:Facility Total Electric Demand Power '[W'](Hourly) ]]/1000</f>
        <v>146.619602979235</v>
      </c>
    </row>
    <row r="685" spans="1:3" x14ac:dyDescent="0.25">
      <c r="A685" s="9" t="s">
        <v>492</v>
      </c>
      <c r="B685" s="12">
        <v>189540.75106413546</v>
      </c>
      <c r="C685">
        <f>SAFADModel_final_000044[[#This Row],[Whole Building:Facility Total Electric Demand Power '[W'](Hourly) ]]/1000</f>
        <v>189.54075106413546</v>
      </c>
    </row>
    <row r="686" spans="1:3" x14ac:dyDescent="0.25">
      <c r="A686" s="9" t="s">
        <v>493</v>
      </c>
      <c r="B686" s="12">
        <v>188217.32011828307</v>
      </c>
      <c r="C686">
        <f>SAFADModel_final_000044[[#This Row],[Whole Building:Facility Total Electric Demand Power '[W'](Hourly) ]]/1000</f>
        <v>188.21732011828306</v>
      </c>
    </row>
    <row r="687" spans="1:3" x14ac:dyDescent="0.25">
      <c r="A687" s="9" t="s">
        <v>494</v>
      </c>
      <c r="B687" s="12">
        <v>190868.87390806797</v>
      </c>
      <c r="C687">
        <f>SAFADModel_final_000044[[#This Row],[Whole Building:Facility Total Electric Demand Power '[W'](Hourly) ]]/1000</f>
        <v>190.86887390806797</v>
      </c>
    </row>
    <row r="688" spans="1:3" x14ac:dyDescent="0.25">
      <c r="A688" s="9" t="s">
        <v>495</v>
      </c>
      <c r="B688" s="12">
        <v>196914.1448642551</v>
      </c>
      <c r="C688">
        <f>SAFADModel_final_000044[[#This Row],[Whole Building:Facility Total Electric Demand Power '[W'](Hourly) ]]/1000</f>
        <v>196.91414486425509</v>
      </c>
    </row>
    <row r="689" spans="1:3" x14ac:dyDescent="0.25">
      <c r="A689" s="9" t="s">
        <v>496</v>
      </c>
      <c r="B689" s="12">
        <v>185255.23934736499</v>
      </c>
      <c r="C689">
        <f>SAFADModel_final_000044[[#This Row],[Whole Building:Facility Total Electric Demand Power '[W'](Hourly) ]]/1000</f>
        <v>185.25523934736498</v>
      </c>
    </row>
    <row r="690" spans="1:3" x14ac:dyDescent="0.25">
      <c r="A690" s="9" t="s">
        <v>497</v>
      </c>
      <c r="B690" s="12">
        <v>166995.00550209323</v>
      </c>
      <c r="C690">
        <f>SAFADModel_final_000044[[#This Row],[Whole Building:Facility Total Electric Demand Power '[W'](Hourly) ]]/1000</f>
        <v>166.99500550209322</v>
      </c>
    </row>
    <row r="691" spans="1:3" x14ac:dyDescent="0.25">
      <c r="A691" s="9" t="s">
        <v>498</v>
      </c>
      <c r="B691" s="12">
        <v>58826.775025282499</v>
      </c>
      <c r="C691">
        <f>SAFADModel_final_000044[[#This Row],[Whole Building:Facility Total Electric Demand Power '[W'](Hourly) ]]/1000</f>
        <v>58.826775025282501</v>
      </c>
    </row>
    <row r="692" spans="1:3" x14ac:dyDescent="0.25">
      <c r="A692" s="9" t="s">
        <v>499</v>
      </c>
      <c r="B692" s="12">
        <v>29085.28484339526</v>
      </c>
      <c r="C692">
        <f>SAFADModel_final_000044[[#This Row],[Whole Building:Facility Total Electric Demand Power '[W'](Hourly) ]]/1000</f>
        <v>29.085284843395261</v>
      </c>
    </row>
    <row r="693" spans="1:3" x14ac:dyDescent="0.25">
      <c r="A693" s="9" t="s">
        <v>500</v>
      </c>
      <c r="B693" s="12">
        <v>12091.859743972147</v>
      </c>
      <c r="C693">
        <f>SAFADModel_final_000044[[#This Row],[Whole Building:Facility Total Electric Demand Power '[W'](Hourly) ]]/1000</f>
        <v>12.091859743972147</v>
      </c>
    </row>
    <row r="694" spans="1:3" x14ac:dyDescent="0.25">
      <c r="A694" s="9" t="s">
        <v>501</v>
      </c>
      <c r="B694" s="12">
        <v>9361.7127540749862</v>
      </c>
      <c r="C694">
        <f>SAFADModel_final_000044[[#This Row],[Whole Building:Facility Total Electric Demand Power '[W'](Hourly) ]]/1000</f>
        <v>9.3617127540749863</v>
      </c>
    </row>
    <row r="695" spans="1:3" x14ac:dyDescent="0.25">
      <c r="A695" s="9" t="s">
        <v>502</v>
      </c>
      <c r="B695" s="12">
        <v>8912.193158673128</v>
      </c>
      <c r="C695">
        <f>SAFADModel_final_000044[[#This Row],[Whole Building:Facility Total Electric Demand Power '[W'](Hourly) ]]/1000</f>
        <v>8.9121931586731282</v>
      </c>
    </row>
    <row r="696" spans="1:3" x14ac:dyDescent="0.25">
      <c r="A696" s="9" t="s">
        <v>503</v>
      </c>
      <c r="B696" s="12">
        <v>8872.8512754983149</v>
      </c>
      <c r="C696">
        <f>SAFADModel_final_000044[[#This Row],[Whole Building:Facility Total Electric Demand Power '[W'](Hourly) ]]/1000</f>
        <v>8.8728512754983146</v>
      </c>
    </row>
    <row r="697" spans="1:3" x14ac:dyDescent="0.25">
      <c r="A697" s="9" t="s">
        <v>504</v>
      </c>
      <c r="B697" s="12">
        <v>8834.5625242620026</v>
      </c>
      <c r="C697">
        <f>SAFADModel_final_000044[[#This Row],[Whole Building:Facility Total Electric Demand Power '[W'](Hourly) ]]/1000</f>
        <v>8.8345625242620027</v>
      </c>
    </row>
    <row r="698" spans="1:3" x14ac:dyDescent="0.25">
      <c r="A698" s="9" t="s">
        <v>505</v>
      </c>
      <c r="B698" s="12">
        <v>8797.2858297134208</v>
      </c>
      <c r="C698">
        <f>SAFADModel_final_000044[[#This Row],[Whole Building:Facility Total Electric Demand Power '[W'](Hourly) ]]/1000</f>
        <v>8.7972858297134202</v>
      </c>
    </row>
    <row r="699" spans="1:3" x14ac:dyDescent="0.25">
      <c r="A699" s="9" t="s">
        <v>506</v>
      </c>
      <c r="B699" s="12">
        <v>8761.4596857514025</v>
      </c>
      <c r="C699">
        <f>SAFADModel_final_000044[[#This Row],[Whole Building:Facility Total Electric Demand Power '[W'](Hourly) ]]/1000</f>
        <v>8.7614596857514027</v>
      </c>
    </row>
    <row r="700" spans="1:3" x14ac:dyDescent="0.25">
      <c r="A700" s="9" t="s">
        <v>507</v>
      </c>
      <c r="B700" s="12">
        <v>8727.1240668552655</v>
      </c>
      <c r="C700">
        <f>SAFADModel_final_000044[[#This Row],[Whole Building:Facility Total Electric Demand Power '[W'](Hourly) ]]/1000</f>
        <v>8.7271240668552661</v>
      </c>
    </row>
    <row r="701" spans="1:3" x14ac:dyDescent="0.25">
      <c r="A701" s="9" t="s">
        <v>508</v>
      </c>
      <c r="B701" s="12">
        <v>8702.7627034189354</v>
      </c>
      <c r="C701">
        <f>SAFADModel_final_000044[[#This Row],[Whole Building:Facility Total Electric Demand Power '[W'](Hourly) ]]/1000</f>
        <v>8.7027627034189354</v>
      </c>
    </row>
    <row r="702" spans="1:3" x14ac:dyDescent="0.25">
      <c r="A702" s="9" t="s">
        <v>509</v>
      </c>
      <c r="B702" s="12">
        <v>8677.1585617397122</v>
      </c>
      <c r="C702">
        <f>SAFADModel_final_000044[[#This Row],[Whole Building:Facility Total Electric Demand Power '[W'](Hourly) ]]/1000</f>
        <v>8.6771585617397129</v>
      </c>
    </row>
    <row r="703" spans="1:3" x14ac:dyDescent="0.25">
      <c r="A703" s="9" t="s">
        <v>510</v>
      </c>
      <c r="B703" s="12">
        <v>8700.1935005778432</v>
      </c>
      <c r="C703">
        <f>SAFADModel_final_000044[[#This Row],[Whole Building:Facility Total Electric Demand Power '[W'](Hourly) ]]/1000</f>
        <v>8.7001935005778428</v>
      </c>
    </row>
    <row r="704" spans="1:3" x14ac:dyDescent="0.25">
      <c r="A704" s="9" t="s">
        <v>511</v>
      </c>
      <c r="B704" s="12">
        <v>8789.0166741937501</v>
      </c>
      <c r="C704">
        <f>SAFADModel_final_000044[[#This Row],[Whole Building:Facility Total Electric Demand Power '[W'](Hourly) ]]/1000</f>
        <v>8.7890166741937499</v>
      </c>
    </row>
    <row r="705" spans="1:3" x14ac:dyDescent="0.25">
      <c r="A705" s="9" t="s">
        <v>512</v>
      </c>
      <c r="B705" s="12">
        <v>21934.180730169101</v>
      </c>
      <c r="C705">
        <f>SAFADModel_final_000044[[#This Row],[Whole Building:Facility Total Electric Demand Power '[W'](Hourly) ]]/1000</f>
        <v>21.9341807301691</v>
      </c>
    </row>
    <row r="706" spans="1:3" x14ac:dyDescent="0.25">
      <c r="A706" s="9" t="s">
        <v>513</v>
      </c>
      <c r="B706" s="12">
        <v>112599.22406650886</v>
      </c>
      <c r="C706">
        <f>SAFADModel_final_000044[[#This Row],[Whole Building:Facility Total Electric Demand Power '[W'](Hourly) ]]/1000</f>
        <v>112.59922406650887</v>
      </c>
    </row>
    <row r="707" spans="1:3" x14ac:dyDescent="0.25">
      <c r="A707" s="9" t="s">
        <v>514</v>
      </c>
      <c r="B707" s="12">
        <v>150311.6554934961</v>
      </c>
      <c r="C707">
        <f>SAFADModel_final_000044[[#This Row],[Whole Building:Facility Total Electric Demand Power '[W'](Hourly) ]]/1000</f>
        <v>150.31165549349609</v>
      </c>
    </row>
    <row r="708" spans="1:3" x14ac:dyDescent="0.25">
      <c r="A708" s="9" t="s">
        <v>515</v>
      </c>
      <c r="B708" s="12">
        <v>161391.57588003817</v>
      </c>
      <c r="C708">
        <f>SAFADModel_final_000044[[#This Row],[Whole Building:Facility Total Electric Demand Power '[W'](Hourly) ]]/1000</f>
        <v>161.39157588003818</v>
      </c>
    </row>
    <row r="709" spans="1:3" x14ac:dyDescent="0.25">
      <c r="A709" s="9" t="s">
        <v>516</v>
      </c>
      <c r="B709" s="12">
        <v>181457.13543247673</v>
      </c>
      <c r="C709">
        <f>SAFADModel_final_000044[[#This Row],[Whole Building:Facility Total Electric Demand Power '[W'](Hourly) ]]/1000</f>
        <v>181.45713543247672</v>
      </c>
    </row>
    <row r="710" spans="1:3" x14ac:dyDescent="0.25">
      <c r="A710" s="9" t="s">
        <v>517</v>
      </c>
      <c r="B710" s="12">
        <v>175702.30426323367</v>
      </c>
      <c r="C710">
        <f>SAFADModel_final_000044[[#This Row],[Whole Building:Facility Total Electric Demand Power '[W'](Hourly) ]]/1000</f>
        <v>175.70230426323369</v>
      </c>
    </row>
    <row r="711" spans="1:3" x14ac:dyDescent="0.25">
      <c r="A711" s="9" t="s">
        <v>518</v>
      </c>
      <c r="B711" s="12">
        <v>197974.87243599491</v>
      </c>
      <c r="C711">
        <f>SAFADModel_final_000044[[#This Row],[Whole Building:Facility Total Electric Demand Power '[W'](Hourly) ]]/1000</f>
        <v>197.97487243599491</v>
      </c>
    </row>
    <row r="712" spans="1:3" x14ac:dyDescent="0.25">
      <c r="A712" s="9" t="s">
        <v>519</v>
      </c>
      <c r="B712" s="12">
        <v>191298.46094467319</v>
      </c>
      <c r="C712">
        <f>SAFADModel_final_000044[[#This Row],[Whole Building:Facility Total Electric Demand Power '[W'](Hourly) ]]/1000</f>
        <v>191.2984609446732</v>
      </c>
    </row>
    <row r="713" spans="1:3" x14ac:dyDescent="0.25">
      <c r="A713" s="9" t="s">
        <v>520</v>
      </c>
      <c r="B713" s="12">
        <v>190573.92122725231</v>
      </c>
      <c r="C713">
        <f>SAFADModel_final_000044[[#This Row],[Whole Building:Facility Total Electric Demand Power '[W'](Hourly) ]]/1000</f>
        <v>190.57392122725233</v>
      </c>
    </row>
    <row r="714" spans="1:3" x14ac:dyDescent="0.25">
      <c r="A714" s="9" t="s">
        <v>521</v>
      </c>
      <c r="B714" s="12">
        <v>165191.4887529948</v>
      </c>
      <c r="C714">
        <f>SAFADModel_final_000044[[#This Row],[Whole Building:Facility Total Electric Demand Power '[W'](Hourly) ]]/1000</f>
        <v>165.19148875299481</v>
      </c>
    </row>
    <row r="715" spans="1:3" x14ac:dyDescent="0.25">
      <c r="A715" s="9" t="s">
        <v>522</v>
      </c>
      <c r="B715" s="12">
        <v>115767.32225290284</v>
      </c>
      <c r="C715">
        <f>SAFADModel_final_000044[[#This Row],[Whole Building:Facility Total Electric Demand Power '[W'](Hourly) ]]/1000</f>
        <v>115.76732225290284</v>
      </c>
    </row>
    <row r="716" spans="1:3" x14ac:dyDescent="0.25">
      <c r="A716" s="9" t="s">
        <v>523</v>
      </c>
      <c r="B716" s="12">
        <v>77136.142098597556</v>
      </c>
      <c r="C716">
        <f>SAFADModel_final_000044[[#This Row],[Whole Building:Facility Total Electric Demand Power '[W'](Hourly) ]]/1000</f>
        <v>77.13614209859756</v>
      </c>
    </row>
    <row r="717" spans="1:3" x14ac:dyDescent="0.25">
      <c r="A717" s="9" t="s">
        <v>524</v>
      </c>
      <c r="B717" s="12">
        <v>46206.046486699743</v>
      </c>
      <c r="C717">
        <f>SAFADModel_final_000044[[#This Row],[Whole Building:Facility Total Electric Demand Power '[W'](Hourly) ]]/1000</f>
        <v>46.206046486699741</v>
      </c>
    </row>
    <row r="718" spans="1:3" x14ac:dyDescent="0.25">
      <c r="A718" s="9" t="s">
        <v>525</v>
      </c>
      <c r="B718" s="12">
        <v>9046.7631007642758</v>
      </c>
      <c r="C718">
        <f>SAFADModel_final_000044[[#This Row],[Whole Building:Facility Total Electric Demand Power '[W'](Hourly) ]]/1000</f>
        <v>9.0467631007642755</v>
      </c>
    </row>
    <row r="719" spans="1:3" x14ac:dyDescent="0.25">
      <c r="A719" s="9" t="s">
        <v>526</v>
      </c>
      <c r="B719" s="12">
        <v>8973.5180604685847</v>
      </c>
      <c r="C719">
        <f>SAFADModel_final_000044[[#This Row],[Whole Building:Facility Total Electric Demand Power '[W'](Hourly) ]]/1000</f>
        <v>8.9735180604685851</v>
      </c>
    </row>
    <row r="720" spans="1:3" x14ac:dyDescent="0.25">
      <c r="A720" s="9" t="s">
        <v>527</v>
      </c>
      <c r="B720" s="12">
        <v>8927.9853360728757</v>
      </c>
      <c r="C720">
        <f>SAFADModel_final_000044[[#This Row],[Whole Building:Facility Total Electric Demand Power '[W'](Hourly) ]]/1000</f>
        <v>8.9279853360728758</v>
      </c>
    </row>
    <row r="721" spans="1:3" x14ac:dyDescent="0.25">
      <c r="A721" s="9" t="s">
        <v>528</v>
      </c>
      <c r="B721" s="12">
        <v>8894.8321560931181</v>
      </c>
      <c r="C721">
        <f>SAFADModel_final_000044[[#This Row],[Whole Building:Facility Total Electric Demand Power '[W'](Hourly) ]]/1000</f>
        <v>8.8948321560931181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EB9F0-C05B-47EC-B3D9-C38790D2F20D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11396.358607933564</v>
      </c>
      <c r="C2">
        <f>SAFADModel_final_000043[[#This Row],[Whole Building:Facility Total Electric Demand Power '[W'](Hourly) ]]/1000</f>
        <v>11.396358607933564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12149.646276824707</v>
      </c>
      <c r="C3">
        <f>SAFADModel_final_000043[[#This Row],[Whole Building:Facility Total Electric Demand Power '[W'](Hourly) ]]/1000</f>
        <v>12.149646276824708</v>
      </c>
      <c r="D3">
        <v>-73.297142958242148</v>
      </c>
      <c r="E3">
        <v>138.13794437937693</v>
      </c>
      <c r="F3">
        <v>82.118409732488558</v>
      </c>
    </row>
    <row r="4" spans="1:6" x14ac:dyDescent="0.25">
      <c r="A4" s="9" t="s">
        <v>3</v>
      </c>
      <c r="B4" s="12">
        <v>11838.329911153507</v>
      </c>
      <c r="C4">
        <f>SAFADModel_final_000043[[#This Row],[Whole Building:Facility Total Electric Demand Power '[W'](Hourly) ]]/1000</f>
        <v>11.838329911153506</v>
      </c>
    </row>
    <row r="5" spans="1:6" x14ac:dyDescent="0.25">
      <c r="A5" s="9" t="s">
        <v>4</v>
      </c>
      <c r="B5" s="12">
        <v>11364.888577122643</v>
      </c>
      <c r="C5">
        <f>SAFADModel_final_000043[[#This Row],[Whole Building:Facility Total Electric Demand Power '[W'](Hourly) ]]/1000</f>
        <v>11.364888577122644</v>
      </c>
    </row>
    <row r="6" spans="1:6" x14ac:dyDescent="0.25">
      <c r="A6" s="9" t="s">
        <v>5</v>
      </c>
      <c r="B6" s="12">
        <v>10871.525801435724</v>
      </c>
      <c r="C6">
        <f>SAFADModel_final_000043[[#This Row],[Whole Building:Facility Total Electric Demand Power '[W'](Hourly) ]]/1000</f>
        <v>10.871525801435725</v>
      </c>
    </row>
    <row r="7" spans="1:6" x14ac:dyDescent="0.25">
      <c r="A7" s="9" t="s">
        <v>6</v>
      </c>
      <c r="B7" s="12">
        <v>10788.735359321165</v>
      </c>
      <c r="C7">
        <f>SAFADModel_final_000043[[#This Row],[Whole Building:Facility Total Electric Demand Power '[W'](Hourly) ]]/1000</f>
        <v>10.788735359321164</v>
      </c>
    </row>
    <row r="8" spans="1:6" x14ac:dyDescent="0.25">
      <c r="A8" s="9" t="s">
        <v>7</v>
      </c>
      <c r="B8" s="12">
        <v>11379.227659640135</v>
      </c>
      <c r="C8">
        <f>SAFADModel_final_000043[[#This Row],[Whole Building:Facility Total Electric Demand Power '[W'](Hourly) ]]/1000</f>
        <v>11.379227659640135</v>
      </c>
    </row>
    <row r="9" spans="1:6" x14ac:dyDescent="0.25">
      <c r="A9" s="9" t="s">
        <v>8</v>
      </c>
      <c r="B9" s="12">
        <v>65237.738050791406</v>
      </c>
      <c r="C9">
        <f>SAFADModel_final_000043[[#This Row],[Whole Building:Facility Total Electric Demand Power '[W'](Hourly) ]]/1000</f>
        <v>65.237738050791407</v>
      </c>
    </row>
    <row r="10" spans="1:6" x14ac:dyDescent="0.25">
      <c r="A10" s="9" t="s">
        <v>9</v>
      </c>
      <c r="B10" s="12">
        <v>89170.952874318231</v>
      </c>
      <c r="C10">
        <f>SAFADModel_final_000043[[#This Row],[Whole Building:Facility Total Electric Demand Power '[W'](Hourly) ]]/1000</f>
        <v>89.170952874318232</v>
      </c>
    </row>
    <row r="11" spans="1:6" x14ac:dyDescent="0.25">
      <c r="A11" s="9" t="s">
        <v>10</v>
      </c>
      <c r="B11" s="12">
        <v>173674.96238887604</v>
      </c>
      <c r="C11">
        <f>SAFADModel_final_000043[[#This Row],[Whole Building:Facility Total Electric Demand Power '[W'](Hourly) ]]/1000</f>
        <v>173.67496238887605</v>
      </c>
    </row>
    <row r="12" spans="1:6" x14ac:dyDescent="0.25">
      <c r="A12" s="9" t="s">
        <v>11</v>
      </c>
      <c r="B12" s="12">
        <v>163226.41625926862</v>
      </c>
      <c r="C12">
        <f>SAFADModel_final_000043[[#This Row],[Whole Building:Facility Total Electric Demand Power '[W'](Hourly) ]]/1000</f>
        <v>163.22641625926863</v>
      </c>
    </row>
    <row r="13" spans="1:6" x14ac:dyDescent="0.25">
      <c r="A13" s="9" t="s">
        <v>12</v>
      </c>
      <c r="B13" s="12">
        <v>240873.25001675801</v>
      </c>
      <c r="C13">
        <f>SAFADModel_final_000043[[#This Row],[Whole Building:Facility Total Electric Demand Power '[W'](Hourly) ]]/1000</f>
        <v>240.87325001675802</v>
      </c>
    </row>
    <row r="14" spans="1:6" x14ac:dyDescent="0.25">
      <c r="A14" s="9" t="s">
        <v>13</v>
      </c>
      <c r="B14" s="12">
        <v>248708.60742599308</v>
      </c>
      <c r="C14">
        <f>SAFADModel_final_000043[[#This Row],[Whole Building:Facility Total Electric Demand Power '[W'](Hourly) ]]/1000</f>
        <v>248.70860742599308</v>
      </c>
    </row>
    <row r="15" spans="1:6" x14ac:dyDescent="0.25">
      <c r="A15" s="9" t="s">
        <v>14</v>
      </c>
      <c r="B15" s="12">
        <v>351694.97604312026</v>
      </c>
      <c r="C15">
        <f>SAFADModel_final_000043[[#This Row],[Whole Building:Facility Total Electric Demand Power '[W'](Hourly) ]]/1000</f>
        <v>351.69497604312028</v>
      </c>
    </row>
    <row r="16" spans="1:6" x14ac:dyDescent="0.25">
      <c r="A16" s="9" t="s">
        <v>15</v>
      </c>
      <c r="B16" s="12">
        <v>375455.82991120202</v>
      </c>
      <c r="C16">
        <f>SAFADModel_final_000043[[#This Row],[Whole Building:Facility Total Electric Demand Power '[W'](Hourly) ]]/1000</f>
        <v>375.45582991120204</v>
      </c>
    </row>
    <row r="17" spans="1:3" x14ac:dyDescent="0.25">
      <c r="A17" s="9" t="s">
        <v>16</v>
      </c>
      <c r="B17" s="12">
        <v>323389.30958326161</v>
      </c>
      <c r="C17">
        <f>SAFADModel_final_000043[[#This Row],[Whole Building:Facility Total Electric Demand Power '[W'](Hourly) ]]/1000</f>
        <v>323.38930958326159</v>
      </c>
    </row>
    <row r="18" spans="1:3" x14ac:dyDescent="0.25">
      <c r="A18" s="9" t="s">
        <v>17</v>
      </c>
      <c r="B18" s="12">
        <v>279172.5780220739</v>
      </c>
      <c r="C18">
        <f>SAFADModel_final_000043[[#This Row],[Whole Building:Facility Total Electric Demand Power '[W'](Hourly) ]]/1000</f>
        <v>279.17257802207388</v>
      </c>
    </row>
    <row r="19" spans="1:3" x14ac:dyDescent="0.25">
      <c r="A19" s="9" t="s">
        <v>18</v>
      </c>
      <c r="B19" s="12">
        <v>117603.62070146824</v>
      </c>
      <c r="C19">
        <f>SAFADModel_final_000043[[#This Row],[Whole Building:Facility Total Electric Demand Power '[W'](Hourly) ]]/1000</f>
        <v>117.60362070146824</v>
      </c>
    </row>
    <row r="20" spans="1:3" x14ac:dyDescent="0.25">
      <c r="A20" s="9" t="s">
        <v>19</v>
      </c>
      <c r="B20" s="12">
        <v>57729.760179376404</v>
      </c>
      <c r="C20">
        <f>SAFADModel_final_000043[[#This Row],[Whole Building:Facility Total Electric Demand Power '[W'](Hourly) ]]/1000</f>
        <v>57.729760179376406</v>
      </c>
    </row>
    <row r="21" spans="1:3" x14ac:dyDescent="0.25">
      <c r="A21" s="9" t="s">
        <v>20</v>
      </c>
      <c r="B21" s="12">
        <v>21854.715826552434</v>
      </c>
      <c r="C21">
        <f>SAFADModel_final_000043[[#This Row],[Whole Building:Facility Total Electric Demand Power '[W'](Hourly) ]]/1000</f>
        <v>21.854715826552432</v>
      </c>
    </row>
    <row r="22" spans="1:3" x14ac:dyDescent="0.25">
      <c r="A22" s="9" t="s">
        <v>21</v>
      </c>
      <c r="B22" s="12">
        <v>16869.692129141422</v>
      </c>
      <c r="C22">
        <f>SAFADModel_final_000043[[#This Row],[Whole Building:Facility Total Electric Demand Power '[W'](Hourly) ]]/1000</f>
        <v>16.869692129141423</v>
      </c>
    </row>
    <row r="23" spans="1:3" x14ac:dyDescent="0.25">
      <c r="A23" s="9" t="s">
        <v>22</v>
      </c>
      <c r="B23" s="12">
        <v>16383.053477349007</v>
      </c>
      <c r="C23">
        <f>SAFADModel_final_000043[[#This Row],[Whole Building:Facility Total Electric Demand Power '[W'](Hourly) ]]/1000</f>
        <v>16.383053477349009</v>
      </c>
    </row>
    <row r="24" spans="1:3" x14ac:dyDescent="0.25">
      <c r="A24" s="9" t="s">
        <v>23</v>
      </c>
      <c r="B24" s="12">
        <v>16336.380927512932</v>
      </c>
      <c r="C24">
        <f>SAFADModel_final_000043[[#This Row],[Whole Building:Facility Total Electric Demand Power '[W'](Hourly) ]]/1000</f>
        <v>16.336380927512931</v>
      </c>
    </row>
    <row r="25" spans="1:3" x14ac:dyDescent="0.25">
      <c r="A25" s="9" t="s">
        <v>24</v>
      </c>
      <c r="B25" s="12">
        <v>16289.65640482217</v>
      </c>
      <c r="C25">
        <f>SAFADModel_final_000043[[#This Row],[Whole Building:Facility Total Electric Demand Power '[W'](Hourly) ]]/1000</f>
        <v>16.289656404822171</v>
      </c>
    </row>
    <row r="26" spans="1:3" x14ac:dyDescent="0.25">
      <c r="A26" s="9" t="s">
        <v>25</v>
      </c>
      <c r="B26" s="12">
        <v>11618.599841710064</v>
      </c>
      <c r="C26">
        <f>SAFADModel_final_000043[[#This Row],[Whole Building:Facility Total Electric Demand Power '[W'](Hourly) ]]/1000</f>
        <v>11.618599841710063</v>
      </c>
    </row>
    <row r="27" spans="1:3" x14ac:dyDescent="0.25">
      <c r="A27" s="9" t="s">
        <v>26</v>
      </c>
      <c r="B27" s="12">
        <v>12942.599220305388</v>
      </c>
      <c r="C27">
        <f>SAFADModel_final_000043[[#This Row],[Whole Building:Facility Total Electric Demand Power '[W'](Hourly) ]]/1000</f>
        <v>12.942599220305388</v>
      </c>
    </row>
    <row r="28" spans="1:3" x14ac:dyDescent="0.25">
      <c r="A28" s="9" t="s">
        <v>27</v>
      </c>
      <c r="B28" s="12">
        <v>12938.340931452154</v>
      </c>
      <c r="C28">
        <f>SAFADModel_final_000043[[#This Row],[Whole Building:Facility Total Electric Demand Power '[W'](Hourly) ]]/1000</f>
        <v>12.938340931452155</v>
      </c>
    </row>
    <row r="29" spans="1:3" x14ac:dyDescent="0.25">
      <c r="A29" s="9" t="s">
        <v>28</v>
      </c>
      <c r="B29" s="12">
        <v>12875.430449940242</v>
      </c>
      <c r="C29">
        <f>SAFADModel_final_000043[[#This Row],[Whole Building:Facility Total Electric Demand Power '[W'](Hourly) ]]/1000</f>
        <v>12.875430449940243</v>
      </c>
    </row>
    <row r="30" spans="1:3" x14ac:dyDescent="0.25">
      <c r="A30" s="9" t="s">
        <v>29</v>
      </c>
      <c r="B30" s="12">
        <v>12777.607653499837</v>
      </c>
      <c r="C30">
        <f>SAFADModel_final_000043[[#This Row],[Whole Building:Facility Total Electric Demand Power '[W'](Hourly) ]]/1000</f>
        <v>12.777607653499837</v>
      </c>
    </row>
    <row r="31" spans="1:3" x14ac:dyDescent="0.25">
      <c r="A31" s="9" t="s">
        <v>30</v>
      </c>
      <c r="B31" s="12">
        <v>12724.581492317891</v>
      </c>
      <c r="C31">
        <f>SAFADModel_final_000043[[#This Row],[Whole Building:Facility Total Electric Demand Power '[W'](Hourly) ]]/1000</f>
        <v>12.724581492317892</v>
      </c>
    </row>
    <row r="32" spans="1:3" x14ac:dyDescent="0.25">
      <c r="A32" s="9" t="s">
        <v>31</v>
      </c>
      <c r="B32" s="12">
        <v>12940.667980153697</v>
      </c>
      <c r="C32">
        <f>SAFADModel_final_000043[[#This Row],[Whole Building:Facility Total Electric Demand Power '[W'](Hourly) ]]/1000</f>
        <v>12.940667980153698</v>
      </c>
    </row>
    <row r="33" spans="1:3" x14ac:dyDescent="0.25">
      <c r="A33" s="9" t="s">
        <v>32</v>
      </c>
      <c r="B33" s="12">
        <v>46902.021176714683</v>
      </c>
      <c r="C33">
        <f>SAFADModel_final_000043[[#This Row],[Whole Building:Facility Total Electric Demand Power '[W'](Hourly) ]]/1000</f>
        <v>46.902021176714683</v>
      </c>
    </row>
    <row r="34" spans="1:3" x14ac:dyDescent="0.25">
      <c r="A34" s="9" t="s">
        <v>33</v>
      </c>
      <c r="B34" s="12">
        <v>154622.89131196632</v>
      </c>
      <c r="C34">
        <f>SAFADModel_final_000043[[#This Row],[Whole Building:Facility Total Electric Demand Power '[W'](Hourly) ]]/1000</f>
        <v>154.62289131196633</v>
      </c>
    </row>
    <row r="35" spans="1:3" x14ac:dyDescent="0.25">
      <c r="A35" s="9" t="s">
        <v>34</v>
      </c>
      <c r="B35" s="12">
        <v>208379.12478918859</v>
      </c>
      <c r="C35">
        <f>SAFADModel_final_000043[[#This Row],[Whole Building:Facility Total Electric Demand Power '[W'](Hourly) ]]/1000</f>
        <v>208.37912478918858</v>
      </c>
    </row>
    <row r="36" spans="1:3" x14ac:dyDescent="0.25">
      <c r="A36" s="9" t="s">
        <v>35</v>
      </c>
      <c r="B36" s="12">
        <v>214299.207360681</v>
      </c>
      <c r="C36">
        <f>SAFADModel_final_000043[[#This Row],[Whole Building:Facility Total Electric Demand Power '[W'](Hourly) ]]/1000</f>
        <v>214.29920736068101</v>
      </c>
    </row>
    <row r="37" spans="1:3" x14ac:dyDescent="0.25">
      <c r="A37" s="9" t="s">
        <v>36</v>
      </c>
      <c r="B37" s="12">
        <v>282940.58515941002</v>
      </c>
      <c r="C37">
        <f>SAFADModel_final_000043[[#This Row],[Whole Building:Facility Total Electric Demand Power '[W'](Hourly) ]]/1000</f>
        <v>282.94058515941003</v>
      </c>
    </row>
    <row r="38" spans="1:3" x14ac:dyDescent="0.25">
      <c r="A38" s="9" t="s">
        <v>37</v>
      </c>
      <c r="B38" s="12">
        <v>257769.21120549538</v>
      </c>
      <c r="C38">
        <f>SAFADModel_final_000043[[#This Row],[Whole Building:Facility Total Electric Demand Power '[W'](Hourly) ]]/1000</f>
        <v>257.76921120549537</v>
      </c>
    </row>
    <row r="39" spans="1:3" x14ac:dyDescent="0.25">
      <c r="A39" s="9" t="s">
        <v>38</v>
      </c>
      <c r="B39" s="12">
        <v>292149.8696665212</v>
      </c>
      <c r="C39">
        <f>SAFADModel_final_000043[[#This Row],[Whole Building:Facility Total Electric Demand Power '[W'](Hourly) ]]/1000</f>
        <v>292.14986966652123</v>
      </c>
    </row>
    <row r="40" spans="1:3" x14ac:dyDescent="0.25">
      <c r="A40" s="9" t="s">
        <v>39</v>
      </c>
      <c r="B40" s="12">
        <v>236895.80795785438</v>
      </c>
      <c r="C40">
        <f>SAFADModel_final_000043[[#This Row],[Whole Building:Facility Total Electric Demand Power '[W'](Hourly) ]]/1000</f>
        <v>236.89580795785437</v>
      </c>
    </row>
    <row r="41" spans="1:3" x14ac:dyDescent="0.25">
      <c r="A41" s="9" t="s">
        <v>40</v>
      </c>
      <c r="B41" s="12">
        <v>244790.07140310851</v>
      </c>
      <c r="C41">
        <f>SAFADModel_final_000043[[#This Row],[Whole Building:Facility Total Electric Demand Power '[W'](Hourly) ]]/1000</f>
        <v>244.7900714031085</v>
      </c>
    </row>
    <row r="42" spans="1:3" x14ac:dyDescent="0.25">
      <c r="A42" s="9" t="s">
        <v>41</v>
      </c>
      <c r="B42" s="12">
        <v>198374.43973446626</v>
      </c>
      <c r="C42">
        <f>SAFADModel_final_000043[[#This Row],[Whole Building:Facility Total Electric Demand Power '[W'](Hourly) ]]/1000</f>
        <v>198.37443973446625</v>
      </c>
    </row>
    <row r="43" spans="1:3" x14ac:dyDescent="0.25">
      <c r="A43" s="9" t="s">
        <v>42</v>
      </c>
      <c r="B43" s="12">
        <v>232906.36206369792</v>
      </c>
      <c r="C43">
        <f>SAFADModel_final_000043[[#This Row],[Whole Building:Facility Total Electric Demand Power '[W'](Hourly) ]]/1000</f>
        <v>232.90636206369791</v>
      </c>
    </row>
    <row r="44" spans="1:3" x14ac:dyDescent="0.25">
      <c r="A44" s="9" t="s">
        <v>43</v>
      </c>
      <c r="B44" s="12">
        <v>116724.82800873749</v>
      </c>
      <c r="C44">
        <f>SAFADModel_final_000043[[#This Row],[Whole Building:Facility Total Electric Demand Power '[W'](Hourly) ]]/1000</f>
        <v>116.72482800873749</v>
      </c>
    </row>
    <row r="45" spans="1:3" x14ac:dyDescent="0.25">
      <c r="A45" s="9" t="s">
        <v>44</v>
      </c>
      <c r="B45" s="12">
        <v>47943.630950129213</v>
      </c>
      <c r="C45">
        <f>SAFADModel_final_000043[[#This Row],[Whole Building:Facility Total Electric Demand Power '[W'](Hourly) ]]/1000</f>
        <v>47.943630950129211</v>
      </c>
    </row>
    <row r="46" spans="1:3" x14ac:dyDescent="0.25">
      <c r="A46" s="9" t="s">
        <v>45</v>
      </c>
      <c r="B46" s="12">
        <v>18130.471916202438</v>
      </c>
      <c r="C46">
        <f>SAFADModel_final_000043[[#This Row],[Whole Building:Facility Total Electric Demand Power '[W'](Hourly) ]]/1000</f>
        <v>18.130471916202438</v>
      </c>
    </row>
    <row r="47" spans="1:3" x14ac:dyDescent="0.25">
      <c r="A47" s="9" t="s">
        <v>46</v>
      </c>
      <c r="B47" s="12">
        <v>15040.151861869148</v>
      </c>
      <c r="C47">
        <f>SAFADModel_final_000043[[#This Row],[Whole Building:Facility Total Electric Demand Power '[W'](Hourly) ]]/1000</f>
        <v>15.040151861869148</v>
      </c>
    </row>
    <row r="48" spans="1:3" x14ac:dyDescent="0.25">
      <c r="A48" s="9" t="s">
        <v>47</v>
      </c>
      <c r="B48" s="12">
        <v>14456.317373767182</v>
      </c>
      <c r="C48">
        <f>SAFADModel_final_000043[[#This Row],[Whole Building:Facility Total Electric Demand Power '[W'](Hourly) ]]/1000</f>
        <v>14.456317373767183</v>
      </c>
    </row>
    <row r="49" spans="1:3" x14ac:dyDescent="0.25">
      <c r="A49" s="9" t="s">
        <v>48</v>
      </c>
      <c r="B49" s="12">
        <v>14116.258254057626</v>
      </c>
      <c r="C49">
        <f>SAFADModel_final_000043[[#This Row],[Whole Building:Facility Total Electric Demand Power '[W'](Hourly) ]]/1000</f>
        <v>14.116258254057627</v>
      </c>
    </row>
    <row r="50" spans="1:3" x14ac:dyDescent="0.25">
      <c r="A50" s="9" t="s">
        <v>49</v>
      </c>
      <c r="B50" s="12">
        <v>13811.887669012322</v>
      </c>
      <c r="C50">
        <f>SAFADModel_final_000043[[#This Row],[Whole Building:Facility Total Electric Demand Power '[W'](Hourly) ]]/1000</f>
        <v>13.811887669012322</v>
      </c>
    </row>
    <row r="51" spans="1:3" x14ac:dyDescent="0.25">
      <c r="A51" s="9" t="s">
        <v>50</v>
      </c>
      <c r="B51" s="12">
        <v>13608.654748097179</v>
      </c>
      <c r="C51">
        <f>SAFADModel_final_000043[[#This Row],[Whole Building:Facility Total Electric Demand Power '[W'](Hourly) ]]/1000</f>
        <v>13.608654748097178</v>
      </c>
    </row>
    <row r="52" spans="1:3" x14ac:dyDescent="0.25">
      <c r="A52" s="9" t="s">
        <v>51</v>
      </c>
      <c r="B52" s="12">
        <v>13361.143228835377</v>
      </c>
      <c r="C52">
        <f>SAFADModel_final_000043[[#This Row],[Whole Building:Facility Total Electric Demand Power '[W'](Hourly) ]]/1000</f>
        <v>13.361143228835378</v>
      </c>
    </row>
    <row r="53" spans="1:3" x14ac:dyDescent="0.25">
      <c r="A53" s="9" t="s">
        <v>52</v>
      </c>
      <c r="B53" s="12">
        <v>12946.537309611036</v>
      </c>
      <c r="C53">
        <f>SAFADModel_final_000043[[#This Row],[Whole Building:Facility Total Electric Demand Power '[W'](Hourly) ]]/1000</f>
        <v>12.946537309611037</v>
      </c>
    </row>
    <row r="54" spans="1:3" x14ac:dyDescent="0.25">
      <c r="A54" s="9" t="s">
        <v>53</v>
      </c>
      <c r="B54" s="12">
        <v>12449.983586896122</v>
      </c>
      <c r="C54">
        <f>SAFADModel_final_000043[[#This Row],[Whole Building:Facility Total Electric Demand Power '[W'](Hourly) ]]/1000</f>
        <v>12.449983586896122</v>
      </c>
    </row>
    <row r="55" spans="1:3" x14ac:dyDescent="0.25">
      <c r="A55" s="9" t="s">
        <v>54</v>
      </c>
      <c r="B55" s="12">
        <v>12242.971544939015</v>
      </c>
      <c r="C55">
        <f>SAFADModel_final_000043[[#This Row],[Whole Building:Facility Total Electric Demand Power '[W'](Hourly) ]]/1000</f>
        <v>12.242971544939016</v>
      </c>
    </row>
    <row r="56" spans="1:3" x14ac:dyDescent="0.25">
      <c r="A56" s="9" t="s">
        <v>55</v>
      </c>
      <c r="B56" s="12">
        <v>12671.11492914593</v>
      </c>
      <c r="C56">
        <f>SAFADModel_final_000043[[#This Row],[Whole Building:Facility Total Electric Demand Power '[W'](Hourly) ]]/1000</f>
        <v>12.671114929145929</v>
      </c>
    </row>
    <row r="57" spans="1:3" x14ac:dyDescent="0.25">
      <c r="A57" s="9" t="s">
        <v>56</v>
      </c>
      <c r="B57" s="12">
        <v>57249.56013150615</v>
      </c>
      <c r="C57">
        <f>SAFADModel_final_000043[[#This Row],[Whole Building:Facility Total Electric Demand Power '[W'](Hourly) ]]/1000</f>
        <v>57.249560131506151</v>
      </c>
    </row>
    <row r="58" spans="1:3" x14ac:dyDescent="0.25">
      <c r="A58" s="9" t="s">
        <v>57</v>
      </c>
      <c r="B58" s="12">
        <v>130928.00218478536</v>
      </c>
      <c r="C58">
        <f>SAFADModel_final_000043[[#This Row],[Whole Building:Facility Total Electric Demand Power '[W'](Hourly) ]]/1000</f>
        <v>130.92800218478536</v>
      </c>
    </row>
    <row r="59" spans="1:3" x14ac:dyDescent="0.25">
      <c r="A59" s="9" t="s">
        <v>58</v>
      </c>
      <c r="B59" s="12">
        <v>184012.02485710147</v>
      </c>
      <c r="C59">
        <f>SAFADModel_final_000043[[#This Row],[Whole Building:Facility Total Electric Demand Power '[W'](Hourly) ]]/1000</f>
        <v>184.01202485710147</v>
      </c>
    </row>
    <row r="60" spans="1:3" x14ac:dyDescent="0.25">
      <c r="A60" s="9" t="s">
        <v>59</v>
      </c>
      <c r="B60" s="12">
        <v>212370.26036368069</v>
      </c>
      <c r="C60">
        <f>SAFADModel_final_000043[[#This Row],[Whole Building:Facility Total Electric Demand Power '[W'](Hourly) ]]/1000</f>
        <v>212.3702603636807</v>
      </c>
    </row>
    <row r="61" spans="1:3" x14ac:dyDescent="0.25">
      <c r="A61" s="9" t="s">
        <v>60</v>
      </c>
      <c r="B61" s="12">
        <v>295489.19668672862</v>
      </c>
      <c r="C61">
        <f>SAFADModel_final_000043[[#This Row],[Whole Building:Facility Total Electric Demand Power '[W'](Hourly) ]]/1000</f>
        <v>295.48919668672863</v>
      </c>
    </row>
    <row r="62" spans="1:3" x14ac:dyDescent="0.25">
      <c r="A62" s="9" t="s">
        <v>61</v>
      </c>
      <c r="B62" s="12">
        <v>304489.77527058678</v>
      </c>
      <c r="C62">
        <f>SAFADModel_final_000043[[#This Row],[Whole Building:Facility Total Electric Demand Power '[W'](Hourly) ]]/1000</f>
        <v>304.48977527058679</v>
      </c>
    </row>
    <row r="63" spans="1:3" x14ac:dyDescent="0.25">
      <c r="A63" s="9" t="s">
        <v>62</v>
      </c>
      <c r="B63" s="12">
        <v>327285.52146576584</v>
      </c>
      <c r="C63">
        <f>SAFADModel_final_000043[[#This Row],[Whole Building:Facility Total Electric Demand Power '[W'](Hourly) ]]/1000</f>
        <v>327.28552146576584</v>
      </c>
    </row>
    <row r="64" spans="1:3" x14ac:dyDescent="0.25">
      <c r="A64" s="9" t="s">
        <v>63</v>
      </c>
      <c r="B64" s="12">
        <v>324667.52271753241</v>
      </c>
      <c r="C64">
        <f>SAFADModel_final_000043[[#This Row],[Whole Building:Facility Total Electric Demand Power '[W'](Hourly) ]]/1000</f>
        <v>324.66752271753239</v>
      </c>
    </row>
    <row r="65" spans="1:3" x14ac:dyDescent="0.25">
      <c r="A65" s="9" t="s">
        <v>64</v>
      </c>
      <c r="B65" s="12">
        <v>212154.61136797632</v>
      </c>
      <c r="C65">
        <f>SAFADModel_final_000043[[#This Row],[Whole Building:Facility Total Electric Demand Power '[W'](Hourly) ]]/1000</f>
        <v>212.15461136797632</v>
      </c>
    </row>
    <row r="66" spans="1:3" x14ac:dyDescent="0.25">
      <c r="A66" s="9" t="s">
        <v>65</v>
      </c>
      <c r="B66" s="12">
        <v>101102.35953188594</v>
      </c>
      <c r="C66">
        <f>SAFADModel_final_000043[[#This Row],[Whole Building:Facility Total Electric Demand Power '[W'](Hourly) ]]/1000</f>
        <v>101.10235953188594</v>
      </c>
    </row>
    <row r="67" spans="1:3" x14ac:dyDescent="0.25">
      <c r="A67" s="9" t="s">
        <v>66</v>
      </c>
      <c r="B67" s="12">
        <v>114945.23579445689</v>
      </c>
      <c r="C67">
        <f>SAFADModel_final_000043[[#This Row],[Whole Building:Facility Total Electric Demand Power '[W'](Hourly) ]]/1000</f>
        <v>114.94523579445689</v>
      </c>
    </row>
    <row r="68" spans="1:3" x14ac:dyDescent="0.25">
      <c r="A68" s="9" t="s">
        <v>67</v>
      </c>
      <c r="B68" s="12">
        <v>49106.793759422028</v>
      </c>
      <c r="C68">
        <f>SAFADModel_final_000043[[#This Row],[Whole Building:Facility Total Electric Demand Power '[W'](Hourly) ]]/1000</f>
        <v>49.106793759422025</v>
      </c>
    </row>
    <row r="69" spans="1:3" x14ac:dyDescent="0.25">
      <c r="A69" s="9" t="s">
        <v>68</v>
      </c>
      <c r="B69" s="12">
        <v>17492.659550430995</v>
      </c>
      <c r="C69">
        <f>SAFADModel_final_000043[[#This Row],[Whole Building:Facility Total Electric Demand Power '[W'](Hourly) ]]/1000</f>
        <v>17.492659550430997</v>
      </c>
    </row>
    <row r="70" spans="1:3" x14ac:dyDescent="0.25">
      <c r="A70" s="9" t="s">
        <v>69</v>
      </c>
      <c r="B70" s="12">
        <v>16862.519733052355</v>
      </c>
      <c r="C70">
        <f>SAFADModel_final_000043[[#This Row],[Whole Building:Facility Total Electric Demand Power '[W'](Hourly) ]]/1000</f>
        <v>16.862519733052356</v>
      </c>
    </row>
    <row r="71" spans="1:3" x14ac:dyDescent="0.25">
      <c r="A71" s="9" t="s">
        <v>70</v>
      </c>
      <c r="B71" s="12">
        <v>16338.590716567205</v>
      </c>
      <c r="C71">
        <f>SAFADModel_final_000043[[#This Row],[Whole Building:Facility Total Electric Demand Power '[W'](Hourly) ]]/1000</f>
        <v>16.338590716567204</v>
      </c>
    </row>
    <row r="72" spans="1:3" x14ac:dyDescent="0.25">
      <c r="A72" s="9" t="s">
        <v>71</v>
      </c>
      <c r="B72" s="12">
        <v>16252.711833483598</v>
      </c>
      <c r="C72">
        <f>SAFADModel_final_000043[[#This Row],[Whole Building:Facility Total Electric Demand Power '[W'](Hourly) ]]/1000</f>
        <v>16.252711833483598</v>
      </c>
    </row>
    <row r="73" spans="1:3" x14ac:dyDescent="0.25">
      <c r="A73" s="9" t="s">
        <v>72</v>
      </c>
      <c r="B73" s="12">
        <v>16184.434955766652</v>
      </c>
      <c r="C73">
        <f>SAFADModel_final_000043[[#This Row],[Whole Building:Facility Total Electric Demand Power '[W'](Hourly) ]]/1000</f>
        <v>16.184434955766651</v>
      </c>
    </row>
    <row r="74" spans="1:3" x14ac:dyDescent="0.25">
      <c r="A74" s="9" t="s">
        <v>73</v>
      </c>
      <c r="B74" s="12">
        <v>15141.949633316684</v>
      </c>
      <c r="C74">
        <f>SAFADModel_final_000043[[#This Row],[Whole Building:Facility Total Electric Demand Power '[W'](Hourly) ]]/1000</f>
        <v>15.141949633316685</v>
      </c>
    </row>
    <row r="75" spans="1:3" x14ac:dyDescent="0.25">
      <c r="A75" s="9" t="s">
        <v>74</v>
      </c>
      <c r="B75" s="12">
        <v>15096.290097253661</v>
      </c>
      <c r="C75">
        <f>SAFADModel_final_000043[[#This Row],[Whole Building:Facility Total Electric Demand Power '[W'](Hourly) ]]/1000</f>
        <v>15.096290097253661</v>
      </c>
    </row>
    <row r="76" spans="1:3" x14ac:dyDescent="0.25">
      <c r="A76" s="9" t="s">
        <v>75</v>
      </c>
      <c r="B76" s="12">
        <v>14877.670109616192</v>
      </c>
      <c r="C76">
        <f>SAFADModel_final_000043[[#This Row],[Whole Building:Facility Total Electric Demand Power '[W'](Hourly) ]]/1000</f>
        <v>14.877670109616192</v>
      </c>
    </row>
    <row r="77" spans="1:3" x14ac:dyDescent="0.25">
      <c r="A77" s="9" t="s">
        <v>76</v>
      </c>
      <c r="B77" s="12">
        <v>14654.850560678808</v>
      </c>
      <c r="C77">
        <f>SAFADModel_final_000043[[#This Row],[Whole Building:Facility Total Electric Demand Power '[W'](Hourly) ]]/1000</f>
        <v>14.654850560678808</v>
      </c>
    </row>
    <row r="78" spans="1:3" x14ac:dyDescent="0.25">
      <c r="A78" s="9" t="s">
        <v>77</v>
      </c>
      <c r="B78" s="12">
        <v>14452.024203142961</v>
      </c>
      <c r="C78">
        <f>SAFADModel_final_000043[[#This Row],[Whole Building:Facility Total Electric Demand Power '[W'](Hourly) ]]/1000</f>
        <v>14.45202420314296</v>
      </c>
    </row>
    <row r="79" spans="1:3" x14ac:dyDescent="0.25">
      <c r="A79" s="9" t="s">
        <v>78</v>
      </c>
      <c r="B79" s="12">
        <v>14330.096213112027</v>
      </c>
      <c r="C79">
        <f>SAFADModel_final_000043[[#This Row],[Whole Building:Facility Total Electric Demand Power '[W'](Hourly) ]]/1000</f>
        <v>14.330096213112027</v>
      </c>
    </row>
    <row r="80" spans="1:3" x14ac:dyDescent="0.25">
      <c r="A80" s="9" t="s">
        <v>79</v>
      </c>
      <c r="B80" s="12">
        <v>14492.16733177829</v>
      </c>
      <c r="C80">
        <f>SAFADModel_final_000043[[#This Row],[Whole Building:Facility Total Electric Demand Power '[W'](Hourly) ]]/1000</f>
        <v>14.49216733177829</v>
      </c>
    </row>
    <row r="81" spans="1:3" x14ac:dyDescent="0.25">
      <c r="A81" s="9" t="s">
        <v>80</v>
      </c>
      <c r="B81" s="12">
        <v>51914.527915789782</v>
      </c>
      <c r="C81">
        <f>SAFADModel_final_000043[[#This Row],[Whole Building:Facility Total Electric Demand Power '[W'](Hourly) ]]/1000</f>
        <v>51.914527915789783</v>
      </c>
    </row>
    <row r="82" spans="1:3" x14ac:dyDescent="0.25">
      <c r="A82" s="9" t="s">
        <v>81</v>
      </c>
      <c r="B82" s="12">
        <v>189464.16444103801</v>
      </c>
      <c r="C82">
        <f>SAFADModel_final_000043[[#This Row],[Whole Building:Facility Total Electric Demand Power '[W'](Hourly) ]]/1000</f>
        <v>189.46416444103801</v>
      </c>
    </row>
    <row r="83" spans="1:3" x14ac:dyDescent="0.25">
      <c r="A83" s="9" t="s">
        <v>82</v>
      </c>
      <c r="B83" s="12">
        <v>238916.3153523847</v>
      </c>
      <c r="C83">
        <f>SAFADModel_final_000043[[#This Row],[Whole Building:Facility Total Electric Demand Power '[W'](Hourly) ]]/1000</f>
        <v>238.91631535238469</v>
      </c>
    </row>
    <row r="84" spans="1:3" x14ac:dyDescent="0.25">
      <c r="A84" s="9" t="s">
        <v>83</v>
      </c>
      <c r="B84" s="12">
        <v>302426.16345697868</v>
      </c>
      <c r="C84">
        <f>SAFADModel_final_000043[[#This Row],[Whole Building:Facility Total Electric Demand Power '[W'](Hourly) ]]/1000</f>
        <v>302.42616345697866</v>
      </c>
    </row>
    <row r="85" spans="1:3" x14ac:dyDescent="0.25">
      <c r="A85" s="9" t="s">
        <v>84</v>
      </c>
      <c r="B85" s="12">
        <v>328971.8785155089</v>
      </c>
      <c r="C85">
        <f>SAFADModel_final_000043[[#This Row],[Whole Building:Facility Total Electric Demand Power '[W'](Hourly) ]]/1000</f>
        <v>328.97187851550888</v>
      </c>
    </row>
    <row r="86" spans="1:3" x14ac:dyDescent="0.25">
      <c r="A86" s="9" t="s">
        <v>85</v>
      </c>
      <c r="B86" s="12">
        <v>348637.26530433964</v>
      </c>
      <c r="C86">
        <f>SAFADModel_final_000043[[#This Row],[Whole Building:Facility Total Electric Demand Power '[W'](Hourly) ]]/1000</f>
        <v>348.63726530433962</v>
      </c>
    </row>
    <row r="87" spans="1:3" x14ac:dyDescent="0.25">
      <c r="A87" s="9" t="s">
        <v>86</v>
      </c>
      <c r="B87" s="12">
        <v>365832.07729591109</v>
      </c>
      <c r="C87">
        <f>SAFADModel_final_000043[[#This Row],[Whole Building:Facility Total Electric Demand Power '[W'](Hourly) ]]/1000</f>
        <v>365.83207729591106</v>
      </c>
    </row>
    <row r="88" spans="1:3" x14ac:dyDescent="0.25">
      <c r="A88" s="9" t="s">
        <v>87</v>
      </c>
      <c r="B88" s="12">
        <v>298498.17444658908</v>
      </c>
      <c r="C88">
        <f>SAFADModel_final_000043[[#This Row],[Whole Building:Facility Total Electric Demand Power '[W'](Hourly) ]]/1000</f>
        <v>298.49817444658908</v>
      </c>
    </row>
    <row r="89" spans="1:3" x14ac:dyDescent="0.25">
      <c r="A89" s="9" t="s">
        <v>88</v>
      </c>
      <c r="B89" s="12">
        <v>305764.64014699165</v>
      </c>
      <c r="C89">
        <f>SAFADModel_final_000043[[#This Row],[Whole Building:Facility Total Electric Demand Power '[W'](Hourly) ]]/1000</f>
        <v>305.76464014699167</v>
      </c>
    </row>
    <row r="90" spans="1:3" x14ac:dyDescent="0.25">
      <c r="A90" s="9" t="s">
        <v>89</v>
      </c>
      <c r="B90" s="12">
        <v>281944.82698805485</v>
      </c>
      <c r="C90">
        <f>SAFADModel_final_000043[[#This Row],[Whole Building:Facility Total Electric Demand Power '[W'](Hourly) ]]/1000</f>
        <v>281.94482698805484</v>
      </c>
    </row>
    <row r="91" spans="1:3" x14ac:dyDescent="0.25">
      <c r="A91" s="9" t="s">
        <v>90</v>
      </c>
      <c r="B91" s="12">
        <v>175534.43688374155</v>
      </c>
      <c r="C91">
        <f>SAFADModel_final_000043[[#This Row],[Whole Building:Facility Total Electric Demand Power '[W'](Hourly) ]]/1000</f>
        <v>175.53443688374156</v>
      </c>
    </row>
    <row r="92" spans="1:3" x14ac:dyDescent="0.25">
      <c r="A92" s="9" t="s">
        <v>91</v>
      </c>
      <c r="B92" s="12">
        <v>113216.53669482599</v>
      </c>
      <c r="C92">
        <f>SAFADModel_final_000043[[#This Row],[Whole Building:Facility Total Electric Demand Power '[W'](Hourly) ]]/1000</f>
        <v>113.21653669482599</v>
      </c>
    </row>
    <row r="93" spans="1:3" x14ac:dyDescent="0.25">
      <c r="A93" s="9" t="s">
        <v>92</v>
      </c>
      <c r="B93" s="12">
        <v>74462.88412649183</v>
      </c>
      <c r="C93">
        <f>SAFADModel_final_000043[[#This Row],[Whole Building:Facility Total Electric Demand Power '[W'](Hourly) ]]/1000</f>
        <v>74.462884126491829</v>
      </c>
    </row>
    <row r="94" spans="1:3" x14ac:dyDescent="0.25">
      <c r="A94" s="9" t="s">
        <v>93</v>
      </c>
      <c r="B94" s="12">
        <v>16412.715523074712</v>
      </c>
      <c r="C94">
        <f>SAFADModel_final_000043[[#This Row],[Whole Building:Facility Total Electric Demand Power '[W'](Hourly) ]]/1000</f>
        <v>16.412715523074713</v>
      </c>
    </row>
    <row r="95" spans="1:3" x14ac:dyDescent="0.25">
      <c r="A95" s="9" t="s">
        <v>94</v>
      </c>
      <c r="B95" s="12">
        <v>15268.531428369306</v>
      </c>
      <c r="C95">
        <f>SAFADModel_final_000043[[#This Row],[Whole Building:Facility Total Electric Demand Power '[W'](Hourly) ]]/1000</f>
        <v>15.268531428369306</v>
      </c>
    </row>
    <row r="96" spans="1:3" x14ac:dyDescent="0.25">
      <c r="A96" s="9" t="s">
        <v>95</v>
      </c>
      <c r="B96" s="12">
        <v>15205.221198840443</v>
      </c>
      <c r="C96">
        <f>SAFADModel_final_000043[[#This Row],[Whole Building:Facility Total Electric Demand Power '[W'](Hourly) ]]/1000</f>
        <v>15.205221198840443</v>
      </c>
    </row>
    <row r="97" spans="1:3" x14ac:dyDescent="0.25">
      <c r="A97" s="9" t="s">
        <v>96</v>
      </c>
      <c r="B97" s="12">
        <v>15053.245599916649</v>
      </c>
      <c r="C97">
        <f>SAFADModel_final_000043[[#This Row],[Whole Building:Facility Total Electric Demand Power '[W'](Hourly) ]]/1000</f>
        <v>15.053245599916648</v>
      </c>
    </row>
    <row r="98" spans="1:3" x14ac:dyDescent="0.25">
      <c r="A98" s="9" t="s">
        <v>97</v>
      </c>
      <c r="B98" s="12">
        <v>16221.953545648343</v>
      </c>
      <c r="C98">
        <f>SAFADModel_final_000043[[#This Row],[Whole Building:Facility Total Electric Demand Power '[W'](Hourly) ]]/1000</f>
        <v>16.221953545648343</v>
      </c>
    </row>
    <row r="99" spans="1:3" x14ac:dyDescent="0.25">
      <c r="A99" s="9" t="s">
        <v>98</v>
      </c>
      <c r="B99" s="12">
        <v>16175.033205020203</v>
      </c>
      <c r="C99">
        <f>SAFADModel_final_000043[[#This Row],[Whole Building:Facility Total Electric Demand Power '[W'](Hourly) ]]/1000</f>
        <v>16.175033205020203</v>
      </c>
    </row>
    <row r="100" spans="1:3" x14ac:dyDescent="0.25">
      <c r="A100" s="9" t="s">
        <v>99</v>
      </c>
      <c r="B100" s="12">
        <v>16127.642043347167</v>
      </c>
      <c r="C100">
        <f>SAFADModel_final_000043[[#This Row],[Whole Building:Facility Total Electric Demand Power '[W'](Hourly) ]]/1000</f>
        <v>16.127642043347166</v>
      </c>
    </row>
    <row r="101" spans="1:3" x14ac:dyDescent="0.25">
      <c r="A101" s="9" t="s">
        <v>100</v>
      </c>
      <c r="B101" s="12">
        <v>15958.037642634154</v>
      </c>
      <c r="C101">
        <f>SAFADModel_final_000043[[#This Row],[Whole Building:Facility Total Electric Demand Power '[W'](Hourly) ]]/1000</f>
        <v>15.958037642634153</v>
      </c>
    </row>
    <row r="102" spans="1:3" x14ac:dyDescent="0.25">
      <c r="A102" s="9" t="s">
        <v>101</v>
      </c>
      <c r="B102" s="12">
        <v>15678.375038446176</v>
      </c>
      <c r="C102">
        <f>SAFADModel_final_000043[[#This Row],[Whole Building:Facility Total Electric Demand Power '[W'](Hourly) ]]/1000</f>
        <v>15.678375038446177</v>
      </c>
    </row>
    <row r="103" spans="1:3" x14ac:dyDescent="0.25">
      <c r="A103" s="9" t="s">
        <v>102</v>
      </c>
      <c r="B103" s="12">
        <v>15577.803749472449</v>
      </c>
      <c r="C103">
        <f>SAFADModel_final_000043[[#This Row],[Whole Building:Facility Total Electric Demand Power '[W'](Hourly) ]]/1000</f>
        <v>15.577803749472448</v>
      </c>
    </row>
    <row r="104" spans="1:3" x14ac:dyDescent="0.25">
      <c r="A104" s="9" t="s">
        <v>103</v>
      </c>
      <c r="B104" s="12">
        <v>15683.634047495469</v>
      </c>
      <c r="C104">
        <f>SAFADModel_final_000043[[#This Row],[Whole Building:Facility Total Electric Demand Power '[W'](Hourly) ]]/1000</f>
        <v>15.683634047495469</v>
      </c>
    </row>
    <row r="105" spans="1:3" x14ac:dyDescent="0.25">
      <c r="A105" s="9" t="s">
        <v>104</v>
      </c>
      <c r="B105" s="12">
        <v>62734.447434184862</v>
      </c>
      <c r="C105">
        <f>SAFADModel_final_000043[[#This Row],[Whole Building:Facility Total Electric Demand Power '[W'](Hourly) ]]/1000</f>
        <v>62.734447434184865</v>
      </c>
    </row>
    <row r="106" spans="1:3" x14ac:dyDescent="0.25">
      <c r="A106" s="9" t="s">
        <v>105</v>
      </c>
      <c r="B106" s="12">
        <v>139250.04714662314</v>
      </c>
      <c r="C106">
        <f>SAFADModel_final_000043[[#This Row],[Whole Building:Facility Total Electric Demand Power '[W'](Hourly) ]]/1000</f>
        <v>139.25004714662313</v>
      </c>
    </row>
    <row r="107" spans="1:3" x14ac:dyDescent="0.25">
      <c r="A107" s="9" t="s">
        <v>106</v>
      </c>
      <c r="B107" s="12">
        <v>273988.71250838536</v>
      </c>
      <c r="C107">
        <f>SAFADModel_final_000043[[#This Row],[Whole Building:Facility Total Electric Demand Power '[W'](Hourly) ]]/1000</f>
        <v>273.98871250838533</v>
      </c>
    </row>
    <row r="108" spans="1:3" x14ac:dyDescent="0.25">
      <c r="A108" s="9" t="s">
        <v>107</v>
      </c>
      <c r="B108" s="12">
        <v>250151.8466229116</v>
      </c>
      <c r="C108">
        <f>SAFADModel_final_000043[[#This Row],[Whole Building:Facility Total Electric Demand Power '[W'](Hourly) ]]/1000</f>
        <v>250.15184662291159</v>
      </c>
    </row>
    <row r="109" spans="1:3" x14ac:dyDescent="0.25">
      <c r="A109" s="9" t="s">
        <v>108</v>
      </c>
      <c r="B109" s="12">
        <v>250851.35893245519</v>
      </c>
      <c r="C109">
        <f>SAFADModel_final_000043[[#This Row],[Whole Building:Facility Total Electric Demand Power '[W'](Hourly) ]]/1000</f>
        <v>250.85135893245518</v>
      </c>
    </row>
    <row r="110" spans="1:3" x14ac:dyDescent="0.25">
      <c r="A110" s="9" t="s">
        <v>109</v>
      </c>
      <c r="B110" s="12">
        <v>280602.98910460621</v>
      </c>
      <c r="C110">
        <f>SAFADModel_final_000043[[#This Row],[Whole Building:Facility Total Electric Demand Power '[W'](Hourly) ]]/1000</f>
        <v>280.60298910460619</v>
      </c>
    </row>
    <row r="111" spans="1:3" x14ac:dyDescent="0.25">
      <c r="A111" s="9" t="s">
        <v>110</v>
      </c>
      <c r="B111" s="12">
        <v>292419.94781921839</v>
      </c>
      <c r="C111">
        <f>SAFADModel_final_000043[[#This Row],[Whole Building:Facility Total Electric Demand Power '[W'](Hourly) ]]/1000</f>
        <v>292.41994781921841</v>
      </c>
    </row>
    <row r="112" spans="1:3" x14ac:dyDescent="0.25">
      <c r="A112" s="9" t="s">
        <v>111</v>
      </c>
      <c r="B112" s="12">
        <v>209961.7322264885</v>
      </c>
      <c r="C112">
        <f>SAFADModel_final_000043[[#This Row],[Whole Building:Facility Total Electric Demand Power '[W'](Hourly) ]]/1000</f>
        <v>209.96173222648849</v>
      </c>
    </row>
    <row r="113" spans="1:3" x14ac:dyDescent="0.25">
      <c r="A113" s="9" t="s">
        <v>112</v>
      </c>
      <c r="B113" s="12">
        <v>186613.74862442911</v>
      </c>
      <c r="C113">
        <f>SAFADModel_final_000043[[#This Row],[Whole Building:Facility Total Electric Demand Power '[W'](Hourly) ]]/1000</f>
        <v>186.61374862442909</v>
      </c>
    </row>
    <row r="114" spans="1:3" x14ac:dyDescent="0.25">
      <c r="A114" s="9" t="s">
        <v>113</v>
      </c>
      <c r="B114" s="12">
        <v>180699.80244923764</v>
      </c>
      <c r="C114">
        <f>SAFADModel_final_000043[[#This Row],[Whole Building:Facility Total Electric Demand Power '[W'](Hourly) ]]/1000</f>
        <v>180.69980244923764</v>
      </c>
    </row>
    <row r="115" spans="1:3" x14ac:dyDescent="0.25">
      <c r="A115" s="9" t="s">
        <v>114</v>
      </c>
      <c r="B115" s="12">
        <v>114543.01460643014</v>
      </c>
      <c r="C115">
        <f>SAFADModel_final_000043[[#This Row],[Whole Building:Facility Total Electric Demand Power '[W'](Hourly) ]]/1000</f>
        <v>114.54301460643013</v>
      </c>
    </row>
    <row r="116" spans="1:3" x14ac:dyDescent="0.25">
      <c r="A116" s="9" t="s">
        <v>115</v>
      </c>
      <c r="B116" s="12">
        <v>55872.916120343296</v>
      </c>
      <c r="C116">
        <f>SAFADModel_final_000043[[#This Row],[Whole Building:Facility Total Electric Demand Power '[W'](Hourly) ]]/1000</f>
        <v>55.872916120343298</v>
      </c>
    </row>
    <row r="117" spans="1:3" x14ac:dyDescent="0.25">
      <c r="A117" s="9" t="s">
        <v>116</v>
      </c>
      <c r="B117" s="12">
        <v>32731.701896950108</v>
      </c>
      <c r="C117">
        <f>SAFADModel_final_000043[[#This Row],[Whole Building:Facility Total Electric Demand Power '[W'](Hourly) ]]/1000</f>
        <v>32.731701896950106</v>
      </c>
    </row>
    <row r="118" spans="1:3" x14ac:dyDescent="0.25">
      <c r="A118" s="9" t="s">
        <v>117</v>
      </c>
      <c r="B118" s="12">
        <v>24419.345327068047</v>
      </c>
      <c r="C118">
        <f>SAFADModel_final_000043[[#This Row],[Whole Building:Facility Total Electric Demand Power '[W'](Hourly) ]]/1000</f>
        <v>24.419345327068047</v>
      </c>
    </row>
    <row r="119" spans="1:3" x14ac:dyDescent="0.25">
      <c r="A119" s="9" t="s">
        <v>118</v>
      </c>
      <c r="B119" s="12">
        <v>16281.637247833058</v>
      </c>
      <c r="C119">
        <f>SAFADModel_final_000043[[#This Row],[Whole Building:Facility Total Electric Demand Power '[W'](Hourly) ]]/1000</f>
        <v>16.281637247833057</v>
      </c>
    </row>
    <row r="120" spans="1:3" x14ac:dyDescent="0.25">
      <c r="A120" s="9" t="s">
        <v>119</v>
      </c>
      <c r="B120" s="12">
        <v>16220.15131994556</v>
      </c>
      <c r="C120">
        <f>SAFADModel_final_000043[[#This Row],[Whole Building:Facility Total Electric Demand Power '[W'](Hourly) ]]/1000</f>
        <v>16.220151319945561</v>
      </c>
    </row>
    <row r="121" spans="1:3" x14ac:dyDescent="0.25">
      <c r="A121" s="9" t="s">
        <v>120</v>
      </c>
      <c r="B121" s="12">
        <v>16177.854110442277</v>
      </c>
      <c r="C121">
        <f>SAFADModel_final_000043[[#This Row],[Whole Building:Facility Total Electric Demand Power '[W'](Hourly) ]]/1000</f>
        <v>16.177854110442276</v>
      </c>
    </row>
    <row r="122" spans="1:3" x14ac:dyDescent="0.25">
      <c r="A122" s="9" t="s">
        <v>533</v>
      </c>
      <c r="B122" s="12">
        <v>16083.756267749171</v>
      </c>
      <c r="C122">
        <f>SAFADModel_final_000043[[#This Row],[Whole Building:Facility Total Electric Demand Power '[W'](Hourly) ]]/1000</f>
        <v>16.083756267749173</v>
      </c>
    </row>
    <row r="123" spans="1:3" x14ac:dyDescent="0.25">
      <c r="A123" s="9" t="s">
        <v>534</v>
      </c>
      <c r="B123" s="12">
        <v>16069.222003771405</v>
      </c>
      <c r="C123">
        <f>SAFADModel_final_000043[[#This Row],[Whole Building:Facility Total Electric Demand Power '[W'](Hourly) ]]/1000</f>
        <v>16.069222003771404</v>
      </c>
    </row>
    <row r="124" spans="1:3" x14ac:dyDescent="0.25">
      <c r="A124" s="9" t="s">
        <v>535</v>
      </c>
      <c r="B124" s="12">
        <v>15985.460327731033</v>
      </c>
      <c r="C124">
        <f>SAFADModel_final_000043[[#This Row],[Whole Building:Facility Total Electric Demand Power '[W'](Hourly) ]]/1000</f>
        <v>15.985460327731033</v>
      </c>
    </row>
    <row r="125" spans="1:3" x14ac:dyDescent="0.25">
      <c r="A125" s="9" t="s">
        <v>536</v>
      </c>
      <c r="B125" s="12">
        <v>15788.083804137832</v>
      </c>
      <c r="C125">
        <f>SAFADModel_final_000043[[#This Row],[Whole Building:Facility Total Electric Demand Power '[W'](Hourly) ]]/1000</f>
        <v>15.788083804137832</v>
      </c>
    </row>
    <row r="126" spans="1:3" x14ac:dyDescent="0.25">
      <c r="A126" s="9" t="s">
        <v>537</v>
      </c>
      <c r="B126" s="12">
        <v>15518.494982599555</v>
      </c>
      <c r="C126">
        <f>SAFADModel_final_000043[[#This Row],[Whole Building:Facility Total Electric Demand Power '[W'](Hourly) ]]/1000</f>
        <v>15.518494982599556</v>
      </c>
    </row>
    <row r="127" spans="1:3" x14ac:dyDescent="0.25">
      <c r="A127" s="9" t="s">
        <v>538</v>
      </c>
      <c r="B127" s="12">
        <v>15317.096540517567</v>
      </c>
      <c r="C127">
        <f>SAFADModel_final_000043[[#This Row],[Whole Building:Facility Total Electric Demand Power '[W'](Hourly) ]]/1000</f>
        <v>15.317096540517566</v>
      </c>
    </row>
    <row r="128" spans="1:3" x14ac:dyDescent="0.25">
      <c r="A128" s="9" t="s">
        <v>539</v>
      </c>
      <c r="B128" s="12">
        <v>15227.385999610151</v>
      </c>
      <c r="C128">
        <f>SAFADModel_final_000043[[#This Row],[Whole Building:Facility Total Electric Demand Power '[W'](Hourly) ]]/1000</f>
        <v>15.227385999610151</v>
      </c>
    </row>
    <row r="129" spans="1:3" x14ac:dyDescent="0.25">
      <c r="A129" s="9" t="s">
        <v>540</v>
      </c>
      <c r="B129" s="12">
        <v>15260.440567927644</v>
      </c>
      <c r="C129">
        <f>SAFADModel_final_000043[[#This Row],[Whole Building:Facility Total Electric Demand Power '[W'](Hourly) ]]/1000</f>
        <v>15.260440567927644</v>
      </c>
    </row>
    <row r="130" spans="1:3" x14ac:dyDescent="0.25">
      <c r="A130" s="9" t="s">
        <v>541</v>
      </c>
      <c r="B130" s="12">
        <v>52004.291061458644</v>
      </c>
      <c r="C130">
        <f>SAFADModel_final_000043[[#This Row],[Whole Building:Facility Total Electric Demand Power '[W'](Hourly) ]]/1000</f>
        <v>52.004291061458645</v>
      </c>
    </row>
    <row r="131" spans="1:3" x14ac:dyDescent="0.25">
      <c r="A131" s="9" t="s">
        <v>542</v>
      </c>
      <c r="B131" s="12">
        <v>86031.049108902036</v>
      </c>
      <c r="C131">
        <f>SAFADModel_final_000043[[#This Row],[Whole Building:Facility Total Electric Demand Power '[W'](Hourly) ]]/1000</f>
        <v>86.031049108902039</v>
      </c>
    </row>
    <row r="132" spans="1:3" x14ac:dyDescent="0.25">
      <c r="A132" s="9" t="s">
        <v>543</v>
      </c>
      <c r="B132" s="12">
        <v>102096.40274932701</v>
      </c>
      <c r="C132">
        <f>SAFADModel_final_000043[[#This Row],[Whole Building:Facility Total Electric Demand Power '[W'](Hourly) ]]/1000</f>
        <v>102.09640274932701</v>
      </c>
    </row>
    <row r="133" spans="1:3" x14ac:dyDescent="0.25">
      <c r="A133" s="9" t="s">
        <v>544</v>
      </c>
      <c r="B133" s="12">
        <v>88990.085193980063</v>
      </c>
      <c r="C133">
        <f>SAFADModel_final_000043[[#This Row],[Whole Building:Facility Total Electric Demand Power '[W'](Hourly) ]]/1000</f>
        <v>88.990085193980065</v>
      </c>
    </row>
    <row r="134" spans="1:3" x14ac:dyDescent="0.25">
      <c r="A134" s="9" t="s">
        <v>545</v>
      </c>
      <c r="B134" s="12">
        <v>80366.289183210378</v>
      </c>
      <c r="C134">
        <f>SAFADModel_final_000043[[#This Row],[Whole Building:Facility Total Electric Demand Power '[W'](Hourly) ]]/1000</f>
        <v>80.366289183210384</v>
      </c>
    </row>
    <row r="135" spans="1:3" x14ac:dyDescent="0.25">
      <c r="A135" s="9" t="s">
        <v>546</v>
      </c>
      <c r="B135" s="12">
        <v>67666.684373479584</v>
      </c>
      <c r="C135">
        <f>SAFADModel_final_000043[[#This Row],[Whole Building:Facility Total Electric Demand Power '[W'](Hourly) ]]/1000</f>
        <v>67.666684373479583</v>
      </c>
    </row>
    <row r="136" spans="1:3" x14ac:dyDescent="0.25">
      <c r="A136" s="9" t="s">
        <v>547</v>
      </c>
      <c r="B136" s="12">
        <v>70609.460329713911</v>
      </c>
      <c r="C136">
        <f>SAFADModel_final_000043[[#This Row],[Whole Building:Facility Total Electric Demand Power '[W'](Hourly) ]]/1000</f>
        <v>70.609460329713912</v>
      </c>
    </row>
    <row r="137" spans="1:3" x14ac:dyDescent="0.25">
      <c r="A137" s="9" t="s">
        <v>548</v>
      </c>
      <c r="B137" s="12">
        <v>65548.187033192269</v>
      </c>
      <c r="C137">
        <f>SAFADModel_final_000043[[#This Row],[Whole Building:Facility Total Electric Demand Power '[W'](Hourly) ]]/1000</f>
        <v>65.548187033192264</v>
      </c>
    </row>
    <row r="138" spans="1:3" x14ac:dyDescent="0.25">
      <c r="A138" s="9" t="s">
        <v>549</v>
      </c>
      <c r="B138" s="12">
        <v>52289.332773431823</v>
      </c>
      <c r="C138">
        <f>SAFADModel_final_000043[[#This Row],[Whole Building:Facility Total Electric Demand Power '[W'](Hourly) ]]/1000</f>
        <v>52.289332773431823</v>
      </c>
    </row>
    <row r="139" spans="1:3" x14ac:dyDescent="0.25">
      <c r="A139" s="9" t="s">
        <v>550</v>
      </c>
      <c r="B139" s="12">
        <v>53679.226978493156</v>
      </c>
      <c r="C139">
        <f>SAFADModel_final_000043[[#This Row],[Whole Building:Facility Total Electric Demand Power '[W'](Hourly) ]]/1000</f>
        <v>53.679226978493155</v>
      </c>
    </row>
    <row r="140" spans="1:3" x14ac:dyDescent="0.25">
      <c r="A140" s="9" t="s">
        <v>551</v>
      </c>
      <c r="B140" s="12">
        <v>50181.542468143401</v>
      </c>
      <c r="C140">
        <f>SAFADModel_final_000043[[#This Row],[Whole Building:Facility Total Electric Demand Power '[W'](Hourly) ]]/1000</f>
        <v>50.181542468143398</v>
      </c>
    </row>
    <row r="141" spans="1:3" x14ac:dyDescent="0.25">
      <c r="A141" s="9" t="s">
        <v>552</v>
      </c>
      <c r="B141" s="12">
        <v>11252.870488220697</v>
      </c>
      <c r="C141">
        <f>SAFADModel_final_000043[[#This Row],[Whole Building:Facility Total Electric Demand Power '[W'](Hourly) ]]/1000</f>
        <v>11.252870488220697</v>
      </c>
    </row>
    <row r="142" spans="1:3" x14ac:dyDescent="0.25">
      <c r="A142" s="9" t="s">
        <v>553</v>
      </c>
      <c r="B142" s="12">
        <v>11762.454301439953</v>
      </c>
      <c r="C142">
        <f>SAFADModel_final_000043[[#This Row],[Whole Building:Facility Total Electric Demand Power '[W'](Hourly) ]]/1000</f>
        <v>11.762454301439954</v>
      </c>
    </row>
    <row r="143" spans="1:3" x14ac:dyDescent="0.25">
      <c r="A143" s="9" t="s">
        <v>554</v>
      </c>
      <c r="B143" s="12">
        <v>18276.100105274792</v>
      </c>
      <c r="C143">
        <f>SAFADModel_final_000043[[#This Row],[Whole Building:Facility Total Electric Demand Power '[W'](Hourly) ]]/1000</f>
        <v>18.276100105274793</v>
      </c>
    </row>
    <row r="144" spans="1:3" x14ac:dyDescent="0.25">
      <c r="A144" s="9" t="s">
        <v>555</v>
      </c>
      <c r="B144" s="12">
        <v>16842.606712998124</v>
      </c>
      <c r="C144">
        <f>SAFADModel_final_000043[[#This Row],[Whole Building:Facility Total Electric Demand Power '[W'](Hourly) ]]/1000</f>
        <v>16.842606712998123</v>
      </c>
    </row>
    <row r="145" spans="1:3" x14ac:dyDescent="0.25">
      <c r="A145" s="9" t="s">
        <v>556</v>
      </c>
      <c r="B145" s="12">
        <v>16208.660079587464</v>
      </c>
      <c r="C145">
        <f>SAFADModel_final_000043[[#This Row],[Whole Building:Facility Total Electric Demand Power '[W'](Hourly) ]]/1000</f>
        <v>16.208660079587464</v>
      </c>
    </row>
    <row r="146" spans="1:3" x14ac:dyDescent="0.25">
      <c r="A146" s="9" t="s">
        <v>557</v>
      </c>
      <c r="B146" s="12">
        <v>16094.907448860309</v>
      </c>
      <c r="C146">
        <f>SAFADModel_final_000043[[#This Row],[Whole Building:Facility Total Electric Demand Power '[W'](Hourly) ]]/1000</f>
        <v>16.094907448860308</v>
      </c>
    </row>
    <row r="147" spans="1:3" x14ac:dyDescent="0.25">
      <c r="A147" s="9" t="s">
        <v>558</v>
      </c>
      <c r="B147" s="12">
        <v>15935.17418297224</v>
      </c>
      <c r="C147">
        <f>SAFADModel_final_000043[[#This Row],[Whole Building:Facility Total Electric Demand Power '[W'](Hourly) ]]/1000</f>
        <v>15.93517418297224</v>
      </c>
    </row>
    <row r="148" spans="1:3" x14ac:dyDescent="0.25">
      <c r="A148" s="9" t="s">
        <v>559</v>
      </c>
      <c r="B148" s="12">
        <v>15793.774285794267</v>
      </c>
      <c r="C148">
        <f>SAFADModel_final_000043[[#This Row],[Whole Building:Facility Total Electric Demand Power '[W'](Hourly) ]]/1000</f>
        <v>15.793774285794267</v>
      </c>
    </row>
    <row r="149" spans="1:3" x14ac:dyDescent="0.25">
      <c r="A149" s="9" t="s">
        <v>560</v>
      </c>
      <c r="B149" s="12">
        <v>15709.872463685329</v>
      </c>
      <c r="C149">
        <f>SAFADModel_final_000043[[#This Row],[Whole Building:Facility Total Electric Demand Power '[W'](Hourly) ]]/1000</f>
        <v>15.709872463685329</v>
      </c>
    </row>
    <row r="150" spans="1:3" x14ac:dyDescent="0.25">
      <c r="A150" s="9" t="s">
        <v>561</v>
      </c>
      <c r="B150" s="12">
        <v>15623.523512949265</v>
      </c>
      <c r="C150">
        <f>SAFADModel_final_000043[[#This Row],[Whole Building:Facility Total Electric Demand Power '[W'](Hourly) ]]/1000</f>
        <v>15.623523512949264</v>
      </c>
    </row>
    <row r="151" spans="1:3" x14ac:dyDescent="0.25">
      <c r="A151" s="9" t="s">
        <v>562</v>
      </c>
      <c r="B151" s="12">
        <v>15691.3198429735</v>
      </c>
      <c r="C151">
        <f>SAFADModel_final_000043[[#This Row],[Whole Building:Facility Total Electric Demand Power '[W'](Hourly) ]]/1000</f>
        <v>15.691319842973501</v>
      </c>
    </row>
    <row r="152" spans="1:3" x14ac:dyDescent="0.25">
      <c r="A152" s="9" t="s">
        <v>563</v>
      </c>
      <c r="B152" s="12">
        <v>15960.690579629163</v>
      </c>
      <c r="C152">
        <f>SAFADModel_final_000043[[#This Row],[Whole Building:Facility Total Electric Demand Power '[W'](Hourly) ]]/1000</f>
        <v>15.960690579629164</v>
      </c>
    </row>
    <row r="153" spans="1:3" x14ac:dyDescent="0.25">
      <c r="A153" s="9" t="s">
        <v>564</v>
      </c>
      <c r="B153" s="12">
        <v>16293.352659374397</v>
      </c>
      <c r="C153">
        <f>SAFADModel_final_000043[[#This Row],[Whole Building:Facility Total Electric Demand Power '[W'](Hourly) ]]/1000</f>
        <v>16.293352659374396</v>
      </c>
    </row>
    <row r="154" spans="1:3" x14ac:dyDescent="0.25">
      <c r="A154" s="9" t="s">
        <v>565</v>
      </c>
      <c r="B154" s="12">
        <v>16539.381145075018</v>
      </c>
      <c r="C154">
        <f>SAFADModel_final_000043[[#This Row],[Whole Building:Facility Total Electric Demand Power '[W'](Hourly) ]]/1000</f>
        <v>16.539381145075019</v>
      </c>
    </row>
    <row r="155" spans="1:3" x14ac:dyDescent="0.25">
      <c r="A155" s="9" t="s">
        <v>566</v>
      </c>
      <c r="B155" s="12">
        <v>16650.332570424729</v>
      </c>
      <c r="C155">
        <f>SAFADModel_final_000043[[#This Row],[Whole Building:Facility Total Electric Demand Power '[W'](Hourly) ]]/1000</f>
        <v>16.65033257042473</v>
      </c>
    </row>
    <row r="156" spans="1:3" x14ac:dyDescent="0.25">
      <c r="A156" s="9" t="s">
        <v>567</v>
      </c>
      <c r="B156" s="12">
        <v>16728.621120510517</v>
      </c>
      <c r="C156">
        <f>SAFADModel_final_000043[[#This Row],[Whole Building:Facility Total Electric Demand Power '[W'](Hourly) ]]/1000</f>
        <v>16.728621120510518</v>
      </c>
    </row>
    <row r="157" spans="1:3" x14ac:dyDescent="0.25">
      <c r="A157" s="9" t="s">
        <v>568</v>
      </c>
      <c r="B157" s="12">
        <v>16783.612853005867</v>
      </c>
      <c r="C157">
        <f>SAFADModel_final_000043[[#This Row],[Whole Building:Facility Total Electric Demand Power '[W'](Hourly) ]]/1000</f>
        <v>16.783612853005867</v>
      </c>
    </row>
    <row r="158" spans="1:3" x14ac:dyDescent="0.25">
      <c r="A158" s="9" t="s">
        <v>569</v>
      </c>
      <c r="B158" s="12">
        <v>16819.568177109239</v>
      </c>
      <c r="C158">
        <f>SAFADModel_final_000043[[#This Row],[Whole Building:Facility Total Electric Demand Power '[W'](Hourly) ]]/1000</f>
        <v>16.81956817710924</v>
      </c>
    </row>
    <row r="159" spans="1:3" x14ac:dyDescent="0.25">
      <c r="A159" s="9" t="s">
        <v>570</v>
      </c>
      <c r="B159" s="12">
        <v>16847.022545512682</v>
      </c>
      <c r="C159">
        <f>SAFADModel_final_000043[[#This Row],[Whole Building:Facility Total Electric Demand Power '[W'](Hourly) ]]/1000</f>
        <v>16.847022545512683</v>
      </c>
    </row>
    <row r="160" spans="1:3" x14ac:dyDescent="0.25">
      <c r="A160" s="9" t="s">
        <v>571</v>
      </c>
      <c r="B160" s="12">
        <v>16876.396521008657</v>
      </c>
      <c r="C160">
        <f>SAFADModel_final_000043[[#This Row],[Whole Building:Facility Total Electric Demand Power '[W'](Hourly) ]]/1000</f>
        <v>16.876396521008658</v>
      </c>
    </row>
    <row r="161" spans="1:3" x14ac:dyDescent="0.25">
      <c r="A161" s="9" t="s">
        <v>572</v>
      </c>
      <c r="B161" s="12">
        <v>16895.790238817586</v>
      </c>
      <c r="C161">
        <f>SAFADModel_final_000043[[#This Row],[Whole Building:Facility Total Electric Demand Power '[W'](Hourly) ]]/1000</f>
        <v>16.895790238817586</v>
      </c>
    </row>
    <row r="162" spans="1:3" x14ac:dyDescent="0.25">
      <c r="A162" s="9" t="s">
        <v>573</v>
      </c>
      <c r="B162" s="12">
        <v>16882.522676916331</v>
      </c>
      <c r="C162">
        <f>SAFADModel_final_000043[[#This Row],[Whole Building:Facility Total Electric Demand Power '[W'](Hourly) ]]/1000</f>
        <v>16.882522676916331</v>
      </c>
    </row>
    <row r="163" spans="1:3" x14ac:dyDescent="0.25">
      <c r="A163" s="9" t="s">
        <v>574</v>
      </c>
      <c r="B163" s="12">
        <v>16823.230541339741</v>
      </c>
      <c r="C163">
        <f>SAFADModel_final_000043[[#This Row],[Whole Building:Facility Total Electric Demand Power '[W'](Hourly) ]]/1000</f>
        <v>16.82323054133974</v>
      </c>
    </row>
    <row r="164" spans="1:3" x14ac:dyDescent="0.25">
      <c r="A164" s="9" t="s">
        <v>575</v>
      </c>
      <c r="B164" s="12">
        <v>16730.75211585392</v>
      </c>
      <c r="C164">
        <f>SAFADModel_final_000043[[#This Row],[Whole Building:Facility Total Electric Demand Power '[W'](Hourly) ]]/1000</f>
        <v>16.730752115853921</v>
      </c>
    </row>
    <row r="165" spans="1:3" x14ac:dyDescent="0.25">
      <c r="A165" s="9" t="s">
        <v>576</v>
      </c>
      <c r="B165" s="12">
        <v>16639.535640361115</v>
      </c>
      <c r="C165">
        <f>SAFADModel_final_000043[[#This Row],[Whole Building:Facility Total Electric Demand Power '[W'](Hourly) ]]/1000</f>
        <v>16.639535640361114</v>
      </c>
    </row>
    <row r="166" spans="1:3" x14ac:dyDescent="0.25">
      <c r="A166" s="9" t="s">
        <v>577</v>
      </c>
      <c r="B166" s="12">
        <v>16505.729455381683</v>
      </c>
      <c r="C166">
        <f>SAFADModel_final_000043[[#This Row],[Whole Building:Facility Total Electric Demand Power '[W'](Hourly) ]]/1000</f>
        <v>16.505729455381683</v>
      </c>
    </row>
    <row r="167" spans="1:3" x14ac:dyDescent="0.25">
      <c r="A167" s="9" t="s">
        <v>578</v>
      </c>
      <c r="B167" s="12">
        <v>16309.193627146868</v>
      </c>
      <c r="C167">
        <f>SAFADModel_final_000043[[#This Row],[Whole Building:Facility Total Electric Demand Power '[W'](Hourly) ]]/1000</f>
        <v>16.309193627146868</v>
      </c>
    </row>
    <row r="168" spans="1:3" x14ac:dyDescent="0.25">
      <c r="A168" s="9" t="s">
        <v>579</v>
      </c>
      <c r="B168" s="12">
        <v>16132.838598780669</v>
      </c>
      <c r="C168">
        <f>SAFADModel_final_000043[[#This Row],[Whole Building:Facility Total Electric Demand Power '[W'](Hourly) ]]/1000</f>
        <v>16.132838598780669</v>
      </c>
    </row>
    <row r="169" spans="1:3" x14ac:dyDescent="0.25">
      <c r="A169" s="9" t="s">
        <v>580</v>
      </c>
      <c r="B169" s="12">
        <v>15982.135773063064</v>
      </c>
      <c r="C169">
        <f>SAFADModel_final_000043[[#This Row],[Whole Building:Facility Total Electric Demand Power '[W'](Hourly) ]]/1000</f>
        <v>15.982135773063064</v>
      </c>
    </row>
    <row r="170" spans="1:3" x14ac:dyDescent="0.25">
      <c r="A170" s="9" t="s">
        <v>121</v>
      </c>
      <c r="B170" s="12">
        <v>10565.013122532888</v>
      </c>
      <c r="C170">
        <f>SAFADModel_final_000043[[#This Row],[Whole Building:Facility Total Electric Demand Power '[W'](Hourly) ]]/1000</f>
        <v>10.565013122532887</v>
      </c>
    </row>
    <row r="171" spans="1:3" x14ac:dyDescent="0.25">
      <c r="A171" s="9" t="s">
        <v>122</v>
      </c>
      <c r="B171" s="12">
        <v>11680.971758479083</v>
      </c>
      <c r="C171">
        <f>SAFADModel_final_000043[[#This Row],[Whole Building:Facility Total Electric Demand Power '[W'](Hourly) ]]/1000</f>
        <v>11.680971758479084</v>
      </c>
    </row>
    <row r="172" spans="1:3" x14ac:dyDescent="0.25">
      <c r="A172" s="9" t="s">
        <v>123</v>
      </c>
      <c r="B172" s="12">
        <v>11716.599712049288</v>
      </c>
      <c r="C172">
        <f>SAFADModel_final_000043[[#This Row],[Whole Building:Facility Total Electric Demand Power '[W'](Hourly) ]]/1000</f>
        <v>11.716599712049289</v>
      </c>
    </row>
    <row r="173" spans="1:3" x14ac:dyDescent="0.25">
      <c r="A173" s="9" t="s">
        <v>124</v>
      </c>
      <c r="B173" s="12">
        <v>11494.336060360603</v>
      </c>
      <c r="C173">
        <f>SAFADModel_final_000043[[#This Row],[Whole Building:Facility Total Electric Demand Power '[W'](Hourly) ]]/1000</f>
        <v>11.494336060360604</v>
      </c>
    </row>
    <row r="174" spans="1:3" x14ac:dyDescent="0.25">
      <c r="A174" s="9" t="s">
        <v>125</v>
      </c>
      <c r="B174" s="12">
        <v>11202.468276046644</v>
      </c>
      <c r="C174">
        <f>SAFADModel_final_000043[[#This Row],[Whole Building:Facility Total Electric Demand Power '[W'](Hourly) ]]/1000</f>
        <v>11.202468276046645</v>
      </c>
    </row>
    <row r="175" spans="1:3" x14ac:dyDescent="0.25">
      <c r="A175" s="9" t="s">
        <v>126</v>
      </c>
      <c r="B175" s="12">
        <v>11206.059403816116</v>
      </c>
      <c r="C175">
        <f>SAFADModel_final_000043[[#This Row],[Whole Building:Facility Total Electric Demand Power '[W'](Hourly) ]]/1000</f>
        <v>11.206059403816116</v>
      </c>
    </row>
    <row r="176" spans="1:3" x14ac:dyDescent="0.25">
      <c r="A176" s="9" t="s">
        <v>127</v>
      </c>
      <c r="B176" s="12">
        <v>11725.497366751313</v>
      </c>
      <c r="C176">
        <f>SAFADModel_final_000043[[#This Row],[Whole Building:Facility Total Electric Demand Power '[W'](Hourly) ]]/1000</f>
        <v>11.725497366751313</v>
      </c>
    </row>
    <row r="177" spans="1:3" x14ac:dyDescent="0.25">
      <c r="A177" s="9" t="s">
        <v>128</v>
      </c>
      <c r="B177" s="12">
        <v>67189.351989326475</v>
      </c>
      <c r="C177">
        <f>SAFADModel_final_000043[[#This Row],[Whole Building:Facility Total Electric Demand Power '[W'](Hourly) ]]/1000</f>
        <v>67.189351989326468</v>
      </c>
    </row>
    <row r="178" spans="1:3" x14ac:dyDescent="0.25">
      <c r="A178" s="9" t="s">
        <v>129</v>
      </c>
      <c r="B178" s="12">
        <v>114378.38421703318</v>
      </c>
      <c r="C178">
        <f>SAFADModel_final_000043[[#This Row],[Whole Building:Facility Total Electric Demand Power '[W'](Hourly) ]]/1000</f>
        <v>114.37838421703317</v>
      </c>
    </row>
    <row r="179" spans="1:3" x14ac:dyDescent="0.25">
      <c r="A179" s="9" t="s">
        <v>130</v>
      </c>
      <c r="B179" s="12">
        <v>204166.48673402992</v>
      </c>
      <c r="C179">
        <f>SAFADModel_final_000043[[#This Row],[Whole Building:Facility Total Electric Demand Power '[W'](Hourly) ]]/1000</f>
        <v>204.16648673402992</v>
      </c>
    </row>
    <row r="180" spans="1:3" x14ac:dyDescent="0.25">
      <c r="A180" s="9" t="s">
        <v>131</v>
      </c>
      <c r="B180" s="12">
        <v>185447.07765605615</v>
      </c>
      <c r="C180">
        <f>SAFADModel_final_000043[[#This Row],[Whole Building:Facility Total Electric Demand Power '[W'](Hourly) ]]/1000</f>
        <v>185.44707765605614</v>
      </c>
    </row>
    <row r="181" spans="1:3" x14ac:dyDescent="0.25">
      <c r="A181" s="9" t="s">
        <v>132</v>
      </c>
      <c r="B181" s="12">
        <v>267252.17729215737</v>
      </c>
      <c r="C181">
        <f>SAFADModel_final_000043[[#This Row],[Whole Building:Facility Total Electric Demand Power '[W'](Hourly) ]]/1000</f>
        <v>267.2521772921574</v>
      </c>
    </row>
    <row r="182" spans="1:3" x14ac:dyDescent="0.25">
      <c r="A182" s="9" t="s">
        <v>133</v>
      </c>
      <c r="B182" s="12">
        <v>271780.97992414137</v>
      </c>
      <c r="C182">
        <f>SAFADModel_final_000043[[#This Row],[Whole Building:Facility Total Electric Demand Power '[W'](Hourly) ]]/1000</f>
        <v>271.78097992414138</v>
      </c>
    </row>
    <row r="183" spans="1:3" x14ac:dyDescent="0.25">
      <c r="A183" s="9" t="s">
        <v>134</v>
      </c>
      <c r="B183" s="12">
        <v>365701.10406631435</v>
      </c>
      <c r="C183">
        <f>SAFADModel_final_000043[[#This Row],[Whole Building:Facility Total Electric Demand Power '[W'](Hourly) ]]/1000</f>
        <v>365.70110406631437</v>
      </c>
    </row>
    <row r="184" spans="1:3" x14ac:dyDescent="0.25">
      <c r="A184" s="9" t="s">
        <v>135</v>
      </c>
      <c r="B184" s="12">
        <v>385019.599216417</v>
      </c>
      <c r="C184">
        <f>SAFADModel_final_000043[[#This Row],[Whole Building:Facility Total Electric Demand Power '[W'](Hourly) ]]/1000</f>
        <v>385.01959921641702</v>
      </c>
    </row>
    <row r="185" spans="1:3" x14ac:dyDescent="0.25">
      <c r="A185" s="9" t="s">
        <v>136</v>
      </c>
      <c r="B185" s="12">
        <v>336696.83787337033</v>
      </c>
      <c r="C185">
        <f>SAFADModel_final_000043[[#This Row],[Whole Building:Facility Total Electric Demand Power '[W'](Hourly) ]]/1000</f>
        <v>336.69683787337033</v>
      </c>
    </row>
    <row r="186" spans="1:3" x14ac:dyDescent="0.25">
      <c r="A186" s="9" t="s">
        <v>137</v>
      </c>
      <c r="B186" s="12">
        <v>293088.44649168366</v>
      </c>
      <c r="C186">
        <f>SAFADModel_final_000043[[#This Row],[Whole Building:Facility Total Electric Demand Power '[W'](Hourly) ]]/1000</f>
        <v>293.08844649168367</v>
      </c>
    </row>
    <row r="187" spans="1:3" x14ac:dyDescent="0.25">
      <c r="A187" s="9" t="s">
        <v>138</v>
      </c>
      <c r="B187" s="12">
        <v>119798.27836899723</v>
      </c>
      <c r="C187">
        <f>SAFADModel_final_000043[[#This Row],[Whole Building:Facility Total Electric Demand Power '[W'](Hourly) ]]/1000</f>
        <v>119.79827836899723</v>
      </c>
    </row>
    <row r="188" spans="1:3" x14ac:dyDescent="0.25">
      <c r="A188" s="9" t="s">
        <v>139</v>
      </c>
      <c r="B188" s="12">
        <v>58837.004001275054</v>
      </c>
      <c r="C188">
        <f>SAFADModel_final_000043[[#This Row],[Whole Building:Facility Total Electric Demand Power '[W'](Hourly) ]]/1000</f>
        <v>58.837004001275055</v>
      </c>
    </row>
    <row r="189" spans="1:3" x14ac:dyDescent="0.25">
      <c r="A189" s="9" t="s">
        <v>140</v>
      </c>
      <c r="B189" s="12">
        <v>22106.591327225895</v>
      </c>
      <c r="C189">
        <f>SAFADModel_final_000043[[#This Row],[Whole Building:Facility Total Electric Demand Power '[W'](Hourly) ]]/1000</f>
        <v>22.106591327225896</v>
      </c>
    </row>
    <row r="190" spans="1:3" x14ac:dyDescent="0.25">
      <c r="A190" s="9" t="s">
        <v>141</v>
      </c>
      <c r="B190" s="12">
        <v>16854.456477688294</v>
      </c>
      <c r="C190">
        <f>SAFADModel_final_000043[[#This Row],[Whole Building:Facility Total Electric Demand Power '[W'](Hourly) ]]/1000</f>
        <v>16.854456477688295</v>
      </c>
    </row>
    <row r="191" spans="1:3" x14ac:dyDescent="0.25">
      <c r="A191" s="9" t="s">
        <v>142</v>
      </c>
      <c r="B191" s="12">
        <v>16406.05491220624</v>
      </c>
      <c r="C191">
        <f>SAFADModel_final_000043[[#This Row],[Whole Building:Facility Total Electric Demand Power '[W'](Hourly) ]]/1000</f>
        <v>16.40605491220624</v>
      </c>
    </row>
    <row r="192" spans="1:3" x14ac:dyDescent="0.25">
      <c r="A192" s="9" t="s">
        <v>143</v>
      </c>
      <c r="B192" s="12">
        <v>16388.219714556737</v>
      </c>
      <c r="C192">
        <f>SAFADModel_final_000043[[#This Row],[Whole Building:Facility Total Electric Demand Power '[W'](Hourly) ]]/1000</f>
        <v>16.388219714556737</v>
      </c>
    </row>
    <row r="193" spans="1:3" x14ac:dyDescent="0.25">
      <c r="A193" s="9" t="s">
        <v>144</v>
      </c>
      <c r="B193" s="12">
        <v>16351.286329040859</v>
      </c>
      <c r="C193">
        <f>SAFADModel_final_000043[[#This Row],[Whole Building:Facility Total Electric Demand Power '[W'](Hourly) ]]/1000</f>
        <v>16.35128632904086</v>
      </c>
    </row>
    <row r="194" spans="1:3" x14ac:dyDescent="0.25">
      <c r="A194" s="9" t="s">
        <v>145</v>
      </c>
      <c r="B194" s="12">
        <v>16305.009342174157</v>
      </c>
      <c r="C194">
        <f>SAFADModel_final_000043[[#This Row],[Whole Building:Facility Total Electric Demand Power '[W'](Hourly) ]]/1000</f>
        <v>16.305009342174156</v>
      </c>
    </row>
    <row r="195" spans="1:3" x14ac:dyDescent="0.25">
      <c r="A195" s="9" t="s">
        <v>146</v>
      </c>
      <c r="B195" s="12">
        <v>16256.929640699187</v>
      </c>
      <c r="C195">
        <f>SAFADModel_final_000043[[#This Row],[Whole Building:Facility Total Electric Demand Power '[W'](Hourly) ]]/1000</f>
        <v>16.256929640699187</v>
      </c>
    </row>
    <row r="196" spans="1:3" x14ac:dyDescent="0.25">
      <c r="A196" s="9" t="s">
        <v>147</v>
      </c>
      <c r="B196" s="12">
        <v>16217.295850381774</v>
      </c>
      <c r="C196">
        <f>SAFADModel_final_000043[[#This Row],[Whole Building:Facility Total Electric Demand Power '[W'](Hourly) ]]/1000</f>
        <v>16.217295850381774</v>
      </c>
    </row>
    <row r="197" spans="1:3" x14ac:dyDescent="0.25">
      <c r="A197" s="9" t="s">
        <v>148</v>
      </c>
      <c r="B197" s="12">
        <v>16182.071150336231</v>
      </c>
      <c r="C197">
        <f>SAFADModel_final_000043[[#This Row],[Whole Building:Facility Total Electric Demand Power '[W'](Hourly) ]]/1000</f>
        <v>16.182071150336231</v>
      </c>
    </row>
    <row r="198" spans="1:3" x14ac:dyDescent="0.25">
      <c r="A198" s="9" t="s">
        <v>149</v>
      </c>
      <c r="B198" s="12">
        <v>16147.340340106935</v>
      </c>
      <c r="C198">
        <f>SAFADModel_final_000043[[#This Row],[Whole Building:Facility Total Electric Demand Power '[W'](Hourly) ]]/1000</f>
        <v>16.147340340106936</v>
      </c>
    </row>
    <row r="199" spans="1:3" x14ac:dyDescent="0.25">
      <c r="A199" s="9" t="s">
        <v>150</v>
      </c>
      <c r="B199" s="12">
        <v>16182.290623244551</v>
      </c>
      <c r="C199">
        <f>SAFADModel_final_000043[[#This Row],[Whole Building:Facility Total Electric Demand Power '[W'](Hourly) ]]/1000</f>
        <v>16.182290623244551</v>
      </c>
    </row>
    <row r="200" spans="1:3" x14ac:dyDescent="0.25">
      <c r="A200" s="9" t="s">
        <v>151</v>
      </c>
      <c r="B200" s="12">
        <v>16291.681664954935</v>
      </c>
      <c r="C200">
        <f>SAFADModel_final_000043[[#This Row],[Whole Building:Facility Total Electric Demand Power '[W'](Hourly) ]]/1000</f>
        <v>16.291681664954936</v>
      </c>
    </row>
    <row r="201" spans="1:3" x14ac:dyDescent="0.25">
      <c r="A201" s="9" t="s">
        <v>152</v>
      </c>
      <c r="B201" s="12">
        <v>16423.069188801132</v>
      </c>
      <c r="C201">
        <f>SAFADModel_final_000043[[#This Row],[Whole Building:Facility Total Electric Demand Power '[W'](Hourly) ]]/1000</f>
        <v>16.423069188801133</v>
      </c>
    </row>
    <row r="202" spans="1:3" x14ac:dyDescent="0.25">
      <c r="A202" s="9" t="s">
        <v>153</v>
      </c>
      <c r="B202" s="12">
        <v>16465.771168010091</v>
      </c>
      <c r="C202">
        <f>SAFADModel_final_000043[[#This Row],[Whole Building:Facility Total Electric Demand Power '[W'](Hourly) ]]/1000</f>
        <v>16.46577116801009</v>
      </c>
    </row>
    <row r="203" spans="1:3" x14ac:dyDescent="0.25">
      <c r="A203" s="9" t="s">
        <v>154</v>
      </c>
      <c r="B203" s="12">
        <v>16584.073770273812</v>
      </c>
      <c r="C203">
        <f>SAFADModel_final_000043[[#This Row],[Whole Building:Facility Total Electric Demand Power '[W'](Hourly) ]]/1000</f>
        <v>16.584073770273811</v>
      </c>
    </row>
    <row r="204" spans="1:3" x14ac:dyDescent="0.25">
      <c r="A204" s="9" t="s">
        <v>155</v>
      </c>
      <c r="B204" s="12">
        <v>16780.879137295608</v>
      </c>
      <c r="C204">
        <f>SAFADModel_final_000043[[#This Row],[Whole Building:Facility Total Electric Demand Power '[W'](Hourly) ]]/1000</f>
        <v>16.780879137295607</v>
      </c>
    </row>
    <row r="205" spans="1:3" x14ac:dyDescent="0.25">
      <c r="A205" s="9" t="s">
        <v>156</v>
      </c>
      <c r="B205" s="12">
        <v>16884.424749281632</v>
      </c>
      <c r="C205">
        <f>SAFADModel_final_000043[[#This Row],[Whole Building:Facility Total Electric Demand Power '[W'](Hourly) ]]/1000</f>
        <v>16.884424749281632</v>
      </c>
    </row>
    <row r="206" spans="1:3" x14ac:dyDescent="0.25">
      <c r="A206" s="9" t="s">
        <v>157</v>
      </c>
      <c r="B206" s="12">
        <v>16910.589690249984</v>
      </c>
      <c r="C206">
        <f>SAFADModel_final_000043[[#This Row],[Whole Building:Facility Total Electric Demand Power '[W'](Hourly) ]]/1000</f>
        <v>16.910589690249985</v>
      </c>
    </row>
    <row r="207" spans="1:3" x14ac:dyDescent="0.25">
      <c r="A207" s="9" t="s">
        <v>158</v>
      </c>
      <c r="B207" s="12">
        <v>16899.181000365326</v>
      </c>
      <c r="C207">
        <f>SAFADModel_final_000043[[#This Row],[Whole Building:Facility Total Electric Demand Power '[W'](Hourly) ]]/1000</f>
        <v>16.899181000365328</v>
      </c>
    </row>
    <row r="208" spans="1:3" x14ac:dyDescent="0.25">
      <c r="A208" s="9" t="s">
        <v>159</v>
      </c>
      <c r="B208" s="12">
        <v>16869.987069966333</v>
      </c>
      <c r="C208">
        <f>SAFADModel_final_000043[[#This Row],[Whole Building:Facility Total Electric Demand Power '[W'](Hourly) ]]/1000</f>
        <v>16.869987069966335</v>
      </c>
    </row>
    <row r="209" spans="1:3" x14ac:dyDescent="0.25">
      <c r="A209" s="9" t="s">
        <v>160</v>
      </c>
      <c r="B209" s="12">
        <v>16828.768979718221</v>
      </c>
      <c r="C209">
        <f>SAFADModel_final_000043[[#This Row],[Whole Building:Facility Total Electric Demand Power '[W'](Hourly) ]]/1000</f>
        <v>16.82876897971822</v>
      </c>
    </row>
    <row r="210" spans="1:3" x14ac:dyDescent="0.25">
      <c r="A210" s="9" t="s">
        <v>161</v>
      </c>
      <c r="B210" s="12">
        <v>16765.892494399177</v>
      </c>
      <c r="C210">
        <f>SAFADModel_final_000043[[#This Row],[Whole Building:Facility Total Electric Demand Power '[W'](Hourly) ]]/1000</f>
        <v>16.765892494399179</v>
      </c>
    </row>
    <row r="211" spans="1:3" x14ac:dyDescent="0.25">
      <c r="A211" s="9" t="s">
        <v>162</v>
      </c>
      <c r="B211" s="12">
        <v>16693.955344919745</v>
      </c>
      <c r="C211">
        <f>SAFADModel_final_000043[[#This Row],[Whole Building:Facility Total Electric Demand Power '[W'](Hourly) ]]/1000</f>
        <v>16.693955344919743</v>
      </c>
    </row>
    <row r="212" spans="1:3" x14ac:dyDescent="0.25">
      <c r="A212" s="9" t="s">
        <v>163</v>
      </c>
      <c r="B212" s="12">
        <v>16605.087224122071</v>
      </c>
      <c r="C212">
        <f>SAFADModel_final_000043[[#This Row],[Whole Building:Facility Total Electric Demand Power '[W'](Hourly) ]]/1000</f>
        <v>16.605087224122073</v>
      </c>
    </row>
    <row r="213" spans="1:3" x14ac:dyDescent="0.25">
      <c r="A213" s="9" t="s">
        <v>164</v>
      </c>
      <c r="B213" s="12">
        <v>16525.635072651032</v>
      </c>
      <c r="C213">
        <f>SAFADModel_final_000043[[#This Row],[Whole Building:Facility Total Electric Demand Power '[W'](Hourly) ]]/1000</f>
        <v>16.525635072651031</v>
      </c>
    </row>
    <row r="214" spans="1:3" x14ac:dyDescent="0.25">
      <c r="A214" s="9" t="s">
        <v>165</v>
      </c>
      <c r="B214" s="12">
        <v>16464.187305377502</v>
      </c>
      <c r="C214">
        <f>SAFADModel_final_000043[[#This Row],[Whole Building:Facility Total Electric Demand Power '[W'](Hourly) ]]/1000</f>
        <v>16.4641873053775</v>
      </c>
    </row>
    <row r="215" spans="1:3" x14ac:dyDescent="0.25">
      <c r="A215" s="9" t="s">
        <v>166</v>
      </c>
      <c r="B215" s="12">
        <v>16399.325273888564</v>
      </c>
      <c r="C215">
        <f>SAFADModel_final_000043[[#This Row],[Whole Building:Facility Total Electric Demand Power '[W'](Hourly) ]]/1000</f>
        <v>16.399325273888564</v>
      </c>
    </row>
    <row r="216" spans="1:3" x14ac:dyDescent="0.25">
      <c r="A216" s="9" t="s">
        <v>167</v>
      </c>
      <c r="B216" s="12">
        <v>16339.071726064305</v>
      </c>
      <c r="C216">
        <f>SAFADModel_final_000043[[#This Row],[Whole Building:Facility Total Electric Demand Power '[W'](Hourly) ]]/1000</f>
        <v>16.339071726064304</v>
      </c>
    </row>
    <row r="217" spans="1:3" x14ac:dyDescent="0.25">
      <c r="A217" s="9" t="s">
        <v>168</v>
      </c>
      <c r="B217" s="12">
        <v>16291.401371850756</v>
      </c>
      <c r="C217">
        <f>SAFADModel_final_000043[[#This Row],[Whole Building:Facility Total Electric Demand Power '[W'](Hourly) ]]/1000</f>
        <v>16.291401371850757</v>
      </c>
    </row>
    <row r="218" spans="1:3" x14ac:dyDescent="0.25">
      <c r="A218" s="9" t="s">
        <v>169</v>
      </c>
      <c r="B218" s="12">
        <v>9225.9988887593263</v>
      </c>
      <c r="C218">
        <f>SAFADModel_final_000043[[#This Row],[Whole Building:Facility Total Electric Demand Power '[W'](Hourly) ]]/1000</f>
        <v>9.2259988887593263</v>
      </c>
    </row>
    <row r="219" spans="1:3" x14ac:dyDescent="0.25">
      <c r="A219" s="9" t="s">
        <v>170</v>
      </c>
      <c r="B219" s="12">
        <v>10955.002699256793</v>
      </c>
      <c r="C219">
        <f>SAFADModel_final_000043[[#This Row],[Whole Building:Facility Total Electric Demand Power '[W'](Hourly) ]]/1000</f>
        <v>10.955002699256793</v>
      </c>
    </row>
    <row r="220" spans="1:3" x14ac:dyDescent="0.25">
      <c r="A220" s="9" t="s">
        <v>171</v>
      </c>
      <c r="B220" s="12">
        <v>11327.243458074918</v>
      </c>
      <c r="C220">
        <f>SAFADModel_final_000043[[#This Row],[Whole Building:Facility Total Electric Demand Power '[W'](Hourly) ]]/1000</f>
        <v>11.327243458074918</v>
      </c>
    </row>
    <row r="221" spans="1:3" x14ac:dyDescent="0.25">
      <c r="A221" s="9" t="s">
        <v>172</v>
      </c>
      <c r="B221" s="12">
        <v>11432.196493784337</v>
      </c>
      <c r="C221">
        <f>SAFADModel_final_000043[[#This Row],[Whole Building:Facility Total Electric Demand Power '[W'](Hourly) ]]/1000</f>
        <v>11.432196493784337</v>
      </c>
    </row>
    <row r="222" spans="1:3" x14ac:dyDescent="0.25">
      <c r="A222" s="9" t="s">
        <v>173</v>
      </c>
      <c r="B222" s="12">
        <v>11416.27404244744</v>
      </c>
      <c r="C222">
        <f>SAFADModel_final_000043[[#This Row],[Whole Building:Facility Total Electric Demand Power '[W'](Hourly) ]]/1000</f>
        <v>11.416274042447439</v>
      </c>
    </row>
    <row r="223" spans="1:3" x14ac:dyDescent="0.25">
      <c r="A223" s="9" t="s">
        <v>174</v>
      </c>
      <c r="B223" s="12">
        <v>11501.746422488743</v>
      </c>
      <c r="C223">
        <f>SAFADModel_final_000043[[#This Row],[Whole Building:Facility Total Electric Demand Power '[W'](Hourly) ]]/1000</f>
        <v>11.501746422488743</v>
      </c>
    </row>
    <row r="224" spans="1:3" x14ac:dyDescent="0.25">
      <c r="A224" s="9" t="s">
        <v>175</v>
      </c>
      <c r="B224" s="12">
        <v>12025.055565851873</v>
      </c>
      <c r="C224">
        <f>SAFADModel_final_000043[[#This Row],[Whole Building:Facility Total Electric Demand Power '[W'](Hourly) ]]/1000</f>
        <v>12.025055565851874</v>
      </c>
    </row>
    <row r="225" spans="1:3" x14ac:dyDescent="0.25">
      <c r="A225" s="9" t="s">
        <v>176</v>
      </c>
      <c r="B225" s="12">
        <v>58666.362365863846</v>
      </c>
      <c r="C225">
        <f>SAFADModel_final_000043[[#This Row],[Whole Building:Facility Total Electric Demand Power '[W'](Hourly) ]]/1000</f>
        <v>58.666362365863847</v>
      </c>
    </row>
    <row r="226" spans="1:3" x14ac:dyDescent="0.25">
      <c r="A226" s="9" t="s">
        <v>177</v>
      </c>
      <c r="B226" s="12">
        <v>169371.4025227901</v>
      </c>
      <c r="C226">
        <f>SAFADModel_final_000043[[#This Row],[Whole Building:Facility Total Electric Demand Power '[W'](Hourly) ]]/1000</f>
        <v>169.37140252279011</v>
      </c>
    </row>
    <row r="227" spans="1:3" x14ac:dyDescent="0.25">
      <c r="A227" s="9" t="s">
        <v>178</v>
      </c>
      <c r="B227" s="12">
        <v>216630.49563854697</v>
      </c>
      <c r="C227">
        <f>SAFADModel_final_000043[[#This Row],[Whole Building:Facility Total Electric Demand Power '[W'](Hourly) ]]/1000</f>
        <v>216.63049563854696</v>
      </c>
    </row>
    <row r="228" spans="1:3" x14ac:dyDescent="0.25">
      <c r="A228" s="9" t="s">
        <v>179</v>
      </c>
      <c r="B228" s="12">
        <v>247370.21782273977</v>
      </c>
      <c r="C228">
        <f>SAFADModel_final_000043[[#This Row],[Whole Building:Facility Total Electric Demand Power '[W'](Hourly) ]]/1000</f>
        <v>247.37021782273976</v>
      </c>
    </row>
    <row r="229" spans="1:3" x14ac:dyDescent="0.25">
      <c r="A229" s="9" t="s">
        <v>180</v>
      </c>
      <c r="B229" s="12">
        <v>324969.43316010502</v>
      </c>
      <c r="C229">
        <f>SAFADModel_final_000043[[#This Row],[Whole Building:Facility Total Electric Demand Power '[W'](Hourly) ]]/1000</f>
        <v>324.96943316010504</v>
      </c>
    </row>
    <row r="230" spans="1:3" x14ac:dyDescent="0.25">
      <c r="A230" s="9" t="s">
        <v>181</v>
      </c>
      <c r="B230" s="12">
        <v>328628.41330754996</v>
      </c>
      <c r="C230">
        <f>SAFADModel_final_000043[[#This Row],[Whole Building:Facility Total Electric Demand Power '[W'](Hourly) ]]/1000</f>
        <v>328.62841330754998</v>
      </c>
    </row>
    <row r="231" spans="1:3" x14ac:dyDescent="0.25">
      <c r="A231" s="9" t="s">
        <v>182</v>
      </c>
      <c r="B231" s="12">
        <v>343309.5856502041</v>
      </c>
      <c r="C231">
        <f>SAFADModel_final_000043[[#This Row],[Whole Building:Facility Total Electric Demand Power '[W'](Hourly) ]]/1000</f>
        <v>343.3095856502041</v>
      </c>
    </row>
    <row r="232" spans="1:3" x14ac:dyDescent="0.25">
      <c r="A232" s="9" t="s">
        <v>183</v>
      </c>
      <c r="B232" s="12">
        <v>340723.66071167751</v>
      </c>
      <c r="C232">
        <f>SAFADModel_final_000043[[#This Row],[Whole Building:Facility Total Electric Demand Power '[W'](Hourly) ]]/1000</f>
        <v>340.7236607116775</v>
      </c>
    </row>
    <row r="233" spans="1:3" x14ac:dyDescent="0.25">
      <c r="A233" s="9" t="s">
        <v>184</v>
      </c>
      <c r="B233" s="12">
        <v>232195.76614457797</v>
      </c>
      <c r="C233">
        <f>SAFADModel_final_000043[[#This Row],[Whole Building:Facility Total Electric Demand Power '[W'](Hourly) ]]/1000</f>
        <v>232.19576614457796</v>
      </c>
    </row>
    <row r="234" spans="1:3" x14ac:dyDescent="0.25">
      <c r="A234" s="9" t="s">
        <v>185</v>
      </c>
      <c r="B234" s="12">
        <v>112602.05303976731</v>
      </c>
      <c r="C234">
        <f>SAFADModel_final_000043[[#This Row],[Whole Building:Facility Total Electric Demand Power '[W'](Hourly) ]]/1000</f>
        <v>112.60205303976731</v>
      </c>
    </row>
    <row r="235" spans="1:3" x14ac:dyDescent="0.25">
      <c r="A235" s="9" t="s">
        <v>186</v>
      </c>
      <c r="B235" s="12">
        <v>114881.38165717626</v>
      </c>
      <c r="C235">
        <f>SAFADModel_final_000043[[#This Row],[Whole Building:Facility Total Electric Demand Power '[W'](Hourly) ]]/1000</f>
        <v>114.88138165717626</v>
      </c>
    </row>
    <row r="236" spans="1:3" x14ac:dyDescent="0.25">
      <c r="A236" s="9" t="s">
        <v>187</v>
      </c>
      <c r="B236" s="12">
        <v>49152.694315345689</v>
      </c>
      <c r="C236">
        <f>SAFADModel_final_000043[[#This Row],[Whole Building:Facility Total Electric Demand Power '[W'](Hourly) ]]/1000</f>
        <v>49.152694315345691</v>
      </c>
    </row>
    <row r="237" spans="1:3" x14ac:dyDescent="0.25">
      <c r="A237" s="9" t="s">
        <v>188</v>
      </c>
      <c r="B237" s="12">
        <v>17309.908184837055</v>
      </c>
      <c r="C237">
        <f>SAFADModel_final_000043[[#This Row],[Whole Building:Facility Total Electric Demand Power '[W'](Hourly) ]]/1000</f>
        <v>17.309908184837056</v>
      </c>
    </row>
    <row r="238" spans="1:3" x14ac:dyDescent="0.25">
      <c r="A238" s="9" t="s">
        <v>189</v>
      </c>
      <c r="B238" s="12">
        <v>16750.432726151932</v>
      </c>
      <c r="C238">
        <f>SAFADModel_final_000043[[#This Row],[Whole Building:Facility Total Electric Demand Power '[W'](Hourly) ]]/1000</f>
        <v>16.750432726151931</v>
      </c>
    </row>
    <row r="239" spans="1:3" x14ac:dyDescent="0.25">
      <c r="A239" s="9" t="s">
        <v>190</v>
      </c>
      <c r="B239" s="12">
        <v>16295.593324673153</v>
      </c>
      <c r="C239">
        <f>SAFADModel_final_000043[[#This Row],[Whole Building:Facility Total Electric Demand Power '[W'](Hourly) ]]/1000</f>
        <v>16.295593324673153</v>
      </c>
    </row>
    <row r="240" spans="1:3" x14ac:dyDescent="0.25">
      <c r="A240" s="9" t="s">
        <v>191</v>
      </c>
      <c r="B240" s="12">
        <v>16196.404216521447</v>
      </c>
      <c r="C240">
        <f>SAFADModel_final_000043[[#This Row],[Whole Building:Facility Total Electric Demand Power '[W'](Hourly) ]]/1000</f>
        <v>16.196404216521447</v>
      </c>
    </row>
    <row r="241" spans="1:3" x14ac:dyDescent="0.25">
      <c r="A241" s="9" t="s">
        <v>192</v>
      </c>
      <c r="B241" s="12">
        <v>16102.941972695802</v>
      </c>
      <c r="C241">
        <f>SAFADModel_final_000043[[#This Row],[Whole Building:Facility Total Electric Demand Power '[W'](Hourly) ]]/1000</f>
        <v>16.102941972695803</v>
      </c>
    </row>
    <row r="242" spans="1:3" x14ac:dyDescent="0.25">
      <c r="A242" s="9" t="s">
        <v>193</v>
      </c>
      <c r="B242" s="12">
        <v>13754.341655492799</v>
      </c>
      <c r="C242">
        <f>SAFADModel_final_000043[[#This Row],[Whole Building:Facility Total Electric Demand Power '[W'](Hourly) ]]/1000</f>
        <v>13.7543416554928</v>
      </c>
    </row>
    <row r="243" spans="1:3" x14ac:dyDescent="0.25">
      <c r="A243" s="9" t="s">
        <v>194</v>
      </c>
      <c r="B243" s="12">
        <v>14474.650787585049</v>
      </c>
      <c r="C243">
        <f>SAFADModel_final_000043[[#This Row],[Whole Building:Facility Total Electric Demand Power '[W'](Hourly) ]]/1000</f>
        <v>14.47465078758505</v>
      </c>
    </row>
    <row r="244" spans="1:3" x14ac:dyDescent="0.25">
      <c r="A244" s="9" t="s">
        <v>195</v>
      </c>
      <c r="B244" s="12">
        <v>14386.258401690822</v>
      </c>
      <c r="C244">
        <f>SAFADModel_final_000043[[#This Row],[Whole Building:Facility Total Electric Demand Power '[W'](Hourly) ]]/1000</f>
        <v>14.386258401690823</v>
      </c>
    </row>
    <row r="245" spans="1:3" x14ac:dyDescent="0.25">
      <c r="A245" s="9" t="s">
        <v>196</v>
      </c>
      <c r="B245" s="12">
        <v>14139.870791772832</v>
      </c>
      <c r="C245">
        <f>SAFADModel_final_000043[[#This Row],[Whole Building:Facility Total Electric Demand Power '[W'](Hourly) ]]/1000</f>
        <v>14.139870791772832</v>
      </c>
    </row>
    <row r="246" spans="1:3" x14ac:dyDescent="0.25">
      <c r="A246" s="9" t="s">
        <v>197</v>
      </c>
      <c r="B246" s="12">
        <v>13864.105044525719</v>
      </c>
      <c r="C246">
        <f>SAFADModel_final_000043[[#This Row],[Whole Building:Facility Total Electric Demand Power '[W'](Hourly) ]]/1000</f>
        <v>13.864105044525719</v>
      </c>
    </row>
    <row r="247" spans="1:3" x14ac:dyDescent="0.25">
      <c r="A247" s="9" t="s">
        <v>198</v>
      </c>
      <c r="B247" s="12">
        <v>13786.622023020122</v>
      </c>
      <c r="C247">
        <f>SAFADModel_final_000043[[#This Row],[Whole Building:Facility Total Electric Demand Power '[W'](Hourly) ]]/1000</f>
        <v>13.786622023020122</v>
      </c>
    </row>
    <row r="248" spans="1:3" x14ac:dyDescent="0.25">
      <c r="A248" s="9" t="s">
        <v>199</v>
      </c>
      <c r="B248" s="12">
        <v>14004.248508085109</v>
      </c>
      <c r="C248">
        <f>SAFADModel_final_000043[[#This Row],[Whole Building:Facility Total Electric Demand Power '[W'](Hourly) ]]/1000</f>
        <v>14.004248508085109</v>
      </c>
    </row>
    <row r="249" spans="1:3" x14ac:dyDescent="0.25">
      <c r="A249" s="9" t="s">
        <v>200</v>
      </c>
      <c r="B249" s="12">
        <v>51521.395720944034</v>
      </c>
      <c r="C249">
        <f>SAFADModel_final_000043[[#This Row],[Whole Building:Facility Total Electric Demand Power '[W'](Hourly) ]]/1000</f>
        <v>51.521395720944035</v>
      </c>
    </row>
    <row r="250" spans="1:3" x14ac:dyDescent="0.25">
      <c r="A250" s="9" t="s">
        <v>201</v>
      </c>
      <c r="B250" s="12">
        <v>209788.10158143166</v>
      </c>
      <c r="C250">
        <f>SAFADModel_final_000043[[#This Row],[Whole Building:Facility Total Electric Demand Power '[W'](Hourly) ]]/1000</f>
        <v>209.78810158143168</v>
      </c>
    </row>
    <row r="251" spans="1:3" x14ac:dyDescent="0.25">
      <c r="A251" s="9" t="s">
        <v>202</v>
      </c>
      <c r="B251" s="12">
        <v>248145.00589978221</v>
      </c>
      <c r="C251">
        <f>SAFADModel_final_000043[[#This Row],[Whole Building:Facility Total Electric Demand Power '[W'](Hourly) ]]/1000</f>
        <v>248.14500589978221</v>
      </c>
    </row>
    <row r="252" spans="1:3" x14ac:dyDescent="0.25">
      <c r="A252" s="9" t="s">
        <v>203</v>
      </c>
      <c r="B252" s="12">
        <v>303777.58410717821</v>
      </c>
      <c r="C252">
        <f>SAFADModel_final_000043[[#This Row],[Whole Building:Facility Total Electric Demand Power '[W'](Hourly) ]]/1000</f>
        <v>303.7775841071782</v>
      </c>
    </row>
    <row r="253" spans="1:3" x14ac:dyDescent="0.25">
      <c r="A253" s="9" t="s">
        <v>204</v>
      </c>
      <c r="B253" s="12">
        <v>330292.80156998994</v>
      </c>
      <c r="C253">
        <f>SAFADModel_final_000043[[#This Row],[Whole Building:Facility Total Electric Demand Power '[W'](Hourly) ]]/1000</f>
        <v>330.29280156998993</v>
      </c>
    </row>
    <row r="254" spans="1:3" x14ac:dyDescent="0.25">
      <c r="A254" s="9" t="s">
        <v>205</v>
      </c>
      <c r="B254" s="12">
        <v>352442.56480893464</v>
      </c>
      <c r="C254">
        <f>SAFADModel_final_000043[[#This Row],[Whole Building:Facility Total Electric Demand Power '[W'](Hourly) ]]/1000</f>
        <v>352.44256480893466</v>
      </c>
    </row>
    <row r="255" spans="1:3" x14ac:dyDescent="0.25">
      <c r="A255" s="9" t="s">
        <v>206</v>
      </c>
      <c r="B255" s="12">
        <v>373367.55528041086</v>
      </c>
      <c r="C255">
        <f>SAFADModel_final_000043[[#This Row],[Whole Building:Facility Total Electric Demand Power '[W'](Hourly) ]]/1000</f>
        <v>373.36755528041084</v>
      </c>
    </row>
    <row r="256" spans="1:3" x14ac:dyDescent="0.25">
      <c r="A256" s="9" t="s">
        <v>207</v>
      </c>
      <c r="B256" s="12">
        <v>318132.67560297583</v>
      </c>
      <c r="C256">
        <f>SAFADModel_final_000043[[#This Row],[Whole Building:Facility Total Electric Demand Power '[W'](Hourly) ]]/1000</f>
        <v>318.13267560297584</v>
      </c>
    </row>
    <row r="257" spans="1:3" x14ac:dyDescent="0.25">
      <c r="A257" s="9" t="s">
        <v>208</v>
      </c>
      <c r="B257" s="12">
        <v>321069.72744120052</v>
      </c>
      <c r="C257">
        <f>SAFADModel_final_000043[[#This Row],[Whole Building:Facility Total Electric Demand Power '[W'](Hourly) ]]/1000</f>
        <v>321.06972744120054</v>
      </c>
    </row>
    <row r="258" spans="1:3" x14ac:dyDescent="0.25">
      <c r="A258" s="9" t="s">
        <v>209</v>
      </c>
      <c r="B258" s="12">
        <v>295030.65066869947</v>
      </c>
      <c r="C258">
        <f>SAFADModel_final_000043[[#This Row],[Whole Building:Facility Total Electric Demand Power '[W'](Hourly) ]]/1000</f>
        <v>295.03065066869948</v>
      </c>
    </row>
    <row r="259" spans="1:3" x14ac:dyDescent="0.25">
      <c r="A259" s="9" t="s">
        <v>210</v>
      </c>
      <c r="B259" s="12">
        <v>177234.78608552215</v>
      </c>
      <c r="C259">
        <f>SAFADModel_final_000043[[#This Row],[Whole Building:Facility Total Electric Demand Power '[W'](Hourly) ]]/1000</f>
        <v>177.23478608552216</v>
      </c>
    </row>
    <row r="260" spans="1:3" x14ac:dyDescent="0.25">
      <c r="A260" s="9" t="s">
        <v>211</v>
      </c>
      <c r="B260" s="12">
        <v>115035.27246928704</v>
      </c>
      <c r="C260">
        <f>SAFADModel_final_000043[[#This Row],[Whole Building:Facility Total Electric Demand Power '[W'](Hourly) ]]/1000</f>
        <v>115.03527246928704</v>
      </c>
    </row>
    <row r="261" spans="1:3" x14ac:dyDescent="0.25">
      <c r="A261" s="9" t="s">
        <v>212</v>
      </c>
      <c r="B261" s="12">
        <v>75721.385866800032</v>
      </c>
      <c r="C261">
        <f>SAFADModel_final_000043[[#This Row],[Whole Building:Facility Total Electric Demand Power '[W'](Hourly) ]]/1000</f>
        <v>75.721385866800034</v>
      </c>
    </row>
    <row r="262" spans="1:3" x14ac:dyDescent="0.25">
      <c r="A262" s="9" t="s">
        <v>213</v>
      </c>
      <c r="B262" s="12">
        <v>16465.340217051067</v>
      </c>
      <c r="C262">
        <f>SAFADModel_final_000043[[#This Row],[Whole Building:Facility Total Electric Demand Power '[W'](Hourly) ]]/1000</f>
        <v>16.465340217051068</v>
      </c>
    </row>
    <row r="263" spans="1:3" x14ac:dyDescent="0.25">
      <c r="A263" s="9" t="s">
        <v>214</v>
      </c>
      <c r="B263" s="12">
        <v>14806.904736368482</v>
      </c>
      <c r="C263">
        <f>SAFADModel_final_000043[[#This Row],[Whole Building:Facility Total Electric Demand Power '[W'](Hourly) ]]/1000</f>
        <v>14.806904736368482</v>
      </c>
    </row>
    <row r="264" spans="1:3" x14ac:dyDescent="0.25">
      <c r="A264" s="9" t="s">
        <v>215</v>
      </c>
      <c r="B264" s="12">
        <v>14796.867253155173</v>
      </c>
      <c r="C264">
        <f>SAFADModel_final_000043[[#This Row],[Whole Building:Facility Total Electric Demand Power '[W'](Hourly) ]]/1000</f>
        <v>14.796867253155172</v>
      </c>
    </row>
    <row r="265" spans="1:3" x14ac:dyDescent="0.25">
      <c r="A265" s="9" t="s">
        <v>216</v>
      </c>
      <c r="B265" s="12">
        <v>14561.941329164065</v>
      </c>
      <c r="C265">
        <f>SAFADModel_final_000043[[#This Row],[Whole Building:Facility Total Electric Demand Power '[W'](Hourly) ]]/1000</f>
        <v>14.561941329164064</v>
      </c>
    </row>
    <row r="266" spans="1:3" x14ac:dyDescent="0.25">
      <c r="A266" s="9" t="s">
        <v>217</v>
      </c>
      <c r="B266" s="12">
        <v>16122.821895640547</v>
      </c>
      <c r="C266">
        <f>SAFADModel_final_000043[[#This Row],[Whole Building:Facility Total Electric Demand Power '[W'](Hourly) ]]/1000</f>
        <v>16.122821895640548</v>
      </c>
    </row>
    <row r="267" spans="1:3" x14ac:dyDescent="0.25">
      <c r="A267" s="9" t="s">
        <v>218</v>
      </c>
      <c r="B267" s="12">
        <v>15764.823523532055</v>
      </c>
      <c r="C267">
        <f>SAFADModel_final_000043[[#This Row],[Whole Building:Facility Total Electric Demand Power '[W'](Hourly) ]]/1000</f>
        <v>15.764823523532055</v>
      </c>
    </row>
    <row r="268" spans="1:3" x14ac:dyDescent="0.25">
      <c r="A268" s="9" t="s">
        <v>219</v>
      </c>
      <c r="B268" s="12">
        <v>15504.965251445667</v>
      </c>
      <c r="C268">
        <f>SAFADModel_final_000043[[#This Row],[Whole Building:Facility Total Electric Demand Power '[W'](Hourly) ]]/1000</f>
        <v>15.504965251445666</v>
      </c>
    </row>
    <row r="269" spans="1:3" x14ac:dyDescent="0.25">
      <c r="A269" s="9" t="s">
        <v>220</v>
      </c>
      <c r="B269" s="12">
        <v>15400.179608855331</v>
      </c>
      <c r="C269">
        <f>SAFADModel_final_000043[[#This Row],[Whole Building:Facility Total Electric Demand Power '[W'](Hourly) ]]/1000</f>
        <v>15.40017960885533</v>
      </c>
    </row>
    <row r="270" spans="1:3" x14ac:dyDescent="0.25">
      <c r="A270" s="9" t="s">
        <v>221</v>
      </c>
      <c r="B270" s="12">
        <v>15316.925624260011</v>
      </c>
      <c r="C270">
        <f>SAFADModel_final_000043[[#This Row],[Whole Building:Facility Total Electric Demand Power '[W'](Hourly) ]]/1000</f>
        <v>15.316925624260012</v>
      </c>
    </row>
    <row r="271" spans="1:3" x14ac:dyDescent="0.25">
      <c r="A271" s="9" t="s">
        <v>222</v>
      </c>
      <c r="B271" s="12">
        <v>15436.014766430826</v>
      </c>
      <c r="C271">
        <f>SAFADModel_final_000043[[#This Row],[Whole Building:Facility Total Electric Demand Power '[W'](Hourly) ]]/1000</f>
        <v>15.436014766430826</v>
      </c>
    </row>
    <row r="272" spans="1:3" x14ac:dyDescent="0.25">
      <c r="A272" s="9" t="s">
        <v>223</v>
      </c>
      <c r="B272" s="12">
        <v>15840.241957928645</v>
      </c>
      <c r="C272">
        <f>SAFADModel_final_000043[[#This Row],[Whole Building:Facility Total Electric Demand Power '[W'](Hourly) ]]/1000</f>
        <v>15.840241957928646</v>
      </c>
    </row>
    <row r="273" spans="1:3" x14ac:dyDescent="0.25">
      <c r="A273" s="9" t="s">
        <v>224</v>
      </c>
      <c r="B273" s="12">
        <v>64344.003952206862</v>
      </c>
      <c r="C273">
        <f>SAFADModel_final_000043[[#This Row],[Whole Building:Facility Total Electric Demand Power '[W'](Hourly) ]]/1000</f>
        <v>64.344003952206862</v>
      </c>
    </row>
    <row r="274" spans="1:3" x14ac:dyDescent="0.25">
      <c r="A274" s="9" t="s">
        <v>225</v>
      </c>
      <c r="B274" s="12">
        <v>161183.71671254231</v>
      </c>
      <c r="C274">
        <f>SAFADModel_final_000043[[#This Row],[Whole Building:Facility Total Electric Demand Power '[W'](Hourly) ]]/1000</f>
        <v>161.18371671254232</v>
      </c>
    </row>
    <row r="275" spans="1:3" x14ac:dyDescent="0.25">
      <c r="A275" s="9" t="s">
        <v>226</v>
      </c>
      <c r="B275" s="12">
        <v>290640.56930234953</v>
      </c>
      <c r="C275">
        <f>SAFADModel_final_000043[[#This Row],[Whole Building:Facility Total Electric Demand Power '[W'](Hourly) ]]/1000</f>
        <v>290.64056930234955</v>
      </c>
    </row>
    <row r="276" spans="1:3" x14ac:dyDescent="0.25">
      <c r="A276" s="9" t="s">
        <v>227</v>
      </c>
      <c r="B276" s="12">
        <v>265398.57314811455</v>
      </c>
      <c r="C276">
        <f>SAFADModel_final_000043[[#This Row],[Whole Building:Facility Total Electric Demand Power '[W'](Hourly) ]]/1000</f>
        <v>265.39857314811456</v>
      </c>
    </row>
    <row r="277" spans="1:3" x14ac:dyDescent="0.25">
      <c r="A277" s="9" t="s">
        <v>228</v>
      </c>
      <c r="B277" s="12">
        <v>267072.61598114489</v>
      </c>
      <c r="C277">
        <f>SAFADModel_final_000043[[#This Row],[Whole Building:Facility Total Electric Demand Power '[W'](Hourly) ]]/1000</f>
        <v>267.07261598114491</v>
      </c>
    </row>
    <row r="278" spans="1:3" x14ac:dyDescent="0.25">
      <c r="A278" s="9" t="s">
        <v>229</v>
      </c>
      <c r="B278" s="12">
        <v>298233.53043786978</v>
      </c>
      <c r="C278">
        <f>SAFADModel_final_000043[[#This Row],[Whole Building:Facility Total Electric Demand Power '[W'](Hourly) ]]/1000</f>
        <v>298.23353043786977</v>
      </c>
    </row>
    <row r="279" spans="1:3" x14ac:dyDescent="0.25">
      <c r="A279" s="9" t="s">
        <v>230</v>
      </c>
      <c r="B279" s="12">
        <v>313511.77527588973</v>
      </c>
      <c r="C279">
        <f>SAFADModel_final_000043[[#This Row],[Whole Building:Facility Total Electric Demand Power '[W'](Hourly) ]]/1000</f>
        <v>313.5117752758897</v>
      </c>
    </row>
    <row r="280" spans="1:3" x14ac:dyDescent="0.25">
      <c r="A280" s="9" t="s">
        <v>231</v>
      </c>
      <c r="B280" s="12">
        <v>232822.15447484935</v>
      </c>
      <c r="C280">
        <f>SAFADModel_final_000043[[#This Row],[Whole Building:Facility Total Electric Demand Power '[W'](Hourly) ]]/1000</f>
        <v>232.82215447484936</v>
      </c>
    </row>
    <row r="281" spans="1:3" x14ac:dyDescent="0.25">
      <c r="A281" s="9" t="s">
        <v>232</v>
      </c>
      <c r="B281" s="12">
        <v>206996.48171126485</v>
      </c>
      <c r="C281">
        <f>SAFADModel_final_000043[[#This Row],[Whole Building:Facility Total Electric Demand Power '[W'](Hourly) ]]/1000</f>
        <v>206.99648171126483</v>
      </c>
    </row>
    <row r="282" spans="1:3" x14ac:dyDescent="0.25">
      <c r="A282" s="9" t="s">
        <v>233</v>
      </c>
      <c r="B282" s="12">
        <v>195307.38041549493</v>
      </c>
      <c r="C282">
        <f>SAFADModel_final_000043[[#This Row],[Whole Building:Facility Total Electric Demand Power '[W'](Hourly) ]]/1000</f>
        <v>195.30738041549492</v>
      </c>
    </row>
    <row r="283" spans="1:3" x14ac:dyDescent="0.25">
      <c r="A283" s="9" t="s">
        <v>234</v>
      </c>
      <c r="B283" s="12">
        <v>115729.81926183584</v>
      </c>
      <c r="C283">
        <f>SAFADModel_final_000043[[#This Row],[Whole Building:Facility Total Electric Demand Power '[W'](Hourly) ]]/1000</f>
        <v>115.72981926183584</v>
      </c>
    </row>
    <row r="284" spans="1:3" x14ac:dyDescent="0.25">
      <c r="A284" s="9" t="s">
        <v>235</v>
      </c>
      <c r="B284" s="12">
        <v>56359.508769450324</v>
      </c>
      <c r="C284">
        <f>SAFADModel_final_000043[[#This Row],[Whole Building:Facility Total Electric Demand Power '[W'](Hourly) ]]/1000</f>
        <v>56.359508769450322</v>
      </c>
    </row>
    <row r="285" spans="1:3" x14ac:dyDescent="0.25">
      <c r="A285" s="9" t="s">
        <v>236</v>
      </c>
      <c r="B285" s="12">
        <v>32900.365698205824</v>
      </c>
      <c r="C285">
        <f>SAFADModel_final_000043[[#This Row],[Whole Building:Facility Total Electric Demand Power '[W'](Hourly) ]]/1000</f>
        <v>32.900365698205825</v>
      </c>
    </row>
    <row r="286" spans="1:3" x14ac:dyDescent="0.25">
      <c r="A286" s="9" t="s">
        <v>237</v>
      </c>
      <c r="B286" s="12">
        <v>24527.975658730607</v>
      </c>
      <c r="C286">
        <f>SAFADModel_final_000043[[#This Row],[Whole Building:Facility Total Electric Demand Power '[W'](Hourly) ]]/1000</f>
        <v>24.527975658730607</v>
      </c>
    </row>
    <row r="287" spans="1:3" x14ac:dyDescent="0.25">
      <c r="A287" s="9" t="s">
        <v>238</v>
      </c>
      <c r="B287" s="12">
        <v>16384.068377405252</v>
      </c>
      <c r="C287">
        <f>SAFADModel_final_000043[[#This Row],[Whole Building:Facility Total Electric Demand Power '[W'](Hourly) ]]/1000</f>
        <v>16.384068377405253</v>
      </c>
    </row>
    <row r="288" spans="1:3" x14ac:dyDescent="0.25">
      <c r="A288" s="9" t="s">
        <v>239</v>
      </c>
      <c r="B288" s="12">
        <v>16353.66741242985</v>
      </c>
      <c r="C288">
        <f>SAFADModel_final_000043[[#This Row],[Whole Building:Facility Total Electric Demand Power '[W'](Hourly) ]]/1000</f>
        <v>16.35366741242985</v>
      </c>
    </row>
    <row r="289" spans="1:3" x14ac:dyDescent="0.25">
      <c r="A289" s="9" t="s">
        <v>240</v>
      </c>
      <c r="B289" s="12">
        <v>16281.248756985804</v>
      </c>
      <c r="C289">
        <f>SAFADModel_final_000043[[#This Row],[Whole Building:Facility Total Electric Demand Power '[W'](Hourly) ]]/1000</f>
        <v>16.281248756985804</v>
      </c>
    </row>
    <row r="290" spans="1:3" x14ac:dyDescent="0.25">
      <c r="A290" s="9" t="s">
        <v>581</v>
      </c>
      <c r="B290" s="12">
        <v>16056.283222305969</v>
      </c>
      <c r="C290">
        <f>SAFADModel_final_000043[[#This Row],[Whole Building:Facility Total Electric Demand Power '[W'](Hourly) ]]/1000</f>
        <v>16.056283222305968</v>
      </c>
    </row>
    <row r="291" spans="1:3" x14ac:dyDescent="0.25">
      <c r="A291" s="9" t="s">
        <v>582</v>
      </c>
      <c r="B291" s="12">
        <v>15701.634165619596</v>
      </c>
      <c r="C291">
        <f>SAFADModel_final_000043[[#This Row],[Whole Building:Facility Total Electric Demand Power '[W'](Hourly) ]]/1000</f>
        <v>15.701634165619597</v>
      </c>
    </row>
    <row r="292" spans="1:3" x14ac:dyDescent="0.25">
      <c r="A292" s="9" t="s">
        <v>583</v>
      </c>
      <c r="B292" s="12">
        <v>15475.831368177292</v>
      </c>
      <c r="C292">
        <f>SAFADModel_final_000043[[#This Row],[Whole Building:Facility Total Electric Demand Power '[W'](Hourly) ]]/1000</f>
        <v>15.475831368177293</v>
      </c>
    </row>
    <row r="293" spans="1:3" x14ac:dyDescent="0.25">
      <c r="A293" s="9" t="s">
        <v>584</v>
      </c>
      <c r="B293" s="12">
        <v>15331.880236077841</v>
      </c>
      <c r="C293">
        <f>SAFADModel_final_000043[[#This Row],[Whole Building:Facility Total Electric Demand Power '[W'](Hourly) ]]/1000</f>
        <v>15.331880236077842</v>
      </c>
    </row>
    <row r="294" spans="1:3" x14ac:dyDescent="0.25">
      <c r="A294" s="9" t="s">
        <v>585</v>
      </c>
      <c r="B294" s="12">
        <v>15204.823373283039</v>
      </c>
      <c r="C294">
        <f>SAFADModel_final_000043[[#This Row],[Whole Building:Facility Total Electric Demand Power '[W'](Hourly) ]]/1000</f>
        <v>15.204823373283039</v>
      </c>
    </row>
    <row r="295" spans="1:3" x14ac:dyDescent="0.25">
      <c r="A295" s="9" t="s">
        <v>586</v>
      </c>
      <c r="B295" s="12">
        <v>15282.816459117455</v>
      </c>
      <c r="C295">
        <f>SAFADModel_final_000043[[#This Row],[Whole Building:Facility Total Electric Demand Power '[W'](Hourly) ]]/1000</f>
        <v>15.282816459117456</v>
      </c>
    </row>
    <row r="296" spans="1:3" x14ac:dyDescent="0.25">
      <c r="A296" s="9" t="s">
        <v>587</v>
      </c>
      <c r="B296" s="12">
        <v>15622.422570620904</v>
      </c>
      <c r="C296">
        <f>SAFADModel_final_000043[[#This Row],[Whole Building:Facility Total Electric Demand Power '[W'](Hourly) ]]/1000</f>
        <v>15.622422570620904</v>
      </c>
    </row>
    <row r="297" spans="1:3" x14ac:dyDescent="0.25">
      <c r="A297" s="9" t="s">
        <v>588</v>
      </c>
      <c r="B297" s="12">
        <v>16051.52440872009</v>
      </c>
      <c r="C297">
        <f>SAFADModel_final_000043[[#This Row],[Whole Building:Facility Total Electric Demand Power '[W'](Hourly) ]]/1000</f>
        <v>16.051524408720091</v>
      </c>
    </row>
    <row r="298" spans="1:3" x14ac:dyDescent="0.25">
      <c r="A298" s="9" t="s">
        <v>589</v>
      </c>
      <c r="B298" s="12">
        <v>84225.353473379553</v>
      </c>
      <c r="C298">
        <f>SAFADModel_final_000043[[#This Row],[Whole Building:Facility Total Electric Demand Power '[W'](Hourly) ]]/1000</f>
        <v>84.225353473379556</v>
      </c>
    </row>
    <row r="299" spans="1:3" x14ac:dyDescent="0.25">
      <c r="A299" s="9" t="s">
        <v>590</v>
      </c>
      <c r="B299" s="12">
        <v>119920.46075863689</v>
      </c>
      <c r="C299">
        <f>SAFADModel_final_000043[[#This Row],[Whole Building:Facility Total Electric Demand Power '[W'](Hourly) ]]/1000</f>
        <v>119.92046075863689</v>
      </c>
    </row>
    <row r="300" spans="1:3" x14ac:dyDescent="0.25">
      <c r="A300" s="9" t="s">
        <v>591</v>
      </c>
      <c r="B300" s="12">
        <v>134934.56549532144</v>
      </c>
      <c r="C300">
        <f>SAFADModel_final_000043[[#This Row],[Whole Building:Facility Total Electric Demand Power '[W'](Hourly) ]]/1000</f>
        <v>134.93456549532144</v>
      </c>
    </row>
    <row r="301" spans="1:3" x14ac:dyDescent="0.25">
      <c r="A301" s="9" t="s">
        <v>592</v>
      </c>
      <c r="B301" s="12">
        <v>116983.20072608709</v>
      </c>
      <c r="C301">
        <f>SAFADModel_final_000043[[#This Row],[Whole Building:Facility Total Electric Demand Power '[W'](Hourly) ]]/1000</f>
        <v>116.98320072608709</v>
      </c>
    </row>
    <row r="302" spans="1:3" x14ac:dyDescent="0.25">
      <c r="A302" s="9" t="s">
        <v>593</v>
      </c>
      <c r="B302" s="12">
        <v>98174.851274860339</v>
      </c>
      <c r="C302">
        <f>SAFADModel_final_000043[[#This Row],[Whole Building:Facility Total Electric Demand Power '[W'](Hourly) ]]/1000</f>
        <v>98.174851274860345</v>
      </c>
    </row>
    <row r="303" spans="1:3" x14ac:dyDescent="0.25">
      <c r="A303" s="9" t="s">
        <v>594</v>
      </c>
      <c r="B303" s="12">
        <v>84784.558445992574</v>
      </c>
      <c r="C303">
        <f>SAFADModel_final_000043[[#This Row],[Whole Building:Facility Total Electric Demand Power '[W'](Hourly) ]]/1000</f>
        <v>84.784558445992573</v>
      </c>
    </row>
    <row r="304" spans="1:3" x14ac:dyDescent="0.25">
      <c r="A304" s="9" t="s">
        <v>595</v>
      </c>
      <c r="B304" s="12">
        <v>85560.014486759668</v>
      </c>
      <c r="C304">
        <f>SAFADModel_final_000043[[#This Row],[Whole Building:Facility Total Electric Demand Power '[W'](Hourly) ]]/1000</f>
        <v>85.56001448675967</v>
      </c>
    </row>
    <row r="305" spans="1:3" x14ac:dyDescent="0.25">
      <c r="A305" s="9" t="s">
        <v>596</v>
      </c>
      <c r="B305" s="12">
        <v>76992.214901566811</v>
      </c>
      <c r="C305">
        <f>SAFADModel_final_000043[[#This Row],[Whole Building:Facility Total Electric Demand Power '[W'](Hourly) ]]/1000</f>
        <v>76.992214901566811</v>
      </c>
    </row>
    <row r="306" spans="1:3" x14ac:dyDescent="0.25">
      <c r="A306" s="9" t="s">
        <v>597</v>
      </c>
      <c r="B306" s="12">
        <v>60848.794547781639</v>
      </c>
      <c r="C306">
        <f>SAFADModel_final_000043[[#This Row],[Whole Building:Facility Total Electric Demand Power '[W'](Hourly) ]]/1000</f>
        <v>60.848794547781637</v>
      </c>
    </row>
    <row r="307" spans="1:3" x14ac:dyDescent="0.25">
      <c r="A307" s="9" t="s">
        <v>598</v>
      </c>
      <c r="B307" s="12">
        <v>58564.366331796227</v>
      </c>
      <c r="C307">
        <f>SAFADModel_final_000043[[#This Row],[Whole Building:Facility Total Electric Demand Power '[W'](Hourly) ]]/1000</f>
        <v>58.564366331796229</v>
      </c>
    </row>
    <row r="308" spans="1:3" x14ac:dyDescent="0.25">
      <c r="A308" s="9" t="s">
        <v>599</v>
      </c>
      <c r="B308" s="12">
        <v>52823.604443535682</v>
      </c>
      <c r="C308">
        <f>SAFADModel_final_000043[[#This Row],[Whole Building:Facility Total Electric Demand Power '[W'](Hourly) ]]/1000</f>
        <v>52.823604443535679</v>
      </c>
    </row>
    <row r="309" spans="1:3" x14ac:dyDescent="0.25">
      <c r="A309" s="9" t="s">
        <v>600</v>
      </c>
      <c r="B309" s="12">
        <v>13098.204811879603</v>
      </c>
      <c r="C309">
        <f>SAFADModel_final_000043[[#This Row],[Whole Building:Facility Total Electric Demand Power '[W'](Hourly) ]]/1000</f>
        <v>13.098204811879603</v>
      </c>
    </row>
    <row r="310" spans="1:3" x14ac:dyDescent="0.25">
      <c r="A310" s="9" t="s">
        <v>601</v>
      </c>
      <c r="B310" s="12">
        <v>13454.221978257146</v>
      </c>
      <c r="C310">
        <f>SAFADModel_final_000043[[#This Row],[Whole Building:Facility Total Electric Demand Power '[W'](Hourly) ]]/1000</f>
        <v>13.454221978257147</v>
      </c>
    </row>
    <row r="311" spans="1:3" x14ac:dyDescent="0.25">
      <c r="A311" s="9" t="s">
        <v>602</v>
      </c>
      <c r="B311" s="12">
        <v>18473.505146859181</v>
      </c>
      <c r="C311">
        <f>SAFADModel_final_000043[[#This Row],[Whole Building:Facility Total Electric Demand Power '[W'](Hourly) ]]/1000</f>
        <v>18.473505146859182</v>
      </c>
    </row>
    <row r="312" spans="1:3" x14ac:dyDescent="0.25">
      <c r="A312" s="9" t="s">
        <v>603</v>
      </c>
      <c r="B312" s="12">
        <v>17143.121876200494</v>
      </c>
      <c r="C312">
        <f>SAFADModel_final_000043[[#This Row],[Whole Building:Facility Total Electric Demand Power '[W'](Hourly) ]]/1000</f>
        <v>17.143121876200492</v>
      </c>
    </row>
    <row r="313" spans="1:3" x14ac:dyDescent="0.25">
      <c r="A313" s="9" t="s">
        <v>604</v>
      </c>
      <c r="B313" s="12">
        <v>16528.528590891143</v>
      </c>
      <c r="C313">
        <f>SAFADModel_final_000043[[#This Row],[Whole Building:Facility Total Electric Demand Power '[W'](Hourly) ]]/1000</f>
        <v>16.528528590891142</v>
      </c>
    </row>
    <row r="314" spans="1:3" x14ac:dyDescent="0.25">
      <c r="A314" s="9" t="s">
        <v>605</v>
      </c>
      <c r="B314" s="12">
        <v>16326.630257911507</v>
      </c>
      <c r="C314">
        <f>SAFADModel_final_000043[[#This Row],[Whole Building:Facility Total Electric Demand Power '[W'](Hourly) ]]/1000</f>
        <v>16.326630257911507</v>
      </c>
    </row>
    <row r="315" spans="1:3" x14ac:dyDescent="0.25">
      <c r="A315" s="9" t="s">
        <v>606</v>
      </c>
      <c r="B315" s="12">
        <v>16249.909432679315</v>
      </c>
      <c r="C315">
        <f>SAFADModel_final_000043[[#This Row],[Whole Building:Facility Total Electric Demand Power '[W'](Hourly) ]]/1000</f>
        <v>16.249909432679313</v>
      </c>
    </row>
    <row r="316" spans="1:3" x14ac:dyDescent="0.25">
      <c r="A316" s="9" t="s">
        <v>607</v>
      </c>
      <c r="B316" s="12">
        <v>16194.312631065952</v>
      </c>
      <c r="C316">
        <f>SAFADModel_final_000043[[#This Row],[Whole Building:Facility Total Electric Demand Power '[W'](Hourly) ]]/1000</f>
        <v>16.194312631065952</v>
      </c>
    </row>
    <row r="317" spans="1:3" x14ac:dyDescent="0.25">
      <c r="A317" s="9" t="s">
        <v>608</v>
      </c>
      <c r="B317" s="12">
        <v>16138.445583266759</v>
      </c>
      <c r="C317">
        <f>SAFADModel_final_000043[[#This Row],[Whole Building:Facility Total Electric Demand Power '[W'](Hourly) ]]/1000</f>
        <v>16.138445583266758</v>
      </c>
    </row>
    <row r="318" spans="1:3" x14ac:dyDescent="0.25">
      <c r="A318" s="9" t="s">
        <v>609</v>
      </c>
      <c r="B318" s="12">
        <v>15961.454264193286</v>
      </c>
      <c r="C318">
        <f>SAFADModel_final_000043[[#This Row],[Whole Building:Facility Total Electric Demand Power '[W'](Hourly) ]]/1000</f>
        <v>15.961454264193286</v>
      </c>
    </row>
    <row r="319" spans="1:3" x14ac:dyDescent="0.25">
      <c r="A319" s="9" t="s">
        <v>610</v>
      </c>
      <c r="B319" s="12">
        <v>15927.451604652373</v>
      </c>
      <c r="C319">
        <f>SAFADModel_final_000043[[#This Row],[Whole Building:Facility Total Electric Demand Power '[W'](Hourly) ]]/1000</f>
        <v>15.927451604652374</v>
      </c>
    </row>
    <row r="320" spans="1:3" x14ac:dyDescent="0.25">
      <c r="A320" s="9" t="s">
        <v>611</v>
      </c>
      <c r="B320" s="12">
        <v>16092.104188081648</v>
      </c>
      <c r="C320">
        <f>SAFADModel_final_000043[[#This Row],[Whole Building:Facility Total Electric Demand Power '[W'](Hourly) ]]/1000</f>
        <v>16.092104188081649</v>
      </c>
    </row>
    <row r="321" spans="1:3" x14ac:dyDescent="0.25">
      <c r="A321" s="9" t="s">
        <v>612</v>
      </c>
      <c r="B321" s="12">
        <v>16337.325549442639</v>
      </c>
      <c r="C321">
        <f>SAFADModel_final_000043[[#This Row],[Whole Building:Facility Total Electric Demand Power '[W'](Hourly) ]]/1000</f>
        <v>16.337325549442639</v>
      </c>
    </row>
    <row r="322" spans="1:3" x14ac:dyDescent="0.25">
      <c r="A322" s="9" t="s">
        <v>613</v>
      </c>
      <c r="B322" s="12">
        <v>16515.352802609457</v>
      </c>
      <c r="C322">
        <f>SAFADModel_final_000043[[#This Row],[Whole Building:Facility Total Electric Demand Power '[W'](Hourly) ]]/1000</f>
        <v>16.515352802609456</v>
      </c>
    </row>
    <row r="323" spans="1:3" x14ac:dyDescent="0.25">
      <c r="A323" s="9" t="s">
        <v>614</v>
      </c>
      <c r="B323" s="12">
        <v>16642.579059600987</v>
      </c>
      <c r="C323">
        <f>SAFADModel_final_000043[[#This Row],[Whole Building:Facility Total Electric Demand Power '[W'](Hourly) ]]/1000</f>
        <v>16.642579059600987</v>
      </c>
    </row>
    <row r="324" spans="1:3" x14ac:dyDescent="0.25">
      <c r="A324" s="9" t="s">
        <v>615</v>
      </c>
      <c r="B324" s="12">
        <v>16769.701119020407</v>
      </c>
      <c r="C324">
        <f>SAFADModel_final_000043[[#This Row],[Whole Building:Facility Total Electric Demand Power '[W'](Hourly) ]]/1000</f>
        <v>16.769701119020407</v>
      </c>
    </row>
    <row r="325" spans="1:3" x14ac:dyDescent="0.25">
      <c r="A325" s="9" t="s">
        <v>616</v>
      </c>
      <c r="B325" s="12">
        <v>16916.931015542996</v>
      </c>
      <c r="C325">
        <f>SAFADModel_final_000043[[#This Row],[Whole Building:Facility Total Electric Demand Power '[W'](Hourly) ]]/1000</f>
        <v>16.916931015542996</v>
      </c>
    </row>
    <row r="326" spans="1:3" x14ac:dyDescent="0.25">
      <c r="A326" s="9" t="s">
        <v>617</v>
      </c>
      <c r="B326" s="12">
        <v>17037.077193632435</v>
      </c>
      <c r="C326">
        <f>SAFADModel_final_000043[[#This Row],[Whole Building:Facility Total Electric Demand Power '[W'](Hourly) ]]/1000</f>
        <v>17.037077193632435</v>
      </c>
    </row>
    <row r="327" spans="1:3" x14ac:dyDescent="0.25">
      <c r="A327" s="9" t="s">
        <v>618</v>
      </c>
      <c r="B327" s="12">
        <v>17106.733025434645</v>
      </c>
      <c r="C327">
        <f>SAFADModel_final_000043[[#This Row],[Whole Building:Facility Total Electric Demand Power '[W'](Hourly) ]]/1000</f>
        <v>17.106733025434647</v>
      </c>
    </row>
    <row r="328" spans="1:3" x14ac:dyDescent="0.25">
      <c r="A328" s="9" t="s">
        <v>619</v>
      </c>
      <c r="B328" s="12">
        <v>17083.035557432948</v>
      </c>
      <c r="C328">
        <f>SAFADModel_final_000043[[#This Row],[Whole Building:Facility Total Electric Demand Power '[W'](Hourly) ]]/1000</f>
        <v>17.083035557432947</v>
      </c>
    </row>
    <row r="329" spans="1:3" x14ac:dyDescent="0.25">
      <c r="A329" s="9" t="s">
        <v>620</v>
      </c>
      <c r="B329" s="12">
        <v>16969.626196863544</v>
      </c>
      <c r="C329">
        <f>SAFADModel_final_000043[[#This Row],[Whole Building:Facility Total Electric Demand Power '[W'](Hourly) ]]/1000</f>
        <v>16.969626196863544</v>
      </c>
    </row>
    <row r="330" spans="1:3" x14ac:dyDescent="0.25">
      <c r="A330" s="9" t="s">
        <v>621</v>
      </c>
      <c r="B330" s="12">
        <v>16824.420993573473</v>
      </c>
      <c r="C330">
        <f>SAFADModel_final_000043[[#This Row],[Whole Building:Facility Total Electric Demand Power '[W'](Hourly) ]]/1000</f>
        <v>16.824420993573472</v>
      </c>
    </row>
    <row r="331" spans="1:3" x14ac:dyDescent="0.25">
      <c r="A331" s="9" t="s">
        <v>622</v>
      </c>
      <c r="B331" s="12">
        <v>16637.250876023933</v>
      </c>
      <c r="C331">
        <f>SAFADModel_final_000043[[#This Row],[Whole Building:Facility Total Electric Demand Power '[W'](Hourly) ]]/1000</f>
        <v>16.637250876023934</v>
      </c>
    </row>
    <row r="332" spans="1:3" x14ac:dyDescent="0.25">
      <c r="A332" s="9" t="s">
        <v>623</v>
      </c>
      <c r="B332" s="12">
        <v>16412.054931217481</v>
      </c>
      <c r="C332">
        <f>SAFADModel_final_000043[[#This Row],[Whole Building:Facility Total Electric Demand Power '[W'](Hourly) ]]/1000</f>
        <v>16.412054931217479</v>
      </c>
    </row>
    <row r="333" spans="1:3" x14ac:dyDescent="0.25">
      <c r="A333" s="9" t="s">
        <v>624</v>
      </c>
      <c r="B333" s="12">
        <v>16151.161025399086</v>
      </c>
      <c r="C333">
        <f>SAFADModel_final_000043[[#This Row],[Whole Building:Facility Total Electric Demand Power '[W'](Hourly) ]]/1000</f>
        <v>16.151161025399087</v>
      </c>
    </row>
    <row r="334" spans="1:3" x14ac:dyDescent="0.25">
      <c r="A334" s="9" t="s">
        <v>625</v>
      </c>
      <c r="B334" s="12">
        <v>16016.343084202934</v>
      </c>
      <c r="C334">
        <f>SAFADModel_final_000043[[#This Row],[Whole Building:Facility Total Electric Demand Power '[W'](Hourly) ]]/1000</f>
        <v>16.016343084202934</v>
      </c>
    </row>
    <row r="335" spans="1:3" x14ac:dyDescent="0.25">
      <c r="A335" s="9" t="s">
        <v>626</v>
      </c>
      <c r="B335" s="12">
        <v>15953.910379331448</v>
      </c>
      <c r="C335">
        <f>SAFADModel_final_000043[[#This Row],[Whole Building:Facility Total Electric Demand Power '[W'](Hourly) ]]/1000</f>
        <v>15.953910379331449</v>
      </c>
    </row>
    <row r="336" spans="1:3" x14ac:dyDescent="0.25">
      <c r="A336" s="9" t="s">
        <v>627</v>
      </c>
      <c r="B336" s="12">
        <v>15905.520514929476</v>
      </c>
      <c r="C336">
        <f>SAFADModel_final_000043[[#This Row],[Whole Building:Facility Total Electric Demand Power '[W'](Hourly) ]]/1000</f>
        <v>15.905520514929476</v>
      </c>
    </row>
    <row r="337" spans="1:3" x14ac:dyDescent="0.25">
      <c r="A337" s="9" t="s">
        <v>628</v>
      </c>
      <c r="B337" s="12">
        <v>15842.335959692777</v>
      </c>
      <c r="C337">
        <f>SAFADModel_final_000043[[#This Row],[Whole Building:Facility Total Electric Demand Power '[W'](Hourly) ]]/1000</f>
        <v>15.842335959692777</v>
      </c>
    </row>
    <row r="338" spans="1:3" x14ac:dyDescent="0.25">
      <c r="A338" s="9" t="s">
        <v>241</v>
      </c>
      <c r="B338" s="12">
        <v>10533.657382599815</v>
      </c>
      <c r="C338">
        <f>SAFADModel_final_000043[[#This Row],[Whole Building:Facility Total Electric Demand Power '[W'](Hourly) ]]/1000</f>
        <v>10.533657382599815</v>
      </c>
    </row>
    <row r="339" spans="1:3" x14ac:dyDescent="0.25">
      <c r="A339" s="9" t="s">
        <v>242</v>
      </c>
      <c r="B339" s="12">
        <v>11668.238636086853</v>
      </c>
      <c r="C339">
        <f>SAFADModel_final_000043[[#This Row],[Whole Building:Facility Total Electric Demand Power '[W'](Hourly) ]]/1000</f>
        <v>11.668238636086853</v>
      </c>
    </row>
    <row r="340" spans="1:3" x14ac:dyDescent="0.25">
      <c r="A340" s="9" t="s">
        <v>243</v>
      </c>
      <c r="B340" s="12">
        <v>11729.290909257545</v>
      </c>
      <c r="C340">
        <f>SAFADModel_final_000043[[#This Row],[Whole Building:Facility Total Electric Demand Power '[W'](Hourly) ]]/1000</f>
        <v>11.729290909257545</v>
      </c>
    </row>
    <row r="341" spans="1:3" x14ac:dyDescent="0.25">
      <c r="A341" s="9" t="s">
        <v>244</v>
      </c>
      <c r="B341" s="12">
        <v>11520.094755187878</v>
      </c>
      <c r="C341">
        <f>SAFADModel_final_000043[[#This Row],[Whole Building:Facility Total Electric Demand Power '[W'](Hourly) ]]/1000</f>
        <v>11.520094755187879</v>
      </c>
    </row>
    <row r="342" spans="1:3" x14ac:dyDescent="0.25">
      <c r="A342" s="9" t="s">
        <v>245</v>
      </c>
      <c r="B342" s="12">
        <v>11414.816776099711</v>
      </c>
      <c r="C342">
        <f>SAFADModel_final_000043[[#This Row],[Whole Building:Facility Total Electric Demand Power '[W'](Hourly) ]]/1000</f>
        <v>11.414816776099711</v>
      </c>
    </row>
    <row r="343" spans="1:3" x14ac:dyDescent="0.25">
      <c r="A343" s="9" t="s">
        <v>246</v>
      </c>
      <c r="B343" s="12">
        <v>11658.416366208816</v>
      </c>
      <c r="C343">
        <f>SAFADModel_final_000043[[#This Row],[Whole Building:Facility Total Electric Demand Power '[W'](Hourly) ]]/1000</f>
        <v>11.658416366208815</v>
      </c>
    </row>
    <row r="344" spans="1:3" x14ac:dyDescent="0.25">
      <c r="A344" s="9" t="s">
        <v>247</v>
      </c>
      <c r="B344" s="12">
        <v>11855.537084685195</v>
      </c>
      <c r="C344">
        <f>SAFADModel_final_000043[[#This Row],[Whole Building:Facility Total Electric Demand Power '[W'](Hourly) ]]/1000</f>
        <v>11.855537084685194</v>
      </c>
    </row>
    <row r="345" spans="1:3" x14ac:dyDescent="0.25">
      <c r="A345" s="9" t="s">
        <v>248</v>
      </c>
      <c r="B345" s="12">
        <v>66646.748742143463</v>
      </c>
      <c r="C345">
        <f>SAFADModel_final_000043[[#This Row],[Whole Building:Facility Total Electric Demand Power '[W'](Hourly) ]]/1000</f>
        <v>66.646748742143458</v>
      </c>
    </row>
    <row r="346" spans="1:3" x14ac:dyDescent="0.25">
      <c r="A346" s="9" t="s">
        <v>249</v>
      </c>
      <c r="B346" s="12">
        <v>112883.6124827485</v>
      </c>
      <c r="C346">
        <f>SAFADModel_final_000043[[#This Row],[Whole Building:Facility Total Electric Demand Power '[W'](Hourly) ]]/1000</f>
        <v>112.8836124827485</v>
      </c>
    </row>
    <row r="347" spans="1:3" x14ac:dyDescent="0.25">
      <c r="A347" s="9" t="s">
        <v>250</v>
      </c>
      <c r="B347" s="12">
        <v>201017.54136194161</v>
      </c>
      <c r="C347">
        <f>SAFADModel_final_000043[[#This Row],[Whole Building:Facility Total Electric Demand Power '[W'](Hourly) ]]/1000</f>
        <v>201.0175413619416</v>
      </c>
    </row>
    <row r="348" spans="1:3" x14ac:dyDescent="0.25">
      <c r="A348" s="9" t="s">
        <v>251</v>
      </c>
      <c r="B348" s="12">
        <v>183222.96448008926</v>
      </c>
      <c r="C348">
        <f>SAFADModel_final_000043[[#This Row],[Whole Building:Facility Total Electric Demand Power '[W'](Hourly) ]]/1000</f>
        <v>183.22296448008925</v>
      </c>
    </row>
    <row r="349" spans="1:3" x14ac:dyDescent="0.25">
      <c r="A349" s="9" t="s">
        <v>252</v>
      </c>
      <c r="B349" s="12">
        <v>262069.5814578697</v>
      </c>
      <c r="C349">
        <f>SAFADModel_final_000043[[#This Row],[Whole Building:Facility Total Electric Demand Power '[W'](Hourly) ]]/1000</f>
        <v>262.06958145786973</v>
      </c>
    </row>
    <row r="350" spans="1:3" x14ac:dyDescent="0.25">
      <c r="A350" s="9" t="s">
        <v>253</v>
      </c>
      <c r="B350" s="12">
        <v>265001.21132835763</v>
      </c>
      <c r="C350">
        <f>SAFADModel_final_000043[[#This Row],[Whole Building:Facility Total Electric Demand Power '[W'](Hourly) ]]/1000</f>
        <v>265.00121132835761</v>
      </c>
    </row>
    <row r="351" spans="1:3" x14ac:dyDescent="0.25">
      <c r="A351" s="9" t="s">
        <v>254</v>
      </c>
      <c r="B351" s="12">
        <v>358530.72215011064</v>
      </c>
      <c r="C351">
        <f>SAFADModel_final_000043[[#This Row],[Whole Building:Facility Total Electric Demand Power '[W'](Hourly) ]]/1000</f>
        <v>358.53072215011065</v>
      </c>
    </row>
    <row r="352" spans="1:3" x14ac:dyDescent="0.25">
      <c r="A352" s="9" t="s">
        <v>255</v>
      </c>
      <c r="B352" s="12">
        <v>378541.81130437931</v>
      </c>
      <c r="C352">
        <f>SAFADModel_final_000043[[#This Row],[Whole Building:Facility Total Electric Demand Power '[W'](Hourly) ]]/1000</f>
        <v>378.54181130437934</v>
      </c>
    </row>
    <row r="353" spans="1:3" x14ac:dyDescent="0.25">
      <c r="A353" s="9" t="s">
        <v>256</v>
      </c>
      <c r="B353" s="12">
        <v>330904.51652256289</v>
      </c>
      <c r="C353">
        <f>SAFADModel_final_000043[[#This Row],[Whole Building:Facility Total Electric Demand Power '[W'](Hourly) ]]/1000</f>
        <v>330.90451652256291</v>
      </c>
    </row>
    <row r="354" spans="1:3" x14ac:dyDescent="0.25">
      <c r="A354" s="9" t="s">
        <v>257</v>
      </c>
      <c r="B354" s="12">
        <v>288432.03757701092</v>
      </c>
      <c r="C354">
        <f>SAFADModel_final_000043[[#This Row],[Whole Building:Facility Total Electric Demand Power '[W'](Hourly) ]]/1000</f>
        <v>288.43203757701093</v>
      </c>
    </row>
    <row r="355" spans="1:3" x14ac:dyDescent="0.25">
      <c r="A355" s="9" t="s">
        <v>258</v>
      </c>
      <c r="B355" s="12">
        <v>118784.5873867881</v>
      </c>
      <c r="C355">
        <f>SAFADModel_final_000043[[#This Row],[Whole Building:Facility Total Electric Demand Power '[W'](Hourly) ]]/1000</f>
        <v>118.7845873867881</v>
      </c>
    </row>
    <row r="356" spans="1:3" x14ac:dyDescent="0.25">
      <c r="A356" s="9" t="s">
        <v>259</v>
      </c>
      <c r="B356" s="12">
        <v>58394.778744647258</v>
      </c>
      <c r="C356">
        <f>SAFADModel_final_000043[[#This Row],[Whole Building:Facility Total Electric Demand Power '[W'](Hourly) ]]/1000</f>
        <v>58.394778744647255</v>
      </c>
    </row>
    <row r="357" spans="1:3" x14ac:dyDescent="0.25">
      <c r="A357" s="9" t="s">
        <v>260</v>
      </c>
      <c r="B357" s="12">
        <v>21985.352922855687</v>
      </c>
      <c r="C357">
        <f>SAFADModel_final_000043[[#This Row],[Whole Building:Facility Total Electric Demand Power '[W'](Hourly) ]]/1000</f>
        <v>21.985352922855686</v>
      </c>
    </row>
    <row r="358" spans="1:3" x14ac:dyDescent="0.25">
      <c r="A358" s="9" t="s">
        <v>261</v>
      </c>
      <c r="B358" s="12">
        <v>16786.123482155763</v>
      </c>
      <c r="C358">
        <f>SAFADModel_final_000043[[#This Row],[Whole Building:Facility Total Electric Demand Power '[W'](Hourly) ]]/1000</f>
        <v>16.786123482155762</v>
      </c>
    </row>
    <row r="359" spans="1:3" x14ac:dyDescent="0.25">
      <c r="A359" s="9" t="s">
        <v>262</v>
      </c>
      <c r="B359" s="12">
        <v>16335.513490259878</v>
      </c>
      <c r="C359">
        <f>SAFADModel_final_000043[[#This Row],[Whole Building:Facility Total Electric Demand Power '[W'](Hourly) ]]/1000</f>
        <v>16.335513490259878</v>
      </c>
    </row>
    <row r="360" spans="1:3" x14ac:dyDescent="0.25">
      <c r="A360" s="9" t="s">
        <v>263</v>
      </c>
      <c r="B360" s="12">
        <v>16312.22137387447</v>
      </c>
      <c r="C360">
        <f>SAFADModel_final_000043[[#This Row],[Whole Building:Facility Total Electric Demand Power '[W'](Hourly) ]]/1000</f>
        <v>16.312221373874472</v>
      </c>
    </row>
    <row r="361" spans="1:3" x14ac:dyDescent="0.25">
      <c r="A361" s="9" t="s">
        <v>264</v>
      </c>
      <c r="B361" s="12">
        <v>16247.041123452183</v>
      </c>
      <c r="C361">
        <f>SAFADModel_final_000043[[#This Row],[Whole Building:Facility Total Electric Demand Power '[W'](Hourly) ]]/1000</f>
        <v>16.247041123452185</v>
      </c>
    </row>
    <row r="362" spans="1:3" x14ac:dyDescent="0.25">
      <c r="A362" s="9" t="s">
        <v>265</v>
      </c>
      <c r="B362" s="12">
        <v>10310.928150416026</v>
      </c>
      <c r="C362">
        <f>SAFADModel_final_000043[[#This Row],[Whole Building:Facility Total Electric Demand Power '[W'](Hourly) ]]/1000</f>
        <v>10.310928150416027</v>
      </c>
    </row>
    <row r="363" spans="1:3" x14ac:dyDescent="0.25">
      <c r="A363" s="9" t="s">
        <v>266</v>
      </c>
      <c r="B363" s="12">
        <v>11586.241353880907</v>
      </c>
      <c r="C363">
        <f>SAFADModel_final_000043[[#This Row],[Whole Building:Facility Total Electric Demand Power '[W'](Hourly) ]]/1000</f>
        <v>11.586241353880906</v>
      </c>
    </row>
    <row r="364" spans="1:3" x14ac:dyDescent="0.25">
      <c r="A364" s="9" t="s">
        <v>267</v>
      </c>
      <c r="B364" s="12">
        <v>11573.1270234232</v>
      </c>
      <c r="C364">
        <f>SAFADModel_final_000043[[#This Row],[Whole Building:Facility Total Electric Demand Power '[W'](Hourly) ]]/1000</f>
        <v>11.573127023423199</v>
      </c>
    </row>
    <row r="365" spans="1:3" x14ac:dyDescent="0.25">
      <c r="A365" s="9" t="s">
        <v>268</v>
      </c>
      <c r="B365" s="12">
        <v>11532.139944118773</v>
      </c>
      <c r="C365">
        <f>SAFADModel_final_000043[[#This Row],[Whole Building:Facility Total Electric Demand Power '[W'](Hourly) ]]/1000</f>
        <v>11.532139944118773</v>
      </c>
    </row>
    <row r="366" spans="1:3" x14ac:dyDescent="0.25">
      <c r="A366" s="9" t="s">
        <v>269</v>
      </c>
      <c r="B366" s="12">
        <v>11439.599554087939</v>
      </c>
      <c r="C366">
        <f>SAFADModel_final_000043[[#This Row],[Whole Building:Facility Total Electric Demand Power '[W'](Hourly) ]]/1000</f>
        <v>11.439599554087939</v>
      </c>
    </row>
    <row r="367" spans="1:3" x14ac:dyDescent="0.25">
      <c r="A367" s="9" t="s">
        <v>270</v>
      </c>
      <c r="B367" s="12">
        <v>11611.041712158471</v>
      </c>
      <c r="C367">
        <f>SAFADModel_final_000043[[#This Row],[Whole Building:Facility Total Electric Demand Power '[W'](Hourly) ]]/1000</f>
        <v>11.611041712158471</v>
      </c>
    </row>
    <row r="368" spans="1:3" x14ac:dyDescent="0.25">
      <c r="A368" s="9" t="s">
        <v>271</v>
      </c>
      <c r="B368" s="12">
        <v>12290.045508733781</v>
      </c>
      <c r="C368">
        <f>SAFADModel_final_000043[[#This Row],[Whole Building:Facility Total Electric Demand Power '[W'](Hourly) ]]/1000</f>
        <v>12.290045508733781</v>
      </c>
    </row>
    <row r="369" spans="1:3" x14ac:dyDescent="0.25">
      <c r="A369" s="9" t="s">
        <v>272</v>
      </c>
      <c r="B369" s="12">
        <v>47283.961370986603</v>
      </c>
      <c r="C369">
        <f>SAFADModel_final_000043[[#This Row],[Whole Building:Facility Total Electric Demand Power '[W'](Hourly) ]]/1000</f>
        <v>47.283961370986603</v>
      </c>
    </row>
    <row r="370" spans="1:3" x14ac:dyDescent="0.25">
      <c r="A370" s="9" t="s">
        <v>273</v>
      </c>
      <c r="B370" s="12">
        <v>165730.72914792123</v>
      </c>
      <c r="C370">
        <f>SAFADModel_final_000043[[#This Row],[Whole Building:Facility Total Electric Demand Power '[W'](Hourly) ]]/1000</f>
        <v>165.73072914792124</v>
      </c>
    </row>
    <row r="371" spans="1:3" x14ac:dyDescent="0.25">
      <c r="A371" s="9" t="s">
        <v>274</v>
      </c>
      <c r="B371" s="12">
        <v>215950.42264628792</v>
      </c>
      <c r="C371">
        <f>SAFADModel_final_000043[[#This Row],[Whole Building:Facility Total Electric Demand Power '[W'](Hourly) ]]/1000</f>
        <v>215.9504226462879</v>
      </c>
    </row>
    <row r="372" spans="1:3" x14ac:dyDescent="0.25">
      <c r="A372" s="9" t="s">
        <v>275</v>
      </c>
      <c r="B372" s="12">
        <v>220091.82144371988</v>
      </c>
      <c r="C372">
        <f>SAFADModel_final_000043[[#This Row],[Whole Building:Facility Total Electric Demand Power '[W'](Hourly) ]]/1000</f>
        <v>220.09182144371988</v>
      </c>
    </row>
    <row r="373" spans="1:3" x14ac:dyDescent="0.25">
      <c r="A373" s="9" t="s">
        <v>276</v>
      </c>
      <c r="B373" s="12">
        <v>289671.22156384861</v>
      </c>
      <c r="C373">
        <f>SAFADModel_final_000043[[#This Row],[Whole Building:Facility Total Electric Demand Power '[W'](Hourly) ]]/1000</f>
        <v>289.67122156384863</v>
      </c>
    </row>
    <row r="374" spans="1:3" x14ac:dyDescent="0.25">
      <c r="A374" s="9" t="s">
        <v>277</v>
      </c>
      <c r="B374" s="12">
        <v>266667.83325748279</v>
      </c>
      <c r="C374">
        <f>SAFADModel_final_000043[[#This Row],[Whole Building:Facility Total Electric Demand Power '[W'](Hourly) ]]/1000</f>
        <v>266.66783325748281</v>
      </c>
    </row>
    <row r="375" spans="1:3" x14ac:dyDescent="0.25">
      <c r="A375" s="9" t="s">
        <v>278</v>
      </c>
      <c r="B375" s="12">
        <v>305206.29727347166</v>
      </c>
      <c r="C375">
        <f>SAFADModel_final_000043[[#This Row],[Whole Building:Facility Total Electric Demand Power '[W'](Hourly) ]]/1000</f>
        <v>305.20629727347165</v>
      </c>
    </row>
    <row r="376" spans="1:3" x14ac:dyDescent="0.25">
      <c r="A376" s="9" t="s">
        <v>279</v>
      </c>
      <c r="B376" s="12">
        <v>252463.99499175782</v>
      </c>
      <c r="C376">
        <f>SAFADModel_final_000043[[#This Row],[Whole Building:Facility Total Electric Demand Power '[W'](Hourly) ]]/1000</f>
        <v>252.46399499175783</v>
      </c>
    </row>
    <row r="377" spans="1:3" x14ac:dyDescent="0.25">
      <c r="A377" s="9" t="s">
        <v>280</v>
      </c>
      <c r="B377" s="12">
        <v>257787.83805744746</v>
      </c>
      <c r="C377">
        <f>SAFADModel_final_000043[[#This Row],[Whole Building:Facility Total Electric Demand Power '[W'](Hourly) ]]/1000</f>
        <v>257.78783805744746</v>
      </c>
    </row>
    <row r="378" spans="1:3" x14ac:dyDescent="0.25">
      <c r="A378" s="9" t="s">
        <v>281</v>
      </c>
      <c r="B378" s="12">
        <v>207293.08449111812</v>
      </c>
      <c r="C378">
        <f>SAFADModel_final_000043[[#This Row],[Whole Building:Facility Total Electric Demand Power '[W'](Hourly) ]]/1000</f>
        <v>207.29308449111812</v>
      </c>
    </row>
    <row r="379" spans="1:3" x14ac:dyDescent="0.25">
      <c r="A379" s="9" t="s">
        <v>282</v>
      </c>
      <c r="B379" s="12">
        <v>233119.32146644514</v>
      </c>
      <c r="C379">
        <f>SAFADModel_final_000043[[#This Row],[Whole Building:Facility Total Electric Demand Power '[W'](Hourly) ]]/1000</f>
        <v>233.11932146644514</v>
      </c>
    </row>
    <row r="380" spans="1:3" x14ac:dyDescent="0.25">
      <c r="A380" s="9" t="s">
        <v>283</v>
      </c>
      <c r="B380" s="12">
        <v>116047.94881537066</v>
      </c>
      <c r="C380">
        <f>SAFADModel_final_000043[[#This Row],[Whole Building:Facility Total Electric Demand Power '[W'](Hourly) ]]/1000</f>
        <v>116.04794881537066</v>
      </c>
    </row>
    <row r="381" spans="1:3" x14ac:dyDescent="0.25">
      <c r="A381" s="9" t="s">
        <v>284</v>
      </c>
      <c r="B381" s="12">
        <v>47593.969452085796</v>
      </c>
      <c r="C381">
        <f>SAFADModel_final_000043[[#This Row],[Whole Building:Facility Total Electric Demand Power '[W'](Hourly) ]]/1000</f>
        <v>47.593969452085794</v>
      </c>
    </row>
    <row r="382" spans="1:3" x14ac:dyDescent="0.25">
      <c r="A382" s="9" t="s">
        <v>285</v>
      </c>
      <c r="B382" s="12">
        <v>18010.589798744946</v>
      </c>
      <c r="C382">
        <f>SAFADModel_final_000043[[#This Row],[Whole Building:Facility Total Electric Demand Power '[W'](Hourly) ]]/1000</f>
        <v>18.010589798744945</v>
      </c>
    </row>
    <row r="383" spans="1:3" x14ac:dyDescent="0.25">
      <c r="A383" s="9" t="s">
        <v>286</v>
      </c>
      <c r="B383" s="12">
        <v>14680.607453814906</v>
      </c>
      <c r="C383">
        <f>SAFADModel_final_000043[[#This Row],[Whole Building:Facility Total Electric Demand Power '[W'](Hourly) ]]/1000</f>
        <v>14.680607453814906</v>
      </c>
    </row>
    <row r="384" spans="1:3" x14ac:dyDescent="0.25">
      <c r="A384" s="9" t="s">
        <v>287</v>
      </c>
      <c r="B384" s="12">
        <v>13942.266501410348</v>
      </c>
      <c r="C384">
        <f>SAFADModel_final_000043[[#This Row],[Whole Building:Facility Total Electric Demand Power '[W'](Hourly) ]]/1000</f>
        <v>13.942266501410348</v>
      </c>
    </row>
    <row r="385" spans="1:3" x14ac:dyDescent="0.25">
      <c r="A385" s="9" t="s">
        <v>288</v>
      </c>
      <c r="B385" s="12">
        <v>13740.002238405905</v>
      </c>
      <c r="C385">
        <f>SAFADModel_final_000043[[#This Row],[Whole Building:Facility Total Electric Demand Power '[W'](Hourly) ]]/1000</f>
        <v>13.740002238405905</v>
      </c>
    </row>
    <row r="386" spans="1:3" x14ac:dyDescent="0.25">
      <c r="A386" s="9" t="s">
        <v>289</v>
      </c>
      <c r="B386" s="12">
        <v>16617.539826083765</v>
      </c>
      <c r="C386">
        <f>SAFADModel_final_000043[[#This Row],[Whole Building:Facility Total Electric Demand Power '[W'](Hourly) ]]/1000</f>
        <v>16.617539826083764</v>
      </c>
    </row>
    <row r="387" spans="1:3" x14ac:dyDescent="0.25">
      <c r="A387" s="9" t="s">
        <v>290</v>
      </c>
      <c r="B387" s="12">
        <v>16351.777172284104</v>
      </c>
      <c r="C387">
        <f>SAFADModel_final_000043[[#This Row],[Whole Building:Facility Total Electric Demand Power '[W'](Hourly) ]]/1000</f>
        <v>16.351777172284105</v>
      </c>
    </row>
    <row r="388" spans="1:3" x14ac:dyDescent="0.25">
      <c r="A388" s="9" t="s">
        <v>291</v>
      </c>
      <c r="B388" s="12">
        <v>16254.931351752393</v>
      </c>
      <c r="C388">
        <f>SAFADModel_final_000043[[#This Row],[Whole Building:Facility Total Electric Demand Power '[W'](Hourly) ]]/1000</f>
        <v>16.254931351752393</v>
      </c>
    </row>
    <row r="389" spans="1:3" x14ac:dyDescent="0.25">
      <c r="A389" s="9" t="s">
        <v>292</v>
      </c>
      <c r="B389" s="12">
        <v>16168.339293748757</v>
      </c>
      <c r="C389">
        <f>SAFADModel_final_000043[[#This Row],[Whole Building:Facility Total Electric Demand Power '[W'](Hourly) ]]/1000</f>
        <v>16.168339293748758</v>
      </c>
    </row>
    <row r="390" spans="1:3" x14ac:dyDescent="0.25">
      <c r="A390" s="9" t="s">
        <v>293</v>
      </c>
      <c r="B390" s="12">
        <v>16098.887960344722</v>
      </c>
      <c r="C390">
        <f>SAFADModel_final_000043[[#This Row],[Whole Building:Facility Total Electric Demand Power '[W'](Hourly) ]]/1000</f>
        <v>16.098887960344722</v>
      </c>
    </row>
    <row r="391" spans="1:3" x14ac:dyDescent="0.25">
      <c r="A391" s="9" t="s">
        <v>294</v>
      </c>
      <c r="B391" s="12">
        <v>16117.306565879662</v>
      </c>
      <c r="C391">
        <f>SAFADModel_final_000043[[#This Row],[Whole Building:Facility Total Electric Demand Power '[W'](Hourly) ]]/1000</f>
        <v>16.117306565879662</v>
      </c>
    </row>
    <row r="392" spans="1:3" x14ac:dyDescent="0.25">
      <c r="A392" s="9" t="s">
        <v>295</v>
      </c>
      <c r="B392" s="12">
        <v>16245.70152985797</v>
      </c>
      <c r="C392">
        <f>SAFADModel_final_000043[[#This Row],[Whole Building:Facility Total Electric Demand Power '[W'](Hourly) ]]/1000</f>
        <v>16.245701529857971</v>
      </c>
    </row>
    <row r="393" spans="1:3" x14ac:dyDescent="0.25">
      <c r="A393" s="9" t="s">
        <v>296</v>
      </c>
      <c r="B393" s="12">
        <v>16412.070636157019</v>
      </c>
      <c r="C393">
        <f>SAFADModel_final_000043[[#This Row],[Whole Building:Facility Total Electric Demand Power '[W'](Hourly) ]]/1000</f>
        <v>16.412070636157019</v>
      </c>
    </row>
    <row r="394" spans="1:3" x14ac:dyDescent="0.25">
      <c r="A394" s="9" t="s">
        <v>297</v>
      </c>
      <c r="B394" s="12">
        <v>16541.569517405183</v>
      </c>
      <c r="C394">
        <f>SAFADModel_final_000043[[#This Row],[Whole Building:Facility Total Electric Demand Power '[W'](Hourly) ]]/1000</f>
        <v>16.541569517405183</v>
      </c>
    </row>
    <row r="395" spans="1:3" x14ac:dyDescent="0.25">
      <c r="A395" s="9" t="s">
        <v>298</v>
      </c>
      <c r="B395" s="12">
        <v>16631.010613514944</v>
      </c>
      <c r="C395">
        <f>SAFADModel_final_000043[[#This Row],[Whole Building:Facility Total Electric Demand Power '[W'](Hourly) ]]/1000</f>
        <v>16.631010613514942</v>
      </c>
    </row>
    <row r="396" spans="1:3" x14ac:dyDescent="0.25">
      <c r="A396" s="9" t="s">
        <v>299</v>
      </c>
      <c r="B396" s="12">
        <v>16709.180824779007</v>
      </c>
      <c r="C396">
        <f>SAFADModel_final_000043[[#This Row],[Whole Building:Facility Total Electric Demand Power '[W'](Hourly) ]]/1000</f>
        <v>16.709180824779008</v>
      </c>
    </row>
    <row r="397" spans="1:3" x14ac:dyDescent="0.25">
      <c r="A397" s="9" t="s">
        <v>300</v>
      </c>
      <c r="B397" s="12">
        <v>16769.623017313272</v>
      </c>
      <c r="C397">
        <f>SAFADModel_final_000043[[#This Row],[Whole Building:Facility Total Electric Demand Power '[W'](Hourly) ]]/1000</f>
        <v>16.769623017313272</v>
      </c>
    </row>
    <row r="398" spans="1:3" x14ac:dyDescent="0.25">
      <c r="A398" s="9" t="s">
        <v>301</v>
      </c>
      <c r="B398" s="12">
        <v>16804.813946029819</v>
      </c>
      <c r="C398">
        <f>SAFADModel_final_000043[[#This Row],[Whole Building:Facility Total Electric Demand Power '[W'](Hourly) ]]/1000</f>
        <v>16.804813946029817</v>
      </c>
    </row>
    <row r="399" spans="1:3" x14ac:dyDescent="0.25">
      <c r="A399" s="9" t="s">
        <v>302</v>
      </c>
      <c r="B399" s="12">
        <v>16833.173939425447</v>
      </c>
      <c r="C399">
        <f>SAFADModel_final_000043[[#This Row],[Whole Building:Facility Total Electric Demand Power '[W'](Hourly) ]]/1000</f>
        <v>16.833173939425446</v>
      </c>
    </row>
    <row r="400" spans="1:3" x14ac:dyDescent="0.25">
      <c r="A400" s="9" t="s">
        <v>303</v>
      </c>
      <c r="B400" s="12">
        <v>16868.021176120292</v>
      </c>
      <c r="C400">
        <f>SAFADModel_final_000043[[#This Row],[Whole Building:Facility Total Electric Demand Power '[W'](Hourly) ]]/1000</f>
        <v>16.868021176120291</v>
      </c>
    </row>
    <row r="401" spans="1:3" x14ac:dyDescent="0.25">
      <c r="A401" s="9" t="s">
        <v>304</v>
      </c>
      <c r="B401" s="12">
        <v>16884.02646005202</v>
      </c>
      <c r="C401">
        <f>SAFADModel_final_000043[[#This Row],[Whole Building:Facility Total Electric Demand Power '[W'](Hourly) ]]/1000</f>
        <v>16.88402646005202</v>
      </c>
    </row>
    <row r="402" spans="1:3" x14ac:dyDescent="0.25">
      <c r="A402" s="9" t="s">
        <v>305</v>
      </c>
      <c r="B402" s="12">
        <v>16857.527348884385</v>
      </c>
      <c r="C402">
        <f>SAFADModel_final_000043[[#This Row],[Whole Building:Facility Total Electric Demand Power '[W'](Hourly) ]]/1000</f>
        <v>16.857527348884386</v>
      </c>
    </row>
    <row r="403" spans="1:3" x14ac:dyDescent="0.25">
      <c r="A403" s="9" t="s">
        <v>306</v>
      </c>
      <c r="B403" s="12">
        <v>16773.959951487919</v>
      </c>
      <c r="C403">
        <f>SAFADModel_final_000043[[#This Row],[Whole Building:Facility Total Electric Demand Power '[W'](Hourly) ]]/1000</f>
        <v>16.773959951487917</v>
      </c>
    </row>
    <row r="404" spans="1:3" x14ac:dyDescent="0.25">
      <c r="A404" s="9" t="s">
        <v>307</v>
      </c>
      <c r="B404" s="12">
        <v>16636.821354467753</v>
      </c>
      <c r="C404">
        <f>SAFADModel_final_000043[[#This Row],[Whole Building:Facility Total Electric Demand Power '[W'](Hourly) ]]/1000</f>
        <v>16.636821354467752</v>
      </c>
    </row>
    <row r="405" spans="1:3" x14ac:dyDescent="0.25">
      <c r="A405" s="9" t="s">
        <v>308</v>
      </c>
      <c r="B405" s="12">
        <v>16501.978534792666</v>
      </c>
      <c r="C405">
        <f>SAFADModel_final_000043[[#This Row],[Whole Building:Facility Total Electric Demand Power '[W'](Hourly) ]]/1000</f>
        <v>16.501978534792666</v>
      </c>
    </row>
    <row r="406" spans="1:3" x14ac:dyDescent="0.25">
      <c r="A406" s="9" t="s">
        <v>309</v>
      </c>
      <c r="B406" s="12">
        <v>16420.05849211484</v>
      </c>
      <c r="C406">
        <f>SAFADModel_final_000043[[#This Row],[Whole Building:Facility Total Electric Demand Power '[W'](Hourly) ]]/1000</f>
        <v>16.42005849211484</v>
      </c>
    </row>
    <row r="407" spans="1:3" x14ac:dyDescent="0.25">
      <c r="A407" s="9" t="s">
        <v>310</v>
      </c>
      <c r="B407" s="12">
        <v>16346.393724397247</v>
      </c>
      <c r="C407">
        <f>SAFADModel_final_000043[[#This Row],[Whole Building:Facility Total Electric Demand Power '[W'](Hourly) ]]/1000</f>
        <v>16.346393724397245</v>
      </c>
    </row>
    <row r="408" spans="1:3" x14ac:dyDescent="0.25">
      <c r="A408" s="9" t="s">
        <v>311</v>
      </c>
      <c r="B408" s="12">
        <v>16275.140512231068</v>
      </c>
      <c r="C408">
        <f>SAFADModel_final_000043[[#This Row],[Whole Building:Facility Total Electric Demand Power '[W'](Hourly) ]]/1000</f>
        <v>16.275140512231069</v>
      </c>
    </row>
    <row r="409" spans="1:3" x14ac:dyDescent="0.25">
      <c r="A409" s="9" t="s">
        <v>312</v>
      </c>
      <c r="B409" s="12">
        <v>16207.731685648332</v>
      </c>
      <c r="C409">
        <f>SAFADModel_final_000043[[#This Row],[Whole Building:Facility Total Electric Demand Power '[W'](Hourly) ]]/1000</f>
        <v>16.207731685648334</v>
      </c>
    </row>
    <row r="410" spans="1:3" x14ac:dyDescent="0.25">
      <c r="A410" s="9" t="s">
        <v>313</v>
      </c>
      <c r="B410" s="12">
        <v>16143.439254225945</v>
      </c>
      <c r="C410">
        <f>SAFADModel_final_000043[[#This Row],[Whole Building:Facility Total Electric Demand Power '[W'](Hourly) ]]/1000</f>
        <v>16.143439254225946</v>
      </c>
    </row>
    <row r="411" spans="1:3" x14ac:dyDescent="0.25">
      <c r="A411" s="9" t="s">
        <v>314</v>
      </c>
      <c r="B411" s="12">
        <v>16084.30040840165</v>
      </c>
      <c r="C411">
        <f>SAFADModel_final_000043[[#This Row],[Whole Building:Facility Total Electric Demand Power '[W'](Hourly) ]]/1000</f>
        <v>16.084300408401649</v>
      </c>
    </row>
    <row r="412" spans="1:3" x14ac:dyDescent="0.25">
      <c r="A412" s="9" t="s">
        <v>315</v>
      </c>
      <c r="B412" s="12">
        <v>16039.533517174532</v>
      </c>
      <c r="C412">
        <f>SAFADModel_final_000043[[#This Row],[Whole Building:Facility Total Electric Demand Power '[W'](Hourly) ]]/1000</f>
        <v>16.039533517174533</v>
      </c>
    </row>
    <row r="413" spans="1:3" x14ac:dyDescent="0.25">
      <c r="A413" s="9" t="s">
        <v>316</v>
      </c>
      <c r="B413" s="12">
        <v>15997.523250733093</v>
      </c>
      <c r="C413">
        <f>SAFADModel_final_000043[[#This Row],[Whole Building:Facility Total Electric Demand Power '[W'](Hourly) ]]/1000</f>
        <v>15.997523250733092</v>
      </c>
    </row>
    <row r="414" spans="1:3" x14ac:dyDescent="0.25">
      <c r="A414" s="9" t="s">
        <v>317</v>
      </c>
      <c r="B414" s="12">
        <v>15957.200531722367</v>
      </c>
      <c r="C414">
        <f>SAFADModel_final_000043[[#This Row],[Whole Building:Facility Total Electric Demand Power '[W'](Hourly) ]]/1000</f>
        <v>15.957200531722366</v>
      </c>
    </row>
    <row r="415" spans="1:3" x14ac:dyDescent="0.25">
      <c r="A415" s="9" t="s">
        <v>318</v>
      </c>
      <c r="B415" s="12">
        <v>15993.483562088317</v>
      </c>
      <c r="C415">
        <f>SAFADModel_final_000043[[#This Row],[Whole Building:Facility Total Electric Demand Power '[W'](Hourly) ]]/1000</f>
        <v>15.993483562088317</v>
      </c>
    </row>
    <row r="416" spans="1:3" x14ac:dyDescent="0.25">
      <c r="A416" s="9" t="s">
        <v>319</v>
      </c>
      <c r="B416" s="12">
        <v>16127.012129634646</v>
      </c>
      <c r="C416">
        <f>SAFADModel_final_000043[[#This Row],[Whole Building:Facility Total Electric Demand Power '[W'](Hourly) ]]/1000</f>
        <v>16.127012129634647</v>
      </c>
    </row>
    <row r="417" spans="1:3" x14ac:dyDescent="0.25">
      <c r="A417" s="9" t="s">
        <v>320</v>
      </c>
      <c r="B417" s="12">
        <v>16295.956609976274</v>
      </c>
      <c r="C417">
        <f>SAFADModel_final_000043[[#This Row],[Whole Building:Facility Total Electric Demand Power '[W'](Hourly) ]]/1000</f>
        <v>16.295956609976272</v>
      </c>
    </row>
    <row r="418" spans="1:3" x14ac:dyDescent="0.25">
      <c r="A418" s="9" t="s">
        <v>321</v>
      </c>
      <c r="B418" s="12">
        <v>16445.529560661969</v>
      </c>
      <c r="C418">
        <f>SAFADModel_final_000043[[#This Row],[Whole Building:Facility Total Electric Demand Power '[W'](Hourly) ]]/1000</f>
        <v>16.445529560661971</v>
      </c>
    </row>
    <row r="419" spans="1:3" x14ac:dyDescent="0.25">
      <c r="A419" s="9" t="s">
        <v>322</v>
      </c>
      <c r="B419" s="12">
        <v>16560.830850615428</v>
      </c>
      <c r="C419">
        <f>SAFADModel_final_000043[[#This Row],[Whole Building:Facility Total Electric Demand Power '[W'](Hourly) ]]/1000</f>
        <v>16.560830850615428</v>
      </c>
    </row>
    <row r="420" spans="1:3" x14ac:dyDescent="0.25">
      <c r="A420" s="9" t="s">
        <v>323</v>
      </c>
      <c r="B420" s="12">
        <v>16668.2272395943</v>
      </c>
      <c r="C420">
        <f>SAFADModel_final_000043[[#This Row],[Whole Building:Facility Total Electric Demand Power '[W'](Hourly) ]]/1000</f>
        <v>16.668227239594302</v>
      </c>
    </row>
    <row r="421" spans="1:3" x14ac:dyDescent="0.25">
      <c r="A421" s="9" t="s">
        <v>324</v>
      </c>
      <c r="B421" s="12">
        <v>16773.587450792409</v>
      </c>
      <c r="C421">
        <f>SAFADModel_final_000043[[#This Row],[Whole Building:Facility Total Electric Demand Power '[W'](Hourly) ]]/1000</f>
        <v>16.773587450792409</v>
      </c>
    </row>
    <row r="422" spans="1:3" x14ac:dyDescent="0.25">
      <c r="A422" s="9" t="s">
        <v>325</v>
      </c>
      <c r="B422" s="12">
        <v>16843.836618955222</v>
      </c>
      <c r="C422">
        <f>SAFADModel_final_000043[[#This Row],[Whole Building:Facility Total Electric Demand Power '[W'](Hourly) ]]/1000</f>
        <v>16.843836618955223</v>
      </c>
    </row>
    <row r="423" spans="1:3" x14ac:dyDescent="0.25">
      <c r="A423" s="9" t="s">
        <v>326</v>
      </c>
      <c r="B423" s="12">
        <v>16863.354258852425</v>
      </c>
      <c r="C423">
        <f>SAFADModel_final_000043[[#This Row],[Whole Building:Facility Total Electric Demand Power '[W'](Hourly) ]]/1000</f>
        <v>16.863354258852425</v>
      </c>
    </row>
    <row r="424" spans="1:3" x14ac:dyDescent="0.25">
      <c r="A424" s="9" t="s">
        <v>327</v>
      </c>
      <c r="B424" s="12">
        <v>16803.757364713605</v>
      </c>
      <c r="C424">
        <f>SAFADModel_final_000043[[#This Row],[Whole Building:Facility Total Electric Demand Power '[W'](Hourly) ]]/1000</f>
        <v>16.803757364713604</v>
      </c>
    </row>
    <row r="425" spans="1:3" x14ac:dyDescent="0.25">
      <c r="A425" s="9" t="s">
        <v>328</v>
      </c>
      <c r="B425" s="12">
        <v>16674.718080986731</v>
      </c>
      <c r="C425">
        <f>SAFADModel_final_000043[[#This Row],[Whole Building:Facility Total Electric Demand Power '[W'](Hourly) ]]/1000</f>
        <v>16.674718080986732</v>
      </c>
    </row>
    <row r="426" spans="1:3" x14ac:dyDescent="0.25">
      <c r="A426" s="9" t="s">
        <v>329</v>
      </c>
      <c r="B426" s="12">
        <v>16535.941381085529</v>
      </c>
      <c r="C426">
        <f>SAFADModel_final_000043[[#This Row],[Whole Building:Facility Total Electric Demand Power '[W'](Hourly) ]]/1000</f>
        <v>16.535941381085529</v>
      </c>
    </row>
    <row r="427" spans="1:3" x14ac:dyDescent="0.25">
      <c r="A427" s="9" t="s">
        <v>330</v>
      </c>
      <c r="B427" s="12">
        <v>16437.636109708936</v>
      </c>
      <c r="C427">
        <f>SAFADModel_final_000043[[#This Row],[Whole Building:Facility Total Electric Demand Power '[W'](Hourly) ]]/1000</f>
        <v>16.437636109708937</v>
      </c>
    </row>
    <row r="428" spans="1:3" x14ac:dyDescent="0.25">
      <c r="A428" s="9" t="s">
        <v>331</v>
      </c>
      <c r="B428" s="12">
        <v>16383.114044807255</v>
      </c>
      <c r="C428">
        <f>SAFADModel_final_000043[[#This Row],[Whole Building:Facility Total Electric Demand Power '[W'](Hourly) ]]/1000</f>
        <v>16.383114044807254</v>
      </c>
    </row>
    <row r="429" spans="1:3" x14ac:dyDescent="0.25">
      <c r="A429" s="9" t="s">
        <v>332</v>
      </c>
      <c r="B429" s="12">
        <v>16340.428476758085</v>
      </c>
      <c r="C429">
        <f>SAFADModel_final_000043[[#This Row],[Whole Building:Facility Total Electric Demand Power '[W'](Hourly) ]]/1000</f>
        <v>16.340428476758085</v>
      </c>
    </row>
    <row r="430" spans="1:3" x14ac:dyDescent="0.25">
      <c r="A430" s="9" t="s">
        <v>333</v>
      </c>
      <c r="B430" s="12">
        <v>16292.574073969461</v>
      </c>
      <c r="C430">
        <f>SAFADModel_final_000043[[#This Row],[Whole Building:Facility Total Electric Demand Power '[W'](Hourly) ]]/1000</f>
        <v>16.292574073969462</v>
      </c>
    </row>
    <row r="431" spans="1:3" x14ac:dyDescent="0.25">
      <c r="A431" s="9" t="s">
        <v>334</v>
      </c>
      <c r="B431" s="12">
        <v>16230.959901586177</v>
      </c>
      <c r="C431">
        <f>SAFADModel_final_000043[[#This Row],[Whole Building:Facility Total Electric Demand Power '[W'](Hourly) ]]/1000</f>
        <v>16.230959901586179</v>
      </c>
    </row>
    <row r="432" spans="1:3" x14ac:dyDescent="0.25">
      <c r="A432" s="9" t="s">
        <v>335</v>
      </c>
      <c r="B432" s="12">
        <v>16174.239023247837</v>
      </c>
      <c r="C432">
        <f>SAFADModel_final_000043[[#This Row],[Whole Building:Facility Total Electric Demand Power '[W'](Hourly) ]]/1000</f>
        <v>16.174239023247836</v>
      </c>
    </row>
    <row r="433" spans="1:3" x14ac:dyDescent="0.25">
      <c r="A433" s="9" t="s">
        <v>336</v>
      </c>
      <c r="B433" s="12">
        <v>16143.912300706075</v>
      </c>
      <c r="C433">
        <f>SAFADModel_final_000043[[#This Row],[Whole Building:Facility Total Electric Demand Power '[W'](Hourly) ]]/1000</f>
        <v>16.143912300706074</v>
      </c>
    </row>
    <row r="434" spans="1:3" x14ac:dyDescent="0.25">
      <c r="A434" s="9" t="s">
        <v>337</v>
      </c>
      <c r="B434" s="12">
        <v>16126.942953289987</v>
      </c>
      <c r="C434">
        <f>SAFADModel_final_000043[[#This Row],[Whole Building:Facility Total Electric Demand Power '[W'](Hourly) ]]/1000</f>
        <v>16.126942953289987</v>
      </c>
    </row>
    <row r="435" spans="1:3" x14ac:dyDescent="0.25">
      <c r="A435" s="9" t="s">
        <v>338</v>
      </c>
      <c r="B435" s="12">
        <v>16115.694179294886</v>
      </c>
      <c r="C435">
        <f>SAFADModel_final_000043[[#This Row],[Whole Building:Facility Total Electric Demand Power '[W'](Hourly) ]]/1000</f>
        <v>16.115694179294884</v>
      </c>
    </row>
    <row r="436" spans="1:3" x14ac:dyDescent="0.25">
      <c r="A436" s="9" t="s">
        <v>339</v>
      </c>
      <c r="B436" s="12">
        <v>16069.607561588209</v>
      </c>
      <c r="C436">
        <f>SAFADModel_final_000043[[#This Row],[Whole Building:Facility Total Electric Demand Power '[W'](Hourly) ]]/1000</f>
        <v>16.06960756158821</v>
      </c>
    </row>
    <row r="437" spans="1:3" x14ac:dyDescent="0.25">
      <c r="A437" s="9" t="s">
        <v>340</v>
      </c>
      <c r="B437" s="12">
        <v>15975.508081546255</v>
      </c>
      <c r="C437">
        <f>SAFADModel_final_000043[[#This Row],[Whole Building:Facility Total Electric Demand Power '[W'](Hourly) ]]/1000</f>
        <v>15.975508081546256</v>
      </c>
    </row>
    <row r="438" spans="1:3" x14ac:dyDescent="0.25">
      <c r="A438" s="9" t="s">
        <v>341</v>
      </c>
      <c r="B438" s="12">
        <v>15880.180645145447</v>
      </c>
      <c r="C438">
        <f>SAFADModel_final_000043[[#This Row],[Whole Building:Facility Total Electric Demand Power '[W'](Hourly) ]]/1000</f>
        <v>15.880180645145447</v>
      </c>
    </row>
    <row r="439" spans="1:3" x14ac:dyDescent="0.25">
      <c r="A439" s="9" t="s">
        <v>342</v>
      </c>
      <c r="B439" s="12">
        <v>15907.121553639838</v>
      </c>
      <c r="C439">
        <f>SAFADModel_final_000043[[#This Row],[Whole Building:Facility Total Electric Demand Power '[W'](Hourly) ]]/1000</f>
        <v>15.907121553639838</v>
      </c>
    </row>
    <row r="440" spans="1:3" x14ac:dyDescent="0.25">
      <c r="A440" s="9" t="s">
        <v>343</v>
      </c>
      <c r="B440" s="12">
        <v>16083.173098633992</v>
      </c>
      <c r="C440">
        <f>SAFADModel_final_000043[[#This Row],[Whole Building:Facility Total Electric Demand Power '[W'](Hourly) ]]/1000</f>
        <v>16.083173098633992</v>
      </c>
    </row>
    <row r="441" spans="1:3" x14ac:dyDescent="0.25">
      <c r="A441" s="9" t="s">
        <v>344</v>
      </c>
      <c r="B441" s="12">
        <v>16311.66418293395</v>
      </c>
      <c r="C441">
        <f>SAFADModel_final_000043[[#This Row],[Whole Building:Facility Total Electric Demand Power '[W'](Hourly) ]]/1000</f>
        <v>16.311664182933949</v>
      </c>
    </row>
    <row r="442" spans="1:3" x14ac:dyDescent="0.25">
      <c r="A442" s="9" t="s">
        <v>345</v>
      </c>
      <c r="B442" s="12">
        <v>16495.267049432714</v>
      </c>
      <c r="C442">
        <f>SAFADModel_final_000043[[#This Row],[Whole Building:Facility Total Electric Demand Power '[W'](Hourly) ]]/1000</f>
        <v>16.495267049432712</v>
      </c>
    </row>
    <row r="443" spans="1:3" x14ac:dyDescent="0.25">
      <c r="A443" s="9" t="s">
        <v>346</v>
      </c>
      <c r="B443" s="12">
        <v>16617.851763478076</v>
      </c>
      <c r="C443">
        <f>SAFADModel_final_000043[[#This Row],[Whole Building:Facility Total Electric Demand Power '[W'](Hourly) ]]/1000</f>
        <v>16.617851763478075</v>
      </c>
    </row>
    <row r="444" spans="1:3" x14ac:dyDescent="0.25">
      <c r="A444" s="9" t="s">
        <v>347</v>
      </c>
      <c r="B444" s="12">
        <v>16716.607050890398</v>
      </c>
      <c r="C444">
        <f>SAFADModel_final_000043[[#This Row],[Whole Building:Facility Total Electric Demand Power '[W'](Hourly) ]]/1000</f>
        <v>16.716607050890399</v>
      </c>
    </row>
    <row r="445" spans="1:3" x14ac:dyDescent="0.25">
      <c r="A445" s="9" t="s">
        <v>348</v>
      </c>
      <c r="B445" s="12">
        <v>16790.141139713003</v>
      </c>
      <c r="C445">
        <f>SAFADModel_final_000043[[#This Row],[Whole Building:Facility Total Electric Demand Power '[W'](Hourly) ]]/1000</f>
        <v>16.790141139713004</v>
      </c>
    </row>
    <row r="446" spans="1:3" x14ac:dyDescent="0.25">
      <c r="A446" s="9" t="s">
        <v>349</v>
      </c>
      <c r="B446" s="12">
        <v>16839.688873010546</v>
      </c>
      <c r="C446">
        <f>SAFADModel_final_000043[[#This Row],[Whole Building:Facility Total Electric Demand Power '[W'](Hourly) ]]/1000</f>
        <v>16.839688873010545</v>
      </c>
    </row>
    <row r="447" spans="1:3" x14ac:dyDescent="0.25">
      <c r="A447" s="9" t="s">
        <v>350</v>
      </c>
      <c r="B447" s="12">
        <v>16854.595285116091</v>
      </c>
      <c r="C447">
        <f>SAFADModel_final_000043[[#This Row],[Whole Building:Facility Total Electric Demand Power '[W'](Hourly) ]]/1000</f>
        <v>16.854595285116091</v>
      </c>
    </row>
    <row r="448" spans="1:3" x14ac:dyDescent="0.25">
      <c r="A448" s="9" t="s">
        <v>351</v>
      </c>
      <c r="B448" s="12">
        <v>16828.784064636387</v>
      </c>
      <c r="C448">
        <f>SAFADModel_final_000043[[#This Row],[Whole Building:Facility Total Electric Demand Power '[W'](Hourly) ]]/1000</f>
        <v>16.828784064636388</v>
      </c>
    </row>
    <row r="449" spans="1:3" x14ac:dyDescent="0.25">
      <c r="A449" s="9" t="s">
        <v>352</v>
      </c>
      <c r="B449" s="12">
        <v>16771.667016222716</v>
      </c>
      <c r="C449">
        <f>SAFADModel_final_000043[[#This Row],[Whole Building:Facility Total Electric Demand Power '[W'](Hourly) ]]/1000</f>
        <v>16.771667016222718</v>
      </c>
    </row>
    <row r="450" spans="1:3" x14ac:dyDescent="0.25">
      <c r="A450" s="9" t="s">
        <v>353</v>
      </c>
      <c r="B450" s="12">
        <v>16701.017286521117</v>
      </c>
      <c r="C450">
        <f>SAFADModel_final_000043[[#This Row],[Whole Building:Facility Total Electric Demand Power '[W'](Hourly) ]]/1000</f>
        <v>16.701017286521118</v>
      </c>
    </row>
    <row r="451" spans="1:3" x14ac:dyDescent="0.25">
      <c r="A451" s="9" t="s">
        <v>354</v>
      </c>
      <c r="B451" s="12">
        <v>16612.040619071031</v>
      </c>
      <c r="C451">
        <f>SAFADModel_final_000043[[#This Row],[Whole Building:Facility Total Electric Demand Power '[W'](Hourly) ]]/1000</f>
        <v>16.612040619071031</v>
      </c>
    </row>
    <row r="452" spans="1:3" x14ac:dyDescent="0.25">
      <c r="A452" s="9" t="s">
        <v>355</v>
      </c>
      <c r="B452" s="12">
        <v>16499.304796948451</v>
      </c>
      <c r="C452">
        <f>SAFADModel_final_000043[[#This Row],[Whole Building:Facility Total Electric Demand Power '[W'](Hourly) ]]/1000</f>
        <v>16.499304796948451</v>
      </c>
    </row>
    <row r="453" spans="1:3" x14ac:dyDescent="0.25">
      <c r="A453" s="9" t="s">
        <v>356</v>
      </c>
      <c r="B453" s="12">
        <v>16394.039944685264</v>
      </c>
      <c r="C453">
        <f>SAFADModel_final_000043[[#This Row],[Whole Building:Facility Total Electric Demand Power '[W'](Hourly) ]]/1000</f>
        <v>16.394039944685264</v>
      </c>
    </row>
    <row r="454" spans="1:3" x14ac:dyDescent="0.25">
      <c r="A454" s="9" t="s">
        <v>357</v>
      </c>
      <c r="B454" s="12">
        <v>16315.0378159638</v>
      </c>
      <c r="C454">
        <f>SAFADModel_final_000043[[#This Row],[Whole Building:Facility Total Electric Demand Power '[W'](Hourly) ]]/1000</f>
        <v>16.315037815963802</v>
      </c>
    </row>
    <row r="455" spans="1:3" x14ac:dyDescent="0.25">
      <c r="A455" s="9" t="s">
        <v>358</v>
      </c>
      <c r="B455" s="12">
        <v>16245.981593239381</v>
      </c>
      <c r="C455">
        <f>SAFADModel_final_000043[[#This Row],[Whole Building:Facility Total Electric Demand Power '[W'](Hourly) ]]/1000</f>
        <v>16.245981593239382</v>
      </c>
    </row>
    <row r="456" spans="1:3" x14ac:dyDescent="0.25">
      <c r="A456" s="9" t="s">
        <v>359</v>
      </c>
      <c r="B456" s="12">
        <v>16172.139341955875</v>
      </c>
      <c r="C456">
        <f>SAFADModel_final_000043[[#This Row],[Whole Building:Facility Total Electric Demand Power '[W'](Hourly) ]]/1000</f>
        <v>16.172139341955877</v>
      </c>
    </row>
    <row r="457" spans="1:3" x14ac:dyDescent="0.25">
      <c r="A457" s="9" t="s">
        <v>360</v>
      </c>
      <c r="B457" s="12">
        <v>16100.851218991758</v>
      </c>
      <c r="C457">
        <f>SAFADModel_final_000043[[#This Row],[Whole Building:Facility Total Electric Demand Power '[W'](Hourly) ]]/1000</f>
        <v>16.100851218991757</v>
      </c>
    </row>
    <row r="458" spans="1:3" x14ac:dyDescent="0.25">
      <c r="A458" s="9" t="s">
        <v>629</v>
      </c>
      <c r="B458" s="12">
        <v>16072.987818701602</v>
      </c>
      <c r="C458">
        <f>SAFADModel_final_000043[[#This Row],[Whole Building:Facility Total Electric Demand Power '[W'](Hourly) ]]/1000</f>
        <v>16.072987818701602</v>
      </c>
    </row>
    <row r="459" spans="1:3" x14ac:dyDescent="0.25">
      <c r="A459" s="9" t="s">
        <v>630</v>
      </c>
      <c r="B459" s="12">
        <v>16059.743981219028</v>
      </c>
      <c r="C459">
        <f>SAFADModel_final_000043[[#This Row],[Whole Building:Facility Total Electric Demand Power '[W'](Hourly) ]]/1000</f>
        <v>16.059743981219029</v>
      </c>
    </row>
    <row r="460" spans="1:3" x14ac:dyDescent="0.25">
      <c r="A460" s="9" t="s">
        <v>631</v>
      </c>
      <c r="B460" s="12">
        <v>16018.854736755791</v>
      </c>
      <c r="C460">
        <f>SAFADModel_final_000043[[#This Row],[Whole Building:Facility Total Electric Demand Power '[W'](Hourly) ]]/1000</f>
        <v>16.018854736755792</v>
      </c>
    </row>
    <row r="461" spans="1:3" x14ac:dyDescent="0.25">
      <c r="A461" s="9" t="s">
        <v>632</v>
      </c>
      <c r="B461" s="12">
        <v>15935.341738597097</v>
      </c>
      <c r="C461">
        <f>SAFADModel_final_000043[[#This Row],[Whole Building:Facility Total Electric Demand Power '[W'](Hourly) ]]/1000</f>
        <v>15.935341738597097</v>
      </c>
    </row>
    <row r="462" spans="1:3" x14ac:dyDescent="0.25">
      <c r="A462" s="9" t="s">
        <v>633</v>
      </c>
      <c r="B462" s="12">
        <v>15837.705055977007</v>
      </c>
      <c r="C462">
        <f>SAFADModel_final_000043[[#This Row],[Whole Building:Facility Total Electric Demand Power '[W'](Hourly) ]]/1000</f>
        <v>15.837705055977008</v>
      </c>
    </row>
    <row r="463" spans="1:3" x14ac:dyDescent="0.25">
      <c r="A463" s="9" t="s">
        <v>634</v>
      </c>
      <c r="B463" s="12">
        <v>15879.012868269061</v>
      </c>
      <c r="C463">
        <f>SAFADModel_final_000043[[#This Row],[Whole Building:Facility Total Electric Demand Power '[W'](Hourly) ]]/1000</f>
        <v>15.879012868269061</v>
      </c>
    </row>
    <row r="464" spans="1:3" x14ac:dyDescent="0.25">
      <c r="A464" s="9" t="s">
        <v>635</v>
      </c>
      <c r="B464" s="12">
        <v>16092.288075004586</v>
      </c>
      <c r="C464">
        <f>SAFADModel_final_000043[[#This Row],[Whole Building:Facility Total Electric Demand Power '[W'](Hourly) ]]/1000</f>
        <v>16.092288075004586</v>
      </c>
    </row>
    <row r="465" spans="1:3" x14ac:dyDescent="0.25">
      <c r="A465" s="9" t="s">
        <v>636</v>
      </c>
      <c r="B465" s="12">
        <v>16339.957681649552</v>
      </c>
      <c r="C465">
        <f>SAFADModel_final_000043[[#This Row],[Whole Building:Facility Total Electric Demand Power '[W'](Hourly) ]]/1000</f>
        <v>16.339957681649551</v>
      </c>
    </row>
    <row r="466" spans="1:3" x14ac:dyDescent="0.25">
      <c r="A466" s="9" t="s">
        <v>637</v>
      </c>
      <c r="B466" s="12">
        <v>16504.951840400394</v>
      </c>
      <c r="C466">
        <f>SAFADModel_final_000043[[#This Row],[Whole Building:Facility Total Electric Demand Power '[W'](Hourly) ]]/1000</f>
        <v>16.504951840400395</v>
      </c>
    </row>
    <row r="467" spans="1:3" x14ac:dyDescent="0.25">
      <c r="A467" s="9" t="s">
        <v>638</v>
      </c>
      <c r="B467" s="12">
        <v>16585.488445731757</v>
      </c>
      <c r="C467">
        <f>SAFADModel_final_000043[[#This Row],[Whole Building:Facility Total Electric Demand Power '[W'](Hourly) ]]/1000</f>
        <v>16.585488445731755</v>
      </c>
    </row>
    <row r="468" spans="1:3" x14ac:dyDescent="0.25">
      <c r="A468" s="9" t="s">
        <v>639</v>
      </c>
      <c r="B468" s="12">
        <v>16642.53206080302</v>
      </c>
      <c r="C468">
        <f>SAFADModel_final_000043[[#This Row],[Whole Building:Facility Total Electric Demand Power '[W'](Hourly) ]]/1000</f>
        <v>16.64253206080302</v>
      </c>
    </row>
    <row r="469" spans="1:3" x14ac:dyDescent="0.25">
      <c r="A469" s="9" t="s">
        <v>640</v>
      </c>
      <c r="B469" s="12">
        <v>16714.684710432441</v>
      </c>
      <c r="C469">
        <f>SAFADModel_final_000043[[#This Row],[Whole Building:Facility Total Electric Demand Power '[W'](Hourly) ]]/1000</f>
        <v>16.71468471043244</v>
      </c>
    </row>
    <row r="470" spans="1:3" x14ac:dyDescent="0.25">
      <c r="A470" s="9" t="s">
        <v>641</v>
      </c>
      <c r="B470" s="12">
        <v>16782.296112446016</v>
      </c>
      <c r="C470">
        <f>SAFADModel_final_000043[[#This Row],[Whole Building:Facility Total Electric Demand Power '[W'](Hourly) ]]/1000</f>
        <v>16.782296112446016</v>
      </c>
    </row>
    <row r="471" spans="1:3" x14ac:dyDescent="0.25">
      <c r="A471" s="9" t="s">
        <v>642</v>
      </c>
      <c r="B471" s="12">
        <v>16818.3233698031</v>
      </c>
      <c r="C471">
        <f>SAFADModel_final_000043[[#This Row],[Whole Building:Facility Total Electric Demand Power '[W'](Hourly) ]]/1000</f>
        <v>16.8183233698031</v>
      </c>
    </row>
    <row r="472" spans="1:3" x14ac:dyDescent="0.25">
      <c r="A472" s="9" t="s">
        <v>643</v>
      </c>
      <c r="B472" s="12">
        <v>16802.170185095107</v>
      </c>
      <c r="C472">
        <f>SAFADModel_final_000043[[#This Row],[Whole Building:Facility Total Electric Demand Power '[W'](Hourly) ]]/1000</f>
        <v>16.802170185095108</v>
      </c>
    </row>
    <row r="473" spans="1:3" x14ac:dyDescent="0.25">
      <c r="A473" s="9" t="s">
        <v>644</v>
      </c>
      <c r="B473" s="12">
        <v>16738.381731782367</v>
      </c>
      <c r="C473">
        <f>SAFADModel_final_000043[[#This Row],[Whole Building:Facility Total Electric Demand Power '[W'](Hourly) ]]/1000</f>
        <v>16.738381731782368</v>
      </c>
    </row>
    <row r="474" spans="1:3" x14ac:dyDescent="0.25">
      <c r="A474" s="9" t="s">
        <v>645</v>
      </c>
      <c r="B474" s="12">
        <v>16657.664201554664</v>
      </c>
      <c r="C474">
        <f>SAFADModel_final_000043[[#This Row],[Whole Building:Facility Total Electric Demand Power '[W'](Hourly) ]]/1000</f>
        <v>16.657664201554663</v>
      </c>
    </row>
    <row r="475" spans="1:3" x14ac:dyDescent="0.25">
      <c r="A475" s="9" t="s">
        <v>646</v>
      </c>
      <c r="B475" s="12">
        <v>16587.191878157089</v>
      </c>
      <c r="C475">
        <f>SAFADModel_final_000043[[#This Row],[Whole Building:Facility Total Electric Demand Power '[W'](Hourly) ]]/1000</f>
        <v>16.587191878157089</v>
      </c>
    </row>
    <row r="476" spans="1:3" x14ac:dyDescent="0.25">
      <c r="A476" s="9" t="s">
        <v>647</v>
      </c>
      <c r="B476" s="12">
        <v>16525.114341549353</v>
      </c>
      <c r="C476">
        <f>SAFADModel_final_000043[[#This Row],[Whole Building:Facility Total Electric Demand Power '[W'](Hourly) ]]/1000</f>
        <v>16.525114341549354</v>
      </c>
    </row>
    <row r="477" spans="1:3" x14ac:dyDescent="0.25">
      <c r="A477" s="9" t="s">
        <v>648</v>
      </c>
      <c r="B477" s="12">
        <v>16477.268710012631</v>
      </c>
      <c r="C477">
        <f>SAFADModel_final_000043[[#This Row],[Whole Building:Facility Total Electric Demand Power '[W'](Hourly) ]]/1000</f>
        <v>16.47726871001263</v>
      </c>
    </row>
    <row r="478" spans="1:3" x14ac:dyDescent="0.25">
      <c r="A478" s="9" t="s">
        <v>649</v>
      </c>
      <c r="B478" s="12">
        <v>16430.485700392099</v>
      </c>
      <c r="C478">
        <f>SAFADModel_final_000043[[#This Row],[Whole Building:Facility Total Electric Demand Power '[W'](Hourly) ]]/1000</f>
        <v>16.430485700392097</v>
      </c>
    </row>
    <row r="479" spans="1:3" x14ac:dyDescent="0.25">
      <c r="A479" s="9" t="s">
        <v>650</v>
      </c>
      <c r="B479" s="12">
        <v>16389.357655462572</v>
      </c>
      <c r="C479">
        <f>SAFADModel_final_000043[[#This Row],[Whole Building:Facility Total Electric Demand Power '[W'](Hourly) ]]/1000</f>
        <v>16.389357655462572</v>
      </c>
    </row>
    <row r="480" spans="1:3" x14ac:dyDescent="0.25">
      <c r="A480" s="9" t="s">
        <v>651</v>
      </c>
      <c r="B480" s="12">
        <v>16346.135459026957</v>
      </c>
      <c r="C480">
        <f>SAFADModel_final_000043[[#This Row],[Whole Building:Facility Total Electric Demand Power '[W'](Hourly) ]]/1000</f>
        <v>16.346135459026957</v>
      </c>
    </row>
    <row r="481" spans="1:3" x14ac:dyDescent="0.25">
      <c r="A481" s="9" t="s">
        <v>652</v>
      </c>
      <c r="B481" s="12">
        <v>16274.887498452355</v>
      </c>
      <c r="C481">
        <f>SAFADModel_final_000043[[#This Row],[Whole Building:Facility Total Electric Demand Power '[W'](Hourly) ]]/1000</f>
        <v>16.274887498452355</v>
      </c>
    </row>
    <row r="482" spans="1:3" x14ac:dyDescent="0.25">
      <c r="A482" s="9" t="s">
        <v>653</v>
      </c>
      <c r="B482" s="12">
        <v>16191.675136079224</v>
      </c>
      <c r="C482">
        <f>SAFADModel_final_000043[[#This Row],[Whole Building:Facility Total Electric Demand Power '[W'](Hourly) ]]/1000</f>
        <v>16.191675136079223</v>
      </c>
    </row>
    <row r="483" spans="1:3" x14ac:dyDescent="0.25">
      <c r="A483" s="9" t="s">
        <v>654</v>
      </c>
      <c r="B483" s="12">
        <v>16105.363455573812</v>
      </c>
      <c r="C483">
        <f>SAFADModel_final_000043[[#This Row],[Whole Building:Facility Total Electric Demand Power '[W'](Hourly) ]]/1000</f>
        <v>16.105363455573812</v>
      </c>
    </row>
    <row r="484" spans="1:3" x14ac:dyDescent="0.25">
      <c r="A484" s="9" t="s">
        <v>655</v>
      </c>
      <c r="B484" s="12">
        <v>16051.506605254008</v>
      </c>
      <c r="C484">
        <f>SAFADModel_final_000043[[#This Row],[Whole Building:Facility Total Electric Demand Power '[W'](Hourly) ]]/1000</f>
        <v>16.051506605254009</v>
      </c>
    </row>
    <row r="485" spans="1:3" x14ac:dyDescent="0.25">
      <c r="A485" s="9" t="s">
        <v>656</v>
      </c>
      <c r="B485" s="12">
        <v>16029.869551562784</v>
      </c>
      <c r="C485">
        <f>SAFADModel_final_000043[[#This Row],[Whole Building:Facility Total Electric Demand Power '[W'](Hourly) ]]/1000</f>
        <v>16.029869551562783</v>
      </c>
    </row>
    <row r="486" spans="1:3" x14ac:dyDescent="0.25">
      <c r="A486" s="9" t="s">
        <v>657</v>
      </c>
      <c r="B486" s="12">
        <v>16015.331185574361</v>
      </c>
      <c r="C486">
        <f>SAFADModel_final_000043[[#This Row],[Whole Building:Facility Total Electric Demand Power '[W'](Hourly) ]]/1000</f>
        <v>16.015331185574361</v>
      </c>
    </row>
    <row r="487" spans="1:3" x14ac:dyDescent="0.25">
      <c r="A487" s="9" t="s">
        <v>658</v>
      </c>
      <c r="B487" s="12">
        <v>16054.316211624237</v>
      </c>
      <c r="C487">
        <f>SAFADModel_final_000043[[#This Row],[Whole Building:Facility Total Electric Demand Power '[W'](Hourly) ]]/1000</f>
        <v>16.054316211624236</v>
      </c>
    </row>
    <row r="488" spans="1:3" x14ac:dyDescent="0.25">
      <c r="A488" s="9" t="s">
        <v>659</v>
      </c>
      <c r="B488" s="12">
        <v>16171.037579053975</v>
      </c>
      <c r="C488">
        <f>SAFADModel_final_000043[[#This Row],[Whole Building:Facility Total Electric Demand Power '[W'](Hourly) ]]/1000</f>
        <v>16.171037579053976</v>
      </c>
    </row>
    <row r="489" spans="1:3" x14ac:dyDescent="0.25">
      <c r="A489" s="9" t="s">
        <v>660</v>
      </c>
      <c r="B489" s="12">
        <v>16319.067255175416</v>
      </c>
      <c r="C489">
        <f>SAFADModel_final_000043[[#This Row],[Whole Building:Facility Total Electric Demand Power '[W'](Hourly) ]]/1000</f>
        <v>16.319067255175415</v>
      </c>
    </row>
    <row r="490" spans="1:3" x14ac:dyDescent="0.25">
      <c r="A490" s="9" t="s">
        <v>661</v>
      </c>
      <c r="B490" s="12">
        <v>16459.966617465474</v>
      </c>
      <c r="C490">
        <f>SAFADModel_final_000043[[#This Row],[Whole Building:Facility Total Electric Demand Power '[W'](Hourly) ]]/1000</f>
        <v>16.459966617465476</v>
      </c>
    </row>
    <row r="491" spans="1:3" x14ac:dyDescent="0.25">
      <c r="A491" s="9" t="s">
        <v>662</v>
      </c>
      <c r="B491" s="12">
        <v>16595.037257215674</v>
      </c>
      <c r="C491">
        <f>SAFADModel_final_000043[[#This Row],[Whole Building:Facility Total Electric Demand Power '[W'](Hourly) ]]/1000</f>
        <v>16.595037257215672</v>
      </c>
    </row>
    <row r="492" spans="1:3" x14ac:dyDescent="0.25">
      <c r="A492" s="9" t="s">
        <v>663</v>
      </c>
      <c r="B492" s="12">
        <v>16710.616799639214</v>
      </c>
      <c r="C492">
        <f>SAFADModel_final_000043[[#This Row],[Whole Building:Facility Total Electric Demand Power '[W'](Hourly) ]]/1000</f>
        <v>16.710616799639215</v>
      </c>
    </row>
    <row r="493" spans="1:3" x14ac:dyDescent="0.25">
      <c r="A493" s="9" t="s">
        <v>664</v>
      </c>
      <c r="B493" s="12">
        <v>16803.526874331797</v>
      </c>
      <c r="C493">
        <f>SAFADModel_final_000043[[#This Row],[Whole Building:Facility Total Electric Demand Power '[W'](Hourly) ]]/1000</f>
        <v>16.803526874331798</v>
      </c>
    </row>
    <row r="494" spans="1:3" x14ac:dyDescent="0.25">
      <c r="A494" s="9" t="s">
        <v>665</v>
      </c>
      <c r="B494" s="12">
        <v>16877.562001415525</v>
      </c>
      <c r="C494">
        <f>SAFADModel_final_000043[[#This Row],[Whole Building:Facility Total Electric Demand Power '[W'](Hourly) ]]/1000</f>
        <v>16.877562001415523</v>
      </c>
    </row>
    <row r="495" spans="1:3" x14ac:dyDescent="0.25">
      <c r="A495" s="9" t="s">
        <v>666</v>
      </c>
      <c r="B495" s="12">
        <v>16920.893799630103</v>
      </c>
      <c r="C495">
        <f>SAFADModel_final_000043[[#This Row],[Whole Building:Facility Total Electric Demand Power '[W'](Hourly) ]]/1000</f>
        <v>16.920893799630104</v>
      </c>
    </row>
    <row r="496" spans="1:3" x14ac:dyDescent="0.25">
      <c r="A496" s="9" t="s">
        <v>667</v>
      </c>
      <c r="B496" s="12">
        <v>16917.594345910678</v>
      </c>
      <c r="C496">
        <f>SAFADModel_final_000043[[#This Row],[Whole Building:Facility Total Electric Demand Power '[W'](Hourly) ]]/1000</f>
        <v>16.917594345910679</v>
      </c>
    </row>
    <row r="497" spans="1:3" x14ac:dyDescent="0.25">
      <c r="A497" s="9" t="s">
        <v>668</v>
      </c>
      <c r="B497" s="12">
        <v>16870.457212027552</v>
      </c>
      <c r="C497">
        <f>SAFADModel_final_000043[[#This Row],[Whole Building:Facility Total Electric Demand Power '[W'](Hourly) ]]/1000</f>
        <v>16.870457212027553</v>
      </c>
    </row>
    <row r="498" spans="1:3" x14ac:dyDescent="0.25">
      <c r="A498" s="9" t="s">
        <v>669</v>
      </c>
      <c r="B498" s="12">
        <v>16794.020684364961</v>
      </c>
      <c r="C498">
        <f>SAFADModel_final_000043[[#This Row],[Whole Building:Facility Total Electric Demand Power '[W'](Hourly) ]]/1000</f>
        <v>16.794020684364963</v>
      </c>
    </row>
    <row r="499" spans="1:3" x14ac:dyDescent="0.25">
      <c r="A499" s="9" t="s">
        <v>670</v>
      </c>
      <c r="B499" s="12">
        <v>16683.099026161846</v>
      </c>
      <c r="C499">
        <f>SAFADModel_final_000043[[#This Row],[Whole Building:Facility Total Electric Demand Power '[W'](Hourly) ]]/1000</f>
        <v>16.683099026161845</v>
      </c>
    </row>
    <row r="500" spans="1:3" x14ac:dyDescent="0.25">
      <c r="A500" s="9" t="s">
        <v>671</v>
      </c>
      <c r="B500" s="12">
        <v>16551.734056127898</v>
      </c>
      <c r="C500">
        <f>SAFADModel_final_000043[[#This Row],[Whole Building:Facility Total Electric Demand Power '[W'](Hourly) ]]/1000</f>
        <v>16.551734056127898</v>
      </c>
    </row>
    <row r="501" spans="1:3" x14ac:dyDescent="0.25">
      <c r="A501" s="9" t="s">
        <v>672</v>
      </c>
      <c r="B501" s="12">
        <v>16431.979690059827</v>
      </c>
      <c r="C501">
        <f>SAFADModel_final_000043[[#This Row],[Whole Building:Facility Total Electric Demand Power '[W'](Hourly) ]]/1000</f>
        <v>16.431979690059826</v>
      </c>
    </row>
    <row r="502" spans="1:3" x14ac:dyDescent="0.25">
      <c r="A502" s="9" t="s">
        <v>673</v>
      </c>
      <c r="B502" s="12">
        <v>16341.823624960916</v>
      </c>
      <c r="C502">
        <f>SAFADModel_final_000043[[#This Row],[Whole Building:Facility Total Electric Demand Power '[W'](Hourly) ]]/1000</f>
        <v>16.341823624960917</v>
      </c>
    </row>
    <row r="503" spans="1:3" x14ac:dyDescent="0.25">
      <c r="A503" s="9" t="s">
        <v>674</v>
      </c>
      <c r="B503" s="12">
        <v>16266.433248000985</v>
      </c>
      <c r="C503">
        <f>SAFADModel_final_000043[[#This Row],[Whole Building:Facility Total Electric Demand Power '[W'](Hourly) ]]/1000</f>
        <v>16.266433248000986</v>
      </c>
    </row>
    <row r="504" spans="1:3" x14ac:dyDescent="0.25">
      <c r="A504" s="9" t="s">
        <v>675</v>
      </c>
      <c r="B504" s="12">
        <v>16190.109668440971</v>
      </c>
      <c r="C504">
        <f>SAFADModel_final_000043[[#This Row],[Whole Building:Facility Total Electric Demand Power '[W'](Hourly) ]]/1000</f>
        <v>16.190109668440972</v>
      </c>
    </row>
    <row r="505" spans="1:3" x14ac:dyDescent="0.25">
      <c r="A505" s="9" t="s">
        <v>676</v>
      </c>
      <c r="B505" s="12">
        <v>16111.627405759711</v>
      </c>
      <c r="C505">
        <f>SAFADModel_final_000043[[#This Row],[Whole Building:Facility Total Electric Demand Power '[W'](Hourly) ]]/1000</f>
        <v>16.111627405759712</v>
      </c>
    </row>
    <row r="506" spans="1:3" x14ac:dyDescent="0.25">
      <c r="A506" s="9" t="s">
        <v>361</v>
      </c>
      <c r="B506" s="12">
        <v>6953.3346911634217</v>
      </c>
      <c r="C506">
        <f>SAFADModel_final_000043[[#This Row],[Whole Building:Facility Total Electric Demand Power '[W'](Hourly) ]]/1000</f>
        <v>6.9533346911634215</v>
      </c>
    </row>
    <row r="507" spans="1:3" x14ac:dyDescent="0.25">
      <c r="A507" s="9" t="s">
        <v>362</v>
      </c>
      <c r="B507" s="12">
        <v>7989.8943278832567</v>
      </c>
      <c r="C507">
        <f>SAFADModel_final_000043[[#This Row],[Whole Building:Facility Total Electric Demand Power '[W'](Hourly) ]]/1000</f>
        <v>7.989894327883257</v>
      </c>
    </row>
    <row r="508" spans="1:3" x14ac:dyDescent="0.25">
      <c r="A508" s="9" t="s">
        <v>363</v>
      </c>
      <c r="B508" s="12">
        <v>8166.744642719782</v>
      </c>
      <c r="C508">
        <f>SAFADModel_final_000043[[#This Row],[Whole Building:Facility Total Electric Demand Power '[W'](Hourly) ]]/1000</f>
        <v>8.1667446427197827</v>
      </c>
    </row>
    <row r="509" spans="1:3" x14ac:dyDescent="0.25">
      <c r="A509" s="9" t="s">
        <v>364</v>
      </c>
      <c r="B509" s="12">
        <v>8204.7738808529484</v>
      </c>
      <c r="C509">
        <f>SAFADModel_final_000043[[#This Row],[Whole Building:Facility Total Electric Demand Power '[W'](Hourly) ]]/1000</f>
        <v>8.2047738808529491</v>
      </c>
    </row>
    <row r="510" spans="1:3" x14ac:dyDescent="0.25">
      <c r="A510" s="9" t="s">
        <v>365</v>
      </c>
      <c r="B510" s="12">
        <v>8204.1474821968168</v>
      </c>
      <c r="C510">
        <f>SAFADModel_final_000043[[#This Row],[Whole Building:Facility Total Electric Demand Power '[W'](Hourly) ]]/1000</f>
        <v>8.2041474821968166</v>
      </c>
    </row>
    <row r="511" spans="1:3" x14ac:dyDescent="0.25">
      <c r="A511" s="9" t="s">
        <v>366</v>
      </c>
      <c r="B511" s="12">
        <v>8758.2249472523999</v>
      </c>
      <c r="C511">
        <f>SAFADModel_final_000043[[#This Row],[Whole Building:Facility Total Electric Demand Power '[W'](Hourly) ]]/1000</f>
        <v>8.7582249472523994</v>
      </c>
    </row>
    <row r="512" spans="1:3" x14ac:dyDescent="0.25">
      <c r="A512" s="9" t="s">
        <v>367</v>
      </c>
      <c r="B512" s="12">
        <v>9849.3629127241311</v>
      </c>
      <c r="C512">
        <f>SAFADModel_final_000043[[#This Row],[Whole Building:Facility Total Electric Demand Power '[W'](Hourly) ]]/1000</f>
        <v>9.8493629127241302</v>
      </c>
    </row>
    <row r="513" spans="1:3" x14ac:dyDescent="0.25">
      <c r="A513" s="9" t="s">
        <v>368</v>
      </c>
      <c r="B513" s="12">
        <v>66775.713053784348</v>
      </c>
      <c r="C513">
        <f>SAFADModel_final_000043[[#This Row],[Whole Building:Facility Total Electric Demand Power '[W'](Hourly) ]]/1000</f>
        <v>66.775713053784344</v>
      </c>
    </row>
    <row r="514" spans="1:3" x14ac:dyDescent="0.25">
      <c r="A514" s="9" t="s">
        <v>369</v>
      </c>
      <c r="B514" s="12">
        <v>137170.56700982276</v>
      </c>
      <c r="C514">
        <f>SAFADModel_final_000043[[#This Row],[Whole Building:Facility Total Electric Demand Power '[W'](Hourly) ]]/1000</f>
        <v>137.17056700982275</v>
      </c>
    </row>
    <row r="515" spans="1:3" x14ac:dyDescent="0.25">
      <c r="A515" s="9" t="s">
        <v>370</v>
      </c>
      <c r="B515" s="12">
        <v>225099.80114791551</v>
      </c>
      <c r="C515">
        <f>SAFADModel_final_000043[[#This Row],[Whole Building:Facility Total Electric Demand Power '[W'](Hourly) ]]/1000</f>
        <v>225.09980114791551</v>
      </c>
    </row>
    <row r="516" spans="1:3" x14ac:dyDescent="0.25">
      <c r="A516" s="9" t="s">
        <v>371</v>
      </c>
      <c r="B516" s="12">
        <v>200892.11841448557</v>
      </c>
      <c r="C516">
        <f>SAFADModel_final_000043[[#This Row],[Whole Building:Facility Total Electric Demand Power '[W'](Hourly) ]]/1000</f>
        <v>200.89211841448557</v>
      </c>
    </row>
    <row r="517" spans="1:3" x14ac:dyDescent="0.25">
      <c r="A517" s="9" t="s">
        <v>372</v>
      </c>
      <c r="B517" s="12">
        <v>279369.88930865825</v>
      </c>
      <c r="C517">
        <f>SAFADModel_final_000043[[#This Row],[Whole Building:Facility Total Electric Demand Power '[W'](Hourly) ]]/1000</f>
        <v>279.36988930865823</v>
      </c>
    </row>
    <row r="518" spans="1:3" x14ac:dyDescent="0.25">
      <c r="A518" s="9" t="s">
        <v>373</v>
      </c>
      <c r="B518" s="12">
        <v>285420.67111072311</v>
      </c>
      <c r="C518">
        <f>SAFADModel_final_000043[[#This Row],[Whole Building:Facility Total Electric Demand Power '[W'](Hourly) ]]/1000</f>
        <v>285.42067111072311</v>
      </c>
    </row>
    <row r="519" spans="1:3" x14ac:dyDescent="0.25">
      <c r="A519" s="9" t="s">
        <v>374</v>
      </c>
      <c r="B519" s="12">
        <v>363185.95732160681</v>
      </c>
      <c r="C519">
        <f>SAFADModel_final_000043[[#This Row],[Whole Building:Facility Total Electric Demand Power '[W'](Hourly) ]]/1000</f>
        <v>363.18595732160679</v>
      </c>
    </row>
    <row r="520" spans="1:3" x14ac:dyDescent="0.25">
      <c r="A520" s="9" t="s">
        <v>375</v>
      </c>
      <c r="B520" s="12">
        <v>384062.35791369132</v>
      </c>
      <c r="C520">
        <f>SAFADModel_final_000043[[#This Row],[Whole Building:Facility Total Electric Demand Power '[W'](Hourly) ]]/1000</f>
        <v>384.0623579136913</v>
      </c>
    </row>
    <row r="521" spans="1:3" x14ac:dyDescent="0.25">
      <c r="A521" s="9" t="s">
        <v>376</v>
      </c>
      <c r="B521" s="12">
        <v>338712.1096912566</v>
      </c>
      <c r="C521">
        <f>SAFADModel_final_000043[[#This Row],[Whole Building:Facility Total Electric Demand Power '[W'](Hourly) ]]/1000</f>
        <v>338.71210969125661</v>
      </c>
    </row>
    <row r="522" spans="1:3" x14ac:dyDescent="0.25">
      <c r="A522" s="9" t="s">
        <v>377</v>
      </c>
      <c r="B522" s="12">
        <v>295742.09295656631</v>
      </c>
      <c r="C522">
        <f>SAFADModel_final_000043[[#This Row],[Whole Building:Facility Total Electric Demand Power '[W'](Hourly) ]]/1000</f>
        <v>295.7420929565663</v>
      </c>
    </row>
    <row r="523" spans="1:3" x14ac:dyDescent="0.25">
      <c r="A523" s="9" t="s">
        <v>378</v>
      </c>
      <c r="B523" s="12">
        <v>119775.53642557115</v>
      </c>
      <c r="C523">
        <f>SAFADModel_final_000043[[#This Row],[Whole Building:Facility Total Electric Demand Power '[W'](Hourly) ]]/1000</f>
        <v>119.77553642557115</v>
      </c>
    </row>
    <row r="524" spans="1:3" x14ac:dyDescent="0.25">
      <c r="A524" s="9" t="s">
        <v>379</v>
      </c>
      <c r="B524" s="12">
        <v>58698.542579000292</v>
      </c>
      <c r="C524">
        <f>SAFADModel_final_000043[[#This Row],[Whole Building:Facility Total Electric Demand Power '[W'](Hourly) ]]/1000</f>
        <v>58.698542579000289</v>
      </c>
    </row>
    <row r="525" spans="1:3" x14ac:dyDescent="0.25">
      <c r="A525" s="9" t="s">
        <v>380</v>
      </c>
      <c r="B525" s="12">
        <v>21475.938011236671</v>
      </c>
      <c r="C525">
        <f>SAFADModel_final_000043[[#This Row],[Whole Building:Facility Total Electric Demand Power '[W'](Hourly) ]]/1000</f>
        <v>21.475938011236671</v>
      </c>
    </row>
    <row r="526" spans="1:3" x14ac:dyDescent="0.25">
      <c r="A526" s="9" t="s">
        <v>381</v>
      </c>
      <c r="B526" s="12">
        <v>15966.616338090467</v>
      </c>
      <c r="C526">
        <f>SAFADModel_final_000043[[#This Row],[Whole Building:Facility Total Electric Demand Power '[W'](Hourly) ]]/1000</f>
        <v>15.966616338090468</v>
      </c>
    </row>
    <row r="527" spans="1:3" x14ac:dyDescent="0.25">
      <c r="A527" s="9" t="s">
        <v>382</v>
      </c>
      <c r="B527" s="12">
        <v>15387.381433988536</v>
      </c>
      <c r="C527">
        <f>SAFADModel_final_000043[[#This Row],[Whole Building:Facility Total Electric Demand Power '[W'](Hourly) ]]/1000</f>
        <v>15.387381433988535</v>
      </c>
    </row>
    <row r="528" spans="1:3" x14ac:dyDescent="0.25">
      <c r="A528" s="9" t="s">
        <v>383</v>
      </c>
      <c r="B528" s="12">
        <v>15252.200497535972</v>
      </c>
      <c r="C528">
        <f>SAFADModel_final_000043[[#This Row],[Whole Building:Facility Total Electric Demand Power '[W'](Hourly) ]]/1000</f>
        <v>15.252200497535972</v>
      </c>
    </row>
    <row r="529" spans="1:3" x14ac:dyDescent="0.25">
      <c r="A529" s="9" t="s">
        <v>384</v>
      </c>
      <c r="B529" s="12">
        <v>15189.425352365441</v>
      </c>
      <c r="C529">
        <f>SAFADModel_final_000043[[#This Row],[Whole Building:Facility Total Electric Demand Power '[W'](Hourly) ]]/1000</f>
        <v>15.18942535236544</v>
      </c>
    </row>
    <row r="530" spans="1:3" x14ac:dyDescent="0.25">
      <c r="A530" s="9" t="s">
        <v>385</v>
      </c>
      <c r="B530" s="12">
        <v>8499.0627008555257</v>
      </c>
      <c r="C530">
        <f>SAFADModel_final_000043[[#This Row],[Whole Building:Facility Total Electric Demand Power '[W'](Hourly) ]]/1000</f>
        <v>8.4990627008555251</v>
      </c>
    </row>
    <row r="531" spans="1:3" x14ac:dyDescent="0.25">
      <c r="A531" s="9" t="s">
        <v>386</v>
      </c>
      <c r="B531" s="12">
        <v>10390.015935935053</v>
      </c>
      <c r="C531">
        <f>SAFADModel_final_000043[[#This Row],[Whole Building:Facility Total Electric Demand Power '[W'](Hourly) ]]/1000</f>
        <v>10.390015935935052</v>
      </c>
    </row>
    <row r="532" spans="1:3" x14ac:dyDescent="0.25">
      <c r="A532" s="9" t="s">
        <v>387</v>
      </c>
      <c r="B532" s="12">
        <v>10458.149397664658</v>
      </c>
      <c r="C532">
        <f>SAFADModel_final_000043[[#This Row],[Whole Building:Facility Total Electric Demand Power '[W'](Hourly) ]]/1000</f>
        <v>10.458149397664657</v>
      </c>
    </row>
    <row r="533" spans="1:3" x14ac:dyDescent="0.25">
      <c r="A533" s="9" t="s">
        <v>388</v>
      </c>
      <c r="B533" s="12">
        <v>10036.372549243033</v>
      </c>
      <c r="C533">
        <f>SAFADModel_final_000043[[#This Row],[Whole Building:Facility Total Electric Demand Power '[W'](Hourly) ]]/1000</f>
        <v>10.036372549243033</v>
      </c>
    </row>
    <row r="534" spans="1:3" x14ac:dyDescent="0.25">
      <c r="A534" s="9" t="s">
        <v>389</v>
      </c>
      <c r="B534" s="12">
        <v>9531.1507447770509</v>
      </c>
      <c r="C534">
        <f>SAFADModel_final_000043[[#This Row],[Whole Building:Facility Total Electric Demand Power '[W'](Hourly) ]]/1000</f>
        <v>9.5311507447770509</v>
      </c>
    </row>
    <row r="535" spans="1:3" x14ac:dyDescent="0.25">
      <c r="A535" s="9" t="s">
        <v>390</v>
      </c>
      <c r="B535" s="12">
        <v>9615.7802207526711</v>
      </c>
      <c r="C535">
        <f>SAFADModel_final_000043[[#This Row],[Whole Building:Facility Total Electric Demand Power '[W'](Hourly) ]]/1000</f>
        <v>9.6157802207526704</v>
      </c>
    </row>
    <row r="536" spans="1:3" x14ac:dyDescent="0.25">
      <c r="A536" s="9" t="s">
        <v>391</v>
      </c>
      <c r="B536" s="12">
        <v>10555.951971223463</v>
      </c>
      <c r="C536">
        <f>SAFADModel_final_000043[[#This Row],[Whole Building:Facility Total Electric Demand Power '[W'](Hourly) ]]/1000</f>
        <v>10.555951971223463</v>
      </c>
    </row>
    <row r="537" spans="1:3" x14ac:dyDescent="0.25">
      <c r="A537" s="9" t="s">
        <v>392</v>
      </c>
      <c r="B537" s="12">
        <v>46902.231522528476</v>
      </c>
      <c r="C537">
        <f>SAFADModel_final_000043[[#This Row],[Whole Building:Facility Total Electric Demand Power '[W'](Hourly) ]]/1000</f>
        <v>46.902231522528474</v>
      </c>
    </row>
    <row r="538" spans="1:3" x14ac:dyDescent="0.25">
      <c r="A538" s="9" t="s">
        <v>393</v>
      </c>
      <c r="B538" s="12">
        <v>173727.88908336297</v>
      </c>
      <c r="C538">
        <f>SAFADModel_final_000043[[#This Row],[Whole Building:Facility Total Electric Demand Power '[W'](Hourly) ]]/1000</f>
        <v>173.72788908336298</v>
      </c>
    </row>
    <row r="539" spans="1:3" x14ac:dyDescent="0.25">
      <c r="A539" s="9" t="s">
        <v>394</v>
      </c>
      <c r="B539" s="12">
        <v>226987.26911286489</v>
      </c>
      <c r="C539">
        <f>SAFADModel_final_000043[[#This Row],[Whole Building:Facility Total Electric Demand Power '[W'](Hourly) ]]/1000</f>
        <v>226.98726911286488</v>
      </c>
    </row>
    <row r="540" spans="1:3" x14ac:dyDescent="0.25">
      <c r="A540" s="9" t="s">
        <v>395</v>
      </c>
      <c r="B540" s="12">
        <v>232700.04621832832</v>
      </c>
      <c r="C540">
        <f>SAFADModel_final_000043[[#This Row],[Whole Building:Facility Total Electric Demand Power '[W'](Hourly) ]]/1000</f>
        <v>232.70004621832831</v>
      </c>
    </row>
    <row r="541" spans="1:3" x14ac:dyDescent="0.25">
      <c r="A541" s="9" t="s">
        <v>396</v>
      </c>
      <c r="B541" s="12">
        <v>300178.85284207383</v>
      </c>
      <c r="C541">
        <f>SAFADModel_final_000043[[#This Row],[Whole Building:Facility Total Electric Demand Power '[W'](Hourly) ]]/1000</f>
        <v>300.17885284207381</v>
      </c>
    </row>
    <row r="542" spans="1:3" x14ac:dyDescent="0.25">
      <c r="A542" s="9" t="s">
        <v>397</v>
      </c>
      <c r="B542" s="12">
        <v>278417.78017810424</v>
      </c>
      <c r="C542">
        <f>SAFADModel_final_000043[[#This Row],[Whole Building:Facility Total Electric Demand Power '[W'](Hourly) ]]/1000</f>
        <v>278.41778017810424</v>
      </c>
    </row>
    <row r="543" spans="1:3" x14ac:dyDescent="0.25">
      <c r="A543" s="9" t="s">
        <v>398</v>
      </c>
      <c r="B543" s="12">
        <v>317160.47632200998</v>
      </c>
      <c r="C543">
        <f>SAFADModel_final_000043[[#This Row],[Whole Building:Facility Total Electric Demand Power '[W'](Hourly) ]]/1000</f>
        <v>317.16047632200997</v>
      </c>
    </row>
    <row r="544" spans="1:3" x14ac:dyDescent="0.25">
      <c r="A544" s="9" t="s">
        <v>399</v>
      </c>
      <c r="B544" s="12">
        <v>264454.82282939227</v>
      </c>
      <c r="C544">
        <f>SAFADModel_final_000043[[#This Row],[Whole Building:Facility Total Electric Demand Power '[W'](Hourly) ]]/1000</f>
        <v>264.4548228293923</v>
      </c>
    </row>
    <row r="545" spans="1:3" x14ac:dyDescent="0.25">
      <c r="A545" s="9" t="s">
        <v>400</v>
      </c>
      <c r="B545" s="12">
        <v>267845.85275779123</v>
      </c>
      <c r="C545">
        <f>SAFADModel_final_000043[[#This Row],[Whole Building:Facility Total Electric Demand Power '[W'](Hourly) ]]/1000</f>
        <v>267.84585275779125</v>
      </c>
    </row>
    <row r="546" spans="1:3" x14ac:dyDescent="0.25">
      <c r="A546" s="9" t="s">
        <v>401</v>
      </c>
      <c r="B546" s="12">
        <v>215629.90753509721</v>
      </c>
      <c r="C546">
        <f>SAFADModel_final_000043[[#This Row],[Whole Building:Facility Total Electric Demand Power '[W'](Hourly) ]]/1000</f>
        <v>215.6299075350972</v>
      </c>
    </row>
    <row r="547" spans="1:3" x14ac:dyDescent="0.25">
      <c r="A547" s="9" t="s">
        <v>402</v>
      </c>
      <c r="B547" s="12">
        <v>233193.55509400813</v>
      </c>
      <c r="C547">
        <f>SAFADModel_final_000043[[#This Row],[Whole Building:Facility Total Electric Demand Power '[W'](Hourly) ]]/1000</f>
        <v>233.19355509400813</v>
      </c>
    </row>
    <row r="548" spans="1:3" x14ac:dyDescent="0.25">
      <c r="A548" s="9" t="s">
        <v>403</v>
      </c>
      <c r="B548" s="12">
        <v>114845.9562564651</v>
      </c>
      <c r="C548">
        <f>SAFADModel_final_000043[[#This Row],[Whole Building:Facility Total Electric Demand Power '[W'](Hourly) ]]/1000</f>
        <v>114.8459562564651</v>
      </c>
    </row>
    <row r="549" spans="1:3" x14ac:dyDescent="0.25">
      <c r="A549" s="9" t="s">
        <v>404</v>
      </c>
      <c r="B549" s="12">
        <v>47799.169772752903</v>
      </c>
      <c r="C549">
        <f>SAFADModel_final_000043[[#This Row],[Whole Building:Facility Total Electric Demand Power '[W'](Hourly) ]]/1000</f>
        <v>47.799169772752904</v>
      </c>
    </row>
    <row r="550" spans="1:3" x14ac:dyDescent="0.25">
      <c r="A550" s="9" t="s">
        <v>405</v>
      </c>
      <c r="B550" s="12">
        <v>17790.622505335581</v>
      </c>
      <c r="C550">
        <f>SAFADModel_final_000043[[#This Row],[Whole Building:Facility Total Electric Demand Power '[W'](Hourly) ]]/1000</f>
        <v>17.79062250533558</v>
      </c>
    </row>
    <row r="551" spans="1:3" x14ac:dyDescent="0.25">
      <c r="A551" s="9" t="s">
        <v>406</v>
      </c>
      <c r="B551" s="12">
        <v>13119.049783250928</v>
      </c>
      <c r="C551">
        <f>SAFADModel_final_000043[[#This Row],[Whole Building:Facility Total Electric Demand Power '[W'](Hourly) ]]/1000</f>
        <v>13.119049783250928</v>
      </c>
    </row>
    <row r="552" spans="1:3" x14ac:dyDescent="0.25">
      <c r="A552" s="9" t="s">
        <v>407</v>
      </c>
      <c r="B552" s="12">
        <v>13400.86447128056</v>
      </c>
      <c r="C552">
        <f>SAFADModel_final_000043[[#This Row],[Whole Building:Facility Total Electric Demand Power '[W'](Hourly) ]]/1000</f>
        <v>13.40086447128056</v>
      </c>
    </row>
    <row r="553" spans="1:3" x14ac:dyDescent="0.25">
      <c r="A553" s="9" t="s">
        <v>408</v>
      </c>
      <c r="B553" s="12">
        <v>13301.511751609243</v>
      </c>
      <c r="C553">
        <f>SAFADModel_final_000043[[#This Row],[Whole Building:Facility Total Electric Demand Power '[W'](Hourly) ]]/1000</f>
        <v>13.301511751609244</v>
      </c>
    </row>
    <row r="554" spans="1:3" x14ac:dyDescent="0.25">
      <c r="A554" s="9" t="s">
        <v>409</v>
      </c>
      <c r="B554" s="12">
        <v>13219.051511242835</v>
      </c>
      <c r="C554">
        <f>SAFADModel_final_000043[[#This Row],[Whole Building:Facility Total Electric Demand Power '[W'](Hourly) ]]/1000</f>
        <v>13.219051511242835</v>
      </c>
    </row>
    <row r="555" spans="1:3" x14ac:dyDescent="0.25">
      <c r="A555" s="9" t="s">
        <v>410</v>
      </c>
      <c r="B555" s="12">
        <v>13135.159249472365</v>
      </c>
      <c r="C555">
        <f>SAFADModel_final_000043[[#This Row],[Whole Building:Facility Total Electric Demand Power '[W'](Hourly) ]]/1000</f>
        <v>13.135159249472364</v>
      </c>
    </row>
    <row r="556" spans="1:3" x14ac:dyDescent="0.25">
      <c r="A556" s="9" t="s">
        <v>411</v>
      </c>
      <c r="B556" s="12">
        <v>13029.679923146192</v>
      </c>
      <c r="C556">
        <f>SAFADModel_final_000043[[#This Row],[Whole Building:Facility Total Electric Demand Power '[W'](Hourly) ]]/1000</f>
        <v>13.029679923146192</v>
      </c>
    </row>
    <row r="557" spans="1:3" x14ac:dyDescent="0.25">
      <c r="A557" s="9" t="s">
        <v>412</v>
      </c>
      <c r="B557" s="12">
        <v>12897.394821243428</v>
      </c>
      <c r="C557">
        <f>SAFADModel_final_000043[[#This Row],[Whole Building:Facility Total Electric Demand Power '[W'](Hourly) ]]/1000</f>
        <v>12.897394821243427</v>
      </c>
    </row>
    <row r="558" spans="1:3" x14ac:dyDescent="0.25">
      <c r="A558" s="9" t="s">
        <v>413</v>
      </c>
      <c r="B558" s="12">
        <v>12654.585028497242</v>
      </c>
      <c r="C558">
        <f>SAFADModel_final_000043[[#This Row],[Whole Building:Facility Total Electric Demand Power '[W'](Hourly) ]]/1000</f>
        <v>12.654585028497243</v>
      </c>
    </row>
    <row r="559" spans="1:3" x14ac:dyDescent="0.25">
      <c r="A559" s="9" t="s">
        <v>414</v>
      </c>
      <c r="B559" s="12">
        <v>12734.98350032865</v>
      </c>
      <c r="C559">
        <f>SAFADModel_final_000043[[#This Row],[Whole Building:Facility Total Electric Demand Power '[W'](Hourly) ]]/1000</f>
        <v>12.734983500328649</v>
      </c>
    </row>
    <row r="560" spans="1:3" x14ac:dyDescent="0.25">
      <c r="A560" s="9" t="s">
        <v>415</v>
      </c>
      <c r="B560" s="12">
        <v>13168.872697017434</v>
      </c>
      <c r="C560">
        <f>SAFADModel_final_000043[[#This Row],[Whole Building:Facility Total Electric Demand Power '[W'](Hourly) ]]/1000</f>
        <v>13.168872697017434</v>
      </c>
    </row>
    <row r="561" spans="1:3" x14ac:dyDescent="0.25">
      <c r="A561" s="9" t="s">
        <v>416</v>
      </c>
      <c r="B561" s="12">
        <v>58767.637712777534</v>
      </c>
      <c r="C561">
        <f>SAFADModel_final_000043[[#This Row],[Whole Building:Facility Total Electric Demand Power '[W'](Hourly) ]]/1000</f>
        <v>58.767637712777535</v>
      </c>
    </row>
    <row r="562" spans="1:3" x14ac:dyDescent="0.25">
      <c r="A562" s="9" t="s">
        <v>417</v>
      </c>
      <c r="B562" s="12">
        <v>167583.00585723991</v>
      </c>
      <c r="C562">
        <f>SAFADModel_final_000043[[#This Row],[Whole Building:Facility Total Electric Demand Power '[W'](Hourly) ]]/1000</f>
        <v>167.58300585723993</v>
      </c>
    </row>
    <row r="563" spans="1:3" x14ac:dyDescent="0.25">
      <c r="A563" s="9" t="s">
        <v>418</v>
      </c>
      <c r="B563" s="12">
        <v>215188.4114830766</v>
      </c>
      <c r="C563">
        <f>SAFADModel_final_000043[[#This Row],[Whole Building:Facility Total Electric Demand Power '[W'](Hourly) ]]/1000</f>
        <v>215.18841148307661</v>
      </c>
    </row>
    <row r="564" spans="1:3" x14ac:dyDescent="0.25">
      <c r="A564" s="9" t="s">
        <v>419</v>
      </c>
      <c r="B564" s="12">
        <v>245203.35741089229</v>
      </c>
      <c r="C564">
        <f>SAFADModel_final_000043[[#This Row],[Whole Building:Facility Total Electric Demand Power '[W'](Hourly) ]]/1000</f>
        <v>245.20335741089229</v>
      </c>
    </row>
    <row r="565" spans="1:3" x14ac:dyDescent="0.25">
      <c r="A565" s="9" t="s">
        <v>420</v>
      </c>
      <c r="B565" s="12">
        <v>321718.97477858764</v>
      </c>
      <c r="C565">
        <f>SAFADModel_final_000043[[#This Row],[Whole Building:Facility Total Electric Demand Power '[W'](Hourly) ]]/1000</f>
        <v>321.71897477858766</v>
      </c>
    </row>
    <row r="566" spans="1:3" x14ac:dyDescent="0.25">
      <c r="A566" s="9" t="s">
        <v>421</v>
      </c>
      <c r="B566" s="12">
        <v>326349.40000522533</v>
      </c>
      <c r="C566">
        <f>SAFADModel_final_000043[[#This Row],[Whole Building:Facility Total Electric Demand Power '[W'](Hourly) ]]/1000</f>
        <v>326.34940000522533</v>
      </c>
    </row>
    <row r="567" spans="1:3" x14ac:dyDescent="0.25">
      <c r="A567" s="9" t="s">
        <v>422</v>
      </c>
      <c r="B567" s="12">
        <v>343998.44108880957</v>
      </c>
      <c r="C567">
        <f>SAFADModel_final_000043[[#This Row],[Whole Building:Facility Total Electric Demand Power '[W'](Hourly) ]]/1000</f>
        <v>343.99844108880956</v>
      </c>
    </row>
    <row r="568" spans="1:3" x14ac:dyDescent="0.25">
      <c r="A568" s="9" t="s">
        <v>423</v>
      </c>
      <c r="B568" s="12">
        <v>344606.5094993168</v>
      </c>
      <c r="C568">
        <f>SAFADModel_final_000043[[#This Row],[Whole Building:Facility Total Electric Demand Power '[W'](Hourly) ]]/1000</f>
        <v>344.60650949931681</v>
      </c>
    </row>
    <row r="569" spans="1:3" x14ac:dyDescent="0.25">
      <c r="A569" s="9" t="s">
        <v>424</v>
      </c>
      <c r="B569" s="12">
        <v>238292.33789152722</v>
      </c>
      <c r="C569">
        <f>SAFADModel_final_000043[[#This Row],[Whole Building:Facility Total Electric Demand Power '[W'](Hourly) ]]/1000</f>
        <v>238.29233789152721</v>
      </c>
    </row>
    <row r="570" spans="1:3" x14ac:dyDescent="0.25">
      <c r="A570" s="9" t="s">
        <v>425</v>
      </c>
      <c r="B570" s="12">
        <v>117546.75880049833</v>
      </c>
      <c r="C570">
        <f>SAFADModel_final_000043[[#This Row],[Whole Building:Facility Total Electric Demand Power '[W'](Hourly) ]]/1000</f>
        <v>117.54675880049832</v>
      </c>
    </row>
    <row r="571" spans="1:3" x14ac:dyDescent="0.25">
      <c r="A571" s="9" t="s">
        <v>426</v>
      </c>
      <c r="B571" s="12">
        <v>116408.27485497763</v>
      </c>
      <c r="C571">
        <f>SAFADModel_final_000043[[#This Row],[Whole Building:Facility Total Electric Demand Power '[W'](Hourly) ]]/1000</f>
        <v>116.40827485497763</v>
      </c>
    </row>
    <row r="572" spans="1:3" x14ac:dyDescent="0.25">
      <c r="A572" s="9" t="s">
        <v>427</v>
      </c>
      <c r="B572" s="12">
        <v>49930.491440149402</v>
      </c>
      <c r="C572">
        <f>SAFADModel_final_000043[[#This Row],[Whole Building:Facility Total Electric Demand Power '[W'](Hourly) ]]/1000</f>
        <v>49.930491440149403</v>
      </c>
    </row>
    <row r="573" spans="1:3" x14ac:dyDescent="0.25">
      <c r="A573" s="9" t="s">
        <v>428</v>
      </c>
      <c r="B573" s="12">
        <v>17635.297684362293</v>
      </c>
      <c r="C573">
        <f>SAFADModel_final_000043[[#This Row],[Whole Building:Facility Total Electric Demand Power '[W'](Hourly) ]]/1000</f>
        <v>17.635297684362293</v>
      </c>
    </row>
    <row r="574" spans="1:3" x14ac:dyDescent="0.25">
      <c r="A574" s="9" t="s">
        <v>429</v>
      </c>
      <c r="B574" s="12">
        <v>17015.7229811049</v>
      </c>
      <c r="C574">
        <f>SAFADModel_final_000043[[#This Row],[Whole Building:Facility Total Electric Demand Power '[W'](Hourly) ]]/1000</f>
        <v>17.015722981104901</v>
      </c>
    </row>
    <row r="575" spans="1:3" x14ac:dyDescent="0.25">
      <c r="A575" s="9" t="s">
        <v>430</v>
      </c>
      <c r="B575" s="12">
        <v>16506.789651794188</v>
      </c>
      <c r="C575">
        <f>SAFADModel_final_000043[[#This Row],[Whole Building:Facility Total Electric Demand Power '[W'](Hourly) ]]/1000</f>
        <v>16.50678965179419</v>
      </c>
    </row>
    <row r="576" spans="1:3" x14ac:dyDescent="0.25">
      <c r="A576" s="9" t="s">
        <v>431</v>
      </c>
      <c r="B576" s="12">
        <v>16444.76873568034</v>
      </c>
      <c r="C576">
        <f>SAFADModel_final_000043[[#This Row],[Whole Building:Facility Total Electric Demand Power '[W'](Hourly) ]]/1000</f>
        <v>16.444768735680341</v>
      </c>
    </row>
    <row r="577" spans="1:3" x14ac:dyDescent="0.25">
      <c r="A577" s="9" t="s">
        <v>432</v>
      </c>
      <c r="B577" s="12">
        <v>16390.104066847587</v>
      </c>
      <c r="C577">
        <f>SAFADModel_final_000043[[#This Row],[Whole Building:Facility Total Electric Demand Power '[W'](Hourly) ]]/1000</f>
        <v>16.390104066847588</v>
      </c>
    </row>
    <row r="578" spans="1:3" x14ac:dyDescent="0.25">
      <c r="A578" s="9" t="s">
        <v>433</v>
      </c>
      <c r="B578" s="12">
        <v>15312.737108426538</v>
      </c>
      <c r="C578">
        <f>SAFADModel_final_000043[[#This Row],[Whole Building:Facility Total Electric Demand Power '[W'](Hourly) ]]/1000</f>
        <v>15.312737108426537</v>
      </c>
    </row>
    <row r="579" spans="1:3" x14ac:dyDescent="0.25">
      <c r="A579" s="9" t="s">
        <v>434</v>
      </c>
      <c r="B579" s="12">
        <v>15376.759494615699</v>
      </c>
      <c r="C579">
        <f>SAFADModel_final_000043[[#This Row],[Whole Building:Facility Total Electric Demand Power '[W'](Hourly) ]]/1000</f>
        <v>15.376759494615699</v>
      </c>
    </row>
    <row r="580" spans="1:3" x14ac:dyDescent="0.25">
      <c r="A580" s="9" t="s">
        <v>435</v>
      </c>
      <c r="B580" s="12">
        <v>15150.887617241229</v>
      </c>
      <c r="C580">
        <f>SAFADModel_final_000043[[#This Row],[Whole Building:Facility Total Electric Demand Power '[W'](Hourly) ]]/1000</f>
        <v>15.15088761724123</v>
      </c>
    </row>
    <row r="581" spans="1:3" x14ac:dyDescent="0.25">
      <c r="A581" s="9" t="s">
        <v>436</v>
      </c>
      <c r="B581" s="12">
        <v>14842.25801797557</v>
      </c>
      <c r="C581">
        <f>SAFADModel_final_000043[[#This Row],[Whole Building:Facility Total Electric Demand Power '[W'](Hourly) ]]/1000</f>
        <v>14.842258017975569</v>
      </c>
    </row>
    <row r="582" spans="1:3" x14ac:dyDescent="0.25">
      <c r="A582" s="9" t="s">
        <v>437</v>
      </c>
      <c r="B582" s="12">
        <v>14531.866926103523</v>
      </c>
      <c r="C582">
        <f>SAFADModel_final_000043[[#This Row],[Whole Building:Facility Total Electric Demand Power '[W'](Hourly) ]]/1000</f>
        <v>14.531866926103524</v>
      </c>
    </row>
    <row r="583" spans="1:3" x14ac:dyDescent="0.25">
      <c r="A583" s="9" t="s">
        <v>438</v>
      </c>
      <c r="B583" s="12">
        <v>14541.684363147797</v>
      </c>
      <c r="C583">
        <f>SAFADModel_final_000043[[#This Row],[Whole Building:Facility Total Electric Demand Power '[W'](Hourly) ]]/1000</f>
        <v>14.541684363147796</v>
      </c>
    </row>
    <row r="584" spans="1:3" x14ac:dyDescent="0.25">
      <c r="A584" s="9" t="s">
        <v>439</v>
      </c>
      <c r="B584" s="12">
        <v>14978.916776817467</v>
      </c>
      <c r="C584">
        <f>SAFADModel_final_000043[[#This Row],[Whole Building:Facility Total Electric Demand Power '[W'](Hourly) ]]/1000</f>
        <v>14.978916776817467</v>
      </c>
    </row>
    <row r="585" spans="1:3" x14ac:dyDescent="0.25">
      <c r="A585" s="9" t="s">
        <v>440</v>
      </c>
      <c r="B585" s="12">
        <v>52394.762599657253</v>
      </c>
      <c r="C585">
        <f>SAFADModel_final_000043[[#This Row],[Whole Building:Facility Total Electric Demand Power '[W'](Hourly) ]]/1000</f>
        <v>52.394762599657255</v>
      </c>
    </row>
    <row r="586" spans="1:3" x14ac:dyDescent="0.25">
      <c r="A586" s="9" t="s">
        <v>441</v>
      </c>
      <c r="B586" s="12">
        <v>216305.12290235562</v>
      </c>
      <c r="C586">
        <f>SAFADModel_final_000043[[#This Row],[Whole Building:Facility Total Electric Demand Power '[W'](Hourly) ]]/1000</f>
        <v>216.30512290235563</v>
      </c>
    </row>
    <row r="587" spans="1:3" x14ac:dyDescent="0.25">
      <c r="A587" s="9" t="s">
        <v>442</v>
      </c>
      <c r="B587" s="12">
        <v>261196.62535216179</v>
      </c>
      <c r="C587">
        <f>SAFADModel_final_000043[[#This Row],[Whole Building:Facility Total Electric Demand Power '[W'](Hourly) ]]/1000</f>
        <v>261.19662535216179</v>
      </c>
    </row>
    <row r="588" spans="1:3" x14ac:dyDescent="0.25">
      <c r="A588" s="9" t="s">
        <v>443</v>
      </c>
      <c r="B588" s="12">
        <v>314370.57606398553</v>
      </c>
      <c r="C588">
        <f>SAFADModel_final_000043[[#This Row],[Whole Building:Facility Total Electric Demand Power '[W'](Hourly) ]]/1000</f>
        <v>314.37057606398554</v>
      </c>
    </row>
    <row r="589" spans="1:3" x14ac:dyDescent="0.25">
      <c r="A589" s="9" t="s">
        <v>444</v>
      </c>
      <c r="B589" s="12">
        <v>335078.42310765566</v>
      </c>
      <c r="C589">
        <f>SAFADModel_final_000043[[#This Row],[Whole Building:Facility Total Electric Demand Power '[W'](Hourly) ]]/1000</f>
        <v>335.07842310765568</v>
      </c>
    </row>
    <row r="590" spans="1:3" x14ac:dyDescent="0.25">
      <c r="A590" s="9" t="s">
        <v>445</v>
      </c>
      <c r="B590" s="12">
        <v>357080.03005761356</v>
      </c>
      <c r="C590">
        <f>SAFADModel_final_000043[[#This Row],[Whole Building:Facility Total Electric Demand Power '[W'](Hourly) ]]/1000</f>
        <v>357.08003005761356</v>
      </c>
    </row>
    <row r="591" spans="1:3" x14ac:dyDescent="0.25">
      <c r="A591" s="9" t="s">
        <v>446</v>
      </c>
      <c r="B591" s="12">
        <v>378871.86807593051</v>
      </c>
      <c r="C591">
        <f>SAFADModel_final_000043[[#This Row],[Whole Building:Facility Total Electric Demand Power '[W'](Hourly) ]]/1000</f>
        <v>378.87186807593054</v>
      </c>
    </row>
    <row r="592" spans="1:3" x14ac:dyDescent="0.25">
      <c r="A592" s="9" t="s">
        <v>447</v>
      </c>
      <c r="B592" s="12">
        <v>327660.15266136284</v>
      </c>
      <c r="C592">
        <f>SAFADModel_final_000043[[#This Row],[Whole Building:Facility Total Electric Demand Power '[W'](Hourly) ]]/1000</f>
        <v>327.66015266136282</v>
      </c>
    </row>
    <row r="593" spans="1:3" x14ac:dyDescent="0.25">
      <c r="A593" s="9" t="s">
        <v>448</v>
      </c>
      <c r="B593" s="12">
        <v>330500.93199968553</v>
      </c>
      <c r="C593">
        <f>SAFADModel_final_000043[[#This Row],[Whole Building:Facility Total Electric Demand Power '[W'](Hourly) ]]/1000</f>
        <v>330.50093199968552</v>
      </c>
    </row>
    <row r="594" spans="1:3" x14ac:dyDescent="0.25">
      <c r="A594" s="9" t="s">
        <v>449</v>
      </c>
      <c r="B594" s="12">
        <v>303383.21114243648</v>
      </c>
      <c r="C594">
        <f>SAFADModel_final_000043[[#This Row],[Whole Building:Facility Total Electric Demand Power '[W'](Hourly) ]]/1000</f>
        <v>303.38321114243649</v>
      </c>
    </row>
    <row r="595" spans="1:3" x14ac:dyDescent="0.25">
      <c r="A595" s="9" t="s">
        <v>450</v>
      </c>
      <c r="B595" s="12">
        <v>177936.9279382641</v>
      </c>
      <c r="C595">
        <f>SAFADModel_final_000043[[#This Row],[Whole Building:Facility Total Electric Demand Power '[W'](Hourly) ]]/1000</f>
        <v>177.93692793826409</v>
      </c>
    </row>
    <row r="596" spans="1:3" x14ac:dyDescent="0.25">
      <c r="A596" s="9" t="s">
        <v>451</v>
      </c>
      <c r="B596" s="12">
        <v>116035.25927574339</v>
      </c>
      <c r="C596">
        <f>SAFADModel_final_000043[[#This Row],[Whole Building:Facility Total Electric Demand Power '[W'](Hourly) ]]/1000</f>
        <v>116.03525927574339</v>
      </c>
    </row>
    <row r="597" spans="1:3" x14ac:dyDescent="0.25">
      <c r="A597" s="9" t="s">
        <v>452</v>
      </c>
      <c r="B597" s="12">
        <v>76607.471510340765</v>
      </c>
      <c r="C597">
        <f>SAFADModel_final_000043[[#This Row],[Whole Building:Facility Total Electric Demand Power '[W'](Hourly) ]]/1000</f>
        <v>76.607471510340758</v>
      </c>
    </row>
    <row r="598" spans="1:3" x14ac:dyDescent="0.25">
      <c r="A598" s="9" t="s">
        <v>453</v>
      </c>
      <c r="B598" s="12">
        <v>16602.535441276006</v>
      </c>
      <c r="C598">
        <f>SAFADModel_final_000043[[#This Row],[Whole Building:Facility Total Electric Demand Power '[W'](Hourly) ]]/1000</f>
        <v>16.602535441276007</v>
      </c>
    </row>
    <row r="599" spans="1:3" x14ac:dyDescent="0.25">
      <c r="A599" s="9" t="s">
        <v>454</v>
      </c>
      <c r="B599" s="12">
        <v>15841.374041720568</v>
      </c>
      <c r="C599">
        <f>SAFADModel_final_000043[[#This Row],[Whole Building:Facility Total Electric Demand Power '[W'](Hourly) ]]/1000</f>
        <v>15.841374041720568</v>
      </c>
    </row>
    <row r="600" spans="1:3" x14ac:dyDescent="0.25">
      <c r="A600" s="9" t="s">
        <v>455</v>
      </c>
      <c r="B600" s="12">
        <v>15817.053814344401</v>
      </c>
      <c r="C600">
        <f>SAFADModel_final_000043[[#This Row],[Whole Building:Facility Total Electric Demand Power '[W'](Hourly) ]]/1000</f>
        <v>15.817053814344401</v>
      </c>
    </row>
    <row r="601" spans="1:3" x14ac:dyDescent="0.25">
      <c r="A601" s="9" t="s">
        <v>456</v>
      </c>
      <c r="B601" s="12">
        <v>15662.647044771193</v>
      </c>
      <c r="C601">
        <f>SAFADModel_final_000043[[#This Row],[Whole Building:Facility Total Electric Demand Power '[W'](Hourly) ]]/1000</f>
        <v>15.662647044771193</v>
      </c>
    </row>
    <row r="602" spans="1:3" x14ac:dyDescent="0.25">
      <c r="A602" s="9" t="s">
        <v>457</v>
      </c>
      <c r="B602" s="12">
        <v>16425.054408568321</v>
      </c>
      <c r="C602">
        <f>SAFADModel_final_000043[[#This Row],[Whole Building:Facility Total Electric Demand Power '[W'](Hourly) ]]/1000</f>
        <v>16.425054408568322</v>
      </c>
    </row>
    <row r="603" spans="1:3" x14ac:dyDescent="0.25">
      <c r="A603" s="9" t="s">
        <v>458</v>
      </c>
      <c r="B603" s="12">
        <v>16340.008098516437</v>
      </c>
      <c r="C603">
        <f>SAFADModel_final_000043[[#This Row],[Whole Building:Facility Total Electric Demand Power '[W'](Hourly) ]]/1000</f>
        <v>16.340008098516435</v>
      </c>
    </row>
    <row r="604" spans="1:3" x14ac:dyDescent="0.25">
      <c r="A604" s="9" t="s">
        <v>459</v>
      </c>
      <c r="B604" s="12">
        <v>16280.418098447457</v>
      </c>
      <c r="C604">
        <f>SAFADModel_final_000043[[#This Row],[Whole Building:Facility Total Electric Demand Power '[W'](Hourly) ]]/1000</f>
        <v>16.280418098447456</v>
      </c>
    </row>
    <row r="605" spans="1:3" x14ac:dyDescent="0.25">
      <c r="A605" s="9" t="s">
        <v>460</v>
      </c>
      <c r="B605" s="12">
        <v>16200.304221187929</v>
      </c>
      <c r="C605">
        <f>SAFADModel_final_000043[[#This Row],[Whole Building:Facility Total Electric Demand Power '[W'](Hourly) ]]/1000</f>
        <v>16.200304221187928</v>
      </c>
    </row>
    <row r="606" spans="1:3" x14ac:dyDescent="0.25">
      <c r="A606" s="9" t="s">
        <v>461</v>
      </c>
      <c r="B606" s="12">
        <v>16034.731333565986</v>
      </c>
      <c r="C606">
        <f>SAFADModel_final_000043[[#This Row],[Whole Building:Facility Total Electric Demand Power '[W'](Hourly) ]]/1000</f>
        <v>16.034731333565986</v>
      </c>
    </row>
    <row r="607" spans="1:3" x14ac:dyDescent="0.25">
      <c r="A607" s="9" t="s">
        <v>462</v>
      </c>
      <c r="B607" s="12">
        <v>15986.087781828182</v>
      </c>
      <c r="C607">
        <f>SAFADModel_final_000043[[#This Row],[Whole Building:Facility Total Electric Demand Power '[W'](Hourly) ]]/1000</f>
        <v>15.986087781828182</v>
      </c>
    </row>
    <row r="608" spans="1:3" x14ac:dyDescent="0.25">
      <c r="A608" s="9" t="s">
        <v>463</v>
      </c>
      <c r="B608" s="12">
        <v>16162.050729824492</v>
      </c>
      <c r="C608">
        <f>SAFADModel_final_000043[[#This Row],[Whole Building:Facility Total Electric Demand Power '[W'](Hourly) ]]/1000</f>
        <v>16.162050729824493</v>
      </c>
    </row>
    <row r="609" spans="1:3" x14ac:dyDescent="0.25">
      <c r="A609" s="9" t="s">
        <v>464</v>
      </c>
      <c r="B609" s="12">
        <v>64209.321905518918</v>
      </c>
      <c r="C609">
        <f>SAFADModel_final_000043[[#This Row],[Whole Building:Facility Total Electric Demand Power '[W'](Hourly) ]]/1000</f>
        <v>64.209321905518919</v>
      </c>
    </row>
    <row r="610" spans="1:3" x14ac:dyDescent="0.25">
      <c r="A610" s="9" t="s">
        <v>465</v>
      </c>
      <c r="B610" s="12">
        <v>161735.13687480814</v>
      </c>
      <c r="C610">
        <f>SAFADModel_final_000043[[#This Row],[Whole Building:Facility Total Electric Demand Power '[W'](Hourly) ]]/1000</f>
        <v>161.73513687480815</v>
      </c>
    </row>
    <row r="611" spans="1:3" x14ac:dyDescent="0.25">
      <c r="A611" s="9" t="s">
        <v>466</v>
      </c>
      <c r="B611" s="12">
        <v>289273.49556282471</v>
      </c>
      <c r="C611">
        <f>SAFADModel_final_000043[[#This Row],[Whole Building:Facility Total Electric Demand Power '[W'](Hourly) ]]/1000</f>
        <v>289.27349556282473</v>
      </c>
    </row>
    <row r="612" spans="1:3" x14ac:dyDescent="0.25">
      <c r="A612" s="9" t="s">
        <v>467</v>
      </c>
      <c r="B612" s="12">
        <v>267246.86669987108</v>
      </c>
      <c r="C612">
        <f>SAFADModel_final_000043[[#This Row],[Whole Building:Facility Total Electric Demand Power '[W'](Hourly) ]]/1000</f>
        <v>267.24686669987108</v>
      </c>
    </row>
    <row r="613" spans="1:3" x14ac:dyDescent="0.25">
      <c r="A613" s="9" t="s">
        <v>468</v>
      </c>
      <c r="B613" s="12">
        <v>271997.2017079647</v>
      </c>
      <c r="C613">
        <f>SAFADModel_final_000043[[#This Row],[Whole Building:Facility Total Electric Demand Power '[W'](Hourly) ]]/1000</f>
        <v>271.99720170796468</v>
      </c>
    </row>
    <row r="614" spans="1:3" x14ac:dyDescent="0.25">
      <c r="A614" s="9" t="s">
        <v>469</v>
      </c>
      <c r="B614" s="12">
        <v>304600.2585586916</v>
      </c>
      <c r="C614">
        <f>SAFADModel_final_000043[[#This Row],[Whole Building:Facility Total Electric Demand Power '[W'](Hourly) ]]/1000</f>
        <v>304.60025855869162</v>
      </c>
    </row>
    <row r="615" spans="1:3" x14ac:dyDescent="0.25">
      <c r="A615" s="9" t="s">
        <v>470</v>
      </c>
      <c r="B615" s="12">
        <v>320166.95320588711</v>
      </c>
      <c r="C615">
        <f>SAFADModel_final_000043[[#This Row],[Whole Building:Facility Total Electric Demand Power '[W'](Hourly) ]]/1000</f>
        <v>320.16695320588713</v>
      </c>
    </row>
    <row r="616" spans="1:3" x14ac:dyDescent="0.25">
      <c r="A616" s="9" t="s">
        <v>471</v>
      </c>
      <c r="B616" s="12">
        <v>239289.25382059894</v>
      </c>
      <c r="C616">
        <f>SAFADModel_final_000043[[#This Row],[Whole Building:Facility Total Electric Demand Power '[W'](Hourly) ]]/1000</f>
        <v>239.28925382059893</v>
      </c>
    </row>
    <row r="617" spans="1:3" x14ac:dyDescent="0.25">
      <c r="A617" s="9" t="s">
        <v>472</v>
      </c>
      <c r="B617" s="12">
        <v>209396.84677322992</v>
      </c>
      <c r="C617">
        <f>SAFADModel_final_000043[[#This Row],[Whole Building:Facility Total Electric Demand Power '[W'](Hourly) ]]/1000</f>
        <v>209.39684677322992</v>
      </c>
    </row>
    <row r="618" spans="1:3" x14ac:dyDescent="0.25">
      <c r="A618" s="9" t="s">
        <v>473</v>
      </c>
      <c r="B618" s="12">
        <v>195033.20714440627</v>
      </c>
      <c r="C618">
        <f>SAFADModel_final_000043[[#This Row],[Whole Building:Facility Total Electric Demand Power '[W'](Hourly) ]]/1000</f>
        <v>195.03320714440628</v>
      </c>
    </row>
    <row r="619" spans="1:3" x14ac:dyDescent="0.25">
      <c r="A619" s="9" t="s">
        <v>474</v>
      </c>
      <c r="B619" s="12">
        <v>114700.34507743799</v>
      </c>
      <c r="C619">
        <f>SAFADModel_final_000043[[#This Row],[Whole Building:Facility Total Electric Demand Power '[W'](Hourly) ]]/1000</f>
        <v>114.70034507743799</v>
      </c>
    </row>
    <row r="620" spans="1:3" x14ac:dyDescent="0.25">
      <c r="A620" s="9" t="s">
        <v>475</v>
      </c>
      <c r="B620" s="12">
        <v>56036.125194966582</v>
      </c>
      <c r="C620">
        <f>SAFADModel_final_000043[[#This Row],[Whole Building:Facility Total Electric Demand Power '[W'](Hourly) ]]/1000</f>
        <v>56.03612519496658</v>
      </c>
    </row>
    <row r="621" spans="1:3" x14ac:dyDescent="0.25">
      <c r="A621" s="9" t="s">
        <v>476</v>
      </c>
      <c r="B621" s="12">
        <v>32794.319459074206</v>
      </c>
      <c r="C621">
        <f>SAFADModel_final_000043[[#This Row],[Whole Building:Facility Total Electric Demand Power '[W'](Hourly) ]]/1000</f>
        <v>32.794319459074202</v>
      </c>
    </row>
    <row r="622" spans="1:3" x14ac:dyDescent="0.25">
      <c r="A622" s="9" t="s">
        <v>477</v>
      </c>
      <c r="B622" s="12">
        <v>24486.055935463508</v>
      </c>
      <c r="C622">
        <f>SAFADModel_final_000043[[#This Row],[Whole Building:Facility Total Electric Demand Power '[W'](Hourly) ]]/1000</f>
        <v>24.486055935463508</v>
      </c>
    </row>
    <row r="623" spans="1:3" x14ac:dyDescent="0.25">
      <c r="A623" s="9" t="s">
        <v>478</v>
      </c>
      <c r="B623" s="12">
        <v>16398.337445860092</v>
      </c>
      <c r="C623">
        <f>SAFADModel_final_000043[[#This Row],[Whole Building:Facility Total Electric Demand Power '[W'](Hourly) ]]/1000</f>
        <v>16.398337445860093</v>
      </c>
    </row>
    <row r="624" spans="1:3" x14ac:dyDescent="0.25">
      <c r="A624" s="9" t="s">
        <v>479</v>
      </c>
      <c r="B624" s="12">
        <v>16415.439577239657</v>
      </c>
      <c r="C624">
        <f>SAFADModel_final_000043[[#This Row],[Whole Building:Facility Total Electric Demand Power '[W'](Hourly) ]]/1000</f>
        <v>16.415439577239656</v>
      </c>
    </row>
    <row r="625" spans="1:3" x14ac:dyDescent="0.25">
      <c r="A625" s="9" t="s">
        <v>480</v>
      </c>
      <c r="B625" s="12">
        <v>16413.518986604671</v>
      </c>
      <c r="C625">
        <f>SAFADModel_final_000043[[#This Row],[Whole Building:Facility Total Electric Demand Power '[W'](Hourly) ]]/1000</f>
        <v>16.413518986604672</v>
      </c>
    </row>
    <row r="626" spans="1:3" x14ac:dyDescent="0.25">
      <c r="A626" s="9" t="s">
        <v>677</v>
      </c>
      <c r="B626" s="12">
        <v>16373.64127850518</v>
      </c>
      <c r="C626">
        <f>SAFADModel_final_000043[[#This Row],[Whole Building:Facility Total Electric Demand Power '[W'](Hourly) ]]/1000</f>
        <v>16.373641278505179</v>
      </c>
    </row>
    <row r="627" spans="1:3" x14ac:dyDescent="0.25">
      <c r="A627" s="9" t="s">
        <v>678</v>
      </c>
      <c r="B627" s="12">
        <v>16316.408618917483</v>
      </c>
      <c r="C627">
        <f>SAFADModel_final_000043[[#This Row],[Whole Building:Facility Total Electric Demand Power '[W'](Hourly) ]]/1000</f>
        <v>16.316408618917482</v>
      </c>
    </row>
    <row r="628" spans="1:3" x14ac:dyDescent="0.25">
      <c r="A628" s="9" t="s">
        <v>679</v>
      </c>
      <c r="B628" s="12">
        <v>16251.542248506172</v>
      </c>
      <c r="C628">
        <f>SAFADModel_final_000043[[#This Row],[Whole Building:Facility Total Electric Demand Power '[W'](Hourly) ]]/1000</f>
        <v>16.251542248506173</v>
      </c>
    </row>
    <row r="629" spans="1:3" x14ac:dyDescent="0.25">
      <c r="A629" s="9" t="s">
        <v>680</v>
      </c>
      <c r="B629" s="12">
        <v>16130.727303722377</v>
      </c>
      <c r="C629">
        <f>SAFADModel_final_000043[[#This Row],[Whole Building:Facility Total Electric Demand Power '[W'](Hourly) ]]/1000</f>
        <v>16.130727303722377</v>
      </c>
    </row>
    <row r="630" spans="1:3" x14ac:dyDescent="0.25">
      <c r="A630" s="9" t="s">
        <v>681</v>
      </c>
      <c r="B630" s="12">
        <v>15911.071762140846</v>
      </c>
      <c r="C630">
        <f>SAFADModel_final_000043[[#This Row],[Whole Building:Facility Total Electric Demand Power '[W'](Hourly) ]]/1000</f>
        <v>15.911071762140846</v>
      </c>
    </row>
    <row r="631" spans="1:3" x14ac:dyDescent="0.25">
      <c r="A631" s="9" t="s">
        <v>682</v>
      </c>
      <c r="B631" s="12">
        <v>15839.620579829863</v>
      </c>
      <c r="C631">
        <f>SAFADModel_final_000043[[#This Row],[Whole Building:Facility Total Electric Demand Power '[W'](Hourly) ]]/1000</f>
        <v>15.839620579829864</v>
      </c>
    </row>
    <row r="632" spans="1:3" x14ac:dyDescent="0.25">
      <c r="A632" s="9" t="s">
        <v>683</v>
      </c>
      <c r="B632" s="12">
        <v>15962.163333586364</v>
      </c>
      <c r="C632">
        <f>SAFADModel_final_000043[[#This Row],[Whole Building:Facility Total Electric Demand Power '[W'](Hourly) ]]/1000</f>
        <v>15.962163333586364</v>
      </c>
    </row>
    <row r="633" spans="1:3" x14ac:dyDescent="0.25">
      <c r="A633" s="9" t="s">
        <v>684</v>
      </c>
      <c r="B633" s="12">
        <v>16182.157404581725</v>
      </c>
      <c r="C633">
        <f>SAFADModel_final_000043[[#This Row],[Whole Building:Facility Total Electric Demand Power '[W'](Hourly) ]]/1000</f>
        <v>16.182157404581726</v>
      </c>
    </row>
    <row r="634" spans="1:3" x14ac:dyDescent="0.25">
      <c r="A634" s="9" t="s">
        <v>685</v>
      </c>
      <c r="B634" s="12">
        <v>89697.731143987781</v>
      </c>
      <c r="C634">
        <f>SAFADModel_final_000043[[#This Row],[Whole Building:Facility Total Electric Demand Power '[W'](Hourly) ]]/1000</f>
        <v>89.697731143987781</v>
      </c>
    </row>
    <row r="635" spans="1:3" x14ac:dyDescent="0.25">
      <c r="A635" s="9" t="s">
        <v>686</v>
      </c>
      <c r="B635" s="12">
        <v>126374.0143031347</v>
      </c>
      <c r="C635">
        <f>SAFADModel_final_000043[[#This Row],[Whole Building:Facility Total Electric Demand Power '[W'](Hourly) ]]/1000</f>
        <v>126.3740143031347</v>
      </c>
    </row>
    <row r="636" spans="1:3" x14ac:dyDescent="0.25">
      <c r="A636" s="9" t="s">
        <v>687</v>
      </c>
      <c r="B636" s="12">
        <v>144151.52473145118</v>
      </c>
      <c r="C636">
        <f>SAFADModel_final_000043[[#This Row],[Whole Building:Facility Total Electric Demand Power '[W'](Hourly) ]]/1000</f>
        <v>144.15152473145119</v>
      </c>
    </row>
    <row r="637" spans="1:3" x14ac:dyDescent="0.25">
      <c r="A637" s="9" t="s">
        <v>688</v>
      </c>
      <c r="B637" s="12">
        <v>129293.29383265406</v>
      </c>
      <c r="C637">
        <f>SAFADModel_final_000043[[#This Row],[Whole Building:Facility Total Electric Demand Power '[W'](Hourly) ]]/1000</f>
        <v>129.29329383265406</v>
      </c>
    </row>
    <row r="638" spans="1:3" x14ac:dyDescent="0.25">
      <c r="A638" s="9" t="s">
        <v>689</v>
      </c>
      <c r="B638" s="12">
        <v>111572.31379600026</v>
      </c>
      <c r="C638">
        <f>SAFADModel_final_000043[[#This Row],[Whole Building:Facility Total Electric Demand Power '[W'](Hourly) ]]/1000</f>
        <v>111.57231379600026</v>
      </c>
    </row>
    <row r="639" spans="1:3" x14ac:dyDescent="0.25">
      <c r="A639" s="9" t="s">
        <v>690</v>
      </c>
      <c r="B639" s="12">
        <v>95521.777013437226</v>
      </c>
      <c r="C639">
        <f>SAFADModel_final_000043[[#This Row],[Whole Building:Facility Total Electric Demand Power '[W'](Hourly) ]]/1000</f>
        <v>95.52177701343723</v>
      </c>
    </row>
    <row r="640" spans="1:3" x14ac:dyDescent="0.25">
      <c r="A640" s="9" t="s">
        <v>691</v>
      </c>
      <c r="B640" s="12">
        <v>93591.745091548772</v>
      </c>
      <c r="C640">
        <f>SAFADModel_final_000043[[#This Row],[Whole Building:Facility Total Electric Demand Power '[W'](Hourly) ]]/1000</f>
        <v>93.591745091548773</v>
      </c>
    </row>
    <row r="641" spans="1:3" x14ac:dyDescent="0.25">
      <c r="A641" s="9" t="s">
        <v>692</v>
      </c>
      <c r="B641" s="12">
        <v>83468.687119618946</v>
      </c>
      <c r="C641">
        <f>SAFADModel_final_000043[[#This Row],[Whole Building:Facility Total Electric Demand Power '[W'](Hourly) ]]/1000</f>
        <v>83.468687119618949</v>
      </c>
    </row>
    <row r="642" spans="1:3" x14ac:dyDescent="0.25">
      <c r="A642" s="9" t="s">
        <v>693</v>
      </c>
      <c r="B642" s="12">
        <v>65723.984688863377</v>
      </c>
      <c r="C642">
        <f>SAFADModel_final_000043[[#This Row],[Whole Building:Facility Total Electric Demand Power '[W'](Hourly) ]]/1000</f>
        <v>65.723984688863382</v>
      </c>
    </row>
    <row r="643" spans="1:3" x14ac:dyDescent="0.25">
      <c r="A643" s="9" t="s">
        <v>694</v>
      </c>
      <c r="B643" s="12">
        <v>61687.423163468666</v>
      </c>
      <c r="C643">
        <f>SAFADModel_final_000043[[#This Row],[Whole Building:Facility Total Electric Demand Power '[W'](Hourly) ]]/1000</f>
        <v>61.687423163468665</v>
      </c>
    </row>
    <row r="644" spans="1:3" x14ac:dyDescent="0.25">
      <c r="A644" s="9" t="s">
        <v>695</v>
      </c>
      <c r="B644" s="12">
        <v>54919.796075612518</v>
      </c>
      <c r="C644">
        <f>SAFADModel_final_000043[[#This Row],[Whole Building:Facility Total Electric Demand Power '[W'](Hourly) ]]/1000</f>
        <v>54.919796075612517</v>
      </c>
    </row>
    <row r="645" spans="1:3" x14ac:dyDescent="0.25">
      <c r="A645" s="9" t="s">
        <v>696</v>
      </c>
      <c r="B645" s="12">
        <v>14169.395246880347</v>
      </c>
      <c r="C645">
        <f>SAFADModel_final_000043[[#This Row],[Whole Building:Facility Total Electric Demand Power '[W'](Hourly) ]]/1000</f>
        <v>14.169395246880347</v>
      </c>
    </row>
    <row r="646" spans="1:3" x14ac:dyDescent="0.25">
      <c r="A646" s="9" t="s">
        <v>697</v>
      </c>
      <c r="B646" s="12">
        <v>14518.465499162565</v>
      </c>
      <c r="C646">
        <f>SAFADModel_final_000043[[#This Row],[Whole Building:Facility Total Electric Demand Power '[W'](Hourly) ]]/1000</f>
        <v>14.518465499162565</v>
      </c>
    </row>
    <row r="647" spans="1:3" x14ac:dyDescent="0.25">
      <c r="A647" s="9" t="s">
        <v>698</v>
      </c>
      <c r="B647" s="12">
        <v>18708.923274574267</v>
      </c>
      <c r="C647">
        <f>SAFADModel_final_000043[[#This Row],[Whole Building:Facility Total Electric Demand Power '[W'](Hourly) ]]/1000</f>
        <v>18.708923274574268</v>
      </c>
    </row>
    <row r="648" spans="1:3" x14ac:dyDescent="0.25">
      <c r="A648" s="9" t="s">
        <v>699</v>
      </c>
      <c r="B648" s="12">
        <v>17467.157734866447</v>
      </c>
      <c r="C648">
        <f>SAFADModel_final_000043[[#This Row],[Whole Building:Facility Total Electric Demand Power '[W'](Hourly) ]]/1000</f>
        <v>17.467157734866447</v>
      </c>
    </row>
    <row r="649" spans="1:3" x14ac:dyDescent="0.25">
      <c r="A649" s="9" t="s">
        <v>700</v>
      </c>
      <c r="B649" s="12">
        <v>16873.442166000852</v>
      </c>
      <c r="C649">
        <f>SAFADModel_final_000043[[#This Row],[Whole Building:Facility Total Electric Demand Power '[W'](Hourly) ]]/1000</f>
        <v>16.873442166000853</v>
      </c>
    </row>
    <row r="650" spans="1:3" x14ac:dyDescent="0.25">
      <c r="A650" s="9" t="s">
        <v>701</v>
      </c>
      <c r="B650" s="12">
        <v>16635.358302972953</v>
      </c>
      <c r="C650">
        <f>SAFADModel_final_000043[[#This Row],[Whole Building:Facility Total Electric Demand Power '[W'](Hourly) ]]/1000</f>
        <v>16.635358302972953</v>
      </c>
    </row>
    <row r="651" spans="1:3" x14ac:dyDescent="0.25">
      <c r="A651" s="9" t="s">
        <v>702</v>
      </c>
      <c r="B651" s="12">
        <v>16505.762070296438</v>
      </c>
      <c r="C651">
        <f>SAFADModel_final_000043[[#This Row],[Whole Building:Facility Total Electric Demand Power '[W'](Hourly) ]]/1000</f>
        <v>16.505762070296438</v>
      </c>
    </row>
    <row r="652" spans="1:3" x14ac:dyDescent="0.25">
      <c r="A652" s="9" t="s">
        <v>703</v>
      </c>
      <c r="B652" s="12">
        <v>16433.5300268922</v>
      </c>
      <c r="C652">
        <f>SAFADModel_final_000043[[#This Row],[Whole Building:Facility Total Electric Demand Power '[W'](Hourly) ]]/1000</f>
        <v>16.4335300268922</v>
      </c>
    </row>
    <row r="653" spans="1:3" x14ac:dyDescent="0.25">
      <c r="A653" s="9" t="s">
        <v>704</v>
      </c>
      <c r="B653" s="12">
        <v>16371.259179164785</v>
      </c>
      <c r="C653">
        <f>SAFADModel_final_000043[[#This Row],[Whole Building:Facility Total Electric Demand Power '[W'](Hourly) ]]/1000</f>
        <v>16.371259179164785</v>
      </c>
    </row>
    <row r="654" spans="1:3" x14ac:dyDescent="0.25">
      <c r="A654" s="9" t="s">
        <v>705</v>
      </c>
      <c r="B654" s="12">
        <v>16304.993509070822</v>
      </c>
      <c r="C654">
        <f>SAFADModel_final_000043[[#This Row],[Whole Building:Facility Total Electric Demand Power '[W'](Hourly) ]]/1000</f>
        <v>16.304993509070822</v>
      </c>
    </row>
    <row r="655" spans="1:3" x14ac:dyDescent="0.25">
      <c r="A655" s="9" t="s">
        <v>706</v>
      </c>
      <c r="B655" s="12">
        <v>16335.035272172274</v>
      </c>
      <c r="C655">
        <f>SAFADModel_final_000043[[#This Row],[Whole Building:Facility Total Electric Demand Power '[W'](Hourly) ]]/1000</f>
        <v>16.335035272172274</v>
      </c>
    </row>
    <row r="656" spans="1:3" x14ac:dyDescent="0.25">
      <c r="A656" s="9" t="s">
        <v>707</v>
      </c>
      <c r="B656" s="12">
        <v>16490.290122630595</v>
      </c>
      <c r="C656">
        <f>SAFADModel_final_000043[[#This Row],[Whole Building:Facility Total Electric Demand Power '[W'](Hourly) ]]/1000</f>
        <v>16.490290122630594</v>
      </c>
    </row>
    <row r="657" spans="1:3" x14ac:dyDescent="0.25">
      <c r="A657" s="9" t="s">
        <v>708</v>
      </c>
      <c r="B657" s="12">
        <v>16672.125903056589</v>
      </c>
      <c r="C657">
        <f>SAFADModel_final_000043[[#This Row],[Whole Building:Facility Total Electric Demand Power '[W'](Hourly) ]]/1000</f>
        <v>16.672125903056589</v>
      </c>
    </row>
    <row r="658" spans="1:3" x14ac:dyDescent="0.25">
      <c r="A658" s="9" t="s">
        <v>709</v>
      </c>
      <c r="B658" s="12">
        <v>16818.732561634733</v>
      </c>
      <c r="C658">
        <f>SAFADModel_final_000043[[#This Row],[Whole Building:Facility Total Electric Demand Power '[W'](Hourly) ]]/1000</f>
        <v>16.818732561634732</v>
      </c>
    </row>
    <row r="659" spans="1:3" x14ac:dyDescent="0.25">
      <c r="A659" s="9" t="s">
        <v>710</v>
      </c>
      <c r="B659" s="12">
        <v>16929.578175325969</v>
      </c>
      <c r="C659">
        <f>SAFADModel_final_000043[[#This Row],[Whole Building:Facility Total Electric Demand Power '[W'](Hourly) ]]/1000</f>
        <v>16.929578175325968</v>
      </c>
    </row>
    <row r="660" spans="1:3" x14ac:dyDescent="0.25">
      <c r="A660" s="9" t="s">
        <v>711</v>
      </c>
      <c r="B660" s="12">
        <v>17022.555677329132</v>
      </c>
      <c r="C660">
        <f>SAFADModel_final_000043[[#This Row],[Whole Building:Facility Total Electric Demand Power '[W'](Hourly) ]]/1000</f>
        <v>17.02255567732913</v>
      </c>
    </row>
    <row r="661" spans="1:3" x14ac:dyDescent="0.25">
      <c r="A661" s="9" t="s">
        <v>712</v>
      </c>
      <c r="B661" s="12">
        <v>17097.658163007363</v>
      </c>
      <c r="C661">
        <f>SAFADModel_final_000043[[#This Row],[Whole Building:Facility Total Electric Demand Power '[W'](Hourly) ]]/1000</f>
        <v>17.097658163007363</v>
      </c>
    </row>
    <row r="662" spans="1:3" x14ac:dyDescent="0.25">
      <c r="A662" s="9" t="s">
        <v>713</v>
      </c>
      <c r="B662" s="12">
        <v>17137.415861023204</v>
      </c>
      <c r="C662">
        <f>SAFADModel_final_000043[[#This Row],[Whole Building:Facility Total Electric Demand Power '[W'](Hourly) ]]/1000</f>
        <v>17.137415861023204</v>
      </c>
    </row>
    <row r="663" spans="1:3" x14ac:dyDescent="0.25">
      <c r="A663" s="9" t="s">
        <v>714</v>
      </c>
      <c r="B663" s="12">
        <v>17150.884471071447</v>
      </c>
      <c r="C663">
        <f>SAFADModel_final_000043[[#This Row],[Whole Building:Facility Total Electric Demand Power '[W'](Hourly) ]]/1000</f>
        <v>17.150884471071446</v>
      </c>
    </row>
    <row r="664" spans="1:3" x14ac:dyDescent="0.25">
      <c r="A664" s="9" t="s">
        <v>715</v>
      </c>
      <c r="B664" s="12">
        <v>17110.001218510111</v>
      </c>
      <c r="C664">
        <f>SAFADModel_final_000043[[#This Row],[Whole Building:Facility Total Electric Demand Power '[W'](Hourly) ]]/1000</f>
        <v>17.11000121851011</v>
      </c>
    </row>
    <row r="665" spans="1:3" x14ac:dyDescent="0.25">
      <c r="A665" s="9" t="s">
        <v>716</v>
      </c>
      <c r="B665" s="12">
        <v>17034.750416099556</v>
      </c>
      <c r="C665">
        <f>SAFADModel_final_000043[[#This Row],[Whole Building:Facility Total Electric Demand Power '[W'](Hourly) ]]/1000</f>
        <v>17.034750416099556</v>
      </c>
    </row>
    <row r="666" spans="1:3" x14ac:dyDescent="0.25">
      <c r="A666" s="9" t="s">
        <v>717</v>
      </c>
      <c r="B666" s="12">
        <v>16941.061589580604</v>
      </c>
      <c r="C666">
        <f>SAFADModel_final_000043[[#This Row],[Whole Building:Facility Total Electric Demand Power '[W'](Hourly) ]]/1000</f>
        <v>16.941061589580602</v>
      </c>
    </row>
    <row r="667" spans="1:3" x14ac:dyDescent="0.25">
      <c r="A667" s="9" t="s">
        <v>718</v>
      </c>
      <c r="B667" s="12">
        <v>16830.381056926777</v>
      </c>
      <c r="C667">
        <f>SAFADModel_final_000043[[#This Row],[Whole Building:Facility Total Electric Demand Power '[W'](Hourly) ]]/1000</f>
        <v>16.830381056926775</v>
      </c>
    </row>
    <row r="668" spans="1:3" x14ac:dyDescent="0.25">
      <c r="A668" s="9" t="s">
        <v>719</v>
      </c>
      <c r="B668" s="12">
        <v>16712.093828630484</v>
      </c>
      <c r="C668">
        <f>SAFADModel_final_000043[[#This Row],[Whole Building:Facility Total Electric Demand Power '[W'](Hourly) ]]/1000</f>
        <v>16.712093828630483</v>
      </c>
    </row>
    <row r="669" spans="1:3" x14ac:dyDescent="0.25">
      <c r="A669" s="9" t="s">
        <v>720</v>
      </c>
      <c r="B669" s="12">
        <v>16586.317132888867</v>
      </c>
      <c r="C669">
        <f>SAFADModel_final_000043[[#This Row],[Whole Building:Facility Total Electric Demand Power '[W'](Hourly) ]]/1000</f>
        <v>16.586317132888869</v>
      </c>
    </row>
    <row r="670" spans="1:3" x14ac:dyDescent="0.25">
      <c r="A670" s="9" t="s">
        <v>721</v>
      </c>
      <c r="B670" s="12">
        <v>16486.698813040421</v>
      </c>
      <c r="C670">
        <f>SAFADModel_final_000043[[#This Row],[Whole Building:Facility Total Electric Demand Power '[W'](Hourly) ]]/1000</f>
        <v>16.48669881304042</v>
      </c>
    </row>
    <row r="671" spans="1:3" x14ac:dyDescent="0.25">
      <c r="A671" s="9" t="s">
        <v>722</v>
      </c>
      <c r="B671" s="12">
        <v>16334.678971324758</v>
      </c>
      <c r="C671">
        <f>SAFADModel_final_000043[[#This Row],[Whole Building:Facility Total Electric Demand Power '[W'](Hourly) ]]/1000</f>
        <v>16.33467897132476</v>
      </c>
    </row>
    <row r="672" spans="1:3" x14ac:dyDescent="0.25">
      <c r="A672" s="9" t="s">
        <v>723</v>
      </c>
      <c r="B672" s="12">
        <v>16194.931757421617</v>
      </c>
      <c r="C672">
        <f>SAFADModel_final_000043[[#This Row],[Whole Building:Facility Total Electric Demand Power '[W'](Hourly) ]]/1000</f>
        <v>16.194931757421617</v>
      </c>
    </row>
    <row r="673" spans="1:3" x14ac:dyDescent="0.25">
      <c r="A673" s="9" t="s">
        <v>724</v>
      </c>
      <c r="B673" s="12">
        <v>16040.108574153872</v>
      </c>
      <c r="C673">
        <f>SAFADModel_final_000043[[#This Row],[Whole Building:Facility Total Electric Demand Power '[W'](Hourly) ]]/1000</f>
        <v>16.040108574153873</v>
      </c>
    </row>
    <row r="674" spans="1:3" x14ac:dyDescent="0.25">
      <c r="A674" s="9" t="s">
        <v>481</v>
      </c>
      <c r="B674" s="12">
        <v>10888.547535325759</v>
      </c>
      <c r="C674">
        <f>SAFADModel_final_000043[[#This Row],[Whole Building:Facility Total Electric Demand Power '[W'](Hourly) ]]/1000</f>
        <v>10.88854753532576</v>
      </c>
    </row>
    <row r="675" spans="1:3" x14ac:dyDescent="0.25">
      <c r="A675" s="9" t="s">
        <v>482</v>
      </c>
      <c r="B675" s="12">
        <v>11857.99405994102</v>
      </c>
      <c r="C675">
        <f>SAFADModel_final_000043[[#This Row],[Whole Building:Facility Total Electric Demand Power '[W'](Hourly) ]]/1000</f>
        <v>11.857994059941021</v>
      </c>
    </row>
    <row r="676" spans="1:3" x14ac:dyDescent="0.25">
      <c r="A676" s="9" t="s">
        <v>483</v>
      </c>
      <c r="B676" s="12">
        <v>11815.618260519621</v>
      </c>
      <c r="C676">
        <f>SAFADModel_final_000043[[#This Row],[Whole Building:Facility Total Electric Demand Power '[W'](Hourly) ]]/1000</f>
        <v>11.815618260519621</v>
      </c>
    </row>
    <row r="677" spans="1:3" x14ac:dyDescent="0.25">
      <c r="A677" s="9" t="s">
        <v>484</v>
      </c>
      <c r="B677" s="12">
        <v>11592.918690584316</v>
      </c>
      <c r="C677">
        <f>SAFADModel_final_000043[[#This Row],[Whole Building:Facility Total Electric Demand Power '[W'](Hourly) ]]/1000</f>
        <v>11.592918690584316</v>
      </c>
    </row>
    <row r="678" spans="1:3" x14ac:dyDescent="0.25">
      <c r="A678" s="9" t="s">
        <v>485</v>
      </c>
      <c r="B678" s="12">
        <v>11303.466390061412</v>
      </c>
      <c r="C678">
        <f>SAFADModel_final_000043[[#This Row],[Whole Building:Facility Total Electric Demand Power '[W'](Hourly) ]]/1000</f>
        <v>11.303466390061413</v>
      </c>
    </row>
    <row r="679" spans="1:3" x14ac:dyDescent="0.25">
      <c r="A679" s="9" t="s">
        <v>486</v>
      </c>
      <c r="B679" s="12">
        <v>11539.760125420149</v>
      </c>
      <c r="C679">
        <f>SAFADModel_final_000043[[#This Row],[Whole Building:Facility Total Electric Demand Power '[W'](Hourly) ]]/1000</f>
        <v>11.539760125420148</v>
      </c>
    </row>
    <row r="680" spans="1:3" x14ac:dyDescent="0.25">
      <c r="A680" s="9" t="s">
        <v>487</v>
      </c>
      <c r="B680" s="12">
        <v>12425.599947335029</v>
      </c>
      <c r="C680">
        <f>SAFADModel_final_000043[[#This Row],[Whole Building:Facility Total Electric Demand Power '[W'](Hourly) ]]/1000</f>
        <v>12.42559994733503</v>
      </c>
    </row>
    <row r="681" spans="1:3" x14ac:dyDescent="0.25">
      <c r="A681" s="9" t="s">
        <v>488</v>
      </c>
      <c r="B681" s="12">
        <v>66775.606490236067</v>
      </c>
      <c r="C681">
        <f>SAFADModel_final_000043[[#This Row],[Whole Building:Facility Total Electric Demand Power '[W'](Hourly) ]]/1000</f>
        <v>66.775606490236072</v>
      </c>
    </row>
    <row r="682" spans="1:3" x14ac:dyDescent="0.25">
      <c r="A682" s="9" t="s">
        <v>489</v>
      </c>
      <c r="B682" s="12">
        <v>136538.77586637647</v>
      </c>
      <c r="C682">
        <f>SAFADModel_final_000043[[#This Row],[Whole Building:Facility Total Electric Demand Power '[W'](Hourly) ]]/1000</f>
        <v>136.53877586637648</v>
      </c>
    </row>
    <row r="683" spans="1:3" x14ac:dyDescent="0.25">
      <c r="A683" s="9" t="s">
        <v>490</v>
      </c>
      <c r="B683" s="12">
        <v>227666.27362039813</v>
      </c>
      <c r="C683">
        <f>SAFADModel_final_000043[[#This Row],[Whole Building:Facility Total Electric Demand Power '[W'](Hourly) ]]/1000</f>
        <v>227.66627362039813</v>
      </c>
    </row>
    <row r="684" spans="1:3" x14ac:dyDescent="0.25">
      <c r="A684" s="9" t="s">
        <v>491</v>
      </c>
      <c r="B684" s="12">
        <v>204342.56019756725</v>
      </c>
      <c r="C684">
        <f>SAFADModel_final_000043[[#This Row],[Whole Building:Facility Total Electric Demand Power '[W'](Hourly) ]]/1000</f>
        <v>204.34256019756725</v>
      </c>
    </row>
    <row r="685" spans="1:3" x14ac:dyDescent="0.25">
      <c r="A685" s="9" t="s">
        <v>492</v>
      </c>
      <c r="B685" s="12">
        <v>288219.18661651365</v>
      </c>
      <c r="C685">
        <f>SAFADModel_final_000043[[#This Row],[Whole Building:Facility Total Electric Demand Power '[W'](Hourly) ]]/1000</f>
        <v>288.21918661651364</v>
      </c>
    </row>
    <row r="686" spans="1:3" x14ac:dyDescent="0.25">
      <c r="A686" s="9" t="s">
        <v>493</v>
      </c>
      <c r="B686" s="12">
        <v>297044.16252325603</v>
      </c>
      <c r="C686">
        <f>SAFADModel_final_000043[[#This Row],[Whole Building:Facility Total Electric Demand Power '[W'](Hourly) ]]/1000</f>
        <v>297.04416252325603</v>
      </c>
    </row>
    <row r="687" spans="1:3" x14ac:dyDescent="0.25">
      <c r="A687" s="9" t="s">
        <v>494</v>
      </c>
      <c r="B687" s="12">
        <v>376589.74424020731</v>
      </c>
      <c r="C687">
        <f>SAFADModel_final_000043[[#This Row],[Whole Building:Facility Total Electric Demand Power '[W'](Hourly) ]]/1000</f>
        <v>376.58974424020732</v>
      </c>
    </row>
    <row r="688" spans="1:3" x14ac:dyDescent="0.25">
      <c r="A688" s="9" t="s">
        <v>495</v>
      </c>
      <c r="B688" s="12">
        <v>393994.36778514064</v>
      </c>
      <c r="C688">
        <f>SAFADModel_final_000043[[#This Row],[Whole Building:Facility Total Electric Demand Power '[W'](Hourly) ]]/1000</f>
        <v>393.99436778514064</v>
      </c>
    </row>
    <row r="689" spans="1:3" x14ac:dyDescent="0.25">
      <c r="A689" s="9" t="s">
        <v>496</v>
      </c>
      <c r="B689" s="12">
        <v>345687.01037254155</v>
      </c>
      <c r="C689">
        <f>SAFADModel_final_000043[[#This Row],[Whole Building:Facility Total Electric Demand Power '[W'](Hourly) ]]/1000</f>
        <v>345.68701037254158</v>
      </c>
    </row>
    <row r="690" spans="1:3" x14ac:dyDescent="0.25">
      <c r="A690" s="9" t="s">
        <v>497</v>
      </c>
      <c r="B690" s="12">
        <v>301401.03265326779</v>
      </c>
      <c r="C690">
        <f>SAFADModel_final_000043[[#This Row],[Whole Building:Facility Total Electric Demand Power '[W'](Hourly) ]]/1000</f>
        <v>301.40103265326781</v>
      </c>
    </row>
    <row r="691" spans="1:3" x14ac:dyDescent="0.25">
      <c r="A691" s="9" t="s">
        <v>498</v>
      </c>
      <c r="B691" s="12">
        <v>121011.53620118607</v>
      </c>
      <c r="C691">
        <f>SAFADModel_final_000043[[#This Row],[Whole Building:Facility Total Electric Demand Power '[W'](Hourly) ]]/1000</f>
        <v>121.01153620118608</v>
      </c>
    </row>
    <row r="692" spans="1:3" x14ac:dyDescent="0.25">
      <c r="A692" s="9" t="s">
        <v>499</v>
      </c>
      <c r="B692" s="12">
        <v>59627.225926002604</v>
      </c>
      <c r="C692">
        <f>SAFADModel_final_000043[[#This Row],[Whole Building:Facility Total Electric Demand Power '[W'](Hourly) ]]/1000</f>
        <v>59.627225926002602</v>
      </c>
    </row>
    <row r="693" spans="1:3" x14ac:dyDescent="0.25">
      <c r="A693" s="9" t="s">
        <v>500</v>
      </c>
      <c r="B693" s="12">
        <v>22496.307277641681</v>
      </c>
      <c r="C693">
        <f>SAFADModel_final_000043[[#This Row],[Whole Building:Facility Total Electric Demand Power '[W'](Hourly) ]]/1000</f>
        <v>22.49630727764168</v>
      </c>
    </row>
    <row r="694" spans="1:3" x14ac:dyDescent="0.25">
      <c r="A694" s="9" t="s">
        <v>501</v>
      </c>
      <c r="B694" s="12">
        <v>16985.381208311552</v>
      </c>
      <c r="C694">
        <f>SAFADModel_final_000043[[#This Row],[Whole Building:Facility Total Electric Demand Power '[W'](Hourly) ]]/1000</f>
        <v>16.985381208311551</v>
      </c>
    </row>
    <row r="695" spans="1:3" x14ac:dyDescent="0.25">
      <c r="A695" s="9" t="s">
        <v>502</v>
      </c>
      <c r="B695" s="12">
        <v>16448.576249456702</v>
      </c>
      <c r="C695">
        <f>SAFADModel_final_000043[[#This Row],[Whole Building:Facility Total Electric Demand Power '[W'](Hourly) ]]/1000</f>
        <v>16.448576249456703</v>
      </c>
    </row>
    <row r="696" spans="1:3" x14ac:dyDescent="0.25">
      <c r="A696" s="9" t="s">
        <v>503</v>
      </c>
      <c r="B696" s="12">
        <v>16329.803548652917</v>
      </c>
      <c r="C696">
        <f>SAFADModel_final_000043[[#This Row],[Whole Building:Facility Total Electric Demand Power '[W'](Hourly) ]]/1000</f>
        <v>16.329803548652919</v>
      </c>
    </row>
    <row r="697" spans="1:3" x14ac:dyDescent="0.25">
      <c r="A697" s="9" t="s">
        <v>504</v>
      </c>
      <c r="B697" s="12">
        <v>16230.248074013265</v>
      </c>
      <c r="C697">
        <f>SAFADModel_final_000043[[#This Row],[Whole Building:Facility Total Electric Demand Power '[W'](Hourly) ]]/1000</f>
        <v>16.230248074013264</v>
      </c>
    </row>
    <row r="698" spans="1:3" x14ac:dyDescent="0.25">
      <c r="A698" s="9" t="s">
        <v>505</v>
      </c>
      <c r="B698" s="12">
        <v>10902.395037646973</v>
      </c>
      <c r="C698">
        <f>SAFADModel_final_000043[[#This Row],[Whole Building:Facility Total Electric Demand Power '[W'](Hourly) ]]/1000</f>
        <v>10.902395037646972</v>
      </c>
    </row>
    <row r="699" spans="1:3" x14ac:dyDescent="0.25">
      <c r="A699" s="9" t="s">
        <v>506</v>
      </c>
      <c r="B699" s="12">
        <v>12394.008495892</v>
      </c>
      <c r="C699">
        <f>SAFADModel_final_000043[[#This Row],[Whole Building:Facility Total Electric Demand Power '[W'](Hourly) ]]/1000</f>
        <v>12.394008495891999</v>
      </c>
    </row>
    <row r="700" spans="1:3" x14ac:dyDescent="0.25">
      <c r="A700" s="9" t="s">
        <v>507</v>
      </c>
      <c r="B700" s="12">
        <v>12398.773853091227</v>
      </c>
      <c r="C700">
        <f>SAFADModel_final_000043[[#This Row],[Whole Building:Facility Total Electric Demand Power '[W'](Hourly) ]]/1000</f>
        <v>12.398773853091226</v>
      </c>
    </row>
    <row r="701" spans="1:3" x14ac:dyDescent="0.25">
      <c r="A701" s="9" t="s">
        <v>508</v>
      </c>
      <c r="B701" s="12">
        <v>12235.055426993442</v>
      </c>
      <c r="C701">
        <f>SAFADModel_final_000043[[#This Row],[Whole Building:Facility Total Electric Demand Power '[W'](Hourly) ]]/1000</f>
        <v>12.235055426993442</v>
      </c>
    </row>
    <row r="702" spans="1:3" x14ac:dyDescent="0.25">
      <c r="A702" s="9" t="s">
        <v>509</v>
      </c>
      <c r="B702" s="12">
        <v>12046.979557828503</v>
      </c>
      <c r="C702">
        <f>SAFADModel_final_000043[[#This Row],[Whole Building:Facility Total Electric Demand Power '[W'](Hourly) ]]/1000</f>
        <v>12.046979557828504</v>
      </c>
    </row>
    <row r="703" spans="1:3" x14ac:dyDescent="0.25">
      <c r="A703" s="9" t="s">
        <v>510</v>
      </c>
      <c r="B703" s="12">
        <v>12287.059335778489</v>
      </c>
      <c r="C703">
        <f>SAFADModel_final_000043[[#This Row],[Whole Building:Facility Total Electric Demand Power '[W'](Hourly) ]]/1000</f>
        <v>12.287059335778489</v>
      </c>
    </row>
    <row r="704" spans="1:3" x14ac:dyDescent="0.25">
      <c r="A704" s="9" t="s">
        <v>511</v>
      </c>
      <c r="B704" s="12">
        <v>13003.59724312523</v>
      </c>
      <c r="C704">
        <f>SAFADModel_final_000043[[#This Row],[Whole Building:Facility Total Electric Demand Power '[W'](Hourly) ]]/1000</f>
        <v>13.003597243125231</v>
      </c>
    </row>
    <row r="705" spans="1:3" x14ac:dyDescent="0.25">
      <c r="A705" s="9" t="s">
        <v>512</v>
      </c>
      <c r="B705" s="12">
        <v>47734.047419933835</v>
      </c>
      <c r="C705">
        <f>SAFADModel_final_000043[[#This Row],[Whole Building:Facility Total Electric Demand Power '[W'](Hourly) ]]/1000</f>
        <v>47.734047419933837</v>
      </c>
    </row>
    <row r="706" spans="1:3" x14ac:dyDescent="0.25">
      <c r="A706" s="9" t="s">
        <v>513</v>
      </c>
      <c r="B706" s="12">
        <v>186216.6756139115</v>
      </c>
      <c r="C706">
        <f>SAFADModel_final_000043[[#This Row],[Whole Building:Facility Total Electric Demand Power '[W'](Hourly) ]]/1000</f>
        <v>186.21667561391149</v>
      </c>
    </row>
    <row r="707" spans="1:3" x14ac:dyDescent="0.25">
      <c r="A707" s="9" t="s">
        <v>514</v>
      </c>
      <c r="B707" s="12">
        <v>234539.2853511991</v>
      </c>
      <c r="C707">
        <f>SAFADModel_final_000043[[#This Row],[Whole Building:Facility Total Electric Demand Power '[W'](Hourly) ]]/1000</f>
        <v>234.53928535119911</v>
      </c>
    </row>
    <row r="708" spans="1:3" x14ac:dyDescent="0.25">
      <c r="A708" s="9" t="s">
        <v>515</v>
      </c>
      <c r="B708" s="12">
        <v>240383.20059497587</v>
      </c>
      <c r="C708">
        <f>SAFADModel_final_000043[[#This Row],[Whole Building:Facility Total Electric Demand Power '[W'](Hourly) ]]/1000</f>
        <v>240.38320059497588</v>
      </c>
    </row>
    <row r="709" spans="1:3" x14ac:dyDescent="0.25">
      <c r="A709" s="9" t="s">
        <v>516</v>
      </c>
      <c r="B709" s="12">
        <v>304954.71104194433</v>
      </c>
      <c r="C709">
        <f>SAFADModel_final_000043[[#This Row],[Whole Building:Facility Total Electric Demand Power '[W'](Hourly) ]]/1000</f>
        <v>304.95471104194434</v>
      </c>
    </row>
    <row r="710" spans="1:3" x14ac:dyDescent="0.25">
      <c r="A710" s="9" t="s">
        <v>517</v>
      </c>
      <c r="B710" s="12">
        <v>284017.61399681884</v>
      </c>
      <c r="C710">
        <f>SAFADModel_final_000043[[#This Row],[Whole Building:Facility Total Electric Demand Power '[W'](Hourly) ]]/1000</f>
        <v>284.01761399681885</v>
      </c>
    </row>
    <row r="711" spans="1:3" x14ac:dyDescent="0.25">
      <c r="A711" s="9" t="s">
        <v>518</v>
      </c>
      <c r="B711" s="12">
        <v>324205.17933266732</v>
      </c>
      <c r="C711">
        <f>SAFADModel_final_000043[[#This Row],[Whole Building:Facility Total Electric Demand Power '[W'](Hourly) ]]/1000</f>
        <v>324.20517933266734</v>
      </c>
    </row>
    <row r="712" spans="1:3" x14ac:dyDescent="0.25">
      <c r="A712" s="9" t="s">
        <v>519</v>
      </c>
      <c r="B712" s="12">
        <v>272587.63317678258</v>
      </c>
      <c r="C712">
        <f>SAFADModel_final_000043[[#This Row],[Whole Building:Facility Total Electric Demand Power '[W'](Hourly) ]]/1000</f>
        <v>272.58763317678256</v>
      </c>
    </row>
    <row r="713" spans="1:3" x14ac:dyDescent="0.25">
      <c r="A713" s="9" t="s">
        <v>520</v>
      </c>
      <c r="B713" s="12">
        <v>274024.41168057849</v>
      </c>
      <c r="C713">
        <f>SAFADModel_final_000043[[#This Row],[Whole Building:Facility Total Electric Demand Power '[W'](Hourly) ]]/1000</f>
        <v>274.02441168057851</v>
      </c>
    </row>
    <row r="714" spans="1:3" x14ac:dyDescent="0.25">
      <c r="A714" s="9" t="s">
        <v>521</v>
      </c>
      <c r="B714" s="12">
        <v>221458.21701579064</v>
      </c>
      <c r="C714">
        <f>SAFADModel_final_000043[[#This Row],[Whole Building:Facility Total Electric Demand Power '[W'](Hourly) ]]/1000</f>
        <v>221.45821701579064</v>
      </c>
    </row>
    <row r="715" spans="1:3" x14ac:dyDescent="0.25">
      <c r="A715" s="9" t="s">
        <v>522</v>
      </c>
      <c r="B715" s="12">
        <v>234999.15820759162</v>
      </c>
      <c r="C715">
        <f>SAFADModel_final_000043[[#This Row],[Whole Building:Facility Total Electric Demand Power '[W'](Hourly) ]]/1000</f>
        <v>234.99915820759162</v>
      </c>
    </row>
    <row r="716" spans="1:3" x14ac:dyDescent="0.25">
      <c r="A716" s="9" t="s">
        <v>523</v>
      </c>
      <c r="B716" s="12">
        <v>119549.64668778125</v>
      </c>
      <c r="C716">
        <f>SAFADModel_final_000043[[#This Row],[Whole Building:Facility Total Electric Demand Power '[W'](Hourly) ]]/1000</f>
        <v>119.54964668778125</v>
      </c>
    </row>
    <row r="717" spans="1:3" x14ac:dyDescent="0.25">
      <c r="A717" s="9" t="s">
        <v>524</v>
      </c>
      <c r="B717" s="12">
        <v>50709.020662566465</v>
      </c>
      <c r="C717">
        <f>SAFADModel_final_000043[[#This Row],[Whole Building:Facility Total Electric Demand Power '[W'](Hourly) ]]/1000</f>
        <v>50.709020662566466</v>
      </c>
    </row>
    <row r="718" spans="1:3" x14ac:dyDescent="0.25">
      <c r="A718" s="9" t="s">
        <v>525</v>
      </c>
      <c r="B718" s="12">
        <v>18163.195380853893</v>
      </c>
      <c r="C718">
        <f>SAFADModel_final_000043[[#This Row],[Whole Building:Facility Total Electric Demand Power '[W'](Hourly) ]]/1000</f>
        <v>18.163195380853892</v>
      </c>
    </row>
    <row r="719" spans="1:3" x14ac:dyDescent="0.25">
      <c r="A719" s="9" t="s">
        <v>526</v>
      </c>
      <c r="B719" s="12">
        <v>15275.925473784291</v>
      </c>
      <c r="C719">
        <f>SAFADModel_final_000043[[#This Row],[Whole Building:Facility Total Electric Demand Power '[W'](Hourly) ]]/1000</f>
        <v>15.275925473784291</v>
      </c>
    </row>
    <row r="720" spans="1:3" x14ac:dyDescent="0.25">
      <c r="A720" s="9" t="s">
        <v>527</v>
      </c>
      <c r="B720" s="12">
        <v>14767.647366232013</v>
      </c>
      <c r="C720">
        <f>SAFADModel_final_000043[[#This Row],[Whole Building:Facility Total Electric Demand Power '[W'](Hourly) ]]/1000</f>
        <v>14.767647366232014</v>
      </c>
    </row>
    <row r="721" spans="1:3" x14ac:dyDescent="0.25">
      <c r="A721" s="9" t="s">
        <v>528</v>
      </c>
      <c r="B721" s="12">
        <v>14541.817354923283</v>
      </c>
      <c r="C721">
        <f>SAFADModel_final_000043[[#This Row],[Whole Building:Facility Total Electric Demand Power '[W'](Hourly) ]]/1000</f>
        <v>14.541817354923284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F338E-9604-4A51-B9AB-40275BEB04BA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11285.154438630028</v>
      </c>
      <c r="C2">
        <f>SAFADModel_final_000042[[#This Row],[Whole Building:Facility Total Electric Demand Power '[W'](Hourly) ]]/1000</f>
        <v>11.285154438630029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11078.966264930817</v>
      </c>
      <c r="C3">
        <f>SAFADModel_final_000042[[#This Row],[Whole Building:Facility Total Electric Demand Power '[W'](Hourly) ]]/1000</f>
        <v>11.078966264930818</v>
      </c>
      <c r="D3">
        <v>-36.940549302906533</v>
      </c>
      <c r="E3">
        <v>82.877331292688723</v>
      </c>
      <c r="F3">
        <v>43.76081544875769</v>
      </c>
    </row>
    <row r="4" spans="1:6" x14ac:dyDescent="0.25">
      <c r="A4" s="9" t="s">
        <v>3</v>
      </c>
      <c r="B4" s="12">
        <v>11004.117943269957</v>
      </c>
      <c r="C4">
        <f>SAFADModel_final_000042[[#This Row],[Whole Building:Facility Total Electric Demand Power '[W'](Hourly) ]]/1000</f>
        <v>11.004117943269957</v>
      </c>
    </row>
    <row r="5" spans="1:6" x14ac:dyDescent="0.25">
      <c r="A5" s="9" t="s">
        <v>4</v>
      </c>
      <c r="B5" s="12">
        <v>10919.759626892894</v>
      </c>
      <c r="C5">
        <f>SAFADModel_final_000042[[#This Row],[Whole Building:Facility Total Electric Demand Power '[W'](Hourly) ]]/1000</f>
        <v>10.919759626892894</v>
      </c>
    </row>
    <row r="6" spans="1:6" x14ac:dyDescent="0.25">
      <c r="A6" s="9" t="s">
        <v>5</v>
      </c>
      <c r="B6" s="12">
        <v>10830.615239495892</v>
      </c>
      <c r="C6">
        <f>SAFADModel_final_000042[[#This Row],[Whole Building:Facility Total Electric Demand Power '[W'](Hourly) ]]/1000</f>
        <v>10.830615239495891</v>
      </c>
    </row>
    <row r="7" spans="1:6" x14ac:dyDescent="0.25">
      <c r="A7" s="9" t="s">
        <v>6</v>
      </c>
      <c r="B7" s="12">
        <v>10801.710685909356</v>
      </c>
      <c r="C7">
        <f>SAFADModel_final_000042[[#This Row],[Whole Building:Facility Total Electric Demand Power '[W'](Hourly) ]]/1000</f>
        <v>10.801710685909356</v>
      </c>
    </row>
    <row r="8" spans="1:6" x14ac:dyDescent="0.25">
      <c r="A8" s="9" t="s">
        <v>7</v>
      </c>
      <c r="B8" s="12">
        <v>10916.758494177386</v>
      </c>
      <c r="C8">
        <f>SAFADModel_final_000042[[#This Row],[Whole Building:Facility Total Electric Demand Power '[W'](Hourly) ]]/1000</f>
        <v>10.916758494177385</v>
      </c>
    </row>
    <row r="9" spans="1:6" x14ac:dyDescent="0.25">
      <c r="A9" s="9" t="s">
        <v>8</v>
      </c>
      <c r="B9" s="12">
        <v>39515.081881564824</v>
      </c>
      <c r="C9">
        <f>SAFADModel_final_000042[[#This Row],[Whole Building:Facility Total Electric Demand Power '[W'](Hourly) ]]/1000</f>
        <v>39.515081881564825</v>
      </c>
    </row>
    <row r="10" spans="1:6" x14ac:dyDescent="0.25">
      <c r="A10" s="9" t="s">
        <v>9</v>
      </c>
      <c r="B10" s="12">
        <v>61931.666160356333</v>
      </c>
      <c r="C10">
        <f>SAFADModel_final_000042[[#This Row],[Whole Building:Facility Total Electric Demand Power '[W'](Hourly) ]]/1000</f>
        <v>61.931666160356336</v>
      </c>
    </row>
    <row r="11" spans="1:6" x14ac:dyDescent="0.25">
      <c r="A11" s="9" t="s">
        <v>10</v>
      </c>
      <c r="B11" s="12">
        <v>106691.17884814924</v>
      </c>
      <c r="C11">
        <f>SAFADModel_final_000042[[#This Row],[Whole Building:Facility Total Electric Demand Power '[W'](Hourly) ]]/1000</f>
        <v>106.69117884814924</v>
      </c>
    </row>
    <row r="12" spans="1:6" x14ac:dyDescent="0.25">
      <c r="A12" s="9" t="s">
        <v>11</v>
      </c>
      <c r="B12" s="12">
        <v>124728.02490068489</v>
      </c>
      <c r="C12">
        <f>SAFADModel_final_000042[[#This Row],[Whole Building:Facility Total Electric Demand Power '[W'](Hourly) ]]/1000</f>
        <v>124.72802490068489</v>
      </c>
    </row>
    <row r="13" spans="1:6" x14ac:dyDescent="0.25">
      <c r="A13" s="9" t="s">
        <v>12</v>
      </c>
      <c r="B13" s="12">
        <v>220498.1159276267</v>
      </c>
      <c r="C13">
        <f>SAFADModel_final_000042[[#This Row],[Whole Building:Facility Total Electric Demand Power '[W'](Hourly) ]]/1000</f>
        <v>220.49811592762669</v>
      </c>
    </row>
    <row r="14" spans="1:6" x14ac:dyDescent="0.25">
      <c r="A14" s="9" t="s">
        <v>13</v>
      </c>
      <c r="B14" s="12">
        <v>230645.32045808987</v>
      </c>
      <c r="C14">
        <f>SAFADModel_final_000042[[#This Row],[Whole Building:Facility Total Electric Demand Power '[W'](Hourly) ]]/1000</f>
        <v>230.64532045808988</v>
      </c>
    </row>
    <row r="15" spans="1:6" x14ac:dyDescent="0.25">
      <c r="A15" s="9" t="s">
        <v>14</v>
      </c>
      <c r="B15" s="12">
        <v>245573.30685970295</v>
      </c>
      <c r="C15">
        <f>SAFADModel_final_000042[[#This Row],[Whole Building:Facility Total Electric Demand Power '[W'](Hourly) ]]/1000</f>
        <v>245.57330685970294</v>
      </c>
    </row>
    <row r="16" spans="1:6" x14ac:dyDescent="0.25">
      <c r="A16" s="9" t="s">
        <v>15</v>
      </c>
      <c r="B16" s="12">
        <v>252119.18293464463</v>
      </c>
      <c r="C16">
        <f>SAFADModel_final_000042[[#This Row],[Whole Building:Facility Total Electric Demand Power '[W'](Hourly) ]]/1000</f>
        <v>252.11918293464464</v>
      </c>
    </row>
    <row r="17" spans="1:3" x14ac:dyDescent="0.25">
      <c r="A17" s="9" t="s">
        <v>16</v>
      </c>
      <c r="B17" s="12">
        <v>238020.63573416937</v>
      </c>
      <c r="C17">
        <f>SAFADModel_final_000042[[#This Row],[Whole Building:Facility Total Electric Demand Power '[W'](Hourly) ]]/1000</f>
        <v>238.02063573416936</v>
      </c>
    </row>
    <row r="18" spans="1:3" x14ac:dyDescent="0.25">
      <c r="A18" s="9" t="s">
        <v>17</v>
      </c>
      <c r="B18" s="12">
        <v>216385.49177824924</v>
      </c>
      <c r="C18">
        <f>SAFADModel_final_000042[[#This Row],[Whole Building:Facility Total Electric Demand Power '[W'](Hourly) ]]/1000</f>
        <v>216.38549177824925</v>
      </c>
    </row>
    <row r="19" spans="1:3" x14ac:dyDescent="0.25">
      <c r="A19" s="9" t="s">
        <v>18</v>
      </c>
      <c r="B19" s="12">
        <v>76364.794137559875</v>
      </c>
      <c r="C19">
        <f>SAFADModel_final_000042[[#This Row],[Whole Building:Facility Total Electric Demand Power '[W'](Hourly) ]]/1000</f>
        <v>76.364794137559869</v>
      </c>
    </row>
    <row r="20" spans="1:3" x14ac:dyDescent="0.25">
      <c r="A20" s="9" t="s">
        <v>19</v>
      </c>
      <c r="B20" s="12">
        <v>37928.258107048576</v>
      </c>
      <c r="C20">
        <f>SAFADModel_final_000042[[#This Row],[Whole Building:Facility Total Electric Demand Power '[W'](Hourly) ]]/1000</f>
        <v>37.928258107048578</v>
      </c>
    </row>
    <row r="21" spans="1:3" x14ac:dyDescent="0.25">
      <c r="A21" s="9" t="s">
        <v>20</v>
      </c>
      <c r="B21" s="12">
        <v>15358.043381249741</v>
      </c>
      <c r="C21">
        <f>SAFADModel_final_000042[[#This Row],[Whole Building:Facility Total Electric Demand Power '[W'](Hourly) ]]/1000</f>
        <v>15.358043381249741</v>
      </c>
    </row>
    <row r="22" spans="1:3" x14ac:dyDescent="0.25">
      <c r="A22" s="9" t="s">
        <v>21</v>
      </c>
      <c r="B22" s="12">
        <v>11811.827391388602</v>
      </c>
      <c r="C22">
        <f>SAFADModel_final_000042[[#This Row],[Whole Building:Facility Total Electric Demand Power '[W'](Hourly) ]]/1000</f>
        <v>11.811827391388602</v>
      </c>
    </row>
    <row r="23" spans="1:3" x14ac:dyDescent="0.25">
      <c r="A23" s="9" t="s">
        <v>22</v>
      </c>
      <c r="B23" s="12">
        <v>11384.950847639759</v>
      </c>
      <c r="C23">
        <f>SAFADModel_final_000042[[#This Row],[Whole Building:Facility Total Electric Demand Power '[W'](Hourly) ]]/1000</f>
        <v>11.384950847639759</v>
      </c>
    </row>
    <row r="24" spans="1:3" x14ac:dyDescent="0.25">
      <c r="A24" s="9" t="s">
        <v>23</v>
      </c>
      <c r="B24" s="12">
        <v>11384.338516979429</v>
      </c>
      <c r="C24">
        <f>SAFADModel_final_000042[[#This Row],[Whole Building:Facility Total Electric Demand Power '[W'](Hourly) ]]/1000</f>
        <v>11.38433851697943</v>
      </c>
    </row>
    <row r="25" spans="1:3" x14ac:dyDescent="0.25">
      <c r="A25" s="9" t="s">
        <v>24</v>
      </c>
      <c r="B25" s="12">
        <v>11371.617829177392</v>
      </c>
      <c r="C25">
        <f>SAFADModel_final_000042[[#This Row],[Whole Building:Facility Total Electric Demand Power '[W'](Hourly) ]]/1000</f>
        <v>11.371617829177392</v>
      </c>
    </row>
    <row r="26" spans="1:3" x14ac:dyDescent="0.25">
      <c r="A26" s="9" t="s">
        <v>25</v>
      </c>
      <c r="B26" s="12">
        <v>11358.621976408764</v>
      </c>
      <c r="C26">
        <f>SAFADModel_final_000042[[#This Row],[Whole Building:Facility Total Electric Demand Power '[W'](Hourly) ]]/1000</f>
        <v>11.358621976408763</v>
      </c>
    </row>
    <row r="27" spans="1:3" x14ac:dyDescent="0.25">
      <c r="A27" s="9" t="s">
        <v>26</v>
      </c>
      <c r="B27" s="12">
        <v>11340.352155544379</v>
      </c>
      <c r="C27">
        <f>SAFADModel_final_000042[[#This Row],[Whole Building:Facility Total Electric Demand Power '[W'](Hourly) ]]/1000</f>
        <v>11.340352155544378</v>
      </c>
    </row>
    <row r="28" spans="1:3" x14ac:dyDescent="0.25">
      <c r="A28" s="9" t="s">
        <v>27</v>
      </c>
      <c r="B28" s="12">
        <v>11322.420741059823</v>
      </c>
      <c r="C28">
        <f>SAFADModel_final_000042[[#This Row],[Whole Building:Facility Total Electric Demand Power '[W'](Hourly) ]]/1000</f>
        <v>11.322420741059823</v>
      </c>
    </row>
    <row r="29" spans="1:3" x14ac:dyDescent="0.25">
      <c r="A29" s="9" t="s">
        <v>28</v>
      </c>
      <c r="B29" s="12">
        <v>11321.023501366742</v>
      </c>
      <c r="C29">
        <f>SAFADModel_final_000042[[#This Row],[Whole Building:Facility Total Electric Demand Power '[W'](Hourly) ]]/1000</f>
        <v>11.321023501366742</v>
      </c>
    </row>
    <row r="30" spans="1:3" x14ac:dyDescent="0.25">
      <c r="A30" s="9" t="s">
        <v>29</v>
      </c>
      <c r="B30" s="12">
        <v>11318.647254931953</v>
      </c>
      <c r="C30">
        <f>SAFADModel_final_000042[[#This Row],[Whole Building:Facility Total Electric Demand Power '[W'](Hourly) ]]/1000</f>
        <v>11.318647254931953</v>
      </c>
    </row>
    <row r="31" spans="1:3" x14ac:dyDescent="0.25">
      <c r="A31" s="9" t="s">
        <v>30</v>
      </c>
      <c r="B31" s="12">
        <v>11317.561870393727</v>
      </c>
      <c r="C31">
        <f>SAFADModel_final_000042[[#This Row],[Whole Building:Facility Total Electric Demand Power '[W'](Hourly) ]]/1000</f>
        <v>11.317561870393726</v>
      </c>
    </row>
    <row r="32" spans="1:3" x14ac:dyDescent="0.25">
      <c r="A32" s="9" t="s">
        <v>31</v>
      </c>
      <c r="B32" s="12">
        <v>11323.223273724752</v>
      </c>
      <c r="C32">
        <f>SAFADModel_final_000042[[#This Row],[Whole Building:Facility Total Electric Demand Power '[W'](Hourly) ]]/1000</f>
        <v>11.323223273724752</v>
      </c>
    </row>
    <row r="33" spans="1:3" x14ac:dyDescent="0.25">
      <c r="A33" s="9" t="s">
        <v>32</v>
      </c>
      <c r="B33" s="12">
        <v>28332.958818135874</v>
      </c>
      <c r="C33">
        <f>SAFADModel_final_000042[[#This Row],[Whole Building:Facility Total Electric Demand Power '[W'](Hourly) ]]/1000</f>
        <v>28.332958818135875</v>
      </c>
    </row>
    <row r="34" spans="1:3" x14ac:dyDescent="0.25">
      <c r="A34" s="9" t="s">
        <v>33</v>
      </c>
      <c r="B34" s="12">
        <v>122867.80073884926</v>
      </c>
      <c r="C34">
        <f>SAFADModel_final_000042[[#This Row],[Whole Building:Facility Total Electric Demand Power '[W'](Hourly) ]]/1000</f>
        <v>122.86780073884925</v>
      </c>
    </row>
    <row r="35" spans="1:3" x14ac:dyDescent="0.25">
      <c r="A35" s="9" t="s">
        <v>34</v>
      </c>
      <c r="B35" s="12">
        <v>181579.82721992608</v>
      </c>
      <c r="C35">
        <f>SAFADModel_final_000042[[#This Row],[Whole Building:Facility Total Electric Demand Power '[W'](Hourly) ]]/1000</f>
        <v>181.57982721992607</v>
      </c>
    </row>
    <row r="36" spans="1:3" x14ac:dyDescent="0.25">
      <c r="A36" s="9" t="s">
        <v>35</v>
      </c>
      <c r="B36" s="12">
        <v>205696.17638366067</v>
      </c>
      <c r="C36">
        <f>SAFADModel_final_000042[[#This Row],[Whole Building:Facility Total Electric Demand Power '[W'](Hourly) ]]/1000</f>
        <v>205.69617638366066</v>
      </c>
    </row>
    <row r="37" spans="1:3" x14ac:dyDescent="0.25">
      <c r="A37" s="9" t="s">
        <v>36</v>
      </c>
      <c r="B37" s="12">
        <v>241030.91861407121</v>
      </c>
      <c r="C37">
        <f>SAFADModel_final_000042[[#This Row],[Whole Building:Facility Total Electric Demand Power '[W'](Hourly) ]]/1000</f>
        <v>241.03091861407123</v>
      </c>
    </row>
    <row r="38" spans="1:3" x14ac:dyDescent="0.25">
      <c r="A38" s="9" t="s">
        <v>37</v>
      </c>
      <c r="B38" s="12">
        <v>236315.94012972782</v>
      </c>
      <c r="C38">
        <f>SAFADModel_final_000042[[#This Row],[Whole Building:Facility Total Electric Demand Power '[W'](Hourly) ]]/1000</f>
        <v>236.31594012972784</v>
      </c>
    </row>
    <row r="39" spans="1:3" x14ac:dyDescent="0.25">
      <c r="A39" s="9" t="s">
        <v>38</v>
      </c>
      <c r="B39" s="12">
        <v>261368.75990333152</v>
      </c>
      <c r="C39">
        <f>SAFADModel_final_000042[[#This Row],[Whole Building:Facility Total Electric Demand Power '[W'](Hourly) ]]/1000</f>
        <v>261.36875990333152</v>
      </c>
    </row>
    <row r="40" spans="1:3" x14ac:dyDescent="0.25">
      <c r="A40" s="9" t="s">
        <v>39</v>
      </c>
      <c r="B40" s="12">
        <v>234602.0925229968</v>
      </c>
      <c r="C40">
        <f>SAFADModel_final_000042[[#This Row],[Whole Building:Facility Total Electric Demand Power '[W'](Hourly) ]]/1000</f>
        <v>234.6020925229968</v>
      </c>
    </row>
    <row r="41" spans="1:3" x14ac:dyDescent="0.25">
      <c r="A41" s="9" t="s">
        <v>40</v>
      </c>
      <c r="B41" s="12">
        <v>229453.52910715961</v>
      </c>
      <c r="C41">
        <f>SAFADModel_final_000042[[#This Row],[Whole Building:Facility Total Electric Demand Power '[W'](Hourly) ]]/1000</f>
        <v>229.45352910715962</v>
      </c>
    </row>
    <row r="42" spans="1:3" x14ac:dyDescent="0.25">
      <c r="A42" s="9" t="s">
        <v>41</v>
      </c>
      <c r="B42" s="12">
        <v>178143.34524008728</v>
      </c>
      <c r="C42">
        <f>SAFADModel_final_000042[[#This Row],[Whole Building:Facility Total Electric Demand Power '[W'](Hourly) ]]/1000</f>
        <v>178.14334524008729</v>
      </c>
    </row>
    <row r="43" spans="1:3" x14ac:dyDescent="0.25">
      <c r="A43" s="9" t="s">
        <v>42</v>
      </c>
      <c r="B43" s="12">
        <v>147283.34095633696</v>
      </c>
      <c r="C43">
        <f>SAFADModel_final_000042[[#This Row],[Whole Building:Facility Total Electric Demand Power '[W'](Hourly) ]]/1000</f>
        <v>147.28334095633696</v>
      </c>
    </row>
    <row r="44" spans="1:3" x14ac:dyDescent="0.25">
      <c r="A44" s="9" t="s">
        <v>43</v>
      </c>
      <c r="B44" s="12">
        <v>100051.32875987417</v>
      </c>
      <c r="C44">
        <f>SAFADModel_final_000042[[#This Row],[Whole Building:Facility Total Electric Demand Power '[W'](Hourly) ]]/1000</f>
        <v>100.05132875987417</v>
      </c>
    </row>
    <row r="45" spans="1:3" x14ac:dyDescent="0.25">
      <c r="A45" s="9" t="s">
        <v>44</v>
      </c>
      <c r="B45" s="12">
        <v>58585.786443280434</v>
      </c>
      <c r="C45">
        <f>SAFADModel_final_000042[[#This Row],[Whole Building:Facility Total Electric Demand Power '[W'](Hourly) ]]/1000</f>
        <v>58.585786443280433</v>
      </c>
    </row>
    <row r="46" spans="1:3" x14ac:dyDescent="0.25">
      <c r="A46" s="9" t="s">
        <v>45</v>
      </c>
      <c r="B46" s="12">
        <v>11458.38808995173</v>
      </c>
      <c r="C46">
        <f>SAFADModel_final_000042[[#This Row],[Whole Building:Facility Total Electric Demand Power '[W'](Hourly) ]]/1000</f>
        <v>11.458388089951729</v>
      </c>
    </row>
    <row r="47" spans="1:3" x14ac:dyDescent="0.25">
      <c r="A47" s="9" t="s">
        <v>46</v>
      </c>
      <c r="B47" s="12">
        <v>11424.297142965655</v>
      </c>
      <c r="C47">
        <f>SAFADModel_final_000042[[#This Row],[Whole Building:Facility Total Electric Demand Power '[W'](Hourly) ]]/1000</f>
        <v>11.424297142965655</v>
      </c>
    </row>
    <row r="48" spans="1:3" x14ac:dyDescent="0.25">
      <c r="A48" s="9" t="s">
        <v>47</v>
      </c>
      <c r="B48" s="12">
        <v>11370.69254766005</v>
      </c>
      <c r="C48">
        <f>SAFADModel_final_000042[[#This Row],[Whole Building:Facility Total Electric Demand Power '[W'](Hourly) ]]/1000</f>
        <v>11.370692547660051</v>
      </c>
    </row>
    <row r="49" spans="1:3" x14ac:dyDescent="0.25">
      <c r="A49" s="9" t="s">
        <v>48</v>
      </c>
      <c r="B49" s="12">
        <v>11312.213673221866</v>
      </c>
      <c r="C49">
        <f>SAFADModel_final_000042[[#This Row],[Whole Building:Facility Total Electric Demand Power '[W'](Hourly) ]]/1000</f>
        <v>11.312213673221866</v>
      </c>
    </row>
    <row r="50" spans="1:3" x14ac:dyDescent="0.25">
      <c r="A50" s="9" t="s">
        <v>49</v>
      </c>
      <c r="B50" s="12">
        <v>11245.699485097211</v>
      </c>
      <c r="C50">
        <f>SAFADModel_final_000042[[#This Row],[Whole Building:Facility Total Electric Demand Power '[W'](Hourly) ]]/1000</f>
        <v>11.245699485097212</v>
      </c>
    </row>
    <row r="51" spans="1:3" x14ac:dyDescent="0.25">
      <c r="A51" s="9" t="s">
        <v>50</v>
      </c>
      <c r="B51" s="12">
        <v>11188.778980156019</v>
      </c>
      <c r="C51">
        <f>SAFADModel_final_000042[[#This Row],[Whole Building:Facility Total Electric Demand Power '[W'](Hourly) ]]/1000</f>
        <v>11.18877898015602</v>
      </c>
    </row>
    <row r="52" spans="1:3" x14ac:dyDescent="0.25">
      <c r="A52" s="9" t="s">
        <v>51</v>
      </c>
      <c r="B52" s="12">
        <v>11122.347806057702</v>
      </c>
      <c r="C52">
        <f>SAFADModel_final_000042[[#This Row],[Whole Building:Facility Total Electric Demand Power '[W'](Hourly) ]]/1000</f>
        <v>11.122347806057702</v>
      </c>
    </row>
    <row r="53" spans="1:3" x14ac:dyDescent="0.25">
      <c r="A53" s="9" t="s">
        <v>52</v>
      </c>
      <c r="B53" s="12">
        <v>11066.261621065853</v>
      </c>
      <c r="C53">
        <f>SAFADModel_final_000042[[#This Row],[Whole Building:Facility Total Electric Demand Power '[W'](Hourly) ]]/1000</f>
        <v>11.066261621065852</v>
      </c>
    </row>
    <row r="54" spans="1:3" x14ac:dyDescent="0.25">
      <c r="A54" s="9" t="s">
        <v>53</v>
      </c>
      <c r="B54" s="12">
        <v>11009.042549365529</v>
      </c>
      <c r="C54">
        <f>SAFADModel_final_000042[[#This Row],[Whole Building:Facility Total Electric Demand Power '[W'](Hourly) ]]/1000</f>
        <v>11.00904254936553</v>
      </c>
    </row>
    <row r="55" spans="1:3" x14ac:dyDescent="0.25">
      <c r="A55" s="9" t="s">
        <v>54</v>
      </c>
      <c r="B55" s="12">
        <v>10998.525059263085</v>
      </c>
      <c r="C55">
        <f>SAFADModel_final_000042[[#This Row],[Whole Building:Facility Total Electric Demand Power '[W'](Hourly) ]]/1000</f>
        <v>10.998525059263086</v>
      </c>
    </row>
    <row r="56" spans="1:3" x14ac:dyDescent="0.25">
      <c r="A56" s="9" t="s">
        <v>55</v>
      </c>
      <c r="B56" s="12">
        <v>11108.559580564921</v>
      </c>
      <c r="C56">
        <f>SAFADModel_final_000042[[#This Row],[Whole Building:Facility Total Electric Demand Power '[W'](Hourly) ]]/1000</f>
        <v>11.10855958056492</v>
      </c>
    </row>
    <row r="57" spans="1:3" x14ac:dyDescent="0.25">
      <c r="A57" s="9" t="s">
        <v>56</v>
      </c>
      <c r="B57" s="12">
        <v>34120.591652807117</v>
      </c>
      <c r="C57">
        <f>SAFADModel_final_000042[[#This Row],[Whole Building:Facility Total Electric Demand Power '[W'](Hourly) ]]/1000</f>
        <v>34.120591652807114</v>
      </c>
    </row>
    <row r="58" spans="1:3" x14ac:dyDescent="0.25">
      <c r="A58" s="9" t="s">
        <v>57</v>
      </c>
      <c r="B58" s="12">
        <v>75717.209822853925</v>
      </c>
      <c r="C58">
        <f>SAFADModel_final_000042[[#This Row],[Whole Building:Facility Total Electric Demand Power '[W'](Hourly) ]]/1000</f>
        <v>75.717209822853931</v>
      </c>
    </row>
    <row r="59" spans="1:3" x14ac:dyDescent="0.25">
      <c r="A59" s="9" t="s">
        <v>58</v>
      </c>
      <c r="B59" s="12">
        <v>149888.15801791215</v>
      </c>
      <c r="C59">
        <f>SAFADModel_final_000042[[#This Row],[Whole Building:Facility Total Electric Demand Power '[W'](Hourly) ]]/1000</f>
        <v>149.88815801791216</v>
      </c>
    </row>
    <row r="60" spans="1:3" x14ac:dyDescent="0.25">
      <c r="A60" s="9" t="s">
        <v>59</v>
      </c>
      <c r="B60" s="12">
        <v>204938.42298888275</v>
      </c>
      <c r="C60">
        <f>SAFADModel_final_000042[[#This Row],[Whole Building:Facility Total Electric Demand Power '[W'](Hourly) ]]/1000</f>
        <v>204.93842298888276</v>
      </c>
    </row>
    <row r="61" spans="1:3" x14ac:dyDescent="0.25">
      <c r="A61" s="9" t="s">
        <v>60</v>
      </c>
      <c r="B61" s="12">
        <v>254032.75211933782</v>
      </c>
      <c r="C61">
        <f>SAFADModel_final_000042[[#This Row],[Whole Building:Facility Total Electric Demand Power '[W'](Hourly) ]]/1000</f>
        <v>254.03275211933783</v>
      </c>
    </row>
    <row r="62" spans="1:3" x14ac:dyDescent="0.25">
      <c r="A62" s="9" t="s">
        <v>61</v>
      </c>
      <c r="B62" s="12">
        <v>256969.48950572361</v>
      </c>
      <c r="C62">
        <f>SAFADModel_final_000042[[#This Row],[Whole Building:Facility Total Electric Demand Power '[W'](Hourly) ]]/1000</f>
        <v>256.96948950572363</v>
      </c>
    </row>
    <row r="63" spans="1:3" x14ac:dyDescent="0.25">
      <c r="A63" s="9" t="s">
        <v>62</v>
      </c>
      <c r="B63" s="12">
        <v>248156.29069517282</v>
      </c>
      <c r="C63">
        <f>SAFADModel_final_000042[[#This Row],[Whole Building:Facility Total Electric Demand Power '[W'](Hourly) ]]/1000</f>
        <v>248.15629069517283</v>
      </c>
    </row>
    <row r="64" spans="1:3" x14ac:dyDescent="0.25">
      <c r="A64" s="9" t="s">
        <v>63</v>
      </c>
      <c r="B64" s="12">
        <v>253590.00560833063</v>
      </c>
      <c r="C64">
        <f>SAFADModel_final_000042[[#This Row],[Whole Building:Facility Total Electric Demand Power '[W'](Hourly) ]]/1000</f>
        <v>253.59000560833061</v>
      </c>
    </row>
    <row r="65" spans="1:3" x14ac:dyDescent="0.25">
      <c r="A65" s="9" t="s">
        <v>64</v>
      </c>
      <c r="B65" s="12">
        <v>218598.99683923458</v>
      </c>
      <c r="C65">
        <f>SAFADModel_final_000042[[#This Row],[Whole Building:Facility Total Electric Demand Power '[W'](Hourly) ]]/1000</f>
        <v>218.59899683923459</v>
      </c>
    </row>
    <row r="66" spans="1:3" x14ac:dyDescent="0.25">
      <c r="A66" s="9" t="s">
        <v>65</v>
      </c>
      <c r="B66" s="12">
        <v>100864.04064553273</v>
      </c>
      <c r="C66">
        <f>SAFADModel_final_000042[[#This Row],[Whole Building:Facility Total Electric Demand Power '[W'](Hourly) ]]/1000</f>
        <v>100.86404064553273</v>
      </c>
    </row>
    <row r="67" spans="1:3" x14ac:dyDescent="0.25">
      <c r="A67" s="9" t="s">
        <v>66</v>
      </c>
      <c r="B67" s="12">
        <v>70582.655931233414</v>
      </c>
      <c r="C67">
        <f>SAFADModel_final_000042[[#This Row],[Whole Building:Facility Total Electric Demand Power '[W'](Hourly) ]]/1000</f>
        <v>70.582655931233418</v>
      </c>
    </row>
    <row r="68" spans="1:3" x14ac:dyDescent="0.25">
      <c r="A68" s="9" t="s">
        <v>67</v>
      </c>
      <c r="B68" s="12">
        <v>31563.342746417806</v>
      </c>
      <c r="C68">
        <f>SAFADModel_final_000042[[#This Row],[Whole Building:Facility Total Electric Demand Power '[W'](Hourly) ]]/1000</f>
        <v>31.563342746417806</v>
      </c>
    </row>
    <row r="69" spans="1:3" x14ac:dyDescent="0.25">
      <c r="A69" s="9" t="s">
        <v>68</v>
      </c>
      <c r="B69" s="12">
        <v>12221.80143665313</v>
      </c>
      <c r="C69">
        <f>SAFADModel_final_000042[[#This Row],[Whole Building:Facility Total Electric Demand Power '[W'](Hourly) ]]/1000</f>
        <v>12.221801436653129</v>
      </c>
    </row>
    <row r="70" spans="1:3" x14ac:dyDescent="0.25">
      <c r="A70" s="9" t="s">
        <v>69</v>
      </c>
      <c r="B70" s="12">
        <v>11781.630866627658</v>
      </c>
      <c r="C70">
        <f>SAFADModel_final_000042[[#This Row],[Whole Building:Facility Total Electric Demand Power '[W'](Hourly) ]]/1000</f>
        <v>11.781630866627658</v>
      </c>
    </row>
    <row r="71" spans="1:3" x14ac:dyDescent="0.25">
      <c r="A71" s="9" t="s">
        <v>70</v>
      </c>
      <c r="B71" s="12">
        <v>11342.508812745835</v>
      </c>
      <c r="C71">
        <f>SAFADModel_final_000042[[#This Row],[Whole Building:Facility Total Electric Demand Power '[W'](Hourly) ]]/1000</f>
        <v>11.342508812745836</v>
      </c>
    </row>
    <row r="72" spans="1:3" x14ac:dyDescent="0.25">
      <c r="A72" s="9" t="s">
        <v>71</v>
      </c>
      <c r="B72" s="12">
        <v>11315.956244206987</v>
      </c>
      <c r="C72">
        <f>SAFADModel_final_000042[[#This Row],[Whole Building:Facility Total Electric Demand Power '[W'](Hourly) ]]/1000</f>
        <v>11.315956244206987</v>
      </c>
    </row>
    <row r="73" spans="1:3" x14ac:dyDescent="0.25">
      <c r="A73" s="9" t="s">
        <v>72</v>
      </c>
      <c r="B73" s="12">
        <v>11287.335405613725</v>
      </c>
      <c r="C73">
        <f>SAFADModel_final_000042[[#This Row],[Whole Building:Facility Total Electric Demand Power '[W'](Hourly) ]]/1000</f>
        <v>11.287335405613725</v>
      </c>
    </row>
    <row r="74" spans="1:3" x14ac:dyDescent="0.25">
      <c r="A74" s="9" t="s">
        <v>73</v>
      </c>
      <c r="B74" s="12">
        <v>11253.131405317888</v>
      </c>
      <c r="C74">
        <f>SAFADModel_final_000042[[#This Row],[Whole Building:Facility Total Electric Demand Power '[W'](Hourly) ]]/1000</f>
        <v>11.253131405317889</v>
      </c>
    </row>
    <row r="75" spans="1:3" x14ac:dyDescent="0.25">
      <c r="A75" s="9" t="s">
        <v>74</v>
      </c>
      <c r="B75" s="12">
        <v>11215.476419669363</v>
      </c>
      <c r="C75">
        <f>SAFADModel_final_000042[[#This Row],[Whole Building:Facility Total Electric Demand Power '[W'](Hourly) ]]/1000</f>
        <v>11.215476419669363</v>
      </c>
    </row>
    <row r="76" spans="1:3" x14ac:dyDescent="0.25">
      <c r="A76" s="9" t="s">
        <v>75</v>
      </c>
      <c r="B76" s="12">
        <v>11173.691168234107</v>
      </c>
      <c r="C76">
        <f>SAFADModel_final_000042[[#This Row],[Whole Building:Facility Total Electric Demand Power '[W'](Hourly) ]]/1000</f>
        <v>11.173691168234107</v>
      </c>
    </row>
    <row r="77" spans="1:3" x14ac:dyDescent="0.25">
      <c r="A77" s="9" t="s">
        <v>76</v>
      </c>
      <c r="B77" s="12">
        <v>11130.32099593436</v>
      </c>
      <c r="C77">
        <f>SAFADModel_final_000042[[#This Row],[Whole Building:Facility Total Electric Demand Power '[W'](Hourly) ]]/1000</f>
        <v>11.13032099593436</v>
      </c>
    </row>
    <row r="78" spans="1:3" x14ac:dyDescent="0.25">
      <c r="A78" s="9" t="s">
        <v>77</v>
      </c>
      <c r="B78" s="12">
        <v>11097.105899770189</v>
      </c>
      <c r="C78">
        <f>SAFADModel_final_000042[[#This Row],[Whole Building:Facility Total Electric Demand Power '[W'](Hourly) ]]/1000</f>
        <v>11.09710589977019</v>
      </c>
    </row>
    <row r="79" spans="1:3" x14ac:dyDescent="0.25">
      <c r="A79" s="9" t="s">
        <v>78</v>
      </c>
      <c r="B79" s="12">
        <v>11088.039919438235</v>
      </c>
      <c r="C79">
        <f>SAFADModel_final_000042[[#This Row],[Whole Building:Facility Total Electric Demand Power '[W'](Hourly) ]]/1000</f>
        <v>11.088039919438236</v>
      </c>
    </row>
    <row r="80" spans="1:3" x14ac:dyDescent="0.25">
      <c r="A80" s="9" t="s">
        <v>79</v>
      </c>
      <c r="B80" s="12">
        <v>11189.925941158057</v>
      </c>
      <c r="C80">
        <f>SAFADModel_final_000042[[#This Row],[Whole Building:Facility Total Electric Demand Power '[W'](Hourly) ]]/1000</f>
        <v>11.189925941158057</v>
      </c>
    </row>
    <row r="81" spans="1:3" x14ac:dyDescent="0.25">
      <c r="A81" s="9" t="s">
        <v>80</v>
      </c>
      <c r="B81" s="12">
        <v>31487.13918131977</v>
      </c>
      <c r="C81">
        <f>SAFADModel_final_000042[[#This Row],[Whole Building:Facility Total Electric Demand Power '[W'](Hourly) ]]/1000</f>
        <v>31.487139181319769</v>
      </c>
    </row>
    <row r="82" spans="1:3" x14ac:dyDescent="0.25">
      <c r="A82" s="9" t="s">
        <v>81</v>
      </c>
      <c r="B82" s="12">
        <v>157595.58040334916</v>
      </c>
      <c r="C82">
        <f>SAFADModel_final_000042[[#This Row],[Whole Building:Facility Total Electric Demand Power '[W'](Hourly) ]]/1000</f>
        <v>157.59558040334915</v>
      </c>
    </row>
    <row r="83" spans="1:3" x14ac:dyDescent="0.25">
      <c r="A83" s="9" t="s">
        <v>82</v>
      </c>
      <c r="B83" s="12">
        <v>212720.28775446862</v>
      </c>
      <c r="C83">
        <f>SAFADModel_final_000042[[#This Row],[Whole Building:Facility Total Electric Demand Power '[W'](Hourly) ]]/1000</f>
        <v>212.72028775446861</v>
      </c>
    </row>
    <row r="84" spans="1:3" x14ac:dyDescent="0.25">
      <c r="A84" s="9" t="s">
        <v>83</v>
      </c>
      <c r="B84" s="12">
        <v>236901.84434725705</v>
      </c>
      <c r="C84">
        <f>SAFADModel_final_000042[[#This Row],[Whole Building:Facility Total Electric Demand Power '[W'](Hourly) ]]/1000</f>
        <v>236.90184434725705</v>
      </c>
    </row>
    <row r="85" spans="1:3" x14ac:dyDescent="0.25">
      <c r="A85" s="9" t="s">
        <v>84</v>
      </c>
      <c r="B85" s="12">
        <v>236675.78715351829</v>
      </c>
      <c r="C85">
        <f>SAFADModel_final_000042[[#This Row],[Whole Building:Facility Total Electric Demand Power '[W'](Hourly) ]]/1000</f>
        <v>236.67578715351829</v>
      </c>
    </row>
    <row r="86" spans="1:3" x14ac:dyDescent="0.25">
      <c r="A86" s="9" t="s">
        <v>85</v>
      </c>
      <c r="B86" s="12">
        <v>237841.48145739743</v>
      </c>
      <c r="C86">
        <f>SAFADModel_final_000042[[#This Row],[Whole Building:Facility Total Electric Demand Power '[W'](Hourly) ]]/1000</f>
        <v>237.84148145739744</v>
      </c>
    </row>
    <row r="87" spans="1:3" x14ac:dyDescent="0.25">
      <c r="A87" s="9" t="s">
        <v>86</v>
      </c>
      <c r="B87" s="12">
        <v>253878.13044266391</v>
      </c>
      <c r="C87">
        <f>SAFADModel_final_000042[[#This Row],[Whole Building:Facility Total Electric Demand Power '[W'](Hourly) ]]/1000</f>
        <v>253.87813044266392</v>
      </c>
    </row>
    <row r="88" spans="1:3" x14ac:dyDescent="0.25">
      <c r="A88" s="9" t="s">
        <v>87</v>
      </c>
      <c r="B88" s="12">
        <v>262146.72359222907</v>
      </c>
      <c r="C88">
        <f>SAFADModel_final_000042[[#This Row],[Whole Building:Facility Total Electric Demand Power '[W'](Hourly) ]]/1000</f>
        <v>262.14672359222908</v>
      </c>
    </row>
    <row r="89" spans="1:3" x14ac:dyDescent="0.25">
      <c r="A89" s="9" t="s">
        <v>88</v>
      </c>
      <c r="B89" s="12">
        <v>259220.68227239631</v>
      </c>
      <c r="C89">
        <f>SAFADModel_final_000042[[#This Row],[Whole Building:Facility Total Electric Demand Power '[W'](Hourly) ]]/1000</f>
        <v>259.22068227239629</v>
      </c>
    </row>
    <row r="90" spans="1:3" x14ac:dyDescent="0.25">
      <c r="A90" s="9" t="s">
        <v>89</v>
      </c>
      <c r="B90" s="12">
        <v>239058.88654340836</v>
      </c>
      <c r="C90">
        <f>SAFADModel_final_000042[[#This Row],[Whole Building:Facility Total Electric Demand Power '[W'](Hourly) ]]/1000</f>
        <v>239.05888654340836</v>
      </c>
    </row>
    <row r="91" spans="1:3" x14ac:dyDescent="0.25">
      <c r="A91" s="9" t="s">
        <v>90</v>
      </c>
      <c r="B91" s="12">
        <v>115053.94455495178</v>
      </c>
      <c r="C91">
        <f>SAFADModel_final_000042[[#This Row],[Whole Building:Facility Total Electric Demand Power '[W'](Hourly) ]]/1000</f>
        <v>115.05394455495178</v>
      </c>
    </row>
    <row r="92" spans="1:3" x14ac:dyDescent="0.25">
      <c r="A92" s="9" t="s">
        <v>91</v>
      </c>
      <c r="B92" s="12">
        <v>82835.076305525377</v>
      </c>
      <c r="C92">
        <f>SAFADModel_final_000042[[#This Row],[Whole Building:Facility Total Electric Demand Power '[W'](Hourly) ]]/1000</f>
        <v>82.835076305525376</v>
      </c>
    </row>
    <row r="93" spans="1:3" x14ac:dyDescent="0.25">
      <c r="A93" s="9" t="s">
        <v>92</v>
      </c>
      <c r="B93" s="12">
        <v>59865.050504020241</v>
      </c>
      <c r="C93">
        <f>SAFADModel_final_000042[[#This Row],[Whole Building:Facility Total Electric Demand Power '[W'](Hourly) ]]/1000</f>
        <v>59.865050504020239</v>
      </c>
    </row>
    <row r="94" spans="1:3" x14ac:dyDescent="0.25">
      <c r="A94" s="9" t="s">
        <v>93</v>
      </c>
      <c r="B94" s="12">
        <v>11395.124322984326</v>
      </c>
      <c r="C94">
        <f>SAFADModel_final_000042[[#This Row],[Whole Building:Facility Total Electric Demand Power '[W'](Hourly) ]]/1000</f>
        <v>11.395124322984326</v>
      </c>
    </row>
    <row r="95" spans="1:3" x14ac:dyDescent="0.25">
      <c r="A95" s="9" t="s">
        <v>94</v>
      </c>
      <c r="B95" s="12">
        <v>11367.968762048089</v>
      </c>
      <c r="C95">
        <f>SAFADModel_final_000042[[#This Row],[Whole Building:Facility Total Electric Demand Power '[W'](Hourly) ]]/1000</f>
        <v>11.36796876204809</v>
      </c>
    </row>
    <row r="96" spans="1:3" x14ac:dyDescent="0.25">
      <c r="A96" s="9" t="s">
        <v>95</v>
      </c>
      <c r="B96" s="12">
        <v>11334.498378629249</v>
      </c>
      <c r="C96">
        <f>SAFADModel_final_000042[[#This Row],[Whole Building:Facility Total Electric Demand Power '[W'](Hourly) ]]/1000</f>
        <v>11.334498378629249</v>
      </c>
    </row>
    <row r="97" spans="1:3" x14ac:dyDescent="0.25">
      <c r="A97" s="9" t="s">
        <v>96</v>
      </c>
      <c r="B97" s="12">
        <v>11311.15533634834</v>
      </c>
      <c r="C97">
        <f>SAFADModel_final_000042[[#This Row],[Whole Building:Facility Total Electric Demand Power '[W'](Hourly) ]]/1000</f>
        <v>11.311155336348341</v>
      </c>
    </row>
    <row r="98" spans="1:3" x14ac:dyDescent="0.25">
      <c r="A98" s="9" t="s">
        <v>97</v>
      </c>
      <c r="B98" s="12">
        <v>11310.69475423883</v>
      </c>
      <c r="C98">
        <f>SAFADModel_final_000042[[#This Row],[Whole Building:Facility Total Electric Demand Power '[W'](Hourly) ]]/1000</f>
        <v>11.310694754238829</v>
      </c>
    </row>
    <row r="99" spans="1:3" x14ac:dyDescent="0.25">
      <c r="A99" s="9" t="s">
        <v>98</v>
      </c>
      <c r="B99" s="12">
        <v>11309.020425930334</v>
      </c>
      <c r="C99">
        <f>SAFADModel_final_000042[[#This Row],[Whole Building:Facility Total Electric Demand Power '[W'](Hourly) ]]/1000</f>
        <v>11.309020425930333</v>
      </c>
    </row>
    <row r="100" spans="1:3" x14ac:dyDescent="0.25">
      <c r="A100" s="9" t="s">
        <v>99</v>
      </c>
      <c r="B100" s="12">
        <v>11282.288223265901</v>
      </c>
      <c r="C100">
        <f>SAFADModel_final_000042[[#This Row],[Whole Building:Facility Total Electric Demand Power '[W'](Hourly) ]]/1000</f>
        <v>11.282288223265901</v>
      </c>
    </row>
    <row r="101" spans="1:3" x14ac:dyDescent="0.25">
      <c r="A101" s="9" t="s">
        <v>100</v>
      </c>
      <c r="B101" s="12">
        <v>11217.069121898703</v>
      </c>
      <c r="C101">
        <f>SAFADModel_final_000042[[#This Row],[Whole Building:Facility Total Electric Demand Power '[W'](Hourly) ]]/1000</f>
        <v>11.217069121898703</v>
      </c>
    </row>
    <row r="102" spans="1:3" x14ac:dyDescent="0.25">
      <c r="A102" s="9" t="s">
        <v>101</v>
      </c>
      <c r="B102" s="12">
        <v>11144.958571419773</v>
      </c>
      <c r="C102">
        <f>SAFADModel_final_000042[[#This Row],[Whole Building:Facility Total Electric Demand Power '[W'](Hourly) ]]/1000</f>
        <v>11.144958571419773</v>
      </c>
    </row>
    <row r="103" spans="1:3" x14ac:dyDescent="0.25">
      <c r="A103" s="9" t="s">
        <v>102</v>
      </c>
      <c r="B103" s="12">
        <v>11119.595611657913</v>
      </c>
      <c r="C103">
        <f>SAFADModel_final_000042[[#This Row],[Whole Building:Facility Total Electric Demand Power '[W'](Hourly) ]]/1000</f>
        <v>11.119595611657912</v>
      </c>
    </row>
    <row r="104" spans="1:3" x14ac:dyDescent="0.25">
      <c r="A104" s="9" t="s">
        <v>103</v>
      </c>
      <c r="B104" s="12">
        <v>11178.747594895713</v>
      </c>
      <c r="C104">
        <f>SAFADModel_final_000042[[#This Row],[Whole Building:Facility Total Electric Demand Power '[W'](Hourly) ]]/1000</f>
        <v>11.178747594895713</v>
      </c>
    </row>
    <row r="105" spans="1:3" x14ac:dyDescent="0.25">
      <c r="A105" s="9" t="s">
        <v>104</v>
      </c>
      <c r="B105" s="12">
        <v>38776.163867615978</v>
      </c>
      <c r="C105">
        <f>SAFADModel_final_000042[[#This Row],[Whole Building:Facility Total Electric Demand Power '[W'](Hourly) ]]/1000</f>
        <v>38.776163867615978</v>
      </c>
    </row>
    <row r="106" spans="1:3" x14ac:dyDescent="0.25">
      <c r="A106" s="9" t="s">
        <v>105</v>
      </c>
      <c r="B106" s="12">
        <v>111529.16123058443</v>
      </c>
      <c r="C106">
        <f>SAFADModel_final_000042[[#This Row],[Whole Building:Facility Total Electric Demand Power '[W'](Hourly) ]]/1000</f>
        <v>111.52916123058444</v>
      </c>
    </row>
    <row r="107" spans="1:3" x14ac:dyDescent="0.25">
      <c r="A107" s="9" t="s">
        <v>106</v>
      </c>
      <c r="B107" s="12">
        <v>213287.16314028189</v>
      </c>
      <c r="C107">
        <f>SAFADModel_final_000042[[#This Row],[Whole Building:Facility Total Electric Demand Power '[W'](Hourly) ]]/1000</f>
        <v>213.28716314028188</v>
      </c>
    </row>
    <row r="108" spans="1:3" x14ac:dyDescent="0.25">
      <c r="A108" s="9" t="s">
        <v>107</v>
      </c>
      <c r="B108" s="12">
        <v>219466.50614944033</v>
      </c>
      <c r="C108">
        <f>SAFADModel_final_000042[[#This Row],[Whole Building:Facility Total Electric Demand Power '[W'](Hourly) ]]/1000</f>
        <v>219.46650614944033</v>
      </c>
    </row>
    <row r="109" spans="1:3" x14ac:dyDescent="0.25">
      <c r="A109" s="9" t="s">
        <v>108</v>
      </c>
      <c r="B109" s="12">
        <v>225919.17353093871</v>
      </c>
      <c r="C109">
        <f>SAFADModel_final_000042[[#This Row],[Whole Building:Facility Total Electric Demand Power '[W'](Hourly) ]]/1000</f>
        <v>225.91917353093871</v>
      </c>
    </row>
    <row r="110" spans="1:3" x14ac:dyDescent="0.25">
      <c r="A110" s="9" t="s">
        <v>109</v>
      </c>
      <c r="B110" s="12">
        <v>235142.34212837555</v>
      </c>
      <c r="C110">
        <f>SAFADModel_final_000042[[#This Row],[Whole Building:Facility Total Electric Demand Power '[W'](Hourly) ]]/1000</f>
        <v>235.14234212837553</v>
      </c>
    </row>
    <row r="111" spans="1:3" x14ac:dyDescent="0.25">
      <c r="A111" s="9" t="s">
        <v>110</v>
      </c>
      <c r="B111" s="12">
        <v>240458.29580586232</v>
      </c>
      <c r="C111">
        <f>SAFADModel_final_000042[[#This Row],[Whole Building:Facility Total Electric Demand Power '[W'](Hourly) ]]/1000</f>
        <v>240.45829580586232</v>
      </c>
    </row>
    <row r="112" spans="1:3" x14ac:dyDescent="0.25">
      <c r="A112" s="9" t="s">
        <v>111</v>
      </c>
      <c r="B112" s="12">
        <v>224327.56674134568</v>
      </c>
      <c r="C112">
        <f>SAFADModel_final_000042[[#This Row],[Whole Building:Facility Total Electric Demand Power '[W'](Hourly) ]]/1000</f>
        <v>224.32756674134569</v>
      </c>
    </row>
    <row r="113" spans="1:3" x14ac:dyDescent="0.25">
      <c r="A113" s="9" t="s">
        <v>112</v>
      </c>
      <c r="B113" s="12">
        <v>189659.89644495153</v>
      </c>
      <c r="C113">
        <f>SAFADModel_final_000042[[#This Row],[Whole Building:Facility Total Electric Demand Power '[W'](Hourly) ]]/1000</f>
        <v>189.65989644495153</v>
      </c>
    </row>
    <row r="114" spans="1:3" x14ac:dyDescent="0.25">
      <c r="A114" s="9" t="s">
        <v>113</v>
      </c>
      <c r="B114" s="12">
        <v>180077.09363449397</v>
      </c>
      <c r="C114">
        <f>SAFADModel_final_000042[[#This Row],[Whole Building:Facility Total Electric Demand Power '[W'](Hourly) ]]/1000</f>
        <v>180.07709363449396</v>
      </c>
    </row>
    <row r="115" spans="1:3" x14ac:dyDescent="0.25">
      <c r="A115" s="9" t="s">
        <v>114</v>
      </c>
      <c r="B115" s="12">
        <v>73470.974834180437</v>
      </c>
      <c r="C115">
        <f>SAFADModel_final_000042[[#This Row],[Whole Building:Facility Total Electric Demand Power '[W'](Hourly) ]]/1000</f>
        <v>73.470974834180439</v>
      </c>
    </row>
    <row r="116" spans="1:3" x14ac:dyDescent="0.25">
      <c r="A116" s="9" t="s">
        <v>115</v>
      </c>
      <c r="B116" s="12">
        <v>38291.872760991275</v>
      </c>
      <c r="C116">
        <f>SAFADModel_final_000042[[#This Row],[Whole Building:Facility Total Electric Demand Power '[W'](Hourly) ]]/1000</f>
        <v>38.291872760991275</v>
      </c>
    </row>
    <row r="117" spans="1:3" x14ac:dyDescent="0.25">
      <c r="A117" s="9" t="s">
        <v>116</v>
      </c>
      <c r="B117" s="12">
        <v>23633.876360142836</v>
      </c>
      <c r="C117">
        <f>SAFADModel_final_000042[[#This Row],[Whole Building:Facility Total Electric Demand Power '[W'](Hourly) ]]/1000</f>
        <v>23.633876360142835</v>
      </c>
    </row>
    <row r="118" spans="1:3" x14ac:dyDescent="0.25">
      <c r="A118" s="9" t="s">
        <v>117</v>
      </c>
      <c r="B118" s="12">
        <v>17492.110050694602</v>
      </c>
      <c r="C118">
        <f>SAFADModel_final_000042[[#This Row],[Whole Building:Facility Total Electric Demand Power '[W'](Hourly) ]]/1000</f>
        <v>17.492110050694603</v>
      </c>
    </row>
    <row r="119" spans="1:3" x14ac:dyDescent="0.25">
      <c r="A119" s="9" t="s">
        <v>118</v>
      </c>
      <c r="B119" s="12">
        <v>11365.841090091913</v>
      </c>
      <c r="C119">
        <f>SAFADModel_final_000042[[#This Row],[Whole Building:Facility Total Electric Demand Power '[W'](Hourly) ]]/1000</f>
        <v>11.365841090091914</v>
      </c>
    </row>
    <row r="120" spans="1:3" x14ac:dyDescent="0.25">
      <c r="A120" s="9" t="s">
        <v>119</v>
      </c>
      <c r="B120" s="12">
        <v>11337.992566505867</v>
      </c>
      <c r="C120">
        <f>SAFADModel_final_000042[[#This Row],[Whole Building:Facility Total Electric Demand Power '[W'](Hourly) ]]/1000</f>
        <v>11.337992566505868</v>
      </c>
    </row>
    <row r="121" spans="1:3" x14ac:dyDescent="0.25">
      <c r="A121" s="9" t="s">
        <v>120</v>
      </c>
      <c r="B121" s="12">
        <v>11317.00963451359</v>
      </c>
      <c r="C121">
        <f>SAFADModel_final_000042[[#This Row],[Whole Building:Facility Total Electric Demand Power '[W'](Hourly) ]]/1000</f>
        <v>11.317009634513591</v>
      </c>
    </row>
    <row r="122" spans="1:3" x14ac:dyDescent="0.25">
      <c r="A122" s="9" t="s">
        <v>533</v>
      </c>
      <c r="B122" s="12">
        <v>11308.013375119679</v>
      </c>
      <c r="C122">
        <f>SAFADModel_final_000042[[#This Row],[Whole Building:Facility Total Electric Demand Power '[W'](Hourly) ]]/1000</f>
        <v>11.308013375119678</v>
      </c>
    </row>
    <row r="123" spans="1:3" x14ac:dyDescent="0.25">
      <c r="A123" s="9" t="s">
        <v>534</v>
      </c>
      <c r="B123" s="12">
        <v>11301.681846809734</v>
      </c>
      <c r="C123">
        <f>SAFADModel_final_000042[[#This Row],[Whole Building:Facility Total Electric Demand Power '[W'](Hourly) ]]/1000</f>
        <v>11.301681846809734</v>
      </c>
    </row>
    <row r="124" spans="1:3" x14ac:dyDescent="0.25">
      <c r="A124" s="9" t="s">
        <v>535</v>
      </c>
      <c r="B124" s="12">
        <v>11268.931666383667</v>
      </c>
      <c r="C124">
        <f>SAFADModel_final_000042[[#This Row],[Whole Building:Facility Total Electric Demand Power '[W'](Hourly) ]]/1000</f>
        <v>11.268931666383667</v>
      </c>
    </row>
    <row r="125" spans="1:3" x14ac:dyDescent="0.25">
      <c r="A125" s="9" t="s">
        <v>536</v>
      </c>
      <c r="B125" s="12">
        <v>11189.733810930606</v>
      </c>
      <c r="C125">
        <f>SAFADModel_final_000042[[#This Row],[Whole Building:Facility Total Electric Demand Power '[W'](Hourly) ]]/1000</f>
        <v>11.189733810930605</v>
      </c>
    </row>
    <row r="126" spans="1:3" x14ac:dyDescent="0.25">
      <c r="A126" s="9" t="s">
        <v>537</v>
      </c>
      <c r="B126" s="12">
        <v>11089.450907620492</v>
      </c>
      <c r="C126">
        <f>SAFADModel_final_000042[[#This Row],[Whole Building:Facility Total Electric Demand Power '[W'](Hourly) ]]/1000</f>
        <v>11.089450907620492</v>
      </c>
    </row>
    <row r="127" spans="1:3" x14ac:dyDescent="0.25">
      <c r="A127" s="9" t="s">
        <v>538</v>
      </c>
      <c r="B127" s="12">
        <v>11035.667996125463</v>
      </c>
      <c r="C127">
        <f>SAFADModel_final_000042[[#This Row],[Whole Building:Facility Total Electric Demand Power '[W'](Hourly) ]]/1000</f>
        <v>11.035667996125463</v>
      </c>
    </row>
    <row r="128" spans="1:3" x14ac:dyDescent="0.25">
      <c r="A128" s="9" t="s">
        <v>539</v>
      </c>
      <c r="B128" s="12">
        <v>11044.006761871342</v>
      </c>
      <c r="C128">
        <f>SAFADModel_final_000042[[#This Row],[Whole Building:Facility Total Electric Demand Power '[W'](Hourly) ]]/1000</f>
        <v>11.044006761871342</v>
      </c>
    </row>
    <row r="129" spans="1:3" x14ac:dyDescent="0.25">
      <c r="A129" s="9" t="s">
        <v>540</v>
      </c>
      <c r="B129" s="12">
        <v>11087.035404639266</v>
      </c>
      <c r="C129">
        <f>SAFADModel_final_000042[[#This Row],[Whole Building:Facility Total Electric Demand Power '[W'](Hourly) ]]/1000</f>
        <v>11.087035404639266</v>
      </c>
    </row>
    <row r="130" spans="1:3" x14ac:dyDescent="0.25">
      <c r="A130" s="9" t="s">
        <v>541</v>
      </c>
      <c r="B130" s="12">
        <v>35740.683017391893</v>
      </c>
      <c r="C130">
        <f>SAFADModel_final_000042[[#This Row],[Whole Building:Facility Total Electric Demand Power '[W'](Hourly) ]]/1000</f>
        <v>35.740683017391895</v>
      </c>
    </row>
    <row r="131" spans="1:3" x14ac:dyDescent="0.25">
      <c r="A131" s="9" t="s">
        <v>542</v>
      </c>
      <c r="B131" s="12">
        <v>48646.914608507206</v>
      </c>
      <c r="C131">
        <f>SAFADModel_final_000042[[#This Row],[Whole Building:Facility Total Electric Demand Power '[W'](Hourly) ]]/1000</f>
        <v>48.646914608507203</v>
      </c>
    </row>
    <row r="132" spans="1:3" x14ac:dyDescent="0.25">
      <c r="A132" s="9" t="s">
        <v>543</v>
      </c>
      <c r="B132" s="12">
        <v>55934.395954053412</v>
      </c>
      <c r="C132">
        <f>SAFADModel_final_000042[[#This Row],[Whole Building:Facility Total Electric Demand Power '[W'](Hourly) ]]/1000</f>
        <v>55.934395954053414</v>
      </c>
    </row>
    <row r="133" spans="1:3" x14ac:dyDescent="0.25">
      <c r="A133" s="9" t="s">
        <v>544</v>
      </c>
      <c r="B133" s="12">
        <v>48892.498979331744</v>
      </c>
      <c r="C133">
        <f>SAFADModel_final_000042[[#This Row],[Whole Building:Facility Total Electric Demand Power '[W'](Hourly) ]]/1000</f>
        <v>48.892498979331741</v>
      </c>
    </row>
    <row r="134" spans="1:3" x14ac:dyDescent="0.25">
      <c r="A134" s="9" t="s">
        <v>545</v>
      </c>
      <c r="B134" s="12">
        <v>73681.527981995532</v>
      </c>
      <c r="C134">
        <f>SAFADModel_final_000042[[#This Row],[Whole Building:Facility Total Electric Demand Power '[W'](Hourly) ]]/1000</f>
        <v>73.681527981995529</v>
      </c>
    </row>
    <row r="135" spans="1:3" x14ac:dyDescent="0.25">
      <c r="A135" s="9" t="s">
        <v>546</v>
      </c>
      <c r="B135" s="12">
        <v>73250.74641932598</v>
      </c>
      <c r="C135">
        <f>SAFADModel_final_000042[[#This Row],[Whole Building:Facility Total Electric Demand Power '[W'](Hourly) ]]/1000</f>
        <v>73.250746419325978</v>
      </c>
    </row>
    <row r="136" spans="1:3" x14ac:dyDescent="0.25">
      <c r="A136" s="9" t="s">
        <v>547</v>
      </c>
      <c r="B136" s="12">
        <v>76943.210975668</v>
      </c>
      <c r="C136">
        <f>SAFADModel_final_000042[[#This Row],[Whole Building:Facility Total Electric Demand Power '[W'](Hourly) ]]/1000</f>
        <v>76.943210975667995</v>
      </c>
    </row>
    <row r="137" spans="1:3" x14ac:dyDescent="0.25">
      <c r="A137" s="9" t="s">
        <v>548</v>
      </c>
      <c r="B137" s="12">
        <v>69883.336866211568</v>
      </c>
      <c r="C137">
        <f>SAFADModel_final_000042[[#This Row],[Whole Building:Facility Total Electric Demand Power '[W'](Hourly) ]]/1000</f>
        <v>69.883336866211565</v>
      </c>
    </row>
    <row r="138" spans="1:3" x14ac:dyDescent="0.25">
      <c r="A138" s="9" t="s">
        <v>549</v>
      </c>
      <c r="B138" s="12">
        <v>57008.964342276922</v>
      </c>
      <c r="C138">
        <f>SAFADModel_final_000042[[#This Row],[Whole Building:Facility Total Electric Demand Power '[W'](Hourly) ]]/1000</f>
        <v>57.008964342276926</v>
      </c>
    </row>
    <row r="139" spans="1:3" x14ac:dyDescent="0.25">
      <c r="A139" s="9" t="s">
        <v>550</v>
      </c>
      <c r="B139" s="12">
        <v>52391.454026055559</v>
      </c>
      <c r="C139">
        <f>SAFADModel_final_000042[[#This Row],[Whole Building:Facility Total Electric Demand Power '[W'](Hourly) ]]/1000</f>
        <v>52.391454026055555</v>
      </c>
    </row>
    <row r="140" spans="1:3" x14ac:dyDescent="0.25">
      <c r="A140" s="9" t="s">
        <v>551</v>
      </c>
      <c r="B140" s="12">
        <v>42363.373642297396</v>
      </c>
      <c r="C140">
        <f>SAFADModel_final_000042[[#This Row],[Whole Building:Facility Total Electric Demand Power '[W'](Hourly) ]]/1000</f>
        <v>42.363373642297397</v>
      </c>
    </row>
    <row r="141" spans="1:3" x14ac:dyDescent="0.25">
      <c r="A141" s="9" t="s">
        <v>552</v>
      </c>
      <c r="B141" s="12">
        <v>20325.358885702288</v>
      </c>
      <c r="C141">
        <f>SAFADModel_final_000042[[#This Row],[Whole Building:Facility Total Electric Demand Power '[W'](Hourly) ]]/1000</f>
        <v>20.325358885702286</v>
      </c>
    </row>
    <row r="142" spans="1:3" x14ac:dyDescent="0.25">
      <c r="A142" s="9" t="s">
        <v>553</v>
      </c>
      <c r="B142" s="12">
        <v>18373.744736201876</v>
      </c>
      <c r="C142">
        <f>SAFADModel_final_000042[[#This Row],[Whole Building:Facility Total Electric Demand Power '[W'](Hourly) ]]/1000</f>
        <v>18.373744736201875</v>
      </c>
    </row>
    <row r="143" spans="1:3" x14ac:dyDescent="0.25">
      <c r="A143" s="9" t="s">
        <v>554</v>
      </c>
      <c r="B143" s="12">
        <v>11313.924599327971</v>
      </c>
      <c r="C143">
        <f>SAFADModel_final_000042[[#This Row],[Whole Building:Facility Total Electric Demand Power '[W'](Hourly) ]]/1000</f>
        <v>11.31392459932797</v>
      </c>
    </row>
    <row r="144" spans="1:3" x14ac:dyDescent="0.25">
      <c r="A144" s="9" t="s">
        <v>555</v>
      </c>
      <c r="B144" s="12">
        <v>11264.007064847168</v>
      </c>
      <c r="C144">
        <f>SAFADModel_final_000042[[#This Row],[Whole Building:Facility Total Electric Demand Power '[W'](Hourly) ]]/1000</f>
        <v>11.264007064847169</v>
      </c>
    </row>
    <row r="145" spans="1:3" x14ac:dyDescent="0.25">
      <c r="A145" s="9" t="s">
        <v>556</v>
      </c>
      <c r="B145" s="12">
        <v>11233.307587205512</v>
      </c>
      <c r="C145">
        <f>SAFADModel_final_000042[[#This Row],[Whole Building:Facility Total Electric Demand Power '[W'](Hourly) ]]/1000</f>
        <v>11.233307587205513</v>
      </c>
    </row>
    <row r="146" spans="1:3" x14ac:dyDescent="0.25">
      <c r="A146" s="9" t="s">
        <v>557</v>
      </c>
      <c r="B146" s="12">
        <v>11214.204533098504</v>
      </c>
      <c r="C146">
        <f>SAFADModel_final_000042[[#This Row],[Whole Building:Facility Total Electric Demand Power '[W'](Hourly) ]]/1000</f>
        <v>11.214204533098505</v>
      </c>
    </row>
    <row r="147" spans="1:3" x14ac:dyDescent="0.25">
      <c r="A147" s="9" t="s">
        <v>558</v>
      </c>
      <c r="B147" s="12">
        <v>11195.690091959104</v>
      </c>
      <c r="C147">
        <f>SAFADModel_final_000042[[#This Row],[Whole Building:Facility Total Electric Demand Power '[W'](Hourly) ]]/1000</f>
        <v>11.195690091959104</v>
      </c>
    </row>
    <row r="148" spans="1:3" x14ac:dyDescent="0.25">
      <c r="A148" s="9" t="s">
        <v>559</v>
      </c>
      <c r="B148" s="12">
        <v>11185.328952319047</v>
      </c>
      <c r="C148">
        <f>SAFADModel_final_000042[[#This Row],[Whole Building:Facility Total Electric Demand Power '[W'](Hourly) ]]/1000</f>
        <v>11.185328952319047</v>
      </c>
    </row>
    <row r="149" spans="1:3" x14ac:dyDescent="0.25">
      <c r="A149" s="9" t="s">
        <v>560</v>
      </c>
      <c r="B149" s="12">
        <v>11179.079061160095</v>
      </c>
      <c r="C149">
        <f>SAFADModel_final_000042[[#This Row],[Whole Building:Facility Total Electric Demand Power '[W'](Hourly) ]]/1000</f>
        <v>11.179079061160095</v>
      </c>
    </row>
    <row r="150" spans="1:3" x14ac:dyDescent="0.25">
      <c r="A150" s="9" t="s">
        <v>561</v>
      </c>
      <c r="B150" s="12">
        <v>11164.98329357301</v>
      </c>
      <c r="C150">
        <f>SAFADModel_final_000042[[#This Row],[Whole Building:Facility Total Electric Demand Power '[W'](Hourly) ]]/1000</f>
        <v>11.164983293573011</v>
      </c>
    </row>
    <row r="151" spans="1:3" x14ac:dyDescent="0.25">
      <c r="A151" s="9" t="s">
        <v>562</v>
      </c>
      <c r="B151" s="12">
        <v>11208.280050560556</v>
      </c>
      <c r="C151">
        <f>SAFADModel_final_000042[[#This Row],[Whole Building:Facility Total Electric Demand Power '[W'](Hourly) ]]/1000</f>
        <v>11.208280050560555</v>
      </c>
    </row>
    <row r="152" spans="1:3" x14ac:dyDescent="0.25">
      <c r="A152" s="9" t="s">
        <v>563</v>
      </c>
      <c r="B152" s="12">
        <v>11328.041882362677</v>
      </c>
      <c r="C152">
        <f>SAFADModel_final_000042[[#This Row],[Whole Building:Facility Total Electric Demand Power '[W'](Hourly) ]]/1000</f>
        <v>11.328041882362676</v>
      </c>
    </row>
    <row r="153" spans="1:3" x14ac:dyDescent="0.25">
      <c r="A153" s="9" t="s">
        <v>564</v>
      </c>
      <c r="B153" s="12">
        <v>11436.528165798751</v>
      </c>
      <c r="C153">
        <f>SAFADModel_final_000042[[#This Row],[Whole Building:Facility Total Electric Demand Power '[W'](Hourly) ]]/1000</f>
        <v>11.43652816579875</v>
      </c>
    </row>
    <row r="154" spans="1:3" x14ac:dyDescent="0.25">
      <c r="A154" s="9" t="s">
        <v>565</v>
      </c>
      <c r="B154" s="12">
        <v>11494.81412802558</v>
      </c>
      <c r="C154">
        <f>SAFADModel_final_000042[[#This Row],[Whole Building:Facility Total Electric Demand Power '[W'](Hourly) ]]/1000</f>
        <v>11.494814128025581</v>
      </c>
    </row>
    <row r="155" spans="1:3" x14ac:dyDescent="0.25">
      <c r="A155" s="9" t="s">
        <v>566</v>
      </c>
      <c r="B155" s="12">
        <v>11530.647447076881</v>
      </c>
      <c r="C155">
        <f>SAFADModel_final_000042[[#This Row],[Whole Building:Facility Total Electric Demand Power '[W'](Hourly) ]]/1000</f>
        <v>11.53064744707688</v>
      </c>
    </row>
    <row r="156" spans="1:3" x14ac:dyDescent="0.25">
      <c r="A156" s="9" t="s">
        <v>567</v>
      </c>
      <c r="B156" s="12">
        <v>11557.18034461621</v>
      </c>
      <c r="C156">
        <f>SAFADModel_final_000042[[#This Row],[Whole Building:Facility Total Electric Demand Power '[W'](Hourly) ]]/1000</f>
        <v>11.55718034461621</v>
      </c>
    </row>
    <row r="157" spans="1:3" x14ac:dyDescent="0.25">
      <c r="A157" s="9" t="s">
        <v>568</v>
      </c>
      <c r="B157" s="12">
        <v>11578.660135217711</v>
      </c>
      <c r="C157">
        <f>SAFADModel_final_000042[[#This Row],[Whole Building:Facility Total Electric Demand Power '[W'](Hourly) ]]/1000</f>
        <v>11.578660135217712</v>
      </c>
    </row>
    <row r="158" spans="1:3" x14ac:dyDescent="0.25">
      <c r="A158" s="9" t="s">
        <v>569</v>
      </c>
      <c r="B158" s="12">
        <v>11592.05668411017</v>
      </c>
      <c r="C158">
        <f>SAFADModel_final_000042[[#This Row],[Whole Building:Facility Total Electric Demand Power '[W'](Hourly) ]]/1000</f>
        <v>11.592056684110171</v>
      </c>
    </row>
    <row r="159" spans="1:3" x14ac:dyDescent="0.25">
      <c r="A159" s="9" t="s">
        <v>570</v>
      </c>
      <c r="B159" s="12">
        <v>11599.467903768202</v>
      </c>
      <c r="C159">
        <f>SAFADModel_final_000042[[#This Row],[Whole Building:Facility Total Electric Demand Power '[W'](Hourly) ]]/1000</f>
        <v>11.599467903768202</v>
      </c>
    </row>
    <row r="160" spans="1:3" x14ac:dyDescent="0.25">
      <c r="A160" s="9" t="s">
        <v>571</v>
      </c>
      <c r="B160" s="12">
        <v>11602.572460562651</v>
      </c>
      <c r="C160">
        <f>SAFADModel_final_000042[[#This Row],[Whole Building:Facility Total Electric Demand Power '[W'](Hourly) ]]/1000</f>
        <v>11.602572460562651</v>
      </c>
    </row>
    <row r="161" spans="1:3" x14ac:dyDescent="0.25">
      <c r="A161" s="9" t="s">
        <v>572</v>
      </c>
      <c r="B161" s="12">
        <v>11589.621891032768</v>
      </c>
      <c r="C161">
        <f>SAFADModel_final_000042[[#This Row],[Whole Building:Facility Total Electric Demand Power '[W'](Hourly) ]]/1000</f>
        <v>11.589621891032769</v>
      </c>
    </row>
    <row r="162" spans="1:3" x14ac:dyDescent="0.25">
      <c r="A162" s="9" t="s">
        <v>573</v>
      </c>
      <c r="B162" s="12">
        <v>11567.846010571693</v>
      </c>
      <c r="C162">
        <f>SAFADModel_final_000042[[#This Row],[Whole Building:Facility Total Electric Demand Power '[W'](Hourly) ]]/1000</f>
        <v>11.567846010571692</v>
      </c>
    </row>
    <row r="163" spans="1:3" x14ac:dyDescent="0.25">
      <c r="A163" s="9" t="s">
        <v>574</v>
      </c>
      <c r="B163" s="12">
        <v>11538.631727666259</v>
      </c>
      <c r="C163">
        <f>SAFADModel_final_000042[[#This Row],[Whole Building:Facility Total Electric Demand Power '[W'](Hourly) ]]/1000</f>
        <v>11.53863172766626</v>
      </c>
    </row>
    <row r="164" spans="1:3" x14ac:dyDescent="0.25">
      <c r="A164" s="9" t="s">
        <v>575</v>
      </c>
      <c r="B164" s="12">
        <v>11508.864869989944</v>
      </c>
      <c r="C164">
        <f>SAFADModel_final_000042[[#This Row],[Whole Building:Facility Total Electric Demand Power '[W'](Hourly) ]]/1000</f>
        <v>11.508864869989944</v>
      </c>
    </row>
    <row r="165" spans="1:3" x14ac:dyDescent="0.25">
      <c r="A165" s="9" t="s">
        <v>576</v>
      </c>
      <c r="B165" s="12">
        <v>11483.073909831277</v>
      </c>
      <c r="C165">
        <f>SAFADModel_final_000042[[#This Row],[Whole Building:Facility Total Electric Demand Power '[W'](Hourly) ]]/1000</f>
        <v>11.483073909831276</v>
      </c>
    </row>
    <row r="166" spans="1:3" x14ac:dyDescent="0.25">
      <c r="A166" s="9" t="s">
        <v>577</v>
      </c>
      <c r="B166" s="12">
        <v>11461.898843774325</v>
      </c>
      <c r="C166">
        <f>SAFADModel_final_000042[[#This Row],[Whole Building:Facility Total Electric Demand Power '[W'](Hourly) ]]/1000</f>
        <v>11.461898843774325</v>
      </c>
    </row>
    <row r="167" spans="1:3" x14ac:dyDescent="0.25">
      <c r="A167" s="9" t="s">
        <v>578</v>
      </c>
      <c r="B167" s="12">
        <v>11443.995869061813</v>
      </c>
      <c r="C167">
        <f>SAFADModel_final_000042[[#This Row],[Whole Building:Facility Total Electric Demand Power '[W'](Hourly) ]]/1000</f>
        <v>11.443995869061814</v>
      </c>
    </row>
    <row r="168" spans="1:3" x14ac:dyDescent="0.25">
      <c r="A168" s="9" t="s">
        <v>579</v>
      </c>
      <c r="B168" s="12">
        <v>11426.728740819808</v>
      </c>
      <c r="C168">
        <f>SAFADModel_final_000042[[#This Row],[Whole Building:Facility Total Electric Demand Power '[W'](Hourly) ]]/1000</f>
        <v>11.426728740819808</v>
      </c>
    </row>
    <row r="169" spans="1:3" x14ac:dyDescent="0.25">
      <c r="A169" s="9" t="s">
        <v>580</v>
      </c>
      <c r="B169" s="12">
        <v>11413.271462141558</v>
      </c>
      <c r="C169">
        <f>SAFADModel_final_000042[[#This Row],[Whole Building:Facility Total Electric Demand Power '[W'](Hourly) ]]/1000</f>
        <v>11.413271462141559</v>
      </c>
    </row>
    <row r="170" spans="1:3" x14ac:dyDescent="0.25">
      <c r="A170" s="9" t="s">
        <v>121</v>
      </c>
      <c r="B170" s="12">
        <v>11405.023283802526</v>
      </c>
      <c r="C170">
        <f>SAFADModel_final_000042[[#This Row],[Whole Building:Facility Total Electric Demand Power '[W'](Hourly) ]]/1000</f>
        <v>11.405023283802526</v>
      </c>
    </row>
    <row r="171" spans="1:3" x14ac:dyDescent="0.25">
      <c r="A171" s="9" t="s">
        <v>122</v>
      </c>
      <c r="B171" s="12">
        <v>11391.534687724177</v>
      </c>
      <c r="C171">
        <f>SAFADModel_final_000042[[#This Row],[Whole Building:Facility Total Electric Demand Power '[W'](Hourly) ]]/1000</f>
        <v>11.391534687724178</v>
      </c>
    </row>
    <row r="172" spans="1:3" x14ac:dyDescent="0.25">
      <c r="A172" s="9" t="s">
        <v>123</v>
      </c>
      <c r="B172" s="12">
        <v>11359.496995690577</v>
      </c>
      <c r="C172">
        <f>SAFADModel_final_000042[[#This Row],[Whole Building:Facility Total Electric Demand Power '[W'](Hourly) ]]/1000</f>
        <v>11.359496995690577</v>
      </c>
    </row>
    <row r="173" spans="1:3" x14ac:dyDescent="0.25">
      <c r="A173" s="9" t="s">
        <v>124</v>
      </c>
      <c r="B173" s="12">
        <v>11315.970121723862</v>
      </c>
      <c r="C173">
        <f>SAFADModel_final_000042[[#This Row],[Whole Building:Facility Total Electric Demand Power '[W'](Hourly) ]]/1000</f>
        <v>11.315970121723861</v>
      </c>
    </row>
    <row r="174" spans="1:3" x14ac:dyDescent="0.25">
      <c r="A174" s="9" t="s">
        <v>125</v>
      </c>
      <c r="B174" s="12">
        <v>11262.969598579968</v>
      </c>
      <c r="C174">
        <f>SAFADModel_final_000042[[#This Row],[Whole Building:Facility Total Electric Demand Power '[W'](Hourly) ]]/1000</f>
        <v>11.262969598579968</v>
      </c>
    </row>
    <row r="175" spans="1:3" x14ac:dyDescent="0.25">
      <c r="A175" s="9" t="s">
        <v>126</v>
      </c>
      <c r="B175" s="12">
        <v>11250.213248219143</v>
      </c>
      <c r="C175">
        <f>SAFADModel_final_000042[[#This Row],[Whole Building:Facility Total Electric Demand Power '[W'](Hourly) ]]/1000</f>
        <v>11.250213248219143</v>
      </c>
    </row>
    <row r="176" spans="1:3" x14ac:dyDescent="0.25">
      <c r="A176" s="9" t="s">
        <v>127</v>
      </c>
      <c r="B176" s="12">
        <v>11308.145148319367</v>
      </c>
      <c r="C176">
        <f>SAFADModel_final_000042[[#This Row],[Whole Building:Facility Total Electric Demand Power '[W'](Hourly) ]]/1000</f>
        <v>11.308145148319367</v>
      </c>
    </row>
    <row r="177" spans="1:3" x14ac:dyDescent="0.25">
      <c r="A177" s="9" t="s">
        <v>128</v>
      </c>
      <c r="B177" s="12">
        <v>40715.967876153903</v>
      </c>
      <c r="C177">
        <f>SAFADModel_final_000042[[#This Row],[Whole Building:Facility Total Electric Demand Power '[W'](Hourly) ]]/1000</f>
        <v>40.715967876153904</v>
      </c>
    </row>
    <row r="178" spans="1:3" x14ac:dyDescent="0.25">
      <c r="A178" s="9" t="s">
        <v>129</v>
      </c>
      <c r="B178" s="12">
        <v>64213.667285441166</v>
      </c>
      <c r="C178">
        <f>SAFADModel_final_000042[[#This Row],[Whole Building:Facility Total Electric Demand Power '[W'](Hourly) ]]/1000</f>
        <v>64.213667285441161</v>
      </c>
    </row>
    <row r="179" spans="1:3" x14ac:dyDescent="0.25">
      <c r="A179" s="9" t="s">
        <v>130</v>
      </c>
      <c r="B179" s="12">
        <v>144844.5248152022</v>
      </c>
      <c r="C179">
        <f>SAFADModel_final_000042[[#This Row],[Whole Building:Facility Total Electric Demand Power '[W'](Hourly) ]]/1000</f>
        <v>144.84452481520219</v>
      </c>
    </row>
    <row r="180" spans="1:3" x14ac:dyDescent="0.25">
      <c r="A180" s="9" t="s">
        <v>131</v>
      </c>
      <c r="B180" s="12">
        <v>154413.431655828</v>
      </c>
      <c r="C180">
        <f>SAFADModel_final_000042[[#This Row],[Whole Building:Facility Total Electric Demand Power '[W'](Hourly) ]]/1000</f>
        <v>154.41343165582799</v>
      </c>
    </row>
    <row r="181" spans="1:3" x14ac:dyDescent="0.25">
      <c r="A181" s="9" t="s">
        <v>132</v>
      </c>
      <c r="B181" s="12">
        <v>236788.11393329967</v>
      </c>
      <c r="C181">
        <f>SAFADModel_final_000042[[#This Row],[Whole Building:Facility Total Electric Demand Power '[W'](Hourly) ]]/1000</f>
        <v>236.78811393329966</v>
      </c>
    </row>
    <row r="182" spans="1:3" x14ac:dyDescent="0.25">
      <c r="A182" s="9" t="s">
        <v>133</v>
      </c>
      <c r="B182" s="12">
        <v>242343.42291659047</v>
      </c>
      <c r="C182">
        <f>SAFADModel_final_000042[[#This Row],[Whole Building:Facility Total Electric Demand Power '[W'](Hourly) ]]/1000</f>
        <v>242.34342291659047</v>
      </c>
    </row>
    <row r="183" spans="1:3" x14ac:dyDescent="0.25">
      <c r="A183" s="9" t="s">
        <v>134</v>
      </c>
      <c r="B183" s="12">
        <v>249080.33079222761</v>
      </c>
      <c r="C183">
        <f>SAFADModel_final_000042[[#This Row],[Whole Building:Facility Total Electric Demand Power '[W'](Hourly) ]]/1000</f>
        <v>249.08033079222761</v>
      </c>
    </row>
    <row r="184" spans="1:3" x14ac:dyDescent="0.25">
      <c r="A184" s="9" t="s">
        <v>135</v>
      </c>
      <c r="B184" s="12">
        <v>254762.62915666823</v>
      </c>
      <c r="C184">
        <f>SAFADModel_final_000042[[#This Row],[Whole Building:Facility Total Electric Demand Power '[W'](Hourly) ]]/1000</f>
        <v>254.76262915666823</v>
      </c>
    </row>
    <row r="185" spans="1:3" x14ac:dyDescent="0.25">
      <c r="A185" s="9" t="s">
        <v>136</v>
      </c>
      <c r="B185" s="12">
        <v>241462.59190000399</v>
      </c>
      <c r="C185">
        <f>SAFADModel_final_000042[[#This Row],[Whole Building:Facility Total Electric Demand Power '[W'](Hourly) ]]/1000</f>
        <v>241.46259190000399</v>
      </c>
    </row>
    <row r="186" spans="1:3" x14ac:dyDescent="0.25">
      <c r="A186" s="9" t="s">
        <v>137</v>
      </c>
      <c r="B186" s="12">
        <v>219778.32512822785</v>
      </c>
      <c r="C186">
        <f>SAFADModel_final_000042[[#This Row],[Whole Building:Facility Total Electric Demand Power '[W'](Hourly) ]]/1000</f>
        <v>219.77832512822786</v>
      </c>
    </row>
    <row r="187" spans="1:3" x14ac:dyDescent="0.25">
      <c r="A187" s="9" t="s">
        <v>138</v>
      </c>
      <c r="B187" s="12">
        <v>76945.59584835406</v>
      </c>
      <c r="C187">
        <f>SAFADModel_final_000042[[#This Row],[Whole Building:Facility Total Electric Demand Power '[W'](Hourly) ]]/1000</f>
        <v>76.94559584835406</v>
      </c>
    </row>
    <row r="188" spans="1:3" x14ac:dyDescent="0.25">
      <c r="A188" s="9" t="s">
        <v>139</v>
      </c>
      <c r="B188" s="12">
        <v>38126.97480371358</v>
      </c>
      <c r="C188">
        <f>SAFADModel_final_000042[[#This Row],[Whole Building:Facility Total Electric Demand Power '[W'](Hourly) ]]/1000</f>
        <v>38.12697480371358</v>
      </c>
    </row>
    <row r="189" spans="1:3" x14ac:dyDescent="0.25">
      <c r="A189" s="9" t="s">
        <v>140</v>
      </c>
      <c r="B189" s="12">
        <v>15394.660588779167</v>
      </c>
      <c r="C189">
        <f>SAFADModel_final_000042[[#This Row],[Whole Building:Facility Total Electric Demand Power '[W'](Hourly) ]]/1000</f>
        <v>15.394660588779166</v>
      </c>
    </row>
    <row r="190" spans="1:3" x14ac:dyDescent="0.25">
      <c r="A190" s="9" t="s">
        <v>141</v>
      </c>
      <c r="B190" s="12">
        <v>11828.315478662058</v>
      </c>
      <c r="C190">
        <f>SAFADModel_final_000042[[#This Row],[Whole Building:Facility Total Electric Demand Power '[W'](Hourly) ]]/1000</f>
        <v>11.828315478662057</v>
      </c>
    </row>
    <row r="191" spans="1:3" x14ac:dyDescent="0.25">
      <c r="A191" s="9" t="s">
        <v>142</v>
      </c>
      <c r="B191" s="12">
        <v>11418.835824289368</v>
      </c>
      <c r="C191">
        <f>SAFADModel_final_000042[[#This Row],[Whole Building:Facility Total Electric Demand Power '[W'](Hourly) ]]/1000</f>
        <v>11.418835824289369</v>
      </c>
    </row>
    <row r="192" spans="1:3" x14ac:dyDescent="0.25">
      <c r="A192" s="9" t="s">
        <v>143</v>
      </c>
      <c r="B192" s="12">
        <v>11423.400994335365</v>
      </c>
      <c r="C192">
        <f>SAFADModel_final_000042[[#This Row],[Whole Building:Facility Total Electric Demand Power '[W'](Hourly) ]]/1000</f>
        <v>11.423400994335365</v>
      </c>
    </row>
    <row r="193" spans="1:3" x14ac:dyDescent="0.25">
      <c r="A193" s="9" t="s">
        <v>144</v>
      </c>
      <c r="B193" s="12">
        <v>11411.374643926552</v>
      </c>
      <c r="C193">
        <f>SAFADModel_final_000042[[#This Row],[Whole Building:Facility Total Electric Demand Power '[W'](Hourly) ]]/1000</f>
        <v>11.411374643926552</v>
      </c>
    </row>
    <row r="194" spans="1:3" x14ac:dyDescent="0.25">
      <c r="A194" s="9" t="s">
        <v>145</v>
      </c>
      <c r="B194" s="12">
        <v>11391.234335486473</v>
      </c>
      <c r="C194">
        <f>SAFADModel_final_000042[[#This Row],[Whole Building:Facility Total Electric Demand Power '[W'](Hourly) ]]/1000</f>
        <v>11.391234335486473</v>
      </c>
    </row>
    <row r="195" spans="1:3" x14ac:dyDescent="0.25">
      <c r="A195" s="9" t="s">
        <v>146</v>
      </c>
      <c r="B195" s="12">
        <v>11370.590044776067</v>
      </c>
      <c r="C195">
        <f>SAFADModel_final_000042[[#This Row],[Whole Building:Facility Total Electric Demand Power '[W'](Hourly) ]]/1000</f>
        <v>11.370590044776067</v>
      </c>
    </row>
    <row r="196" spans="1:3" x14ac:dyDescent="0.25">
      <c r="A196" s="9" t="s">
        <v>147</v>
      </c>
      <c r="B196" s="12">
        <v>11350.245084422166</v>
      </c>
      <c r="C196">
        <f>SAFADModel_final_000042[[#This Row],[Whole Building:Facility Total Electric Demand Power '[W'](Hourly) ]]/1000</f>
        <v>11.350245084422166</v>
      </c>
    </row>
    <row r="197" spans="1:3" x14ac:dyDescent="0.25">
      <c r="A197" s="9" t="s">
        <v>148</v>
      </c>
      <c r="B197" s="12">
        <v>11331.129073139933</v>
      </c>
      <c r="C197">
        <f>SAFADModel_final_000042[[#This Row],[Whole Building:Facility Total Electric Demand Power '[W'](Hourly) ]]/1000</f>
        <v>11.331129073139934</v>
      </c>
    </row>
    <row r="198" spans="1:3" x14ac:dyDescent="0.25">
      <c r="A198" s="9" t="s">
        <v>149</v>
      </c>
      <c r="B198" s="12">
        <v>11309.843258721192</v>
      </c>
      <c r="C198">
        <f>SAFADModel_final_000042[[#This Row],[Whole Building:Facility Total Electric Demand Power '[W'](Hourly) ]]/1000</f>
        <v>11.309843258721191</v>
      </c>
    </row>
    <row r="199" spans="1:3" x14ac:dyDescent="0.25">
      <c r="A199" s="9" t="s">
        <v>150</v>
      </c>
      <c r="B199" s="12">
        <v>11320.842966710145</v>
      </c>
      <c r="C199">
        <f>SAFADModel_final_000042[[#This Row],[Whole Building:Facility Total Electric Demand Power '[W'](Hourly) ]]/1000</f>
        <v>11.320842966710144</v>
      </c>
    </row>
    <row r="200" spans="1:3" x14ac:dyDescent="0.25">
      <c r="A200" s="9" t="s">
        <v>151</v>
      </c>
      <c r="B200" s="12">
        <v>11362.094968355805</v>
      </c>
      <c r="C200">
        <f>SAFADModel_final_000042[[#This Row],[Whole Building:Facility Total Electric Demand Power '[W'](Hourly) ]]/1000</f>
        <v>11.362094968355805</v>
      </c>
    </row>
    <row r="201" spans="1:3" x14ac:dyDescent="0.25">
      <c r="A201" s="9" t="s">
        <v>152</v>
      </c>
      <c r="B201" s="12">
        <v>11419.768155146214</v>
      </c>
      <c r="C201">
        <f>SAFADModel_final_000042[[#This Row],[Whole Building:Facility Total Electric Demand Power '[W'](Hourly) ]]/1000</f>
        <v>11.419768155146214</v>
      </c>
    </row>
    <row r="202" spans="1:3" x14ac:dyDescent="0.25">
      <c r="A202" s="9" t="s">
        <v>153</v>
      </c>
      <c r="B202" s="12">
        <v>11452.927907881271</v>
      </c>
      <c r="C202">
        <f>SAFADModel_final_000042[[#This Row],[Whole Building:Facility Total Electric Demand Power '[W'](Hourly) ]]/1000</f>
        <v>11.452927907881271</v>
      </c>
    </row>
    <row r="203" spans="1:3" x14ac:dyDescent="0.25">
      <c r="A203" s="9" t="s">
        <v>154</v>
      </c>
      <c r="B203" s="12">
        <v>11500.978347179007</v>
      </c>
      <c r="C203">
        <f>SAFADModel_final_000042[[#This Row],[Whole Building:Facility Total Electric Demand Power '[W'](Hourly) ]]/1000</f>
        <v>11.500978347179007</v>
      </c>
    </row>
    <row r="204" spans="1:3" x14ac:dyDescent="0.25">
      <c r="A204" s="9" t="s">
        <v>155</v>
      </c>
      <c r="B204" s="12">
        <v>11572.276611853484</v>
      </c>
      <c r="C204">
        <f>SAFADModel_final_000042[[#This Row],[Whole Building:Facility Total Electric Demand Power '[W'](Hourly) ]]/1000</f>
        <v>11.572276611853484</v>
      </c>
    </row>
    <row r="205" spans="1:3" x14ac:dyDescent="0.25">
      <c r="A205" s="9" t="s">
        <v>156</v>
      </c>
      <c r="B205" s="12">
        <v>11606.944042842466</v>
      </c>
      <c r="C205">
        <f>SAFADModel_final_000042[[#This Row],[Whole Building:Facility Total Electric Demand Power '[W'](Hourly) ]]/1000</f>
        <v>11.606944042842466</v>
      </c>
    </row>
    <row r="206" spans="1:3" x14ac:dyDescent="0.25">
      <c r="A206" s="9" t="s">
        <v>157</v>
      </c>
      <c r="B206" s="12">
        <v>11610.075587006753</v>
      </c>
      <c r="C206">
        <f>SAFADModel_final_000042[[#This Row],[Whole Building:Facility Total Electric Demand Power '[W'](Hourly) ]]/1000</f>
        <v>11.610075587006753</v>
      </c>
    </row>
    <row r="207" spans="1:3" x14ac:dyDescent="0.25">
      <c r="A207" s="9" t="s">
        <v>158</v>
      </c>
      <c r="B207" s="12">
        <v>11601.338743980485</v>
      </c>
      <c r="C207">
        <f>SAFADModel_final_000042[[#This Row],[Whole Building:Facility Total Electric Demand Power '[W'](Hourly) ]]/1000</f>
        <v>11.601338743980484</v>
      </c>
    </row>
    <row r="208" spans="1:3" x14ac:dyDescent="0.25">
      <c r="A208" s="9" t="s">
        <v>159</v>
      </c>
      <c r="B208" s="12">
        <v>11586.54896177149</v>
      </c>
      <c r="C208">
        <f>SAFADModel_final_000042[[#This Row],[Whole Building:Facility Total Electric Demand Power '[W'](Hourly) ]]/1000</f>
        <v>11.58654896177149</v>
      </c>
    </row>
    <row r="209" spans="1:3" x14ac:dyDescent="0.25">
      <c r="A209" s="9" t="s">
        <v>160</v>
      </c>
      <c r="B209" s="12">
        <v>11567.846010571693</v>
      </c>
      <c r="C209">
        <f>SAFADModel_final_000042[[#This Row],[Whole Building:Facility Total Electric Demand Power '[W'](Hourly) ]]/1000</f>
        <v>11.567846010571692</v>
      </c>
    </row>
    <row r="210" spans="1:3" x14ac:dyDescent="0.25">
      <c r="A210" s="9" t="s">
        <v>161</v>
      </c>
      <c r="B210" s="12">
        <v>11546.663965114554</v>
      </c>
      <c r="C210">
        <f>SAFADModel_final_000042[[#This Row],[Whole Building:Facility Total Electric Demand Power '[W'](Hourly) ]]/1000</f>
        <v>11.546663965114554</v>
      </c>
    </row>
    <row r="211" spans="1:3" x14ac:dyDescent="0.25">
      <c r="A211" s="9" t="s">
        <v>162</v>
      </c>
      <c r="B211" s="12">
        <v>11526.082377734761</v>
      </c>
      <c r="C211">
        <f>SAFADModel_final_000042[[#This Row],[Whole Building:Facility Total Electric Demand Power '[W'](Hourly) ]]/1000</f>
        <v>11.526082377734761</v>
      </c>
    </row>
    <row r="212" spans="1:3" x14ac:dyDescent="0.25">
      <c r="A212" s="9" t="s">
        <v>163</v>
      </c>
      <c r="B212" s="12">
        <v>11502.314383322968</v>
      </c>
      <c r="C212">
        <f>SAFADModel_final_000042[[#This Row],[Whole Building:Facility Total Electric Demand Power '[W'](Hourly) ]]/1000</f>
        <v>11.502314383322968</v>
      </c>
    </row>
    <row r="213" spans="1:3" x14ac:dyDescent="0.25">
      <c r="A213" s="9" t="s">
        <v>164</v>
      </c>
      <c r="B213" s="12">
        <v>11477.703898779102</v>
      </c>
      <c r="C213">
        <f>SAFADModel_final_000042[[#This Row],[Whole Building:Facility Total Electric Demand Power '[W'](Hourly) ]]/1000</f>
        <v>11.477703898779103</v>
      </c>
    </row>
    <row r="214" spans="1:3" x14ac:dyDescent="0.25">
      <c r="A214" s="9" t="s">
        <v>165</v>
      </c>
      <c r="B214" s="12">
        <v>11452.030586543638</v>
      </c>
      <c r="C214">
        <f>SAFADModel_final_000042[[#This Row],[Whole Building:Facility Total Electric Demand Power '[W'](Hourly) ]]/1000</f>
        <v>11.452030586543639</v>
      </c>
    </row>
    <row r="215" spans="1:3" x14ac:dyDescent="0.25">
      <c r="A215" s="9" t="s">
        <v>166</v>
      </c>
      <c r="B215" s="12">
        <v>11420.839118136728</v>
      </c>
      <c r="C215">
        <f>SAFADModel_final_000042[[#This Row],[Whole Building:Facility Total Electric Demand Power '[W'](Hourly) ]]/1000</f>
        <v>11.420839118136728</v>
      </c>
    </row>
    <row r="216" spans="1:3" x14ac:dyDescent="0.25">
      <c r="A216" s="9" t="s">
        <v>167</v>
      </c>
      <c r="B216" s="12">
        <v>11393.19838039887</v>
      </c>
      <c r="C216">
        <f>SAFADModel_final_000042[[#This Row],[Whole Building:Facility Total Electric Demand Power '[W'](Hourly) ]]/1000</f>
        <v>11.39319838039887</v>
      </c>
    </row>
    <row r="217" spans="1:3" x14ac:dyDescent="0.25">
      <c r="A217" s="9" t="s">
        <v>168</v>
      </c>
      <c r="B217" s="12">
        <v>11369.828762380135</v>
      </c>
      <c r="C217">
        <f>SAFADModel_final_000042[[#This Row],[Whole Building:Facility Total Electric Demand Power '[W'](Hourly) ]]/1000</f>
        <v>11.369828762380136</v>
      </c>
    </row>
    <row r="218" spans="1:3" x14ac:dyDescent="0.25">
      <c r="A218" s="9" t="s">
        <v>169</v>
      </c>
      <c r="B218" s="12">
        <v>11352.194403935357</v>
      </c>
      <c r="C218">
        <f>SAFADModel_final_000042[[#This Row],[Whole Building:Facility Total Electric Demand Power '[W'](Hourly) ]]/1000</f>
        <v>11.352194403935357</v>
      </c>
    </row>
    <row r="219" spans="1:3" x14ac:dyDescent="0.25">
      <c r="A219" s="9" t="s">
        <v>170</v>
      </c>
      <c r="B219" s="12">
        <v>11337.264943427012</v>
      </c>
      <c r="C219">
        <f>SAFADModel_final_000042[[#This Row],[Whole Building:Facility Total Electric Demand Power '[W'](Hourly) ]]/1000</f>
        <v>11.337264943427012</v>
      </c>
    </row>
    <row r="220" spans="1:3" x14ac:dyDescent="0.25">
      <c r="A220" s="9" t="s">
        <v>171</v>
      </c>
      <c r="B220" s="12">
        <v>11324.58970845106</v>
      </c>
      <c r="C220">
        <f>SAFADModel_final_000042[[#This Row],[Whole Building:Facility Total Electric Demand Power '[W'](Hourly) ]]/1000</f>
        <v>11.324589708451059</v>
      </c>
    </row>
    <row r="221" spans="1:3" x14ac:dyDescent="0.25">
      <c r="A221" s="9" t="s">
        <v>172</v>
      </c>
      <c r="B221" s="12">
        <v>11316.114564961115</v>
      </c>
      <c r="C221">
        <f>SAFADModel_final_000042[[#This Row],[Whole Building:Facility Total Electric Demand Power '[W'](Hourly) ]]/1000</f>
        <v>11.316114564961115</v>
      </c>
    </row>
    <row r="222" spans="1:3" x14ac:dyDescent="0.25">
      <c r="A222" s="9" t="s">
        <v>173</v>
      </c>
      <c r="B222" s="12">
        <v>11309.61577292929</v>
      </c>
      <c r="C222">
        <f>SAFADModel_final_000042[[#This Row],[Whole Building:Facility Total Electric Demand Power '[W'](Hourly) ]]/1000</f>
        <v>11.309615772929289</v>
      </c>
    </row>
    <row r="223" spans="1:3" x14ac:dyDescent="0.25">
      <c r="A223" s="9" t="s">
        <v>174</v>
      </c>
      <c r="B223" s="12">
        <v>11322.258834938557</v>
      </c>
      <c r="C223">
        <f>SAFADModel_final_000042[[#This Row],[Whole Building:Facility Total Electric Demand Power '[W'](Hourly) ]]/1000</f>
        <v>11.322258834938557</v>
      </c>
    </row>
    <row r="224" spans="1:3" x14ac:dyDescent="0.25">
      <c r="A224" s="9" t="s">
        <v>175</v>
      </c>
      <c r="B224" s="12">
        <v>11379.264820231305</v>
      </c>
      <c r="C224">
        <f>SAFADModel_final_000042[[#This Row],[Whole Building:Facility Total Electric Demand Power '[W'](Hourly) ]]/1000</f>
        <v>11.379264820231304</v>
      </c>
    </row>
    <row r="225" spans="1:3" x14ac:dyDescent="0.25">
      <c r="A225" s="9" t="s">
        <v>176</v>
      </c>
      <c r="B225" s="12">
        <v>34679.161918141705</v>
      </c>
      <c r="C225">
        <f>SAFADModel_final_000042[[#This Row],[Whole Building:Facility Total Electric Demand Power '[W'](Hourly) ]]/1000</f>
        <v>34.679161918141702</v>
      </c>
    </row>
    <row r="226" spans="1:3" x14ac:dyDescent="0.25">
      <c r="A226" s="9" t="s">
        <v>177</v>
      </c>
      <c r="B226" s="12">
        <v>106226.55005424026</v>
      </c>
      <c r="C226">
        <f>SAFADModel_final_000042[[#This Row],[Whole Building:Facility Total Electric Demand Power '[W'](Hourly) ]]/1000</f>
        <v>106.22655005424026</v>
      </c>
    </row>
    <row r="227" spans="1:3" x14ac:dyDescent="0.25">
      <c r="A227" s="9" t="s">
        <v>178</v>
      </c>
      <c r="B227" s="12">
        <v>176026.72429607192</v>
      </c>
      <c r="C227">
        <f>SAFADModel_final_000042[[#This Row],[Whole Building:Facility Total Electric Demand Power '[W'](Hourly) ]]/1000</f>
        <v>176.0267242960719</v>
      </c>
    </row>
    <row r="228" spans="1:3" x14ac:dyDescent="0.25">
      <c r="A228" s="9" t="s">
        <v>179</v>
      </c>
      <c r="B228" s="12">
        <v>218327.60537110598</v>
      </c>
      <c r="C228">
        <f>SAFADModel_final_000042[[#This Row],[Whole Building:Facility Total Electric Demand Power '[W'](Hourly) ]]/1000</f>
        <v>218.32760537110599</v>
      </c>
    </row>
    <row r="229" spans="1:3" x14ac:dyDescent="0.25">
      <c r="A229" s="9" t="s">
        <v>180</v>
      </c>
      <c r="B229" s="12">
        <v>259504.00163677978</v>
      </c>
      <c r="C229">
        <f>SAFADModel_final_000042[[#This Row],[Whole Building:Facility Total Electric Demand Power '[W'](Hourly) ]]/1000</f>
        <v>259.50400163677978</v>
      </c>
    </row>
    <row r="230" spans="1:3" x14ac:dyDescent="0.25">
      <c r="A230" s="9" t="s">
        <v>181</v>
      </c>
      <c r="B230" s="12">
        <v>261385.01381918753</v>
      </c>
      <c r="C230">
        <f>SAFADModel_final_000042[[#This Row],[Whole Building:Facility Total Electric Demand Power '[W'](Hourly) ]]/1000</f>
        <v>261.38501381918752</v>
      </c>
    </row>
    <row r="231" spans="1:3" x14ac:dyDescent="0.25">
      <c r="A231" s="9" t="s">
        <v>182</v>
      </c>
      <c r="B231" s="12">
        <v>250554.39025345727</v>
      </c>
      <c r="C231">
        <f>SAFADModel_final_000042[[#This Row],[Whole Building:Facility Total Electric Demand Power '[W'](Hourly) ]]/1000</f>
        <v>250.55439025345726</v>
      </c>
    </row>
    <row r="232" spans="1:3" x14ac:dyDescent="0.25">
      <c r="A232" s="9" t="s">
        <v>183</v>
      </c>
      <c r="B232" s="12">
        <v>255426.43182566308</v>
      </c>
      <c r="C232">
        <f>SAFADModel_final_000042[[#This Row],[Whole Building:Facility Total Electric Demand Power '[W'](Hourly) ]]/1000</f>
        <v>255.42643182566309</v>
      </c>
    </row>
    <row r="233" spans="1:3" x14ac:dyDescent="0.25">
      <c r="A233" s="9" t="s">
        <v>184</v>
      </c>
      <c r="B233" s="12">
        <v>224126.32099783033</v>
      </c>
      <c r="C233">
        <f>SAFADModel_final_000042[[#This Row],[Whole Building:Facility Total Electric Demand Power '[W'](Hourly) ]]/1000</f>
        <v>224.12632099783033</v>
      </c>
    </row>
    <row r="234" spans="1:3" x14ac:dyDescent="0.25">
      <c r="A234" s="9" t="s">
        <v>185</v>
      </c>
      <c r="B234" s="12">
        <v>108551.20390205075</v>
      </c>
      <c r="C234">
        <f>SAFADModel_final_000042[[#This Row],[Whole Building:Facility Total Electric Demand Power '[W'](Hourly) ]]/1000</f>
        <v>108.55120390205074</v>
      </c>
    </row>
    <row r="235" spans="1:3" x14ac:dyDescent="0.25">
      <c r="A235" s="9" t="s">
        <v>186</v>
      </c>
      <c r="B235" s="12">
        <v>70567.052940357287</v>
      </c>
      <c r="C235">
        <f>SAFADModel_final_000042[[#This Row],[Whole Building:Facility Total Electric Demand Power '[W'](Hourly) ]]/1000</f>
        <v>70.567052940357286</v>
      </c>
    </row>
    <row r="236" spans="1:3" x14ac:dyDescent="0.25">
      <c r="A236" s="9" t="s">
        <v>187</v>
      </c>
      <c r="B236" s="12">
        <v>31552.319043354892</v>
      </c>
      <c r="C236">
        <f>SAFADModel_final_000042[[#This Row],[Whole Building:Facility Total Electric Demand Power '[W'](Hourly) ]]/1000</f>
        <v>31.552319043354892</v>
      </c>
    </row>
    <row r="237" spans="1:3" x14ac:dyDescent="0.25">
      <c r="A237" s="9" t="s">
        <v>188</v>
      </c>
      <c r="B237" s="12">
        <v>12209.872584066114</v>
      </c>
      <c r="C237">
        <f>SAFADModel_final_000042[[#This Row],[Whole Building:Facility Total Electric Demand Power '[W'](Hourly) ]]/1000</f>
        <v>12.209872584066114</v>
      </c>
    </row>
    <row r="238" spans="1:3" x14ac:dyDescent="0.25">
      <c r="A238" s="9" t="s">
        <v>189</v>
      </c>
      <c r="B238" s="12">
        <v>11777.844113136684</v>
      </c>
      <c r="C238">
        <f>SAFADModel_final_000042[[#This Row],[Whole Building:Facility Total Electric Demand Power '[W'](Hourly) ]]/1000</f>
        <v>11.777844113136684</v>
      </c>
    </row>
    <row r="239" spans="1:3" x14ac:dyDescent="0.25">
      <c r="A239" s="9" t="s">
        <v>190</v>
      </c>
      <c r="B239" s="12">
        <v>11360.811154928793</v>
      </c>
      <c r="C239">
        <f>SAFADModel_final_000042[[#This Row],[Whole Building:Facility Total Electric Demand Power '[W'](Hourly) ]]/1000</f>
        <v>11.360811154928793</v>
      </c>
    </row>
    <row r="240" spans="1:3" x14ac:dyDescent="0.25">
      <c r="A240" s="9" t="s">
        <v>191</v>
      </c>
      <c r="B240" s="12">
        <v>11360.083299963497</v>
      </c>
      <c r="C240">
        <f>SAFADModel_final_000042[[#This Row],[Whole Building:Facility Total Electric Demand Power '[W'](Hourly) ]]/1000</f>
        <v>11.360083299963497</v>
      </c>
    </row>
    <row r="241" spans="1:3" x14ac:dyDescent="0.25">
      <c r="A241" s="9" t="s">
        <v>192</v>
      </c>
      <c r="B241" s="12">
        <v>11354.157346274384</v>
      </c>
      <c r="C241">
        <f>SAFADModel_final_000042[[#This Row],[Whole Building:Facility Total Electric Demand Power '[W'](Hourly) ]]/1000</f>
        <v>11.354157346274384</v>
      </c>
    </row>
    <row r="242" spans="1:3" x14ac:dyDescent="0.25">
      <c r="A242" s="9" t="s">
        <v>193</v>
      </c>
      <c r="B242" s="12">
        <v>11345.992565702967</v>
      </c>
      <c r="C242">
        <f>SAFADModel_final_000042[[#This Row],[Whole Building:Facility Total Electric Demand Power '[W'](Hourly) ]]/1000</f>
        <v>11.345992565702968</v>
      </c>
    </row>
    <row r="243" spans="1:3" x14ac:dyDescent="0.25">
      <c r="A243" s="9" t="s">
        <v>194</v>
      </c>
      <c r="B243" s="12">
        <v>11344.728823832025</v>
      </c>
      <c r="C243">
        <f>SAFADModel_final_000042[[#This Row],[Whole Building:Facility Total Electric Demand Power '[W'](Hourly) ]]/1000</f>
        <v>11.344728823832025</v>
      </c>
    </row>
    <row r="244" spans="1:3" x14ac:dyDescent="0.25">
      <c r="A244" s="9" t="s">
        <v>195</v>
      </c>
      <c r="B244" s="12">
        <v>11321.253834072964</v>
      </c>
      <c r="C244">
        <f>SAFADModel_final_000042[[#This Row],[Whole Building:Facility Total Electric Demand Power '[W'](Hourly) ]]/1000</f>
        <v>11.321253834072964</v>
      </c>
    </row>
    <row r="245" spans="1:3" x14ac:dyDescent="0.25">
      <c r="A245" s="9" t="s">
        <v>196</v>
      </c>
      <c r="B245" s="12">
        <v>11262.007176772939</v>
      </c>
      <c r="C245">
        <f>SAFADModel_final_000042[[#This Row],[Whole Building:Facility Total Electric Demand Power '[W'](Hourly) ]]/1000</f>
        <v>11.262007176772938</v>
      </c>
    </row>
    <row r="246" spans="1:3" x14ac:dyDescent="0.25">
      <c r="A246" s="9" t="s">
        <v>197</v>
      </c>
      <c r="B246" s="12">
        <v>11190.471054136979</v>
      </c>
      <c r="C246">
        <f>SAFADModel_final_000042[[#This Row],[Whole Building:Facility Total Electric Demand Power '[W'](Hourly) ]]/1000</f>
        <v>11.190471054136978</v>
      </c>
    </row>
    <row r="247" spans="1:3" x14ac:dyDescent="0.25">
      <c r="A247" s="9" t="s">
        <v>198</v>
      </c>
      <c r="B247" s="12">
        <v>11175.22541020571</v>
      </c>
      <c r="C247">
        <f>SAFADModel_final_000042[[#This Row],[Whole Building:Facility Total Electric Demand Power '[W'](Hourly) ]]/1000</f>
        <v>11.17522541020571</v>
      </c>
    </row>
    <row r="248" spans="1:3" x14ac:dyDescent="0.25">
      <c r="A248" s="9" t="s">
        <v>199</v>
      </c>
      <c r="B248" s="12">
        <v>11261.175143883638</v>
      </c>
      <c r="C248">
        <f>SAFADModel_final_000042[[#This Row],[Whole Building:Facility Total Electric Demand Power '[W'](Hourly) ]]/1000</f>
        <v>11.261175143883639</v>
      </c>
    </row>
    <row r="249" spans="1:3" x14ac:dyDescent="0.25">
      <c r="A249" s="9" t="s">
        <v>200</v>
      </c>
      <c r="B249" s="12">
        <v>31583.980303130254</v>
      </c>
      <c r="C249">
        <f>SAFADModel_final_000042[[#This Row],[Whole Building:Facility Total Electric Demand Power '[W'](Hourly) ]]/1000</f>
        <v>31.583980303130254</v>
      </c>
    </row>
    <row r="250" spans="1:3" x14ac:dyDescent="0.25">
      <c r="A250" s="9" t="s">
        <v>201</v>
      </c>
      <c r="B250" s="12">
        <v>159735.11267367753</v>
      </c>
      <c r="C250">
        <f>SAFADModel_final_000042[[#This Row],[Whole Building:Facility Total Electric Demand Power '[W'](Hourly) ]]/1000</f>
        <v>159.73511267367752</v>
      </c>
    </row>
    <row r="251" spans="1:3" x14ac:dyDescent="0.25">
      <c r="A251" s="9" t="s">
        <v>202</v>
      </c>
      <c r="B251" s="12">
        <v>210338.62945795842</v>
      </c>
      <c r="C251">
        <f>SAFADModel_final_000042[[#This Row],[Whole Building:Facility Total Electric Demand Power '[W'](Hourly) ]]/1000</f>
        <v>210.33862945795843</v>
      </c>
    </row>
    <row r="252" spans="1:3" x14ac:dyDescent="0.25">
      <c r="A252" s="9" t="s">
        <v>203</v>
      </c>
      <c r="B252" s="12">
        <v>234025.2530498105</v>
      </c>
      <c r="C252">
        <f>SAFADModel_final_000042[[#This Row],[Whole Building:Facility Total Electric Demand Power '[W'](Hourly) ]]/1000</f>
        <v>234.02525304981052</v>
      </c>
    </row>
    <row r="253" spans="1:3" x14ac:dyDescent="0.25">
      <c r="A253" s="9" t="s">
        <v>204</v>
      </c>
      <c r="B253" s="12">
        <v>235761.53181843305</v>
      </c>
      <c r="C253">
        <f>SAFADModel_final_000042[[#This Row],[Whole Building:Facility Total Electric Demand Power '[W'](Hourly) ]]/1000</f>
        <v>235.76153181843304</v>
      </c>
    </row>
    <row r="254" spans="1:3" x14ac:dyDescent="0.25">
      <c r="A254" s="9" t="s">
        <v>205</v>
      </c>
      <c r="B254" s="12">
        <v>238071.89313871725</v>
      </c>
      <c r="C254">
        <f>SAFADModel_final_000042[[#This Row],[Whole Building:Facility Total Electric Demand Power '[W'](Hourly) ]]/1000</f>
        <v>238.07189313871726</v>
      </c>
    </row>
    <row r="255" spans="1:3" x14ac:dyDescent="0.25">
      <c r="A255" s="9" t="s">
        <v>206</v>
      </c>
      <c r="B255" s="12">
        <v>255362.72188453694</v>
      </c>
      <c r="C255">
        <f>SAFADModel_final_000042[[#This Row],[Whole Building:Facility Total Electric Demand Power '[W'](Hourly) ]]/1000</f>
        <v>255.36272188453694</v>
      </c>
    </row>
    <row r="256" spans="1:3" x14ac:dyDescent="0.25">
      <c r="A256" s="9" t="s">
        <v>207</v>
      </c>
      <c r="B256" s="12">
        <v>266214.3900529588</v>
      </c>
      <c r="C256">
        <f>SAFADModel_final_000042[[#This Row],[Whole Building:Facility Total Electric Demand Power '[W'](Hourly) ]]/1000</f>
        <v>266.21439005295878</v>
      </c>
    </row>
    <row r="257" spans="1:3" x14ac:dyDescent="0.25">
      <c r="A257" s="9" t="s">
        <v>208</v>
      </c>
      <c r="B257" s="12">
        <v>263161.85598255537</v>
      </c>
      <c r="C257">
        <f>SAFADModel_final_000042[[#This Row],[Whole Building:Facility Total Electric Demand Power '[W'](Hourly) ]]/1000</f>
        <v>263.16185598255538</v>
      </c>
    </row>
    <row r="258" spans="1:3" x14ac:dyDescent="0.25">
      <c r="A258" s="9" t="s">
        <v>209</v>
      </c>
      <c r="B258" s="12">
        <v>242045.10374857616</v>
      </c>
      <c r="C258">
        <f>SAFADModel_final_000042[[#This Row],[Whole Building:Facility Total Electric Demand Power '[W'](Hourly) ]]/1000</f>
        <v>242.04510374857617</v>
      </c>
    </row>
    <row r="259" spans="1:3" x14ac:dyDescent="0.25">
      <c r="A259" s="9" t="s">
        <v>210</v>
      </c>
      <c r="B259" s="12">
        <v>115574.257694221</v>
      </c>
      <c r="C259">
        <f>SAFADModel_final_000042[[#This Row],[Whole Building:Facility Total Electric Demand Power '[W'](Hourly) ]]/1000</f>
        <v>115.574257694221</v>
      </c>
    </row>
    <row r="260" spans="1:3" x14ac:dyDescent="0.25">
      <c r="A260" s="9" t="s">
        <v>211</v>
      </c>
      <c r="B260" s="12">
        <v>83256.489251174338</v>
      </c>
      <c r="C260">
        <f>SAFADModel_final_000042[[#This Row],[Whole Building:Facility Total Electric Demand Power '[W'](Hourly) ]]/1000</f>
        <v>83.256489251174344</v>
      </c>
    </row>
    <row r="261" spans="1:3" x14ac:dyDescent="0.25">
      <c r="A261" s="9" t="s">
        <v>212</v>
      </c>
      <c r="B261" s="12">
        <v>60215.53014464437</v>
      </c>
      <c r="C261">
        <f>SAFADModel_final_000042[[#This Row],[Whole Building:Facility Total Electric Demand Power '[W'](Hourly) ]]/1000</f>
        <v>60.215530144644369</v>
      </c>
    </row>
    <row r="262" spans="1:3" x14ac:dyDescent="0.25">
      <c r="A262" s="9" t="s">
        <v>213</v>
      </c>
      <c r="B262" s="12">
        <v>11437.106240872728</v>
      </c>
      <c r="C262">
        <f>SAFADModel_final_000042[[#This Row],[Whole Building:Facility Total Electric Demand Power '[W'](Hourly) ]]/1000</f>
        <v>11.437106240872728</v>
      </c>
    </row>
    <row r="263" spans="1:3" x14ac:dyDescent="0.25">
      <c r="A263" s="9" t="s">
        <v>214</v>
      </c>
      <c r="B263" s="12">
        <v>11401.046304826088</v>
      </c>
      <c r="C263">
        <f>SAFADModel_final_000042[[#This Row],[Whole Building:Facility Total Electric Demand Power '[W'](Hourly) ]]/1000</f>
        <v>11.401046304826089</v>
      </c>
    </row>
    <row r="264" spans="1:3" x14ac:dyDescent="0.25">
      <c r="A264" s="9" t="s">
        <v>215</v>
      </c>
      <c r="B264" s="12">
        <v>11348.677886098305</v>
      </c>
      <c r="C264">
        <f>SAFADModel_final_000042[[#This Row],[Whole Building:Facility Total Electric Demand Power '[W'](Hourly) ]]/1000</f>
        <v>11.348677886098304</v>
      </c>
    </row>
    <row r="265" spans="1:3" x14ac:dyDescent="0.25">
      <c r="A265" s="9" t="s">
        <v>216</v>
      </c>
      <c r="B265" s="12">
        <v>11299.394438584386</v>
      </c>
      <c r="C265">
        <f>SAFADModel_final_000042[[#This Row],[Whole Building:Facility Total Electric Demand Power '[W'](Hourly) ]]/1000</f>
        <v>11.299394438584386</v>
      </c>
    </row>
    <row r="266" spans="1:3" x14ac:dyDescent="0.25">
      <c r="A266" s="9" t="s">
        <v>217</v>
      </c>
      <c r="B266" s="12">
        <v>11244.914450392202</v>
      </c>
      <c r="C266">
        <f>SAFADModel_final_000042[[#This Row],[Whole Building:Facility Total Electric Demand Power '[W'](Hourly) ]]/1000</f>
        <v>11.244914450392201</v>
      </c>
    </row>
    <row r="267" spans="1:3" x14ac:dyDescent="0.25">
      <c r="A267" s="9" t="s">
        <v>218</v>
      </c>
      <c r="B267" s="12">
        <v>11176.06316270565</v>
      </c>
      <c r="C267">
        <f>SAFADModel_final_000042[[#This Row],[Whole Building:Facility Total Electric Demand Power '[W'](Hourly) ]]/1000</f>
        <v>11.176063162705651</v>
      </c>
    </row>
    <row r="268" spans="1:3" x14ac:dyDescent="0.25">
      <c r="A268" s="9" t="s">
        <v>219</v>
      </c>
      <c r="B268" s="12">
        <v>11122.386462114271</v>
      </c>
      <c r="C268">
        <f>SAFADModel_final_000042[[#This Row],[Whole Building:Facility Total Electric Demand Power '[W'](Hourly) ]]/1000</f>
        <v>11.122386462114271</v>
      </c>
    </row>
    <row r="269" spans="1:3" x14ac:dyDescent="0.25">
      <c r="A269" s="9" t="s">
        <v>220</v>
      </c>
      <c r="B269" s="12">
        <v>11106.34593855023</v>
      </c>
      <c r="C269">
        <f>SAFADModel_final_000042[[#This Row],[Whole Building:Facility Total Electric Demand Power '[W'](Hourly) ]]/1000</f>
        <v>11.106345938550231</v>
      </c>
    </row>
    <row r="270" spans="1:3" x14ac:dyDescent="0.25">
      <c r="A270" s="9" t="s">
        <v>221</v>
      </c>
      <c r="B270" s="12">
        <v>11097.092801401881</v>
      </c>
      <c r="C270">
        <f>SAFADModel_final_000042[[#This Row],[Whole Building:Facility Total Electric Demand Power '[W'](Hourly) ]]/1000</f>
        <v>11.097092801401882</v>
      </c>
    </row>
    <row r="271" spans="1:3" x14ac:dyDescent="0.25">
      <c r="A271" s="9" t="s">
        <v>222</v>
      </c>
      <c r="B271" s="12">
        <v>11155.811184747407</v>
      </c>
      <c r="C271">
        <f>SAFADModel_final_000042[[#This Row],[Whole Building:Facility Total Electric Demand Power '[W'](Hourly) ]]/1000</f>
        <v>11.155811184747407</v>
      </c>
    </row>
    <row r="272" spans="1:3" x14ac:dyDescent="0.25">
      <c r="A272" s="9" t="s">
        <v>223</v>
      </c>
      <c r="B272" s="12">
        <v>11334.430121617081</v>
      </c>
      <c r="C272">
        <f>SAFADModel_final_000042[[#This Row],[Whole Building:Facility Total Electric Demand Power '[W'](Hourly) ]]/1000</f>
        <v>11.33443012161708</v>
      </c>
    </row>
    <row r="273" spans="1:3" x14ac:dyDescent="0.25">
      <c r="A273" s="9" t="s">
        <v>224</v>
      </c>
      <c r="B273" s="12">
        <v>39600.33552080072</v>
      </c>
      <c r="C273">
        <f>SAFADModel_final_000042[[#This Row],[Whole Building:Facility Total Electric Demand Power '[W'](Hourly) ]]/1000</f>
        <v>39.600335520800719</v>
      </c>
    </row>
    <row r="274" spans="1:3" x14ac:dyDescent="0.25">
      <c r="A274" s="9" t="s">
        <v>225</v>
      </c>
      <c r="B274" s="12">
        <v>149257.97749115751</v>
      </c>
      <c r="C274">
        <f>SAFADModel_final_000042[[#This Row],[Whole Building:Facility Total Electric Demand Power '[W'](Hourly) ]]/1000</f>
        <v>149.2579774911575</v>
      </c>
    </row>
    <row r="275" spans="1:3" x14ac:dyDescent="0.25">
      <c r="A275" s="9" t="s">
        <v>226</v>
      </c>
      <c r="B275" s="12">
        <v>220341.64225501008</v>
      </c>
      <c r="C275">
        <f>SAFADModel_final_000042[[#This Row],[Whole Building:Facility Total Electric Demand Power '[W'](Hourly) ]]/1000</f>
        <v>220.34164225501007</v>
      </c>
    </row>
    <row r="276" spans="1:3" x14ac:dyDescent="0.25">
      <c r="A276" s="9" t="s">
        <v>227</v>
      </c>
      <c r="B276" s="12">
        <v>225463.63079430163</v>
      </c>
      <c r="C276">
        <f>SAFADModel_final_000042[[#This Row],[Whole Building:Facility Total Electric Demand Power '[W'](Hourly) ]]/1000</f>
        <v>225.46363079430162</v>
      </c>
    </row>
    <row r="277" spans="1:3" x14ac:dyDescent="0.25">
      <c r="A277" s="9" t="s">
        <v>228</v>
      </c>
      <c r="B277" s="12">
        <v>230993.96263161511</v>
      </c>
      <c r="C277">
        <f>SAFADModel_final_000042[[#This Row],[Whole Building:Facility Total Electric Demand Power '[W'](Hourly) ]]/1000</f>
        <v>230.99396263161512</v>
      </c>
    </row>
    <row r="278" spans="1:3" x14ac:dyDescent="0.25">
      <c r="A278" s="9" t="s">
        <v>229</v>
      </c>
      <c r="B278" s="12">
        <v>239997.3126739935</v>
      </c>
      <c r="C278">
        <f>SAFADModel_final_000042[[#This Row],[Whole Building:Facility Total Electric Demand Power '[W'](Hourly) ]]/1000</f>
        <v>239.99731267399349</v>
      </c>
    </row>
    <row r="279" spans="1:3" x14ac:dyDescent="0.25">
      <c r="A279" s="9" t="s">
        <v>230</v>
      </c>
      <c r="B279" s="12">
        <v>246230.69236677894</v>
      </c>
      <c r="C279">
        <f>SAFADModel_final_000042[[#This Row],[Whole Building:Facility Total Electric Demand Power '[W'](Hourly) ]]/1000</f>
        <v>246.23069236677892</v>
      </c>
    </row>
    <row r="280" spans="1:3" x14ac:dyDescent="0.25">
      <c r="A280" s="9" t="s">
        <v>231</v>
      </c>
      <c r="B280" s="12">
        <v>240512.23869273849</v>
      </c>
      <c r="C280">
        <f>SAFADModel_final_000042[[#This Row],[Whole Building:Facility Total Electric Demand Power '[W'](Hourly) ]]/1000</f>
        <v>240.51223869273849</v>
      </c>
    </row>
    <row r="281" spans="1:3" x14ac:dyDescent="0.25">
      <c r="A281" s="9" t="s">
        <v>232</v>
      </c>
      <c r="B281" s="12">
        <v>211684.75616053888</v>
      </c>
      <c r="C281">
        <f>SAFADModel_final_000042[[#This Row],[Whole Building:Facility Total Electric Demand Power '[W'](Hourly) ]]/1000</f>
        <v>211.68475616053888</v>
      </c>
    </row>
    <row r="282" spans="1:3" x14ac:dyDescent="0.25">
      <c r="A282" s="9" t="s">
        <v>233</v>
      </c>
      <c r="B282" s="12">
        <v>189415.84385938503</v>
      </c>
      <c r="C282">
        <f>SAFADModel_final_000042[[#This Row],[Whole Building:Facility Total Electric Demand Power '[W'](Hourly) ]]/1000</f>
        <v>189.41584385938503</v>
      </c>
    </row>
    <row r="283" spans="1:3" x14ac:dyDescent="0.25">
      <c r="A283" s="9" t="s">
        <v>234</v>
      </c>
      <c r="B283" s="12">
        <v>73931.439540222535</v>
      </c>
      <c r="C283">
        <f>SAFADModel_final_000042[[#This Row],[Whole Building:Facility Total Electric Demand Power '[W'](Hourly) ]]/1000</f>
        <v>73.931439540222541</v>
      </c>
    </row>
    <row r="284" spans="1:3" x14ac:dyDescent="0.25">
      <c r="A284" s="9" t="s">
        <v>235</v>
      </c>
      <c r="B284" s="12">
        <v>38430.979411563494</v>
      </c>
      <c r="C284">
        <f>SAFADModel_final_000042[[#This Row],[Whole Building:Facility Total Electric Demand Power '[W'](Hourly) ]]/1000</f>
        <v>38.430979411563492</v>
      </c>
    </row>
    <row r="285" spans="1:3" x14ac:dyDescent="0.25">
      <c r="A285" s="9" t="s">
        <v>236</v>
      </c>
      <c r="B285" s="12">
        <v>23665.024273354371</v>
      </c>
      <c r="C285">
        <f>SAFADModel_final_000042[[#This Row],[Whole Building:Facility Total Electric Demand Power '[W'](Hourly) ]]/1000</f>
        <v>23.665024273354369</v>
      </c>
    </row>
    <row r="286" spans="1:3" x14ac:dyDescent="0.25">
      <c r="A286" s="9" t="s">
        <v>237</v>
      </c>
      <c r="B286" s="12">
        <v>17505.019467233989</v>
      </c>
      <c r="C286">
        <f>SAFADModel_final_000042[[#This Row],[Whole Building:Facility Total Electric Demand Power '[W'](Hourly) ]]/1000</f>
        <v>17.505019467233989</v>
      </c>
    </row>
    <row r="287" spans="1:3" x14ac:dyDescent="0.25">
      <c r="A287" s="9" t="s">
        <v>238</v>
      </c>
      <c r="B287" s="12">
        <v>11401.30476598008</v>
      </c>
      <c r="C287">
        <f>SAFADModel_final_000042[[#This Row],[Whole Building:Facility Total Electric Demand Power '[W'](Hourly) ]]/1000</f>
        <v>11.401304765980079</v>
      </c>
    </row>
    <row r="288" spans="1:3" x14ac:dyDescent="0.25">
      <c r="A288" s="9" t="s">
        <v>239</v>
      </c>
      <c r="B288" s="12">
        <v>11399.137625563852</v>
      </c>
      <c r="C288">
        <f>SAFADModel_final_000042[[#This Row],[Whole Building:Facility Total Electric Demand Power '[W'](Hourly) ]]/1000</f>
        <v>11.399137625563851</v>
      </c>
    </row>
    <row r="289" spans="1:3" x14ac:dyDescent="0.25">
      <c r="A289" s="9" t="s">
        <v>240</v>
      </c>
      <c r="B289" s="12">
        <v>11365.597696164981</v>
      </c>
      <c r="C289">
        <f>SAFADModel_final_000042[[#This Row],[Whole Building:Facility Total Electric Demand Power '[W'](Hourly) ]]/1000</f>
        <v>11.365597696164981</v>
      </c>
    </row>
    <row r="290" spans="1:3" x14ac:dyDescent="0.25">
      <c r="A290" s="9" t="s">
        <v>581</v>
      </c>
      <c r="B290" s="12">
        <v>11272.603146877052</v>
      </c>
      <c r="C290">
        <f>SAFADModel_final_000042[[#This Row],[Whole Building:Facility Total Electric Demand Power '[W'](Hourly) ]]/1000</f>
        <v>11.272603146877053</v>
      </c>
    </row>
    <row r="291" spans="1:3" x14ac:dyDescent="0.25">
      <c r="A291" s="9" t="s">
        <v>582</v>
      </c>
      <c r="B291" s="12">
        <v>11147.844723812574</v>
      </c>
      <c r="C291">
        <f>SAFADModel_final_000042[[#This Row],[Whole Building:Facility Total Electric Demand Power '[W'](Hourly) ]]/1000</f>
        <v>11.147844723812574</v>
      </c>
    </row>
    <row r="292" spans="1:3" x14ac:dyDescent="0.25">
      <c r="A292" s="9" t="s">
        <v>583</v>
      </c>
      <c r="B292" s="12">
        <v>11065.468870139652</v>
      </c>
      <c r="C292">
        <f>SAFADModel_final_000042[[#This Row],[Whole Building:Facility Total Electric Demand Power '[W'](Hourly) ]]/1000</f>
        <v>11.065468870139652</v>
      </c>
    </row>
    <row r="293" spans="1:3" x14ac:dyDescent="0.25">
      <c r="A293" s="9" t="s">
        <v>584</v>
      </c>
      <c r="B293" s="12">
        <v>11029.200584161365</v>
      </c>
      <c r="C293">
        <f>SAFADModel_final_000042[[#This Row],[Whole Building:Facility Total Electric Demand Power '[W'](Hourly) ]]/1000</f>
        <v>11.029200584161364</v>
      </c>
    </row>
    <row r="294" spans="1:3" x14ac:dyDescent="0.25">
      <c r="A294" s="9" t="s">
        <v>585</v>
      </c>
      <c r="B294" s="12">
        <v>11008.825559633982</v>
      </c>
      <c r="C294">
        <f>SAFADModel_final_000042[[#This Row],[Whole Building:Facility Total Electric Demand Power '[W'](Hourly) ]]/1000</f>
        <v>11.008825559633982</v>
      </c>
    </row>
    <row r="295" spans="1:3" x14ac:dyDescent="0.25">
      <c r="A295" s="9" t="s">
        <v>586</v>
      </c>
      <c r="B295" s="12">
        <v>11050.562820641577</v>
      </c>
      <c r="C295">
        <f>SAFADModel_final_000042[[#This Row],[Whole Building:Facility Total Electric Demand Power '[W'](Hourly) ]]/1000</f>
        <v>11.050562820641577</v>
      </c>
    </row>
    <row r="296" spans="1:3" x14ac:dyDescent="0.25">
      <c r="A296" s="9" t="s">
        <v>587</v>
      </c>
      <c r="B296" s="12">
        <v>11198.390264875032</v>
      </c>
      <c r="C296">
        <f>SAFADModel_final_000042[[#This Row],[Whole Building:Facility Total Electric Demand Power '[W'](Hourly) ]]/1000</f>
        <v>11.198390264875032</v>
      </c>
    </row>
    <row r="297" spans="1:3" x14ac:dyDescent="0.25">
      <c r="A297" s="9" t="s">
        <v>588</v>
      </c>
      <c r="B297" s="12">
        <v>11369.174847269351</v>
      </c>
      <c r="C297">
        <f>SAFADModel_final_000042[[#This Row],[Whole Building:Facility Total Electric Demand Power '[W'](Hourly) ]]/1000</f>
        <v>11.369174847269351</v>
      </c>
    </row>
    <row r="298" spans="1:3" x14ac:dyDescent="0.25">
      <c r="A298" s="9" t="s">
        <v>589</v>
      </c>
      <c r="B298" s="12">
        <v>48989.590544305618</v>
      </c>
      <c r="C298">
        <f>SAFADModel_final_000042[[#This Row],[Whole Building:Facility Total Electric Demand Power '[W'](Hourly) ]]/1000</f>
        <v>48.989590544305621</v>
      </c>
    </row>
    <row r="299" spans="1:3" x14ac:dyDescent="0.25">
      <c r="A299" s="9" t="s">
        <v>590</v>
      </c>
      <c r="B299" s="12">
        <v>79997.611272812283</v>
      </c>
      <c r="C299">
        <f>SAFADModel_final_000042[[#This Row],[Whole Building:Facility Total Electric Demand Power '[W'](Hourly) ]]/1000</f>
        <v>79.997611272812279</v>
      </c>
    </row>
    <row r="300" spans="1:3" x14ac:dyDescent="0.25">
      <c r="A300" s="9" t="s">
        <v>591</v>
      </c>
      <c r="B300" s="12">
        <v>98123.163188970837</v>
      </c>
      <c r="C300">
        <f>SAFADModel_final_000042[[#This Row],[Whole Building:Facility Total Electric Demand Power '[W'](Hourly) ]]/1000</f>
        <v>98.123163188970835</v>
      </c>
    </row>
    <row r="301" spans="1:3" x14ac:dyDescent="0.25">
      <c r="A301" s="9" t="s">
        <v>592</v>
      </c>
      <c r="B301" s="12">
        <v>92274.130821952494</v>
      </c>
      <c r="C301">
        <f>SAFADModel_final_000042[[#This Row],[Whole Building:Facility Total Electric Demand Power '[W'](Hourly) ]]/1000</f>
        <v>92.274130821952497</v>
      </c>
    </row>
    <row r="302" spans="1:3" x14ac:dyDescent="0.25">
      <c r="A302" s="9" t="s">
        <v>593</v>
      </c>
      <c r="B302" s="12">
        <v>94402.844661945172</v>
      </c>
      <c r="C302">
        <f>SAFADModel_final_000042[[#This Row],[Whole Building:Facility Total Electric Demand Power '[W'](Hourly) ]]/1000</f>
        <v>94.402844661945167</v>
      </c>
    </row>
    <row r="303" spans="1:3" x14ac:dyDescent="0.25">
      <c r="A303" s="9" t="s">
        <v>594</v>
      </c>
      <c r="B303" s="12">
        <v>87663.834912379927</v>
      </c>
      <c r="C303">
        <f>SAFADModel_final_000042[[#This Row],[Whole Building:Facility Total Electric Demand Power '[W'](Hourly) ]]/1000</f>
        <v>87.663834912379926</v>
      </c>
    </row>
    <row r="304" spans="1:3" x14ac:dyDescent="0.25">
      <c r="A304" s="9" t="s">
        <v>595</v>
      </c>
      <c r="B304" s="12">
        <v>87126.693920855047</v>
      </c>
      <c r="C304">
        <f>SAFADModel_final_000042[[#This Row],[Whole Building:Facility Total Electric Demand Power '[W'](Hourly) ]]/1000</f>
        <v>87.126693920855047</v>
      </c>
    </row>
    <row r="305" spans="1:3" x14ac:dyDescent="0.25">
      <c r="A305" s="9" t="s">
        <v>596</v>
      </c>
      <c r="B305" s="12">
        <v>77788.081995166649</v>
      </c>
      <c r="C305">
        <f>SAFADModel_final_000042[[#This Row],[Whole Building:Facility Total Electric Demand Power '[W'](Hourly) ]]/1000</f>
        <v>77.78808199516665</v>
      </c>
    </row>
    <row r="306" spans="1:3" x14ac:dyDescent="0.25">
      <c r="A306" s="9" t="s">
        <v>597</v>
      </c>
      <c r="B306" s="12">
        <v>64201.65535414435</v>
      </c>
      <c r="C306">
        <f>SAFADModel_final_000042[[#This Row],[Whole Building:Facility Total Electric Demand Power '[W'](Hourly) ]]/1000</f>
        <v>64.20165535414435</v>
      </c>
    </row>
    <row r="307" spans="1:3" x14ac:dyDescent="0.25">
      <c r="A307" s="9" t="s">
        <v>598</v>
      </c>
      <c r="B307" s="12">
        <v>54301.112774346831</v>
      </c>
      <c r="C307">
        <f>SAFADModel_final_000042[[#This Row],[Whole Building:Facility Total Electric Demand Power '[W'](Hourly) ]]/1000</f>
        <v>54.301112774346834</v>
      </c>
    </row>
    <row r="308" spans="1:3" x14ac:dyDescent="0.25">
      <c r="A308" s="9" t="s">
        <v>599</v>
      </c>
      <c r="B308" s="12">
        <v>42894.14349734538</v>
      </c>
      <c r="C308">
        <f>SAFADModel_final_000042[[#This Row],[Whole Building:Facility Total Electric Demand Power '[W'](Hourly) ]]/1000</f>
        <v>42.894143497345382</v>
      </c>
    </row>
    <row r="309" spans="1:3" x14ac:dyDescent="0.25">
      <c r="A309" s="9" t="s">
        <v>600</v>
      </c>
      <c r="B309" s="12">
        <v>23366.455062678797</v>
      </c>
      <c r="C309">
        <f>SAFADModel_final_000042[[#This Row],[Whole Building:Facility Total Electric Demand Power '[W'](Hourly) ]]/1000</f>
        <v>23.366455062678796</v>
      </c>
    </row>
    <row r="310" spans="1:3" x14ac:dyDescent="0.25">
      <c r="A310" s="9" t="s">
        <v>601</v>
      </c>
      <c r="B310" s="12">
        <v>21262.747325608663</v>
      </c>
      <c r="C310">
        <f>SAFADModel_final_000042[[#This Row],[Whole Building:Facility Total Electric Demand Power '[W'](Hourly) ]]/1000</f>
        <v>21.262747325608665</v>
      </c>
    </row>
    <row r="311" spans="1:3" x14ac:dyDescent="0.25">
      <c r="A311" s="9" t="s">
        <v>602</v>
      </c>
      <c r="B311" s="12">
        <v>11397.447040675061</v>
      </c>
      <c r="C311">
        <f>SAFADModel_final_000042[[#This Row],[Whole Building:Facility Total Electric Demand Power '[W'](Hourly) ]]/1000</f>
        <v>11.397447040675061</v>
      </c>
    </row>
    <row r="312" spans="1:3" x14ac:dyDescent="0.25">
      <c r="A312" s="9" t="s">
        <v>603</v>
      </c>
      <c r="B312" s="12">
        <v>11384.924406311802</v>
      </c>
      <c r="C312">
        <f>SAFADModel_final_000042[[#This Row],[Whole Building:Facility Total Electric Demand Power '[W'](Hourly) ]]/1000</f>
        <v>11.384924406311802</v>
      </c>
    </row>
    <row r="313" spans="1:3" x14ac:dyDescent="0.25">
      <c r="A313" s="9" t="s">
        <v>604</v>
      </c>
      <c r="B313" s="12">
        <v>11375.871986722124</v>
      </c>
      <c r="C313">
        <f>SAFADModel_final_000042[[#This Row],[Whole Building:Facility Total Electric Demand Power '[W'](Hourly) ]]/1000</f>
        <v>11.375871986722125</v>
      </c>
    </row>
    <row r="314" spans="1:3" x14ac:dyDescent="0.25">
      <c r="A314" s="9" t="s">
        <v>605</v>
      </c>
      <c r="B314" s="12">
        <v>11358.606698217933</v>
      </c>
      <c r="C314">
        <f>SAFADModel_final_000042[[#This Row],[Whole Building:Facility Total Electric Demand Power '[W'](Hourly) ]]/1000</f>
        <v>11.358606698217933</v>
      </c>
    </row>
    <row r="315" spans="1:3" x14ac:dyDescent="0.25">
      <c r="A315" s="9" t="s">
        <v>606</v>
      </c>
      <c r="B315" s="12">
        <v>11344.098683301896</v>
      </c>
      <c r="C315">
        <f>SAFADModel_final_000042[[#This Row],[Whole Building:Facility Total Electric Demand Power '[W'](Hourly) ]]/1000</f>
        <v>11.344098683301896</v>
      </c>
    </row>
    <row r="316" spans="1:3" x14ac:dyDescent="0.25">
      <c r="A316" s="9" t="s">
        <v>607</v>
      </c>
      <c r="B316" s="12">
        <v>11326.406898334428</v>
      </c>
      <c r="C316">
        <f>SAFADModel_final_000042[[#This Row],[Whole Building:Facility Total Electric Demand Power '[W'](Hourly) ]]/1000</f>
        <v>11.326406898334428</v>
      </c>
    </row>
    <row r="317" spans="1:3" x14ac:dyDescent="0.25">
      <c r="A317" s="9" t="s">
        <v>608</v>
      </c>
      <c r="B317" s="12">
        <v>11292.648812704099</v>
      </c>
      <c r="C317">
        <f>SAFADModel_final_000042[[#This Row],[Whole Building:Facility Total Electric Demand Power '[W'](Hourly) ]]/1000</f>
        <v>11.292648812704099</v>
      </c>
    </row>
    <row r="318" spans="1:3" x14ac:dyDescent="0.25">
      <c r="A318" s="9" t="s">
        <v>609</v>
      </c>
      <c r="B318" s="12">
        <v>11241.237248250764</v>
      </c>
      <c r="C318">
        <f>SAFADModel_final_000042[[#This Row],[Whole Building:Facility Total Electric Demand Power '[W'](Hourly) ]]/1000</f>
        <v>11.241237248250764</v>
      </c>
    </row>
    <row r="319" spans="1:3" x14ac:dyDescent="0.25">
      <c r="A319" s="9" t="s">
        <v>610</v>
      </c>
      <c r="B319" s="12">
        <v>11241.082983853084</v>
      </c>
      <c r="C319">
        <f>SAFADModel_final_000042[[#This Row],[Whole Building:Facility Total Electric Demand Power '[W'](Hourly) ]]/1000</f>
        <v>11.241082983853085</v>
      </c>
    </row>
    <row r="320" spans="1:3" x14ac:dyDescent="0.25">
      <c r="A320" s="9" t="s">
        <v>611</v>
      </c>
      <c r="B320" s="12">
        <v>11298.842549308947</v>
      </c>
      <c r="C320">
        <f>SAFADModel_final_000042[[#This Row],[Whole Building:Facility Total Electric Demand Power '[W'](Hourly) ]]/1000</f>
        <v>11.298842549308947</v>
      </c>
    </row>
    <row r="321" spans="1:3" x14ac:dyDescent="0.25">
      <c r="A321" s="9" t="s">
        <v>612</v>
      </c>
      <c r="B321" s="12">
        <v>11380.195565003232</v>
      </c>
      <c r="C321">
        <f>SAFADModel_final_000042[[#This Row],[Whole Building:Facility Total Electric Demand Power '[W'](Hourly) ]]/1000</f>
        <v>11.380195565003232</v>
      </c>
    </row>
    <row r="322" spans="1:3" x14ac:dyDescent="0.25">
      <c r="A322" s="9" t="s">
        <v>613</v>
      </c>
      <c r="B322" s="12">
        <v>11449.570367310984</v>
      </c>
      <c r="C322">
        <f>SAFADModel_final_000042[[#This Row],[Whole Building:Facility Total Electric Demand Power '[W'](Hourly) ]]/1000</f>
        <v>11.449570367310983</v>
      </c>
    </row>
    <row r="323" spans="1:3" x14ac:dyDescent="0.25">
      <c r="A323" s="9" t="s">
        <v>614</v>
      </c>
      <c r="B323" s="12">
        <v>11519.418010989399</v>
      </c>
      <c r="C323">
        <f>SAFADModel_final_000042[[#This Row],[Whole Building:Facility Total Electric Demand Power '[W'](Hourly) ]]/1000</f>
        <v>11.5194180109894</v>
      </c>
    </row>
    <row r="324" spans="1:3" x14ac:dyDescent="0.25">
      <c r="A324" s="9" t="s">
        <v>615</v>
      </c>
      <c r="B324" s="12">
        <v>11565.505822534149</v>
      </c>
      <c r="C324">
        <f>SAFADModel_final_000042[[#This Row],[Whole Building:Facility Total Electric Demand Power '[W'](Hourly) ]]/1000</f>
        <v>11.565505822534149</v>
      </c>
    </row>
    <row r="325" spans="1:3" x14ac:dyDescent="0.25">
      <c r="A325" s="9" t="s">
        <v>616</v>
      </c>
      <c r="B325" s="12">
        <v>11610.831898300004</v>
      </c>
      <c r="C325">
        <f>SAFADModel_final_000042[[#This Row],[Whole Building:Facility Total Electric Demand Power '[W'](Hourly) ]]/1000</f>
        <v>11.610831898300004</v>
      </c>
    </row>
    <row r="326" spans="1:3" x14ac:dyDescent="0.25">
      <c r="A326" s="9" t="s">
        <v>617</v>
      </c>
      <c r="B326" s="12">
        <v>11651.217848677237</v>
      </c>
      <c r="C326">
        <f>SAFADModel_final_000042[[#This Row],[Whole Building:Facility Total Electric Demand Power '[W'](Hourly) ]]/1000</f>
        <v>11.651217848677238</v>
      </c>
    </row>
    <row r="327" spans="1:3" x14ac:dyDescent="0.25">
      <c r="A327" s="9" t="s">
        <v>618</v>
      </c>
      <c r="B327" s="12">
        <v>11669.060864865978</v>
      </c>
      <c r="C327">
        <f>SAFADModel_final_000042[[#This Row],[Whole Building:Facility Total Electric Demand Power '[W'](Hourly) ]]/1000</f>
        <v>11.669060864865978</v>
      </c>
    </row>
    <row r="328" spans="1:3" x14ac:dyDescent="0.25">
      <c r="A328" s="9" t="s">
        <v>619</v>
      </c>
      <c r="B328" s="12">
        <v>11649.273865129822</v>
      </c>
      <c r="C328">
        <f>SAFADModel_final_000042[[#This Row],[Whole Building:Facility Total Electric Demand Power '[W'](Hourly) ]]/1000</f>
        <v>11.649273865129823</v>
      </c>
    </row>
    <row r="329" spans="1:3" x14ac:dyDescent="0.25">
      <c r="A329" s="9" t="s">
        <v>620</v>
      </c>
      <c r="B329" s="12">
        <v>11602.078822394038</v>
      </c>
      <c r="C329">
        <f>SAFADModel_final_000042[[#This Row],[Whole Building:Facility Total Electric Demand Power '[W'](Hourly) ]]/1000</f>
        <v>11.602078822394038</v>
      </c>
    </row>
    <row r="330" spans="1:3" x14ac:dyDescent="0.25">
      <c r="A330" s="9" t="s">
        <v>621</v>
      </c>
      <c r="B330" s="12">
        <v>11547.392879642286</v>
      </c>
      <c r="C330">
        <f>SAFADModel_final_000042[[#This Row],[Whole Building:Facility Total Electric Demand Power '[W'](Hourly) ]]/1000</f>
        <v>11.547392879642286</v>
      </c>
    </row>
    <row r="331" spans="1:3" x14ac:dyDescent="0.25">
      <c r="A331" s="9" t="s">
        <v>622</v>
      </c>
      <c r="B331" s="12">
        <v>11490.131666993644</v>
      </c>
      <c r="C331">
        <f>SAFADModel_final_000042[[#This Row],[Whole Building:Facility Total Electric Demand Power '[W'](Hourly) ]]/1000</f>
        <v>11.490131666993644</v>
      </c>
    </row>
    <row r="332" spans="1:3" x14ac:dyDescent="0.25">
      <c r="A332" s="9" t="s">
        <v>623</v>
      </c>
      <c r="B332" s="12">
        <v>11444.923898334937</v>
      </c>
      <c r="C332">
        <f>SAFADModel_final_000042[[#This Row],[Whole Building:Facility Total Electric Demand Power '[W'](Hourly) ]]/1000</f>
        <v>11.444923898334936</v>
      </c>
    </row>
    <row r="333" spans="1:3" x14ac:dyDescent="0.25">
      <c r="A333" s="9" t="s">
        <v>624</v>
      </c>
      <c r="B333" s="12">
        <v>11401.006404737316</v>
      </c>
      <c r="C333">
        <f>SAFADModel_final_000042[[#This Row],[Whole Building:Facility Total Electric Demand Power '[W'](Hourly) ]]/1000</f>
        <v>11.401006404737316</v>
      </c>
    </row>
    <row r="334" spans="1:3" x14ac:dyDescent="0.25">
      <c r="A334" s="9" t="s">
        <v>625</v>
      </c>
      <c r="B334" s="12">
        <v>11372.269931583929</v>
      </c>
      <c r="C334">
        <f>SAFADModel_final_000042[[#This Row],[Whole Building:Facility Total Electric Demand Power '[W'](Hourly) ]]/1000</f>
        <v>11.372269931583929</v>
      </c>
    </row>
    <row r="335" spans="1:3" x14ac:dyDescent="0.25">
      <c r="A335" s="9" t="s">
        <v>626</v>
      </c>
      <c r="B335" s="12">
        <v>11368.16536803288</v>
      </c>
      <c r="C335">
        <f>SAFADModel_final_000042[[#This Row],[Whole Building:Facility Total Electric Demand Power '[W'](Hourly) ]]/1000</f>
        <v>11.36816536803288</v>
      </c>
    </row>
    <row r="336" spans="1:3" x14ac:dyDescent="0.25">
      <c r="A336" s="9" t="s">
        <v>627</v>
      </c>
      <c r="B336" s="12">
        <v>11368.168549113596</v>
      </c>
      <c r="C336">
        <f>SAFADModel_final_000042[[#This Row],[Whole Building:Facility Total Electric Demand Power '[W'](Hourly) ]]/1000</f>
        <v>11.368168549113596</v>
      </c>
    </row>
    <row r="337" spans="1:3" x14ac:dyDescent="0.25">
      <c r="A337" s="9" t="s">
        <v>628</v>
      </c>
      <c r="B337" s="12">
        <v>11359.019434323491</v>
      </c>
      <c r="C337">
        <f>SAFADModel_final_000042[[#This Row],[Whole Building:Facility Total Electric Demand Power '[W'](Hourly) ]]/1000</f>
        <v>11.359019434323491</v>
      </c>
    </row>
    <row r="338" spans="1:3" x14ac:dyDescent="0.25">
      <c r="A338" s="9" t="s">
        <v>241</v>
      </c>
      <c r="B338" s="12">
        <v>11343.296676426355</v>
      </c>
      <c r="C338">
        <f>SAFADModel_final_000042[[#This Row],[Whole Building:Facility Total Electric Demand Power '[W'](Hourly) ]]/1000</f>
        <v>11.343296676426355</v>
      </c>
    </row>
    <row r="339" spans="1:3" x14ac:dyDescent="0.25">
      <c r="A339" s="9" t="s">
        <v>242</v>
      </c>
      <c r="B339" s="12">
        <v>11332.563629260047</v>
      </c>
      <c r="C339">
        <f>SAFADModel_final_000042[[#This Row],[Whole Building:Facility Total Electric Demand Power '[W'](Hourly) ]]/1000</f>
        <v>11.332563629260047</v>
      </c>
    </row>
    <row r="340" spans="1:3" x14ac:dyDescent="0.25">
      <c r="A340" s="9" t="s">
        <v>243</v>
      </c>
      <c r="B340" s="12">
        <v>11304.101570881137</v>
      </c>
      <c r="C340">
        <f>SAFADModel_final_000042[[#This Row],[Whole Building:Facility Total Electric Demand Power '[W'](Hourly) ]]/1000</f>
        <v>11.304101570881137</v>
      </c>
    </row>
    <row r="341" spans="1:3" x14ac:dyDescent="0.25">
      <c r="A341" s="9" t="s">
        <v>244</v>
      </c>
      <c r="B341" s="12">
        <v>11264.410725320651</v>
      </c>
      <c r="C341">
        <f>SAFADModel_final_000042[[#This Row],[Whole Building:Facility Total Electric Demand Power '[W'](Hourly) ]]/1000</f>
        <v>11.264410725320651</v>
      </c>
    </row>
    <row r="342" spans="1:3" x14ac:dyDescent="0.25">
      <c r="A342" s="9" t="s">
        <v>245</v>
      </c>
      <c r="B342" s="12">
        <v>11224.15787148864</v>
      </c>
      <c r="C342">
        <f>SAFADModel_final_000042[[#This Row],[Whole Building:Facility Total Electric Demand Power '[W'](Hourly) ]]/1000</f>
        <v>11.224157871488639</v>
      </c>
    </row>
    <row r="343" spans="1:3" x14ac:dyDescent="0.25">
      <c r="A343" s="9" t="s">
        <v>246</v>
      </c>
      <c r="B343" s="12">
        <v>11222.219108514217</v>
      </c>
      <c r="C343">
        <f>SAFADModel_final_000042[[#This Row],[Whole Building:Facility Total Electric Demand Power '[W'](Hourly) ]]/1000</f>
        <v>11.222219108514217</v>
      </c>
    </row>
    <row r="344" spans="1:3" x14ac:dyDescent="0.25">
      <c r="A344" s="9" t="s">
        <v>247</v>
      </c>
      <c r="B344" s="12">
        <v>11248.405449904851</v>
      </c>
      <c r="C344">
        <f>SAFADModel_final_000042[[#This Row],[Whole Building:Facility Total Electric Demand Power '[W'](Hourly) ]]/1000</f>
        <v>11.248405449904851</v>
      </c>
    </row>
    <row r="345" spans="1:3" x14ac:dyDescent="0.25">
      <c r="A345" s="9" t="s">
        <v>248</v>
      </c>
      <c r="B345" s="12">
        <v>40418.932968390167</v>
      </c>
      <c r="C345">
        <f>SAFADModel_final_000042[[#This Row],[Whole Building:Facility Total Electric Demand Power '[W'](Hourly) ]]/1000</f>
        <v>40.418932968390166</v>
      </c>
    </row>
    <row r="346" spans="1:3" x14ac:dyDescent="0.25">
      <c r="A346" s="9" t="s">
        <v>249</v>
      </c>
      <c r="B346" s="12">
        <v>63193.057025003443</v>
      </c>
      <c r="C346">
        <f>SAFADModel_final_000042[[#This Row],[Whole Building:Facility Total Electric Demand Power '[W'](Hourly) ]]/1000</f>
        <v>63.193057025003441</v>
      </c>
    </row>
    <row r="347" spans="1:3" x14ac:dyDescent="0.25">
      <c r="A347" s="9" t="s">
        <v>250</v>
      </c>
      <c r="B347" s="12">
        <v>126452.78434533438</v>
      </c>
      <c r="C347">
        <f>SAFADModel_final_000042[[#This Row],[Whole Building:Facility Total Electric Demand Power '[W'](Hourly) ]]/1000</f>
        <v>126.45278434533438</v>
      </c>
    </row>
    <row r="348" spans="1:3" x14ac:dyDescent="0.25">
      <c r="A348" s="9" t="s">
        <v>251</v>
      </c>
      <c r="B348" s="12">
        <v>140040.62287178743</v>
      </c>
      <c r="C348">
        <f>SAFADModel_final_000042[[#This Row],[Whole Building:Facility Total Electric Demand Power '[W'](Hourly) ]]/1000</f>
        <v>140.04062287178743</v>
      </c>
    </row>
    <row r="349" spans="1:3" x14ac:dyDescent="0.25">
      <c r="A349" s="9" t="s">
        <v>252</v>
      </c>
      <c r="B349" s="12">
        <v>229497.56397013459</v>
      </c>
      <c r="C349">
        <f>SAFADModel_final_000042[[#This Row],[Whole Building:Facility Total Electric Demand Power '[W'](Hourly) ]]/1000</f>
        <v>229.49756397013459</v>
      </c>
    </row>
    <row r="350" spans="1:3" x14ac:dyDescent="0.25">
      <c r="A350" s="9" t="s">
        <v>253</v>
      </c>
      <c r="B350" s="12">
        <v>235437.46466534285</v>
      </c>
      <c r="C350">
        <f>SAFADModel_final_000042[[#This Row],[Whole Building:Facility Total Electric Demand Power '[W'](Hourly) ]]/1000</f>
        <v>235.43746466534284</v>
      </c>
    </row>
    <row r="351" spans="1:3" x14ac:dyDescent="0.25">
      <c r="A351" s="9" t="s">
        <v>254</v>
      </c>
      <c r="B351" s="12">
        <v>246357.35097457262</v>
      </c>
      <c r="C351">
        <f>SAFADModel_final_000042[[#This Row],[Whole Building:Facility Total Electric Demand Power '[W'](Hourly) ]]/1000</f>
        <v>246.35735097457263</v>
      </c>
    </row>
    <row r="352" spans="1:3" x14ac:dyDescent="0.25">
      <c r="A352" s="9" t="s">
        <v>255</v>
      </c>
      <c r="B352" s="12">
        <v>252492.41795965013</v>
      </c>
      <c r="C352">
        <f>SAFADModel_final_000042[[#This Row],[Whole Building:Facility Total Electric Demand Power '[W'](Hourly) ]]/1000</f>
        <v>252.49241795965014</v>
      </c>
    </row>
    <row r="353" spans="1:3" x14ac:dyDescent="0.25">
      <c r="A353" s="9" t="s">
        <v>256</v>
      </c>
      <c r="B353" s="12">
        <v>239273.60827769854</v>
      </c>
      <c r="C353">
        <f>SAFADModel_final_000042[[#This Row],[Whole Building:Facility Total Electric Demand Power '[W'](Hourly) ]]/1000</f>
        <v>239.27360827769854</v>
      </c>
    </row>
    <row r="354" spans="1:3" x14ac:dyDescent="0.25">
      <c r="A354" s="9" t="s">
        <v>257</v>
      </c>
      <c r="B354" s="12">
        <v>217826.93671287328</v>
      </c>
      <c r="C354">
        <f>SAFADModel_final_000042[[#This Row],[Whole Building:Facility Total Electric Demand Power '[W'](Hourly) ]]/1000</f>
        <v>217.82693671287328</v>
      </c>
    </row>
    <row r="355" spans="1:3" x14ac:dyDescent="0.25">
      <c r="A355" s="9" t="s">
        <v>258</v>
      </c>
      <c r="B355" s="12">
        <v>76495.548143521926</v>
      </c>
      <c r="C355">
        <f>SAFADModel_final_000042[[#This Row],[Whole Building:Facility Total Electric Demand Power '[W'](Hourly) ]]/1000</f>
        <v>76.49554814352193</v>
      </c>
    </row>
    <row r="356" spans="1:3" x14ac:dyDescent="0.25">
      <c r="A356" s="9" t="s">
        <v>259</v>
      </c>
      <c r="B356" s="12">
        <v>37953.207050922807</v>
      </c>
      <c r="C356">
        <f>SAFADModel_final_000042[[#This Row],[Whole Building:Facility Total Electric Demand Power '[W'](Hourly) ]]/1000</f>
        <v>37.953207050922806</v>
      </c>
    </row>
    <row r="357" spans="1:3" x14ac:dyDescent="0.25">
      <c r="A357" s="9" t="s">
        <v>260</v>
      </c>
      <c r="B357" s="12">
        <v>15355.744215857087</v>
      </c>
      <c r="C357">
        <f>SAFADModel_final_000042[[#This Row],[Whole Building:Facility Total Electric Demand Power '[W'](Hourly) ]]/1000</f>
        <v>15.355744215857086</v>
      </c>
    </row>
    <row r="358" spans="1:3" x14ac:dyDescent="0.25">
      <c r="A358" s="9" t="s">
        <v>261</v>
      </c>
      <c r="B358" s="12">
        <v>11807.687570099823</v>
      </c>
      <c r="C358">
        <f>SAFADModel_final_000042[[#This Row],[Whole Building:Facility Total Electric Demand Power '[W'](Hourly) ]]/1000</f>
        <v>11.807687570099823</v>
      </c>
    </row>
    <row r="359" spans="1:3" x14ac:dyDescent="0.25">
      <c r="A359" s="9" t="s">
        <v>262</v>
      </c>
      <c r="B359" s="12">
        <v>11398.519131998817</v>
      </c>
      <c r="C359">
        <f>SAFADModel_final_000042[[#This Row],[Whole Building:Facility Total Electric Demand Power '[W'](Hourly) ]]/1000</f>
        <v>11.398519131998817</v>
      </c>
    </row>
    <row r="360" spans="1:3" x14ac:dyDescent="0.25">
      <c r="A360" s="9" t="s">
        <v>263</v>
      </c>
      <c r="B360" s="12">
        <v>11400.3172171756</v>
      </c>
      <c r="C360">
        <f>SAFADModel_final_000042[[#This Row],[Whole Building:Facility Total Electric Demand Power '[W'](Hourly) ]]/1000</f>
        <v>11.4003172171756</v>
      </c>
    </row>
    <row r="361" spans="1:3" x14ac:dyDescent="0.25">
      <c r="A361" s="9" t="s">
        <v>264</v>
      </c>
      <c r="B361" s="12">
        <v>11377.011194153265</v>
      </c>
      <c r="C361">
        <f>SAFADModel_final_000042[[#This Row],[Whole Building:Facility Total Electric Demand Power '[W'](Hourly) ]]/1000</f>
        <v>11.377011194153265</v>
      </c>
    </row>
    <row r="362" spans="1:3" x14ac:dyDescent="0.25">
      <c r="A362" s="9" t="s">
        <v>265</v>
      </c>
      <c r="B362" s="12">
        <v>11315.657067132619</v>
      </c>
      <c r="C362">
        <f>SAFADModel_final_000042[[#This Row],[Whole Building:Facility Total Electric Demand Power '[W'](Hourly) ]]/1000</f>
        <v>11.315657067132619</v>
      </c>
    </row>
    <row r="363" spans="1:3" x14ac:dyDescent="0.25">
      <c r="A363" s="9" t="s">
        <v>266</v>
      </c>
      <c r="B363" s="12">
        <v>11237.170954081741</v>
      </c>
      <c r="C363">
        <f>SAFADModel_final_000042[[#This Row],[Whole Building:Facility Total Electric Demand Power '[W'](Hourly) ]]/1000</f>
        <v>11.237170954081741</v>
      </c>
    </row>
    <row r="364" spans="1:3" x14ac:dyDescent="0.25">
      <c r="A364" s="9" t="s">
        <v>267</v>
      </c>
      <c r="B364" s="12">
        <v>11168.635489847655</v>
      </c>
      <c r="C364">
        <f>SAFADModel_final_000042[[#This Row],[Whole Building:Facility Total Electric Demand Power '[W'](Hourly) ]]/1000</f>
        <v>11.168635489847654</v>
      </c>
    </row>
    <row r="365" spans="1:3" x14ac:dyDescent="0.25">
      <c r="A365" s="9" t="s">
        <v>268</v>
      </c>
      <c r="B365" s="12">
        <v>11162.840315502186</v>
      </c>
      <c r="C365">
        <f>SAFADModel_final_000042[[#This Row],[Whole Building:Facility Total Electric Demand Power '[W'](Hourly) ]]/1000</f>
        <v>11.162840315502185</v>
      </c>
    </row>
    <row r="366" spans="1:3" x14ac:dyDescent="0.25">
      <c r="A366" s="9" t="s">
        <v>269</v>
      </c>
      <c r="B366" s="12">
        <v>11154.864313670068</v>
      </c>
      <c r="C366">
        <f>SAFADModel_final_000042[[#This Row],[Whole Building:Facility Total Electric Demand Power '[W'](Hourly) ]]/1000</f>
        <v>11.154864313670068</v>
      </c>
    </row>
    <row r="367" spans="1:3" x14ac:dyDescent="0.25">
      <c r="A367" s="9" t="s">
        <v>270</v>
      </c>
      <c r="B367" s="12">
        <v>11177.722019451952</v>
      </c>
      <c r="C367">
        <f>SAFADModel_final_000042[[#This Row],[Whole Building:Facility Total Electric Demand Power '[W'](Hourly) ]]/1000</f>
        <v>11.177722019451952</v>
      </c>
    </row>
    <row r="368" spans="1:3" x14ac:dyDescent="0.25">
      <c r="A368" s="9" t="s">
        <v>271</v>
      </c>
      <c r="B368" s="12">
        <v>11267.332440141776</v>
      </c>
      <c r="C368">
        <f>SAFADModel_final_000042[[#This Row],[Whole Building:Facility Total Electric Demand Power '[W'](Hourly) ]]/1000</f>
        <v>11.267332440141775</v>
      </c>
    </row>
    <row r="369" spans="1:3" x14ac:dyDescent="0.25">
      <c r="A369" s="9" t="s">
        <v>272</v>
      </c>
      <c r="B369" s="12">
        <v>28396.810842882322</v>
      </c>
      <c r="C369">
        <f>SAFADModel_final_000042[[#This Row],[Whole Building:Facility Total Electric Demand Power '[W'](Hourly) ]]/1000</f>
        <v>28.396810842882321</v>
      </c>
    </row>
    <row r="370" spans="1:3" x14ac:dyDescent="0.25">
      <c r="A370" s="9" t="s">
        <v>273</v>
      </c>
      <c r="B370" s="12">
        <v>133621.24905174848</v>
      </c>
      <c r="C370">
        <f>SAFADModel_final_000042[[#This Row],[Whole Building:Facility Total Electric Demand Power '[W'](Hourly) ]]/1000</f>
        <v>133.62124905174849</v>
      </c>
    </row>
    <row r="371" spans="1:3" x14ac:dyDescent="0.25">
      <c r="A371" s="9" t="s">
        <v>274</v>
      </c>
      <c r="B371" s="12">
        <v>186953.13226320714</v>
      </c>
      <c r="C371">
        <f>SAFADModel_final_000042[[#This Row],[Whole Building:Facility Total Electric Demand Power '[W'](Hourly) ]]/1000</f>
        <v>186.95313226320715</v>
      </c>
    </row>
    <row r="372" spans="1:3" x14ac:dyDescent="0.25">
      <c r="A372" s="9" t="s">
        <v>275</v>
      </c>
      <c r="B372" s="12">
        <v>205698.44832927771</v>
      </c>
      <c r="C372">
        <f>SAFADModel_final_000042[[#This Row],[Whole Building:Facility Total Electric Demand Power '[W'](Hourly) ]]/1000</f>
        <v>205.69844832927771</v>
      </c>
    </row>
    <row r="373" spans="1:3" x14ac:dyDescent="0.25">
      <c r="A373" s="9" t="s">
        <v>276</v>
      </c>
      <c r="B373" s="12">
        <v>240917.61488663088</v>
      </c>
      <c r="C373">
        <f>SAFADModel_final_000042[[#This Row],[Whole Building:Facility Total Electric Demand Power '[W'](Hourly) ]]/1000</f>
        <v>240.91761488663087</v>
      </c>
    </row>
    <row r="374" spans="1:3" x14ac:dyDescent="0.25">
      <c r="A374" s="9" t="s">
        <v>277</v>
      </c>
      <c r="B374" s="12">
        <v>238266.44294734648</v>
      </c>
      <c r="C374">
        <f>SAFADModel_final_000042[[#This Row],[Whole Building:Facility Total Electric Demand Power '[W'](Hourly) ]]/1000</f>
        <v>238.26644294734649</v>
      </c>
    </row>
    <row r="375" spans="1:3" x14ac:dyDescent="0.25">
      <c r="A375" s="9" t="s">
        <v>278</v>
      </c>
      <c r="B375" s="12">
        <v>266214.93478397297</v>
      </c>
      <c r="C375">
        <f>SAFADModel_final_000042[[#This Row],[Whole Building:Facility Total Electric Demand Power '[W'](Hourly) ]]/1000</f>
        <v>266.21493478397298</v>
      </c>
    </row>
    <row r="376" spans="1:3" x14ac:dyDescent="0.25">
      <c r="A376" s="9" t="s">
        <v>279</v>
      </c>
      <c r="B376" s="12">
        <v>247263.16832013777</v>
      </c>
      <c r="C376">
        <f>SAFADModel_final_000042[[#This Row],[Whole Building:Facility Total Electric Demand Power '[W'](Hourly) ]]/1000</f>
        <v>247.26316832013777</v>
      </c>
    </row>
    <row r="377" spans="1:3" x14ac:dyDescent="0.25">
      <c r="A377" s="9" t="s">
        <v>280</v>
      </c>
      <c r="B377" s="12">
        <v>239279.32435751232</v>
      </c>
      <c r="C377">
        <f>SAFADModel_final_000042[[#This Row],[Whole Building:Facility Total Electric Demand Power '[W'](Hourly) ]]/1000</f>
        <v>239.27932435751231</v>
      </c>
    </row>
    <row r="378" spans="1:3" x14ac:dyDescent="0.25">
      <c r="A378" s="9" t="s">
        <v>281</v>
      </c>
      <c r="B378" s="12">
        <v>188212.56997809812</v>
      </c>
      <c r="C378">
        <f>SAFADModel_final_000042[[#This Row],[Whole Building:Facility Total Electric Demand Power '[W'](Hourly) ]]/1000</f>
        <v>188.21256997809812</v>
      </c>
    </row>
    <row r="379" spans="1:3" x14ac:dyDescent="0.25">
      <c r="A379" s="9" t="s">
        <v>282</v>
      </c>
      <c r="B379" s="12">
        <v>147317.68589422017</v>
      </c>
      <c r="C379">
        <f>SAFADModel_final_000042[[#This Row],[Whole Building:Facility Total Electric Demand Power '[W'](Hourly) ]]/1000</f>
        <v>147.31768589422018</v>
      </c>
    </row>
    <row r="380" spans="1:3" x14ac:dyDescent="0.25">
      <c r="A380" s="9" t="s">
        <v>283</v>
      </c>
      <c r="B380" s="12">
        <v>99450.100600558493</v>
      </c>
      <c r="C380">
        <f>SAFADModel_final_000042[[#This Row],[Whole Building:Facility Total Electric Demand Power '[W'](Hourly) ]]/1000</f>
        <v>99.4501006005585</v>
      </c>
    </row>
    <row r="381" spans="1:3" x14ac:dyDescent="0.25">
      <c r="A381" s="9" t="s">
        <v>284</v>
      </c>
      <c r="B381" s="12">
        <v>56435.951140261437</v>
      </c>
      <c r="C381">
        <f>SAFADModel_final_000042[[#This Row],[Whole Building:Facility Total Electric Demand Power '[W'](Hourly) ]]/1000</f>
        <v>56.435951140261437</v>
      </c>
    </row>
    <row r="382" spans="1:3" x14ac:dyDescent="0.25">
      <c r="A382" s="9" t="s">
        <v>285</v>
      </c>
      <c r="B382" s="12">
        <v>11393.170354066518</v>
      </c>
      <c r="C382">
        <f>SAFADModel_final_000042[[#This Row],[Whole Building:Facility Total Electric Demand Power '[W'](Hourly) ]]/1000</f>
        <v>11.393170354066518</v>
      </c>
    </row>
    <row r="383" spans="1:3" x14ac:dyDescent="0.25">
      <c r="A383" s="9" t="s">
        <v>286</v>
      </c>
      <c r="B383" s="12">
        <v>11353.087184796343</v>
      </c>
      <c r="C383">
        <f>SAFADModel_final_000042[[#This Row],[Whole Building:Facility Total Electric Demand Power '[W'](Hourly) ]]/1000</f>
        <v>11.353087184796342</v>
      </c>
    </row>
    <row r="384" spans="1:3" x14ac:dyDescent="0.25">
      <c r="A384" s="9" t="s">
        <v>287</v>
      </c>
      <c r="B384" s="12">
        <v>11315.731663085588</v>
      </c>
      <c r="C384">
        <f>SAFADModel_final_000042[[#This Row],[Whole Building:Facility Total Electric Demand Power '[W'](Hourly) ]]/1000</f>
        <v>11.315731663085588</v>
      </c>
    </row>
    <row r="385" spans="1:3" x14ac:dyDescent="0.25">
      <c r="A385" s="9" t="s">
        <v>288</v>
      </c>
      <c r="B385" s="12">
        <v>11306.879085280483</v>
      </c>
      <c r="C385">
        <f>SAFADModel_final_000042[[#This Row],[Whole Building:Facility Total Electric Demand Power '[W'](Hourly) ]]/1000</f>
        <v>11.306879085280483</v>
      </c>
    </row>
    <row r="386" spans="1:3" x14ac:dyDescent="0.25">
      <c r="A386" s="9" t="s">
        <v>289</v>
      </c>
      <c r="B386" s="12">
        <v>11324.770132436279</v>
      </c>
      <c r="C386">
        <f>SAFADModel_final_000042[[#This Row],[Whole Building:Facility Total Electric Demand Power '[W'](Hourly) ]]/1000</f>
        <v>11.324770132436278</v>
      </c>
    </row>
    <row r="387" spans="1:3" x14ac:dyDescent="0.25">
      <c r="A387" s="9" t="s">
        <v>290</v>
      </c>
      <c r="B387" s="12">
        <v>11348.581312882459</v>
      </c>
      <c r="C387">
        <f>SAFADModel_final_000042[[#This Row],[Whole Building:Facility Total Electric Demand Power '[W'](Hourly) ]]/1000</f>
        <v>11.348581312882459</v>
      </c>
    </row>
    <row r="388" spans="1:3" x14ac:dyDescent="0.25">
      <c r="A388" s="9" t="s">
        <v>291</v>
      </c>
      <c r="B388" s="12">
        <v>11343.256103486578</v>
      </c>
      <c r="C388">
        <f>SAFADModel_final_000042[[#This Row],[Whole Building:Facility Total Electric Demand Power '[W'](Hourly) ]]/1000</f>
        <v>11.343256103486578</v>
      </c>
    </row>
    <row r="389" spans="1:3" x14ac:dyDescent="0.25">
      <c r="A389" s="9" t="s">
        <v>292</v>
      </c>
      <c r="B389" s="12">
        <v>11302.479774776193</v>
      </c>
      <c r="C389">
        <f>SAFADModel_final_000042[[#This Row],[Whole Building:Facility Total Electric Demand Power '[W'](Hourly) ]]/1000</f>
        <v>11.302479774776193</v>
      </c>
    </row>
    <row r="390" spans="1:3" x14ac:dyDescent="0.25">
      <c r="A390" s="9" t="s">
        <v>293</v>
      </c>
      <c r="B390" s="12">
        <v>11263.943265315511</v>
      </c>
      <c r="C390">
        <f>SAFADModel_final_000042[[#This Row],[Whole Building:Facility Total Electric Demand Power '[W'](Hourly) ]]/1000</f>
        <v>11.263943265315511</v>
      </c>
    </row>
    <row r="391" spans="1:3" x14ac:dyDescent="0.25">
      <c r="A391" s="9" t="s">
        <v>294</v>
      </c>
      <c r="B391" s="12">
        <v>11266.756976131452</v>
      </c>
      <c r="C391">
        <f>SAFADModel_final_000042[[#This Row],[Whole Building:Facility Total Electric Demand Power '[W'](Hourly) ]]/1000</f>
        <v>11.266756976131452</v>
      </c>
    </row>
    <row r="392" spans="1:3" x14ac:dyDescent="0.25">
      <c r="A392" s="9" t="s">
        <v>295</v>
      </c>
      <c r="B392" s="12">
        <v>11349.742693830951</v>
      </c>
      <c r="C392">
        <f>SAFADModel_final_000042[[#This Row],[Whole Building:Facility Total Electric Demand Power '[W'](Hourly) ]]/1000</f>
        <v>11.349742693830951</v>
      </c>
    </row>
    <row r="393" spans="1:3" x14ac:dyDescent="0.25">
      <c r="A393" s="9" t="s">
        <v>296</v>
      </c>
      <c r="B393" s="12">
        <v>11439.208124088798</v>
      </c>
      <c r="C393">
        <f>SAFADModel_final_000042[[#This Row],[Whole Building:Facility Total Electric Demand Power '[W'](Hourly) ]]/1000</f>
        <v>11.439208124088799</v>
      </c>
    </row>
    <row r="394" spans="1:3" x14ac:dyDescent="0.25">
      <c r="A394" s="9" t="s">
        <v>297</v>
      </c>
      <c r="B394" s="12">
        <v>11487.095128362243</v>
      </c>
      <c r="C394">
        <f>SAFADModel_final_000042[[#This Row],[Whole Building:Facility Total Electric Demand Power '[W'](Hourly) ]]/1000</f>
        <v>11.487095128362244</v>
      </c>
    </row>
    <row r="395" spans="1:3" x14ac:dyDescent="0.25">
      <c r="A395" s="9" t="s">
        <v>298</v>
      </c>
      <c r="B395" s="12">
        <v>11509.394519066844</v>
      </c>
      <c r="C395">
        <f>SAFADModel_final_000042[[#This Row],[Whole Building:Facility Total Electric Demand Power '[W'](Hourly) ]]/1000</f>
        <v>11.509394519066843</v>
      </c>
    </row>
    <row r="396" spans="1:3" x14ac:dyDescent="0.25">
      <c r="A396" s="9" t="s">
        <v>299</v>
      </c>
      <c r="B396" s="12">
        <v>11529.47066263239</v>
      </c>
      <c r="C396">
        <f>SAFADModel_final_000042[[#This Row],[Whole Building:Facility Total Electric Demand Power '[W'](Hourly) ]]/1000</f>
        <v>11.52947066263239</v>
      </c>
    </row>
    <row r="397" spans="1:3" x14ac:dyDescent="0.25">
      <c r="A397" s="9" t="s">
        <v>300</v>
      </c>
      <c r="B397" s="12">
        <v>11546.070598141092</v>
      </c>
      <c r="C397">
        <f>SAFADModel_final_000042[[#This Row],[Whole Building:Facility Total Electric Demand Power '[W'](Hourly) ]]/1000</f>
        <v>11.546070598141092</v>
      </c>
    </row>
    <row r="398" spans="1:3" x14ac:dyDescent="0.25">
      <c r="A398" s="9" t="s">
        <v>301</v>
      </c>
      <c r="B398" s="12">
        <v>11560.11467210453</v>
      </c>
      <c r="C398">
        <f>SAFADModel_final_000042[[#This Row],[Whole Building:Facility Total Electric Demand Power '[W'](Hourly) ]]/1000</f>
        <v>11.560114672104529</v>
      </c>
    </row>
    <row r="399" spans="1:3" x14ac:dyDescent="0.25">
      <c r="A399" s="9" t="s">
        <v>302</v>
      </c>
      <c r="B399" s="12">
        <v>11574.423735382159</v>
      </c>
      <c r="C399">
        <f>SAFADModel_final_000042[[#This Row],[Whole Building:Facility Total Electric Demand Power '[W'](Hourly) ]]/1000</f>
        <v>11.574423735382158</v>
      </c>
    </row>
    <row r="400" spans="1:3" x14ac:dyDescent="0.25">
      <c r="A400" s="9" t="s">
        <v>303</v>
      </c>
      <c r="B400" s="12">
        <v>11592.870364846984</v>
      </c>
      <c r="C400">
        <f>SAFADModel_final_000042[[#This Row],[Whole Building:Facility Total Electric Demand Power '[W'](Hourly) ]]/1000</f>
        <v>11.592870364846984</v>
      </c>
    </row>
    <row r="401" spans="1:3" x14ac:dyDescent="0.25">
      <c r="A401" s="9" t="s">
        <v>304</v>
      </c>
      <c r="B401" s="12">
        <v>11598.67292029789</v>
      </c>
      <c r="C401">
        <f>SAFADModel_final_000042[[#This Row],[Whole Building:Facility Total Electric Demand Power '[W'](Hourly) ]]/1000</f>
        <v>11.59867292029789</v>
      </c>
    </row>
    <row r="402" spans="1:3" x14ac:dyDescent="0.25">
      <c r="A402" s="9" t="s">
        <v>305</v>
      </c>
      <c r="B402" s="12">
        <v>11586.666667365897</v>
      </c>
      <c r="C402">
        <f>SAFADModel_final_000042[[#This Row],[Whole Building:Facility Total Electric Demand Power '[W'](Hourly) ]]/1000</f>
        <v>11.586666667365897</v>
      </c>
    </row>
    <row r="403" spans="1:3" x14ac:dyDescent="0.25">
      <c r="A403" s="9" t="s">
        <v>306</v>
      </c>
      <c r="B403" s="12">
        <v>11554.569389859076</v>
      </c>
      <c r="C403">
        <f>SAFADModel_final_000042[[#This Row],[Whole Building:Facility Total Electric Demand Power '[W'](Hourly) ]]/1000</f>
        <v>11.554569389859076</v>
      </c>
    </row>
    <row r="404" spans="1:3" x14ac:dyDescent="0.25">
      <c r="A404" s="9" t="s">
        <v>307</v>
      </c>
      <c r="B404" s="12">
        <v>11503.88286472718</v>
      </c>
      <c r="C404">
        <f>SAFADModel_final_000042[[#This Row],[Whole Building:Facility Total Electric Demand Power '[W'](Hourly) ]]/1000</f>
        <v>11.50388286472718</v>
      </c>
    </row>
    <row r="405" spans="1:3" x14ac:dyDescent="0.25">
      <c r="A405" s="9" t="s">
        <v>308</v>
      </c>
      <c r="B405" s="12">
        <v>11445.895570816354</v>
      </c>
      <c r="C405">
        <f>SAFADModel_final_000042[[#This Row],[Whole Building:Facility Total Electric Demand Power '[W'](Hourly) ]]/1000</f>
        <v>11.445895570816354</v>
      </c>
    </row>
    <row r="406" spans="1:3" x14ac:dyDescent="0.25">
      <c r="A406" s="9" t="s">
        <v>309</v>
      </c>
      <c r="B406" s="12">
        <v>11413.026496471166</v>
      </c>
      <c r="C406">
        <f>SAFADModel_final_000042[[#This Row],[Whole Building:Facility Total Electric Demand Power '[W'](Hourly) ]]/1000</f>
        <v>11.413026496471167</v>
      </c>
    </row>
    <row r="407" spans="1:3" x14ac:dyDescent="0.25">
      <c r="A407" s="9" t="s">
        <v>310</v>
      </c>
      <c r="B407" s="12">
        <v>11363.482996497252</v>
      </c>
      <c r="C407">
        <f>SAFADModel_final_000042[[#This Row],[Whole Building:Facility Total Electric Demand Power '[W'](Hourly) ]]/1000</f>
        <v>11.363482996497252</v>
      </c>
    </row>
    <row r="408" spans="1:3" x14ac:dyDescent="0.25">
      <c r="A408" s="9" t="s">
        <v>311</v>
      </c>
      <c r="B408" s="12">
        <v>11311.660548643</v>
      </c>
      <c r="C408">
        <f>SAFADModel_final_000042[[#This Row],[Whole Building:Facility Total Electric Demand Power '[W'](Hourly) ]]/1000</f>
        <v>11.311660548642999</v>
      </c>
    </row>
    <row r="409" spans="1:3" x14ac:dyDescent="0.25">
      <c r="A409" s="9" t="s">
        <v>312</v>
      </c>
      <c r="B409" s="12">
        <v>11254.876267662825</v>
      </c>
      <c r="C409">
        <f>SAFADModel_final_000042[[#This Row],[Whole Building:Facility Total Electric Demand Power '[W'](Hourly) ]]/1000</f>
        <v>11.254876267662825</v>
      </c>
    </row>
    <row r="410" spans="1:3" x14ac:dyDescent="0.25">
      <c r="A410" s="9" t="s">
        <v>313</v>
      </c>
      <c r="B410" s="12">
        <v>11229.053427173085</v>
      </c>
      <c r="C410">
        <f>SAFADModel_final_000042[[#This Row],[Whole Building:Facility Total Electric Demand Power '[W'](Hourly) ]]/1000</f>
        <v>11.229053427173085</v>
      </c>
    </row>
    <row r="411" spans="1:3" x14ac:dyDescent="0.25">
      <c r="A411" s="9" t="s">
        <v>314</v>
      </c>
      <c r="B411" s="12">
        <v>11202.800030512859</v>
      </c>
      <c r="C411">
        <f>SAFADModel_final_000042[[#This Row],[Whole Building:Facility Total Electric Demand Power '[W'](Hourly) ]]/1000</f>
        <v>11.20280003051286</v>
      </c>
    </row>
    <row r="412" spans="1:3" x14ac:dyDescent="0.25">
      <c r="A412" s="9" t="s">
        <v>315</v>
      </c>
      <c r="B412" s="12">
        <v>11181.828148085689</v>
      </c>
      <c r="C412">
        <f>SAFADModel_final_000042[[#This Row],[Whole Building:Facility Total Electric Demand Power '[W'](Hourly) ]]/1000</f>
        <v>11.181828148085689</v>
      </c>
    </row>
    <row r="413" spans="1:3" x14ac:dyDescent="0.25">
      <c r="A413" s="9" t="s">
        <v>316</v>
      </c>
      <c r="B413" s="12">
        <v>11151.69623859427</v>
      </c>
      <c r="C413">
        <f>SAFADModel_final_000042[[#This Row],[Whole Building:Facility Total Electric Demand Power '[W'](Hourly) ]]/1000</f>
        <v>11.151696238594269</v>
      </c>
    </row>
    <row r="414" spans="1:3" x14ac:dyDescent="0.25">
      <c r="A414" s="9" t="s">
        <v>317</v>
      </c>
      <c r="B414" s="12">
        <v>11127.295817456537</v>
      </c>
      <c r="C414">
        <f>SAFADModel_final_000042[[#This Row],[Whole Building:Facility Total Electric Demand Power '[W'](Hourly) ]]/1000</f>
        <v>11.127295817456538</v>
      </c>
    </row>
    <row r="415" spans="1:3" x14ac:dyDescent="0.25">
      <c r="A415" s="9" t="s">
        <v>318</v>
      </c>
      <c r="B415" s="12">
        <v>11144.262370017073</v>
      </c>
      <c r="C415">
        <f>SAFADModel_final_000042[[#This Row],[Whole Building:Facility Total Electric Demand Power '[W'](Hourly) ]]/1000</f>
        <v>11.144262370017074</v>
      </c>
    </row>
    <row r="416" spans="1:3" x14ac:dyDescent="0.25">
      <c r="A416" s="9" t="s">
        <v>319</v>
      </c>
      <c r="B416" s="12">
        <v>11248.52180952245</v>
      </c>
      <c r="C416">
        <f>SAFADModel_final_000042[[#This Row],[Whole Building:Facility Total Electric Demand Power '[W'](Hourly) ]]/1000</f>
        <v>11.248521809522449</v>
      </c>
    </row>
    <row r="417" spans="1:3" x14ac:dyDescent="0.25">
      <c r="A417" s="9" t="s">
        <v>320</v>
      </c>
      <c r="B417" s="12">
        <v>11366.020981276699</v>
      </c>
      <c r="C417">
        <f>SAFADModel_final_000042[[#This Row],[Whole Building:Facility Total Electric Demand Power '[W'](Hourly) ]]/1000</f>
        <v>11.3660209812767</v>
      </c>
    </row>
    <row r="418" spans="1:3" x14ac:dyDescent="0.25">
      <c r="A418" s="9" t="s">
        <v>321</v>
      </c>
      <c r="B418" s="12">
        <v>11448.304125514796</v>
      </c>
      <c r="C418">
        <f>SAFADModel_final_000042[[#This Row],[Whole Building:Facility Total Electric Demand Power '[W'](Hourly) ]]/1000</f>
        <v>11.448304125514797</v>
      </c>
    </row>
    <row r="419" spans="1:3" x14ac:dyDescent="0.25">
      <c r="A419" s="9" t="s">
        <v>322</v>
      </c>
      <c r="B419" s="12">
        <v>11498.979781357622</v>
      </c>
      <c r="C419">
        <f>SAFADModel_final_000042[[#This Row],[Whole Building:Facility Total Electric Demand Power '[W'](Hourly) ]]/1000</f>
        <v>11.498979781357622</v>
      </c>
    </row>
    <row r="420" spans="1:3" x14ac:dyDescent="0.25">
      <c r="A420" s="9" t="s">
        <v>323</v>
      </c>
      <c r="B420" s="12">
        <v>11543.935267237206</v>
      </c>
      <c r="C420">
        <f>SAFADModel_final_000042[[#This Row],[Whole Building:Facility Total Electric Demand Power '[W'](Hourly) ]]/1000</f>
        <v>11.543935267237206</v>
      </c>
    </row>
    <row r="421" spans="1:3" x14ac:dyDescent="0.25">
      <c r="A421" s="9" t="s">
        <v>324</v>
      </c>
      <c r="B421" s="12">
        <v>11584.194175000392</v>
      </c>
      <c r="C421">
        <f>SAFADModel_final_000042[[#This Row],[Whole Building:Facility Total Electric Demand Power '[W'](Hourly) ]]/1000</f>
        <v>11.584194175000391</v>
      </c>
    </row>
    <row r="422" spans="1:3" x14ac:dyDescent="0.25">
      <c r="A422" s="9" t="s">
        <v>325</v>
      </c>
      <c r="B422" s="12">
        <v>11611.333767010006</v>
      </c>
      <c r="C422">
        <f>SAFADModel_final_000042[[#This Row],[Whole Building:Facility Total Electric Demand Power '[W'](Hourly) ]]/1000</f>
        <v>11.611333767010006</v>
      </c>
    </row>
    <row r="423" spans="1:3" x14ac:dyDescent="0.25">
      <c r="A423" s="9" t="s">
        <v>326</v>
      </c>
      <c r="B423" s="12">
        <v>11616.026075450083</v>
      </c>
      <c r="C423">
        <f>SAFADModel_final_000042[[#This Row],[Whole Building:Facility Total Electric Demand Power '[W'](Hourly) ]]/1000</f>
        <v>11.616026075450083</v>
      </c>
    </row>
    <row r="424" spans="1:3" x14ac:dyDescent="0.25">
      <c r="A424" s="9" t="s">
        <v>327</v>
      </c>
      <c r="B424" s="12">
        <v>11581.772738314554</v>
      </c>
      <c r="C424">
        <f>SAFADModel_final_000042[[#This Row],[Whole Building:Facility Total Electric Demand Power '[W'](Hourly) ]]/1000</f>
        <v>11.581772738314553</v>
      </c>
    </row>
    <row r="425" spans="1:3" x14ac:dyDescent="0.25">
      <c r="A425" s="9" t="s">
        <v>328</v>
      </c>
      <c r="B425" s="12">
        <v>11509.050328293999</v>
      </c>
      <c r="C425">
        <f>SAFADModel_final_000042[[#This Row],[Whole Building:Facility Total Electric Demand Power '[W'](Hourly) ]]/1000</f>
        <v>11.509050328293998</v>
      </c>
    </row>
    <row r="426" spans="1:3" x14ac:dyDescent="0.25">
      <c r="A426" s="9" t="s">
        <v>329</v>
      </c>
      <c r="B426" s="12">
        <v>11436.92961930216</v>
      </c>
      <c r="C426">
        <f>SAFADModel_final_000042[[#This Row],[Whole Building:Facility Total Electric Demand Power '[W'](Hourly) ]]/1000</f>
        <v>11.436929619302161</v>
      </c>
    </row>
    <row r="427" spans="1:3" x14ac:dyDescent="0.25">
      <c r="A427" s="9" t="s">
        <v>330</v>
      </c>
      <c r="B427" s="12">
        <v>11386.126845277404</v>
      </c>
      <c r="C427">
        <f>SAFADModel_final_000042[[#This Row],[Whole Building:Facility Total Electric Demand Power '[W'](Hourly) ]]/1000</f>
        <v>11.386126845277404</v>
      </c>
    </row>
    <row r="428" spans="1:3" x14ac:dyDescent="0.25">
      <c r="A428" s="9" t="s">
        <v>331</v>
      </c>
      <c r="B428" s="12">
        <v>11356.240862212226</v>
      </c>
      <c r="C428">
        <f>SAFADModel_final_000042[[#This Row],[Whole Building:Facility Total Electric Demand Power '[W'](Hourly) ]]/1000</f>
        <v>11.356240862212225</v>
      </c>
    </row>
    <row r="429" spans="1:3" x14ac:dyDescent="0.25">
      <c r="A429" s="9" t="s">
        <v>332</v>
      </c>
      <c r="B429" s="12">
        <v>11334.400414289232</v>
      </c>
      <c r="C429">
        <f>SAFADModel_final_000042[[#This Row],[Whole Building:Facility Total Electric Demand Power '[W'](Hourly) ]]/1000</f>
        <v>11.334400414289231</v>
      </c>
    </row>
    <row r="430" spans="1:3" x14ac:dyDescent="0.25">
      <c r="A430" s="9" t="s">
        <v>333</v>
      </c>
      <c r="B430" s="12">
        <v>11310.919491340248</v>
      </c>
      <c r="C430">
        <f>SAFADModel_final_000042[[#This Row],[Whole Building:Facility Total Electric Demand Power '[W'](Hourly) ]]/1000</f>
        <v>11.310919491340249</v>
      </c>
    </row>
    <row r="431" spans="1:3" x14ac:dyDescent="0.25">
      <c r="A431" s="9" t="s">
        <v>334</v>
      </c>
      <c r="B431" s="12">
        <v>11280.808296099151</v>
      </c>
      <c r="C431">
        <f>SAFADModel_final_000042[[#This Row],[Whole Building:Facility Total Electric Demand Power '[W'](Hourly) ]]/1000</f>
        <v>11.280808296099151</v>
      </c>
    </row>
    <row r="432" spans="1:3" x14ac:dyDescent="0.25">
      <c r="A432" s="9" t="s">
        <v>335</v>
      </c>
      <c r="B432" s="12">
        <v>11261.580027886745</v>
      </c>
      <c r="C432">
        <f>SAFADModel_final_000042[[#This Row],[Whole Building:Facility Total Electric Demand Power '[W'](Hourly) ]]/1000</f>
        <v>11.261580027886744</v>
      </c>
    </row>
    <row r="433" spans="1:3" x14ac:dyDescent="0.25">
      <c r="A433" s="9" t="s">
        <v>336</v>
      </c>
      <c r="B433" s="12">
        <v>11242.668800197129</v>
      </c>
      <c r="C433">
        <f>SAFADModel_final_000042[[#This Row],[Whole Building:Facility Total Electric Demand Power '[W'](Hourly) ]]/1000</f>
        <v>11.242668800197128</v>
      </c>
    </row>
    <row r="434" spans="1:3" x14ac:dyDescent="0.25">
      <c r="A434" s="9" t="s">
        <v>337</v>
      </c>
      <c r="B434" s="12">
        <v>11238.231131108701</v>
      </c>
      <c r="C434">
        <f>SAFADModel_final_000042[[#This Row],[Whole Building:Facility Total Electric Demand Power '[W'](Hourly) ]]/1000</f>
        <v>11.238231131108702</v>
      </c>
    </row>
    <row r="435" spans="1:3" x14ac:dyDescent="0.25">
      <c r="A435" s="9" t="s">
        <v>338</v>
      </c>
      <c r="B435" s="12">
        <v>11239.487329832198</v>
      </c>
      <c r="C435">
        <f>SAFADModel_final_000042[[#This Row],[Whole Building:Facility Total Electric Demand Power '[W'](Hourly) ]]/1000</f>
        <v>11.239487329832198</v>
      </c>
    </row>
    <row r="436" spans="1:3" x14ac:dyDescent="0.25">
      <c r="A436" s="9" t="s">
        <v>339</v>
      </c>
      <c r="B436" s="12">
        <v>11212.009794999425</v>
      </c>
      <c r="C436">
        <f>SAFADModel_final_000042[[#This Row],[Whole Building:Facility Total Electric Demand Power '[W'](Hourly) ]]/1000</f>
        <v>11.212009794999425</v>
      </c>
    </row>
    <row r="437" spans="1:3" x14ac:dyDescent="0.25">
      <c r="A437" s="9" t="s">
        <v>340</v>
      </c>
      <c r="B437" s="12">
        <v>11142.985469816493</v>
      </c>
      <c r="C437">
        <f>SAFADModel_final_000042[[#This Row],[Whole Building:Facility Total Electric Demand Power '[W'](Hourly) ]]/1000</f>
        <v>11.142985469816493</v>
      </c>
    </row>
    <row r="438" spans="1:3" x14ac:dyDescent="0.25">
      <c r="A438" s="9" t="s">
        <v>341</v>
      </c>
      <c r="B438" s="12">
        <v>11075.034921508695</v>
      </c>
      <c r="C438">
        <f>SAFADModel_final_000042[[#This Row],[Whole Building:Facility Total Electric Demand Power '[W'](Hourly) ]]/1000</f>
        <v>11.075034921508696</v>
      </c>
    </row>
    <row r="439" spans="1:3" x14ac:dyDescent="0.25">
      <c r="A439" s="9" t="s">
        <v>342</v>
      </c>
      <c r="B439" s="12">
        <v>11088.062409793647</v>
      </c>
      <c r="C439">
        <f>SAFADModel_final_000042[[#This Row],[Whole Building:Facility Total Electric Demand Power '[W'](Hourly) ]]/1000</f>
        <v>11.088062409793647</v>
      </c>
    </row>
    <row r="440" spans="1:3" x14ac:dyDescent="0.25">
      <c r="A440" s="9" t="s">
        <v>343</v>
      </c>
      <c r="B440" s="12">
        <v>11249.67377695213</v>
      </c>
      <c r="C440">
        <f>SAFADModel_final_000042[[#This Row],[Whole Building:Facility Total Electric Demand Power '[W'](Hourly) ]]/1000</f>
        <v>11.249673776952129</v>
      </c>
    </row>
    <row r="441" spans="1:3" x14ac:dyDescent="0.25">
      <c r="A441" s="9" t="s">
        <v>344</v>
      </c>
      <c r="B441" s="12">
        <v>11414.7768993339</v>
      </c>
      <c r="C441">
        <f>SAFADModel_final_000042[[#This Row],[Whole Building:Facility Total Electric Demand Power '[W'](Hourly) ]]/1000</f>
        <v>11.4147768993339</v>
      </c>
    </row>
    <row r="442" spans="1:3" x14ac:dyDescent="0.25">
      <c r="A442" s="9" t="s">
        <v>345</v>
      </c>
      <c r="B442" s="12">
        <v>11500.828942356813</v>
      </c>
      <c r="C442">
        <f>SAFADModel_final_000042[[#This Row],[Whole Building:Facility Total Electric Demand Power '[W'](Hourly) ]]/1000</f>
        <v>11.500828942356813</v>
      </c>
    </row>
    <row r="443" spans="1:3" x14ac:dyDescent="0.25">
      <c r="A443" s="9" t="s">
        <v>346</v>
      </c>
      <c r="B443" s="12">
        <v>11537.485523408306</v>
      </c>
      <c r="C443">
        <f>SAFADModel_final_000042[[#This Row],[Whole Building:Facility Total Electric Demand Power '[W'](Hourly) ]]/1000</f>
        <v>11.537485523408305</v>
      </c>
    </row>
    <row r="444" spans="1:3" x14ac:dyDescent="0.25">
      <c r="A444" s="9" t="s">
        <v>347</v>
      </c>
      <c r="B444" s="12">
        <v>11568.461612437626</v>
      </c>
      <c r="C444">
        <f>SAFADModel_final_000042[[#This Row],[Whole Building:Facility Total Electric Demand Power '[W'](Hourly) ]]/1000</f>
        <v>11.568461612437627</v>
      </c>
    </row>
    <row r="445" spans="1:3" x14ac:dyDescent="0.25">
      <c r="A445" s="9" t="s">
        <v>348</v>
      </c>
      <c r="B445" s="12">
        <v>11593.30847357066</v>
      </c>
      <c r="C445">
        <f>SAFADModel_final_000042[[#This Row],[Whole Building:Facility Total Electric Demand Power '[W'](Hourly) ]]/1000</f>
        <v>11.59330847357066</v>
      </c>
    </row>
    <row r="446" spans="1:3" x14ac:dyDescent="0.25">
      <c r="A446" s="9" t="s">
        <v>349</v>
      </c>
      <c r="B446" s="12">
        <v>11611.342849060164</v>
      </c>
      <c r="C446">
        <f>SAFADModel_final_000042[[#This Row],[Whole Building:Facility Total Electric Demand Power '[W'](Hourly) ]]/1000</f>
        <v>11.611342849060163</v>
      </c>
    </row>
    <row r="447" spans="1:3" x14ac:dyDescent="0.25">
      <c r="A447" s="9" t="s">
        <v>350</v>
      </c>
      <c r="B447" s="12">
        <v>11613.223573204084</v>
      </c>
      <c r="C447">
        <f>SAFADModel_final_000042[[#This Row],[Whole Building:Facility Total Electric Demand Power '[W'](Hourly) ]]/1000</f>
        <v>11.613223573204085</v>
      </c>
    </row>
    <row r="448" spans="1:3" x14ac:dyDescent="0.25">
      <c r="A448" s="9" t="s">
        <v>351</v>
      </c>
      <c r="B448" s="12">
        <v>11597.011337015798</v>
      </c>
      <c r="C448">
        <f>SAFADModel_final_000042[[#This Row],[Whole Building:Facility Total Electric Demand Power '[W'](Hourly) ]]/1000</f>
        <v>11.597011337015799</v>
      </c>
    </row>
    <row r="449" spans="1:3" x14ac:dyDescent="0.25">
      <c r="A449" s="9" t="s">
        <v>352</v>
      </c>
      <c r="B449" s="12">
        <v>11566.696382509852</v>
      </c>
      <c r="C449">
        <f>SAFADModel_final_000042[[#This Row],[Whole Building:Facility Total Electric Demand Power '[W'](Hourly) ]]/1000</f>
        <v>11.566696382509852</v>
      </c>
    </row>
    <row r="450" spans="1:3" x14ac:dyDescent="0.25">
      <c r="A450" s="9" t="s">
        <v>353</v>
      </c>
      <c r="B450" s="12">
        <v>11535.745243526579</v>
      </c>
      <c r="C450">
        <f>SAFADModel_final_000042[[#This Row],[Whole Building:Facility Total Electric Demand Power '[W'](Hourly) ]]/1000</f>
        <v>11.535745243526579</v>
      </c>
    </row>
    <row r="451" spans="1:3" x14ac:dyDescent="0.25">
      <c r="A451" s="9" t="s">
        <v>354</v>
      </c>
      <c r="B451" s="12">
        <v>11505.060338484996</v>
      </c>
      <c r="C451">
        <f>SAFADModel_final_000042[[#This Row],[Whole Building:Facility Total Electric Demand Power '[W'](Hourly) ]]/1000</f>
        <v>11.505060338484997</v>
      </c>
    </row>
    <row r="452" spans="1:3" x14ac:dyDescent="0.25">
      <c r="A452" s="9" t="s">
        <v>355</v>
      </c>
      <c r="B452" s="12">
        <v>11471.677649806123</v>
      </c>
      <c r="C452">
        <f>SAFADModel_final_000042[[#This Row],[Whole Building:Facility Total Electric Demand Power '[W'](Hourly) ]]/1000</f>
        <v>11.471677649806123</v>
      </c>
    </row>
    <row r="453" spans="1:3" x14ac:dyDescent="0.25">
      <c r="A453" s="9" t="s">
        <v>356</v>
      </c>
      <c r="B453" s="12">
        <v>11417.938386506989</v>
      </c>
      <c r="C453">
        <f>SAFADModel_final_000042[[#This Row],[Whole Building:Facility Total Electric Demand Power '[W'](Hourly) ]]/1000</f>
        <v>11.417938386506988</v>
      </c>
    </row>
    <row r="454" spans="1:3" x14ac:dyDescent="0.25">
      <c r="A454" s="9" t="s">
        <v>357</v>
      </c>
      <c r="B454" s="12">
        <v>11368.116930664002</v>
      </c>
      <c r="C454">
        <f>SAFADModel_final_000042[[#This Row],[Whole Building:Facility Total Electric Demand Power '[W'](Hourly) ]]/1000</f>
        <v>11.368116930664002</v>
      </c>
    </row>
    <row r="455" spans="1:3" x14ac:dyDescent="0.25">
      <c r="A455" s="9" t="s">
        <v>358</v>
      </c>
      <c r="B455" s="12">
        <v>11287.303527989789</v>
      </c>
      <c r="C455">
        <f>SAFADModel_final_000042[[#This Row],[Whole Building:Facility Total Electric Demand Power '[W'](Hourly) ]]/1000</f>
        <v>11.287303527989788</v>
      </c>
    </row>
    <row r="456" spans="1:3" x14ac:dyDescent="0.25">
      <c r="A456" s="9" t="s">
        <v>359</v>
      </c>
      <c r="B456" s="12">
        <v>11189.578153446062</v>
      </c>
      <c r="C456">
        <f>SAFADModel_final_000042[[#This Row],[Whole Building:Facility Total Electric Demand Power '[W'](Hourly) ]]/1000</f>
        <v>11.189578153446062</v>
      </c>
    </row>
    <row r="457" spans="1:3" x14ac:dyDescent="0.25">
      <c r="A457" s="9" t="s">
        <v>360</v>
      </c>
      <c r="B457" s="12">
        <v>11134.840481193845</v>
      </c>
      <c r="C457">
        <f>SAFADModel_final_000042[[#This Row],[Whole Building:Facility Total Electric Demand Power '[W'](Hourly) ]]/1000</f>
        <v>11.134840481193846</v>
      </c>
    </row>
    <row r="458" spans="1:3" x14ac:dyDescent="0.25">
      <c r="A458" s="9" t="s">
        <v>629</v>
      </c>
      <c r="B458" s="12">
        <v>11196.53634542605</v>
      </c>
      <c r="C458">
        <f>SAFADModel_final_000042[[#This Row],[Whole Building:Facility Total Electric Demand Power '[W'](Hourly) ]]/1000</f>
        <v>11.19653634542605</v>
      </c>
    </row>
    <row r="459" spans="1:3" x14ac:dyDescent="0.25">
      <c r="A459" s="9" t="s">
        <v>630</v>
      </c>
      <c r="B459" s="12">
        <v>11265.839583565123</v>
      </c>
      <c r="C459">
        <f>SAFADModel_final_000042[[#This Row],[Whole Building:Facility Total Electric Demand Power '[W'](Hourly) ]]/1000</f>
        <v>11.265839583565123</v>
      </c>
    </row>
    <row r="460" spans="1:3" x14ac:dyDescent="0.25">
      <c r="A460" s="9" t="s">
        <v>631</v>
      </c>
      <c r="B460" s="12">
        <v>11277.41985898543</v>
      </c>
      <c r="C460">
        <f>SAFADModel_final_000042[[#This Row],[Whole Building:Facility Total Electric Demand Power '[W'](Hourly) ]]/1000</f>
        <v>11.277419858985429</v>
      </c>
    </row>
    <row r="461" spans="1:3" x14ac:dyDescent="0.25">
      <c r="A461" s="9" t="s">
        <v>632</v>
      </c>
      <c r="B461" s="12">
        <v>11204.138109579842</v>
      </c>
      <c r="C461">
        <f>SAFADModel_final_000042[[#This Row],[Whole Building:Facility Total Electric Demand Power '[W'](Hourly) ]]/1000</f>
        <v>11.204138109579842</v>
      </c>
    </row>
    <row r="462" spans="1:3" x14ac:dyDescent="0.25">
      <c r="A462" s="9" t="s">
        <v>633</v>
      </c>
      <c r="B462" s="12">
        <v>11110.94386674626</v>
      </c>
      <c r="C462">
        <f>SAFADModel_final_000042[[#This Row],[Whole Building:Facility Total Electric Demand Power '[W'](Hourly) ]]/1000</f>
        <v>11.110943866746259</v>
      </c>
    </row>
    <row r="463" spans="1:3" x14ac:dyDescent="0.25">
      <c r="A463" s="9" t="s">
        <v>634</v>
      </c>
      <c r="B463" s="12">
        <v>11095.443465949094</v>
      </c>
      <c r="C463">
        <f>SAFADModel_final_000042[[#This Row],[Whole Building:Facility Total Electric Demand Power '[W'](Hourly) ]]/1000</f>
        <v>11.095443465949094</v>
      </c>
    </row>
    <row r="464" spans="1:3" x14ac:dyDescent="0.25">
      <c r="A464" s="9" t="s">
        <v>635</v>
      </c>
      <c r="B464" s="12">
        <v>11235.221896992785</v>
      </c>
      <c r="C464">
        <f>SAFADModel_final_000042[[#This Row],[Whole Building:Facility Total Electric Demand Power '[W'](Hourly) ]]/1000</f>
        <v>11.235221896992785</v>
      </c>
    </row>
    <row r="465" spans="1:3" x14ac:dyDescent="0.25">
      <c r="A465" s="9" t="s">
        <v>636</v>
      </c>
      <c r="B465" s="12">
        <v>11397.28587250364</v>
      </c>
      <c r="C465">
        <f>SAFADModel_final_000042[[#This Row],[Whole Building:Facility Total Electric Demand Power '[W'](Hourly) ]]/1000</f>
        <v>11.397285872503641</v>
      </c>
    </row>
    <row r="466" spans="1:3" x14ac:dyDescent="0.25">
      <c r="A466" s="9" t="s">
        <v>637</v>
      </c>
      <c r="B466" s="12">
        <v>11495.086144264011</v>
      </c>
      <c r="C466">
        <f>SAFADModel_final_000042[[#This Row],[Whole Building:Facility Total Electric Demand Power '[W'](Hourly) ]]/1000</f>
        <v>11.495086144264011</v>
      </c>
    </row>
    <row r="467" spans="1:3" x14ac:dyDescent="0.25">
      <c r="A467" s="9" t="s">
        <v>638</v>
      </c>
      <c r="B467" s="12">
        <v>11528.317528988186</v>
      </c>
      <c r="C467">
        <f>SAFADModel_final_000042[[#This Row],[Whole Building:Facility Total Electric Demand Power '[W'](Hourly) ]]/1000</f>
        <v>11.528317528988186</v>
      </c>
    </row>
    <row r="468" spans="1:3" x14ac:dyDescent="0.25">
      <c r="A468" s="9" t="s">
        <v>639</v>
      </c>
      <c r="B468" s="12">
        <v>11535.13344117558</v>
      </c>
      <c r="C468">
        <f>SAFADModel_final_000042[[#This Row],[Whole Building:Facility Total Electric Demand Power '[W'](Hourly) ]]/1000</f>
        <v>11.53513344117558</v>
      </c>
    </row>
    <row r="469" spans="1:3" x14ac:dyDescent="0.25">
      <c r="A469" s="9" t="s">
        <v>640</v>
      </c>
      <c r="B469" s="12">
        <v>11554.262961369082</v>
      </c>
      <c r="C469">
        <f>SAFADModel_final_000042[[#This Row],[Whole Building:Facility Total Electric Demand Power '[W'](Hourly) ]]/1000</f>
        <v>11.554262961369082</v>
      </c>
    </row>
    <row r="470" spans="1:3" x14ac:dyDescent="0.25">
      <c r="A470" s="9" t="s">
        <v>641</v>
      </c>
      <c r="B470" s="12">
        <v>11574.423735382159</v>
      </c>
      <c r="C470">
        <f>SAFADModel_final_000042[[#This Row],[Whole Building:Facility Total Electric Demand Power '[W'](Hourly) ]]/1000</f>
        <v>11.574423735382158</v>
      </c>
    </row>
    <row r="471" spans="1:3" x14ac:dyDescent="0.25">
      <c r="A471" s="9" t="s">
        <v>642</v>
      </c>
      <c r="B471" s="12">
        <v>11584.710628912673</v>
      </c>
      <c r="C471">
        <f>SAFADModel_final_000042[[#This Row],[Whole Building:Facility Total Electric Demand Power '[W'](Hourly) ]]/1000</f>
        <v>11.584710628912672</v>
      </c>
    </row>
    <row r="472" spans="1:3" x14ac:dyDescent="0.25">
      <c r="A472" s="9" t="s">
        <v>643</v>
      </c>
      <c r="B472" s="12">
        <v>11575.038982678861</v>
      </c>
      <c r="C472">
        <f>SAFADModel_final_000042[[#This Row],[Whole Building:Facility Total Electric Demand Power '[W'](Hourly) ]]/1000</f>
        <v>11.575038982678862</v>
      </c>
    </row>
    <row r="473" spans="1:3" x14ac:dyDescent="0.25">
      <c r="A473" s="9" t="s">
        <v>644</v>
      </c>
      <c r="B473" s="12">
        <v>11549.589048998185</v>
      </c>
      <c r="C473">
        <f>SAFADModel_final_000042[[#This Row],[Whole Building:Facility Total Electric Demand Power '[W'](Hourly) ]]/1000</f>
        <v>11.549589048998184</v>
      </c>
    </row>
    <row r="474" spans="1:3" x14ac:dyDescent="0.25">
      <c r="A474" s="9" t="s">
        <v>645</v>
      </c>
      <c r="B474" s="12">
        <v>11522.169862539742</v>
      </c>
      <c r="C474">
        <f>SAFADModel_final_000042[[#This Row],[Whole Building:Facility Total Electric Demand Power '[W'](Hourly) ]]/1000</f>
        <v>11.522169862539743</v>
      </c>
    </row>
    <row r="475" spans="1:3" x14ac:dyDescent="0.25">
      <c r="A475" s="9" t="s">
        <v>646</v>
      </c>
      <c r="B475" s="12">
        <v>11503.368194353354</v>
      </c>
      <c r="C475">
        <f>SAFADModel_final_000042[[#This Row],[Whole Building:Facility Total Electric Demand Power '[W'](Hourly) ]]/1000</f>
        <v>11.503368194353353</v>
      </c>
    </row>
    <row r="476" spans="1:3" x14ac:dyDescent="0.25">
      <c r="A476" s="9" t="s">
        <v>647</v>
      </c>
      <c r="B476" s="12">
        <v>11490.449376584334</v>
      </c>
      <c r="C476">
        <f>SAFADModel_final_000042[[#This Row],[Whole Building:Facility Total Electric Demand Power '[W'](Hourly) ]]/1000</f>
        <v>11.490449376584335</v>
      </c>
    </row>
    <row r="477" spans="1:3" x14ac:dyDescent="0.25">
      <c r="A477" s="9" t="s">
        <v>648</v>
      </c>
      <c r="B477" s="12">
        <v>11477.805696532234</v>
      </c>
      <c r="C477">
        <f>SAFADModel_final_000042[[#This Row],[Whole Building:Facility Total Electric Demand Power '[W'](Hourly) ]]/1000</f>
        <v>11.477805696532235</v>
      </c>
    </row>
    <row r="478" spans="1:3" x14ac:dyDescent="0.25">
      <c r="A478" s="9" t="s">
        <v>649</v>
      </c>
      <c r="B478" s="12">
        <v>11461.898843774325</v>
      </c>
      <c r="C478">
        <f>SAFADModel_final_000042[[#This Row],[Whole Building:Facility Total Electric Demand Power '[W'](Hourly) ]]/1000</f>
        <v>11.461898843774325</v>
      </c>
    </row>
    <row r="479" spans="1:3" x14ac:dyDescent="0.25">
      <c r="A479" s="9" t="s">
        <v>650</v>
      </c>
      <c r="B479" s="12">
        <v>11447.413131364519</v>
      </c>
      <c r="C479">
        <f>SAFADModel_final_000042[[#This Row],[Whole Building:Facility Total Electric Demand Power '[W'](Hourly) ]]/1000</f>
        <v>11.44741313136452</v>
      </c>
    </row>
    <row r="480" spans="1:3" x14ac:dyDescent="0.25">
      <c r="A480" s="9" t="s">
        <v>651</v>
      </c>
      <c r="B480" s="12">
        <v>11431.956387874454</v>
      </c>
      <c r="C480">
        <f>SAFADModel_final_000042[[#This Row],[Whole Building:Facility Total Electric Demand Power '[W'](Hourly) ]]/1000</f>
        <v>11.431956387874454</v>
      </c>
    </row>
    <row r="481" spans="1:3" x14ac:dyDescent="0.25">
      <c r="A481" s="9" t="s">
        <v>652</v>
      </c>
      <c r="B481" s="12">
        <v>11399.290149188848</v>
      </c>
      <c r="C481">
        <f>SAFADModel_final_000042[[#This Row],[Whole Building:Facility Total Electric Demand Power '[W'](Hourly) ]]/1000</f>
        <v>11.399290149188849</v>
      </c>
    </row>
    <row r="482" spans="1:3" x14ac:dyDescent="0.25">
      <c r="A482" s="9" t="s">
        <v>653</v>
      </c>
      <c r="B482" s="12">
        <v>11351.995167753326</v>
      </c>
      <c r="C482">
        <f>SAFADModel_final_000042[[#This Row],[Whole Building:Facility Total Electric Demand Power '[W'](Hourly) ]]/1000</f>
        <v>11.351995167753326</v>
      </c>
    </row>
    <row r="483" spans="1:3" x14ac:dyDescent="0.25">
      <c r="A483" s="9" t="s">
        <v>654</v>
      </c>
      <c r="B483" s="12">
        <v>11304.881815060648</v>
      </c>
      <c r="C483">
        <f>SAFADModel_final_000042[[#This Row],[Whole Building:Facility Total Electric Demand Power '[W'](Hourly) ]]/1000</f>
        <v>11.304881815060648</v>
      </c>
    </row>
    <row r="484" spans="1:3" x14ac:dyDescent="0.25">
      <c r="A484" s="9" t="s">
        <v>655</v>
      </c>
      <c r="B484" s="12">
        <v>11268.204545600713</v>
      </c>
      <c r="C484">
        <f>SAFADModel_final_000042[[#This Row],[Whole Building:Facility Total Electric Demand Power '[W'](Hourly) ]]/1000</f>
        <v>11.268204545600712</v>
      </c>
    </row>
    <row r="485" spans="1:3" x14ac:dyDescent="0.25">
      <c r="A485" s="9" t="s">
        <v>656</v>
      </c>
      <c r="B485" s="12">
        <v>11262.288001038229</v>
      </c>
      <c r="C485">
        <f>SAFADModel_final_000042[[#This Row],[Whole Building:Facility Total Electric Demand Power '[W'](Hourly) ]]/1000</f>
        <v>11.262288001038229</v>
      </c>
    </row>
    <row r="486" spans="1:3" x14ac:dyDescent="0.25">
      <c r="A486" s="9" t="s">
        <v>657</v>
      </c>
      <c r="B486" s="12">
        <v>11261.712415776616</v>
      </c>
      <c r="C486">
        <f>SAFADModel_final_000042[[#This Row],[Whole Building:Facility Total Electric Demand Power '[W'](Hourly) ]]/1000</f>
        <v>11.261712415776616</v>
      </c>
    </row>
    <row r="487" spans="1:3" x14ac:dyDescent="0.25">
      <c r="A487" s="9" t="s">
        <v>658</v>
      </c>
      <c r="B487" s="12">
        <v>11279.51627437742</v>
      </c>
      <c r="C487">
        <f>SAFADModel_final_000042[[#This Row],[Whole Building:Facility Total Electric Demand Power '[W'](Hourly) ]]/1000</f>
        <v>11.27951627437742</v>
      </c>
    </row>
    <row r="488" spans="1:3" x14ac:dyDescent="0.25">
      <c r="A488" s="9" t="s">
        <v>659</v>
      </c>
      <c r="B488" s="12">
        <v>11326.73906466763</v>
      </c>
      <c r="C488">
        <f>SAFADModel_final_000042[[#This Row],[Whole Building:Facility Total Electric Demand Power '[W'](Hourly) ]]/1000</f>
        <v>11.326739064667631</v>
      </c>
    </row>
    <row r="489" spans="1:3" x14ac:dyDescent="0.25">
      <c r="A489" s="9" t="s">
        <v>660</v>
      </c>
      <c r="B489" s="12">
        <v>11392.179968272429</v>
      </c>
      <c r="C489">
        <f>SAFADModel_final_000042[[#This Row],[Whole Building:Facility Total Electric Demand Power '[W'](Hourly) ]]/1000</f>
        <v>11.392179968272428</v>
      </c>
    </row>
    <row r="490" spans="1:3" x14ac:dyDescent="0.25">
      <c r="A490" s="9" t="s">
        <v>661</v>
      </c>
      <c r="B490" s="12">
        <v>11463.577876282206</v>
      </c>
      <c r="C490">
        <f>SAFADModel_final_000042[[#This Row],[Whole Building:Facility Total Electric Demand Power '[W'](Hourly) ]]/1000</f>
        <v>11.463577876282207</v>
      </c>
    </row>
    <row r="491" spans="1:3" x14ac:dyDescent="0.25">
      <c r="A491" s="9" t="s">
        <v>662</v>
      </c>
      <c r="B491" s="12">
        <v>11532.155073886084</v>
      </c>
      <c r="C491">
        <f>SAFADModel_final_000042[[#This Row],[Whole Building:Facility Total Electric Demand Power '[W'](Hourly) ]]/1000</f>
        <v>11.532155073886084</v>
      </c>
    </row>
    <row r="492" spans="1:3" x14ac:dyDescent="0.25">
      <c r="A492" s="9" t="s">
        <v>663</v>
      </c>
      <c r="B492" s="12">
        <v>11579.658347310231</v>
      </c>
      <c r="C492">
        <f>SAFADModel_final_000042[[#This Row],[Whole Building:Facility Total Electric Demand Power '[W'](Hourly) ]]/1000</f>
        <v>11.579658347310231</v>
      </c>
    </row>
    <row r="493" spans="1:3" x14ac:dyDescent="0.25">
      <c r="A493" s="9" t="s">
        <v>664</v>
      </c>
      <c r="B493" s="12">
        <v>11612.632790194219</v>
      </c>
      <c r="C493">
        <f>SAFADModel_final_000042[[#This Row],[Whole Building:Facility Total Electric Demand Power '[W'](Hourly) ]]/1000</f>
        <v>11.612632790194219</v>
      </c>
    </row>
    <row r="494" spans="1:3" x14ac:dyDescent="0.25">
      <c r="A494" s="9" t="s">
        <v>665</v>
      </c>
      <c r="B494" s="12">
        <v>11638.808616449009</v>
      </c>
      <c r="C494">
        <f>SAFADModel_final_000042[[#This Row],[Whole Building:Facility Total Electric Demand Power '[W'](Hourly) ]]/1000</f>
        <v>11.638808616449008</v>
      </c>
    </row>
    <row r="495" spans="1:3" x14ac:dyDescent="0.25">
      <c r="A495" s="9" t="s">
        <v>666</v>
      </c>
      <c r="B495" s="12">
        <v>11653.150468566027</v>
      </c>
      <c r="C495">
        <f>SAFADModel_final_000042[[#This Row],[Whole Building:Facility Total Electric Demand Power '[W'](Hourly) ]]/1000</f>
        <v>11.653150468566027</v>
      </c>
    </row>
    <row r="496" spans="1:3" x14ac:dyDescent="0.25">
      <c r="A496" s="9" t="s">
        <v>667</v>
      </c>
      <c r="B496" s="12">
        <v>11647.256848957431</v>
      </c>
      <c r="C496">
        <f>SAFADModel_final_000042[[#This Row],[Whole Building:Facility Total Electric Demand Power '[W'](Hourly) ]]/1000</f>
        <v>11.647256848957431</v>
      </c>
    </row>
    <row r="497" spans="1:3" x14ac:dyDescent="0.25">
      <c r="A497" s="9" t="s">
        <v>668</v>
      </c>
      <c r="B497" s="12">
        <v>11622.765758789263</v>
      </c>
      <c r="C497">
        <f>SAFADModel_final_000042[[#This Row],[Whole Building:Facility Total Electric Demand Power '[W'](Hourly) ]]/1000</f>
        <v>11.622765758789262</v>
      </c>
    </row>
    <row r="498" spans="1:3" x14ac:dyDescent="0.25">
      <c r="A498" s="9" t="s">
        <v>669</v>
      </c>
      <c r="B498" s="12">
        <v>11588.438969117879</v>
      </c>
      <c r="C498">
        <f>SAFADModel_final_000042[[#This Row],[Whole Building:Facility Total Electric Demand Power '[W'](Hourly) ]]/1000</f>
        <v>11.588438969117879</v>
      </c>
    </row>
    <row r="499" spans="1:3" x14ac:dyDescent="0.25">
      <c r="A499" s="9" t="s">
        <v>670</v>
      </c>
      <c r="B499" s="12">
        <v>11544.455588314057</v>
      </c>
      <c r="C499">
        <f>SAFADModel_final_000042[[#This Row],[Whole Building:Facility Total Electric Demand Power '[W'](Hourly) ]]/1000</f>
        <v>11.544455588314056</v>
      </c>
    </row>
    <row r="500" spans="1:3" x14ac:dyDescent="0.25">
      <c r="A500" s="9" t="s">
        <v>671</v>
      </c>
      <c r="B500" s="12">
        <v>11497.53794456498</v>
      </c>
      <c r="C500">
        <f>SAFADModel_final_000042[[#This Row],[Whole Building:Facility Total Electric Demand Power '[W'](Hourly) ]]/1000</f>
        <v>11.49753794456498</v>
      </c>
    </row>
    <row r="501" spans="1:3" x14ac:dyDescent="0.25">
      <c r="A501" s="9" t="s">
        <v>672</v>
      </c>
      <c r="B501" s="12">
        <v>11453.977705832847</v>
      </c>
      <c r="C501">
        <f>SAFADModel_final_000042[[#This Row],[Whole Building:Facility Total Electric Demand Power '[W'](Hourly) ]]/1000</f>
        <v>11.453977705832846</v>
      </c>
    </row>
    <row r="502" spans="1:3" x14ac:dyDescent="0.25">
      <c r="A502" s="9" t="s">
        <v>673</v>
      </c>
      <c r="B502" s="12">
        <v>11423.381109685897</v>
      </c>
      <c r="C502">
        <f>SAFADModel_final_000042[[#This Row],[Whole Building:Facility Total Electric Demand Power '[W'](Hourly) ]]/1000</f>
        <v>11.423381109685897</v>
      </c>
    </row>
    <row r="503" spans="1:3" x14ac:dyDescent="0.25">
      <c r="A503" s="9" t="s">
        <v>674</v>
      </c>
      <c r="B503" s="12">
        <v>11393.645201757316</v>
      </c>
      <c r="C503">
        <f>SAFADModel_final_000042[[#This Row],[Whole Building:Facility Total Electric Demand Power '[W'](Hourly) ]]/1000</f>
        <v>11.393645201757316</v>
      </c>
    </row>
    <row r="504" spans="1:3" x14ac:dyDescent="0.25">
      <c r="A504" s="9" t="s">
        <v>675</v>
      </c>
      <c r="B504" s="12">
        <v>11350.676542211468</v>
      </c>
      <c r="C504">
        <f>SAFADModel_final_000042[[#This Row],[Whole Building:Facility Total Electric Demand Power '[W'](Hourly) ]]/1000</f>
        <v>11.350676542211467</v>
      </c>
    </row>
    <row r="505" spans="1:3" x14ac:dyDescent="0.25">
      <c r="A505" s="9" t="s">
        <v>676</v>
      </c>
      <c r="B505" s="12">
        <v>11304.830191874898</v>
      </c>
      <c r="C505">
        <f>SAFADModel_final_000042[[#This Row],[Whole Building:Facility Total Electric Demand Power '[W'](Hourly) ]]/1000</f>
        <v>11.304830191874899</v>
      </c>
    </row>
    <row r="506" spans="1:3" x14ac:dyDescent="0.25">
      <c r="A506" s="9" t="s">
        <v>361</v>
      </c>
      <c r="B506" s="12">
        <v>11268.102459296977</v>
      </c>
      <c r="C506">
        <f>SAFADModel_final_000042[[#This Row],[Whole Building:Facility Total Electric Demand Power '[W'](Hourly) ]]/1000</f>
        <v>11.268102459296976</v>
      </c>
    </row>
    <row r="507" spans="1:3" x14ac:dyDescent="0.25">
      <c r="A507" s="9" t="s">
        <v>362</v>
      </c>
      <c r="B507" s="12">
        <v>11220.169083381485</v>
      </c>
      <c r="C507">
        <f>SAFADModel_final_000042[[#This Row],[Whole Building:Facility Total Electric Demand Power '[W'](Hourly) ]]/1000</f>
        <v>11.220169083381485</v>
      </c>
    </row>
    <row r="508" spans="1:3" x14ac:dyDescent="0.25">
      <c r="A508" s="9" t="s">
        <v>363</v>
      </c>
      <c r="B508" s="12">
        <v>11187.978635268772</v>
      </c>
      <c r="C508">
        <f>SAFADModel_final_000042[[#This Row],[Whole Building:Facility Total Electric Demand Power '[W'](Hourly) ]]/1000</f>
        <v>11.187978635268772</v>
      </c>
    </row>
    <row r="509" spans="1:3" x14ac:dyDescent="0.25">
      <c r="A509" s="9" t="s">
        <v>364</v>
      </c>
      <c r="B509" s="12">
        <v>11177.203132198178</v>
      </c>
      <c r="C509">
        <f>SAFADModel_final_000042[[#This Row],[Whole Building:Facility Total Electric Demand Power '[W'](Hourly) ]]/1000</f>
        <v>11.177203132198178</v>
      </c>
    </row>
    <row r="510" spans="1:3" x14ac:dyDescent="0.25">
      <c r="A510" s="9" t="s">
        <v>365</v>
      </c>
      <c r="B510" s="12">
        <v>11158.800382048799</v>
      </c>
      <c r="C510">
        <f>SAFADModel_final_000042[[#This Row],[Whole Building:Facility Total Electric Demand Power '[W'](Hourly) ]]/1000</f>
        <v>11.158800382048799</v>
      </c>
    </row>
    <row r="511" spans="1:3" x14ac:dyDescent="0.25">
      <c r="A511" s="9" t="s">
        <v>366</v>
      </c>
      <c r="B511" s="12">
        <v>11191.145144312732</v>
      </c>
      <c r="C511">
        <f>SAFADModel_final_000042[[#This Row],[Whole Building:Facility Total Electric Demand Power '[W'](Hourly) ]]/1000</f>
        <v>11.191145144312731</v>
      </c>
    </row>
    <row r="512" spans="1:3" x14ac:dyDescent="0.25">
      <c r="A512" s="9" t="s">
        <v>367</v>
      </c>
      <c r="B512" s="12">
        <v>11310.53255631387</v>
      </c>
      <c r="C512">
        <f>SAFADModel_final_000042[[#This Row],[Whole Building:Facility Total Electric Demand Power '[W'](Hourly) ]]/1000</f>
        <v>11.31053255631387</v>
      </c>
    </row>
    <row r="513" spans="1:3" x14ac:dyDescent="0.25">
      <c r="A513" s="9" t="s">
        <v>368</v>
      </c>
      <c r="B513" s="12">
        <v>40714.73290448929</v>
      </c>
      <c r="C513">
        <f>SAFADModel_final_000042[[#This Row],[Whole Building:Facility Total Electric Demand Power '[W'](Hourly) ]]/1000</f>
        <v>40.714732904489289</v>
      </c>
    </row>
    <row r="514" spans="1:3" x14ac:dyDescent="0.25">
      <c r="A514" s="9" t="s">
        <v>369</v>
      </c>
      <c r="B514" s="12">
        <v>68873.485176030255</v>
      </c>
      <c r="C514">
        <f>SAFADModel_final_000042[[#This Row],[Whole Building:Facility Total Electric Demand Power '[W'](Hourly) ]]/1000</f>
        <v>68.873485176030258</v>
      </c>
    </row>
    <row r="515" spans="1:3" x14ac:dyDescent="0.25">
      <c r="A515" s="9" t="s">
        <v>370</v>
      </c>
      <c r="B515" s="12">
        <v>152300.1731479571</v>
      </c>
      <c r="C515">
        <f>SAFADModel_final_000042[[#This Row],[Whole Building:Facility Total Electric Demand Power '[W'](Hourly) ]]/1000</f>
        <v>152.30017314795711</v>
      </c>
    </row>
    <row r="516" spans="1:3" x14ac:dyDescent="0.25">
      <c r="A516" s="9" t="s">
        <v>371</v>
      </c>
      <c r="B516" s="12">
        <v>148437.13762011059</v>
      </c>
      <c r="C516">
        <f>SAFADModel_final_000042[[#This Row],[Whole Building:Facility Total Electric Demand Power '[W'](Hourly) ]]/1000</f>
        <v>148.43713762011058</v>
      </c>
    </row>
    <row r="517" spans="1:3" x14ac:dyDescent="0.25">
      <c r="A517" s="9" t="s">
        <v>372</v>
      </c>
      <c r="B517" s="12">
        <v>228524.64562757008</v>
      </c>
      <c r="C517">
        <f>SAFADModel_final_000042[[#This Row],[Whole Building:Facility Total Electric Demand Power '[W'](Hourly) ]]/1000</f>
        <v>228.52464562757007</v>
      </c>
    </row>
    <row r="518" spans="1:3" x14ac:dyDescent="0.25">
      <c r="A518" s="9" t="s">
        <v>373</v>
      </c>
      <c r="B518" s="12">
        <v>236326.30422934541</v>
      </c>
      <c r="C518">
        <f>SAFADModel_final_000042[[#This Row],[Whole Building:Facility Total Electric Demand Power '[W'](Hourly) ]]/1000</f>
        <v>236.3263042293454</v>
      </c>
    </row>
    <row r="519" spans="1:3" x14ac:dyDescent="0.25">
      <c r="A519" s="9" t="s">
        <v>374</v>
      </c>
      <c r="B519" s="12">
        <v>246890.15711323838</v>
      </c>
      <c r="C519">
        <f>SAFADModel_final_000042[[#This Row],[Whole Building:Facility Total Electric Demand Power '[W'](Hourly) ]]/1000</f>
        <v>246.89015711323839</v>
      </c>
    </row>
    <row r="520" spans="1:3" x14ac:dyDescent="0.25">
      <c r="A520" s="9" t="s">
        <v>375</v>
      </c>
      <c r="B520" s="12">
        <v>253098.48728617025</v>
      </c>
      <c r="C520">
        <f>SAFADModel_final_000042[[#This Row],[Whole Building:Facility Total Electric Demand Power '[W'](Hourly) ]]/1000</f>
        <v>253.09848728617024</v>
      </c>
    </row>
    <row r="521" spans="1:3" x14ac:dyDescent="0.25">
      <c r="A521" s="9" t="s">
        <v>376</v>
      </c>
      <c r="B521" s="12">
        <v>239809.53168660752</v>
      </c>
      <c r="C521">
        <f>SAFADModel_final_000042[[#This Row],[Whole Building:Facility Total Electric Demand Power '[W'](Hourly) ]]/1000</f>
        <v>239.80953168660753</v>
      </c>
    </row>
    <row r="522" spans="1:3" x14ac:dyDescent="0.25">
      <c r="A522" s="9" t="s">
        <v>377</v>
      </c>
      <c r="B522" s="12">
        <v>218036.80288880423</v>
      </c>
      <c r="C522">
        <f>SAFADModel_final_000042[[#This Row],[Whole Building:Facility Total Electric Demand Power '[W'](Hourly) ]]/1000</f>
        <v>218.03680288880423</v>
      </c>
    </row>
    <row r="523" spans="1:3" x14ac:dyDescent="0.25">
      <c r="A523" s="9" t="s">
        <v>378</v>
      </c>
      <c r="B523" s="12">
        <v>76342.136589428832</v>
      </c>
      <c r="C523">
        <f>SAFADModel_final_000042[[#This Row],[Whole Building:Facility Total Electric Demand Power '[W'](Hourly) ]]/1000</f>
        <v>76.342136589428833</v>
      </c>
    </row>
    <row r="524" spans="1:3" x14ac:dyDescent="0.25">
      <c r="A524" s="9" t="s">
        <v>379</v>
      </c>
      <c r="B524" s="12">
        <v>37791.754822314564</v>
      </c>
      <c r="C524">
        <f>SAFADModel_final_000042[[#This Row],[Whole Building:Facility Total Electric Demand Power '[W'](Hourly) ]]/1000</f>
        <v>37.791754822314566</v>
      </c>
    </row>
    <row r="525" spans="1:3" x14ac:dyDescent="0.25">
      <c r="A525" s="9" t="s">
        <v>380</v>
      </c>
      <c r="B525" s="12">
        <v>15254.84472489047</v>
      </c>
      <c r="C525">
        <f>SAFADModel_final_000042[[#This Row],[Whole Building:Facility Total Electric Demand Power '[W'](Hourly) ]]/1000</f>
        <v>15.25484472489047</v>
      </c>
    </row>
    <row r="526" spans="1:3" x14ac:dyDescent="0.25">
      <c r="A526" s="9" t="s">
        <v>381</v>
      </c>
      <c r="B526" s="12">
        <v>11700.737397757706</v>
      </c>
      <c r="C526">
        <f>SAFADModel_final_000042[[#This Row],[Whole Building:Facility Total Electric Demand Power '[W'](Hourly) ]]/1000</f>
        <v>11.700737397757706</v>
      </c>
    </row>
    <row r="527" spans="1:3" x14ac:dyDescent="0.25">
      <c r="A527" s="9" t="s">
        <v>382</v>
      </c>
      <c r="B527" s="12">
        <v>11248.40435411511</v>
      </c>
      <c r="C527">
        <f>SAFADModel_final_000042[[#This Row],[Whole Building:Facility Total Electric Demand Power '[W'](Hourly) ]]/1000</f>
        <v>11.24840435411511</v>
      </c>
    </row>
    <row r="528" spans="1:3" x14ac:dyDescent="0.25">
      <c r="A528" s="9" t="s">
        <v>383</v>
      </c>
      <c r="B528" s="12">
        <v>11217.947469091356</v>
      </c>
      <c r="C528">
        <f>SAFADModel_final_000042[[#This Row],[Whole Building:Facility Total Electric Demand Power '[W'](Hourly) ]]/1000</f>
        <v>11.217947469091357</v>
      </c>
    </row>
    <row r="529" spans="1:3" x14ac:dyDescent="0.25">
      <c r="A529" s="9" t="s">
        <v>384</v>
      </c>
      <c r="B529" s="12">
        <v>11201.067814369491</v>
      </c>
      <c r="C529">
        <f>SAFADModel_final_000042[[#This Row],[Whole Building:Facility Total Electric Demand Power '[W'](Hourly) ]]/1000</f>
        <v>11.201067814369491</v>
      </c>
    </row>
    <row r="530" spans="1:3" x14ac:dyDescent="0.25">
      <c r="A530" s="9" t="s">
        <v>385</v>
      </c>
      <c r="B530" s="12">
        <v>11196.656037898485</v>
      </c>
      <c r="C530">
        <f>SAFADModel_final_000042[[#This Row],[Whole Building:Facility Total Electric Demand Power '[W'](Hourly) ]]/1000</f>
        <v>11.196656037898485</v>
      </c>
    </row>
    <row r="531" spans="1:3" x14ac:dyDescent="0.25">
      <c r="A531" s="9" t="s">
        <v>386</v>
      </c>
      <c r="B531" s="12">
        <v>11193.394519868996</v>
      </c>
      <c r="C531">
        <f>SAFADModel_final_000042[[#This Row],[Whole Building:Facility Total Electric Demand Power '[W'](Hourly) ]]/1000</f>
        <v>11.193394519868995</v>
      </c>
    </row>
    <row r="532" spans="1:3" x14ac:dyDescent="0.25">
      <c r="A532" s="9" t="s">
        <v>387</v>
      </c>
      <c r="B532" s="12">
        <v>11135.853743984264</v>
      </c>
      <c r="C532">
        <f>SAFADModel_final_000042[[#This Row],[Whole Building:Facility Total Electric Demand Power '[W'](Hourly) ]]/1000</f>
        <v>11.135853743984264</v>
      </c>
    </row>
    <row r="533" spans="1:3" x14ac:dyDescent="0.25">
      <c r="A533" s="9" t="s">
        <v>388</v>
      </c>
      <c r="B533" s="12">
        <v>11008.380280999647</v>
      </c>
      <c r="C533">
        <f>SAFADModel_final_000042[[#This Row],[Whole Building:Facility Total Electric Demand Power '[W'](Hourly) ]]/1000</f>
        <v>11.008380280999647</v>
      </c>
    </row>
    <row r="534" spans="1:3" x14ac:dyDescent="0.25">
      <c r="A534" s="9" t="s">
        <v>389</v>
      </c>
      <c r="B534" s="12">
        <v>10878.627656433135</v>
      </c>
      <c r="C534">
        <f>SAFADModel_final_000042[[#This Row],[Whole Building:Facility Total Electric Demand Power '[W'](Hourly) ]]/1000</f>
        <v>10.878627656433135</v>
      </c>
    </row>
    <row r="535" spans="1:3" x14ac:dyDescent="0.25">
      <c r="A535" s="9" t="s">
        <v>390</v>
      </c>
      <c r="B535" s="12">
        <v>10854.720355084979</v>
      </c>
      <c r="C535">
        <f>SAFADModel_final_000042[[#This Row],[Whole Building:Facility Total Electric Demand Power '[W'](Hourly) ]]/1000</f>
        <v>10.854720355084979</v>
      </c>
    </row>
    <row r="536" spans="1:3" x14ac:dyDescent="0.25">
      <c r="A536" s="9" t="s">
        <v>391</v>
      </c>
      <c r="B536" s="12">
        <v>11046.166648232118</v>
      </c>
      <c r="C536">
        <f>SAFADModel_final_000042[[#This Row],[Whole Building:Facility Total Electric Demand Power '[W'](Hourly) ]]/1000</f>
        <v>11.046166648232118</v>
      </c>
    </row>
    <row r="537" spans="1:3" x14ac:dyDescent="0.25">
      <c r="A537" s="9" t="s">
        <v>392</v>
      </c>
      <c r="B537" s="12">
        <v>28234.708272849104</v>
      </c>
      <c r="C537">
        <f>SAFADModel_final_000042[[#This Row],[Whole Building:Facility Total Electric Demand Power '[W'](Hourly) ]]/1000</f>
        <v>28.234708272849105</v>
      </c>
    </row>
    <row r="538" spans="1:3" x14ac:dyDescent="0.25">
      <c r="A538" s="9" t="s">
        <v>393</v>
      </c>
      <c r="B538" s="12">
        <v>133350.92985079173</v>
      </c>
      <c r="C538">
        <f>SAFADModel_final_000042[[#This Row],[Whole Building:Facility Total Electric Demand Power '[W'](Hourly) ]]/1000</f>
        <v>133.35092985079172</v>
      </c>
    </row>
    <row r="539" spans="1:3" x14ac:dyDescent="0.25">
      <c r="A539" s="9" t="s">
        <v>394</v>
      </c>
      <c r="B539" s="12">
        <v>187164.04385302728</v>
      </c>
      <c r="C539">
        <f>SAFADModel_final_000042[[#This Row],[Whole Building:Facility Total Electric Demand Power '[W'](Hourly) ]]/1000</f>
        <v>187.16404385302729</v>
      </c>
    </row>
    <row r="540" spans="1:3" x14ac:dyDescent="0.25">
      <c r="A540" s="9" t="s">
        <v>395</v>
      </c>
      <c r="B540" s="12">
        <v>205268.84069805141</v>
      </c>
      <c r="C540">
        <f>SAFADModel_final_000042[[#This Row],[Whole Building:Facility Total Electric Demand Power '[W'](Hourly) ]]/1000</f>
        <v>205.26884069805141</v>
      </c>
    </row>
    <row r="541" spans="1:3" x14ac:dyDescent="0.25">
      <c r="A541" s="9" t="s">
        <v>396</v>
      </c>
      <c r="B541" s="12">
        <v>240809.96978572183</v>
      </c>
      <c r="C541">
        <f>SAFADModel_final_000042[[#This Row],[Whole Building:Facility Total Electric Demand Power '[W'](Hourly) ]]/1000</f>
        <v>240.80996978572182</v>
      </c>
    </row>
    <row r="542" spans="1:3" x14ac:dyDescent="0.25">
      <c r="A542" s="9" t="s">
        <v>397</v>
      </c>
      <c r="B542" s="12">
        <v>239788.55828452858</v>
      </c>
      <c r="C542">
        <f>SAFADModel_final_000042[[#This Row],[Whole Building:Facility Total Electric Demand Power '[W'](Hourly) ]]/1000</f>
        <v>239.78855828452859</v>
      </c>
    </row>
    <row r="543" spans="1:3" x14ac:dyDescent="0.25">
      <c r="A543" s="9" t="s">
        <v>398</v>
      </c>
      <c r="B543" s="12">
        <v>267925.0355343236</v>
      </c>
      <c r="C543">
        <f>SAFADModel_final_000042[[#This Row],[Whole Building:Facility Total Electric Demand Power '[W'](Hourly) ]]/1000</f>
        <v>267.92503553432363</v>
      </c>
    </row>
    <row r="544" spans="1:3" x14ac:dyDescent="0.25">
      <c r="A544" s="9" t="s">
        <v>399</v>
      </c>
      <c r="B544" s="12">
        <v>252332.58765200325</v>
      </c>
      <c r="C544">
        <f>SAFADModel_final_000042[[#This Row],[Whole Building:Facility Total Electric Demand Power '[W'](Hourly) ]]/1000</f>
        <v>252.33258765200324</v>
      </c>
    </row>
    <row r="545" spans="1:3" x14ac:dyDescent="0.25">
      <c r="A545" s="9" t="s">
        <v>400</v>
      </c>
      <c r="B545" s="12">
        <v>243120.9334770545</v>
      </c>
      <c r="C545">
        <f>SAFADModel_final_000042[[#This Row],[Whole Building:Facility Total Electric Demand Power '[W'](Hourly) ]]/1000</f>
        <v>243.12093347705451</v>
      </c>
    </row>
    <row r="546" spans="1:3" x14ac:dyDescent="0.25">
      <c r="A546" s="9" t="s">
        <v>401</v>
      </c>
      <c r="B546" s="12">
        <v>193334.88755954066</v>
      </c>
      <c r="C546">
        <f>SAFADModel_final_000042[[#This Row],[Whole Building:Facility Total Electric Demand Power '[W'](Hourly) ]]/1000</f>
        <v>193.33488755954065</v>
      </c>
    </row>
    <row r="547" spans="1:3" x14ac:dyDescent="0.25">
      <c r="A547" s="9" t="s">
        <v>402</v>
      </c>
      <c r="B547" s="12">
        <v>147128.16206611364</v>
      </c>
      <c r="C547">
        <f>SAFADModel_final_000042[[#This Row],[Whole Building:Facility Total Electric Demand Power '[W'](Hourly) ]]/1000</f>
        <v>147.12816206611365</v>
      </c>
    </row>
    <row r="548" spans="1:3" x14ac:dyDescent="0.25">
      <c r="A548" s="9" t="s">
        <v>403</v>
      </c>
      <c r="B548" s="12">
        <v>99266.414401435133</v>
      </c>
      <c r="C548">
        <f>SAFADModel_final_000042[[#This Row],[Whole Building:Facility Total Electric Demand Power '[W'](Hourly) ]]/1000</f>
        <v>99.266414401435128</v>
      </c>
    </row>
    <row r="549" spans="1:3" x14ac:dyDescent="0.25">
      <c r="A549" s="9" t="s">
        <v>404</v>
      </c>
      <c r="B549" s="12">
        <v>56700.958520917229</v>
      </c>
      <c r="C549">
        <f>SAFADModel_final_000042[[#This Row],[Whole Building:Facility Total Electric Demand Power '[W'](Hourly) ]]/1000</f>
        <v>56.700958520917226</v>
      </c>
    </row>
    <row r="550" spans="1:3" x14ac:dyDescent="0.25">
      <c r="A550" s="9" t="s">
        <v>405</v>
      </c>
      <c r="B550" s="12">
        <v>11413.40506896598</v>
      </c>
      <c r="C550">
        <f>SAFADModel_final_000042[[#This Row],[Whole Building:Facility Total Electric Demand Power '[W'](Hourly) ]]/1000</f>
        <v>11.413405068965981</v>
      </c>
    </row>
    <row r="551" spans="1:3" x14ac:dyDescent="0.25">
      <c r="A551" s="9" t="s">
        <v>406</v>
      </c>
      <c r="B551" s="12">
        <v>11399.813392273019</v>
      </c>
      <c r="C551">
        <f>SAFADModel_final_000042[[#This Row],[Whole Building:Facility Total Electric Demand Power '[W'](Hourly) ]]/1000</f>
        <v>11.399813392273019</v>
      </c>
    </row>
    <row r="552" spans="1:3" x14ac:dyDescent="0.25">
      <c r="A552" s="9" t="s">
        <v>407</v>
      </c>
      <c r="B552" s="12">
        <v>11383.993911243399</v>
      </c>
      <c r="C552">
        <f>SAFADModel_final_000042[[#This Row],[Whole Building:Facility Total Electric Demand Power '[W'](Hourly) ]]/1000</f>
        <v>11.383993911243399</v>
      </c>
    </row>
    <row r="553" spans="1:3" x14ac:dyDescent="0.25">
      <c r="A553" s="9" t="s">
        <v>408</v>
      </c>
      <c r="B553" s="12">
        <v>11370.294577678447</v>
      </c>
      <c r="C553">
        <f>SAFADModel_final_000042[[#This Row],[Whole Building:Facility Total Electric Demand Power '[W'](Hourly) ]]/1000</f>
        <v>11.370294577678447</v>
      </c>
    </row>
    <row r="554" spans="1:3" x14ac:dyDescent="0.25">
      <c r="A554" s="9" t="s">
        <v>409</v>
      </c>
      <c r="B554" s="12">
        <v>11356.791169510245</v>
      </c>
      <c r="C554">
        <f>SAFADModel_final_000042[[#This Row],[Whole Building:Facility Total Electric Demand Power '[W'](Hourly) ]]/1000</f>
        <v>11.356791169510245</v>
      </c>
    </row>
    <row r="555" spans="1:3" x14ac:dyDescent="0.25">
      <c r="A555" s="9" t="s">
        <v>410</v>
      </c>
      <c r="B555" s="12">
        <v>11342.78097091543</v>
      </c>
      <c r="C555">
        <f>SAFADModel_final_000042[[#This Row],[Whole Building:Facility Total Electric Demand Power '[W'](Hourly) ]]/1000</f>
        <v>11.342780970915429</v>
      </c>
    </row>
    <row r="556" spans="1:3" x14ac:dyDescent="0.25">
      <c r="A556" s="9" t="s">
        <v>411</v>
      </c>
      <c r="B556" s="12">
        <v>11319.596328678861</v>
      </c>
      <c r="C556">
        <f>SAFADModel_final_000042[[#This Row],[Whole Building:Facility Total Electric Demand Power '[W'](Hourly) ]]/1000</f>
        <v>11.319596328678861</v>
      </c>
    </row>
    <row r="557" spans="1:3" x14ac:dyDescent="0.25">
      <c r="A557" s="9" t="s">
        <v>412</v>
      </c>
      <c r="B557" s="12">
        <v>11285.858566618852</v>
      </c>
      <c r="C557">
        <f>SAFADModel_final_000042[[#This Row],[Whole Building:Facility Total Electric Demand Power '[W'](Hourly) ]]/1000</f>
        <v>11.285858566618852</v>
      </c>
    </row>
    <row r="558" spans="1:3" x14ac:dyDescent="0.25">
      <c r="A558" s="9" t="s">
        <v>413</v>
      </c>
      <c r="B558" s="12">
        <v>11247.196356286833</v>
      </c>
      <c r="C558">
        <f>SAFADModel_final_000042[[#This Row],[Whole Building:Facility Total Electric Demand Power '[W'](Hourly) ]]/1000</f>
        <v>11.247196356286834</v>
      </c>
    </row>
    <row r="559" spans="1:3" x14ac:dyDescent="0.25">
      <c r="A559" s="9" t="s">
        <v>414</v>
      </c>
      <c r="B559" s="12">
        <v>11263.808039691568</v>
      </c>
      <c r="C559">
        <f>SAFADModel_final_000042[[#This Row],[Whole Building:Facility Total Electric Demand Power '[W'](Hourly) ]]/1000</f>
        <v>11.263808039691568</v>
      </c>
    </row>
    <row r="560" spans="1:3" x14ac:dyDescent="0.25">
      <c r="A560" s="9" t="s">
        <v>415</v>
      </c>
      <c r="B560" s="12">
        <v>11363.442550303131</v>
      </c>
      <c r="C560">
        <f>SAFADModel_final_000042[[#This Row],[Whole Building:Facility Total Electric Demand Power '[W'](Hourly) ]]/1000</f>
        <v>11.36344255030313</v>
      </c>
    </row>
    <row r="561" spans="1:3" x14ac:dyDescent="0.25">
      <c r="A561" s="9" t="s">
        <v>416</v>
      </c>
      <c r="B561" s="12">
        <v>34604.940568862599</v>
      </c>
      <c r="C561">
        <f>SAFADModel_final_000042[[#This Row],[Whole Building:Facility Total Electric Demand Power '[W'](Hourly) ]]/1000</f>
        <v>34.604940568862602</v>
      </c>
    </row>
    <row r="562" spans="1:3" x14ac:dyDescent="0.25">
      <c r="A562" s="9" t="s">
        <v>417</v>
      </c>
      <c r="B562" s="12">
        <v>116189.07067926966</v>
      </c>
      <c r="C562">
        <f>SAFADModel_final_000042[[#This Row],[Whole Building:Facility Total Electric Demand Power '[W'](Hourly) ]]/1000</f>
        <v>116.18907067926966</v>
      </c>
    </row>
    <row r="563" spans="1:3" x14ac:dyDescent="0.25">
      <c r="A563" s="9" t="s">
        <v>418</v>
      </c>
      <c r="B563" s="12">
        <v>177015.1573771759</v>
      </c>
      <c r="C563">
        <f>SAFADModel_final_000042[[#This Row],[Whole Building:Facility Total Electric Demand Power '[W'](Hourly) ]]/1000</f>
        <v>177.01515737717591</v>
      </c>
    </row>
    <row r="564" spans="1:3" x14ac:dyDescent="0.25">
      <c r="A564" s="9" t="s">
        <v>419</v>
      </c>
      <c r="B564" s="12">
        <v>215790.02469866831</v>
      </c>
      <c r="C564">
        <f>SAFADModel_final_000042[[#This Row],[Whole Building:Facility Total Electric Demand Power '[W'](Hourly) ]]/1000</f>
        <v>215.7900246986683</v>
      </c>
    </row>
    <row r="565" spans="1:3" x14ac:dyDescent="0.25">
      <c r="A565" s="9" t="s">
        <v>420</v>
      </c>
      <c r="B565" s="12">
        <v>257814.50628729459</v>
      </c>
      <c r="C565">
        <f>SAFADModel_final_000042[[#This Row],[Whole Building:Facility Total Electric Demand Power '[W'](Hourly) ]]/1000</f>
        <v>257.81450628729459</v>
      </c>
    </row>
    <row r="566" spans="1:3" x14ac:dyDescent="0.25">
      <c r="A566" s="9" t="s">
        <v>421</v>
      </c>
      <c r="B566" s="12">
        <v>259782.48848552152</v>
      </c>
      <c r="C566">
        <f>SAFADModel_final_000042[[#This Row],[Whole Building:Facility Total Electric Demand Power '[W'](Hourly) ]]/1000</f>
        <v>259.78248848552153</v>
      </c>
    </row>
    <row r="567" spans="1:3" x14ac:dyDescent="0.25">
      <c r="A567" s="9" t="s">
        <v>422</v>
      </c>
      <c r="B567" s="12">
        <v>249960.83934262829</v>
      </c>
      <c r="C567">
        <f>SAFADModel_final_000042[[#This Row],[Whole Building:Facility Total Electric Demand Power '[W'](Hourly) ]]/1000</f>
        <v>249.96083934262828</v>
      </c>
    </row>
    <row r="568" spans="1:3" x14ac:dyDescent="0.25">
      <c r="A568" s="9" t="s">
        <v>423</v>
      </c>
      <c r="B568" s="12">
        <v>256148.4767277776</v>
      </c>
      <c r="C568">
        <f>SAFADModel_final_000042[[#This Row],[Whole Building:Facility Total Electric Demand Power '[W'](Hourly) ]]/1000</f>
        <v>256.14847672777762</v>
      </c>
    </row>
    <row r="569" spans="1:3" x14ac:dyDescent="0.25">
      <c r="A569" s="9" t="s">
        <v>424</v>
      </c>
      <c r="B569" s="12">
        <v>229044.7046021166</v>
      </c>
      <c r="C569">
        <f>SAFADModel_final_000042[[#This Row],[Whole Building:Facility Total Electric Demand Power '[W'](Hourly) ]]/1000</f>
        <v>229.04470460211661</v>
      </c>
    </row>
    <row r="570" spans="1:3" x14ac:dyDescent="0.25">
      <c r="A570" s="9" t="s">
        <v>425</v>
      </c>
      <c r="B570" s="12">
        <v>129732.61220491589</v>
      </c>
      <c r="C570">
        <f>SAFADModel_final_000042[[#This Row],[Whole Building:Facility Total Electric Demand Power '[W'](Hourly) ]]/1000</f>
        <v>129.73261220491588</v>
      </c>
    </row>
    <row r="571" spans="1:3" x14ac:dyDescent="0.25">
      <c r="A571" s="9" t="s">
        <v>426</v>
      </c>
      <c r="B571" s="12">
        <v>71211.677506419917</v>
      </c>
      <c r="C571">
        <f>SAFADModel_final_000042[[#This Row],[Whole Building:Facility Total Electric Demand Power '[W'](Hourly) ]]/1000</f>
        <v>71.211677506419917</v>
      </c>
    </row>
    <row r="572" spans="1:3" x14ac:dyDescent="0.25">
      <c r="A572" s="9" t="s">
        <v>427</v>
      </c>
      <c r="B572" s="12">
        <v>31864.216825757205</v>
      </c>
      <c r="C572">
        <f>SAFADModel_final_000042[[#This Row],[Whole Building:Facility Total Electric Demand Power '[W'](Hourly) ]]/1000</f>
        <v>31.864216825757204</v>
      </c>
    </row>
    <row r="573" spans="1:3" x14ac:dyDescent="0.25">
      <c r="A573" s="9" t="s">
        <v>428</v>
      </c>
      <c r="B573" s="12">
        <v>12289.575123874782</v>
      </c>
      <c r="C573">
        <f>SAFADModel_final_000042[[#This Row],[Whole Building:Facility Total Electric Demand Power '[W'](Hourly) ]]/1000</f>
        <v>12.289575123874782</v>
      </c>
    </row>
    <row r="574" spans="1:3" x14ac:dyDescent="0.25">
      <c r="A574" s="9" t="s">
        <v>429</v>
      </c>
      <c r="B574" s="12">
        <v>11855.833224853066</v>
      </c>
      <c r="C574">
        <f>SAFADModel_final_000042[[#This Row],[Whole Building:Facility Total Electric Demand Power '[W'](Hourly) ]]/1000</f>
        <v>11.855833224853066</v>
      </c>
    </row>
    <row r="575" spans="1:3" x14ac:dyDescent="0.25">
      <c r="A575" s="9" t="s">
        <v>430</v>
      </c>
      <c r="B575" s="12">
        <v>11422.640412636518</v>
      </c>
      <c r="C575">
        <f>SAFADModel_final_000042[[#This Row],[Whole Building:Facility Total Electric Demand Power '[W'](Hourly) ]]/1000</f>
        <v>11.422640412636518</v>
      </c>
    </row>
    <row r="576" spans="1:3" x14ac:dyDescent="0.25">
      <c r="A576" s="9" t="s">
        <v>431</v>
      </c>
      <c r="B576" s="12">
        <v>11401.385176784497</v>
      </c>
      <c r="C576">
        <f>SAFADModel_final_000042[[#This Row],[Whole Building:Facility Total Electric Demand Power '[W'](Hourly) ]]/1000</f>
        <v>11.401385176784498</v>
      </c>
    </row>
    <row r="577" spans="1:3" x14ac:dyDescent="0.25">
      <c r="A577" s="9" t="s">
        <v>432</v>
      </c>
      <c r="B577" s="12">
        <v>11381.161345307744</v>
      </c>
      <c r="C577">
        <f>SAFADModel_final_000042[[#This Row],[Whole Building:Facility Total Electric Demand Power '[W'](Hourly) ]]/1000</f>
        <v>11.381161345307744</v>
      </c>
    </row>
    <row r="578" spans="1:3" x14ac:dyDescent="0.25">
      <c r="A578" s="9" t="s">
        <v>433</v>
      </c>
      <c r="B578" s="12">
        <v>11360.938357450532</v>
      </c>
      <c r="C578">
        <f>SAFADModel_final_000042[[#This Row],[Whole Building:Facility Total Electric Demand Power '[W'](Hourly) ]]/1000</f>
        <v>11.360938357450532</v>
      </c>
    </row>
    <row r="579" spans="1:3" x14ac:dyDescent="0.25">
      <c r="A579" s="9" t="s">
        <v>434</v>
      </c>
      <c r="B579" s="12">
        <v>11349.474837553798</v>
      </c>
      <c r="C579">
        <f>SAFADModel_final_000042[[#This Row],[Whole Building:Facility Total Electric Demand Power '[W'](Hourly) ]]/1000</f>
        <v>11.349474837553798</v>
      </c>
    </row>
    <row r="580" spans="1:3" x14ac:dyDescent="0.25">
      <c r="A580" s="9" t="s">
        <v>435</v>
      </c>
      <c r="B580" s="12">
        <v>11310.11808246484</v>
      </c>
      <c r="C580">
        <f>SAFADModel_final_000042[[#This Row],[Whole Building:Facility Total Electric Demand Power '[W'](Hourly) ]]/1000</f>
        <v>11.31011808246484</v>
      </c>
    </row>
    <row r="581" spans="1:3" x14ac:dyDescent="0.25">
      <c r="A581" s="9" t="s">
        <v>436</v>
      </c>
      <c r="B581" s="12">
        <v>11244.067633989724</v>
      </c>
      <c r="C581">
        <f>SAFADModel_final_000042[[#This Row],[Whole Building:Facility Total Electric Demand Power '[W'](Hourly) ]]/1000</f>
        <v>11.244067633989724</v>
      </c>
    </row>
    <row r="582" spans="1:3" x14ac:dyDescent="0.25">
      <c r="A582" s="9" t="s">
        <v>437</v>
      </c>
      <c r="B582" s="12">
        <v>11175.2486184257</v>
      </c>
      <c r="C582">
        <f>SAFADModel_final_000042[[#This Row],[Whole Building:Facility Total Electric Demand Power '[W'](Hourly) ]]/1000</f>
        <v>11.1752486184257</v>
      </c>
    </row>
    <row r="583" spans="1:3" x14ac:dyDescent="0.25">
      <c r="A583" s="9" t="s">
        <v>438</v>
      </c>
      <c r="B583" s="12">
        <v>11187.420241313101</v>
      </c>
      <c r="C583">
        <f>SAFADModel_final_000042[[#This Row],[Whole Building:Facility Total Electric Demand Power '[W'](Hourly) ]]/1000</f>
        <v>11.187420241313101</v>
      </c>
    </row>
    <row r="584" spans="1:3" x14ac:dyDescent="0.25">
      <c r="A584" s="9" t="s">
        <v>439</v>
      </c>
      <c r="B584" s="12">
        <v>11334.099097259188</v>
      </c>
      <c r="C584">
        <f>SAFADModel_final_000042[[#This Row],[Whole Building:Facility Total Electric Demand Power '[W'](Hourly) ]]/1000</f>
        <v>11.334099097259188</v>
      </c>
    </row>
    <row r="585" spans="1:3" x14ac:dyDescent="0.25">
      <c r="A585" s="9" t="s">
        <v>440</v>
      </c>
      <c r="B585" s="12">
        <v>31949.406824380541</v>
      </c>
      <c r="C585">
        <f>SAFADModel_final_000042[[#This Row],[Whole Building:Facility Total Electric Demand Power '[W'](Hourly) ]]/1000</f>
        <v>31.949406824380542</v>
      </c>
    </row>
    <row r="586" spans="1:3" x14ac:dyDescent="0.25">
      <c r="A586" s="9" t="s">
        <v>441</v>
      </c>
      <c r="B586" s="12">
        <v>169048.62687040286</v>
      </c>
      <c r="C586">
        <f>SAFADModel_final_000042[[#This Row],[Whole Building:Facility Total Electric Demand Power '[W'](Hourly) ]]/1000</f>
        <v>169.04862687040287</v>
      </c>
    </row>
    <row r="587" spans="1:3" x14ac:dyDescent="0.25">
      <c r="A587" s="9" t="s">
        <v>442</v>
      </c>
      <c r="B587" s="12">
        <v>218717.36431862981</v>
      </c>
      <c r="C587">
        <f>SAFADModel_final_000042[[#This Row],[Whole Building:Facility Total Electric Demand Power '[W'](Hourly) ]]/1000</f>
        <v>218.71736431862982</v>
      </c>
    </row>
    <row r="588" spans="1:3" x14ac:dyDescent="0.25">
      <c r="A588" s="9" t="s">
        <v>443</v>
      </c>
      <c r="B588" s="12">
        <v>236293.38977921029</v>
      </c>
      <c r="C588">
        <f>SAFADModel_final_000042[[#This Row],[Whole Building:Facility Total Electric Demand Power '[W'](Hourly) ]]/1000</f>
        <v>236.29338977921029</v>
      </c>
    </row>
    <row r="589" spans="1:3" x14ac:dyDescent="0.25">
      <c r="A589" s="9" t="s">
        <v>444</v>
      </c>
      <c r="B589" s="12">
        <v>236181.76696163593</v>
      </c>
      <c r="C589">
        <f>SAFADModel_final_000042[[#This Row],[Whole Building:Facility Total Electric Demand Power '[W'](Hourly) ]]/1000</f>
        <v>236.18176696163593</v>
      </c>
    </row>
    <row r="590" spans="1:3" x14ac:dyDescent="0.25">
      <c r="A590" s="9" t="s">
        <v>445</v>
      </c>
      <c r="B590" s="12">
        <v>238803.24097823727</v>
      </c>
      <c r="C590">
        <f>SAFADModel_final_000042[[#This Row],[Whole Building:Facility Total Electric Demand Power '[W'](Hourly) ]]/1000</f>
        <v>238.80324097823728</v>
      </c>
    </row>
    <row r="591" spans="1:3" x14ac:dyDescent="0.25">
      <c r="A591" s="9" t="s">
        <v>446</v>
      </c>
      <c r="B591" s="12">
        <v>256646.46438284349</v>
      </c>
      <c r="C591">
        <f>SAFADModel_final_000042[[#This Row],[Whole Building:Facility Total Electric Demand Power '[W'](Hourly) ]]/1000</f>
        <v>256.64646438284348</v>
      </c>
    </row>
    <row r="592" spans="1:3" x14ac:dyDescent="0.25">
      <c r="A592" s="9" t="s">
        <v>447</v>
      </c>
      <c r="B592" s="12">
        <v>268863.33798280975</v>
      </c>
      <c r="C592">
        <f>SAFADModel_final_000042[[#This Row],[Whole Building:Facility Total Electric Demand Power '[W'](Hourly) ]]/1000</f>
        <v>268.86333798280975</v>
      </c>
    </row>
    <row r="593" spans="1:3" x14ac:dyDescent="0.25">
      <c r="A593" s="9" t="s">
        <v>448</v>
      </c>
      <c r="B593" s="12">
        <v>265965.80316087225</v>
      </c>
      <c r="C593">
        <f>SAFADModel_final_000042[[#This Row],[Whole Building:Facility Total Electric Demand Power '[W'](Hourly) ]]/1000</f>
        <v>265.96580316087227</v>
      </c>
    </row>
    <row r="594" spans="1:3" x14ac:dyDescent="0.25">
      <c r="A594" s="9" t="s">
        <v>449</v>
      </c>
      <c r="B594" s="12">
        <v>243942.5828068376</v>
      </c>
      <c r="C594">
        <f>SAFADModel_final_000042[[#This Row],[Whole Building:Facility Total Electric Demand Power '[W'](Hourly) ]]/1000</f>
        <v>243.94258280683761</v>
      </c>
    </row>
    <row r="595" spans="1:3" x14ac:dyDescent="0.25">
      <c r="A595" s="9" t="s">
        <v>450</v>
      </c>
      <c r="B595" s="12">
        <v>115791.84849784961</v>
      </c>
      <c r="C595">
        <f>SAFADModel_final_000042[[#This Row],[Whole Building:Facility Total Electric Demand Power '[W'](Hourly) ]]/1000</f>
        <v>115.79184849784961</v>
      </c>
    </row>
    <row r="596" spans="1:3" x14ac:dyDescent="0.25">
      <c r="A596" s="9" t="s">
        <v>451</v>
      </c>
      <c r="B596" s="12">
        <v>83326.834449914706</v>
      </c>
      <c r="C596">
        <f>SAFADModel_final_000042[[#This Row],[Whole Building:Facility Total Electric Demand Power '[W'](Hourly) ]]/1000</f>
        <v>83.326834449914699</v>
      </c>
    </row>
    <row r="597" spans="1:3" x14ac:dyDescent="0.25">
      <c r="A597" s="9" t="s">
        <v>452</v>
      </c>
      <c r="B597" s="12">
        <v>60240.170399737377</v>
      </c>
      <c r="C597">
        <f>SAFADModel_final_000042[[#This Row],[Whole Building:Facility Total Electric Demand Power '[W'](Hourly) ]]/1000</f>
        <v>60.24017039973738</v>
      </c>
    </row>
    <row r="598" spans="1:3" x14ac:dyDescent="0.25">
      <c r="A598" s="9" t="s">
        <v>453</v>
      </c>
      <c r="B598" s="12">
        <v>11460.327469997714</v>
      </c>
      <c r="C598">
        <f>SAFADModel_final_000042[[#This Row],[Whole Building:Facility Total Electric Demand Power '[W'](Hourly) ]]/1000</f>
        <v>11.460327469997713</v>
      </c>
    </row>
    <row r="599" spans="1:3" x14ac:dyDescent="0.25">
      <c r="A599" s="9" t="s">
        <v>454</v>
      </c>
      <c r="B599" s="12">
        <v>11443.841363455545</v>
      </c>
      <c r="C599">
        <f>SAFADModel_final_000042[[#This Row],[Whole Building:Facility Total Electric Demand Power '[W'](Hourly) ]]/1000</f>
        <v>11.443841363455546</v>
      </c>
    </row>
    <row r="600" spans="1:3" x14ac:dyDescent="0.25">
      <c r="A600" s="9" t="s">
        <v>455</v>
      </c>
      <c r="B600" s="12">
        <v>11430.231918406056</v>
      </c>
      <c r="C600">
        <f>SAFADModel_final_000042[[#This Row],[Whole Building:Facility Total Electric Demand Power '[W'](Hourly) ]]/1000</f>
        <v>11.430231918406056</v>
      </c>
    </row>
    <row r="601" spans="1:3" x14ac:dyDescent="0.25">
      <c r="A601" s="9" t="s">
        <v>456</v>
      </c>
      <c r="B601" s="12">
        <v>11414.337208468905</v>
      </c>
      <c r="C601">
        <f>SAFADModel_final_000042[[#This Row],[Whole Building:Facility Total Electric Demand Power '[W'](Hourly) ]]/1000</f>
        <v>11.414337208468906</v>
      </c>
    </row>
    <row r="602" spans="1:3" x14ac:dyDescent="0.25">
      <c r="A602" s="9" t="s">
        <v>457</v>
      </c>
      <c r="B602" s="12">
        <v>11400.597594734694</v>
      </c>
      <c r="C602">
        <f>SAFADModel_final_000042[[#This Row],[Whole Building:Facility Total Electric Demand Power '[W'](Hourly) ]]/1000</f>
        <v>11.400597594734695</v>
      </c>
    </row>
    <row r="603" spans="1:3" x14ac:dyDescent="0.25">
      <c r="A603" s="9" t="s">
        <v>458</v>
      </c>
      <c r="B603" s="12">
        <v>11381.276689770959</v>
      </c>
      <c r="C603">
        <f>SAFADModel_final_000042[[#This Row],[Whole Building:Facility Total Electric Demand Power '[W'](Hourly) ]]/1000</f>
        <v>11.381276689770958</v>
      </c>
    </row>
    <row r="604" spans="1:3" x14ac:dyDescent="0.25">
      <c r="A604" s="9" t="s">
        <v>459</v>
      </c>
      <c r="B604" s="12">
        <v>11346.992504882319</v>
      </c>
      <c r="C604">
        <f>SAFADModel_final_000042[[#This Row],[Whole Building:Facility Total Electric Demand Power '[W'](Hourly) ]]/1000</f>
        <v>11.346992504882319</v>
      </c>
    </row>
    <row r="605" spans="1:3" x14ac:dyDescent="0.25">
      <c r="A605" s="9" t="s">
        <v>460</v>
      </c>
      <c r="B605" s="12">
        <v>11302.542381426472</v>
      </c>
      <c r="C605">
        <f>SAFADModel_final_000042[[#This Row],[Whole Building:Facility Total Electric Demand Power '[W'](Hourly) ]]/1000</f>
        <v>11.302542381426472</v>
      </c>
    </row>
    <row r="606" spans="1:3" x14ac:dyDescent="0.25">
      <c r="A606" s="9" t="s">
        <v>461</v>
      </c>
      <c r="B606" s="12">
        <v>11265.188688169213</v>
      </c>
      <c r="C606">
        <f>SAFADModel_final_000042[[#This Row],[Whole Building:Facility Total Electric Demand Power '[W'](Hourly) ]]/1000</f>
        <v>11.265188688169214</v>
      </c>
    </row>
    <row r="607" spans="1:3" x14ac:dyDescent="0.25">
      <c r="A607" s="9" t="s">
        <v>462</v>
      </c>
      <c r="B607" s="12">
        <v>11263.886703937193</v>
      </c>
      <c r="C607">
        <f>SAFADModel_final_000042[[#This Row],[Whole Building:Facility Total Electric Demand Power '[W'](Hourly) ]]/1000</f>
        <v>11.263886703937192</v>
      </c>
    </row>
    <row r="608" spans="1:3" x14ac:dyDescent="0.25">
      <c r="A608" s="9" t="s">
        <v>463</v>
      </c>
      <c r="B608" s="12">
        <v>11334.719740393266</v>
      </c>
      <c r="C608">
        <f>SAFADModel_final_000042[[#This Row],[Whole Building:Facility Total Electric Demand Power '[W'](Hourly) ]]/1000</f>
        <v>11.334719740393266</v>
      </c>
    </row>
    <row r="609" spans="1:3" x14ac:dyDescent="0.25">
      <c r="A609" s="9" t="s">
        <v>464</v>
      </c>
      <c r="B609" s="12">
        <v>39237.000537941618</v>
      </c>
      <c r="C609">
        <f>SAFADModel_final_000042[[#This Row],[Whole Building:Facility Total Electric Demand Power '[W'](Hourly) ]]/1000</f>
        <v>39.237000537941618</v>
      </c>
    </row>
    <row r="610" spans="1:3" x14ac:dyDescent="0.25">
      <c r="A610" s="9" t="s">
        <v>465</v>
      </c>
      <c r="B610" s="12">
        <v>137264.34225426932</v>
      </c>
      <c r="C610">
        <f>SAFADModel_final_000042[[#This Row],[Whole Building:Facility Total Electric Demand Power '[W'](Hourly) ]]/1000</f>
        <v>137.26434225426931</v>
      </c>
    </row>
    <row r="611" spans="1:3" x14ac:dyDescent="0.25">
      <c r="A611" s="9" t="s">
        <v>466</v>
      </c>
      <c r="B611" s="12">
        <v>217011.21114579591</v>
      </c>
      <c r="C611">
        <f>SAFADModel_final_000042[[#This Row],[Whole Building:Facility Total Electric Demand Power '[W'](Hourly) ]]/1000</f>
        <v>217.0112111457959</v>
      </c>
    </row>
    <row r="612" spans="1:3" x14ac:dyDescent="0.25">
      <c r="A612" s="9" t="s">
        <v>467</v>
      </c>
      <c r="B612" s="12">
        <v>222940.18572222799</v>
      </c>
      <c r="C612">
        <f>SAFADModel_final_000042[[#This Row],[Whole Building:Facility Total Electric Demand Power '[W'](Hourly) ]]/1000</f>
        <v>222.94018572222799</v>
      </c>
    </row>
    <row r="613" spans="1:3" x14ac:dyDescent="0.25">
      <c r="A613" s="9" t="s">
        <v>468</v>
      </c>
      <c r="B613" s="12">
        <v>230641.24142227462</v>
      </c>
      <c r="C613">
        <f>SAFADModel_final_000042[[#This Row],[Whole Building:Facility Total Electric Demand Power '[W'](Hourly) ]]/1000</f>
        <v>230.64124142227462</v>
      </c>
    </row>
    <row r="614" spans="1:3" x14ac:dyDescent="0.25">
      <c r="A614" s="9" t="s">
        <v>469</v>
      </c>
      <c r="B614" s="12">
        <v>240409.19036890741</v>
      </c>
      <c r="C614">
        <f>SAFADModel_final_000042[[#This Row],[Whole Building:Facility Total Electric Demand Power '[W'](Hourly) ]]/1000</f>
        <v>240.40919036890742</v>
      </c>
    </row>
    <row r="615" spans="1:3" x14ac:dyDescent="0.25">
      <c r="A615" s="9" t="s">
        <v>470</v>
      </c>
      <c r="B615" s="12">
        <v>246907.11412704631</v>
      </c>
      <c r="C615">
        <f>SAFADModel_final_000042[[#This Row],[Whole Building:Facility Total Electric Demand Power '[W'](Hourly) ]]/1000</f>
        <v>246.9071141270463</v>
      </c>
    </row>
    <row r="616" spans="1:3" x14ac:dyDescent="0.25">
      <c r="A616" s="9" t="s">
        <v>471</v>
      </c>
      <c r="B616" s="12">
        <v>241351.01175472411</v>
      </c>
      <c r="C616">
        <f>SAFADModel_final_000042[[#This Row],[Whole Building:Facility Total Electric Demand Power '[W'](Hourly) ]]/1000</f>
        <v>241.35101175472411</v>
      </c>
    </row>
    <row r="617" spans="1:3" x14ac:dyDescent="0.25">
      <c r="A617" s="9" t="s">
        <v>472</v>
      </c>
      <c r="B617" s="12">
        <v>209597.566342234</v>
      </c>
      <c r="C617">
        <f>SAFADModel_final_000042[[#This Row],[Whole Building:Facility Total Electric Demand Power '[W'](Hourly) ]]/1000</f>
        <v>209.59756634223399</v>
      </c>
    </row>
    <row r="618" spans="1:3" x14ac:dyDescent="0.25">
      <c r="A618" s="9" t="s">
        <v>473</v>
      </c>
      <c r="B618" s="12">
        <v>185096.95513302568</v>
      </c>
      <c r="C618">
        <f>SAFADModel_final_000042[[#This Row],[Whole Building:Facility Total Electric Demand Power '[W'](Hourly) ]]/1000</f>
        <v>185.09695513302569</v>
      </c>
    </row>
    <row r="619" spans="1:3" x14ac:dyDescent="0.25">
      <c r="A619" s="9" t="s">
        <v>474</v>
      </c>
      <c r="B619" s="12">
        <v>73310.61627072694</v>
      </c>
      <c r="C619">
        <f>SAFADModel_final_000042[[#This Row],[Whole Building:Facility Total Electric Demand Power '[W'](Hourly) ]]/1000</f>
        <v>73.310616270726939</v>
      </c>
    </row>
    <row r="620" spans="1:3" x14ac:dyDescent="0.25">
      <c r="A620" s="9" t="s">
        <v>475</v>
      </c>
      <c r="B620" s="12">
        <v>38164.559985999884</v>
      </c>
      <c r="C620">
        <f>SAFADModel_final_000042[[#This Row],[Whole Building:Facility Total Electric Demand Power '[W'](Hourly) ]]/1000</f>
        <v>38.164559985999887</v>
      </c>
    </row>
    <row r="621" spans="1:3" x14ac:dyDescent="0.25">
      <c r="A621" s="9" t="s">
        <v>476</v>
      </c>
      <c r="B621" s="12">
        <v>23554.411159309991</v>
      </c>
      <c r="C621">
        <f>SAFADModel_final_000042[[#This Row],[Whole Building:Facility Total Electric Demand Power '[W'](Hourly) ]]/1000</f>
        <v>23.554411159309993</v>
      </c>
    </row>
    <row r="622" spans="1:3" x14ac:dyDescent="0.25">
      <c r="A622" s="9" t="s">
        <v>477</v>
      </c>
      <c r="B622" s="12">
        <v>17450.016411588913</v>
      </c>
      <c r="C622">
        <f>SAFADModel_final_000042[[#This Row],[Whole Building:Facility Total Electric Demand Power '[W'](Hourly) ]]/1000</f>
        <v>17.450016411588912</v>
      </c>
    </row>
    <row r="623" spans="1:3" x14ac:dyDescent="0.25">
      <c r="A623" s="9" t="s">
        <v>478</v>
      </c>
      <c r="B623" s="12">
        <v>11408.643930541215</v>
      </c>
      <c r="C623">
        <f>SAFADModel_final_000042[[#This Row],[Whole Building:Facility Total Electric Demand Power '[W'](Hourly) ]]/1000</f>
        <v>11.408643930541215</v>
      </c>
    </row>
    <row r="624" spans="1:3" x14ac:dyDescent="0.25">
      <c r="A624" s="9" t="s">
        <v>479</v>
      </c>
      <c r="B624" s="12">
        <v>11416.469190620481</v>
      </c>
      <c r="C624">
        <f>SAFADModel_final_000042[[#This Row],[Whole Building:Facility Total Electric Demand Power '[W'](Hourly) ]]/1000</f>
        <v>11.41646919062048</v>
      </c>
    </row>
    <row r="625" spans="1:3" x14ac:dyDescent="0.25">
      <c r="A625" s="9" t="s">
        <v>480</v>
      </c>
      <c r="B625" s="12">
        <v>11407.83168930025</v>
      </c>
      <c r="C625">
        <f>SAFADModel_final_000042[[#This Row],[Whole Building:Facility Total Electric Demand Power '[W'](Hourly) ]]/1000</f>
        <v>11.40783168930025</v>
      </c>
    </row>
    <row r="626" spans="1:3" x14ac:dyDescent="0.25">
      <c r="A626" s="9" t="s">
        <v>677</v>
      </c>
      <c r="B626" s="12">
        <v>11400.240226232208</v>
      </c>
      <c r="C626">
        <f>SAFADModel_final_000042[[#This Row],[Whole Building:Facility Total Electric Demand Power '[W'](Hourly) ]]/1000</f>
        <v>11.400240226232208</v>
      </c>
    </row>
    <row r="627" spans="1:3" x14ac:dyDescent="0.25">
      <c r="A627" s="9" t="s">
        <v>678</v>
      </c>
      <c r="B627" s="12">
        <v>11391.946736171938</v>
      </c>
      <c r="C627">
        <f>SAFADModel_final_000042[[#This Row],[Whole Building:Facility Total Electric Demand Power '[W'](Hourly) ]]/1000</f>
        <v>11.391946736171938</v>
      </c>
    </row>
    <row r="628" spans="1:3" x14ac:dyDescent="0.25">
      <c r="A628" s="9" t="s">
        <v>679</v>
      </c>
      <c r="B628" s="12">
        <v>11373.991970142923</v>
      </c>
      <c r="C628">
        <f>SAFADModel_final_000042[[#This Row],[Whole Building:Facility Total Electric Demand Power '[W'](Hourly) ]]/1000</f>
        <v>11.373991970142923</v>
      </c>
    </row>
    <row r="629" spans="1:3" x14ac:dyDescent="0.25">
      <c r="A629" s="9" t="s">
        <v>680</v>
      </c>
      <c r="B629" s="12">
        <v>11327.893349653292</v>
      </c>
      <c r="C629">
        <f>SAFADModel_final_000042[[#This Row],[Whole Building:Facility Total Electric Demand Power '[W'](Hourly) ]]/1000</f>
        <v>11.327893349653293</v>
      </c>
    </row>
    <row r="630" spans="1:3" x14ac:dyDescent="0.25">
      <c r="A630" s="9" t="s">
        <v>681</v>
      </c>
      <c r="B630" s="12">
        <v>11262.722809694957</v>
      </c>
      <c r="C630">
        <f>SAFADModel_final_000042[[#This Row],[Whole Building:Facility Total Electric Demand Power '[W'](Hourly) ]]/1000</f>
        <v>11.262722809694957</v>
      </c>
    </row>
    <row r="631" spans="1:3" x14ac:dyDescent="0.25">
      <c r="A631" s="9" t="s">
        <v>682</v>
      </c>
      <c r="B631" s="12">
        <v>11222.369076822339</v>
      </c>
      <c r="C631">
        <f>SAFADModel_final_000042[[#This Row],[Whole Building:Facility Total Electric Demand Power '[W'](Hourly) ]]/1000</f>
        <v>11.222369076822339</v>
      </c>
    </row>
    <row r="632" spans="1:3" x14ac:dyDescent="0.25">
      <c r="A632" s="9" t="s">
        <v>683</v>
      </c>
      <c r="B632" s="12">
        <v>11276.364380739555</v>
      </c>
      <c r="C632">
        <f>SAFADModel_final_000042[[#This Row],[Whole Building:Facility Total Electric Demand Power '[W'](Hourly) ]]/1000</f>
        <v>11.276364380739555</v>
      </c>
    </row>
    <row r="633" spans="1:3" x14ac:dyDescent="0.25">
      <c r="A633" s="9" t="s">
        <v>684</v>
      </c>
      <c r="B633" s="12">
        <v>11373.225320607131</v>
      </c>
      <c r="C633">
        <f>SAFADModel_final_000042[[#This Row],[Whole Building:Facility Total Electric Demand Power '[W'](Hourly) ]]/1000</f>
        <v>11.373225320607132</v>
      </c>
    </row>
    <row r="634" spans="1:3" x14ac:dyDescent="0.25">
      <c r="A634" s="9" t="s">
        <v>685</v>
      </c>
      <c r="B634" s="12">
        <v>47629.581980890704</v>
      </c>
      <c r="C634">
        <f>SAFADModel_final_000042[[#This Row],[Whole Building:Facility Total Electric Demand Power '[W'](Hourly) ]]/1000</f>
        <v>47.629581980890705</v>
      </c>
    </row>
    <row r="635" spans="1:3" x14ac:dyDescent="0.25">
      <c r="A635" s="9" t="s">
        <v>686</v>
      </c>
      <c r="B635" s="12">
        <v>82902.208841987434</v>
      </c>
      <c r="C635">
        <f>SAFADModel_final_000042[[#This Row],[Whole Building:Facility Total Electric Demand Power '[W'](Hourly) ]]/1000</f>
        <v>82.902208841987431</v>
      </c>
    </row>
    <row r="636" spans="1:3" x14ac:dyDescent="0.25">
      <c r="A636" s="9" t="s">
        <v>687</v>
      </c>
      <c r="B636" s="12">
        <v>115061.71470230892</v>
      </c>
      <c r="C636">
        <f>SAFADModel_final_000042[[#This Row],[Whole Building:Facility Total Electric Demand Power '[W'](Hourly) ]]/1000</f>
        <v>115.06171470230892</v>
      </c>
    </row>
    <row r="637" spans="1:3" x14ac:dyDescent="0.25">
      <c r="A637" s="9" t="s">
        <v>688</v>
      </c>
      <c r="B637" s="12">
        <v>122428.14759739814</v>
      </c>
      <c r="C637">
        <f>SAFADModel_final_000042[[#This Row],[Whole Building:Facility Total Electric Demand Power '[W'](Hourly) ]]/1000</f>
        <v>122.42814759739814</v>
      </c>
    </row>
    <row r="638" spans="1:3" x14ac:dyDescent="0.25">
      <c r="A638" s="9" t="s">
        <v>689</v>
      </c>
      <c r="B638" s="12">
        <v>105212.62070387155</v>
      </c>
      <c r="C638">
        <f>SAFADModel_final_000042[[#This Row],[Whole Building:Facility Total Electric Demand Power '[W'](Hourly) ]]/1000</f>
        <v>105.21262070387155</v>
      </c>
    </row>
    <row r="639" spans="1:3" x14ac:dyDescent="0.25">
      <c r="A639" s="9" t="s">
        <v>690</v>
      </c>
      <c r="B639" s="12">
        <v>97412.591115903284</v>
      </c>
      <c r="C639">
        <f>SAFADModel_final_000042[[#This Row],[Whole Building:Facility Total Electric Demand Power '[W'](Hourly) ]]/1000</f>
        <v>97.412591115903282</v>
      </c>
    </row>
    <row r="640" spans="1:3" x14ac:dyDescent="0.25">
      <c r="A640" s="9" t="s">
        <v>691</v>
      </c>
      <c r="B640" s="12">
        <v>93831.892579807551</v>
      </c>
      <c r="C640">
        <f>SAFADModel_final_000042[[#This Row],[Whole Building:Facility Total Electric Demand Power '[W'](Hourly) ]]/1000</f>
        <v>93.831892579807544</v>
      </c>
    </row>
    <row r="641" spans="1:3" x14ac:dyDescent="0.25">
      <c r="A641" s="9" t="s">
        <v>692</v>
      </c>
      <c r="B641" s="12">
        <v>82453.109427274598</v>
      </c>
      <c r="C641">
        <f>SAFADModel_final_000042[[#This Row],[Whole Building:Facility Total Electric Demand Power '[W'](Hourly) ]]/1000</f>
        <v>82.453109427274597</v>
      </c>
    </row>
    <row r="642" spans="1:3" x14ac:dyDescent="0.25">
      <c r="A642" s="9" t="s">
        <v>693</v>
      </c>
      <c r="B642" s="12">
        <v>67869.903284723623</v>
      </c>
      <c r="C642">
        <f>SAFADModel_final_000042[[#This Row],[Whole Building:Facility Total Electric Demand Power '[W'](Hourly) ]]/1000</f>
        <v>67.86990328472362</v>
      </c>
    </row>
    <row r="643" spans="1:3" x14ac:dyDescent="0.25">
      <c r="A643" s="9" t="s">
        <v>694</v>
      </c>
      <c r="B643" s="12">
        <v>56329.942728442948</v>
      </c>
      <c r="C643">
        <f>SAFADModel_final_000042[[#This Row],[Whole Building:Facility Total Electric Demand Power '[W'](Hourly) ]]/1000</f>
        <v>56.329942728442944</v>
      </c>
    </row>
    <row r="644" spans="1:3" x14ac:dyDescent="0.25">
      <c r="A644" s="9" t="s">
        <v>695</v>
      </c>
      <c r="B644" s="12">
        <v>43879.880459517182</v>
      </c>
      <c r="C644">
        <f>SAFADModel_final_000042[[#This Row],[Whole Building:Facility Total Electric Demand Power '[W'](Hourly) ]]/1000</f>
        <v>43.879880459517182</v>
      </c>
    </row>
    <row r="645" spans="1:3" x14ac:dyDescent="0.25">
      <c r="A645" s="9" t="s">
        <v>696</v>
      </c>
      <c r="B645" s="12">
        <v>26008.063527473645</v>
      </c>
      <c r="C645">
        <f>SAFADModel_final_000042[[#This Row],[Whole Building:Facility Total Electric Demand Power '[W'](Hourly) ]]/1000</f>
        <v>26.008063527473645</v>
      </c>
    </row>
    <row r="646" spans="1:3" x14ac:dyDescent="0.25">
      <c r="A646" s="9" t="s">
        <v>697</v>
      </c>
      <c r="B646" s="12">
        <v>23658.4371539727</v>
      </c>
      <c r="C646">
        <f>SAFADModel_final_000042[[#This Row],[Whole Building:Facility Total Electric Demand Power '[W'](Hourly) ]]/1000</f>
        <v>23.658437153972699</v>
      </c>
    </row>
    <row r="647" spans="1:3" x14ac:dyDescent="0.25">
      <c r="A647" s="9" t="s">
        <v>698</v>
      </c>
      <c r="B647" s="12">
        <v>11454.336823542295</v>
      </c>
      <c r="C647">
        <f>SAFADModel_final_000042[[#This Row],[Whole Building:Facility Total Electric Demand Power '[W'](Hourly) ]]/1000</f>
        <v>11.454336823542295</v>
      </c>
    </row>
    <row r="648" spans="1:3" x14ac:dyDescent="0.25">
      <c r="A648" s="9" t="s">
        <v>699</v>
      </c>
      <c r="B648" s="12">
        <v>11457.843085937886</v>
      </c>
      <c r="C648">
        <f>SAFADModel_final_000042[[#This Row],[Whole Building:Facility Total Electric Demand Power '[W'](Hourly) ]]/1000</f>
        <v>11.457843085937887</v>
      </c>
    </row>
    <row r="649" spans="1:3" x14ac:dyDescent="0.25">
      <c r="A649" s="9" t="s">
        <v>700</v>
      </c>
      <c r="B649" s="12">
        <v>11449.893205855305</v>
      </c>
      <c r="C649">
        <f>SAFADModel_final_000042[[#This Row],[Whole Building:Facility Total Electric Demand Power '[W'](Hourly) ]]/1000</f>
        <v>11.449893205855306</v>
      </c>
    </row>
    <row r="650" spans="1:3" x14ac:dyDescent="0.25">
      <c r="A650" s="9" t="s">
        <v>701</v>
      </c>
      <c r="B650" s="12">
        <v>11432.413390361498</v>
      </c>
      <c r="C650">
        <f>SAFADModel_final_000042[[#This Row],[Whole Building:Facility Total Electric Demand Power '[W'](Hourly) ]]/1000</f>
        <v>11.432413390361498</v>
      </c>
    </row>
    <row r="651" spans="1:3" x14ac:dyDescent="0.25">
      <c r="A651" s="9" t="s">
        <v>702</v>
      </c>
      <c r="B651" s="12">
        <v>11415.573852624388</v>
      </c>
      <c r="C651">
        <f>SAFADModel_final_000042[[#This Row],[Whole Building:Facility Total Electric Demand Power '[W'](Hourly) ]]/1000</f>
        <v>11.415573852624387</v>
      </c>
    </row>
    <row r="652" spans="1:3" x14ac:dyDescent="0.25">
      <c r="A652" s="9" t="s">
        <v>703</v>
      </c>
      <c r="B652" s="12">
        <v>11402.464146373493</v>
      </c>
      <c r="C652">
        <f>SAFADModel_final_000042[[#This Row],[Whole Building:Facility Total Electric Demand Power '[W'](Hourly) ]]/1000</f>
        <v>11.402464146373493</v>
      </c>
    </row>
    <row r="653" spans="1:3" x14ac:dyDescent="0.25">
      <c r="A653" s="9" t="s">
        <v>704</v>
      </c>
      <c r="B653" s="12">
        <v>11388.948859750461</v>
      </c>
      <c r="C653">
        <f>SAFADModel_final_000042[[#This Row],[Whole Building:Facility Total Electric Demand Power '[W'](Hourly) ]]/1000</f>
        <v>11.38894885975046</v>
      </c>
    </row>
    <row r="654" spans="1:3" x14ac:dyDescent="0.25">
      <c r="A654" s="9" t="s">
        <v>705</v>
      </c>
      <c r="B654" s="12">
        <v>11375.812389600289</v>
      </c>
      <c r="C654">
        <f>SAFADModel_final_000042[[#This Row],[Whole Building:Facility Total Electric Demand Power '[W'](Hourly) ]]/1000</f>
        <v>11.37581238960029</v>
      </c>
    </row>
    <row r="655" spans="1:3" x14ac:dyDescent="0.25">
      <c r="A655" s="9" t="s">
        <v>706</v>
      </c>
      <c r="B655" s="12">
        <v>11396.890526219524</v>
      </c>
      <c r="C655">
        <f>SAFADModel_final_000042[[#This Row],[Whole Building:Facility Total Electric Demand Power '[W'](Hourly) ]]/1000</f>
        <v>11.396890526219524</v>
      </c>
    </row>
    <row r="656" spans="1:3" x14ac:dyDescent="0.25">
      <c r="A656" s="9" t="s">
        <v>707</v>
      </c>
      <c r="B656" s="12">
        <v>11453.62484976966</v>
      </c>
      <c r="C656">
        <f>SAFADModel_final_000042[[#This Row],[Whole Building:Facility Total Electric Demand Power '[W'](Hourly) ]]/1000</f>
        <v>11.45362484976966</v>
      </c>
    </row>
    <row r="657" spans="1:3" x14ac:dyDescent="0.25">
      <c r="A657" s="9" t="s">
        <v>708</v>
      </c>
      <c r="B657" s="12">
        <v>11512.896352657028</v>
      </c>
      <c r="C657">
        <f>SAFADModel_final_000042[[#This Row],[Whole Building:Facility Total Electric Demand Power '[W'](Hourly) ]]/1000</f>
        <v>11.512896352657028</v>
      </c>
    </row>
    <row r="658" spans="1:3" x14ac:dyDescent="0.25">
      <c r="A658" s="9" t="s">
        <v>709</v>
      </c>
      <c r="B658" s="12">
        <v>11558.401039408054</v>
      </c>
      <c r="C658">
        <f>SAFADModel_final_000042[[#This Row],[Whole Building:Facility Total Electric Demand Power '[W'](Hourly) ]]/1000</f>
        <v>11.558401039408054</v>
      </c>
    </row>
    <row r="659" spans="1:3" x14ac:dyDescent="0.25">
      <c r="A659" s="9" t="s">
        <v>710</v>
      </c>
      <c r="B659" s="12">
        <v>11590.253685261241</v>
      </c>
      <c r="C659">
        <f>SAFADModel_final_000042[[#This Row],[Whole Building:Facility Total Electric Demand Power '[W'](Hourly) ]]/1000</f>
        <v>11.59025368526124</v>
      </c>
    </row>
    <row r="660" spans="1:3" x14ac:dyDescent="0.25">
      <c r="A660" s="9" t="s">
        <v>711</v>
      </c>
      <c r="B660" s="12">
        <v>11615.768795868464</v>
      </c>
      <c r="C660">
        <f>SAFADModel_final_000042[[#This Row],[Whole Building:Facility Total Electric Demand Power '[W'](Hourly) ]]/1000</f>
        <v>11.615768795868464</v>
      </c>
    </row>
    <row r="661" spans="1:3" x14ac:dyDescent="0.25">
      <c r="A661" s="9" t="s">
        <v>712</v>
      </c>
      <c r="B661" s="12">
        <v>11643.373324658758</v>
      </c>
      <c r="C661">
        <f>SAFADModel_final_000042[[#This Row],[Whole Building:Facility Total Electric Demand Power '[W'](Hourly) ]]/1000</f>
        <v>11.643373324658757</v>
      </c>
    </row>
    <row r="662" spans="1:3" x14ac:dyDescent="0.25">
      <c r="A662" s="9" t="s">
        <v>713</v>
      </c>
      <c r="B662" s="12">
        <v>11670.418393439439</v>
      </c>
      <c r="C662">
        <f>SAFADModel_final_000042[[#This Row],[Whole Building:Facility Total Electric Demand Power '[W'](Hourly) ]]/1000</f>
        <v>11.670418393439439</v>
      </c>
    </row>
    <row r="663" spans="1:3" x14ac:dyDescent="0.25">
      <c r="A663" s="9" t="s">
        <v>714</v>
      </c>
      <c r="B663" s="12">
        <v>11685.222125880631</v>
      </c>
      <c r="C663">
        <f>SAFADModel_final_000042[[#This Row],[Whole Building:Facility Total Electric Demand Power '[W'](Hourly) ]]/1000</f>
        <v>11.685222125880632</v>
      </c>
    </row>
    <row r="664" spans="1:3" x14ac:dyDescent="0.25">
      <c r="A664" s="9" t="s">
        <v>715</v>
      </c>
      <c r="B664" s="12">
        <v>11673.632939847294</v>
      </c>
      <c r="C664">
        <f>SAFADModel_final_000042[[#This Row],[Whole Building:Facility Total Electric Demand Power '[W'](Hourly) ]]/1000</f>
        <v>11.673632939847293</v>
      </c>
    </row>
    <row r="665" spans="1:3" x14ac:dyDescent="0.25">
      <c r="A665" s="9" t="s">
        <v>716</v>
      </c>
      <c r="B665" s="12">
        <v>11642.436574498492</v>
      </c>
      <c r="C665">
        <f>SAFADModel_final_000042[[#This Row],[Whole Building:Facility Total Electric Demand Power '[W'](Hourly) ]]/1000</f>
        <v>11.642436574498491</v>
      </c>
    </row>
    <row r="666" spans="1:3" x14ac:dyDescent="0.25">
      <c r="A666" s="9" t="s">
        <v>717</v>
      </c>
      <c r="B666" s="12">
        <v>11607.065232045143</v>
      </c>
      <c r="C666">
        <f>SAFADModel_final_000042[[#This Row],[Whole Building:Facility Total Electric Demand Power '[W'](Hourly) ]]/1000</f>
        <v>11.607065232045143</v>
      </c>
    </row>
    <row r="667" spans="1:3" x14ac:dyDescent="0.25">
      <c r="A667" s="9" t="s">
        <v>718</v>
      </c>
      <c r="B667" s="12">
        <v>11568.624412770398</v>
      </c>
      <c r="C667">
        <f>SAFADModel_final_000042[[#This Row],[Whole Building:Facility Total Electric Demand Power '[W'](Hourly) ]]/1000</f>
        <v>11.568624412770397</v>
      </c>
    </row>
    <row r="668" spans="1:3" x14ac:dyDescent="0.25">
      <c r="A668" s="9" t="s">
        <v>719</v>
      </c>
      <c r="B668" s="12">
        <v>11526.982957203092</v>
      </c>
      <c r="C668">
        <f>SAFADModel_final_000042[[#This Row],[Whole Building:Facility Total Electric Demand Power '[W'](Hourly) ]]/1000</f>
        <v>11.526982957203092</v>
      </c>
    </row>
    <row r="669" spans="1:3" x14ac:dyDescent="0.25">
      <c r="A669" s="9" t="s">
        <v>720</v>
      </c>
      <c r="B669" s="12">
        <v>11479.838598320006</v>
      </c>
      <c r="C669">
        <f>SAFADModel_final_000042[[#This Row],[Whole Building:Facility Total Electric Demand Power '[W'](Hourly) ]]/1000</f>
        <v>11.479838598320006</v>
      </c>
    </row>
    <row r="670" spans="1:3" x14ac:dyDescent="0.25">
      <c r="A670" s="9" t="s">
        <v>721</v>
      </c>
      <c r="B670" s="12">
        <v>11444.631045217053</v>
      </c>
      <c r="C670">
        <f>SAFADModel_final_000042[[#This Row],[Whole Building:Facility Total Electric Demand Power '[W'](Hourly) ]]/1000</f>
        <v>11.444631045217053</v>
      </c>
    </row>
    <row r="671" spans="1:3" x14ac:dyDescent="0.25">
      <c r="A671" s="9" t="s">
        <v>722</v>
      </c>
      <c r="B671" s="12">
        <v>11415.897068715656</v>
      </c>
      <c r="C671">
        <f>SAFADModel_final_000042[[#This Row],[Whole Building:Facility Total Electric Demand Power '[W'](Hourly) ]]/1000</f>
        <v>11.415897068715656</v>
      </c>
    </row>
    <row r="672" spans="1:3" x14ac:dyDescent="0.25">
      <c r="A672" s="9" t="s">
        <v>723</v>
      </c>
      <c r="B672" s="12">
        <v>11387.188125222703</v>
      </c>
      <c r="C672">
        <f>SAFADModel_final_000042[[#This Row],[Whole Building:Facility Total Electric Demand Power '[W'](Hourly) ]]/1000</f>
        <v>11.387188125222703</v>
      </c>
    </row>
    <row r="673" spans="1:3" x14ac:dyDescent="0.25">
      <c r="A673" s="9" t="s">
        <v>724</v>
      </c>
      <c r="B673" s="12">
        <v>11353.30831390807</v>
      </c>
      <c r="C673">
        <f>SAFADModel_final_000042[[#This Row],[Whole Building:Facility Total Electric Demand Power '[W'](Hourly) ]]/1000</f>
        <v>11.353308313908069</v>
      </c>
    </row>
    <row r="674" spans="1:3" x14ac:dyDescent="0.25">
      <c r="A674" s="9" t="s">
        <v>481</v>
      </c>
      <c r="B674" s="12">
        <v>11307.694611700508</v>
      </c>
      <c r="C674">
        <f>SAFADModel_final_000042[[#This Row],[Whole Building:Facility Total Electric Demand Power '[W'](Hourly) ]]/1000</f>
        <v>11.307694611700509</v>
      </c>
    </row>
    <row r="675" spans="1:3" x14ac:dyDescent="0.25">
      <c r="A675" s="9" t="s">
        <v>482</v>
      </c>
      <c r="B675" s="12">
        <v>11262.463743771799</v>
      </c>
      <c r="C675">
        <f>SAFADModel_final_000042[[#This Row],[Whole Building:Facility Total Electric Demand Power '[W'](Hourly) ]]/1000</f>
        <v>11.2624637437718</v>
      </c>
    </row>
    <row r="676" spans="1:3" x14ac:dyDescent="0.25">
      <c r="A676" s="9" t="s">
        <v>483</v>
      </c>
      <c r="B676" s="12">
        <v>11223.309920549858</v>
      </c>
      <c r="C676">
        <f>SAFADModel_final_000042[[#This Row],[Whole Building:Facility Total Electric Demand Power '[W'](Hourly) ]]/1000</f>
        <v>11.223309920549859</v>
      </c>
    </row>
    <row r="677" spans="1:3" x14ac:dyDescent="0.25">
      <c r="A677" s="9" t="s">
        <v>484</v>
      </c>
      <c r="B677" s="12">
        <v>11167.340669037585</v>
      </c>
      <c r="C677">
        <f>SAFADModel_final_000042[[#This Row],[Whole Building:Facility Total Electric Demand Power '[W'](Hourly) ]]/1000</f>
        <v>11.167340669037586</v>
      </c>
    </row>
    <row r="678" spans="1:3" x14ac:dyDescent="0.25">
      <c r="A678" s="9" t="s">
        <v>485</v>
      </c>
      <c r="B678" s="12">
        <v>11101.947964824134</v>
      </c>
      <c r="C678">
        <f>SAFADModel_final_000042[[#This Row],[Whole Building:Facility Total Electric Demand Power '[W'](Hourly) ]]/1000</f>
        <v>11.101947964824134</v>
      </c>
    </row>
    <row r="679" spans="1:3" x14ac:dyDescent="0.25">
      <c r="A679" s="9" t="s">
        <v>486</v>
      </c>
      <c r="B679" s="12">
        <v>11136.950200617341</v>
      </c>
      <c r="C679">
        <f>SAFADModel_final_000042[[#This Row],[Whole Building:Facility Total Electric Demand Power '[W'](Hourly) ]]/1000</f>
        <v>11.13695020061734</v>
      </c>
    </row>
    <row r="680" spans="1:3" x14ac:dyDescent="0.25">
      <c r="A680" s="9" t="s">
        <v>487</v>
      </c>
      <c r="B680" s="12">
        <v>11311.760715524522</v>
      </c>
      <c r="C680">
        <f>SAFADModel_final_000042[[#This Row],[Whole Building:Facility Total Electric Demand Power '[W'](Hourly) ]]/1000</f>
        <v>11.311760715524523</v>
      </c>
    </row>
    <row r="681" spans="1:3" x14ac:dyDescent="0.25">
      <c r="A681" s="9" t="s">
        <v>488</v>
      </c>
      <c r="B681" s="12">
        <v>41063.048857146081</v>
      </c>
      <c r="C681">
        <f>SAFADModel_final_000042[[#This Row],[Whole Building:Facility Total Electric Demand Power '[W'](Hourly) ]]/1000</f>
        <v>41.063048857146079</v>
      </c>
    </row>
    <row r="682" spans="1:3" x14ac:dyDescent="0.25">
      <c r="A682" s="9" t="s">
        <v>489</v>
      </c>
      <c r="B682" s="12">
        <v>73271.914677380453</v>
      </c>
      <c r="C682">
        <f>SAFADModel_final_000042[[#This Row],[Whole Building:Facility Total Electric Demand Power '[W'](Hourly) ]]/1000</f>
        <v>73.271914677380451</v>
      </c>
    </row>
    <row r="683" spans="1:3" x14ac:dyDescent="0.25">
      <c r="A683" s="9" t="s">
        <v>490</v>
      </c>
      <c r="B683" s="12">
        <v>173750.62165134185</v>
      </c>
      <c r="C683">
        <f>SAFADModel_final_000042[[#This Row],[Whole Building:Facility Total Electric Demand Power '[W'](Hourly) ]]/1000</f>
        <v>173.75062165134185</v>
      </c>
    </row>
    <row r="684" spans="1:3" x14ac:dyDescent="0.25">
      <c r="A684" s="9" t="s">
        <v>491</v>
      </c>
      <c r="B684" s="12">
        <v>171139.53003635068</v>
      </c>
      <c r="C684">
        <f>SAFADModel_final_000042[[#This Row],[Whole Building:Facility Total Electric Demand Power '[W'](Hourly) ]]/1000</f>
        <v>171.13953003635069</v>
      </c>
    </row>
    <row r="685" spans="1:3" x14ac:dyDescent="0.25">
      <c r="A685" s="9" t="s">
        <v>492</v>
      </c>
      <c r="B685" s="12">
        <v>245123.58703535135</v>
      </c>
      <c r="C685">
        <f>SAFADModel_final_000042[[#This Row],[Whole Building:Facility Total Electric Demand Power '[W'](Hourly) ]]/1000</f>
        <v>245.12358703535133</v>
      </c>
    </row>
    <row r="686" spans="1:3" x14ac:dyDescent="0.25">
      <c r="A686" s="9" t="s">
        <v>493</v>
      </c>
      <c r="B686" s="12">
        <v>250811.30631268604</v>
      </c>
      <c r="C686">
        <f>SAFADModel_final_000042[[#This Row],[Whole Building:Facility Total Electric Demand Power '[W'](Hourly) ]]/1000</f>
        <v>250.81130631268604</v>
      </c>
    </row>
    <row r="687" spans="1:3" x14ac:dyDescent="0.25">
      <c r="A687" s="9" t="s">
        <v>494</v>
      </c>
      <c r="B687" s="12">
        <v>251641.10934320118</v>
      </c>
      <c r="C687">
        <f>SAFADModel_final_000042[[#This Row],[Whole Building:Facility Total Electric Demand Power '[W'](Hourly) ]]/1000</f>
        <v>251.64110934320118</v>
      </c>
    </row>
    <row r="688" spans="1:3" x14ac:dyDescent="0.25">
      <c r="A688" s="9" t="s">
        <v>495</v>
      </c>
      <c r="B688" s="12">
        <v>256571.25908341087</v>
      </c>
      <c r="C688">
        <f>SAFADModel_final_000042[[#This Row],[Whole Building:Facility Total Electric Demand Power '[W'](Hourly) ]]/1000</f>
        <v>256.57125908341089</v>
      </c>
    </row>
    <row r="689" spans="1:3" x14ac:dyDescent="0.25">
      <c r="A689" s="9" t="s">
        <v>496</v>
      </c>
      <c r="B689" s="12">
        <v>242724.10995159214</v>
      </c>
      <c r="C689">
        <f>SAFADModel_final_000042[[#This Row],[Whole Building:Facility Total Electric Demand Power '[W'](Hourly) ]]/1000</f>
        <v>242.72410995159214</v>
      </c>
    </row>
    <row r="690" spans="1:3" x14ac:dyDescent="0.25">
      <c r="A690" s="9" t="s">
        <v>497</v>
      </c>
      <c r="B690" s="12">
        <v>220710.23540649001</v>
      </c>
      <c r="C690">
        <f>SAFADModel_final_000042[[#This Row],[Whole Building:Facility Total Electric Demand Power '[W'](Hourly) ]]/1000</f>
        <v>220.71023540649</v>
      </c>
    </row>
    <row r="691" spans="1:3" x14ac:dyDescent="0.25">
      <c r="A691" s="9" t="s">
        <v>498</v>
      </c>
      <c r="B691" s="12">
        <v>77292.564178526416</v>
      </c>
      <c r="C691">
        <f>SAFADModel_final_000042[[#This Row],[Whole Building:Facility Total Electric Demand Power '[W'](Hourly) ]]/1000</f>
        <v>77.292564178526419</v>
      </c>
    </row>
    <row r="692" spans="1:3" x14ac:dyDescent="0.25">
      <c r="A692" s="9" t="s">
        <v>499</v>
      </c>
      <c r="B692" s="12">
        <v>38388.740766811192</v>
      </c>
      <c r="C692">
        <f>SAFADModel_final_000042[[#This Row],[Whole Building:Facility Total Electric Demand Power '[W'](Hourly) ]]/1000</f>
        <v>38.388740766811189</v>
      </c>
    </row>
    <row r="693" spans="1:3" x14ac:dyDescent="0.25">
      <c r="A693" s="9" t="s">
        <v>500</v>
      </c>
      <c r="B693" s="12">
        <v>15470.910606181518</v>
      </c>
      <c r="C693">
        <f>SAFADModel_final_000042[[#This Row],[Whole Building:Facility Total Electric Demand Power '[W'](Hourly) ]]/1000</f>
        <v>15.470910606181517</v>
      </c>
    </row>
    <row r="694" spans="1:3" x14ac:dyDescent="0.25">
      <c r="A694" s="9" t="s">
        <v>501</v>
      </c>
      <c r="B694" s="12">
        <v>11866.955486713958</v>
      </c>
      <c r="C694">
        <f>SAFADModel_final_000042[[#This Row],[Whole Building:Facility Total Electric Demand Power '[W'](Hourly) ]]/1000</f>
        <v>11.866955486713957</v>
      </c>
    </row>
    <row r="695" spans="1:3" x14ac:dyDescent="0.25">
      <c r="A695" s="9" t="s">
        <v>502</v>
      </c>
      <c r="B695" s="12">
        <v>11416.960309899201</v>
      </c>
      <c r="C695">
        <f>SAFADModel_final_000042[[#This Row],[Whole Building:Facility Total Electric Demand Power '[W'](Hourly) ]]/1000</f>
        <v>11.416960309899201</v>
      </c>
    </row>
    <row r="696" spans="1:3" x14ac:dyDescent="0.25">
      <c r="A696" s="9" t="s">
        <v>503</v>
      </c>
      <c r="B696" s="12">
        <v>11381.182228062162</v>
      </c>
      <c r="C696">
        <f>SAFADModel_final_000042[[#This Row],[Whole Building:Facility Total Electric Demand Power '[W'](Hourly) ]]/1000</f>
        <v>11.381182228062162</v>
      </c>
    </row>
    <row r="697" spans="1:3" x14ac:dyDescent="0.25">
      <c r="A697" s="9" t="s">
        <v>504</v>
      </c>
      <c r="B697" s="12">
        <v>11345.37376206618</v>
      </c>
      <c r="C697">
        <f>SAFADModel_final_000042[[#This Row],[Whole Building:Facility Total Electric Demand Power '[W'](Hourly) ]]/1000</f>
        <v>11.345373762066179</v>
      </c>
    </row>
    <row r="698" spans="1:3" x14ac:dyDescent="0.25">
      <c r="A698" s="9" t="s">
        <v>505</v>
      </c>
      <c r="B698" s="12">
        <v>11311.945654271511</v>
      </c>
      <c r="C698">
        <f>SAFADModel_final_000042[[#This Row],[Whole Building:Facility Total Electric Demand Power '[W'](Hourly) ]]/1000</f>
        <v>11.311945654271511</v>
      </c>
    </row>
    <row r="699" spans="1:3" x14ac:dyDescent="0.25">
      <c r="A699" s="9" t="s">
        <v>506</v>
      </c>
      <c r="B699" s="12">
        <v>11279.424174176273</v>
      </c>
      <c r="C699">
        <f>SAFADModel_final_000042[[#This Row],[Whole Building:Facility Total Electric Demand Power '[W'](Hourly) ]]/1000</f>
        <v>11.279424174176272</v>
      </c>
    </row>
    <row r="700" spans="1:3" x14ac:dyDescent="0.25">
      <c r="A700" s="9" t="s">
        <v>507</v>
      </c>
      <c r="B700" s="12">
        <v>11242.575776179538</v>
      </c>
      <c r="C700">
        <f>SAFADModel_final_000042[[#This Row],[Whole Building:Facility Total Electric Demand Power '[W'](Hourly) ]]/1000</f>
        <v>11.242575776179537</v>
      </c>
    </row>
    <row r="701" spans="1:3" x14ac:dyDescent="0.25">
      <c r="A701" s="9" t="s">
        <v>508</v>
      </c>
      <c r="B701" s="12">
        <v>11215.756396016384</v>
      </c>
      <c r="C701">
        <f>SAFADModel_final_000042[[#This Row],[Whole Building:Facility Total Electric Demand Power '[W'](Hourly) ]]/1000</f>
        <v>11.215756396016385</v>
      </c>
    </row>
    <row r="702" spans="1:3" x14ac:dyDescent="0.25">
      <c r="A702" s="9" t="s">
        <v>509</v>
      </c>
      <c r="B702" s="12">
        <v>11186.253313421039</v>
      </c>
      <c r="C702">
        <f>SAFADModel_final_000042[[#This Row],[Whole Building:Facility Total Electric Demand Power '[W'](Hourly) ]]/1000</f>
        <v>11.186253313421039</v>
      </c>
    </row>
    <row r="703" spans="1:3" x14ac:dyDescent="0.25">
      <c r="A703" s="9" t="s">
        <v>510</v>
      </c>
      <c r="B703" s="12">
        <v>11221.127795724738</v>
      </c>
      <c r="C703">
        <f>SAFADModel_final_000042[[#This Row],[Whole Building:Facility Total Electric Demand Power '[W'](Hourly) ]]/1000</f>
        <v>11.221127795724739</v>
      </c>
    </row>
    <row r="704" spans="1:3" x14ac:dyDescent="0.25">
      <c r="A704" s="9" t="s">
        <v>511</v>
      </c>
      <c r="B704" s="12">
        <v>11336.166234114973</v>
      </c>
      <c r="C704">
        <f>SAFADModel_final_000042[[#This Row],[Whole Building:Facility Total Electric Demand Power '[W'](Hourly) ]]/1000</f>
        <v>11.336166234114973</v>
      </c>
    </row>
    <row r="705" spans="1:3" x14ac:dyDescent="0.25">
      <c r="A705" s="9" t="s">
        <v>512</v>
      </c>
      <c r="B705" s="12">
        <v>28624.642430490476</v>
      </c>
      <c r="C705">
        <f>SAFADModel_final_000042[[#This Row],[Whole Building:Facility Total Electric Demand Power '[W'](Hourly) ]]/1000</f>
        <v>28.624642430490475</v>
      </c>
    </row>
    <row r="706" spans="1:3" x14ac:dyDescent="0.25">
      <c r="A706" s="9" t="s">
        <v>513</v>
      </c>
      <c r="B706" s="12">
        <v>149951.8466115242</v>
      </c>
      <c r="C706">
        <f>SAFADModel_final_000042[[#This Row],[Whole Building:Facility Total Electric Demand Power '[W'](Hourly) ]]/1000</f>
        <v>149.95184661152422</v>
      </c>
    </row>
    <row r="707" spans="1:3" x14ac:dyDescent="0.25">
      <c r="A707" s="9" t="s">
        <v>514</v>
      </c>
      <c r="B707" s="12">
        <v>199204.4372009848</v>
      </c>
      <c r="C707">
        <f>SAFADModel_final_000042[[#This Row],[Whole Building:Facility Total Electric Demand Power '[W'](Hourly) ]]/1000</f>
        <v>199.20443720098481</v>
      </c>
    </row>
    <row r="708" spans="1:3" x14ac:dyDescent="0.25">
      <c r="A708" s="9" t="s">
        <v>515</v>
      </c>
      <c r="B708" s="12">
        <v>214745.98593274027</v>
      </c>
      <c r="C708">
        <f>SAFADModel_final_000042[[#This Row],[Whole Building:Facility Total Electric Demand Power '[W'](Hourly) ]]/1000</f>
        <v>214.74598593274027</v>
      </c>
    </row>
    <row r="709" spans="1:3" x14ac:dyDescent="0.25">
      <c r="A709" s="9" t="s">
        <v>516</v>
      </c>
      <c r="B709" s="12">
        <v>244465.19701271248</v>
      </c>
      <c r="C709">
        <f>SAFADModel_final_000042[[#This Row],[Whole Building:Facility Total Electric Demand Power '[W'](Hourly) ]]/1000</f>
        <v>244.46519701271248</v>
      </c>
    </row>
    <row r="710" spans="1:3" x14ac:dyDescent="0.25">
      <c r="A710" s="9" t="s">
        <v>517</v>
      </c>
      <c r="B710" s="12">
        <v>242742.66554893155</v>
      </c>
      <c r="C710">
        <f>SAFADModel_final_000042[[#This Row],[Whole Building:Facility Total Electric Demand Power '[W'](Hourly) ]]/1000</f>
        <v>242.74266554893154</v>
      </c>
    </row>
    <row r="711" spans="1:3" x14ac:dyDescent="0.25">
      <c r="A711" s="9" t="s">
        <v>518</v>
      </c>
      <c r="B711" s="12">
        <v>270390.04697165004</v>
      </c>
      <c r="C711">
        <f>SAFADModel_final_000042[[#This Row],[Whole Building:Facility Total Electric Demand Power '[W'](Hourly) ]]/1000</f>
        <v>270.39004697165007</v>
      </c>
    </row>
    <row r="712" spans="1:3" x14ac:dyDescent="0.25">
      <c r="A712" s="9" t="s">
        <v>519</v>
      </c>
      <c r="B712" s="12">
        <v>257745.72106446899</v>
      </c>
      <c r="C712">
        <f>SAFADModel_final_000042[[#This Row],[Whole Building:Facility Total Electric Demand Power '[W'](Hourly) ]]/1000</f>
        <v>257.74572106446897</v>
      </c>
    </row>
    <row r="713" spans="1:3" x14ac:dyDescent="0.25">
      <c r="A713" s="9" t="s">
        <v>520</v>
      </c>
      <c r="B713" s="12">
        <v>248422.87368795162</v>
      </c>
      <c r="C713">
        <f>SAFADModel_final_000042[[#This Row],[Whole Building:Facility Total Electric Demand Power '[W'](Hourly) ]]/1000</f>
        <v>248.42287368795161</v>
      </c>
    </row>
    <row r="714" spans="1:3" x14ac:dyDescent="0.25">
      <c r="A714" s="9" t="s">
        <v>521</v>
      </c>
      <c r="B714" s="12">
        <v>204373.01667955282</v>
      </c>
      <c r="C714">
        <f>SAFADModel_final_000042[[#This Row],[Whole Building:Facility Total Electric Demand Power '[W'](Hourly) ]]/1000</f>
        <v>204.37301667955282</v>
      </c>
    </row>
    <row r="715" spans="1:3" x14ac:dyDescent="0.25">
      <c r="A715" s="9" t="s">
        <v>522</v>
      </c>
      <c r="B715" s="12">
        <v>147847.78844775842</v>
      </c>
      <c r="C715">
        <f>SAFADModel_final_000042[[#This Row],[Whole Building:Facility Total Electric Demand Power '[W'](Hourly) ]]/1000</f>
        <v>147.8477884477584</v>
      </c>
    </row>
    <row r="716" spans="1:3" x14ac:dyDescent="0.25">
      <c r="A716" s="9" t="s">
        <v>523</v>
      </c>
      <c r="B716" s="12">
        <v>100790.1847556712</v>
      </c>
      <c r="C716">
        <f>SAFADModel_final_000042[[#This Row],[Whole Building:Facility Total Electric Demand Power '[W'](Hourly) ]]/1000</f>
        <v>100.79018475567121</v>
      </c>
    </row>
    <row r="717" spans="1:3" x14ac:dyDescent="0.25">
      <c r="A717" s="9" t="s">
        <v>524</v>
      </c>
      <c r="B717" s="12">
        <v>60202.623563658941</v>
      </c>
      <c r="C717">
        <f>SAFADModel_final_000042[[#This Row],[Whole Building:Facility Total Electric Demand Power '[W'](Hourly) ]]/1000</f>
        <v>60.202623563658939</v>
      </c>
    </row>
    <row r="718" spans="1:3" x14ac:dyDescent="0.25">
      <c r="A718" s="9" t="s">
        <v>525</v>
      </c>
      <c r="B718" s="12">
        <v>11480.431021251834</v>
      </c>
      <c r="C718">
        <f>SAFADModel_final_000042[[#This Row],[Whole Building:Facility Total Electric Demand Power '[W'](Hourly) ]]/1000</f>
        <v>11.480431021251833</v>
      </c>
    </row>
    <row r="719" spans="1:3" x14ac:dyDescent="0.25">
      <c r="A719" s="9" t="s">
        <v>526</v>
      </c>
      <c r="B719" s="12">
        <v>11461.898843774325</v>
      </c>
      <c r="C719">
        <f>SAFADModel_final_000042[[#This Row],[Whole Building:Facility Total Electric Demand Power '[W'](Hourly) ]]/1000</f>
        <v>11.461898843774325</v>
      </c>
    </row>
    <row r="720" spans="1:3" x14ac:dyDescent="0.25">
      <c r="A720" s="9" t="s">
        <v>527</v>
      </c>
      <c r="B720" s="12">
        <v>11437.944248055675</v>
      </c>
      <c r="C720">
        <f>SAFADModel_final_000042[[#This Row],[Whole Building:Facility Total Electric Demand Power '[W'](Hourly) ]]/1000</f>
        <v>11.437944248055675</v>
      </c>
    </row>
    <row r="721" spans="1:3" x14ac:dyDescent="0.25">
      <c r="A721" s="9" t="s">
        <v>528</v>
      </c>
      <c r="B721" s="12">
        <v>11415.333094309346</v>
      </c>
      <c r="C721">
        <f>SAFADModel_final_000042[[#This Row],[Whole Building:Facility Total Electric Demand Power '[W'](Hourly) ]]/1000</f>
        <v>11.415333094309347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D5E8-6359-4430-9809-E31B66EF2E2E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6963.7450221539684</v>
      </c>
      <c r="C2">
        <f>SAFADModel_final_000041[[#This Row],[Whole Building:Facility Total Electric Demand Power '[W'](Hourly) ]]/1000</f>
        <v>6.9637450221539687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6850.0435210938749</v>
      </c>
      <c r="C3">
        <f>SAFADModel_final_000041[[#This Row],[Whole Building:Facility Total Electric Demand Power '[W'](Hourly) ]]/1000</f>
        <v>6.850043521093875</v>
      </c>
      <c r="D3">
        <v>16.742868017719076</v>
      </c>
      <c r="E3">
        <v>33.386675784531747</v>
      </c>
      <c r="F3">
        <v>19.072448151902996</v>
      </c>
    </row>
    <row r="4" spans="1:6" x14ac:dyDescent="0.25">
      <c r="A4" s="9" t="s">
        <v>3</v>
      </c>
      <c r="B4" s="12">
        <v>6805.9513469175627</v>
      </c>
      <c r="C4">
        <f>SAFADModel_final_000041[[#This Row],[Whole Building:Facility Total Electric Demand Power '[W'](Hourly) ]]/1000</f>
        <v>6.8059513469175625</v>
      </c>
    </row>
    <row r="5" spans="1:6" x14ac:dyDescent="0.25">
      <c r="A5" s="9" t="s">
        <v>4</v>
      </c>
      <c r="B5" s="12">
        <v>6760.34668470827</v>
      </c>
      <c r="C5">
        <f>SAFADModel_final_000041[[#This Row],[Whole Building:Facility Total Electric Demand Power '[W'](Hourly) ]]/1000</f>
        <v>6.7603466847082698</v>
      </c>
    </row>
    <row r="6" spans="1:6" x14ac:dyDescent="0.25">
      <c r="A6" s="9" t="s">
        <v>5</v>
      </c>
      <c r="B6" s="12">
        <v>6712.5285488299151</v>
      </c>
      <c r="C6">
        <f>SAFADModel_final_000041[[#This Row],[Whole Building:Facility Total Electric Demand Power '[W'](Hourly) ]]/1000</f>
        <v>6.7125285488299147</v>
      </c>
    </row>
    <row r="7" spans="1:6" x14ac:dyDescent="0.25">
      <c r="A7" s="9" t="s">
        <v>6</v>
      </c>
      <c r="B7" s="12">
        <v>6695.3536191005369</v>
      </c>
      <c r="C7">
        <f>SAFADModel_final_000041[[#This Row],[Whole Building:Facility Total Electric Demand Power '[W'](Hourly) ]]/1000</f>
        <v>6.6953536191005369</v>
      </c>
    </row>
    <row r="8" spans="1:6" x14ac:dyDescent="0.25">
      <c r="A8" s="9" t="s">
        <v>7</v>
      </c>
      <c r="B8" s="12">
        <v>6753.0272880666171</v>
      </c>
      <c r="C8">
        <f>SAFADModel_final_000041[[#This Row],[Whole Building:Facility Total Electric Demand Power '[W'](Hourly) ]]/1000</f>
        <v>6.7530272880666171</v>
      </c>
    </row>
    <row r="9" spans="1:6" x14ac:dyDescent="0.25">
      <c r="A9" s="9" t="s">
        <v>8</v>
      </c>
      <c r="B9" s="12">
        <v>24145.076420080888</v>
      </c>
      <c r="C9">
        <f>SAFADModel_final_000041[[#This Row],[Whole Building:Facility Total Electric Demand Power '[W'](Hourly) ]]/1000</f>
        <v>24.145076420080887</v>
      </c>
    </row>
    <row r="10" spans="1:6" x14ac:dyDescent="0.25">
      <c r="A10" s="9" t="s">
        <v>9</v>
      </c>
      <c r="B10" s="12">
        <v>59667.759554777156</v>
      </c>
      <c r="C10">
        <f>SAFADModel_final_000041[[#This Row],[Whole Building:Facility Total Electric Demand Power '[W'](Hourly) ]]/1000</f>
        <v>59.667759554777156</v>
      </c>
    </row>
    <row r="11" spans="1:6" x14ac:dyDescent="0.25">
      <c r="A11" s="9" t="s">
        <v>10</v>
      </c>
      <c r="B11" s="12">
        <v>85985.319747708287</v>
      </c>
      <c r="C11">
        <f>SAFADModel_final_000041[[#This Row],[Whole Building:Facility Total Electric Demand Power '[W'](Hourly) ]]/1000</f>
        <v>85.985319747708289</v>
      </c>
    </row>
    <row r="12" spans="1:6" x14ac:dyDescent="0.25">
      <c r="A12" s="9" t="s">
        <v>11</v>
      </c>
      <c r="B12" s="12">
        <v>91882.213684392045</v>
      </c>
      <c r="C12">
        <f>SAFADModel_final_000041[[#This Row],[Whole Building:Facility Total Electric Demand Power '[W'](Hourly) ]]/1000</f>
        <v>91.882213684392042</v>
      </c>
    </row>
    <row r="13" spans="1:6" x14ac:dyDescent="0.25">
      <c r="A13" s="9" t="s">
        <v>12</v>
      </c>
      <c r="B13" s="12">
        <v>135694.00704302135</v>
      </c>
      <c r="C13">
        <f>SAFADModel_final_000041[[#This Row],[Whole Building:Facility Total Electric Demand Power '[W'](Hourly) ]]/1000</f>
        <v>135.69400704302134</v>
      </c>
    </row>
    <row r="14" spans="1:6" x14ac:dyDescent="0.25">
      <c r="A14" s="9" t="s">
        <v>13</v>
      </c>
      <c r="B14" s="12">
        <v>135889.29792666787</v>
      </c>
      <c r="C14">
        <f>SAFADModel_final_000041[[#This Row],[Whole Building:Facility Total Electric Demand Power '[W'](Hourly) ]]/1000</f>
        <v>135.88929792666787</v>
      </c>
    </row>
    <row r="15" spans="1:6" x14ac:dyDescent="0.25">
      <c r="A15" s="9" t="s">
        <v>14</v>
      </c>
      <c r="B15" s="12">
        <v>142725.28080540456</v>
      </c>
      <c r="C15">
        <f>SAFADModel_final_000041[[#This Row],[Whole Building:Facility Total Electric Demand Power '[W'](Hourly) ]]/1000</f>
        <v>142.72528080540457</v>
      </c>
    </row>
    <row r="16" spans="1:6" x14ac:dyDescent="0.25">
      <c r="A16" s="9" t="s">
        <v>15</v>
      </c>
      <c r="B16" s="12">
        <v>148964.40403832073</v>
      </c>
      <c r="C16">
        <f>SAFADModel_final_000041[[#This Row],[Whole Building:Facility Total Electric Demand Power '[W'](Hourly) ]]/1000</f>
        <v>148.96440403832074</v>
      </c>
    </row>
    <row r="17" spans="1:3" x14ac:dyDescent="0.25">
      <c r="A17" s="9" t="s">
        <v>16</v>
      </c>
      <c r="B17" s="12">
        <v>141034.3285616599</v>
      </c>
      <c r="C17">
        <f>SAFADModel_final_000041[[#This Row],[Whole Building:Facility Total Electric Demand Power '[W'](Hourly) ]]/1000</f>
        <v>141.03432856165989</v>
      </c>
    </row>
    <row r="18" spans="1:3" x14ac:dyDescent="0.25">
      <c r="A18" s="9" t="s">
        <v>17</v>
      </c>
      <c r="B18" s="12">
        <v>127159.96870795674</v>
      </c>
      <c r="C18">
        <f>SAFADModel_final_000041[[#This Row],[Whole Building:Facility Total Electric Demand Power '[W'](Hourly) ]]/1000</f>
        <v>127.15996870795674</v>
      </c>
    </row>
    <row r="19" spans="1:3" x14ac:dyDescent="0.25">
      <c r="A19" s="9" t="s">
        <v>18</v>
      </c>
      <c r="B19" s="12">
        <v>44673.872976887717</v>
      </c>
      <c r="C19">
        <f>SAFADModel_final_000041[[#This Row],[Whole Building:Facility Total Electric Demand Power '[W'](Hourly) ]]/1000</f>
        <v>44.673872976887715</v>
      </c>
    </row>
    <row r="20" spans="1:3" x14ac:dyDescent="0.25">
      <c r="A20" s="9" t="s">
        <v>19</v>
      </c>
      <c r="B20" s="12">
        <v>22100.337792380753</v>
      </c>
      <c r="C20">
        <f>SAFADModel_final_000041[[#This Row],[Whole Building:Facility Total Electric Demand Power '[W'](Hourly) ]]/1000</f>
        <v>22.100337792380753</v>
      </c>
    </row>
    <row r="21" spans="1:3" x14ac:dyDescent="0.25">
      <c r="A21" s="9" t="s">
        <v>20</v>
      </c>
      <c r="B21" s="12">
        <v>9588.9818519385644</v>
      </c>
      <c r="C21">
        <f>SAFADModel_final_000041[[#This Row],[Whole Building:Facility Total Electric Demand Power '[W'](Hourly) ]]/1000</f>
        <v>9.5889818519385646</v>
      </c>
    </row>
    <row r="22" spans="1:3" x14ac:dyDescent="0.25">
      <c r="A22" s="9" t="s">
        <v>21</v>
      </c>
      <c r="B22" s="12">
        <v>7440.1229827863963</v>
      </c>
      <c r="C22">
        <f>SAFADModel_final_000041[[#This Row],[Whole Building:Facility Total Electric Demand Power '[W'](Hourly) ]]/1000</f>
        <v>7.4401229827863959</v>
      </c>
    </row>
    <row r="23" spans="1:3" x14ac:dyDescent="0.25">
      <c r="A23" s="9" t="s">
        <v>22</v>
      </c>
      <c r="B23" s="12">
        <v>7018.5498043356238</v>
      </c>
      <c r="C23">
        <f>SAFADModel_final_000041[[#This Row],[Whole Building:Facility Total Electric Demand Power '[W'](Hourly) ]]/1000</f>
        <v>7.018549804335624</v>
      </c>
    </row>
    <row r="24" spans="1:3" x14ac:dyDescent="0.25">
      <c r="A24" s="9" t="s">
        <v>23</v>
      </c>
      <c r="B24" s="12">
        <v>7021.9699532976547</v>
      </c>
      <c r="C24">
        <f>SAFADModel_final_000041[[#This Row],[Whole Building:Facility Total Electric Demand Power '[W'](Hourly) ]]/1000</f>
        <v>7.0219699532976545</v>
      </c>
    </row>
    <row r="25" spans="1:3" x14ac:dyDescent="0.25">
      <c r="A25" s="9" t="s">
        <v>24</v>
      </c>
      <c r="B25" s="12">
        <v>7015.3280185526892</v>
      </c>
      <c r="C25">
        <f>SAFADModel_final_000041[[#This Row],[Whole Building:Facility Total Electric Demand Power '[W'](Hourly) ]]/1000</f>
        <v>7.0153280185526894</v>
      </c>
    </row>
    <row r="26" spans="1:3" x14ac:dyDescent="0.25">
      <c r="A26" s="9" t="s">
        <v>25</v>
      </c>
      <c r="B26" s="12">
        <v>7006.4867485792056</v>
      </c>
      <c r="C26">
        <f>SAFADModel_final_000041[[#This Row],[Whole Building:Facility Total Electric Demand Power '[W'](Hourly) ]]/1000</f>
        <v>7.0064867485792055</v>
      </c>
    </row>
    <row r="27" spans="1:3" x14ac:dyDescent="0.25">
      <c r="A27" s="9" t="s">
        <v>26</v>
      </c>
      <c r="B27" s="12">
        <v>6993.5926607885785</v>
      </c>
      <c r="C27">
        <f>SAFADModel_final_000041[[#This Row],[Whole Building:Facility Total Electric Demand Power '[W'](Hourly) ]]/1000</f>
        <v>6.9935926607885781</v>
      </c>
    </row>
    <row r="28" spans="1:3" x14ac:dyDescent="0.25">
      <c r="A28" s="9" t="s">
        <v>27</v>
      </c>
      <c r="B28" s="12">
        <v>6980.266643511527</v>
      </c>
      <c r="C28">
        <f>SAFADModel_final_000041[[#This Row],[Whole Building:Facility Total Electric Demand Power '[W'](Hourly) ]]/1000</f>
        <v>6.980266643511527</v>
      </c>
    </row>
    <row r="29" spans="1:3" x14ac:dyDescent="0.25">
      <c r="A29" s="9" t="s">
        <v>28</v>
      </c>
      <c r="B29" s="12">
        <v>6978.7412931625522</v>
      </c>
      <c r="C29">
        <f>SAFADModel_final_000041[[#This Row],[Whole Building:Facility Total Electric Demand Power '[W'](Hourly) ]]/1000</f>
        <v>6.9787412931625523</v>
      </c>
    </row>
    <row r="30" spans="1:3" x14ac:dyDescent="0.25">
      <c r="A30" s="9" t="s">
        <v>29</v>
      </c>
      <c r="B30" s="12">
        <v>6976.9825113810393</v>
      </c>
      <c r="C30">
        <f>SAFADModel_final_000041[[#This Row],[Whole Building:Facility Total Electric Demand Power '[W'](Hourly) ]]/1000</f>
        <v>6.9769825113810393</v>
      </c>
    </row>
    <row r="31" spans="1:3" x14ac:dyDescent="0.25">
      <c r="A31" s="9" t="s">
        <v>30</v>
      </c>
      <c r="B31" s="12">
        <v>6975.7272496576479</v>
      </c>
      <c r="C31">
        <f>SAFADModel_final_000041[[#This Row],[Whole Building:Facility Total Electric Demand Power '[W'](Hourly) ]]/1000</f>
        <v>6.9757272496576483</v>
      </c>
    </row>
    <row r="32" spans="1:3" x14ac:dyDescent="0.25">
      <c r="A32" s="9" t="s">
        <v>31</v>
      </c>
      <c r="B32" s="12">
        <v>6976.7724292106441</v>
      </c>
      <c r="C32">
        <f>SAFADModel_final_000041[[#This Row],[Whole Building:Facility Total Electric Demand Power '[W'](Hourly) ]]/1000</f>
        <v>6.9767724292106443</v>
      </c>
    </row>
    <row r="33" spans="1:3" x14ac:dyDescent="0.25">
      <c r="A33" s="9" t="s">
        <v>32</v>
      </c>
      <c r="B33" s="12">
        <v>16786.701972751562</v>
      </c>
      <c r="C33">
        <f>SAFADModel_final_000041[[#This Row],[Whole Building:Facility Total Electric Demand Power '[W'](Hourly) ]]/1000</f>
        <v>16.786701972751562</v>
      </c>
    </row>
    <row r="34" spans="1:3" x14ac:dyDescent="0.25">
      <c r="A34" s="9" t="s">
        <v>33</v>
      </c>
      <c r="B34" s="12">
        <v>76314.047801886991</v>
      </c>
      <c r="C34">
        <f>SAFADModel_final_000041[[#This Row],[Whole Building:Facility Total Electric Demand Power '[W'](Hourly) ]]/1000</f>
        <v>76.314047801886986</v>
      </c>
    </row>
    <row r="35" spans="1:3" x14ac:dyDescent="0.25">
      <c r="A35" s="9" t="s">
        <v>34</v>
      </c>
      <c r="B35" s="12">
        <v>108475.23446688562</v>
      </c>
      <c r="C35">
        <f>SAFADModel_final_000041[[#This Row],[Whole Building:Facility Total Electric Demand Power '[W'](Hourly) ]]/1000</f>
        <v>108.47523446688562</v>
      </c>
    </row>
    <row r="36" spans="1:3" x14ac:dyDescent="0.25">
      <c r="A36" s="9" t="s">
        <v>35</v>
      </c>
      <c r="B36" s="12">
        <v>120992.35677375237</v>
      </c>
      <c r="C36">
        <f>SAFADModel_final_000041[[#This Row],[Whole Building:Facility Total Electric Demand Power '[W'](Hourly) ]]/1000</f>
        <v>120.99235677375238</v>
      </c>
    </row>
    <row r="37" spans="1:3" x14ac:dyDescent="0.25">
      <c r="A37" s="9" t="s">
        <v>36</v>
      </c>
      <c r="B37" s="12">
        <v>139220.23789471644</v>
      </c>
      <c r="C37">
        <f>SAFADModel_final_000041[[#This Row],[Whole Building:Facility Total Electric Demand Power '[W'](Hourly) ]]/1000</f>
        <v>139.22023789471643</v>
      </c>
    </row>
    <row r="38" spans="1:3" x14ac:dyDescent="0.25">
      <c r="A38" s="9" t="s">
        <v>37</v>
      </c>
      <c r="B38" s="12">
        <v>133073.94226650032</v>
      </c>
      <c r="C38">
        <f>SAFADModel_final_000041[[#This Row],[Whole Building:Facility Total Electric Demand Power '[W'](Hourly) ]]/1000</f>
        <v>133.07394226650032</v>
      </c>
    </row>
    <row r="39" spans="1:3" x14ac:dyDescent="0.25">
      <c r="A39" s="9" t="s">
        <v>38</v>
      </c>
      <c r="B39" s="12">
        <v>150102.56464967222</v>
      </c>
      <c r="C39">
        <f>SAFADModel_final_000041[[#This Row],[Whole Building:Facility Total Electric Demand Power '[W'](Hourly) ]]/1000</f>
        <v>150.10256464967222</v>
      </c>
    </row>
    <row r="40" spans="1:3" x14ac:dyDescent="0.25">
      <c r="A40" s="9" t="s">
        <v>39</v>
      </c>
      <c r="B40" s="12">
        <v>138749.98473930187</v>
      </c>
      <c r="C40">
        <f>SAFADModel_final_000041[[#This Row],[Whole Building:Facility Total Electric Demand Power '[W'](Hourly) ]]/1000</f>
        <v>138.74998473930188</v>
      </c>
    </row>
    <row r="41" spans="1:3" x14ac:dyDescent="0.25">
      <c r="A41" s="9" t="s">
        <v>40</v>
      </c>
      <c r="B41" s="12">
        <v>140235.50753618457</v>
      </c>
      <c r="C41">
        <f>SAFADModel_final_000041[[#This Row],[Whole Building:Facility Total Electric Demand Power '[W'](Hourly) ]]/1000</f>
        <v>140.23550753618457</v>
      </c>
    </row>
    <row r="42" spans="1:3" x14ac:dyDescent="0.25">
      <c r="A42" s="9" t="s">
        <v>41</v>
      </c>
      <c r="B42" s="12">
        <v>115899.50823321122</v>
      </c>
      <c r="C42">
        <f>SAFADModel_final_000041[[#This Row],[Whole Building:Facility Total Electric Demand Power '[W'](Hourly) ]]/1000</f>
        <v>115.89950823321122</v>
      </c>
    </row>
    <row r="43" spans="1:3" x14ac:dyDescent="0.25">
      <c r="A43" s="9" t="s">
        <v>42</v>
      </c>
      <c r="B43" s="12">
        <v>90564.133237813003</v>
      </c>
      <c r="C43">
        <f>SAFADModel_final_000041[[#This Row],[Whole Building:Facility Total Electric Demand Power '[W'](Hourly) ]]/1000</f>
        <v>90.564133237812996</v>
      </c>
    </row>
    <row r="44" spans="1:3" x14ac:dyDescent="0.25">
      <c r="A44" s="9" t="s">
        <v>43</v>
      </c>
      <c r="B44" s="12">
        <v>62057.184520377392</v>
      </c>
      <c r="C44">
        <f>SAFADModel_final_000041[[#This Row],[Whole Building:Facility Total Electric Demand Power '[W'](Hourly) ]]/1000</f>
        <v>62.05718452037739</v>
      </c>
    </row>
    <row r="45" spans="1:3" x14ac:dyDescent="0.25">
      <c r="A45" s="9" t="s">
        <v>44</v>
      </c>
      <c r="B45" s="12">
        <v>37749.656151160067</v>
      </c>
      <c r="C45">
        <f>SAFADModel_final_000041[[#This Row],[Whole Building:Facility Total Electric Demand Power '[W'](Hourly) ]]/1000</f>
        <v>37.749656151160067</v>
      </c>
    </row>
    <row r="46" spans="1:3" x14ac:dyDescent="0.25">
      <c r="A46" s="9" t="s">
        <v>45</v>
      </c>
      <c r="B46" s="12">
        <v>7094.9188192232059</v>
      </c>
      <c r="C46">
        <f>SAFADModel_final_000041[[#This Row],[Whole Building:Facility Total Electric Demand Power '[W'](Hourly) ]]/1000</f>
        <v>7.0949188192232056</v>
      </c>
    </row>
    <row r="47" spans="1:3" x14ac:dyDescent="0.25">
      <c r="A47" s="9" t="s">
        <v>46</v>
      </c>
      <c r="B47" s="12">
        <v>7051.2205724626865</v>
      </c>
      <c r="C47">
        <f>SAFADModel_final_000041[[#This Row],[Whole Building:Facility Total Electric Demand Power '[W'](Hourly) ]]/1000</f>
        <v>7.0512205724626869</v>
      </c>
    </row>
    <row r="48" spans="1:3" x14ac:dyDescent="0.25">
      <c r="A48" s="9" t="s">
        <v>47</v>
      </c>
      <c r="B48" s="12">
        <v>7012.4061559454994</v>
      </c>
      <c r="C48">
        <f>SAFADModel_final_000041[[#This Row],[Whole Building:Facility Total Electric Demand Power '[W'](Hourly) ]]/1000</f>
        <v>7.0124061559454995</v>
      </c>
    </row>
    <row r="49" spans="1:3" x14ac:dyDescent="0.25">
      <c r="A49" s="9" t="s">
        <v>48</v>
      </c>
      <c r="B49" s="12">
        <v>6974.1716273095035</v>
      </c>
      <c r="C49">
        <f>SAFADModel_final_000041[[#This Row],[Whole Building:Facility Total Electric Demand Power '[W'](Hourly) ]]/1000</f>
        <v>6.9741716273095031</v>
      </c>
    </row>
    <row r="50" spans="1:3" x14ac:dyDescent="0.25">
      <c r="A50" s="9" t="s">
        <v>49</v>
      </c>
      <c r="B50" s="12">
        <v>6937.2595738915488</v>
      </c>
      <c r="C50">
        <f>SAFADModel_final_000041[[#This Row],[Whole Building:Facility Total Electric Demand Power '[W'](Hourly) ]]/1000</f>
        <v>6.9372595738915486</v>
      </c>
    </row>
    <row r="51" spans="1:3" x14ac:dyDescent="0.25">
      <c r="A51" s="9" t="s">
        <v>50</v>
      </c>
      <c r="B51" s="12">
        <v>6906.0707141166822</v>
      </c>
      <c r="C51">
        <f>SAFADModel_final_000041[[#This Row],[Whole Building:Facility Total Electric Demand Power '[W'](Hourly) ]]/1000</f>
        <v>6.9060707141166819</v>
      </c>
    </row>
    <row r="52" spans="1:3" x14ac:dyDescent="0.25">
      <c r="A52" s="9" t="s">
        <v>51</v>
      </c>
      <c r="B52" s="12">
        <v>6869.8898305246285</v>
      </c>
      <c r="C52">
        <f>SAFADModel_final_000041[[#This Row],[Whole Building:Facility Total Electric Demand Power '[W'](Hourly) ]]/1000</f>
        <v>6.8698898305246283</v>
      </c>
    </row>
    <row r="53" spans="1:3" x14ac:dyDescent="0.25">
      <c r="A53" s="9" t="s">
        <v>52</v>
      </c>
      <c r="B53" s="12">
        <v>6838.8011162281191</v>
      </c>
      <c r="C53">
        <f>SAFADModel_final_000041[[#This Row],[Whole Building:Facility Total Electric Demand Power '[W'](Hourly) ]]/1000</f>
        <v>6.8388011162281188</v>
      </c>
    </row>
    <row r="54" spans="1:3" x14ac:dyDescent="0.25">
      <c r="A54" s="9" t="s">
        <v>53</v>
      </c>
      <c r="B54" s="12">
        <v>6807.772409791537</v>
      </c>
      <c r="C54">
        <f>SAFADModel_final_000041[[#This Row],[Whole Building:Facility Total Electric Demand Power '[W'](Hourly) ]]/1000</f>
        <v>6.8077724097915366</v>
      </c>
    </row>
    <row r="55" spans="1:3" x14ac:dyDescent="0.25">
      <c r="A55" s="9" t="s">
        <v>54</v>
      </c>
      <c r="B55" s="12">
        <v>6800.2045093449169</v>
      </c>
      <c r="C55">
        <f>SAFADModel_final_000041[[#This Row],[Whole Building:Facility Total Electric Demand Power '[W'](Hourly) ]]/1000</f>
        <v>6.8002045093449173</v>
      </c>
    </row>
    <row r="56" spans="1:3" x14ac:dyDescent="0.25">
      <c r="A56" s="9" t="s">
        <v>55</v>
      </c>
      <c r="B56" s="12">
        <v>6855.7187605000281</v>
      </c>
      <c r="C56">
        <f>SAFADModel_final_000041[[#This Row],[Whole Building:Facility Total Electric Demand Power '[W'](Hourly) ]]/1000</f>
        <v>6.8557187605000278</v>
      </c>
    </row>
    <row r="57" spans="1:3" x14ac:dyDescent="0.25">
      <c r="A57" s="9" t="s">
        <v>56</v>
      </c>
      <c r="B57" s="12">
        <v>19814.086529520657</v>
      </c>
      <c r="C57">
        <f>SAFADModel_final_000041[[#This Row],[Whole Building:Facility Total Electric Demand Power '[W'](Hourly) ]]/1000</f>
        <v>19.814086529520658</v>
      </c>
    </row>
    <row r="58" spans="1:3" x14ac:dyDescent="0.25">
      <c r="A58" s="9" t="s">
        <v>57</v>
      </c>
      <c r="B58" s="12">
        <v>65601.784633760733</v>
      </c>
      <c r="C58">
        <f>SAFADModel_final_000041[[#This Row],[Whole Building:Facility Total Electric Demand Power '[W'](Hourly) ]]/1000</f>
        <v>65.60178463376073</v>
      </c>
    </row>
    <row r="59" spans="1:3" x14ac:dyDescent="0.25">
      <c r="A59" s="9" t="s">
        <v>58</v>
      </c>
      <c r="B59" s="12">
        <v>99081.046397273938</v>
      </c>
      <c r="C59">
        <f>SAFADModel_final_000041[[#This Row],[Whole Building:Facility Total Electric Demand Power '[W'](Hourly) ]]/1000</f>
        <v>99.081046397273937</v>
      </c>
    </row>
    <row r="60" spans="1:3" x14ac:dyDescent="0.25">
      <c r="A60" s="9" t="s">
        <v>59</v>
      </c>
      <c r="B60" s="12">
        <v>124471.97665771803</v>
      </c>
      <c r="C60">
        <f>SAFADModel_final_000041[[#This Row],[Whole Building:Facility Total Electric Demand Power '[W'](Hourly) ]]/1000</f>
        <v>124.47197665771803</v>
      </c>
    </row>
    <row r="61" spans="1:3" x14ac:dyDescent="0.25">
      <c r="A61" s="9" t="s">
        <v>60</v>
      </c>
      <c r="B61" s="12">
        <v>150134.36732891985</v>
      </c>
      <c r="C61">
        <f>SAFADModel_final_000041[[#This Row],[Whole Building:Facility Total Electric Demand Power '[W'](Hourly) ]]/1000</f>
        <v>150.13436732891984</v>
      </c>
    </row>
    <row r="62" spans="1:3" x14ac:dyDescent="0.25">
      <c r="A62" s="9" t="s">
        <v>61</v>
      </c>
      <c r="B62" s="12">
        <v>148401.97324960915</v>
      </c>
      <c r="C62">
        <f>SAFADModel_final_000041[[#This Row],[Whole Building:Facility Total Electric Demand Power '[W'](Hourly) ]]/1000</f>
        <v>148.40197324960914</v>
      </c>
    </row>
    <row r="63" spans="1:3" x14ac:dyDescent="0.25">
      <c r="A63" s="9" t="s">
        <v>62</v>
      </c>
      <c r="B63" s="12">
        <v>143126.38292624798</v>
      </c>
      <c r="C63">
        <f>SAFADModel_final_000041[[#This Row],[Whole Building:Facility Total Electric Demand Power '[W'](Hourly) ]]/1000</f>
        <v>143.126382926248</v>
      </c>
    </row>
    <row r="64" spans="1:3" x14ac:dyDescent="0.25">
      <c r="A64" s="9" t="s">
        <v>63</v>
      </c>
      <c r="B64" s="12">
        <v>149340.56146629303</v>
      </c>
      <c r="C64">
        <f>SAFADModel_final_000041[[#This Row],[Whole Building:Facility Total Electric Demand Power '[W'](Hourly) ]]/1000</f>
        <v>149.34056146629302</v>
      </c>
    </row>
    <row r="65" spans="1:3" x14ac:dyDescent="0.25">
      <c r="A65" s="9" t="s">
        <v>64</v>
      </c>
      <c r="B65" s="12">
        <v>128407.82399454583</v>
      </c>
      <c r="C65">
        <f>SAFADModel_final_000041[[#This Row],[Whole Building:Facility Total Electric Demand Power '[W'](Hourly) ]]/1000</f>
        <v>128.40782399454582</v>
      </c>
    </row>
    <row r="66" spans="1:3" x14ac:dyDescent="0.25">
      <c r="A66" s="9" t="s">
        <v>65</v>
      </c>
      <c r="B66" s="12">
        <v>69211.957005669945</v>
      </c>
      <c r="C66">
        <f>SAFADModel_final_000041[[#This Row],[Whole Building:Facility Total Electric Demand Power '[W'](Hourly) ]]/1000</f>
        <v>69.211957005669944</v>
      </c>
    </row>
    <row r="67" spans="1:3" x14ac:dyDescent="0.25">
      <c r="A67" s="9" t="s">
        <v>66</v>
      </c>
      <c r="B67" s="12">
        <v>41738.477061809106</v>
      </c>
      <c r="C67">
        <f>SAFADModel_final_000041[[#This Row],[Whole Building:Facility Total Electric Demand Power '[W'](Hourly) ]]/1000</f>
        <v>41.738477061809107</v>
      </c>
    </row>
    <row r="68" spans="1:3" x14ac:dyDescent="0.25">
      <c r="A68" s="9" t="s">
        <v>67</v>
      </c>
      <c r="B68" s="12">
        <v>18599.528757884251</v>
      </c>
      <c r="C68">
        <f>SAFADModel_final_000041[[#This Row],[Whole Building:Facility Total Electric Demand Power '[W'](Hourly) ]]/1000</f>
        <v>18.599528757884251</v>
      </c>
    </row>
    <row r="69" spans="1:3" x14ac:dyDescent="0.25">
      <c r="A69" s="9" t="s">
        <v>68</v>
      </c>
      <c r="B69" s="12">
        <v>7862.467779466745</v>
      </c>
      <c r="C69">
        <f>SAFADModel_final_000041[[#This Row],[Whole Building:Facility Total Electric Demand Power '[W'](Hourly) ]]/1000</f>
        <v>7.862467779466745</v>
      </c>
    </row>
    <row r="70" spans="1:3" x14ac:dyDescent="0.25">
      <c r="A70" s="9" t="s">
        <v>69</v>
      </c>
      <c r="B70" s="12">
        <v>7431.0923522004123</v>
      </c>
      <c r="C70">
        <f>SAFADModel_final_000041[[#This Row],[Whole Building:Facility Total Electric Demand Power '[W'](Hourly) ]]/1000</f>
        <v>7.4310923522004124</v>
      </c>
    </row>
    <row r="71" spans="1:3" x14ac:dyDescent="0.25">
      <c r="A71" s="9" t="s">
        <v>70</v>
      </c>
      <c r="B71" s="12">
        <v>6998.2708732630272</v>
      </c>
      <c r="C71">
        <f>SAFADModel_final_000041[[#This Row],[Whole Building:Facility Total Electric Demand Power '[W'](Hourly) ]]/1000</f>
        <v>6.998270873263027</v>
      </c>
    </row>
    <row r="72" spans="1:3" x14ac:dyDescent="0.25">
      <c r="A72" s="9" t="s">
        <v>71</v>
      </c>
      <c r="B72" s="12">
        <v>6978.5855006429711</v>
      </c>
      <c r="C72">
        <f>SAFADModel_final_000041[[#This Row],[Whole Building:Facility Total Electric Demand Power '[W'](Hourly) ]]/1000</f>
        <v>6.9785855006429713</v>
      </c>
    </row>
    <row r="73" spans="1:3" x14ac:dyDescent="0.25">
      <c r="A73" s="9" t="s">
        <v>72</v>
      </c>
      <c r="B73" s="12">
        <v>6958.5848072044937</v>
      </c>
      <c r="C73">
        <f>SAFADModel_final_000041[[#This Row],[Whole Building:Facility Total Electric Demand Power '[W'](Hourly) ]]/1000</f>
        <v>6.9585848072044936</v>
      </c>
    </row>
    <row r="74" spans="1:3" x14ac:dyDescent="0.25">
      <c r="A74" s="9" t="s">
        <v>73</v>
      </c>
      <c r="B74" s="12">
        <v>6939.1087921835451</v>
      </c>
      <c r="C74">
        <f>SAFADModel_final_000041[[#This Row],[Whole Building:Facility Total Electric Demand Power '[W'](Hourly) ]]/1000</f>
        <v>6.9391087921835455</v>
      </c>
    </row>
    <row r="75" spans="1:3" x14ac:dyDescent="0.25">
      <c r="A75" s="9" t="s">
        <v>74</v>
      </c>
      <c r="B75" s="12">
        <v>6918.1730137200138</v>
      </c>
      <c r="C75">
        <f>SAFADModel_final_000041[[#This Row],[Whole Building:Facility Total Electric Demand Power '[W'](Hourly) ]]/1000</f>
        <v>6.9181730137200139</v>
      </c>
    </row>
    <row r="76" spans="1:3" x14ac:dyDescent="0.25">
      <c r="A76" s="9" t="s">
        <v>75</v>
      </c>
      <c r="B76" s="12">
        <v>6895.2892222651672</v>
      </c>
      <c r="C76">
        <f>SAFADModel_final_000041[[#This Row],[Whole Building:Facility Total Electric Demand Power '[W'](Hourly) ]]/1000</f>
        <v>6.8952892222651672</v>
      </c>
    </row>
    <row r="77" spans="1:3" x14ac:dyDescent="0.25">
      <c r="A77" s="9" t="s">
        <v>76</v>
      </c>
      <c r="B77" s="12">
        <v>6871.2881888656111</v>
      </c>
      <c r="C77">
        <f>SAFADModel_final_000041[[#This Row],[Whole Building:Facility Total Electric Demand Power '[W'](Hourly) ]]/1000</f>
        <v>6.871288188865611</v>
      </c>
    </row>
    <row r="78" spans="1:3" x14ac:dyDescent="0.25">
      <c r="A78" s="9" t="s">
        <v>77</v>
      </c>
      <c r="B78" s="12">
        <v>6852.8539432461112</v>
      </c>
      <c r="C78">
        <f>SAFADModel_final_000041[[#This Row],[Whole Building:Facility Total Electric Demand Power '[W'](Hourly) ]]/1000</f>
        <v>6.8528539432461111</v>
      </c>
    </row>
    <row r="79" spans="1:3" x14ac:dyDescent="0.25">
      <c r="A79" s="9" t="s">
        <v>78</v>
      </c>
      <c r="B79" s="12">
        <v>6846.0541486867687</v>
      </c>
      <c r="C79">
        <f>SAFADModel_final_000041[[#This Row],[Whole Building:Facility Total Electric Demand Power '[W'](Hourly) ]]/1000</f>
        <v>6.8460541486867683</v>
      </c>
    </row>
    <row r="80" spans="1:3" x14ac:dyDescent="0.25">
      <c r="A80" s="9" t="s">
        <v>79</v>
      </c>
      <c r="B80" s="12">
        <v>6897.6359322064018</v>
      </c>
      <c r="C80">
        <f>SAFADModel_final_000041[[#This Row],[Whole Building:Facility Total Electric Demand Power '[W'](Hourly) ]]/1000</f>
        <v>6.897635932206402</v>
      </c>
    </row>
    <row r="81" spans="1:3" x14ac:dyDescent="0.25">
      <c r="A81" s="9" t="s">
        <v>80</v>
      </c>
      <c r="B81" s="12">
        <v>18556.451595093418</v>
      </c>
      <c r="C81">
        <f>SAFADModel_final_000041[[#This Row],[Whole Building:Facility Total Electric Demand Power '[W'](Hourly) ]]/1000</f>
        <v>18.556451595093417</v>
      </c>
    </row>
    <row r="82" spans="1:3" x14ac:dyDescent="0.25">
      <c r="A82" s="9" t="s">
        <v>81</v>
      </c>
      <c r="B82" s="12">
        <v>93483.512119356907</v>
      </c>
      <c r="C82">
        <f>SAFADModel_final_000041[[#This Row],[Whole Building:Facility Total Electric Demand Power '[W'](Hourly) ]]/1000</f>
        <v>93.483512119356902</v>
      </c>
    </row>
    <row r="83" spans="1:3" x14ac:dyDescent="0.25">
      <c r="A83" s="9" t="s">
        <v>82</v>
      </c>
      <c r="B83" s="12">
        <v>127636.33913453897</v>
      </c>
      <c r="C83">
        <f>SAFADModel_final_000041[[#This Row],[Whole Building:Facility Total Electric Demand Power '[W'](Hourly) ]]/1000</f>
        <v>127.63633913453897</v>
      </c>
    </row>
    <row r="84" spans="1:3" x14ac:dyDescent="0.25">
      <c r="A84" s="9" t="s">
        <v>83</v>
      </c>
      <c r="B84" s="12">
        <v>139860.05746022519</v>
      </c>
      <c r="C84">
        <f>SAFADModel_final_000041[[#This Row],[Whole Building:Facility Total Electric Demand Power '[W'](Hourly) ]]/1000</f>
        <v>139.86005746022519</v>
      </c>
    </row>
    <row r="85" spans="1:3" x14ac:dyDescent="0.25">
      <c r="A85" s="9" t="s">
        <v>84</v>
      </c>
      <c r="B85" s="12">
        <v>139009.00689703133</v>
      </c>
      <c r="C85">
        <f>SAFADModel_final_000041[[#This Row],[Whole Building:Facility Total Electric Demand Power '[W'](Hourly) ]]/1000</f>
        <v>139.00900689703133</v>
      </c>
    </row>
    <row r="86" spans="1:3" x14ac:dyDescent="0.25">
      <c r="A86" s="9" t="s">
        <v>85</v>
      </c>
      <c r="B86" s="12">
        <v>138352.85762372904</v>
      </c>
      <c r="C86">
        <f>SAFADModel_final_000041[[#This Row],[Whole Building:Facility Total Electric Demand Power '[W'](Hourly) ]]/1000</f>
        <v>138.35285762372905</v>
      </c>
    </row>
    <row r="87" spans="1:3" x14ac:dyDescent="0.25">
      <c r="A87" s="9" t="s">
        <v>86</v>
      </c>
      <c r="B87" s="12">
        <v>148663.13478855681</v>
      </c>
      <c r="C87">
        <f>SAFADModel_final_000041[[#This Row],[Whole Building:Facility Total Electric Demand Power '[W'](Hourly) ]]/1000</f>
        <v>148.66313478855682</v>
      </c>
    </row>
    <row r="88" spans="1:3" x14ac:dyDescent="0.25">
      <c r="A88" s="9" t="s">
        <v>87</v>
      </c>
      <c r="B88" s="12">
        <v>152148.29033406437</v>
      </c>
      <c r="C88">
        <f>SAFADModel_final_000041[[#This Row],[Whole Building:Facility Total Electric Demand Power '[W'](Hourly) ]]/1000</f>
        <v>152.14829033406437</v>
      </c>
    </row>
    <row r="89" spans="1:3" x14ac:dyDescent="0.25">
      <c r="A89" s="9" t="s">
        <v>88</v>
      </c>
      <c r="B89" s="12">
        <v>155895.25879146761</v>
      </c>
      <c r="C89">
        <f>SAFADModel_final_000041[[#This Row],[Whole Building:Facility Total Electric Demand Power '[W'](Hourly) ]]/1000</f>
        <v>155.8952587914676</v>
      </c>
    </row>
    <row r="90" spans="1:3" x14ac:dyDescent="0.25">
      <c r="A90" s="9" t="s">
        <v>89</v>
      </c>
      <c r="B90" s="12">
        <v>144618.05012255377</v>
      </c>
      <c r="C90">
        <f>SAFADModel_final_000041[[#This Row],[Whole Building:Facility Total Electric Demand Power '[W'](Hourly) ]]/1000</f>
        <v>144.61805012255377</v>
      </c>
    </row>
    <row r="91" spans="1:3" x14ac:dyDescent="0.25">
      <c r="A91" s="9" t="s">
        <v>90</v>
      </c>
      <c r="B91" s="12">
        <v>73219.264870096973</v>
      </c>
      <c r="C91">
        <f>SAFADModel_final_000041[[#This Row],[Whole Building:Facility Total Electric Demand Power '[W'](Hourly) ]]/1000</f>
        <v>73.219264870096978</v>
      </c>
    </row>
    <row r="92" spans="1:3" x14ac:dyDescent="0.25">
      <c r="A92" s="9" t="s">
        <v>91</v>
      </c>
      <c r="B92" s="12">
        <v>54164.622189018912</v>
      </c>
      <c r="C92">
        <f>SAFADModel_final_000041[[#This Row],[Whole Building:Facility Total Electric Demand Power '[W'](Hourly) ]]/1000</f>
        <v>54.164622189018914</v>
      </c>
    </row>
    <row r="93" spans="1:3" x14ac:dyDescent="0.25">
      <c r="A93" s="9" t="s">
        <v>92</v>
      </c>
      <c r="B93" s="12">
        <v>39971.315715791388</v>
      </c>
      <c r="C93">
        <f>SAFADModel_final_000041[[#This Row],[Whole Building:Facility Total Electric Demand Power '[W'](Hourly) ]]/1000</f>
        <v>39.971315715791391</v>
      </c>
    </row>
    <row r="94" spans="1:3" x14ac:dyDescent="0.25">
      <c r="A94" s="9" t="s">
        <v>93</v>
      </c>
      <c r="B94" s="12">
        <v>7027.3109368260011</v>
      </c>
      <c r="C94">
        <f>SAFADModel_final_000041[[#This Row],[Whole Building:Facility Total Electric Demand Power '[W'](Hourly) ]]/1000</f>
        <v>7.0273109368260007</v>
      </c>
    </row>
    <row r="95" spans="1:3" x14ac:dyDescent="0.25">
      <c r="A95" s="9" t="s">
        <v>94</v>
      </c>
      <c r="B95" s="12">
        <v>7009.4440990769508</v>
      </c>
      <c r="C95">
        <f>SAFADModel_final_000041[[#This Row],[Whole Building:Facility Total Electric Demand Power '[W'](Hourly) ]]/1000</f>
        <v>7.0094440990769504</v>
      </c>
    </row>
    <row r="96" spans="1:3" x14ac:dyDescent="0.25">
      <c r="A96" s="9" t="s">
        <v>95</v>
      </c>
      <c r="B96" s="12">
        <v>6987.6031936884601</v>
      </c>
      <c r="C96">
        <f>SAFADModel_final_000041[[#This Row],[Whole Building:Facility Total Electric Demand Power '[W'](Hourly) ]]/1000</f>
        <v>6.9876031936884599</v>
      </c>
    </row>
    <row r="97" spans="1:3" x14ac:dyDescent="0.25">
      <c r="A97" s="9" t="s">
        <v>96</v>
      </c>
      <c r="B97" s="12">
        <v>6970.4621929457344</v>
      </c>
      <c r="C97">
        <f>SAFADModel_final_000041[[#This Row],[Whole Building:Facility Total Electric Demand Power '[W'](Hourly) ]]/1000</f>
        <v>6.9704621929457344</v>
      </c>
    </row>
    <row r="98" spans="1:3" x14ac:dyDescent="0.25">
      <c r="A98" s="9" t="s">
        <v>97</v>
      </c>
      <c r="B98" s="12">
        <v>6968.3684655649022</v>
      </c>
      <c r="C98">
        <f>SAFADModel_final_000041[[#This Row],[Whole Building:Facility Total Electric Demand Power '[W'](Hourly) ]]/1000</f>
        <v>6.9683684655649021</v>
      </c>
    </row>
    <row r="99" spans="1:3" x14ac:dyDescent="0.25">
      <c r="A99" s="9" t="s">
        <v>98</v>
      </c>
      <c r="B99" s="12">
        <v>6966.0832855490153</v>
      </c>
      <c r="C99">
        <f>SAFADModel_final_000041[[#This Row],[Whole Building:Facility Total Electric Demand Power '[W'](Hourly) ]]/1000</f>
        <v>6.9660832855490149</v>
      </c>
    </row>
    <row r="100" spans="1:3" x14ac:dyDescent="0.25">
      <c r="A100" s="9" t="s">
        <v>99</v>
      </c>
      <c r="B100" s="12">
        <v>6951.6611063994505</v>
      </c>
      <c r="C100">
        <f>SAFADModel_final_000041[[#This Row],[Whole Building:Facility Total Electric Demand Power '[W'](Hourly) ]]/1000</f>
        <v>6.9516611063994507</v>
      </c>
    </row>
    <row r="101" spans="1:3" x14ac:dyDescent="0.25">
      <c r="A101" s="9" t="s">
        <v>100</v>
      </c>
      <c r="B101" s="12">
        <v>6916.7137652868514</v>
      </c>
      <c r="C101">
        <f>SAFADModel_final_000041[[#This Row],[Whole Building:Facility Total Electric Demand Power '[W'](Hourly) ]]/1000</f>
        <v>6.9167137652868513</v>
      </c>
    </row>
    <row r="102" spans="1:3" x14ac:dyDescent="0.25">
      <c r="A102" s="9" t="s">
        <v>101</v>
      </c>
      <c r="B102" s="12">
        <v>6877.3700897180242</v>
      </c>
      <c r="C102">
        <f>SAFADModel_final_000041[[#This Row],[Whole Building:Facility Total Electric Demand Power '[W'](Hourly) ]]/1000</f>
        <v>6.8773700897180241</v>
      </c>
    </row>
    <row r="103" spans="1:3" x14ac:dyDescent="0.25">
      <c r="A103" s="9" t="s">
        <v>102</v>
      </c>
      <c r="B103" s="12">
        <v>6862.1382057722803</v>
      </c>
      <c r="C103">
        <f>SAFADModel_final_000041[[#This Row],[Whole Building:Facility Total Electric Demand Power '[W'](Hourly) ]]/1000</f>
        <v>6.86213820577228</v>
      </c>
    </row>
    <row r="104" spans="1:3" x14ac:dyDescent="0.25">
      <c r="A104" s="9" t="s">
        <v>103</v>
      </c>
      <c r="B104" s="12">
        <v>6892.0143361369346</v>
      </c>
      <c r="C104">
        <f>SAFADModel_final_000041[[#This Row],[Whole Building:Facility Total Electric Demand Power '[W'](Hourly) ]]/1000</f>
        <v>6.8920143361369348</v>
      </c>
    </row>
    <row r="105" spans="1:3" x14ac:dyDescent="0.25">
      <c r="A105" s="9" t="s">
        <v>104</v>
      </c>
      <c r="B105" s="12">
        <v>23081.754655811179</v>
      </c>
      <c r="C105">
        <f>SAFADModel_final_000041[[#This Row],[Whole Building:Facility Total Electric Demand Power '[W'](Hourly) ]]/1000</f>
        <v>23.081754655811178</v>
      </c>
    </row>
    <row r="106" spans="1:3" x14ac:dyDescent="0.25">
      <c r="A106" s="9" t="s">
        <v>105</v>
      </c>
      <c r="B106" s="12">
        <v>70705.646731396802</v>
      </c>
      <c r="C106">
        <f>SAFADModel_final_000041[[#This Row],[Whole Building:Facility Total Electric Demand Power '[W'](Hourly) ]]/1000</f>
        <v>70.705646731396797</v>
      </c>
    </row>
    <row r="107" spans="1:3" x14ac:dyDescent="0.25">
      <c r="A107" s="9" t="s">
        <v>106</v>
      </c>
      <c r="B107" s="12">
        <v>126078.76659611023</v>
      </c>
      <c r="C107">
        <f>SAFADModel_final_000041[[#This Row],[Whole Building:Facility Total Electric Demand Power '[W'](Hourly) ]]/1000</f>
        <v>126.07876659611023</v>
      </c>
    </row>
    <row r="108" spans="1:3" x14ac:dyDescent="0.25">
      <c r="A108" s="9" t="s">
        <v>107</v>
      </c>
      <c r="B108" s="12">
        <v>128869.1040405251</v>
      </c>
      <c r="C108">
        <f>SAFADModel_final_000041[[#This Row],[Whole Building:Facility Total Electric Demand Power '[W'](Hourly) ]]/1000</f>
        <v>128.86910404052509</v>
      </c>
    </row>
    <row r="109" spans="1:3" x14ac:dyDescent="0.25">
      <c r="A109" s="9" t="s">
        <v>108</v>
      </c>
      <c r="B109" s="12">
        <v>131550.48758557325</v>
      </c>
      <c r="C109">
        <f>SAFADModel_final_000041[[#This Row],[Whole Building:Facility Total Electric Demand Power '[W'](Hourly) ]]/1000</f>
        <v>131.55048758557325</v>
      </c>
    </row>
    <row r="110" spans="1:3" x14ac:dyDescent="0.25">
      <c r="A110" s="9" t="s">
        <v>109</v>
      </c>
      <c r="B110" s="12">
        <v>136203.5582448635</v>
      </c>
      <c r="C110">
        <f>SAFADModel_final_000041[[#This Row],[Whole Building:Facility Total Electric Demand Power '[W'](Hourly) ]]/1000</f>
        <v>136.2035582448635</v>
      </c>
    </row>
    <row r="111" spans="1:3" x14ac:dyDescent="0.25">
      <c r="A111" s="9" t="s">
        <v>110</v>
      </c>
      <c r="B111" s="12">
        <v>141334.56989581053</v>
      </c>
      <c r="C111">
        <f>SAFADModel_final_000041[[#This Row],[Whole Building:Facility Total Electric Demand Power '[W'](Hourly) ]]/1000</f>
        <v>141.33456989581055</v>
      </c>
    </row>
    <row r="112" spans="1:3" x14ac:dyDescent="0.25">
      <c r="A112" s="9" t="s">
        <v>111</v>
      </c>
      <c r="B112" s="12">
        <v>130269.15339912131</v>
      </c>
      <c r="C112">
        <f>SAFADModel_final_000041[[#This Row],[Whole Building:Facility Total Electric Demand Power '[W'](Hourly) ]]/1000</f>
        <v>130.26915339912131</v>
      </c>
    </row>
    <row r="113" spans="1:3" x14ac:dyDescent="0.25">
      <c r="A113" s="9" t="s">
        <v>112</v>
      </c>
      <c r="B113" s="12">
        <v>114655.92449503964</v>
      </c>
      <c r="C113">
        <f>SAFADModel_final_000041[[#This Row],[Whole Building:Facility Total Electric Demand Power '[W'](Hourly) ]]/1000</f>
        <v>114.65592449503964</v>
      </c>
    </row>
    <row r="114" spans="1:3" x14ac:dyDescent="0.25">
      <c r="A114" s="9" t="s">
        <v>113</v>
      </c>
      <c r="B114" s="12">
        <v>107650.57486622455</v>
      </c>
      <c r="C114">
        <f>SAFADModel_final_000041[[#This Row],[Whole Building:Facility Total Electric Demand Power '[W'](Hourly) ]]/1000</f>
        <v>107.65057486622455</v>
      </c>
    </row>
    <row r="115" spans="1:3" x14ac:dyDescent="0.25">
      <c r="A115" s="9" t="s">
        <v>114</v>
      </c>
      <c r="B115" s="12">
        <v>46224.900296336011</v>
      </c>
      <c r="C115">
        <f>SAFADModel_final_000041[[#This Row],[Whole Building:Facility Total Electric Demand Power '[W'](Hourly) ]]/1000</f>
        <v>46.22490029633601</v>
      </c>
    </row>
    <row r="116" spans="1:3" x14ac:dyDescent="0.25">
      <c r="A116" s="9" t="s">
        <v>115</v>
      </c>
      <c r="B116" s="12">
        <v>25408.20919373017</v>
      </c>
      <c r="C116">
        <f>SAFADModel_final_000041[[#This Row],[Whole Building:Facility Total Electric Demand Power '[W'](Hourly) ]]/1000</f>
        <v>25.408209193730169</v>
      </c>
    </row>
    <row r="117" spans="1:3" x14ac:dyDescent="0.25">
      <c r="A117" s="9" t="s">
        <v>116</v>
      </c>
      <c r="B117" s="12">
        <v>16492.351444063421</v>
      </c>
      <c r="C117">
        <f>SAFADModel_final_000041[[#This Row],[Whole Building:Facility Total Electric Demand Power '[W'](Hourly) ]]/1000</f>
        <v>16.49235144406342</v>
      </c>
    </row>
    <row r="118" spans="1:3" x14ac:dyDescent="0.25">
      <c r="A118" s="9" t="s">
        <v>117</v>
      </c>
      <c r="B118" s="12">
        <v>11745.842213241463</v>
      </c>
      <c r="C118">
        <f>SAFADModel_final_000041[[#This Row],[Whole Building:Facility Total Electric Demand Power '[W'](Hourly) ]]/1000</f>
        <v>11.745842213241463</v>
      </c>
    </row>
    <row r="119" spans="1:3" x14ac:dyDescent="0.25">
      <c r="A119" s="9" t="s">
        <v>118</v>
      </c>
      <c r="B119" s="12">
        <v>7009.5179769143224</v>
      </c>
      <c r="C119">
        <f>SAFADModel_final_000041[[#This Row],[Whole Building:Facility Total Electric Demand Power '[W'](Hourly) ]]/1000</f>
        <v>7.0095179769143225</v>
      </c>
    </row>
    <row r="120" spans="1:3" x14ac:dyDescent="0.25">
      <c r="A120" s="9" t="s">
        <v>119</v>
      </c>
      <c r="B120" s="12">
        <v>6990.7501576932218</v>
      </c>
      <c r="C120">
        <f>SAFADModel_final_000041[[#This Row],[Whole Building:Facility Total Electric Demand Power '[W'](Hourly) ]]/1000</f>
        <v>6.9907501576932214</v>
      </c>
    </row>
    <row r="121" spans="1:3" x14ac:dyDescent="0.25">
      <c r="A121" s="9" t="s">
        <v>120</v>
      </c>
      <c r="B121" s="12">
        <v>6975.7898520268109</v>
      </c>
      <c r="C121">
        <f>SAFADModel_final_000041[[#This Row],[Whole Building:Facility Total Electric Demand Power '[W'](Hourly) ]]/1000</f>
        <v>6.9757898520268107</v>
      </c>
    </row>
    <row r="122" spans="1:3" x14ac:dyDescent="0.25">
      <c r="A122" s="9" t="s">
        <v>533</v>
      </c>
      <c r="B122" s="12">
        <v>6968.3188455113013</v>
      </c>
      <c r="C122">
        <f>SAFADModel_final_000041[[#This Row],[Whole Building:Facility Total Electric Demand Power '[W'](Hourly) ]]/1000</f>
        <v>6.968318845511301</v>
      </c>
    </row>
    <row r="123" spans="1:3" x14ac:dyDescent="0.25">
      <c r="A123" s="9" t="s">
        <v>534</v>
      </c>
      <c r="B123" s="12">
        <v>6963.3680319348214</v>
      </c>
      <c r="C123">
        <f>SAFADModel_final_000041[[#This Row],[Whole Building:Facility Total Electric Demand Power '[W'](Hourly) ]]/1000</f>
        <v>6.963368031934821</v>
      </c>
    </row>
    <row r="124" spans="1:3" x14ac:dyDescent="0.25">
      <c r="A124" s="9" t="s">
        <v>535</v>
      </c>
      <c r="B124" s="12">
        <v>6944.9075431945748</v>
      </c>
      <c r="C124">
        <f>SAFADModel_final_000041[[#This Row],[Whole Building:Facility Total Electric Demand Power '[W'](Hourly) ]]/1000</f>
        <v>6.9449075431945753</v>
      </c>
    </row>
    <row r="125" spans="1:3" x14ac:dyDescent="0.25">
      <c r="A125" s="9" t="s">
        <v>536</v>
      </c>
      <c r="B125" s="12">
        <v>6902.8695472813633</v>
      </c>
      <c r="C125">
        <f>SAFADModel_final_000041[[#This Row],[Whole Building:Facility Total Electric Demand Power '[W'](Hourly) ]]/1000</f>
        <v>6.9028695472813633</v>
      </c>
    </row>
    <row r="126" spans="1:3" x14ac:dyDescent="0.25">
      <c r="A126" s="9" t="s">
        <v>537</v>
      </c>
      <c r="B126" s="12">
        <v>6848.6556420071965</v>
      </c>
      <c r="C126">
        <f>SAFADModel_final_000041[[#This Row],[Whole Building:Facility Total Electric Demand Power '[W'](Hourly) ]]/1000</f>
        <v>6.8486556420071967</v>
      </c>
    </row>
    <row r="127" spans="1:3" x14ac:dyDescent="0.25">
      <c r="A127" s="9" t="s">
        <v>538</v>
      </c>
      <c r="B127" s="12">
        <v>6817.9639806544401</v>
      </c>
      <c r="C127">
        <f>SAFADModel_final_000041[[#This Row],[Whole Building:Facility Total Electric Demand Power '[W'](Hourly) ]]/1000</f>
        <v>6.8179639806544401</v>
      </c>
    </row>
    <row r="128" spans="1:3" x14ac:dyDescent="0.25">
      <c r="A128" s="9" t="s">
        <v>539</v>
      </c>
      <c r="B128" s="12">
        <v>6820.3120050093212</v>
      </c>
      <c r="C128">
        <f>SAFADModel_final_000041[[#This Row],[Whole Building:Facility Total Electric Demand Power '[W'](Hourly) ]]/1000</f>
        <v>6.8203120050093213</v>
      </c>
    </row>
    <row r="129" spans="1:3" x14ac:dyDescent="0.25">
      <c r="A129" s="9" t="s">
        <v>540</v>
      </c>
      <c r="B129" s="12">
        <v>6842.0960221338091</v>
      </c>
      <c r="C129">
        <f>SAFADModel_final_000041[[#This Row],[Whole Building:Facility Total Electric Demand Power '[W'](Hourly) ]]/1000</f>
        <v>6.8420960221338092</v>
      </c>
    </row>
    <row r="130" spans="1:3" x14ac:dyDescent="0.25">
      <c r="A130" s="9" t="s">
        <v>541</v>
      </c>
      <c r="B130" s="12">
        <v>34013.561488250198</v>
      </c>
      <c r="C130">
        <f>SAFADModel_final_000041[[#This Row],[Whole Building:Facility Total Electric Demand Power '[W'](Hourly) ]]/1000</f>
        <v>34.013561488250197</v>
      </c>
    </row>
    <row r="131" spans="1:3" x14ac:dyDescent="0.25">
      <c r="A131" s="9" t="s">
        <v>542</v>
      </c>
      <c r="B131" s="12">
        <v>45873.698279068158</v>
      </c>
      <c r="C131">
        <f>SAFADModel_final_000041[[#This Row],[Whole Building:Facility Total Electric Demand Power '[W'](Hourly) ]]/1000</f>
        <v>45.873698279068158</v>
      </c>
    </row>
    <row r="132" spans="1:3" x14ac:dyDescent="0.25">
      <c r="A132" s="9" t="s">
        <v>543</v>
      </c>
      <c r="B132" s="12">
        <v>52142.191398572606</v>
      </c>
      <c r="C132">
        <f>SAFADModel_final_000041[[#This Row],[Whole Building:Facility Total Electric Demand Power '[W'](Hourly) ]]/1000</f>
        <v>52.142191398572606</v>
      </c>
    </row>
    <row r="133" spans="1:3" x14ac:dyDescent="0.25">
      <c r="A133" s="9" t="s">
        <v>544</v>
      </c>
      <c r="B133" s="12">
        <v>45613.430797763613</v>
      </c>
      <c r="C133">
        <f>SAFADModel_final_000041[[#This Row],[Whole Building:Facility Total Electric Demand Power '[W'](Hourly) ]]/1000</f>
        <v>45.613430797763613</v>
      </c>
    </row>
    <row r="134" spans="1:3" x14ac:dyDescent="0.25">
      <c r="A134" s="9" t="s">
        <v>545</v>
      </c>
      <c r="B134" s="12">
        <v>45005.323437006875</v>
      </c>
      <c r="C134">
        <f>SAFADModel_final_000041[[#This Row],[Whole Building:Facility Total Electric Demand Power '[W'](Hourly) ]]/1000</f>
        <v>45.005323437006872</v>
      </c>
    </row>
    <row r="135" spans="1:3" x14ac:dyDescent="0.25">
      <c r="A135" s="9" t="s">
        <v>546</v>
      </c>
      <c r="B135" s="12">
        <v>42454.223175380124</v>
      </c>
      <c r="C135">
        <f>SAFADModel_final_000041[[#This Row],[Whole Building:Facility Total Electric Demand Power '[W'](Hourly) ]]/1000</f>
        <v>42.454223175380122</v>
      </c>
    </row>
    <row r="136" spans="1:3" x14ac:dyDescent="0.25">
      <c r="A136" s="9" t="s">
        <v>547</v>
      </c>
      <c r="B136" s="12">
        <v>44581.749834290858</v>
      </c>
      <c r="C136">
        <f>SAFADModel_final_000041[[#This Row],[Whole Building:Facility Total Electric Demand Power '[W'](Hourly) ]]/1000</f>
        <v>44.581749834290861</v>
      </c>
    </row>
    <row r="137" spans="1:3" x14ac:dyDescent="0.25">
      <c r="A137" s="9" t="s">
        <v>548</v>
      </c>
      <c r="B137" s="12">
        <v>40366.221838961334</v>
      </c>
      <c r="C137">
        <f>SAFADModel_final_000041[[#This Row],[Whole Building:Facility Total Electric Demand Power '[W'](Hourly) ]]/1000</f>
        <v>40.36622183896133</v>
      </c>
    </row>
    <row r="138" spans="1:3" x14ac:dyDescent="0.25">
      <c r="A138" s="9" t="s">
        <v>549</v>
      </c>
      <c r="B138" s="12">
        <v>33265.695522355294</v>
      </c>
      <c r="C138">
        <f>SAFADModel_final_000041[[#This Row],[Whole Building:Facility Total Electric Demand Power '[W'](Hourly) ]]/1000</f>
        <v>33.265695522355294</v>
      </c>
    </row>
    <row r="139" spans="1:3" x14ac:dyDescent="0.25">
      <c r="A139" s="9" t="s">
        <v>550</v>
      </c>
      <c r="B139" s="12">
        <v>29854.23743170797</v>
      </c>
      <c r="C139">
        <f>SAFADModel_final_000041[[#This Row],[Whole Building:Facility Total Electric Demand Power '[W'](Hourly) ]]/1000</f>
        <v>29.854237431707972</v>
      </c>
    </row>
    <row r="140" spans="1:3" x14ac:dyDescent="0.25">
      <c r="A140" s="9" t="s">
        <v>551</v>
      </c>
      <c r="B140" s="12">
        <v>23920.952450014785</v>
      </c>
      <c r="C140">
        <f>SAFADModel_final_000041[[#This Row],[Whole Building:Facility Total Electric Demand Power '[W'](Hourly) ]]/1000</f>
        <v>23.920952450014784</v>
      </c>
    </row>
    <row r="141" spans="1:3" x14ac:dyDescent="0.25">
      <c r="A141" s="9" t="s">
        <v>552</v>
      </c>
      <c r="B141" s="12">
        <v>11832.273692036222</v>
      </c>
      <c r="C141">
        <f>SAFADModel_final_000041[[#This Row],[Whole Building:Facility Total Electric Demand Power '[W'](Hourly) ]]/1000</f>
        <v>11.832273692036223</v>
      </c>
    </row>
    <row r="142" spans="1:3" x14ac:dyDescent="0.25">
      <c r="A142" s="9" t="s">
        <v>553</v>
      </c>
      <c r="B142" s="12">
        <v>10830.72539391405</v>
      </c>
      <c r="C142">
        <f>SAFADModel_final_000041[[#This Row],[Whole Building:Facility Total Electric Demand Power '[W'](Hourly) ]]/1000</f>
        <v>10.830725393914051</v>
      </c>
    </row>
    <row r="143" spans="1:3" x14ac:dyDescent="0.25">
      <c r="A143" s="9" t="s">
        <v>554</v>
      </c>
      <c r="B143" s="12">
        <v>6997.2526024172976</v>
      </c>
      <c r="C143">
        <f>SAFADModel_final_000041[[#This Row],[Whole Building:Facility Total Electric Demand Power '[W'](Hourly) ]]/1000</f>
        <v>6.9972526024172979</v>
      </c>
    </row>
    <row r="144" spans="1:3" x14ac:dyDescent="0.25">
      <c r="A144" s="9" t="s">
        <v>555</v>
      </c>
      <c r="B144" s="12">
        <v>6945.8083046290658</v>
      </c>
      <c r="C144">
        <f>SAFADModel_final_000041[[#This Row],[Whole Building:Facility Total Electric Demand Power '[W'](Hourly) ]]/1000</f>
        <v>6.9458083046290655</v>
      </c>
    </row>
    <row r="145" spans="1:3" x14ac:dyDescent="0.25">
      <c r="A145" s="9" t="s">
        <v>556</v>
      </c>
      <c r="B145" s="12">
        <v>6927.8414181400522</v>
      </c>
      <c r="C145">
        <f>SAFADModel_final_000041[[#This Row],[Whole Building:Facility Total Electric Demand Power '[W'](Hourly) ]]/1000</f>
        <v>6.9278414181400523</v>
      </c>
    </row>
    <row r="146" spans="1:3" x14ac:dyDescent="0.25">
      <c r="A146" s="9" t="s">
        <v>557</v>
      </c>
      <c r="B146" s="12">
        <v>6916.5291771528418</v>
      </c>
      <c r="C146">
        <f>SAFADModel_final_000041[[#This Row],[Whole Building:Facility Total Electric Demand Power '[W'](Hourly) ]]/1000</f>
        <v>6.9165291771528414</v>
      </c>
    </row>
    <row r="147" spans="1:3" x14ac:dyDescent="0.25">
      <c r="A147" s="9" t="s">
        <v>558</v>
      </c>
      <c r="B147" s="12">
        <v>6905.8429068383402</v>
      </c>
      <c r="C147">
        <f>SAFADModel_final_000041[[#This Row],[Whole Building:Facility Total Electric Demand Power '[W'](Hourly) ]]/1000</f>
        <v>6.9058429068383402</v>
      </c>
    </row>
    <row r="148" spans="1:3" x14ac:dyDescent="0.25">
      <c r="A148" s="9" t="s">
        <v>559</v>
      </c>
      <c r="B148" s="12">
        <v>6899.5302633607234</v>
      </c>
      <c r="C148">
        <f>SAFADModel_final_000041[[#This Row],[Whole Building:Facility Total Electric Demand Power '[W'](Hourly) ]]/1000</f>
        <v>6.8995302633607238</v>
      </c>
    </row>
    <row r="149" spans="1:3" x14ac:dyDescent="0.25">
      <c r="A149" s="9" t="s">
        <v>560</v>
      </c>
      <c r="B149" s="12">
        <v>6895.7781579853936</v>
      </c>
      <c r="C149">
        <f>SAFADModel_final_000041[[#This Row],[Whole Building:Facility Total Electric Demand Power '[W'](Hourly) ]]/1000</f>
        <v>6.8957781579853936</v>
      </c>
    </row>
    <row r="150" spans="1:3" x14ac:dyDescent="0.25">
      <c r="A150" s="9" t="s">
        <v>561</v>
      </c>
      <c r="B150" s="12">
        <v>6887.6513428693825</v>
      </c>
      <c r="C150">
        <f>SAFADModel_final_000041[[#This Row],[Whole Building:Facility Total Electric Demand Power '[W'](Hourly) ]]/1000</f>
        <v>6.8876513428693826</v>
      </c>
    </row>
    <row r="151" spans="1:3" x14ac:dyDescent="0.25">
      <c r="A151" s="9" t="s">
        <v>562</v>
      </c>
      <c r="B151" s="12">
        <v>6909.1013093127885</v>
      </c>
      <c r="C151">
        <f>SAFADModel_final_000041[[#This Row],[Whole Building:Facility Total Electric Demand Power '[W'](Hourly) ]]/1000</f>
        <v>6.9091013093127884</v>
      </c>
    </row>
    <row r="152" spans="1:3" x14ac:dyDescent="0.25">
      <c r="A152" s="9" t="s">
        <v>563</v>
      </c>
      <c r="B152" s="12">
        <v>6974.1753296887373</v>
      </c>
      <c r="C152">
        <f>SAFADModel_final_000041[[#This Row],[Whole Building:Facility Total Electric Demand Power '[W'](Hourly) ]]/1000</f>
        <v>6.9741753296887374</v>
      </c>
    </row>
    <row r="153" spans="1:3" x14ac:dyDescent="0.25">
      <c r="A153" s="9" t="s">
        <v>564</v>
      </c>
      <c r="B153" s="12">
        <v>7047.2592529791264</v>
      </c>
      <c r="C153">
        <f>SAFADModel_final_000041[[#This Row],[Whole Building:Facility Total Electric Demand Power '[W'](Hourly) ]]/1000</f>
        <v>7.047259252979126</v>
      </c>
    </row>
    <row r="154" spans="1:3" x14ac:dyDescent="0.25">
      <c r="A154" s="9" t="s">
        <v>565</v>
      </c>
      <c r="B154" s="12">
        <v>7097.272053137247</v>
      </c>
      <c r="C154">
        <f>SAFADModel_final_000041[[#This Row],[Whole Building:Facility Total Electric Demand Power '[W'](Hourly) ]]/1000</f>
        <v>7.0972720531372468</v>
      </c>
    </row>
    <row r="155" spans="1:3" x14ac:dyDescent="0.25">
      <c r="A155" s="9" t="s">
        <v>566</v>
      </c>
      <c r="B155" s="12">
        <v>7118.4261952071965</v>
      </c>
      <c r="C155">
        <f>SAFADModel_final_000041[[#This Row],[Whole Building:Facility Total Electric Demand Power '[W'](Hourly) ]]/1000</f>
        <v>7.1184261952071965</v>
      </c>
    </row>
    <row r="156" spans="1:3" x14ac:dyDescent="0.25">
      <c r="A156" s="9" t="s">
        <v>567</v>
      </c>
      <c r="B156" s="12">
        <v>7131.1462204468735</v>
      </c>
      <c r="C156">
        <f>SAFADModel_final_000041[[#This Row],[Whole Building:Facility Total Electric Demand Power '[W'](Hourly) ]]/1000</f>
        <v>7.1311462204468734</v>
      </c>
    </row>
    <row r="157" spans="1:3" x14ac:dyDescent="0.25">
      <c r="A157" s="9" t="s">
        <v>568</v>
      </c>
      <c r="B157" s="12">
        <v>7136.7543249022247</v>
      </c>
      <c r="C157">
        <f>SAFADModel_final_000041[[#This Row],[Whole Building:Facility Total Electric Demand Power '[W'](Hourly) ]]/1000</f>
        <v>7.1367543249022249</v>
      </c>
    </row>
    <row r="158" spans="1:3" x14ac:dyDescent="0.25">
      <c r="A158" s="9" t="s">
        <v>569</v>
      </c>
      <c r="B158" s="12">
        <v>7142.9733593504034</v>
      </c>
      <c r="C158">
        <f>SAFADModel_final_000041[[#This Row],[Whole Building:Facility Total Electric Demand Power '[W'](Hourly) ]]/1000</f>
        <v>7.1429733593504032</v>
      </c>
    </row>
    <row r="159" spans="1:3" x14ac:dyDescent="0.25">
      <c r="A159" s="9" t="s">
        <v>570</v>
      </c>
      <c r="B159" s="12">
        <v>7152.7673821896606</v>
      </c>
      <c r="C159">
        <f>SAFADModel_final_000041[[#This Row],[Whole Building:Facility Total Electric Demand Power '[W'](Hourly) ]]/1000</f>
        <v>7.1527673821896602</v>
      </c>
    </row>
    <row r="160" spans="1:3" x14ac:dyDescent="0.25">
      <c r="A160" s="9" t="s">
        <v>571</v>
      </c>
      <c r="B160" s="12">
        <v>7167.5582862381307</v>
      </c>
      <c r="C160">
        <f>SAFADModel_final_000041[[#This Row],[Whole Building:Facility Total Electric Demand Power '[W'](Hourly) ]]/1000</f>
        <v>7.1675582862381306</v>
      </c>
    </row>
    <row r="161" spans="1:3" x14ac:dyDescent="0.25">
      <c r="A161" s="9" t="s">
        <v>572</v>
      </c>
      <c r="B161" s="12">
        <v>7180.386313984287</v>
      </c>
      <c r="C161">
        <f>SAFADModel_final_000041[[#This Row],[Whole Building:Facility Total Electric Demand Power '[W'](Hourly) ]]/1000</f>
        <v>7.180386313984287</v>
      </c>
    </row>
    <row r="162" spans="1:3" x14ac:dyDescent="0.25">
      <c r="A162" s="9" t="s">
        <v>573</v>
      </c>
      <c r="B162" s="12">
        <v>7179.2019648211099</v>
      </c>
      <c r="C162">
        <f>SAFADModel_final_000041[[#This Row],[Whole Building:Facility Total Electric Demand Power '[W'](Hourly) ]]/1000</f>
        <v>7.1792019648211101</v>
      </c>
    </row>
    <row r="163" spans="1:3" x14ac:dyDescent="0.25">
      <c r="A163" s="9" t="s">
        <v>574</v>
      </c>
      <c r="B163" s="12">
        <v>7164.1994715253159</v>
      </c>
      <c r="C163">
        <f>SAFADModel_final_000041[[#This Row],[Whole Building:Facility Total Electric Demand Power '[W'](Hourly) ]]/1000</f>
        <v>7.1641994715253157</v>
      </c>
    </row>
    <row r="164" spans="1:3" x14ac:dyDescent="0.25">
      <c r="A164" s="9" t="s">
        <v>575</v>
      </c>
      <c r="B164" s="12">
        <v>7148.702724305942</v>
      </c>
      <c r="C164">
        <f>SAFADModel_final_000041[[#This Row],[Whole Building:Facility Total Electric Demand Power '[W'](Hourly) ]]/1000</f>
        <v>7.1487027243059416</v>
      </c>
    </row>
    <row r="165" spans="1:3" x14ac:dyDescent="0.25">
      <c r="A165" s="9" t="s">
        <v>576</v>
      </c>
      <c r="B165" s="12">
        <v>7135.275845511077</v>
      </c>
      <c r="C165">
        <f>SAFADModel_final_000041[[#This Row],[Whole Building:Facility Total Electric Demand Power '[W'](Hourly) ]]/1000</f>
        <v>7.1352758455110772</v>
      </c>
    </row>
    <row r="166" spans="1:3" x14ac:dyDescent="0.25">
      <c r="A166" s="9" t="s">
        <v>577</v>
      </c>
      <c r="B166" s="12">
        <v>7123.4427048316647</v>
      </c>
      <c r="C166">
        <f>SAFADModel_final_000041[[#This Row],[Whole Building:Facility Total Electric Demand Power '[W'](Hourly) ]]/1000</f>
        <v>7.1234427048316649</v>
      </c>
    </row>
    <row r="167" spans="1:3" x14ac:dyDescent="0.25">
      <c r="A167" s="9" t="s">
        <v>578</v>
      </c>
      <c r="B167" s="12">
        <v>7102.5168216234015</v>
      </c>
      <c r="C167">
        <f>SAFADModel_final_000041[[#This Row],[Whole Building:Facility Total Electric Demand Power '[W'](Hourly) ]]/1000</f>
        <v>7.1025168216234018</v>
      </c>
    </row>
    <row r="168" spans="1:3" x14ac:dyDescent="0.25">
      <c r="A168" s="9" t="s">
        <v>579</v>
      </c>
      <c r="B168" s="12">
        <v>7075.2167728965951</v>
      </c>
      <c r="C168">
        <f>SAFADModel_final_000041[[#This Row],[Whole Building:Facility Total Electric Demand Power '[W'](Hourly) ]]/1000</f>
        <v>7.0752167728965949</v>
      </c>
    </row>
    <row r="169" spans="1:3" x14ac:dyDescent="0.25">
      <c r="A169" s="9" t="s">
        <v>580</v>
      </c>
      <c r="B169" s="12">
        <v>7052.7254380379927</v>
      </c>
      <c r="C169">
        <f>SAFADModel_final_000041[[#This Row],[Whole Building:Facility Total Electric Demand Power '[W'](Hourly) ]]/1000</f>
        <v>7.0527254380379931</v>
      </c>
    </row>
    <row r="170" spans="1:3" x14ac:dyDescent="0.25">
      <c r="A170" s="9" t="s">
        <v>121</v>
      </c>
      <c r="B170" s="12">
        <v>7043.2144898303413</v>
      </c>
      <c r="C170">
        <f>SAFADModel_final_000041[[#This Row],[Whole Building:Facility Total Electric Demand Power '[W'](Hourly) ]]/1000</f>
        <v>7.0432144898303415</v>
      </c>
    </row>
    <row r="171" spans="1:3" x14ac:dyDescent="0.25">
      <c r="A171" s="9" t="s">
        <v>122</v>
      </c>
      <c r="B171" s="12">
        <v>7030.3408564951978</v>
      </c>
      <c r="C171">
        <f>SAFADModel_final_000041[[#This Row],[Whole Building:Facility Total Electric Demand Power '[W'](Hourly) ]]/1000</f>
        <v>7.0303408564951981</v>
      </c>
    </row>
    <row r="172" spans="1:3" x14ac:dyDescent="0.25">
      <c r="A172" s="9" t="s">
        <v>123</v>
      </c>
      <c r="B172" s="12">
        <v>7007.3869742649804</v>
      </c>
      <c r="C172">
        <f>SAFADModel_final_000041[[#This Row],[Whole Building:Facility Total Electric Demand Power '[W'](Hourly) ]]/1000</f>
        <v>7.0073869742649801</v>
      </c>
    </row>
    <row r="173" spans="1:3" x14ac:dyDescent="0.25">
      <c r="A173" s="9" t="s">
        <v>124</v>
      </c>
      <c r="B173" s="12">
        <v>6977.442336186301</v>
      </c>
      <c r="C173">
        <f>SAFADModel_final_000041[[#This Row],[Whole Building:Facility Total Electric Demand Power '[W'](Hourly) ]]/1000</f>
        <v>6.9774423361863009</v>
      </c>
    </row>
    <row r="174" spans="1:3" x14ac:dyDescent="0.25">
      <c r="A174" s="9" t="s">
        <v>125</v>
      </c>
      <c r="B174" s="12">
        <v>6942.824604785691</v>
      </c>
      <c r="C174">
        <f>SAFADModel_final_000041[[#This Row],[Whole Building:Facility Total Electric Demand Power '[W'](Hourly) ]]/1000</f>
        <v>6.9428246047856907</v>
      </c>
    </row>
    <row r="175" spans="1:3" x14ac:dyDescent="0.25">
      <c r="A175" s="9" t="s">
        <v>126</v>
      </c>
      <c r="B175" s="12">
        <v>6934.3339078983445</v>
      </c>
      <c r="C175">
        <f>SAFADModel_final_000041[[#This Row],[Whole Building:Facility Total Electric Demand Power '[W'](Hourly) ]]/1000</f>
        <v>6.9343339078983446</v>
      </c>
    </row>
    <row r="176" spans="1:3" x14ac:dyDescent="0.25">
      <c r="A176" s="9" t="s">
        <v>127</v>
      </c>
      <c r="B176" s="12">
        <v>6965.2448059064482</v>
      </c>
      <c r="C176">
        <f>SAFADModel_final_000041[[#This Row],[Whole Building:Facility Total Electric Demand Power '[W'](Hourly) ]]/1000</f>
        <v>6.9652448059064485</v>
      </c>
    </row>
    <row r="177" spans="1:3" x14ac:dyDescent="0.25">
      <c r="A177" s="9" t="s">
        <v>128</v>
      </c>
      <c r="B177" s="12">
        <v>24844.412145953971</v>
      </c>
      <c r="C177">
        <f>SAFADModel_final_000041[[#This Row],[Whole Building:Facility Total Electric Demand Power '[W'](Hourly) ]]/1000</f>
        <v>24.844412145953971</v>
      </c>
    </row>
    <row r="178" spans="1:3" x14ac:dyDescent="0.25">
      <c r="A178" s="9" t="s">
        <v>129</v>
      </c>
      <c r="B178" s="12">
        <v>61870.741943671273</v>
      </c>
      <c r="C178">
        <f>SAFADModel_final_000041[[#This Row],[Whole Building:Facility Total Electric Demand Power '[W'](Hourly) ]]/1000</f>
        <v>61.870741943671277</v>
      </c>
    </row>
    <row r="179" spans="1:3" x14ac:dyDescent="0.25">
      <c r="A179" s="9" t="s">
        <v>130</v>
      </c>
      <c r="B179" s="12">
        <v>102511.36902976659</v>
      </c>
      <c r="C179">
        <f>SAFADModel_final_000041[[#This Row],[Whole Building:Facility Total Electric Demand Power '[W'](Hourly) ]]/1000</f>
        <v>102.51136902976658</v>
      </c>
    </row>
    <row r="180" spans="1:3" x14ac:dyDescent="0.25">
      <c r="A180" s="9" t="s">
        <v>131</v>
      </c>
      <c r="B180" s="12">
        <v>104254.59305353956</v>
      </c>
      <c r="C180">
        <f>SAFADModel_final_000041[[#This Row],[Whole Building:Facility Total Electric Demand Power '[W'](Hourly) ]]/1000</f>
        <v>104.25459305353957</v>
      </c>
    </row>
    <row r="181" spans="1:3" x14ac:dyDescent="0.25">
      <c r="A181" s="9" t="s">
        <v>132</v>
      </c>
      <c r="B181" s="12">
        <v>144389.86880957612</v>
      </c>
      <c r="C181">
        <f>SAFADModel_final_000041[[#This Row],[Whole Building:Facility Total Electric Demand Power '[W'](Hourly) ]]/1000</f>
        <v>144.38986880957611</v>
      </c>
    </row>
    <row r="182" spans="1:3" x14ac:dyDescent="0.25">
      <c r="A182" s="9" t="s">
        <v>133</v>
      </c>
      <c r="B182" s="12">
        <v>142375.52099700726</v>
      </c>
      <c r="C182">
        <f>SAFADModel_final_000041[[#This Row],[Whole Building:Facility Total Electric Demand Power '[W'](Hourly) ]]/1000</f>
        <v>142.37552099700727</v>
      </c>
    </row>
    <row r="183" spans="1:3" x14ac:dyDescent="0.25">
      <c r="A183" s="9" t="s">
        <v>134</v>
      </c>
      <c r="B183" s="12">
        <v>145118.25351016954</v>
      </c>
      <c r="C183">
        <f>SAFADModel_final_000041[[#This Row],[Whole Building:Facility Total Electric Demand Power '[W'](Hourly) ]]/1000</f>
        <v>145.11825351016955</v>
      </c>
    </row>
    <row r="184" spans="1:3" x14ac:dyDescent="0.25">
      <c r="A184" s="9" t="s">
        <v>135</v>
      </c>
      <c r="B184" s="12">
        <v>151002.07055402067</v>
      </c>
      <c r="C184">
        <f>SAFADModel_final_000041[[#This Row],[Whole Building:Facility Total Electric Demand Power '[W'](Hourly) ]]/1000</f>
        <v>151.00207055402066</v>
      </c>
    </row>
    <row r="185" spans="1:3" x14ac:dyDescent="0.25">
      <c r="A185" s="9" t="s">
        <v>136</v>
      </c>
      <c r="B185" s="12">
        <v>143300.29966876839</v>
      </c>
      <c r="C185">
        <f>SAFADModel_final_000041[[#This Row],[Whole Building:Facility Total Electric Demand Power '[W'](Hourly) ]]/1000</f>
        <v>143.30029966876839</v>
      </c>
    </row>
    <row r="186" spans="1:3" x14ac:dyDescent="0.25">
      <c r="A186" s="9" t="s">
        <v>137</v>
      </c>
      <c r="B186" s="12">
        <v>129251.65341205108</v>
      </c>
      <c r="C186">
        <f>SAFADModel_final_000041[[#This Row],[Whole Building:Facility Total Electric Demand Power '[W'](Hourly) ]]/1000</f>
        <v>129.25165341205107</v>
      </c>
    </row>
    <row r="187" spans="1:3" x14ac:dyDescent="0.25">
      <c r="A187" s="9" t="s">
        <v>138</v>
      </c>
      <c r="B187" s="12">
        <v>45006.545348175605</v>
      </c>
      <c r="C187">
        <f>SAFADModel_final_000041[[#This Row],[Whole Building:Facility Total Electric Demand Power '[W'](Hourly) ]]/1000</f>
        <v>45.006545348175607</v>
      </c>
    </row>
    <row r="188" spans="1:3" x14ac:dyDescent="0.25">
      <c r="A188" s="9" t="s">
        <v>139</v>
      </c>
      <c r="B188" s="12">
        <v>22219.305712550104</v>
      </c>
      <c r="C188">
        <f>SAFADModel_final_000041[[#This Row],[Whole Building:Facility Total Electric Demand Power '[W'](Hourly) ]]/1000</f>
        <v>22.219305712550103</v>
      </c>
    </row>
    <row r="189" spans="1:3" x14ac:dyDescent="0.25">
      <c r="A189" s="9" t="s">
        <v>140</v>
      </c>
      <c r="B189" s="12">
        <v>9615.6802984847236</v>
      </c>
      <c r="C189">
        <f>SAFADModel_final_000041[[#This Row],[Whole Building:Facility Total Electric Demand Power '[W'](Hourly) ]]/1000</f>
        <v>9.6156802984847243</v>
      </c>
    </row>
    <row r="190" spans="1:3" x14ac:dyDescent="0.25">
      <c r="A190" s="9" t="s">
        <v>141</v>
      </c>
      <c r="B190" s="12">
        <v>7454.1680447360459</v>
      </c>
      <c r="C190">
        <f>SAFADModel_final_000041[[#This Row],[Whole Building:Facility Total Electric Demand Power '[W'](Hourly) ]]/1000</f>
        <v>7.4541680447360461</v>
      </c>
    </row>
    <row r="191" spans="1:3" x14ac:dyDescent="0.25">
      <c r="A191" s="9" t="s">
        <v>142</v>
      </c>
      <c r="B191" s="12">
        <v>7043.4359752740347</v>
      </c>
      <c r="C191">
        <f>SAFADModel_final_000041[[#This Row],[Whole Building:Facility Total Electric Demand Power '[W'](Hourly) ]]/1000</f>
        <v>7.0434359752740345</v>
      </c>
    </row>
    <row r="192" spans="1:3" x14ac:dyDescent="0.25">
      <c r="A192" s="9" t="s">
        <v>143</v>
      </c>
      <c r="B192" s="12">
        <v>7050.0484199343364</v>
      </c>
      <c r="C192">
        <f>SAFADModel_final_000041[[#This Row],[Whole Building:Facility Total Electric Demand Power '[W'](Hourly) ]]/1000</f>
        <v>7.0500484199343365</v>
      </c>
    </row>
    <row r="193" spans="1:3" x14ac:dyDescent="0.25">
      <c r="A193" s="9" t="s">
        <v>144</v>
      </c>
      <c r="B193" s="12">
        <v>7043.7552651689584</v>
      </c>
      <c r="C193">
        <f>SAFADModel_final_000041[[#This Row],[Whole Building:Facility Total Electric Demand Power '[W'](Hourly) ]]/1000</f>
        <v>7.0437552651689588</v>
      </c>
    </row>
    <row r="194" spans="1:3" x14ac:dyDescent="0.25">
      <c r="A194" s="9" t="s">
        <v>145</v>
      </c>
      <c r="B194" s="12">
        <v>7028.9228148859938</v>
      </c>
      <c r="C194">
        <f>SAFADModel_final_000041[[#This Row],[Whole Building:Facility Total Electric Demand Power '[W'](Hourly) ]]/1000</f>
        <v>7.0289228148859939</v>
      </c>
    </row>
    <row r="195" spans="1:3" x14ac:dyDescent="0.25">
      <c r="A195" s="9" t="s">
        <v>146</v>
      </c>
      <c r="B195" s="12">
        <v>7015.4086606005485</v>
      </c>
      <c r="C195">
        <f>SAFADModel_final_000041[[#This Row],[Whole Building:Facility Total Electric Demand Power '[W'](Hourly) ]]/1000</f>
        <v>7.0154086606005484</v>
      </c>
    </row>
    <row r="196" spans="1:3" x14ac:dyDescent="0.25">
      <c r="A196" s="9" t="s">
        <v>147</v>
      </c>
      <c r="B196" s="12">
        <v>7001.1065625914162</v>
      </c>
      <c r="C196">
        <f>SAFADModel_final_000041[[#This Row],[Whole Building:Facility Total Electric Demand Power '[W'](Hourly) ]]/1000</f>
        <v>7.0011065625914162</v>
      </c>
    </row>
    <row r="197" spans="1:3" x14ac:dyDescent="0.25">
      <c r="A197" s="9" t="s">
        <v>148</v>
      </c>
      <c r="B197" s="12">
        <v>6987.3727942534997</v>
      </c>
      <c r="C197">
        <f>SAFADModel_final_000041[[#This Row],[Whole Building:Facility Total Electric Demand Power '[W'](Hourly) ]]/1000</f>
        <v>6.9873727942535</v>
      </c>
    </row>
    <row r="198" spans="1:3" x14ac:dyDescent="0.25">
      <c r="A198" s="9" t="s">
        <v>149</v>
      </c>
      <c r="B198" s="12">
        <v>6971.5734258358179</v>
      </c>
      <c r="C198">
        <f>SAFADModel_final_000041[[#This Row],[Whole Building:Facility Total Electric Demand Power '[W'](Hourly) ]]/1000</f>
        <v>6.9715734258358175</v>
      </c>
    </row>
    <row r="199" spans="1:3" x14ac:dyDescent="0.25">
      <c r="A199" s="9" t="s">
        <v>150</v>
      </c>
      <c r="B199" s="12">
        <v>6974.7883048234553</v>
      </c>
      <c r="C199">
        <f>SAFADModel_final_000041[[#This Row],[Whole Building:Facility Total Electric Demand Power '[W'](Hourly) ]]/1000</f>
        <v>6.9747883048234556</v>
      </c>
    </row>
    <row r="200" spans="1:3" x14ac:dyDescent="0.25">
      <c r="A200" s="9" t="s">
        <v>151</v>
      </c>
      <c r="B200" s="12">
        <v>6996.9391219951285</v>
      </c>
      <c r="C200">
        <f>SAFADModel_final_000041[[#This Row],[Whole Building:Facility Total Electric Demand Power '[W'](Hourly) ]]/1000</f>
        <v>6.9969391219951289</v>
      </c>
    </row>
    <row r="201" spans="1:3" x14ac:dyDescent="0.25">
      <c r="A201" s="9" t="s">
        <v>152</v>
      </c>
      <c r="B201" s="12">
        <v>7031.7126383807226</v>
      </c>
      <c r="C201">
        <f>SAFADModel_final_000041[[#This Row],[Whole Building:Facility Total Electric Demand Power '[W'](Hourly) ]]/1000</f>
        <v>7.0317126383807222</v>
      </c>
    </row>
    <row r="202" spans="1:3" x14ac:dyDescent="0.25">
      <c r="A202" s="9" t="s">
        <v>153</v>
      </c>
      <c r="B202" s="12">
        <v>7058.5616006274404</v>
      </c>
      <c r="C202">
        <f>SAFADModel_final_000041[[#This Row],[Whole Building:Facility Total Electric Demand Power '[W'](Hourly) ]]/1000</f>
        <v>7.0585616006274403</v>
      </c>
    </row>
    <row r="203" spans="1:3" x14ac:dyDescent="0.25">
      <c r="A203" s="9" t="s">
        <v>154</v>
      </c>
      <c r="B203" s="12">
        <v>7113.2769866792341</v>
      </c>
      <c r="C203">
        <f>SAFADModel_final_000041[[#This Row],[Whole Building:Facility Total Electric Demand Power '[W'](Hourly) ]]/1000</f>
        <v>7.1132769866792342</v>
      </c>
    </row>
    <row r="204" spans="1:3" x14ac:dyDescent="0.25">
      <c r="A204" s="9" t="s">
        <v>155</v>
      </c>
      <c r="B204" s="12">
        <v>7162.0500632518269</v>
      </c>
      <c r="C204">
        <f>SAFADModel_final_000041[[#This Row],[Whole Building:Facility Total Electric Demand Power '[W'](Hourly) ]]/1000</f>
        <v>7.1620500632518267</v>
      </c>
    </row>
    <row r="205" spans="1:3" x14ac:dyDescent="0.25">
      <c r="A205" s="9" t="s">
        <v>156</v>
      </c>
      <c r="B205" s="12">
        <v>7178.082734405155</v>
      </c>
      <c r="C205">
        <f>SAFADModel_final_000041[[#This Row],[Whole Building:Facility Total Electric Demand Power '[W'](Hourly) ]]/1000</f>
        <v>7.1780827344051552</v>
      </c>
    </row>
    <row r="206" spans="1:3" x14ac:dyDescent="0.25">
      <c r="A206" s="9" t="s">
        <v>157</v>
      </c>
      <c r="B206" s="12">
        <v>7180.3088944134361</v>
      </c>
      <c r="C206">
        <f>SAFADModel_final_000041[[#This Row],[Whole Building:Facility Total Electric Demand Power '[W'](Hourly) ]]/1000</f>
        <v>7.1803088944134359</v>
      </c>
    </row>
    <row r="207" spans="1:3" x14ac:dyDescent="0.25">
      <c r="A207" s="9" t="s">
        <v>158</v>
      </c>
      <c r="B207" s="12">
        <v>7172.3608607530759</v>
      </c>
      <c r="C207">
        <f>SAFADModel_final_000041[[#This Row],[Whole Building:Facility Total Electric Demand Power '[W'](Hourly) ]]/1000</f>
        <v>7.1723608607530762</v>
      </c>
    </row>
    <row r="208" spans="1:3" x14ac:dyDescent="0.25">
      <c r="A208" s="9" t="s">
        <v>159</v>
      </c>
      <c r="B208" s="12">
        <v>7163.3780087612977</v>
      </c>
      <c r="C208">
        <f>SAFADModel_final_000041[[#This Row],[Whole Building:Facility Total Electric Demand Power '[W'](Hourly) ]]/1000</f>
        <v>7.1633780087612973</v>
      </c>
    </row>
    <row r="209" spans="1:3" x14ac:dyDescent="0.25">
      <c r="A209" s="9" t="s">
        <v>160</v>
      </c>
      <c r="B209" s="12">
        <v>7151.9769094715839</v>
      </c>
      <c r="C209">
        <f>SAFADModel_final_000041[[#This Row],[Whole Building:Facility Total Electric Demand Power '[W'](Hourly) ]]/1000</f>
        <v>7.1519769094715837</v>
      </c>
    </row>
    <row r="210" spans="1:3" x14ac:dyDescent="0.25">
      <c r="A210" s="9" t="s">
        <v>161</v>
      </c>
      <c r="B210" s="12">
        <v>7136.4489451954641</v>
      </c>
      <c r="C210">
        <f>SAFADModel_final_000041[[#This Row],[Whole Building:Facility Total Electric Demand Power '[W'](Hourly) ]]/1000</f>
        <v>7.1364489451954638</v>
      </c>
    </row>
    <row r="211" spans="1:3" x14ac:dyDescent="0.25">
      <c r="A211" s="9" t="s">
        <v>162</v>
      </c>
      <c r="B211" s="12">
        <v>7120.4560793085047</v>
      </c>
      <c r="C211">
        <f>SAFADModel_final_000041[[#This Row],[Whole Building:Facility Total Electric Demand Power '[W'](Hourly) ]]/1000</f>
        <v>7.1204560793085045</v>
      </c>
    </row>
    <row r="212" spans="1:3" x14ac:dyDescent="0.25">
      <c r="A212" s="9" t="s">
        <v>163</v>
      </c>
      <c r="B212" s="12">
        <v>7101.8320020568926</v>
      </c>
      <c r="C212">
        <f>SAFADModel_final_000041[[#This Row],[Whole Building:Facility Total Electric Demand Power '[W'](Hourly) ]]/1000</f>
        <v>7.1018320020568924</v>
      </c>
    </row>
    <row r="213" spans="1:3" x14ac:dyDescent="0.25">
      <c r="A213" s="9" t="s">
        <v>164</v>
      </c>
      <c r="B213" s="12">
        <v>7081.847097204206</v>
      </c>
      <c r="C213">
        <f>SAFADModel_final_000041[[#This Row],[Whole Building:Facility Total Electric Demand Power '[W'](Hourly) ]]/1000</f>
        <v>7.0818470972042062</v>
      </c>
    </row>
    <row r="214" spans="1:3" x14ac:dyDescent="0.25">
      <c r="A214" s="9" t="s">
        <v>165</v>
      </c>
      <c r="B214" s="12">
        <v>7063.6435591544314</v>
      </c>
      <c r="C214">
        <f>SAFADModel_final_000041[[#This Row],[Whole Building:Facility Total Electric Demand Power '[W'](Hourly) ]]/1000</f>
        <v>7.0636435591544311</v>
      </c>
    </row>
    <row r="215" spans="1:3" x14ac:dyDescent="0.25">
      <c r="A215" s="9" t="s">
        <v>166</v>
      </c>
      <c r="B215" s="12">
        <v>7043.9328213561048</v>
      </c>
      <c r="C215">
        <f>SAFADModel_final_000041[[#This Row],[Whole Building:Facility Total Electric Demand Power '[W'](Hourly) ]]/1000</f>
        <v>7.0439328213561048</v>
      </c>
    </row>
    <row r="216" spans="1:3" x14ac:dyDescent="0.25">
      <c r="A216" s="9" t="s">
        <v>167</v>
      </c>
      <c r="B216" s="12">
        <v>7026.6286584201143</v>
      </c>
      <c r="C216">
        <f>SAFADModel_final_000041[[#This Row],[Whole Building:Facility Total Electric Demand Power '[W'](Hourly) ]]/1000</f>
        <v>7.0266286584201145</v>
      </c>
    </row>
    <row r="217" spans="1:3" x14ac:dyDescent="0.25">
      <c r="A217" s="9" t="s">
        <v>168</v>
      </c>
      <c r="B217" s="12">
        <v>7010.9056889044323</v>
      </c>
      <c r="C217">
        <f>SAFADModel_final_000041[[#This Row],[Whole Building:Facility Total Electric Demand Power '[W'](Hourly) ]]/1000</f>
        <v>7.0109056889044323</v>
      </c>
    </row>
    <row r="218" spans="1:3" x14ac:dyDescent="0.25">
      <c r="A218" s="9" t="s">
        <v>169</v>
      </c>
      <c r="B218" s="12">
        <v>6999.5669758781396</v>
      </c>
      <c r="C218">
        <f>SAFADModel_final_000041[[#This Row],[Whole Building:Facility Total Electric Demand Power '[W'](Hourly) ]]/1000</f>
        <v>6.9995669758781398</v>
      </c>
    </row>
    <row r="219" spans="1:3" x14ac:dyDescent="0.25">
      <c r="A219" s="9" t="s">
        <v>170</v>
      </c>
      <c r="B219" s="12">
        <v>6990.284321388528</v>
      </c>
      <c r="C219">
        <f>SAFADModel_final_000041[[#This Row],[Whole Building:Facility Total Electric Demand Power '[W'](Hourly) ]]/1000</f>
        <v>6.9902843213885282</v>
      </c>
    </row>
    <row r="220" spans="1:3" x14ac:dyDescent="0.25">
      <c r="A220" s="9" t="s">
        <v>171</v>
      </c>
      <c r="B220" s="12">
        <v>6981.5639570051644</v>
      </c>
      <c r="C220">
        <f>SAFADModel_final_000041[[#This Row],[Whole Building:Facility Total Electric Demand Power '[W'](Hourly) ]]/1000</f>
        <v>6.9815639570051644</v>
      </c>
    </row>
    <row r="221" spans="1:3" x14ac:dyDescent="0.25">
      <c r="A221" s="9" t="s">
        <v>172</v>
      </c>
      <c r="B221" s="12">
        <v>6974.6695862702009</v>
      </c>
      <c r="C221">
        <f>SAFADModel_final_000041[[#This Row],[Whole Building:Facility Total Electric Demand Power '[W'](Hourly) ]]/1000</f>
        <v>6.9746695862702008</v>
      </c>
    </row>
    <row r="222" spans="1:3" x14ac:dyDescent="0.25">
      <c r="A222" s="9" t="s">
        <v>173</v>
      </c>
      <c r="B222" s="12">
        <v>6969.5879654729188</v>
      </c>
      <c r="C222">
        <f>SAFADModel_final_000041[[#This Row],[Whole Building:Facility Total Electric Demand Power '[W'](Hourly) ]]/1000</f>
        <v>6.9695879654729191</v>
      </c>
    </row>
    <row r="223" spans="1:3" x14ac:dyDescent="0.25">
      <c r="A223" s="9" t="s">
        <v>174</v>
      </c>
      <c r="B223" s="12">
        <v>6975.9787225649225</v>
      </c>
      <c r="C223">
        <f>SAFADModel_final_000041[[#This Row],[Whole Building:Facility Total Electric Demand Power '[W'](Hourly) ]]/1000</f>
        <v>6.9759787225649221</v>
      </c>
    </row>
    <row r="224" spans="1:3" x14ac:dyDescent="0.25">
      <c r="A224" s="9" t="s">
        <v>175</v>
      </c>
      <c r="B224" s="12">
        <v>7013.8567034182097</v>
      </c>
      <c r="C224">
        <f>SAFADModel_final_000041[[#This Row],[Whole Building:Facility Total Electric Demand Power '[W'](Hourly) ]]/1000</f>
        <v>7.0138567034182095</v>
      </c>
    </row>
    <row r="225" spans="1:3" x14ac:dyDescent="0.25">
      <c r="A225" s="9" t="s">
        <v>176</v>
      </c>
      <c r="B225" s="12">
        <v>20166.38167608307</v>
      </c>
      <c r="C225">
        <f>SAFADModel_final_000041[[#This Row],[Whole Building:Facility Total Electric Demand Power '[W'](Hourly) ]]/1000</f>
        <v>20.16638167608307</v>
      </c>
    </row>
    <row r="226" spans="1:3" x14ac:dyDescent="0.25">
      <c r="A226" s="9" t="s">
        <v>177</v>
      </c>
      <c r="B226" s="12">
        <v>80083.023737069758</v>
      </c>
      <c r="C226">
        <f>SAFADModel_final_000041[[#This Row],[Whole Building:Facility Total Electric Demand Power '[W'](Hourly) ]]/1000</f>
        <v>80.083023737069752</v>
      </c>
    </row>
    <row r="227" spans="1:3" x14ac:dyDescent="0.25">
      <c r="A227" s="9" t="s">
        <v>178</v>
      </c>
      <c r="B227" s="12">
        <v>111644.51877600525</v>
      </c>
      <c r="C227">
        <f>SAFADModel_final_000041[[#This Row],[Whole Building:Facility Total Electric Demand Power '[W'](Hourly) ]]/1000</f>
        <v>111.64451877600526</v>
      </c>
    </row>
    <row r="228" spans="1:3" x14ac:dyDescent="0.25">
      <c r="A228" s="9" t="s">
        <v>179</v>
      </c>
      <c r="B228" s="12">
        <v>132140.45948497308</v>
      </c>
      <c r="C228">
        <f>SAFADModel_final_000041[[#This Row],[Whole Building:Facility Total Electric Demand Power '[W'](Hourly) ]]/1000</f>
        <v>132.14045948497306</v>
      </c>
    </row>
    <row r="229" spans="1:3" x14ac:dyDescent="0.25">
      <c r="A229" s="9" t="s">
        <v>180</v>
      </c>
      <c r="B229" s="12">
        <v>153342.67402222511</v>
      </c>
      <c r="C229">
        <f>SAFADModel_final_000041[[#This Row],[Whole Building:Facility Total Electric Demand Power '[W'](Hourly) ]]/1000</f>
        <v>153.34267402222511</v>
      </c>
    </row>
    <row r="230" spans="1:3" x14ac:dyDescent="0.25">
      <c r="A230" s="9" t="s">
        <v>181</v>
      </c>
      <c r="B230" s="12">
        <v>151328.18262258149</v>
      </c>
      <c r="C230">
        <f>SAFADModel_final_000041[[#This Row],[Whole Building:Facility Total Electric Demand Power '[W'](Hourly) ]]/1000</f>
        <v>151.32818262258149</v>
      </c>
    </row>
    <row r="231" spans="1:3" x14ac:dyDescent="0.25">
      <c r="A231" s="9" t="s">
        <v>182</v>
      </c>
      <c r="B231" s="12">
        <v>144666.02085756566</v>
      </c>
      <c r="C231">
        <f>SAFADModel_final_000041[[#This Row],[Whole Building:Facility Total Electric Demand Power '[W'](Hourly) ]]/1000</f>
        <v>144.66602085756566</v>
      </c>
    </row>
    <row r="232" spans="1:3" x14ac:dyDescent="0.25">
      <c r="A232" s="9" t="s">
        <v>183</v>
      </c>
      <c r="B232" s="12">
        <v>150658.94166535218</v>
      </c>
      <c r="C232">
        <f>SAFADModel_final_000041[[#This Row],[Whole Building:Facility Total Electric Demand Power '[W'](Hourly) ]]/1000</f>
        <v>150.65894166535219</v>
      </c>
    </row>
    <row r="233" spans="1:3" x14ac:dyDescent="0.25">
      <c r="A233" s="9" t="s">
        <v>184</v>
      </c>
      <c r="B233" s="12">
        <v>131565.78992684543</v>
      </c>
      <c r="C233">
        <f>SAFADModel_final_000041[[#This Row],[Whole Building:Facility Total Electric Demand Power '[W'](Hourly) ]]/1000</f>
        <v>131.56578992684544</v>
      </c>
    </row>
    <row r="234" spans="1:3" x14ac:dyDescent="0.25">
      <c r="A234" s="9" t="s">
        <v>185</v>
      </c>
      <c r="B234" s="12">
        <v>74014.075958859539</v>
      </c>
      <c r="C234">
        <f>SAFADModel_final_000041[[#This Row],[Whole Building:Facility Total Electric Demand Power '[W'](Hourly) ]]/1000</f>
        <v>74.014075958859536</v>
      </c>
    </row>
    <row r="235" spans="1:3" x14ac:dyDescent="0.25">
      <c r="A235" s="9" t="s">
        <v>186</v>
      </c>
      <c r="B235" s="12">
        <v>41724.999404748953</v>
      </c>
      <c r="C235">
        <f>SAFADModel_final_000041[[#This Row],[Whole Building:Facility Total Electric Demand Power '[W'](Hourly) ]]/1000</f>
        <v>41.724999404748949</v>
      </c>
    </row>
    <row r="236" spans="1:3" x14ac:dyDescent="0.25">
      <c r="A236" s="9" t="s">
        <v>187</v>
      </c>
      <c r="B236" s="12">
        <v>18604.742442417541</v>
      </c>
      <c r="C236">
        <f>SAFADModel_final_000041[[#This Row],[Whole Building:Facility Total Electric Demand Power '[W'](Hourly) ]]/1000</f>
        <v>18.604742442417539</v>
      </c>
    </row>
    <row r="237" spans="1:3" x14ac:dyDescent="0.25">
      <c r="A237" s="9" t="s">
        <v>188</v>
      </c>
      <c r="B237" s="12">
        <v>7853.7690648729258</v>
      </c>
      <c r="C237">
        <f>SAFADModel_final_000041[[#This Row],[Whole Building:Facility Total Electric Demand Power '[W'](Hourly) ]]/1000</f>
        <v>7.8537690648729255</v>
      </c>
    </row>
    <row r="238" spans="1:3" x14ac:dyDescent="0.25">
      <c r="A238" s="9" t="s">
        <v>189</v>
      </c>
      <c r="B238" s="12">
        <v>7425.0976573601511</v>
      </c>
      <c r="C238">
        <f>SAFADModel_final_000041[[#This Row],[Whole Building:Facility Total Electric Demand Power '[W'](Hourly) ]]/1000</f>
        <v>7.4250976573601513</v>
      </c>
    </row>
    <row r="239" spans="1:3" x14ac:dyDescent="0.25">
      <c r="A239" s="9" t="s">
        <v>190</v>
      </c>
      <c r="B239" s="12">
        <v>7007.1127131907815</v>
      </c>
      <c r="C239">
        <f>SAFADModel_final_000041[[#This Row],[Whole Building:Facility Total Electric Demand Power '[W'](Hourly) ]]/1000</f>
        <v>7.0071127131907813</v>
      </c>
    </row>
    <row r="240" spans="1:3" x14ac:dyDescent="0.25">
      <c r="A240" s="9" t="s">
        <v>191</v>
      </c>
      <c r="B240" s="12">
        <v>7005.8402356681718</v>
      </c>
      <c r="C240">
        <f>SAFADModel_final_000041[[#This Row],[Whole Building:Facility Total Electric Demand Power '[W'](Hourly) ]]/1000</f>
        <v>7.0058402356681722</v>
      </c>
    </row>
    <row r="241" spans="1:3" x14ac:dyDescent="0.25">
      <c r="A241" s="9" t="s">
        <v>192</v>
      </c>
      <c r="B241" s="12">
        <v>7001.4206138364543</v>
      </c>
      <c r="C241">
        <f>SAFADModel_final_000041[[#This Row],[Whole Building:Facility Total Electric Demand Power '[W'](Hourly) ]]/1000</f>
        <v>7.0014206138364541</v>
      </c>
    </row>
    <row r="242" spans="1:3" x14ac:dyDescent="0.25">
      <c r="A242" s="9" t="s">
        <v>193</v>
      </c>
      <c r="B242" s="12">
        <v>6994.8308381345842</v>
      </c>
      <c r="C242">
        <f>SAFADModel_final_000041[[#This Row],[Whole Building:Facility Total Electric Demand Power '[W'](Hourly) ]]/1000</f>
        <v>6.9948308381345843</v>
      </c>
    </row>
    <row r="243" spans="1:3" x14ac:dyDescent="0.25">
      <c r="A243" s="9" t="s">
        <v>194</v>
      </c>
      <c r="B243" s="12">
        <v>6992.9868878516654</v>
      </c>
      <c r="C243">
        <f>SAFADModel_final_000041[[#This Row],[Whole Building:Facility Total Electric Demand Power '[W'](Hourly) ]]/1000</f>
        <v>6.9929868878516652</v>
      </c>
    </row>
    <row r="244" spans="1:3" x14ac:dyDescent="0.25">
      <c r="A244" s="9" t="s">
        <v>195</v>
      </c>
      <c r="B244" s="12">
        <v>6978.0834955103119</v>
      </c>
      <c r="C244">
        <f>SAFADModel_final_000041[[#This Row],[Whole Building:Facility Total Electric Demand Power '[W'](Hourly) ]]/1000</f>
        <v>6.9780834955103117</v>
      </c>
    </row>
    <row r="245" spans="1:3" x14ac:dyDescent="0.25">
      <c r="A245" s="9" t="s">
        <v>196</v>
      </c>
      <c r="B245" s="12">
        <v>6943.8782147678648</v>
      </c>
      <c r="C245">
        <f>SAFADModel_final_000041[[#This Row],[Whole Building:Facility Total Electric Demand Power '[W'](Hourly) ]]/1000</f>
        <v>6.9438782147678646</v>
      </c>
    </row>
    <row r="246" spans="1:3" x14ac:dyDescent="0.25">
      <c r="A246" s="9" t="s">
        <v>197</v>
      </c>
      <c r="B246" s="12">
        <v>6904.9025393398724</v>
      </c>
      <c r="C246">
        <f>SAFADModel_final_000041[[#This Row],[Whole Building:Facility Total Electric Demand Power '[W'](Hourly) ]]/1000</f>
        <v>6.9049025393398722</v>
      </c>
    </row>
    <row r="247" spans="1:3" x14ac:dyDescent="0.25">
      <c r="A247" s="9" t="s">
        <v>198</v>
      </c>
      <c r="B247" s="12">
        <v>6894.4784242571268</v>
      </c>
      <c r="C247">
        <f>SAFADModel_final_000041[[#This Row],[Whole Building:Facility Total Electric Demand Power '[W'](Hourly) ]]/1000</f>
        <v>6.8944784242571266</v>
      </c>
    </row>
    <row r="248" spans="1:3" x14ac:dyDescent="0.25">
      <c r="A248" s="9" t="s">
        <v>199</v>
      </c>
      <c r="B248" s="12">
        <v>6938.5846966959762</v>
      </c>
      <c r="C248">
        <f>SAFADModel_final_000041[[#This Row],[Whole Building:Facility Total Electric Demand Power '[W'](Hourly) ]]/1000</f>
        <v>6.9385846966959761</v>
      </c>
    </row>
    <row r="249" spans="1:3" x14ac:dyDescent="0.25">
      <c r="A249" s="9" t="s">
        <v>200</v>
      </c>
      <c r="B249" s="12">
        <v>18625.922235630256</v>
      </c>
      <c r="C249">
        <f>SAFADModel_final_000041[[#This Row],[Whole Building:Facility Total Electric Demand Power '[W'](Hourly) ]]/1000</f>
        <v>18.625922235630256</v>
      </c>
    </row>
    <row r="250" spans="1:3" x14ac:dyDescent="0.25">
      <c r="A250" s="9" t="s">
        <v>201</v>
      </c>
      <c r="B250" s="12">
        <v>95114.759870750524</v>
      </c>
      <c r="C250">
        <f>SAFADModel_final_000041[[#This Row],[Whole Building:Facility Total Electric Demand Power '[W'](Hourly) ]]/1000</f>
        <v>95.114759870750518</v>
      </c>
    </row>
    <row r="251" spans="1:3" x14ac:dyDescent="0.25">
      <c r="A251" s="9" t="s">
        <v>202</v>
      </c>
      <c r="B251" s="12">
        <v>126971.80897188849</v>
      </c>
      <c r="C251">
        <f>SAFADModel_final_000041[[#This Row],[Whole Building:Facility Total Electric Demand Power '[W'](Hourly) ]]/1000</f>
        <v>126.97180897188849</v>
      </c>
    </row>
    <row r="252" spans="1:3" x14ac:dyDescent="0.25">
      <c r="A252" s="9" t="s">
        <v>203</v>
      </c>
      <c r="B252" s="12">
        <v>138695.70300166748</v>
      </c>
      <c r="C252">
        <f>SAFADModel_final_000041[[#This Row],[Whole Building:Facility Total Electric Demand Power '[W'](Hourly) ]]/1000</f>
        <v>138.69570300166748</v>
      </c>
    </row>
    <row r="253" spans="1:3" x14ac:dyDescent="0.25">
      <c r="A253" s="9" t="s">
        <v>204</v>
      </c>
      <c r="B253" s="12">
        <v>138624.43758033423</v>
      </c>
      <c r="C253">
        <f>SAFADModel_final_000041[[#This Row],[Whole Building:Facility Total Electric Demand Power '[W'](Hourly) ]]/1000</f>
        <v>138.62443758033422</v>
      </c>
    </row>
    <row r="254" spans="1:3" x14ac:dyDescent="0.25">
      <c r="A254" s="9" t="s">
        <v>205</v>
      </c>
      <c r="B254" s="12">
        <v>138532.65536877498</v>
      </c>
      <c r="C254">
        <f>SAFADModel_final_000041[[#This Row],[Whole Building:Facility Total Electric Demand Power '[W'](Hourly) ]]/1000</f>
        <v>138.53265536877498</v>
      </c>
    </row>
    <row r="255" spans="1:3" x14ac:dyDescent="0.25">
      <c r="A255" s="9" t="s">
        <v>206</v>
      </c>
      <c r="B255" s="12">
        <v>149641.34106159263</v>
      </c>
      <c r="C255">
        <f>SAFADModel_final_000041[[#This Row],[Whole Building:Facility Total Electric Demand Power '[W'](Hourly) ]]/1000</f>
        <v>149.64134106159261</v>
      </c>
    </row>
    <row r="256" spans="1:3" x14ac:dyDescent="0.25">
      <c r="A256" s="9" t="s">
        <v>207</v>
      </c>
      <c r="B256" s="12">
        <v>155060.94911423759</v>
      </c>
      <c r="C256">
        <f>SAFADModel_final_000041[[#This Row],[Whole Building:Facility Total Electric Demand Power '[W'](Hourly) ]]/1000</f>
        <v>155.06094911423759</v>
      </c>
    </row>
    <row r="257" spans="1:3" x14ac:dyDescent="0.25">
      <c r="A257" s="9" t="s">
        <v>208</v>
      </c>
      <c r="B257" s="12">
        <v>158332.92173559673</v>
      </c>
      <c r="C257">
        <f>SAFADModel_final_000041[[#This Row],[Whole Building:Facility Total Electric Demand Power '[W'](Hourly) ]]/1000</f>
        <v>158.33292173559673</v>
      </c>
    </row>
    <row r="258" spans="1:3" x14ac:dyDescent="0.25">
      <c r="A258" s="9" t="s">
        <v>209</v>
      </c>
      <c r="B258" s="12">
        <v>146675.21256740927</v>
      </c>
      <c r="C258">
        <f>SAFADModel_final_000041[[#This Row],[Whole Building:Facility Total Electric Demand Power '[W'](Hourly) ]]/1000</f>
        <v>146.67521256740926</v>
      </c>
    </row>
    <row r="259" spans="1:3" x14ac:dyDescent="0.25">
      <c r="A259" s="9" t="s">
        <v>210</v>
      </c>
      <c r="B259" s="12">
        <v>73505.528208988544</v>
      </c>
      <c r="C259">
        <f>SAFADModel_final_000041[[#This Row],[Whole Building:Facility Total Electric Demand Power '[W'](Hourly) ]]/1000</f>
        <v>73.505528208988551</v>
      </c>
    </row>
    <row r="260" spans="1:3" x14ac:dyDescent="0.25">
      <c r="A260" s="9" t="s">
        <v>211</v>
      </c>
      <c r="B260" s="12">
        <v>54431.442155533179</v>
      </c>
      <c r="C260">
        <f>SAFADModel_final_000041[[#This Row],[Whole Building:Facility Total Electric Demand Power '[W'](Hourly) ]]/1000</f>
        <v>54.431442155533176</v>
      </c>
    </row>
    <row r="261" spans="1:3" x14ac:dyDescent="0.25">
      <c r="A261" s="9" t="s">
        <v>212</v>
      </c>
      <c r="B261" s="12">
        <v>40188.861878243588</v>
      </c>
      <c r="C261">
        <f>SAFADModel_final_000041[[#This Row],[Whole Building:Facility Total Electric Demand Power '[W'](Hourly) ]]/1000</f>
        <v>40.188861878243586</v>
      </c>
    </row>
    <row r="262" spans="1:3" x14ac:dyDescent="0.25">
      <c r="A262" s="9" t="s">
        <v>213</v>
      </c>
      <c r="B262" s="12">
        <v>7063.13850471368</v>
      </c>
      <c r="C262">
        <f>SAFADModel_final_000041[[#This Row],[Whole Building:Facility Total Electric Demand Power '[W'](Hourly) ]]/1000</f>
        <v>7.0631385047136801</v>
      </c>
    </row>
    <row r="263" spans="1:3" x14ac:dyDescent="0.25">
      <c r="A263" s="9" t="s">
        <v>214</v>
      </c>
      <c r="B263" s="12">
        <v>7035.8643012496977</v>
      </c>
      <c r="C263">
        <f>SAFADModel_final_000041[[#This Row],[Whole Building:Facility Total Electric Demand Power '[W'](Hourly) ]]/1000</f>
        <v>7.0358643012496973</v>
      </c>
    </row>
    <row r="264" spans="1:3" x14ac:dyDescent="0.25">
      <c r="A264" s="9" t="s">
        <v>215</v>
      </c>
      <c r="B264" s="12">
        <v>7000.0015731399035</v>
      </c>
      <c r="C264">
        <f>SAFADModel_final_000041[[#This Row],[Whole Building:Facility Total Electric Demand Power '[W'](Hourly) ]]/1000</f>
        <v>7.0000015731399037</v>
      </c>
    </row>
    <row r="265" spans="1:3" x14ac:dyDescent="0.25">
      <c r="A265" s="9" t="s">
        <v>216</v>
      </c>
      <c r="B265" s="12">
        <v>6965.9208328748582</v>
      </c>
      <c r="C265">
        <f>SAFADModel_final_000041[[#This Row],[Whole Building:Facility Total Electric Demand Power '[W'](Hourly) ]]/1000</f>
        <v>6.9659208328748585</v>
      </c>
    </row>
    <row r="266" spans="1:3" x14ac:dyDescent="0.25">
      <c r="A266" s="9" t="s">
        <v>217</v>
      </c>
      <c r="B266" s="12">
        <v>6934.2205992488971</v>
      </c>
      <c r="C266">
        <f>SAFADModel_final_000041[[#This Row],[Whole Building:Facility Total Electric Demand Power '[W'](Hourly) ]]/1000</f>
        <v>6.9342205992488974</v>
      </c>
    </row>
    <row r="267" spans="1:3" x14ac:dyDescent="0.25">
      <c r="A267" s="9" t="s">
        <v>218</v>
      </c>
      <c r="B267" s="12">
        <v>6896.8403429247528</v>
      </c>
      <c r="C267">
        <f>SAFADModel_final_000041[[#This Row],[Whole Building:Facility Total Electric Demand Power '[W'](Hourly) ]]/1000</f>
        <v>6.8968403429247527</v>
      </c>
    </row>
    <row r="268" spans="1:3" x14ac:dyDescent="0.25">
      <c r="A268" s="9" t="s">
        <v>219</v>
      </c>
      <c r="B268" s="12">
        <v>6866.9515339637483</v>
      </c>
      <c r="C268">
        <f>SAFADModel_final_000041[[#This Row],[Whole Building:Facility Total Electric Demand Power '[W'](Hourly) ]]/1000</f>
        <v>6.8669515339637481</v>
      </c>
    </row>
    <row r="269" spans="1:3" x14ac:dyDescent="0.25">
      <c r="A269" s="9" t="s">
        <v>220</v>
      </c>
      <c r="B269" s="12">
        <v>6856.9150848489553</v>
      </c>
      <c r="C269">
        <f>SAFADModel_final_000041[[#This Row],[Whole Building:Facility Total Electric Demand Power '[W'](Hourly) ]]/1000</f>
        <v>6.8569150848489553</v>
      </c>
    </row>
    <row r="270" spans="1:3" x14ac:dyDescent="0.25">
      <c r="A270" s="9" t="s">
        <v>221</v>
      </c>
      <c r="B270" s="12">
        <v>6851.2357485352768</v>
      </c>
      <c r="C270">
        <f>SAFADModel_final_000041[[#This Row],[Whole Building:Facility Total Electric Demand Power '[W'](Hourly) ]]/1000</f>
        <v>6.8512357485352764</v>
      </c>
    </row>
    <row r="271" spans="1:3" x14ac:dyDescent="0.25">
      <c r="A271" s="9" t="s">
        <v>222</v>
      </c>
      <c r="B271" s="12">
        <v>6880.5538495887658</v>
      </c>
      <c r="C271">
        <f>SAFADModel_final_000041[[#This Row],[Whole Building:Facility Total Electric Demand Power '[W'](Hourly) ]]/1000</f>
        <v>6.8805538495887655</v>
      </c>
    </row>
    <row r="272" spans="1:3" x14ac:dyDescent="0.25">
      <c r="A272" s="9" t="s">
        <v>223</v>
      </c>
      <c r="B272" s="12">
        <v>6976.2680960442231</v>
      </c>
      <c r="C272">
        <f>SAFADModel_final_000041[[#This Row],[Whole Building:Facility Total Electric Demand Power '[W'](Hourly) ]]/1000</f>
        <v>6.9762680960442234</v>
      </c>
    </row>
    <row r="273" spans="1:3" x14ac:dyDescent="0.25">
      <c r="A273" s="9" t="s">
        <v>224</v>
      </c>
      <c r="B273" s="12">
        <v>23555.207203213387</v>
      </c>
      <c r="C273">
        <f>SAFADModel_final_000041[[#This Row],[Whole Building:Facility Total Electric Demand Power '[W'](Hourly) ]]/1000</f>
        <v>23.555207203213389</v>
      </c>
    </row>
    <row r="274" spans="1:3" x14ac:dyDescent="0.25">
      <c r="A274" s="9" t="s">
        <v>225</v>
      </c>
      <c r="B274" s="12">
        <v>86788.06062535198</v>
      </c>
      <c r="C274">
        <f>SAFADModel_final_000041[[#This Row],[Whole Building:Facility Total Electric Demand Power '[W'](Hourly) ]]/1000</f>
        <v>86.788060625351974</v>
      </c>
    </row>
    <row r="275" spans="1:3" x14ac:dyDescent="0.25">
      <c r="A275" s="9" t="s">
        <v>226</v>
      </c>
      <c r="B275" s="12">
        <v>130219.37037341391</v>
      </c>
      <c r="C275">
        <f>SAFADModel_final_000041[[#This Row],[Whole Building:Facility Total Electric Demand Power '[W'](Hourly) ]]/1000</f>
        <v>130.21937037341391</v>
      </c>
    </row>
    <row r="276" spans="1:3" x14ac:dyDescent="0.25">
      <c r="A276" s="9" t="s">
        <v>227</v>
      </c>
      <c r="B276" s="12">
        <v>132594.66653967724</v>
      </c>
      <c r="C276">
        <f>SAFADModel_final_000041[[#This Row],[Whole Building:Facility Total Electric Demand Power '[W'](Hourly) ]]/1000</f>
        <v>132.59466653967723</v>
      </c>
    </row>
    <row r="277" spans="1:3" x14ac:dyDescent="0.25">
      <c r="A277" s="9" t="s">
        <v>228</v>
      </c>
      <c r="B277" s="12">
        <v>134735.63011086886</v>
      </c>
      <c r="C277">
        <f>SAFADModel_final_000041[[#This Row],[Whole Building:Facility Total Electric Demand Power '[W'](Hourly) ]]/1000</f>
        <v>134.73563011086887</v>
      </c>
    </row>
    <row r="278" spans="1:3" x14ac:dyDescent="0.25">
      <c r="A278" s="9" t="s">
        <v>229</v>
      </c>
      <c r="B278" s="12">
        <v>139597.97103671721</v>
      </c>
      <c r="C278">
        <f>SAFADModel_final_000041[[#This Row],[Whole Building:Facility Total Electric Demand Power '[W'](Hourly) ]]/1000</f>
        <v>139.59797103671721</v>
      </c>
    </row>
    <row r="279" spans="1:3" x14ac:dyDescent="0.25">
      <c r="A279" s="9" t="s">
        <v>230</v>
      </c>
      <c r="B279" s="12">
        <v>144991.53308059371</v>
      </c>
      <c r="C279">
        <f>SAFADModel_final_000041[[#This Row],[Whole Building:Facility Total Electric Demand Power '[W'](Hourly) ]]/1000</f>
        <v>144.99153308059371</v>
      </c>
    </row>
    <row r="280" spans="1:3" x14ac:dyDescent="0.25">
      <c r="A280" s="9" t="s">
        <v>231</v>
      </c>
      <c r="B280" s="12">
        <v>139518.41902879771</v>
      </c>
      <c r="C280">
        <f>SAFADModel_final_000041[[#This Row],[Whole Building:Facility Total Electric Demand Power '[W'](Hourly) ]]/1000</f>
        <v>139.51841902879772</v>
      </c>
    </row>
    <row r="281" spans="1:3" x14ac:dyDescent="0.25">
      <c r="A281" s="9" t="s">
        <v>232</v>
      </c>
      <c r="B281" s="12">
        <v>125965.65780717637</v>
      </c>
      <c r="C281">
        <f>SAFADModel_final_000041[[#This Row],[Whole Building:Facility Total Electric Demand Power '[W'](Hourly) ]]/1000</f>
        <v>125.96565780717637</v>
      </c>
    </row>
    <row r="282" spans="1:3" x14ac:dyDescent="0.25">
      <c r="A282" s="9" t="s">
        <v>233</v>
      </c>
      <c r="B282" s="12">
        <v>112965.24469008467</v>
      </c>
      <c r="C282">
        <f>SAFADModel_final_000041[[#This Row],[Whole Building:Facility Total Electric Demand Power '[W'](Hourly) ]]/1000</f>
        <v>112.96524469008467</v>
      </c>
    </row>
    <row r="283" spans="1:3" x14ac:dyDescent="0.25">
      <c r="A283" s="9" t="s">
        <v>234</v>
      </c>
      <c r="B283" s="12">
        <v>46456.978465899847</v>
      </c>
      <c r="C283">
        <f>SAFADModel_final_000041[[#This Row],[Whole Building:Facility Total Electric Demand Power '[W'](Hourly) ]]/1000</f>
        <v>46.456978465899844</v>
      </c>
    </row>
    <row r="284" spans="1:3" x14ac:dyDescent="0.25">
      <c r="A284" s="9" t="s">
        <v>235</v>
      </c>
      <c r="B284" s="12">
        <v>25489.274668412312</v>
      </c>
      <c r="C284">
        <f>SAFADModel_final_000041[[#This Row],[Whole Building:Facility Total Electric Demand Power '[W'](Hourly) ]]/1000</f>
        <v>25.489274668412314</v>
      </c>
    </row>
    <row r="285" spans="1:3" x14ac:dyDescent="0.25">
      <c r="A285" s="9" t="s">
        <v>236</v>
      </c>
      <c r="B285" s="12">
        <v>16510.533564220936</v>
      </c>
      <c r="C285">
        <f>SAFADModel_final_000041[[#This Row],[Whole Building:Facility Total Electric Demand Power '[W'](Hourly) ]]/1000</f>
        <v>16.510533564220935</v>
      </c>
    </row>
    <row r="286" spans="1:3" x14ac:dyDescent="0.25">
      <c r="A286" s="9" t="s">
        <v>237</v>
      </c>
      <c r="B286" s="12">
        <v>11752.77287629236</v>
      </c>
      <c r="C286">
        <f>SAFADModel_final_000041[[#This Row],[Whole Building:Facility Total Electric Demand Power '[W'](Hourly) ]]/1000</f>
        <v>11.75277287629236</v>
      </c>
    </row>
    <row r="287" spans="1:3" x14ac:dyDescent="0.25">
      <c r="A287" s="9" t="s">
        <v>238</v>
      </c>
      <c r="B287" s="12">
        <v>7029.7076707636361</v>
      </c>
      <c r="C287">
        <f>SAFADModel_final_000041[[#This Row],[Whole Building:Facility Total Electric Demand Power '[W'](Hourly) ]]/1000</f>
        <v>7.0297076707636359</v>
      </c>
    </row>
    <row r="288" spans="1:3" x14ac:dyDescent="0.25">
      <c r="A288" s="9" t="s">
        <v>239</v>
      </c>
      <c r="B288" s="12">
        <v>7029.0636617276623</v>
      </c>
      <c r="C288">
        <f>SAFADModel_final_000041[[#This Row],[Whole Building:Facility Total Electric Demand Power '[W'](Hourly) ]]/1000</f>
        <v>7.0290636617276627</v>
      </c>
    </row>
    <row r="289" spans="1:3" x14ac:dyDescent="0.25">
      <c r="A289" s="9" t="s">
        <v>240</v>
      </c>
      <c r="B289" s="12">
        <v>7009.1077537643077</v>
      </c>
      <c r="C289">
        <f>SAFADModel_final_000041[[#This Row],[Whole Building:Facility Total Electric Demand Power '[W'](Hourly) ]]/1000</f>
        <v>7.0091077537643081</v>
      </c>
    </row>
    <row r="290" spans="1:3" x14ac:dyDescent="0.25">
      <c r="A290" s="9" t="s">
        <v>581</v>
      </c>
      <c r="B290" s="12">
        <v>6951.4803613137401</v>
      </c>
      <c r="C290">
        <f>SAFADModel_final_000041[[#This Row],[Whole Building:Facility Total Electric Demand Power '[W'](Hourly) ]]/1000</f>
        <v>6.9514803613137399</v>
      </c>
    </row>
    <row r="291" spans="1:3" x14ac:dyDescent="0.25">
      <c r="A291" s="9" t="s">
        <v>582</v>
      </c>
      <c r="B291" s="12">
        <v>6883.4464719787311</v>
      </c>
      <c r="C291">
        <f>SAFADModel_final_000041[[#This Row],[Whole Building:Facility Total Electric Demand Power '[W'](Hourly) ]]/1000</f>
        <v>6.8834464719787309</v>
      </c>
    </row>
    <row r="292" spans="1:3" x14ac:dyDescent="0.25">
      <c r="A292" s="9" t="s">
        <v>583</v>
      </c>
      <c r="B292" s="12">
        <v>6837.820142105812</v>
      </c>
      <c r="C292">
        <f>SAFADModel_final_000041[[#This Row],[Whole Building:Facility Total Electric Demand Power '[W'](Hourly) ]]/1000</f>
        <v>6.8378201421058122</v>
      </c>
    </row>
    <row r="293" spans="1:3" x14ac:dyDescent="0.25">
      <c r="A293" s="9" t="s">
        <v>584</v>
      </c>
      <c r="B293" s="12">
        <v>6816.7735649368287</v>
      </c>
      <c r="C293">
        <f>SAFADModel_final_000041[[#This Row],[Whole Building:Facility Total Electric Demand Power '[W'](Hourly) ]]/1000</f>
        <v>6.8167735649368284</v>
      </c>
    </row>
    <row r="294" spans="1:3" x14ac:dyDescent="0.25">
      <c r="A294" s="9" t="s">
        <v>585</v>
      </c>
      <c r="B294" s="12">
        <v>6804.736271400775</v>
      </c>
      <c r="C294">
        <f>SAFADModel_final_000041[[#This Row],[Whole Building:Facility Total Electric Demand Power '[W'](Hourly) ]]/1000</f>
        <v>6.8047362714007749</v>
      </c>
    </row>
    <row r="295" spans="1:3" x14ac:dyDescent="0.25">
      <c r="A295" s="9" t="s">
        <v>586</v>
      </c>
      <c r="B295" s="12">
        <v>6825.2812957106553</v>
      </c>
      <c r="C295">
        <f>SAFADModel_final_000041[[#This Row],[Whole Building:Facility Total Electric Demand Power '[W'](Hourly) ]]/1000</f>
        <v>6.8252812957106554</v>
      </c>
    </row>
    <row r="296" spans="1:3" x14ac:dyDescent="0.25">
      <c r="A296" s="9" t="s">
        <v>587</v>
      </c>
      <c r="B296" s="12">
        <v>6901.6928055186991</v>
      </c>
      <c r="C296">
        <f>SAFADModel_final_000041[[#This Row],[Whole Building:Facility Total Electric Demand Power '[W'](Hourly) ]]/1000</f>
        <v>6.9016928055186995</v>
      </c>
    </row>
    <row r="297" spans="1:3" x14ac:dyDescent="0.25">
      <c r="A297" s="9" t="s">
        <v>588</v>
      </c>
      <c r="B297" s="12">
        <v>6993.7228097437373</v>
      </c>
      <c r="C297">
        <f>SAFADModel_final_000041[[#This Row],[Whole Building:Facility Total Electric Demand Power '[W'](Hourly) ]]/1000</f>
        <v>6.9937228097437369</v>
      </c>
    </row>
    <row r="298" spans="1:3" x14ac:dyDescent="0.25">
      <c r="A298" s="9" t="s">
        <v>589</v>
      </c>
      <c r="B298" s="12">
        <v>43598.365048172971</v>
      </c>
      <c r="C298">
        <f>SAFADModel_final_000041[[#This Row],[Whole Building:Facility Total Electric Demand Power '[W'](Hourly) ]]/1000</f>
        <v>43.598365048172973</v>
      </c>
    </row>
    <row r="299" spans="1:3" x14ac:dyDescent="0.25">
      <c r="A299" s="9" t="s">
        <v>590</v>
      </c>
      <c r="B299" s="12">
        <v>63393.357668577031</v>
      </c>
      <c r="C299">
        <f>SAFADModel_final_000041[[#This Row],[Whole Building:Facility Total Electric Demand Power '[W'](Hourly) ]]/1000</f>
        <v>63.393357668577032</v>
      </c>
    </row>
    <row r="300" spans="1:3" x14ac:dyDescent="0.25">
      <c r="A300" s="9" t="s">
        <v>591</v>
      </c>
      <c r="B300" s="12">
        <v>72699.620077089727</v>
      </c>
      <c r="C300">
        <f>SAFADModel_final_000041[[#This Row],[Whole Building:Facility Total Electric Demand Power '[W'](Hourly) ]]/1000</f>
        <v>72.699620077089733</v>
      </c>
    </row>
    <row r="301" spans="1:3" x14ac:dyDescent="0.25">
      <c r="A301" s="9" t="s">
        <v>592</v>
      </c>
      <c r="B301" s="12">
        <v>65508.668353832159</v>
      </c>
      <c r="C301">
        <f>SAFADModel_final_000041[[#This Row],[Whole Building:Facility Total Electric Demand Power '[W'](Hourly) ]]/1000</f>
        <v>65.508668353832164</v>
      </c>
    </row>
    <row r="302" spans="1:3" x14ac:dyDescent="0.25">
      <c r="A302" s="9" t="s">
        <v>593</v>
      </c>
      <c r="B302" s="12">
        <v>54058.28604079139</v>
      </c>
      <c r="C302">
        <f>SAFADModel_final_000041[[#This Row],[Whole Building:Facility Total Electric Demand Power '[W'](Hourly) ]]/1000</f>
        <v>54.058286040791387</v>
      </c>
    </row>
    <row r="303" spans="1:3" x14ac:dyDescent="0.25">
      <c r="A303" s="9" t="s">
        <v>594</v>
      </c>
      <c r="B303" s="12">
        <v>49878.40819898979</v>
      </c>
      <c r="C303">
        <f>SAFADModel_final_000041[[#This Row],[Whole Building:Facility Total Electric Demand Power '[W'](Hourly) ]]/1000</f>
        <v>49.878408198989789</v>
      </c>
    </row>
    <row r="304" spans="1:3" x14ac:dyDescent="0.25">
      <c r="A304" s="9" t="s">
        <v>595</v>
      </c>
      <c r="B304" s="12">
        <v>50153.472706686422</v>
      </c>
      <c r="C304">
        <f>SAFADModel_final_000041[[#This Row],[Whole Building:Facility Total Electric Demand Power '[W'](Hourly) ]]/1000</f>
        <v>50.153472706686422</v>
      </c>
    </row>
    <row r="305" spans="1:3" x14ac:dyDescent="0.25">
      <c r="A305" s="9" t="s">
        <v>596</v>
      </c>
      <c r="B305" s="12">
        <v>44927.531879199181</v>
      </c>
      <c r="C305">
        <f>SAFADModel_final_000041[[#This Row],[Whole Building:Facility Total Electric Demand Power '[W'](Hourly) ]]/1000</f>
        <v>44.927531879199179</v>
      </c>
    </row>
    <row r="306" spans="1:3" x14ac:dyDescent="0.25">
      <c r="A306" s="9" t="s">
        <v>597</v>
      </c>
      <c r="B306" s="12">
        <v>37306.118383767665</v>
      </c>
      <c r="C306">
        <f>SAFADModel_final_000041[[#This Row],[Whole Building:Facility Total Electric Demand Power '[W'](Hourly) ]]/1000</f>
        <v>37.306118383767668</v>
      </c>
    </row>
    <row r="307" spans="1:3" x14ac:dyDescent="0.25">
      <c r="A307" s="9" t="s">
        <v>598</v>
      </c>
      <c r="B307" s="12">
        <v>31196.92701414043</v>
      </c>
      <c r="C307">
        <f>SAFADModel_final_000041[[#This Row],[Whole Building:Facility Total Electric Demand Power '[W'](Hourly) ]]/1000</f>
        <v>31.196927014140432</v>
      </c>
    </row>
    <row r="308" spans="1:3" x14ac:dyDescent="0.25">
      <c r="A308" s="9" t="s">
        <v>599</v>
      </c>
      <c r="B308" s="12">
        <v>24351.847424007512</v>
      </c>
      <c r="C308">
        <f>SAFADModel_final_000041[[#This Row],[Whole Building:Facility Total Electric Demand Power '[W'](Hourly) ]]/1000</f>
        <v>24.351847424007513</v>
      </c>
    </row>
    <row r="309" spans="1:3" x14ac:dyDescent="0.25">
      <c r="A309" s="9" t="s">
        <v>600</v>
      </c>
      <c r="B309" s="12">
        <v>13466.761608226496</v>
      </c>
      <c r="C309">
        <f>SAFADModel_final_000041[[#This Row],[Whole Building:Facility Total Electric Demand Power '[W'](Hourly) ]]/1000</f>
        <v>13.466761608226495</v>
      </c>
    </row>
    <row r="310" spans="1:3" x14ac:dyDescent="0.25">
      <c r="A310" s="9" t="s">
        <v>601</v>
      </c>
      <c r="B310" s="12">
        <v>12383.279717771997</v>
      </c>
      <c r="C310">
        <f>SAFADModel_final_000041[[#This Row],[Whole Building:Facility Total Electric Demand Power '[W'](Hourly) ]]/1000</f>
        <v>12.383279717771996</v>
      </c>
    </row>
    <row r="311" spans="1:3" x14ac:dyDescent="0.25">
      <c r="A311" s="9" t="s">
        <v>602</v>
      </c>
      <c r="B311" s="12">
        <v>7054.9644331662666</v>
      </c>
      <c r="C311">
        <f>SAFADModel_final_000041[[#This Row],[Whole Building:Facility Total Electric Demand Power '[W'](Hourly) ]]/1000</f>
        <v>7.0549644331662664</v>
      </c>
    </row>
    <row r="312" spans="1:3" x14ac:dyDescent="0.25">
      <c r="A312" s="9" t="s">
        <v>603</v>
      </c>
      <c r="B312" s="12">
        <v>7027.658928628437</v>
      </c>
      <c r="C312">
        <f>SAFADModel_final_000041[[#This Row],[Whole Building:Facility Total Electric Demand Power '[W'](Hourly) ]]/1000</f>
        <v>7.027658928628437</v>
      </c>
    </row>
    <row r="313" spans="1:3" x14ac:dyDescent="0.25">
      <c r="A313" s="9" t="s">
        <v>604</v>
      </c>
      <c r="B313" s="12">
        <v>7020.7625889131277</v>
      </c>
      <c r="C313">
        <f>SAFADModel_final_000041[[#This Row],[Whole Building:Facility Total Electric Demand Power '[W'](Hourly) ]]/1000</f>
        <v>7.0207625889131275</v>
      </c>
    </row>
    <row r="314" spans="1:3" x14ac:dyDescent="0.25">
      <c r="A314" s="9" t="s">
        <v>605</v>
      </c>
      <c r="B314" s="12">
        <v>7009.6506939647707</v>
      </c>
      <c r="C314">
        <f>SAFADModel_final_000041[[#This Row],[Whole Building:Facility Total Electric Demand Power '[W'](Hourly) ]]/1000</f>
        <v>7.0096506939647707</v>
      </c>
    </row>
    <row r="315" spans="1:3" x14ac:dyDescent="0.25">
      <c r="A315" s="9" t="s">
        <v>606</v>
      </c>
      <c r="B315" s="12">
        <v>7000.5186105831235</v>
      </c>
      <c r="C315">
        <f>SAFADModel_final_000041[[#This Row],[Whole Building:Facility Total Electric Demand Power '[W'](Hourly) ]]/1000</f>
        <v>7.0005186105831232</v>
      </c>
    </row>
    <row r="316" spans="1:3" x14ac:dyDescent="0.25">
      <c r="A316" s="9" t="s">
        <v>607</v>
      </c>
      <c r="B316" s="12">
        <v>6988.5628776404146</v>
      </c>
      <c r="C316">
        <f>SAFADModel_final_000041[[#This Row],[Whole Building:Facility Total Electric Demand Power '[W'](Hourly) ]]/1000</f>
        <v>6.9885628776404145</v>
      </c>
    </row>
    <row r="317" spans="1:3" x14ac:dyDescent="0.25">
      <c r="A317" s="9" t="s">
        <v>608</v>
      </c>
      <c r="B317" s="12">
        <v>6964.7371183967552</v>
      </c>
      <c r="C317">
        <f>SAFADModel_final_000041[[#This Row],[Whole Building:Facility Total Electric Demand Power '[W'](Hourly) ]]/1000</f>
        <v>6.964737118396755</v>
      </c>
    </row>
    <row r="318" spans="1:3" x14ac:dyDescent="0.25">
      <c r="A318" s="9" t="s">
        <v>609</v>
      </c>
      <c r="B318" s="12">
        <v>6932.985787964305</v>
      </c>
      <c r="C318">
        <f>SAFADModel_final_000041[[#This Row],[Whole Building:Facility Total Electric Demand Power '[W'](Hourly) ]]/1000</f>
        <v>6.9329857879643049</v>
      </c>
    </row>
    <row r="319" spans="1:3" x14ac:dyDescent="0.25">
      <c r="A319" s="9" t="s">
        <v>610</v>
      </c>
      <c r="B319" s="12">
        <v>6931.4966169766876</v>
      </c>
      <c r="C319">
        <f>SAFADModel_final_000041[[#This Row],[Whole Building:Facility Total Electric Demand Power '[W'](Hourly) ]]/1000</f>
        <v>6.9314966169766876</v>
      </c>
    </row>
    <row r="320" spans="1:3" x14ac:dyDescent="0.25">
      <c r="A320" s="9" t="s">
        <v>611</v>
      </c>
      <c r="B320" s="12">
        <v>6961.2617588178773</v>
      </c>
      <c r="C320">
        <f>SAFADModel_final_000041[[#This Row],[Whole Building:Facility Total Electric Demand Power '[W'](Hourly) ]]/1000</f>
        <v>6.9612617588178773</v>
      </c>
    </row>
    <row r="321" spans="1:3" x14ac:dyDescent="0.25">
      <c r="A321" s="9" t="s">
        <v>612</v>
      </c>
      <c r="B321" s="12">
        <v>7006.5068356259135</v>
      </c>
      <c r="C321">
        <f>SAFADModel_final_000041[[#This Row],[Whole Building:Facility Total Electric Demand Power '[W'](Hourly) ]]/1000</f>
        <v>7.0065068356259133</v>
      </c>
    </row>
    <row r="322" spans="1:3" x14ac:dyDescent="0.25">
      <c r="A322" s="9" t="s">
        <v>613</v>
      </c>
      <c r="B322" s="12">
        <v>7049.9543014388501</v>
      </c>
      <c r="C322">
        <f>SAFADModel_final_000041[[#This Row],[Whole Building:Facility Total Electric Demand Power '[W'](Hourly) ]]/1000</f>
        <v>7.0499543014388504</v>
      </c>
    </row>
    <row r="323" spans="1:3" x14ac:dyDescent="0.25">
      <c r="A323" s="9" t="s">
        <v>614</v>
      </c>
      <c r="B323" s="12">
        <v>7097.355034823192</v>
      </c>
      <c r="C323">
        <f>SAFADModel_final_000041[[#This Row],[Whole Building:Facility Total Electric Demand Power '[W'](Hourly) ]]/1000</f>
        <v>7.0973550348231917</v>
      </c>
    </row>
    <row r="324" spans="1:3" x14ac:dyDescent="0.25">
      <c r="A324" s="9" t="s">
        <v>615</v>
      </c>
      <c r="B324" s="12">
        <v>7136.892678320376</v>
      </c>
      <c r="C324">
        <f>SAFADModel_final_000041[[#This Row],[Whole Building:Facility Total Electric Demand Power '[W'](Hourly) ]]/1000</f>
        <v>7.1368926783203763</v>
      </c>
    </row>
    <row r="325" spans="1:3" x14ac:dyDescent="0.25">
      <c r="A325" s="9" t="s">
        <v>616</v>
      </c>
      <c r="B325" s="12">
        <v>7172.9984593935651</v>
      </c>
      <c r="C325">
        <f>SAFADModel_final_000041[[#This Row],[Whole Building:Facility Total Electric Demand Power '[W'](Hourly) ]]/1000</f>
        <v>7.1729984593935647</v>
      </c>
    </row>
    <row r="326" spans="1:3" x14ac:dyDescent="0.25">
      <c r="A326" s="9" t="s">
        <v>617</v>
      </c>
      <c r="B326" s="12">
        <v>7201.9974765210491</v>
      </c>
      <c r="C326">
        <f>SAFADModel_final_000041[[#This Row],[Whole Building:Facility Total Electric Demand Power '[W'](Hourly) ]]/1000</f>
        <v>7.2019974765210488</v>
      </c>
    </row>
    <row r="327" spans="1:3" x14ac:dyDescent="0.25">
      <c r="A327" s="9" t="s">
        <v>618</v>
      </c>
      <c r="B327" s="12">
        <v>7219.0033413613646</v>
      </c>
      <c r="C327">
        <f>SAFADModel_final_000041[[#This Row],[Whole Building:Facility Total Electric Demand Power '[W'](Hourly) ]]/1000</f>
        <v>7.2190033413613648</v>
      </c>
    </row>
    <row r="328" spans="1:3" x14ac:dyDescent="0.25">
      <c r="A328" s="9" t="s">
        <v>619</v>
      </c>
      <c r="B328" s="12">
        <v>7209.6716958572388</v>
      </c>
      <c r="C328">
        <f>SAFADModel_final_000041[[#This Row],[Whole Building:Facility Total Electric Demand Power '[W'](Hourly) ]]/1000</f>
        <v>7.2096716958572387</v>
      </c>
    </row>
    <row r="329" spans="1:3" x14ac:dyDescent="0.25">
      <c r="A329" s="9" t="s">
        <v>620</v>
      </c>
      <c r="B329" s="12">
        <v>7178.1545097482058</v>
      </c>
      <c r="C329">
        <f>SAFADModel_final_000041[[#This Row],[Whole Building:Facility Total Electric Demand Power '[W'](Hourly) ]]/1000</f>
        <v>7.1781545097482056</v>
      </c>
    </row>
    <row r="330" spans="1:3" x14ac:dyDescent="0.25">
      <c r="A330" s="9" t="s">
        <v>621</v>
      </c>
      <c r="B330" s="12">
        <v>7144.6480261382603</v>
      </c>
      <c r="C330">
        <f>SAFADModel_final_000041[[#This Row],[Whole Building:Facility Total Electric Demand Power '[W'](Hourly) ]]/1000</f>
        <v>7.1446480261382606</v>
      </c>
    </row>
    <row r="331" spans="1:3" x14ac:dyDescent="0.25">
      <c r="A331" s="9" t="s">
        <v>622</v>
      </c>
      <c r="B331" s="12">
        <v>7100.4622679359964</v>
      </c>
      <c r="C331">
        <f>SAFADModel_final_000041[[#This Row],[Whole Building:Facility Total Electric Demand Power '[W'](Hourly) ]]/1000</f>
        <v>7.1004622679359963</v>
      </c>
    </row>
    <row r="332" spans="1:3" x14ac:dyDescent="0.25">
      <c r="A332" s="9" t="s">
        <v>623</v>
      </c>
      <c r="B332" s="12">
        <v>7067.1738878625574</v>
      </c>
      <c r="C332">
        <f>SAFADModel_final_000041[[#This Row],[Whole Building:Facility Total Electric Demand Power '[W'](Hourly) ]]/1000</f>
        <v>7.0671738878625572</v>
      </c>
    </row>
    <row r="333" spans="1:3" x14ac:dyDescent="0.25">
      <c r="A333" s="9" t="s">
        <v>624</v>
      </c>
      <c r="B333" s="12">
        <v>7038.5102326015694</v>
      </c>
      <c r="C333">
        <f>SAFADModel_final_000041[[#This Row],[Whole Building:Facility Total Electric Demand Power '[W'](Hourly) ]]/1000</f>
        <v>7.0385102326015696</v>
      </c>
    </row>
    <row r="334" spans="1:3" x14ac:dyDescent="0.25">
      <c r="A334" s="9" t="s">
        <v>625</v>
      </c>
      <c r="B334" s="12">
        <v>7018.3836822054764</v>
      </c>
      <c r="C334">
        <f>SAFADModel_final_000041[[#This Row],[Whole Building:Facility Total Electric Demand Power '[W'](Hourly) ]]/1000</f>
        <v>7.0183836822054761</v>
      </c>
    </row>
    <row r="335" spans="1:3" x14ac:dyDescent="0.25">
      <c r="A335" s="9" t="s">
        <v>626</v>
      </c>
      <c r="B335" s="12">
        <v>7014.871983083387</v>
      </c>
      <c r="C335">
        <f>SAFADModel_final_000041[[#This Row],[Whole Building:Facility Total Electric Demand Power '[W'](Hourly) ]]/1000</f>
        <v>7.0148719830833874</v>
      </c>
    </row>
    <row r="336" spans="1:3" x14ac:dyDescent="0.25">
      <c r="A336" s="9" t="s">
        <v>627</v>
      </c>
      <c r="B336" s="12">
        <v>7014.8589575573997</v>
      </c>
      <c r="C336">
        <f>SAFADModel_final_000041[[#This Row],[Whole Building:Facility Total Electric Demand Power '[W'](Hourly) ]]/1000</f>
        <v>7.0148589575573999</v>
      </c>
    </row>
    <row r="337" spans="1:3" x14ac:dyDescent="0.25">
      <c r="A337" s="9" t="s">
        <v>628</v>
      </c>
      <c r="B337" s="12">
        <v>7008.1828152176422</v>
      </c>
      <c r="C337">
        <f>SAFADModel_final_000041[[#This Row],[Whole Building:Facility Total Electric Demand Power '[W'](Hourly) ]]/1000</f>
        <v>7.0081828152176424</v>
      </c>
    </row>
    <row r="338" spans="1:3" x14ac:dyDescent="0.25">
      <c r="A338" s="9" t="s">
        <v>241</v>
      </c>
      <c r="B338" s="12">
        <v>6995.5506191159984</v>
      </c>
      <c r="C338">
        <f>SAFADModel_final_000041[[#This Row],[Whole Building:Facility Total Electric Demand Power '[W'](Hourly) ]]/1000</f>
        <v>6.9955506191159982</v>
      </c>
    </row>
    <row r="339" spans="1:3" x14ac:dyDescent="0.25">
      <c r="A339" s="9" t="s">
        <v>242</v>
      </c>
      <c r="B339" s="12">
        <v>6987.1386489761935</v>
      </c>
      <c r="C339">
        <f>SAFADModel_final_000041[[#This Row],[Whole Building:Facility Total Electric Demand Power '[W'](Hourly) ]]/1000</f>
        <v>6.9871386489761935</v>
      </c>
    </row>
    <row r="340" spans="1:3" x14ac:dyDescent="0.25">
      <c r="A340" s="9" t="s">
        <v>243</v>
      </c>
      <c r="B340" s="12">
        <v>6967.0681665985285</v>
      </c>
      <c r="C340">
        <f>SAFADModel_final_000041[[#This Row],[Whole Building:Facility Total Electric Demand Power '[W'](Hourly) ]]/1000</f>
        <v>6.9670681665985281</v>
      </c>
    </row>
    <row r="341" spans="1:3" x14ac:dyDescent="0.25">
      <c r="A341" s="9" t="s">
        <v>244</v>
      </c>
      <c r="B341" s="12">
        <v>6944.1319174824639</v>
      </c>
      <c r="C341">
        <f>SAFADModel_final_000041[[#This Row],[Whole Building:Facility Total Electric Demand Power '[W'](Hourly) ]]/1000</f>
        <v>6.9441319174824638</v>
      </c>
    </row>
    <row r="342" spans="1:3" x14ac:dyDescent="0.25">
      <c r="A342" s="9" t="s">
        <v>245</v>
      </c>
      <c r="B342" s="12">
        <v>6921.5803081327531</v>
      </c>
      <c r="C342">
        <f>SAFADModel_final_000041[[#This Row],[Whole Building:Facility Total Electric Demand Power '[W'](Hourly) ]]/1000</f>
        <v>6.9215803081327527</v>
      </c>
    </row>
    <row r="343" spans="1:3" x14ac:dyDescent="0.25">
      <c r="A343" s="9" t="s">
        <v>246</v>
      </c>
      <c r="B343" s="12">
        <v>6919.6018800860247</v>
      </c>
      <c r="C343">
        <f>SAFADModel_final_000041[[#This Row],[Whole Building:Facility Total Electric Demand Power '[W'](Hourly) ]]/1000</f>
        <v>6.9196018800860246</v>
      </c>
    </row>
    <row r="344" spans="1:3" x14ac:dyDescent="0.25">
      <c r="A344" s="9" t="s">
        <v>247</v>
      </c>
      <c r="B344" s="12">
        <v>6932.8986325959131</v>
      </c>
      <c r="C344">
        <f>SAFADModel_final_000041[[#This Row],[Whole Building:Facility Total Electric Demand Power '[W'](Hourly) ]]/1000</f>
        <v>6.9328986325959132</v>
      </c>
    </row>
    <row r="345" spans="1:3" x14ac:dyDescent="0.25">
      <c r="A345" s="9" t="s">
        <v>248</v>
      </c>
      <c r="B345" s="12">
        <v>24675.083093512483</v>
      </c>
      <c r="C345">
        <f>SAFADModel_final_000041[[#This Row],[Whole Building:Facility Total Electric Demand Power '[W'](Hourly) ]]/1000</f>
        <v>24.675083093512484</v>
      </c>
    </row>
    <row r="346" spans="1:3" x14ac:dyDescent="0.25">
      <c r="A346" s="9" t="s">
        <v>249</v>
      </c>
      <c r="B346" s="12">
        <v>60791.902989004877</v>
      </c>
      <c r="C346">
        <f>SAFADModel_final_000041[[#This Row],[Whole Building:Facility Total Electric Demand Power '[W'](Hourly) ]]/1000</f>
        <v>60.791902989004875</v>
      </c>
    </row>
    <row r="347" spans="1:3" x14ac:dyDescent="0.25">
      <c r="A347" s="9" t="s">
        <v>250</v>
      </c>
      <c r="B347" s="12">
        <v>95581.689602617043</v>
      </c>
      <c r="C347">
        <f>SAFADModel_final_000041[[#This Row],[Whole Building:Facility Total Electric Demand Power '[W'](Hourly) ]]/1000</f>
        <v>95.581689602617047</v>
      </c>
    </row>
    <row r="348" spans="1:3" x14ac:dyDescent="0.25">
      <c r="A348" s="9" t="s">
        <v>251</v>
      </c>
      <c r="B348" s="12">
        <v>98968.131127414017</v>
      </c>
      <c r="C348">
        <f>SAFADModel_final_000041[[#This Row],[Whole Building:Facility Total Electric Demand Power '[W'](Hourly) ]]/1000</f>
        <v>98.968131127414011</v>
      </c>
    </row>
    <row r="349" spans="1:3" x14ac:dyDescent="0.25">
      <c r="A349" s="9" t="s">
        <v>252</v>
      </c>
      <c r="B349" s="12">
        <v>141032.83621131536</v>
      </c>
      <c r="C349">
        <f>SAFADModel_final_000041[[#This Row],[Whole Building:Facility Total Electric Demand Power '[W'](Hourly) ]]/1000</f>
        <v>141.03283621131536</v>
      </c>
    </row>
    <row r="350" spans="1:3" x14ac:dyDescent="0.25">
      <c r="A350" s="9" t="s">
        <v>253</v>
      </c>
      <c r="B350" s="12">
        <v>138955.72376246055</v>
      </c>
      <c r="C350">
        <f>SAFADModel_final_000041[[#This Row],[Whole Building:Facility Total Electric Demand Power '[W'](Hourly) ]]/1000</f>
        <v>138.95572376246054</v>
      </c>
    </row>
    <row r="351" spans="1:3" x14ac:dyDescent="0.25">
      <c r="A351" s="9" t="s">
        <v>254</v>
      </c>
      <c r="B351" s="12">
        <v>143514.7498956997</v>
      </c>
      <c r="C351">
        <f>SAFADModel_final_000041[[#This Row],[Whole Building:Facility Total Electric Demand Power '[W'](Hourly) ]]/1000</f>
        <v>143.51474989569971</v>
      </c>
    </row>
    <row r="352" spans="1:3" x14ac:dyDescent="0.25">
      <c r="A352" s="9" t="s">
        <v>255</v>
      </c>
      <c r="B352" s="12">
        <v>149586.31542415707</v>
      </c>
      <c r="C352">
        <f>SAFADModel_final_000041[[#This Row],[Whole Building:Facility Total Electric Demand Power '[W'](Hourly) ]]/1000</f>
        <v>149.58631542415708</v>
      </c>
    </row>
    <row r="353" spans="1:3" x14ac:dyDescent="0.25">
      <c r="A353" s="9" t="s">
        <v>256</v>
      </c>
      <c r="B353" s="12">
        <v>141892.9376702595</v>
      </c>
      <c r="C353">
        <f>SAFADModel_final_000041[[#This Row],[Whole Building:Facility Total Electric Demand Power '[W'](Hourly) ]]/1000</f>
        <v>141.8929376702595</v>
      </c>
    </row>
    <row r="354" spans="1:3" x14ac:dyDescent="0.25">
      <c r="A354" s="9" t="s">
        <v>257</v>
      </c>
      <c r="B354" s="12">
        <v>127998.45119503619</v>
      </c>
      <c r="C354">
        <f>SAFADModel_final_000041[[#This Row],[Whole Building:Facility Total Electric Demand Power '[W'](Hourly) ]]/1000</f>
        <v>127.9984511950362</v>
      </c>
    </row>
    <row r="355" spans="1:3" x14ac:dyDescent="0.25">
      <c r="A355" s="9" t="s">
        <v>258</v>
      </c>
      <c r="B355" s="12">
        <v>44746.992076130082</v>
      </c>
      <c r="C355">
        <f>SAFADModel_final_000041[[#This Row],[Whole Building:Facility Total Electric Demand Power '[W'](Hourly) ]]/1000</f>
        <v>44.746992076130084</v>
      </c>
    </row>
    <row r="356" spans="1:3" x14ac:dyDescent="0.25">
      <c r="A356" s="9" t="s">
        <v>259</v>
      </c>
      <c r="B356" s="12">
        <v>22115.327193130302</v>
      </c>
      <c r="C356">
        <f>SAFADModel_final_000041[[#This Row],[Whole Building:Facility Total Electric Demand Power '[W'](Hourly) ]]/1000</f>
        <v>22.115327193130302</v>
      </c>
    </row>
    <row r="357" spans="1:3" x14ac:dyDescent="0.25">
      <c r="A357" s="9" t="s">
        <v>260</v>
      </c>
      <c r="B357" s="12">
        <v>9590.375799384552</v>
      </c>
      <c r="C357">
        <f>SAFADModel_final_000041[[#This Row],[Whole Building:Facility Total Electric Demand Power '[W'](Hourly) ]]/1000</f>
        <v>9.5903757993845513</v>
      </c>
    </row>
    <row r="358" spans="1:3" x14ac:dyDescent="0.25">
      <c r="A358" s="9" t="s">
        <v>261</v>
      </c>
      <c r="B358" s="12">
        <v>7440.7451762118444</v>
      </c>
      <c r="C358">
        <f>SAFADModel_final_000041[[#This Row],[Whole Building:Facility Total Electric Demand Power '[W'](Hourly) ]]/1000</f>
        <v>7.4407451762118448</v>
      </c>
    </row>
    <row r="359" spans="1:3" x14ac:dyDescent="0.25">
      <c r="A359" s="9" t="s">
        <v>262</v>
      </c>
      <c r="B359" s="12">
        <v>7031.8603729036113</v>
      </c>
      <c r="C359">
        <f>SAFADModel_final_000041[[#This Row],[Whole Building:Facility Total Electric Demand Power '[W'](Hourly) ]]/1000</f>
        <v>7.0318603729036111</v>
      </c>
    </row>
    <row r="360" spans="1:3" x14ac:dyDescent="0.25">
      <c r="A360" s="9" t="s">
        <v>263</v>
      </c>
      <c r="B360" s="12">
        <v>7039.2613441112226</v>
      </c>
      <c r="C360">
        <f>SAFADModel_final_000041[[#This Row],[Whole Building:Facility Total Electric Demand Power '[W'](Hourly) ]]/1000</f>
        <v>7.0392613441112228</v>
      </c>
    </row>
    <row r="361" spans="1:3" x14ac:dyDescent="0.25">
      <c r="A361" s="9" t="s">
        <v>264</v>
      </c>
      <c r="B361" s="12">
        <v>7028.0725120756288</v>
      </c>
      <c r="C361">
        <f>SAFADModel_final_000041[[#This Row],[Whole Building:Facility Total Electric Demand Power '[W'](Hourly) ]]/1000</f>
        <v>7.0280725120756289</v>
      </c>
    </row>
    <row r="362" spans="1:3" x14ac:dyDescent="0.25">
      <c r="A362" s="9" t="s">
        <v>265</v>
      </c>
      <c r="B362" s="12">
        <v>6981.5348383846367</v>
      </c>
      <c r="C362">
        <f>SAFADModel_final_000041[[#This Row],[Whole Building:Facility Total Electric Demand Power '[W'](Hourly) ]]/1000</f>
        <v>6.9815348383846363</v>
      </c>
    </row>
    <row r="363" spans="1:3" x14ac:dyDescent="0.25">
      <c r="A363" s="9" t="s">
        <v>266</v>
      </c>
      <c r="B363" s="12">
        <v>6931.4292639675377</v>
      </c>
      <c r="C363">
        <f>SAFADModel_final_000041[[#This Row],[Whole Building:Facility Total Electric Demand Power '[W'](Hourly) ]]/1000</f>
        <v>6.9314292639675381</v>
      </c>
    </row>
    <row r="364" spans="1:3" x14ac:dyDescent="0.25">
      <c r="A364" s="9" t="s">
        <v>267</v>
      </c>
      <c r="B364" s="12">
        <v>6892.9241708010986</v>
      </c>
      <c r="C364">
        <f>SAFADModel_final_000041[[#This Row],[Whole Building:Facility Total Electric Demand Power '[W'](Hourly) ]]/1000</f>
        <v>6.8929241708010984</v>
      </c>
    </row>
    <row r="365" spans="1:3" x14ac:dyDescent="0.25">
      <c r="A365" s="9" t="s">
        <v>268</v>
      </c>
      <c r="B365" s="12">
        <v>6887.9345295669837</v>
      </c>
      <c r="C365">
        <f>SAFADModel_final_000041[[#This Row],[Whole Building:Facility Total Electric Demand Power '[W'](Hourly) ]]/1000</f>
        <v>6.8879345295669836</v>
      </c>
    </row>
    <row r="366" spans="1:3" x14ac:dyDescent="0.25">
      <c r="A366" s="9" t="s">
        <v>269</v>
      </c>
      <c r="B366" s="12">
        <v>6883.1322353958676</v>
      </c>
      <c r="C366">
        <f>SAFADModel_final_000041[[#This Row],[Whole Building:Facility Total Electric Demand Power '[W'](Hourly) ]]/1000</f>
        <v>6.8831322353958679</v>
      </c>
    </row>
    <row r="367" spans="1:3" x14ac:dyDescent="0.25">
      <c r="A367" s="9" t="s">
        <v>270</v>
      </c>
      <c r="B367" s="12">
        <v>6894.4265523465183</v>
      </c>
      <c r="C367">
        <f>SAFADModel_final_000041[[#This Row],[Whole Building:Facility Total Electric Demand Power '[W'](Hourly) ]]/1000</f>
        <v>6.894426552346518</v>
      </c>
    </row>
    <row r="368" spans="1:3" x14ac:dyDescent="0.25">
      <c r="A368" s="9" t="s">
        <v>271</v>
      </c>
      <c r="B368" s="12">
        <v>6941.5472713857598</v>
      </c>
      <c r="C368">
        <f>SAFADModel_final_000041[[#This Row],[Whole Building:Facility Total Electric Demand Power '[W'](Hourly) ]]/1000</f>
        <v>6.94154727138576</v>
      </c>
    </row>
    <row r="369" spans="1:3" x14ac:dyDescent="0.25">
      <c r="A369" s="9" t="s">
        <v>272</v>
      </c>
      <c r="B369" s="12">
        <v>16815.124286013572</v>
      </c>
      <c r="C369">
        <f>SAFADModel_final_000041[[#This Row],[Whole Building:Facility Total Electric Demand Power '[W'](Hourly) ]]/1000</f>
        <v>16.815124286013571</v>
      </c>
    </row>
    <row r="370" spans="1:3" x14ac:dyDescent="0.25">
      <c r="A370" s="9" t="s">
        <v>273</v>
      </c>
      <c r="B370" s="12">
        <v>80530.019818467365</v>
      </c>
      <c r="C370">
        <f>SAFADModel_final_000041[[#This Row],[Whole Building:Facility Total Electric Demand Power '[W'](Hourly) ]]/1000</f>
        <v>80.530019818467366</v>
      </c>
    </row>
    <row r="371" spans="1:3" x14ac:dyDescent="0.25">
      <c r="A371" s="9" t="s">
        <v>274</v>
      </c>
      <c r="B371" s="12">
        <v>110868.8854137247</v>
      </c>
      <c r="C371">
        <f>SAFADModel_final_000041[[#This Row],[Whole Building:Facility Total Electric Demand Power '[W'](Hourly) ]]/1000</f>
        <v>110.8688854137247</v>
      </c>
    </row>
    <row r="372" spans="1:3" x14ac:dyDescent="0.25">
      <c r="A372" s="9" t="s">
        <v>275</v>
      </c>
      <c r="B372" s="12">
        <v>121010.97097564691</v>
      </c>
      <c r="C372">
        <f>SAFADModel_final_000041[[#This Row],[Whole Building:Facility Total Electric Demand Power '[W'](Hourly) ]]/1000</f>
        <v>121.01097097564691</v>
      </c>
    </row>
    <row r="373" spans="1:3" x14ac:dyDescent="0.25">
      <c r="A373" s="9" t="s">
        <v>276</v>
      </c>
      <c r="B373" s="12">
        <v>139205.68803025823</v>
      </c>
      <c r="C373">
        <f>SAFADModel_final_000041[[#This Row],[Whole Building:Facility Total Electric Demand Power '[W'](Hourly) ]]/1000</f>
        <v>139.20568803025822</v>
      </c>
    </row>
    <row r="374" spans="1:3" x14ac:dyDescent="0.25">
      <c r="A374" s="9" t="s">
        <v>277</v>
      </c>
      <c r="B374" s="12">
        <v>133976.70275239076</v>
      </c>
      <c r="C374">
        <f>SAFADModel_final_000041[[#This Row],[Whole Building:Facility Total Electric Demand Power '[W'](Hourly) ]]/1000</f>
        <v>133.97670275239076</v>
      </c>
    </row>
    <row r="375" spans="1:3" x14ac:dyDescent="0.25">
      <c r="A375" s="9" t="s">
        <v>278</v>
      </c>
      <c r="B375" s="12">
        <v>152422.15253193126</v>
      </c>
      <c r="C375">
        <f>SAFADModel_final_000041[[#This Row],[Whole Building:Facility Total Electric Demand Power '[W'](Hourly) ]]/1000</f>
        <v>152.42215253193126</v>
      </c>
    </row>
    <row r="376" spans="1:3" x14ac:dyDescent="0.25">
      <c r="A376" s="9" t="s">
        <v>279</v>
      </c>
      <c r="B376" s="12">
        <v>144977.24384458427</v>
      </c>
      <c r="C376">
        <f>SAFADModel_final_000041[[#This Row],[Whole Building:Facility Total Electric Demand Power '[W'](Hourly) ]]/1000</f>
        <v>144.97724384458428</v>
      </c>
    </row>
    <row r="377" spans="1:3" x14ac:dyDescent="0.25">
      <c r="A377" s="9" t="s">
        <v>280</v>
      </c>
      <c r="B377" s="12">
        <v>145328.98322339155</v>
      </c>
      <c r="C377">
        <f>SAFADModel_final_000041[[#This Row],[Whole Building:Facility Total Electric Demand Power '[W'](Hourly) ]]/1000</f>
        <v>145.32898322339156</v>
      </c>
    </row>
    <row r="378" spans="1:3" x14ac:dyDescent="0.25">
      <c r="A378" s="9" t="s">
        <v>281</v>
      </c>
      <c r="B378" s="12">
        <v>120331.39827249273</v>
      </c>
      <c r="C378">
        <f>SAFADModel_final_000041[[#This Row],[Whole Building:Facility Total Electric Demand Power '[W'](Hourly) ]]/1000</f>
        <v>120.33139827249273</v>
      </c>
    </row>
    <row r="379" spans="1:3" x14ac:dyDescent="0.25">
      <c r="A379" s="9" t="s">
        <v>282</v>
      </c>
      <c r="B379" s="12">
        <v>90811.102336882366</v>
      </c>
      <c r="C379">
        <f>SAFADModel_final_000041[[#This Row],[Whole Building:Facility Total Electric Demand Power '[W'](Hourly) ]]/1000</f>
        <v>90.811102336882371</v>
      </c>
    </row>
    <row r="380" spans="1:3" x14ac:dyDescent="0.25">
      <c r="A380" s="9" t="s">
        <v>283</v>
      </c>
      <c r="B380" s="12">
        <v>61736.169959385159</v>
      </c>
      <c r="C380">
        <f>SAFADModel_final_000041[[#This Row],[Whole Building:Facility Total Electric Demand Power '[W'](Hourly) ]]/1000</f>
        <v>61.736169959385158</v>
      </c>
    </row>
    <row r="381" spans="1:3" x14ac:dyDescent="0.25">
      <c r="A381" s="9" t="s">
        <v>284</v>
      </c>
      <c r="B381" s="12">
        <v>36821.568588662711</v>
      </c>
      <c r="C381">
        <f>SAFADModel_final_000041[[#This Row],[Whole Building:Facility Total Electric Demand Power '[W'](Hourly) ]]/1000</f>
        <v>36.821568588662714</v>
      </c>
    </row>
    <row r="382" spans="1:3" x14ac:dyDescent="0.25">
      <c r="A382" s="9" t="s">
        <v>285</v>
      </c>
      <c r="B382" s="12">
        <v>7043.6750965919637</v>
      </c>
      <c r="C382">
        <f>SAFADModel_final_000041[[#This Row],[Whole Building:Facility Total Electric Demand Power '[W'](Hourly) ]]/1000</f>
        <v>7.0436750965919632</v>
      </c>
    </row>
    <row r="383" spans="1:3" x14ac:dyDescent="0.25">
      <c r="A383" s="9" t="s">
        <v>286</v>
      </c>
      <c r="B383" s="12">
        <v>7004.6788263582484</v>
      </c>
      <c r="C383">
        <f>SAFADModel_final_000041[[#This Row],[Whole Building:Facility Total Electric Demand Power '[W'](Hourly) ]]/1000</f>
        <v>7.0046788263582487</v>
      </c>
    </row>
    <row r="384" spans="1:3" x14ac:dyDescent="0.25">
      <c r="A384" s="9" t="s">
        <v>287</v>
      </c>
      <c r="B384" s="12">
        <v>6980.8941071031613</v>
      </c>
      <c r="C384">
        <f>SAFADModel_final_000041[[#This Row],[Whole Building:Facility Total Electric Demand Power '[W'](Hourly) ]]/1000</f>
        <v>6.9808941071031612</v>
      </c>
    </row>
    <row r="385" spans="1:3" x14ac:dyDescent="0.25">
      <c r="A385" s="9" t="s">
        <v>288</v>
      </c>
      <c r="B385" s="12">
        <v>6973.983999031555</v>
      </c>
      <c r="C385">
        <f>SAFADModel_final_000041[[#This Row],[Whole Building:Facility Total Electric Demand Power '[W'](Hourly) ]]/1000</f>
        <v>6.9739839990315549</v>
      </c>
    </row>
    <row r="386" spans="1:3" x14ac:dyDescent="0.25">
      <c r="A386" s="9" t="s">
        <v>289</v>
      </c>
      <c r="B386" s="12">
        <v>6983.8499110342864</v>
      </c>
      <c r="C386">
        <f>SAFADModel_final_000041[[#This Row],[Whole Building:Facility Total Electric Demand Power '[W'](Hourly) ]]/1000</f>
        <v>6.9838499110342864</v>
      </c>
    </row>
    <row r="387" spans="1:3" x14ac:dyDescent="0.25">
      <c r="A387" s="9" t="s">
        <v>290</v>
      </c>
      <c r="B387" s="12">
        <v>6998.6730198941987</v>
      </c>
      <c r="C387">
        <f>SAFADModel_final_000041[[#This Row],[Whole Building:Facility Total Electric Demand Power '[W'](Hourly) ]]/1000</f>
        <v>6.9986730198941984</v>
      </c>
    </row>
    <row r="388" spans="1:3" x14ac:dyDescent="0.25">
      <c r="A388" s="9" t="s">
        <v>291</v>
      </c>
      <c r="B388" s="12">
        <v>6996.554539685857</v>
      </c>
      <c r="C388">
        <f>SAFADModel_final_000041[[#This Row],[Whole Building:Facility Total Electric Demand Power '[W'](Hourly) ]]/1000</f>
        <v>6.9965545396858566</v>
      </c>
    </row>
    <row r="389" spans="1:3" x14ac:dyDescent="0.25">
      <c r="A389" s="9" t="s">
        <v>292</v>
      </c>
      <c r="B389" s="12">
        <v>6968.4119055427036</v>
      </c>
      <c r="C389">
        <f>SAFADModel_final_000041[[#This Row],[Whole Building:Facility Total Electric Demand Power '[W'](Hourly) ]]/1000</f>
        <v>6.9684119055427036</v>
      </c>
    </row>
    <row r="390" spans="1:3" x14ac:dyDescent="0.25">
      <c r="A390" s="9" t="s">
        <v>293</v>
      </c>
      <c r="B390" s="12">
        <v>6944.4422384507925</v>
      </c>
      <c r="C390">
        <f>SAFADModel_final_000041[[#This Row],[Whole Building:Facility Total Electric Demand Power '[W'](Hourly) ]]/1000</f>
        <v>6.9444422384507929</v>
      </c>
    </row>
    <row r="391" spans="1:3" x14ac:dyDescent="0.25">
      <c r="A391" s="9" t="s">
        <v>294</v>
      </c>
      <c r="B391" s="12">
        <v>6944.5748152937995</v>
      </c>
      <c r="C391">
        <f>SAFADModel_final_000041[[#This Row],[Whole Building:Facility Total Electric Demand Power '[W'](Hourly) ]]/1000</f>
        <v>6.9445748152937998</v>
      </c>
    </row>
    <row r="392" spans="1:3" x14ac:dyDescent="0.25">
      <c r="A392" s="9" t="s">
        <v>295</v>
      </c>
      <c r="B392" s="12">
        <v>6992.065797693348</v>
      </c>
      <c r="C392">
        <f>SAFADModel_final_000041[[#This Row],[Whole Building:Facility Total Electric Demand Power '[W'](Hourly) ]]/1000</f>
        <v>6.992065797693348</v>
      </c>
    </row>
    <row r="393" spans="1:3" x14ac:dyDescent="0.25">
      <c r="A393" s="9" t="s">
        <v>296</v>
      </c>
      <c r="B393" s="12">
        <v>7051.8387470363878</v>
      </c>
      <c r="C393">
        <f>SAFADModel_final_000041[[#This Row],[Whole Building:Facility Total Electric Demand Power '[W'](Hourly) ]]/1000</f>
        <v>7.0518387470363875</v>
      </c>
    </row>
    <row r="394" spans="1:3" x14ac:dyDescent="0.25">
      <c r="A394" s="9" t="s">
        <v>297</v>
      </c>
      <c r="B394" s="12">
        <v>7087.5718003872944</v>
      </c>
      <c r="C394">
        <f>SAFADModel_final_000041[[#This Row],[Whole Building:Facility Total Electric Demand Power '[W'](Hourly) ]]/1000</f>
        <v>7.0875718003872947</v>
      </c>
    </row>
    <row r="395" spans="1:3" x14ac:dyDescent="0.25">
      <c r="A395" s="9" t="s">
        <v>298</v>
      </c>
      <c r="B395" s="12">
        <v>7104.2316899848383</v>
      </c>
      <c r="C395">
        <f>SAFADModel_final_000041[[#This Row],[Whole Building:Facility Total Electric Demand Power '[W'](Hourly) ]]/1000</f>
        <v>7.1042316899848386</v>
      </c>
    </row>
    <row r="396" spans="1:3" x14ac:dyDescent="0.25">
      <c r="A396" s="9" t="s">
        <v>299</v>
      </c>
      <c r="B396" s="12">
        <v>7120.7514854960054</v>
      </c>
      <c r="C396">
        <f>SAFADModel_final_000041[[#This Row],[Whole Building:Facility Total Electric Demand Power '[W'](Hourly) ]]/1000</f>
        <v>7.1207514854960055</v>
      </c>
    </row>
    <row r="397" spans="1:3" x14ac:dyDescent="0.25">
      <c r="A397" s="9" t="s">
        <v>300</v>
      </c>
      <c r="B397" s="12">
        <v>7132.6894289864513</v>
      </c>
      <c r="C397">
        <f>SAFADModel_final_000041[[#This Row],[Whole Building:Facility Total Electric Demand Power '[W'](Hourly) ]]/1000</f>
        <v>7.1326894289864509</v>
      </c>
    </row>
    <row r="398" spans="1:3" x14ac:dyDescent="0.25">
      <c r="A398" s="9" t="s">
        <v>301</v>
      </c>
      <c r="B398" s="12">
        <v>7136.2580339092756</v>
      </c>
      <c r="C398">
        <f>SAFADModel_final_000041[[#This Row],[Whole Building:Facility Total Electric Demand Power '[W'](Hourly) ]]/1000</f>
        <v>7.1362580339092752</v>
      </c>
    </row>
    <row r="399" spans="1:3" x14ac:dyDescent="0.25">
      <c r="A399" s="9" t="s">
        <v>302</v>
      </c>
      <c r="B399" s="12">
        <v>7138.5426831401246</v>
      </c>
      <c r="C399">
        <f>SAFADModel_final_000041[[#This Row],[Whole Building:Facility Total Electric Demand Power '[W'](Hourly) ]]/1000</f>
        <v>7.1385426831401242</v>
      </c>
    </row>
    <row r="400" spans="1:3" x14ac:dyDescent="0.25">
      <c r="A400" s="9" t="s">
        <v>303</v>
      </c>
      <c r="B400" s="12">
        <v>7143.5370478207124</v>
      </c>
      <c r="C400">
        <f>SAFADModel_final_000041[[#This Row],[Whole Building:Facility Total Electric Demand Power '[W'](Hourly) ]]/1000</f>
        <v>7.1435370478207121</v>
      </c>
    </row>
    <row r="401" spans="1:3" x14ac:dyDescent="0.25">
      <c r="A401" s="9" t="s">
        <v>304</v>
      </c>
      <c r="B401" s="12">
        <v>7144.4507186265409</v>
      </c>
      <c r="C401">
        <f>SAFADModel_final_000041[[#This Row],[Whole Building:Facility Total Electric Demand Power '[W'](Hourly) ]]/1000</f>
        <v>7.1444507186265414</v>
      </c>
    </row>
    <row r="402" spans="1:3" x14ac:dyDescent="0.25">
      <c r="A402" s="9" t="s">
        <v>305</v>
      </c>
      <c r="B402" s="12">
        <v>7135.9328921463866</v>
      </c>
      <c r="C402">
        <f>SAFADModel_final_000041[[#This Row],[Whole Building:Facility Total Electric Demand Power '[W'](Hourly) ]]/1000</f>
        <v>7.1359328921463865</v>
      </c>
    </row>
    <row r="403" spans="1:3" x14ac:dyDescent="0.25">
      <c r="A403" s="9" t="s">
        <v>306</v>
      </c>
      <c r="B403" s="12">
        <v>7117.6654173867328</v>
      </c>
      <c r="C403">
        <f>SAFADModel_final_000041[[#This Row],[Whole Building:Facility Total Electric Demand Power '[W'](Hourly) ]]/1000</f>
        <v>7.1176654173867329</v>
      </c>
    </row>
    <row r="404" spans="1:3" x14ac:dyDescent="0.25">
      <c r="A404" s="9" t="s">
        <v>307</v>
      </c>
      <c r="B404" s="12">
        <v>7089.5659474021168</v>
      </c>
      <c r="C404">
        <f>SAFADModel_final_000041[[#This Row],[Whole Building:Facility Total Electric Demand Power '[W'](Hourly) ]]/1000</f>
        <v>7.0895659474021171</v>
      </c>
    </row>
    <row r="405" spans="1:3" x14ac:dyDescent="0.25">
      <c r="A405" s="9" t="s">
        <v>308</v>
      </c>
      <c r="B405" s="12">
        <v>7055.8234904396122</v>
      </c>
      <c r="C405">
        <f>SAFADModel_final_000041[[#This Row],[Whole Building:Facility Total Electric Demand Power '[W'](Hourly) ]]/1000</f>
        <v>7.0558234904396127</v>
      </c>
    </row>
    <row r="406" spans="1:3" x14ac:dyDescent="0.25">
      <c r="A406" s="9" t="s">
        <v>309</v>
      </c>
      <c r="B406" s="12">
        <v>7037.3546297892644</v>
      </c>
      <c r="C406">
        <f>SAFADModel_final_000041[[#This Row],[Whole Building:Facility Total Electric Demand Power '[W'](Hourly) ]]/1000</f>
        <v>7.0373546297892648</v>
      </c>
    </row>
    <row r="407" spans="1:3" x14ac:dyDescent="0.25">
      <c r="A407" s="9" t="s">
        <v>310</v>
      </c>
      <c r="B407" s="12">
        <v>7003.6116335384722</v>
      </c>
      <c r="C407">
        <f>SAFADModel_final_000041[[#This Row],[Whole Building:Facility Total Electric Demand Power '[W'](Hourly) ]]/1000</f>
        <v>7.0036116335384726</v>
      </c>
    </row>
    <row r="408" spans="1:3" x14ac:dyDescent="0.25">
      <c r="A408" s="9" t="s">
        <v>311</v>
      </c>
      <c r="B408" s="12">
        <v>6972.8413503522888</v>
      </c>
      <c r="C408">
        <f>SAFADModel_final_000041[[#This Row],[Whole Building:Facility Total Electric Demand Power '[W'](Hourly) ]]/1000</f>
        <v>6.9728413503522892</v>
      </c>
    </row>
    <row r="409" spans="1:3" x14ac:dyDescent="0.25">
      <c r="A409" s="9" t="s">
        <v>312</v>
      </c>
      <c r="B409" s="12">
        <v>6941.4281690421822</v>
      </c>
      <c r="C409">
        <f>SAFADModel_final_000041[[#This Row],[Whole Building:Facility Total Electric Demand Power '[W'](Hourly) ]]/1000</f>
        <v>6.9414281690421822</v>
      </c>
    </row>
    <row r="410" spans="1:3" x14ac:dyDescent="0.25">
      <c r="A410" s="9" t="s">
        <v>313</v>
      </c>
      <c r="B410" s="12">
        <v>6926.231277866983</v>
      </c>
      <c r="C410">
        <f>SAFADModel_final_000041[[#This Row],[Whole Building:Facility Total Electric Demand Power '[W'](Hourly) ]]/1000</f>
        <v>6.9262312778669832</v>
      </c>
    </row>
    <row r="411" spans="1:3" x14ac:dyDescent="0.25">
      <c r="A411" s="9" t="s">
        <v>314</v>
      </c>
      <c r="B411" s="12">
        <v>6911.5398773981115</v>
      </c>
      <c r="C411">
        <f>SAFADModel_final_000041[[#This Row],[Whole Building:Facility Total Electric Demand Power '[W'](Hourly) ]]/1000</f>
        <v>6.9115398773981118</v>
      </c>
    </row>
    <row r="412" spans="1:3" x14ac:dyDescent="0.25">
      <c r="A412" s="9" t="s">
        <v>315</v>
      </c>
      <c r="B412" s="12">
        <v>6899.8722349605923</v>
      </c>
      <c r="C412">
        <f>SAFADModel_final_000041[[#This Row],[Whole Building:Facility Total Electric Demand Power '[W'](Hourly) ]]/1000</f>
        <v>6.8998722349605925</v>
      </c>
    </row>
    <row r="413" spans="1:3" x14ac:dyDescent="0.25">
      <c r="A413" s="9" t="s">
        <v>316</v>
      </c>
      <c r="B413" s="12">
        <v>6883.220533157667</v>
      </c>
      <c r="C413">
        <f>SAFADModel_final_000041[[#This Row],[Whole Building:Facility Total Electric Demand Power '[W'](Hourly) ]]/1000</f>
        <v>6.883220533157667</v>
      </c>
    </row>
    <row r="414" spans="1:3" x14ac:dyDescent="0.25">
      <c r="A414" s="9" t="s">
        <v>317</v>
      </c>
      <c r="B414" s="12">
        <v>6869.4897981858803</v>
      </c>
      <c r="C414">
        <f>SAFADModel_final_000041[[#This Row],[Whole Building:Facility Total Electric Demand Power '[W'](Hourly) ]]/1000</f>
        <v>6.8694897981858807</v>
      </c>
    </row>
    <row r="415" spans="1:3" x14ac:dyDescent="0.25">
      <c r="A415" s="9" t="s">
        <v>318</v>
      </c>
      <c r="B415" s="12">
        <v>6877.151699326525</v>
      </c>
      <c r="C415">
        <f>SAFADModel_final_000041[[#This Row],[Whole Building:Facility Total Electric Demand Power '[W'](Hourly) ]]/1000</f>
        <v>6.8771516993265251</v>
      </c>
    </row>
    <row r="416" spans="1:3" x14ac:dyDescent="0.25">
      <c r="A416" s="9" t="s">
        <v>319</v>
      </c>
      <c r="B416" s="12">
        <v>6931.1584404624446</v>
      </c>
      <c r="C416">
        <f>SAFADModel_final_000041[[#This Row],[Whole Building:Facility Total Electric Demand Power '[W'](Hourly) ]]/1000</f>
        <v>6.9311584404624442</v>
      </c>
    </row>
    <row r="417" spans="1:3" x14ac:dyDescent="0.25">
      <c r="A417" s="9" t="s">
        <v>320</v>
      </c>
      <c r="B417" s="12">
        <v>6996.9689523011048</v>
      </c>
      <c r="C417">
        <f>SAFADModel_final_000041[[#This Row],[Whole Building:Facility Total Electric Demand Power '[W'](Hourly) ]]/1000</f>
        <v>6.9969689523011045</v>
      </c>
    </row>
    <row r="418" spans="1:3" x14ac:dyDescent="0.25">
      <c r="A418" s="9" t="s">
        <v>321</v>
      </c>
      <c r="B418" s="12">
        <v>7051.3173962754508</v>
      </c>
      <c r="C418">
        <f>SAFADModel_final_000041[[#This Row],[Whole Building:Facility Total Electric Demand Power '[W'](Hourly) ]]/1000</f>
        <v>7.0513173962754507</v>
      </c>
    </row>
    <row r="419" spans="1:3" x14ac:dyDescent="0.25">
      <c r="A419" s="9" t="s">
        <v>322</v>
      </c>
      <c r="B419" s="12">
        <v>7084.3592426464356</v>
      </c>
      <c r="C419">
        <f>SAFADModel_final_000041[[#This Row],[Whole Building:Facility Total Electric Demand Power '[W'](Hourly) ]]/1000</f>
        <v>7.0843592426464355</v>
      </c>
    </row>
    <row r="420" spans="1:3" x14ac:dyDescent="0.25">
      <c r="A420" s="9" t="s">
        <v>323</v>
      </c>
      <c r="B420" s="12">
        <v>7115.4579372927246</v>
      </c>
      <c r="C420">
        <f>SAFADModel_final_000041[[#This Row],[Whole Building:Facility Total Electric Demand Power '[W'](Hourly) ]]/1000</f>
        <v>7.1154579372927245</v>
      </c>
    </row>
    <row r="421" spans="1:3" x14ac:dyDescent="0.25">
      <c r="A421" s="9" t="s">
        <v>324</v>
      </c>
      <c r="B421" s="12">
        <v>7138.7259085305996</v>
      </c>
      <c r="C421">
        <f>SAFADModel_final_000041[[#This Row],[Whole Building:Facility Total Electric Demand Power '[W'](Hourly) ]]/1000</f>
        <v>7.1387259085305992</v>
      </c>
    </row>
    <row r="422" spans="1:3" x14ac:dyDescent="0.25">
      <c r="A422" s="9" t="s">
        <v>325</v>
      </c>
      <c r="B422" s="12">
        <v>7153.4333522780917</v>
      </c>
      <c r="C422">
        <f>SAFADModel_final_000041[[#This Row],[Whole Building:Facility Total Electric Demand Power '[W'](Hourly) ]]/1000</f>
        <v>7.1534333522780917</v>
      </c>
    </row>
    <row r="423" spans="1:3" x14ac:dyDescent="0.25">
      <c r="A423" s="9" t="s">
        <v>326</v>
      </c>
      <c r="B423" s="12">
        <v>7153.4231901732928</v>
      </c>
      <c r="C423">
        <f>SAFADModel_final_000041[[#This Row],[Whole Building:Facility Total Electric Demand Power '[W'](Hourly) ]]/1000</f>
        <v>7.1534231901732932</v>
      </c>
    </row>
    <row r="424" spans="1:3" x14ac:dyDescent="0.25">
      <c r="A424" s="9" t="s">
        <v>327</v>
      </c>
      <c r="B424" s="12">
        <v>7133.9987321918334</v>
      </c>
      <c r="C424">
        <f>SAFADModel_final_000041[[#This Row],[Whole Building:Facility Total Electric Demand Power '[W'](Hourly) ]]/1000</f>
        <v>7.1339987321918334</v>
      </c>
    </row>
    <row r="425" spans="1:3" x14ac:dyDescent="0.25">
      <c r="A425" s="9" t="s">
        <v>328</v>
      </c>
      <c r="B425" s="12">
        <v>7091.2931094061232</v>
      </c>
      <c r="C425">
        <f>SAFADModel_final_000041[[#This Row],[Whole Building:Facility Total Electric Demand Power '[W'](Hourly) ]]/1000</f>
        <v>7.0912931094061236</v>
      </c>
    </row>
    <row r="426" spans="1:3" x14ac:dyDescent="0.25">
      <c r="A426" s="9" t="s">
        <v>329</v>
      </c>
      <c r="B426" s="12">
        <v>7047.0322243937089</v>
      </c>
      <c r="C426">
        <f>SAFADModel_final_000041[[#This Row],[Whole Building:Facility Total Electric Demand Power '[W'](Hourly) ]]/1000</f>
        <v>7.0470322243937087</v>
      </c>
    </row>
    <row r="427" spans="1:3" x14ac:dyDescent="0.25">
      <c r="A427" s="9" t="s">
        <v>330</v>
      </c>
      <c r="B427" s="12">
        <v>7013.0761775427927</v>
      </c>
      <c r="C427">
        <f>SAFADModel_final_000041[[#This Row],[Whole Building:Facility Total Electric Demand Power '[W'](Hourly) ]]/1000</f>
        <v>7.0130761775427928</v>
      </c>
    </row>
    <row r="428" spans="1:3" x14ac:dyDescent="0.25">
      <c r="A428" s="9" t="s">
        <v>331</v>
      </c>
      <c r="B428" s="12">
        <v>6995.2772414198371</v>
      </c>
      <c r="C428">
        <f>SAFADModel_final_000041[[#This Row],[Whole Building:Facility Total Electric Demand Power '[W'](Hourly) ]]/1000</f>
        <v>6.9952772414198368</v>
      </c>
    </row>
    <row r="429" spans="1:3" x14ac:dyDescent="0.25">
      <c r="A429" s="9" t="s">
        <v>332</v>
      </c>
      <c r="B429" s="12">
        <v>6983.0824393962639</v>
      </c>
      <c r="C429">
        <f>SAFADModel_final_000041[[#This Row],[Whole Building:Facility Total Electric Demand Power '[W'](Hourly) ]]/1000</f>
        <v>6.9830824393962638</v>
      </c>
    </row>
    <row r="430" spans="1:3" x14ac:dyDescent="0.25">
      <c r="A430" s="9" t="s">
        <v>333</v>
      </c>
      <c r="B430" s="12">
        <v>6970.2933078637407</v>
      </c>
      <c r="C430">
        <f>SAFADModel_final_000041[[#This Row],[Whole Building:Facility Total Electric Demand Power '[W'](Hourly) ]]/1000</f>
        <v>6.9702933078637406</v>
      </c>
    </row>
    <row r="431" spans="1:3" x14ac:dyDescent="0.25">
      <c r="A431" s="9" t="s">
        <v>334</v>
      </c>
      <c r="B431" s="12">
        <v>6953.6355545982906</v>
      </c>
      <c r="C431">
        <f>SAFADModel_final_000041[[#This Row],[Whole Building:Facility Total Electric Demand Power '[W'](Hourly) ]]/1000</f>
        <v>6.9536355545982902</v>
      </c>
    </row>
    <row r="432" spans="1:3" x14ac:dyDescent="0.25">
      <c r="A432" s="9" t="s">
        <v>335</v>
      </c>
      <c r="B432" s="12">
        <v>6942.8957810753009</v>
      </c>
      <c r="C432">
        <f>SAFADModel_final_000041[[#This Row],[Whole Building:Facility Total Electric Demand Power '[W'](Hourly) ]]/1000</f>
        <v>6.9428957810753005</v>
      </c>
    </row>
    <row r="433" spans="1:3" x14ac:dyDescent="0.25">
      <c r="A433" s="9" t="s">
        <v>336</v>
      </c>
      <c r="B433" s="12">
        <v>6932.4451669145319</v>
      </c>
      <c r="C433">
        <f>SAFADModel_final_000041[[#This Row],[Whole Building:Facility Total Electric Demand Power '[W'](Hourly) ]]/1000</f>
        <v>6.9324451669145315</v>
      </c>
    </row>
    <row r="434" spans="1:3" x14ac:dyDescent="0.25">
      <c r="A434" s="9" t="s">
        <v>337</v>
      </c>
      <c r="B434" s="12">
        <v>6929.147126772139</v>
      </c>
      <c r="C434">
        <f>SAFADModel_final_000041[[#This Row],[Whole Building:Facility Total Electric Demand Power '[W'](Hourly) ]]/1000</f>
        <v>6.929147126772139</v>
      </c>
    </row>
    <row r="435" spans="1:3" x14ac:dyDescent="0.25">
      <c r="A435" s="9" t="s">
        <v>338</v>
      </c>
      <c r="B435" s="12">
        <v>6929.235909566426</v>
      </c>
      <c r="C435">
        <f>SAFADModel_final_000041[[#This Row],[Whole Building:Facility Total Electric Demand Power '[W'](Hourly) ]]/1000</f>
        <v>6.929235909566426</v>
      </c>
    </row>
    <row r="436" spans="1:3" x14ac:dyDescent="0.25">
      <c r="A436" s="9" t="s">
        <v>339</v>
      </c>
      <c r="B436" s="12">
        <v>6914.6515498155668</v>
      </c>
      <c r="C436">
        <f>SAFADModel_final_000041[[#This Row],[Whole Building:Facility Total Electric Demand Power '[W'](Hourly) ]]/1000</f>
        <v>6.9146515498155665</v>
      </c>
    </row>
    <row r="437" spans="1:3" x14ac:dyDescent="0.25">
      <c r="A437" s="9" t="s">
        <v>340</v>
      </c>
      <c r="B437" s="12">
        <v>6877.6172080252263</v>
      </c>
      <c r="C437">
        <f>SAFADModel_final_000041[[#This Row],[Whole Building:Facility Total Electric Demand Power '[W'](Hourly) ]]/1000</f>
        <v>6.8776172080252262</v>
      </c>
    </row>
    <row r="438" spans="1:3" x14ac:dyDescent="0.25">
      <c r="A438" s="9" t="s">
        <v>341</v>
      </c>
      <c r="B438" s="12">
        <v>6840.7113038766402</v>
      </c>
      <c r="C438">
        <f>SAFADModel_final_000041[[#This Row],[Whole Building:Facility Total Electric Demand Power '[W'](Hourly) ]]/1000</f>
        <v>6.8407113038766401</v>
      </c>
    </row>
    <row r="439" spans="1:3" x14ac:dyDescent="0.25">
      <c r="A439" s="9" t="s">
        <v>342</v>
      </c>
      <c r="B439" s="12">
        <v>6845.2948876233468</v>
      </c>
      <c r="C439">
        <f>SAFADModel_final_000041[[#This Row],[Whole Building:Facility Total Electric Demand Power '[W'](Hourly) ]]/1000</f>
        <v>6.8452948876233464</v>
      </c>
    </row>
    <row r="440" spans="1:3" x14ac:dyDescent="0.25">
      <c r="A440" s="9" t="s">
        <v>343</v>
      </c>
      <c r="B440" s="12">
        <v>6928.9483559088585</v>
      </c>
      <c r="C440">
        <f>SAFADModel_final_000041[[#This Row],[Whole Building:Facility Total Electric Demand Power '[W'](Hourly) ]]/1000</f>
        <v>6.9289483559088589</v>
      </c>
    </row>
    <row r="441" spans="1:3" x14ac:dyDescent="0.25">
      <c r="A441" s="9" t="s">
        <v>344</v>
      </c>
      <c r="B441" s="12">
        <v>7027.8767848844836</v>
      </c>
      <c r="C441">
        <f>SAFADModel_final_000041[[#This Row],[Whole Building:Facility Total Electric Demand Power '[W'](Hourly) ]]/1000</f>
        <v>7.0278767848844836</v>
      </c>
    </row>
    <row r="442" spans="1:3" x14ac:dyDescent="0.25">
      <c r="A442" s="9" t="s">
        <v>345</v>
      </c>
      <c r="B442" s="12">
        <v>7093.6757910600018</v>
      </c>
      <c r="C442">
        <f>SAFADModel_final_000041[[#This Row],[Whole Building:Facility Total Electric Demand Power '[W'](Hourly) ]]/1000</f>
        <v>7.0936757910600017</v>
      </c>
    </row>
    <row r="443" spans="1:3" x14ac:dyDescent="0.25">
      <c r="A443" s="9" t="s">
        <v>346</v>
      </c>
      <c r="B443" s="12">
        <v>7121.6891379952458</v>
      </c>
      <c r="C443">
        <f>SAFADModel_final_000041[[#This Row],[Whole Building:Facility Total Electric Demand Power '[W'](Hourly) ]]/1000</f>
        <v>7.1216891379952454</v>
      </c>
    </row>
    <row r="444" spans="1:3" x14ac:dyDescent="0.25">
      <c r="A444" s="9" t="s">
        <v>347</v>
      </c>
      <c r="B444" s="12">
        <v>7144.2782606640421</v>
      </c>
      <c r="C444">
        <f>SAFADModel_final_000041[[#This Row],[Whole Building:Facility Total Electric Demand Power '[W'](Hourly) ]]/1000</f>
        <v>7.1442782606640423</v>
      </c>
    </row>
    <row r="445" spans="1:3" x14ac:dyDescent="0.25">
      <c r="A445" s="9" t="s">
        <v>348</v>
      </c>
      <c r="B445" s="12">
        <v>7159.572837948027</v>
      </c>
      <c r="C445">
        <f>SAFADModel_final_000041[[#This Row],[Whole Building:Facility Total Electric Demand Power '[W'](Hourly) ]]/1000</f>
        <v>7.1595728379480272</v>
      </c>
    </row>
    <row r="446" spans="1:3" x14ac:dyDescent="0.25">
      <c r="A446" s="9" t="s">
        <v>349</v>
      </c>
      <c r="B446" s="12">
        <v>7168.7164835297308</v>
      </c>
      <c r="C446">
        <f>SAFADModel_final_000041[[#This Row],[Whole Building:Facility Total Electric Demand Power '[W'](Hourly) ]]/1000</f>
        <v>7.1687164835297308</v>
      </c>
    </row>
    <row r="447" spans="1:3" x14ac:dyDescent="0.25">
      <c r="A447" s="9" t="s">
        <v>350</v>
      </c>
      <c r="B447" s="12">
        <v>7170.1673504848804</v>
      </c>
      <c r="C447">
        <f>SAFADModel_final_000041[[#This Row],[Whole Building:Facility Total Electric Demand Power '[W'](Hourly) ]]/1000</f>
        <v>7.1701673504848804</v>
      </c>
    </row>
    <row r="448" spans="1:3" x14ac:dyDescent="0.25">
      <c r="A448" s="9" t="s">
        <v>351</v>
      </c>
      <c r="B448" s="12">
        <v>7160.2088046374229</v>
      </c>
      <c r="C448">
        <f>SAFADModel_final_000041[[#This Row],[Whole Building:Facility Total Electric Demand Power '[W'](Hourly) ]]/1000</f>
        <v>7.1602088046374233</v>
      </c>
    </row>
    <row r="449" spans="1:3" x14ac:dyDescent="0.25">
      <c r="A449" s="9" t="s">
        <v>352</v>
      </c>
      <c r="B449" s="12">
        <v>7145.9288329067131</v>
      </c>
      <c r="C449">
        <f>SAFADModel_final_000041[[#This Row],[Whole Building:Facility Total Electric Demand Power '[W'](Hourly) ]]/1000</f>
        <v>7.145928832906713</v>
      </c>
    </row>
    <row r="450" spans="1:3" x14ac:dyDescent="0.25">
      <c r="A450" s="9" t="s">
        <v>353</v>
      </c>
      <c r="B450" s="12">
        <v>7130.0378625778858</v>
      </c>
      <c r="C450">
        <f>SAFADModel_final_000041[[#This Row],[Whole Building:Facility Total Electric Demand Power '[W'](Hourly) ]]/1000</f>
        <v>7.1300378625778862</v>
      </c>
    </row>
    <row r="451" spans="1:3" x14ac:dyDescent="0.25">
      <c r="A451" s="9" t="s">
        <v>354</v>
      </c>
      <c r="B451" s="12">
        <v>7110.7122540958526</v>
      </c>
      <c r="C451">
        <f>SAFADModel_final_000041[[#This Row],[Whole Building:Facility Total Electric Demand Power '[W'](Hourly) ]]/1000</f>
        <v>7.1107122540958523</v>
      </c>
    </row>
    <row r="452" spans="1:3" x14ac:dyDescent="0.25">
      <c r="A452" s="9" t="s">
        <v>355</v>
      </c>
      <c r="B452" s="12">
        <v>7082.7076799314709</v>
      </c>
      <c r="C452">
        <f>SAFADModel_final_000041[[#This Row],[Whole Building:Facility Total Electric Demand Power '[W'](Hourly) ]]/1000</f>
        <v>7.0827076799314712</v>
      </c>
    </row>
    <row r="453" spans="1:3" x14ac:dyDescent="0.25">
      <c r="A453" s="9" t="s">
        <v>356</v>
      </c>
      <c r="B453" s="12">
        <v>7040.5114253835127</v>
      </c>
      <c r="C453">
        <f>SAFADModel_final_000041[[#This Row],[Whole Building:Facility Total Electric Demand Power '[W'](Hourly) ]]/1000</f>
        <v>7.0405114253835128</v>
      </c>
    </row>
    <row r="454" spans="1:3" x14ac:dyDescent="0.25">
      <c r="A454" s="9" t="s">
        <v>357</v>
      </c>
      <c r="B454" s="12">
        <v>7005.9882293395212</v>
      </c>
      <c r="C454">
        <f>SAFADModel_final_000041[[#This Row],[Whole Building:Facility Total Electric Demand Power '[W'](Hourly) ]]/1000</f>
        <v>7.005988229339521</v>
      </c>
    </row>
    <row r="455" spans="1:3" x14ac:dyDescent="0.25">
      <c r="A455" s="9" t="s">
        <v>358</v>
      </c>
      <c r="B455" s="12">
        <v>6959.3965821021375</v>
      </c>
      <c r="C455">
        <f>SAFADModel_final_000041[[#This Row],[Whole Building:Facility Total Electric Demand Power '[W'](Hourly) ]]/1000</f>
        <v>6.9593965821021371</v>
      </c>
    </row>
    <row r="456" spans="1:3" x14ac:dyDescent="0.25">
      <c r="A456" s="9" t="s">
        <v>359</v>
      </c>
      <c r="B456" s="12">
        <v>6906.9100361401934</v>
      </c>
      <c r="C456">
        <f>SAFADModel_final_000041[[#This Row],[Whole Building:Facility Total Electric Demand Power '[W'](Hourly) ]]/1000</f>
        <v>6.9069100361401929</v>
      </c>
    </row>
    <row r="457" spans="1:3" x14ac:dyDescent="0.25">
      <c r="A457" s="9" t="s">
        <v>360</v>
      </c>
      <c r="B457" s="12">
        <v>6874.7290531305189</v>
      </c>
      <c r="C457">
        <f>SAFADModel_final_000041[[#This Row],[Whole Building:Facility Total Electric Demand Power '[W'](Hourly) ]]/1000</f>
        <v>6.874729053130519</v>
      </c>
    </row>
    <row r="458" spans="1:3" x14ac:dyDescent="0.25">
      <c r="A458" s="9" t="s">
        <v>629</v>
      </c>
      <c r="B458" s="12">
        <v>6904.1494312541399</v>
      </c>
      <c r="C458">
        <f>SAFADModel_final_000041[[#This Row],[Whole Building:Facility Total Electric Demand Power '[W'](Hourly) ]]/1000</f>
        <v>6.9041494312541403</v>
      </c>
    </row>
    <row r="459" spans="1:3" x14ac:dyDescent="0.25">
      <c r="A459" s="9" t="s">
        <v>630</v>
      </c>
      <c r="B459" s="12">
        <v>6941.0986691870094</v>
      </c>
      <c r="C459">
        <f>SAFADModel_final_000041[[#This Row],[Whole Building:Facility Total Electric Demand Power '[W'](Hourly) ]]/1000</f>
        <v>6.9410986691870091</v>
      </c>
    </row>
    <row r="460" spans="1:3" x14ac:dyDescent="0.25">
      <c r="A460" s="9" t="s">
        <v>631</v>
      </c>
      <c r="B460" s="12">
        <v>6950.9229013211507</v>
      </c>
      <c r="C460">
        <f>SAFADModel_final_000041[[#This Row],[Whole Building:Facility Total Electric Demand Power '[W'](Hourly) ]]/1000</f>
        <v>6.9509229013211504</v>
      </c>
    </row>
    <row r="461" spans="1:3" x14ac:dyDescent="0.25">
      <c r="A461" s="9" t="s">
        <v>632</v>
      </c>
      <c r="B461" s="12">
        <v>6910.9028446756192</v>
      </c>
      <c r="C461">
        <f>SAFADModel_final_000041[[#This Row],[Whole Building:Facility Total Electric Demand Power '[W'](Hourly) ]]/1000</f>
        <v>6.9109028446756193</v>
      </c>
    </row>
    <row r="462" spans="1:3" x14ac:dyDescent="0.25">
      <c r="A462" s="9" t="s">
        <v>633</v>
      </c>
      <c r="B462" s="12">
        <v>6860.5980988123583</v>
      </c>
      <c r="C462">
        <f>SAFADModel_final_000041[[#This Row],[Whole Building:Facility Total Electric Demand Power '[W'](Hourly) ]]/1000</f>
        <v>6.8605980988123587</v>
      </c>
    </row>
    <row r="463" spans="1:3" x14ac:dyDescent="0.25">
      <c r="A463" s="9" t="s">
        <v>634</v>
      </c>
      <c r="B463" s="12">
        <v>6850.2983262439548</v>
      </c>
      <c r="C463">
        <f>SAFADModel_final_000041[[#This Row],[Whole Building:Facility Total Electric Demand Power '[W'](Hourly) ]]/1000</f>
        <v>6.850298326243955</v>
      </c>
    </row>
    <row r="464" spans="1:3" x14ac:dyDescent="0.25">
      <c r="A464" s="9" t="s">
        <v>635</v>
      </c>
      <c r="B464" s="12">
        <v>6922.1895720660186</v>
      </c>
      <c r="C464">
        <f>SAFADModel_final_000041[[#This Row],[Whole Building:Facility Total Electric Demand Power '[W'](Hourly) ]]/1000</f>
        <v>6.9221895720660189</v>
      </c>
    </row>
    <row r="465" spans="1:3" x14ac:dyDescent="0.25">
      <c r="A465" s="9" t="s">
        <v>636</v>
      </c>
      <c r="B465" s="12">
        <v>7011.1579343224812</v>
      </c>
      <c r="C465">
        <f>SAFADModel_final_000041[[#This Row],[Whole Building:Facility Total Electric Demand Power '[W'](Hourly) ]]/1000</f>
        <v>7.0111579343224815</v>
      </c>
    </row>
    <row r="466" spans="1:3" x14ac:dyDescent="0.25">
      <c r="A466" s="9" t="s">
        <v>637</v>
      </c>
      <c r="B466" s="12">
        <v>7076.144810043309</v>
      </c>
      <c r="C466">
        <f>SAFADModel_final_000041[[#This Row],[Whole Building:Facility Total Electric Demand Power '[W'](Hourly) ]]/1000</f>
        <v>7.0761448100433091</v>
      </c>
    </row>
    <row r="467" spans="1:3" x14ac:dyDescent="0.25">
      <c r="A467" s="9" t="s">
        <v>638</v>
      </c>
      <c r="B467" s="12">
        <v>7114.321601196657</v>
      </c>
      <c r="C467">
        <f>SAFADModel_final_000041[[#This Row],[Whole Building:Facility Total Electric Demand Power '[W'](Hourly) ]]/1000</f>
        <v>7.1143216011966572</v>
      </c>
    </row>
    <row r="468" spans="1:3" x14ac:dyDescent="0.25">
      <c r="A468" s="9" t="s">
        <v>639</v>
      </c>
      <c r="B468" s="12">
        <v>7135.2323576095287</v>
      </c>
      <c r="C468">
        <f>SAFADModel_final_000041[[#This Row],[Whole Building:Facility Total Electric Demand Power '[W'](Hourly) ]]/1000</f>
        <v>7.1352323576095289</v>
      </c>
    </row>
    <row r="469" spans="1:3" x14ac:dyDescent="0.25">
      <c r="A469" s="9" t="s">
        <v>640</v>
      </c>
      <c r="B469" s="12">
        <v>7156.6760170081516</v>
      </c>
      <c r="C469">
        <f>SAFADModel_final_000041[[#This Row],[Whole Building:Facility Total Electric Demand Power '[W'](Hourly) ]]/1000</f>
        <v>7.1566760170081514</v>
      </c>
    </row>
    <row r="470" spans="1:3" x14ac:dyDescent="0.25">
      <c r="A470" s="9" t="s">
        <v>641</v>
      </c>
      <c r="B470" s="12">
        <v>7175.2295190050982</v>
      </c>
      <c r="C470">
        <f>SAFADModel_final_000041[[#This Row],[Whole Building:Facility Total Electric Demand Power '[W'](Hourly) ]]/1000</f>
        <v>7.1752295190050983</v>
      </c>
    </row>
    <row r="471" spans="1:3" x14ac:dyDescent="0.25">
      <c r="A471" s="9" t="s">
        <v>642</v>
      </c>
      <c r="B471" s="12">
        <v>7182.5438081316533</v>
      </c>
      <c r="C471">
        <f>SAFADModel_final_000041[[#This Row],[Whole Building:Facility Total Electric Demand Power '[W'](Hourly) ]]/1000</f>
        <v>7.1825438081316531</v>
      </c>
    </row>
    <row r="472" spans="1:3" x14ac:dyDescent="0.25">
      <c r="A472" s="9" t="s">
        <v>643</v>
      </c>
      <c r="B472" s="12">
        <v>7173.6180123736985</v>
      </c>
      <c r="C472">
        <f>SAFADModel_final_000041[[#This Row],[Whole Building:Facility Total Electric Demand Power '[W'](Hourly) ]]/1000</f>
        <v>7.1736180123736988</v>
      </c>
    </row>
    <row r="473" spans="1:3" x14ac:dyDescent="0.25">
      <c r="A473" s="9" t="s">
        <v>644</v>
      </c>
      <c r="B473" s="12">
        <v>7150.7671431190165</v>
      </c>
      <c r="C473">
        <f>SAFADModel_final_000041[[#This Row],[Whole Building:Facility Total Electric Demand Power '[W'](Hourly) ]]/1000</f>
        <v>7.1507671431190163</v>
      </c>
    </row>
    <row r="474" spans="1:3" x14ac:dyDescent="0.25">
      <c r="A474" s="9" t="s">
        <v>645</v>
      </c>
      <c r="B474" s="12">
        <v>7127.2264014859256</v>
      </c>
      <c r="C474">
        <f>SAFADModel_final_000041[[#This Row],[Whole Building:Facility Total Electric Demand Power '[W'](Hourly) ]]/1000</f>
        <v>7.1272264014859257</v>
      </c>
    </row>
    <row r="475" spans="1:3" x14ac:dyDescent="0.25">
      <c r="A475" s="9" t="s">
        <v>646</v>
      </c>
      <c r="B475" s="12">
        <v>7108.5494991194164</v>
      </c>
      <c r="C475">
        <f>SAFADModel_final_000041[[#This Row],[Whole Building:Facility Total Electric Demand Power '[W'](Hourly) ]]/1000</f>
        <v>7.108549499119416</v>
      </c>
    </row>
    <row r="476" spans="1:3" x14ac:dyDescent="0.25">
      <c r="A476" s="9" t="s">
        <v>647</v>
      </c>
      <c r="B476" s="12">
        <v>7094.9199325468762</v>
      </c>
      <c r="C476">
        <f>SAFADModel_final_000041[[#This Row],[Whole Building:Facility Total Electric Demand Power '[W'](Hourly) ]]/1000</f>
        <v>7.0949199325468761</v>
      </c>
    </row>
    <row r="477" spans="1:3" x14ac:dyDescent="0.25">
      <c r="A477" s="9" t="s">
        <v>648</v>
      </c>
      <c r="B477" s="12">
        <v>7086.1629032485043</v>
      </c>
      <c r="C477">
        <f>SAFADModel_final_000041[[#This Row],[Whole Building:Facility Total Electric Demand Power '[W'](Hourly) ]]/1000</f>
        <v>7.0861629032485043</v>
      </c>
    </row>
    <row r="478" spans="1:3" x14ac:dyDescent="0.25">
      <c r="A478" s="9" t="s">
        <v>649</v>
      </c>
      <c r="B478" s="12">
        <v>7076.5170696048845</v>
      </c>
      <c r="C478">
        <f>SAFADModel_final_000041[[#This Row],[Whole Building:Facility Total Electric Demand Power '[W'](Hourly) ]]/1000</f>
        <v>7.0765170696048845</v>
      </c>
    </row>
    <row r="479" spans="1:3" x14ac:dyDescent="0.25">
      <c r="A479" s="9" t="s">
        <v>650</v>
      </c>
      <c r="B479" s="12">
        <v>7068.5072406878144</v>
      </c>
      <c r="C479">
        <f>SAFADModel_final_000041[[#This Row],[Whole Building:Facility Total Electric Demand Power '[W'](Hourly) ]]/1000</f>
        <v>7.068507240687814</v>
      </c>
    </row>
    <row r="480" spans="1:3" x14ac:dyDescent="0.25">
      <c r="A480" s="9" t="s">
        <v>651</v>
      </c>
      <c r="B480" s="12">
        <v>7057.8412242622144</v>
      </c>
      <c r="C480">
        <f>SAFADModel_final_000041[[#This Row],[Whole Building:Facility Total Electric Demand Power '[W'](Hourly) ]]/1000</f>
        <v>7.0578412242622139</v>
      </c>
    </row>
    <row r="481" spans="1:3" x14ac:dyDescent="0.25">
      <c r="A481" s="9" t="s">
        <v>652</v>
      </c>
      <c r="B481" s="12">
        <v>7033.5277424029728</v>
      </c>
      <c r="C481">
        <f>SAFADModel_final_000041[[#This Row],[Whole Building:Facility Total Electric Demand Power '[W'](Hourly) ]]/1000</f>
        <v>7.0335277424029732</v>
      </c>
    </row>
    <row r="482" spans="1:3" x14ac:dyDescent="0.25">
      <c r="A482" s="9" t="s">
        <v>653</v>
      </c>
      <c r="B482" s="12">
        <v>7000.9327141172207</v>
      </c>
      <c r="C482">
        <f>SAFADModel_final_000041[[#This Row],[Whole Building:Facility Total Electric Demand Power '[W'](Hourly) ]]/1000</f>
        <v>7.0009327141172211</v>
      </c>
    </row>
    <row r="483" spans="1:3" x14ac:dyDescent="0.25">
      <c r="A483" s="9" t="s">
        <v>654</v>
      </c>
      <c r="B483" s="12">
        <v>6968.7030990293015</v>
      </c>
      <c r="C483">
        <f>SAFADModel_final_000041[[#This Row],[Whole Building:Facility Total Electric Demand Power '[W'](Hourly) ]]/1000</f>
        <v>6.9687030990293017</v>
      </c>
    </row>
    <row r="484" spans="1:3" x14ac:dyDescent="0.25">
      <c r="A484" s="9" t="s">
        <v>655</v>
      </c>
      <c r="B484" s="12">
        <v>6945.1050782069824</v>
      </c>
      <c r="C484">
        <f>SAFADModel_final_000041[[#This Row],[Whole Building:Facility Total Electric Demand Power '[W'](Hourly) ]]/1000</f>
        <v>6.9451050782069821</v>
      </c>
    </row>
    <row r="485" spans="1:3" x14ac:dyDescent="0.25">
      <c r="A485" s="9" t="s">
        <v>656</v>
      </c>
      <c r="B485" s="12">
        <v>6940.6731112881607</v>
      </c>
      <c r="C485">
        <f>SAFADModel_final_000041[[#This Row],[Whole Building:Facility Total Electric Demand Power '[W'](Hourly) ]]/1000</f>
        <v>6.9406731112881603</v>
      </c>
    </row>
    <row r="486" spans="1:3" x14ac:dyDescent="0.25">
      <c r="A486" s="9" t="s">
        <v>657</v>
      </c>
      <c r="B486" s="12">
        <v>6939.7400516075431</v>
      </c>
      <c r="C486">
        <f>SAFADModel_final_000041[[#This Row],[Whole Building:Facility Total Electric Demand Power '[W'](Hourly) ]]/1000</f>
        <v>6.9397400516075427</v>
      </c>
    </row>
    <row r="487" spans="1:3" x14ac:dyDescent="0.25">
      <c r="A487" s="9" t="s">
        <v>658</v>
      </c>
      <c r="B487" s="12">
        <v>6949.0051567866803</v>
      </c>
      <c r="C487">
        <f>SAFADModel_final_000041[[#This Row],[Whole Building:Facility Total Electric Demand Power '[W'](Hourly) ]]/1000</f>
        <v>6.9490051567866802</v>
      </c>
    </row>
    <row r="488" spans="1:3" x14ac:dyDescent="0.25">
      <c r="A488" s="9" t="s">
        <v>659</v>
      </c>
      <c r="B488" s="12">
        <v>6974.01228659352</v>
      </c>
      <c r="C488">
        <f>SAFADModel_final_000041[[#This Row],[Whole Building:Facility Total Electric Demand Power '[W'](Hourly) ]]/1000</f>
        <v>6.9740122865935197</v>
      </c>
    </row>
    <row r="489" spans="1:3" x14ac:dyDescent="0.25">
      <c r="A489" s="9" t="s">
        <v>660</v>
      </c>
      <c r="B489" s="12">
        <v>7011.8419466193163</v>
      </c>
      <c r="C489">
        <f>SAFADModel_final_000041[[#This Row],[Whole Building:Facility Total Electric Demand Power '[W'](Hourly) ]]/1000</f>
        <v>7.0118419466193167</v>
      </c>
    </row>
    <row r="490" spans="1:3" x14ac:dyDescent="0.25">
      <c r="A490" s="9" t="s">
        <v>661</v>
      </c>
      <c r="B490" s="12">
        <v>7056.5222211750233</v>
      </c>
      <c r="C490">
        <f>SAFADModel_final_000041[[#This Row],[Whole Building:Facility Total Electric Demand Power '[W'](Hourly) ]]/1000</f>
        <v>7.0565222211750234</v>
      </c>
    </row>
    <row r="491" spans="1:3" x14ac:dyDescent="0.25">
      <c r="A491" s="9" t="s">
        <v>662</v>
      </c>
      <c r="B491" s="12">
        <v>7101.3611767973052</v>
      </c>
      <c r="C491">
        <f>SAFADModel_final_000041[[#This Row],[Whole Building:Facility Total Electric Demand Power '[W'](Hourly) ]]/1000</f>
        <v>7.1013611767973055</v>
      </c>
    </row>
    <row r="492" spans="1:3" x14ac:dyDescent="0.25">
      <c r="A492" s="9" t="s">
        <v>663</v>
      </c>
      <c r="B492" s="12">
        <v>7134.673933248705</v>
      </c>
      <c r="C492">
        <f>SAFADModel_final_000041[[#This Row],[Whole Building:Facility Total Electric Demand Power '[W'](Hourly) ]]/1000</f>
        <v>7.1346739332487052</v>
      </c>
    </row>
    <row r="493" spans="1:3" x14ac:dyDescent="0.25">
      <c r="A493" s="9" t="s">
        <v>664</v>
      </c>
      <c r="B493" s="12">
        <v>7159.6990616851535</v>
      </c>
      <c r="C493">
        <f>SAFADModel_final_000041[[#This Row],[Whole Building:Facility Total Electric Demand Power '[W'](Hourly) ]]/1000</f>
        <v>7.1596990616851537</v>
      </c>
    </row>
    <row r="494" spans="1:3" x14ac:dyDescent="0.25">
      <c r="A494" s="9" t="s">
        <v>665</v>
      </c>
      <c r="B494" s="12">
        <v>7179.9411502555422</v>
      </c>
      <c r="C494">
        <f>SAFADModel_final_000041[[#This Row],[Whole Building:Facility Total Electric Demand Power '[W'](Hourly) ]]/1000</f>
        <v>7.1799411502555426</v>
      </c>
    </row>
    <row r="495" spans="1:3" x14ac:dyDescent="0.25">
      <c r="A495" s="9" t="s">
        <v>666</v>
      </c>
      <c r="B495" s="12">
        <v>7186.6547846772046</v>
      </c>
      <c r="C495">
        <f>SAFADModel_final_000041[[#This Row],[Whole Building:Facility Total Electric Demand Power '[W'](Hourly) ]]/1000</f>
        <v>7.1866547846772049</v>
      </c>
    </row>
    <row r="496" spans="1:3" x14ac:dyDescent="0.25">
      <c r="A496" s="9" t="s">
        <v>667</v>
      </c>
      <c r="B496" s="12">
        <v>7181.392488265551</v>
      </c>
      <c r="C496">
        <f>SAFADModel_final_000041[[#This Row],[Whole Building:Facility Total Electric Demand Power '[W'](Hourly) ]]/1000</f>
        <v>7.1813924882655513</v>
      </c>
    </row>
    <row r="497" spans="1:3" x14ac:dyDescent="0.25">
      <c r="A497" s="9" t="s">
        <v>668</v>
      </c>
      <c r="B497" s="12">
        <v>7168.0813077931298</v>
      </c>
      <c r="C497">
        <f>SAFADModel_final_000041[[#This Row],[Whole Building:Facility Total Electric Demand Power '[W'](Hourly) ]]/1000</f>
        <v>7.1680813077931296</v>
      </c>
    </row>
    <row r="498" spans="1:3" x14ac:dyDescent="0.25">
      <c r="A498" s="9" t="s">
        <v>669</v>
      </c>
      <c r="B498" s="12">
        <v>7149.9057464269863</v>
      </c>
      <c r="C498">
        <f>SAFADModel_final_000041[[#This Row],[Whole Building:Facility Total Electric Demand Power '[W'](Hourly) ]]/1000</f>
        <v>7.1499057464269864</v>
      </c>
    </row>
    <row r="499" spans="1:3" x14ac:dyDescent="0.25">
      <c r="A499" s="9" t="s">
        <v>670</v>
      </c>
      <c r="B499" s="12">
        <v>7127.9202127240133</v>
      </c>
      <c r="C499">
        <f>SAFADModel_final_000041[[#This Row],[Whole Building:Facility Total Electric Demand Power '[W'](Hourly) ]]/1000</f>
        <v>7.1279202127240131</v>
      </c>
    </row>
    <row r="500" spans="1:3" x14ac:dyDescent="0.25">
      <c r="A500" s="9" t="s">
        <v>671</v>
      </c>
      <c r="B500" s="12">
        <v>7102.6356175192968</v>
      </c>
      <c r="C500">
        <f>SAFADModel_final_000041[[#This Row],[Whole Building:Facility Total Electric Demand Power '[W'](Hourly) ]]/1000</f>
        <v>7.1026356175192964</v>
      </c>
    </row>
    <row r="501" spans="1:3" x14ac:dyDescent="0.25">
      <c r="A501" s="9" t="s">
        <v>672</v>
      </c>
      <c r="B501" s="12">
        <v>7077.9403648330963</v>
      </c>
      <c r="C501">
        <f>SAFADModel_final_000041[[#This Row],[Whole Building:Facility Total Electric Demand Power '[W'](Hourly) ]]/1000</f>
        <v>7.0779403648330961</v>
      </c>
    </row>
    <row r="502" spans="1:3" x14ac:dyDescent="0.25">
      <c r="A502" s="9" t="s">
        <v>673</v>
      </c>
      <c r="B502" s="12">
        <v>7056.9471035300967</v>
      </c>
      <c r="C502">
        <f>SAFADModel_final_000041[[#This Row],[Whole Building:Facility Total Electric Demand Power '[W'](Hourly) ]]/1000</f>
        <v>7.0569471035300966</v>
      </c>
    </row>
    <row r="503" spans="1:3" x14ac:dyDescent="0.25">
      <c r="A503" s="9" t="s">
        <v>674</v>
      </c>
      <c r="B503" s="12">
        <v>7033.0025466088018</v>
      </c>
      <c r="C503">
        <f>SAFADModel_final_000041[[#This Row],[Whole Building:Facility Total Electric Demand Power '[W'](Hourly) ]]/1000</f>
        <v>7.0330025466088015</v>
      </c>
    </row>
    <row r="504" spans="1:3" x14ac:dyDescent="0.25">
      <c r="A504" s="9" t="s">
        <v>675</v>
      </c>
      <c r="B504" s="12">
        <v>7003.253016015381</v>
      </c>
      <c r="C504">
        <f>SAFADModel_final_000041[[#This Row],[Whole Building:Facility Total Electric Demand Power '[W'](Hourly) ]]/1000</f>
        <v>7.003253016015381</v>
      </c>
    </row>
    <row r="505" spans="1:3" x14ac:dyDescent="0.25">
      <c r="A505" s="9" t="s">
        <v>676</v>
      </c>
      <c r="B505" s="12">
        <v>6971.0239418824931</v>
      </c>
      <c r="C505">
        <f>SAFADModel_final_000041[[#This Row],[Whole Building:Facility Total Electric Demand Power '[W'](Hourly) ]]/1000</f>
        <v>6.9710239418824935</v>
      </c>
    </row>
    <row r="506" spans="1:3" x14ac:dyDescent="0.25">
      <c r="A506" s="9" t="s">
        <v>361</v>
      </c>
      <c r="B506" s="12">
        <v>6947.2103750025462</v>
      </c>
      <c r="C506">
        <f>SAFADModel_final_000041[[#This Row],[Whole Building:Facility Total Electric Demand Power '[W'](Hourly) ]]/1000</f>
        <v>6.9472103750025465</v>
      </c>
    </row>
    <row r="507" spans="1:3" x14ac:dyDescent="0.25">
      <c r="A507" s="9" t="s">
        <v>362</v>
      </c>
      <c r="B507" s="12">
        <v>6920.5529910749829</v>
      </c>
      <c r="C507">
        <f>SAFADModel_final_000041[[#This Row],[Whole Building:Facility Total Electric Demand Power '[W'](Hourly) ]]/1000</f>
        <v>6.9205529910749828</v>
      </c>
    </row>
    <row r="508" spans="1:3" x14ac:dyDescent="0.25">
      <c r="A508" s="9" t="s">
        <v>363</v>
      </c>
      <c r="B508" s="12">
        <v>6902.3360043095608</v>
      </c>
      <c r="C508">
        <f>SAFADModel_final_000041[[#This Row],[Whole Building:Facility Total Electric Demand Power '[W'](Hourly) ]]/1000</f>
        <v>6.9023360043095607</v>
      </c>
    </row>
    <row r="509" spans="1:3" x14ac:dyDescent="0.25">
      <c r="A509" s="9" t="s">
        <v>364</v>
      </c>
      <c r="B509" s="12">
        <v>6895.6374736766675</v>
      </c>
      <c r="C509">
        <f>SAFADModel_final_000041[[#This Row],[Whole Building:Facility Total Electric Demand Power '[W'](Hourly) ]]/1000</f>
        <v>6.8956374736766675</v>
      </c>
    </row>
    <row r="510" spans="1:3" x14ac:dyDescent="0.25">
      <c r="A510" s="9" t="s">
        <v>365</v>
      </c>
      <c r="B510" s="12">
        <v>6885.4101318840103</v>
      </c>
      <c r="C510">
        <f>SAFADModel_final_000041[[#This Row],[Whole Building:Facility Total Electric Demand Power '[W'](Hourly) ]]/1000</f>
        <v>6.8854101318840106</v>
      </c>
    </row>
    <row r="511" spans="1:3" x14ac:dyDescent="0.25">
      <c r="A511" s="9" t="s">
        <v>366</v>
      </c>
      <c r="B511" s="12">
        <v>6901.3188733967909</v>
      </c>
      <c r="C511">
        <f>SAFADModel_final_000041[[#This Row],[Whole Building:Facility Total Electric Demand Power '[W'](Hourly) ]]/1000</f>
        <v>6.9013188733967912</v>
      </c>
    </row>
    <row r="512" spans="1:3" x14ac:dyDescent="0.25">
      <c r="A512" s="9" t="s">
        <v>367</v>
      </c>
      <c r="B512" s="12">
        <v>6963.7237051069997</v>
      </c>
      <c r="C512">
        <f>SAFADModel_final_000041[[#This Row],[Whole Building:Facility Total Electric Demand Power '[W'](Hourly) ]]/1000</f>
        <v>6.9637237051069993</v>
      </c>
    </row>
    <row r="513" spans="1:3" x14ac:dyDescent="0.25">
      <c r="A513" s="9" t="s">
        <v>368</v>
      </c>
      <c r="B513" s="12">
        <v>24800.011157939585</v>
      </c>
      <c r="C513">
        <f>SAFADModel_final_000041[[#This Row],[Whole Building:Facility Total Electric Demand Power '[W'](Hourly) ]]/1000</f>
        <v>24.800011157939586</v>
      </c>
    </row>
    <row r="514" spans="1:3" x14ac:dyDescent="0.25">
      <c r="A514" s="9" t="s">
        <v>369</v>
      </c>
      <c r="B514" s="12">
        <v>65932.400227817838</v>
      </c>
      <c r="C514">
        <f>SAFADModel_final_000041[[#This Row],[Whole Building:Facility Total Electric Demand Power '[W'](Hourly) ]]/1000</f>
        <v>65.932400227817837</v>
      </c>
    </row>
    <row r="515" spans="1:3" x14ac:dyDescent="0.25">
      <c r="A515" s="9" t="s">
        <v>370</v>
      </c>
      <c r="B515" s="12">
        <v>106808.86196700232</v>
      </c>
      <c r="C515">
        <f>SAFADModel_final_000041[[#This Row],[Whole Building:Facility Total Electric Demand Power '[W'](Hourly) ]]/1000</f>
        <v>106.80886196700231</v>
      </c>
    </row>
    <row r="516" spans="1:3" x14ac:dyDescent="0.25">
      <c r="A516" s="9" t="s">
        <v>371</v>
      </c>
      <c r="B516" s="12">
        <v>103251.34978226019</v>
      </c>
      <c r="C516">
        <f>SAFADModel_final_000041[[#This Row],[Whole Building:Facility Total Electric Demand Power '[W'](Hourly) ]]/1000</f>
        <v>103.25134978226019</v>
      </c>
    </row>
    <row r="517" spans="1:3" x14ac:dyDescent="0.25">
      <c r="A517" s="9" t="s">
        <v>372</v>
      </c>
      <c r="B517" s="12">
        <v>141457.29693265719</v>
      </c>
      <c r="C517">
        <f>SAFADModel_final_000041[[#This Row],[Whole Building:Facility Total Electric Demand Power '[W'](Hourly) ]]/1000</f>
        <v>141.45729693265719</v>
      </c>
    </row>
    <row r="518" spans="1:3" x14ac:dyDescent="0.25">
      <c r="A518" s="9" t="s">
        <v>373</v>
      </c>
      <c r="B518" s="12">
        <v>140009.60911169884</v>
      </c>
      <c r="C518">
        <f>SAFADModel_final_000041[[#This Row],[Whole Building:Facility Total Electric Demand Power '[W'](Hourly) ]]/1000</f>
        <v>140.00960911169884</v>
      </c>
    </row>
    <row r="519" spans="1:3" x14ac:dyDescent="0.25">
      <c r="A519" s="9" t="s">
        <v>374</v>
      </c>
      <c r="B519" s="12">
        <v>143761.16285750605</v>
      </c>
      <c r="C519">
        <f>SAFADModel_final_000041[[#This Row],[Whole Building:Facility Total Electric Demand Power '[W'](Hourly) ]]/1000</f>
        <v>143.76116285750604</v>
      </c>
    </row>
    <row r="520" spans="1:3" x14ac:dyDescent="0.25">
      <c r="A520" s="9" t="s">
        <v>375</v>
      </c>
      <c r="B520" s="12">
        <v>149956.51432966752</v>
      </c>
      <c r="C520">
        <f>SAFADModel_final_000041[[#This Row],[Whole Building:Facility Total Electric Demand Power '[W'](Hourly) ]]/1000</f>
        <v>149.95651432966753</v>
      </c>
    </row>
    <row r="521" spans="1:3" x14ac:dyDescent="0.25">
      <c r="A521" s="9" t="s">
        <v>376</v>
      </c>
      <c r="B521" s="12">
        <v>142266.23807016676</v>
      </c>
      <c r="C521">
        <f>SAFADModel_final_000041[[#This Row],[Whole Building:Facility Total Electric Demand Power '[W'](Hourly) ]]/1000</f>
        <v>142.26623807016676</v>
      </c>
    </row>
    <row r="522" spans="1:3" x14ac:dyDescent="0.25">
      <c r="A522" s="9" t="s">
        <v>377</v>
      </c>
      <c r="B522" s="12">
        <v>128203.5488999946</v>
      </c>
      <c r="C522">
        <f>SAFADModel_final_000041[[#This Row],[Whole Building:Facility Total Electric Demand Power '[W'](Hourly) ]]/1000</f>
        <v>128.20354889999459</v>
      </c>
    </row>
    <row r="523" spans="1:3" x14ac:dyDescent="0.25">
      <c r="A523" s="9" t="s">
        <v>378</v>
      </c>
      <c r="B523" s="12">
        <v>44680.564794914564</v>
      </c>
      <c r="C523">
        <f>SAFADModel_final_000041[[#This Row],[Whole Building:Facility Total Electric Demand Power '[W'](Hourly) ]]/1000</f>
        <v>44.680564794914567</v>
      </c>
    </row>
    <row r="524" spans="1:3" x14ac:dyDescent="0.25">
      <c r="A524" s="9" t="s">
        <v>379</v>
      </c>
      <c r="B524" s="12">
        <v>22039.869036915989</v>
      </c>
      <c r="C524">
        <f>SAFADModel_final_000041[[#This Row],[Whole Building:Facility Total Electric Demand Power '[W'](Hourly) ]]/1000</f>
        <v>22.039869036915988</v>
      </c>
    </row>
    <row r="525" spans="1:3" x14ac:dyDescent="0.25">
      <c r="A525" s="9" t="s">
        <v>380</v>
      </c>
      <c r="B525" s="12">
        <v>9527.5657450644048</v>
      </c>
      <c r="C525">
        <f>SAFADModel_final_000041[[#This Row],[Whole Building:Facility Total Electric Demand Power '[W'](Hourly) ]]/1000</f>
        <v>9.527565745064404</v>
      </c>
    </row>
    <row r="526" spans="1:3" x14ac:dyDescent="0.25">
      <c r="A526" s="9" t="s">
        <v>381</v>
      </c>
      <c r="B526" s="12">
        <v>7374.8726207854588</v>
      </c>
      <c r="C526">
        <f>SAFADModel_final_000041[[#This Row],[Whole Building:Facility Total Electric Demand Power '[W'](Hourly) ]]/1000</f>
        <v>7.3748726207854585</v>
      </c>
    </row>
    <row r="527" spans="1:3" x14ac:dyDescent="0.25">
      <c r="A527" s="9" t="s">
        <v>382</v>
      </c>
      <c r="B527" s="12">
        <v>6938.4984941706389</v>
      </c>
      <c r="C527">
        <f>SAFADModel_final_000041[[#This Row],[Whole Building:Facility Total Electric Demand Power '[W'](Hourly) ]]/1000</f>
        <v>6.9384984941706387</v>
      </c>
    </row>
    <row r="528" spans="1:3" x14ac:dyDescent="0.25">
      <c r="A528" s="9" t="s">
        <v>383</v>
      </c>
      <c r="B528" s="12">
        <v>6921.6650142752624</v>
      </c>
      <c r="C528">
        <f>SAFADModel_final_000041[[#This Row],[Whole Building:Facility Total Electric Demand Power '[W'](Hourly) ]]/1000</f>
        <v>6.9216650142752627</v>
      </c>
    </row>
    <row r="529" spans="1:3" x14ac:dyDescent="0.25">
      <c r="A529" s="9" t="s">
        <v>384</v>
      </c>
      <c r="B529" s="12">
        <v>6912.1602906626367</v>
      </c>
      <c r="C529">
        <f>SAFADModel_final_000041[[#This Row],[Whole Building:Facility Total Electric Demand Power '[W'](Hourly) ]]/1000</f>
        <v>6.9121602906626372</v>
      </c>
    </row>
    <row r="530" spans="1:3" x14ac:dyDescent="0.25">
      <c r="A530" s="9" t="s">
        <v>385</v>
      </c>
      <c r="B530" s="12">
        <v>6909.0880767085582</v>
      </c>
      <c r="C530">
        <f>SAFADModel_final_000041[[#This Row],[Whole Building:Facility Total Electric Demand Power '[W'](Hourly) ]]/1000</f>
        <v>6.9090880767085583</v>
      </c>
    </row>
    <row r="531" spans="1:3" x14ac:dyDescent="0.25">
      <c r="A531" s="9" t="s">
        <v>386</v>
      </c>
      <c r="B531" s="12">
        <v>6906.6495065754534</v>
      </c>
      <c r="C531">
        <f>SAFADModel_final_000041[[#This Row],[Whole Building:Facility Total Electric Demand Power '[W'](Hourly) ]]/1000</f>
        <v>6.9066495065754534</v>
      </c>
    </row>
    <row r="532" spans="1:3" x14ac:dyDescent="0.25">
      <c r="A532" s="9" t="s">
        <v>387</v>
      </c>
      <c r="B532" s="12">
        <v>6876.2784974632586</v>
      </c>
      <c r="C532">
        <f>SAFADModel_final_000041[[#This Row],[Whole Building:Facility Total Electric Demand Power '[W'](Hourly) ]]/1000</f>
        <v>6.8762784974632583</v>
      </c>
    </row>
    <row r="533" spans="1:3" x14ac:dyDescent="0.25">
      <c r="A533" s="9" t="s">
        <v>388</v>
      </c>
      <c r="B533" s="12">
        <v>6808.8772838800205</v>
      </c>
      <c r="C533">
        <f>SAFADModel_final_000041[[#This Row],[Whole Building:Facility Total Electric Demand Power '[W'](Hourly) ]]/1000</f>
        <v>6.8088772838800207</v>
      </c>
    </row>
    <row r="534" spans="1:3" x14ac:dyDescent="0.25">
      <c r="A534" s="9" t="s">
        <v>389</v>
      </c>
      <c r="B534" s="12">
        <v>6739.6146486455209</v>
      </c>
      <c r="C534">
        <f>SAFADModel_final_000041[[#This Row],[Whole Building:Facility Total Electric Demand Power '[W'](Hourly) ]]/1000</f>
        <v>6.7396146486455208</v>
      </c>
    </row>
    <row r="535" spans="1:3" x14ac:dyDescent="0.25">
      <c r="A535" s="9" t="s">
        <v>390</v>
      </c>
      <c r="B535" s="12">
        <v>6723.6770851184401</v>
      </c>
      <c r="C535">
        <f>SAFADModel_final_000041[[#This Row],[Whole Building:Facility Total Electric Demand Power '[W'](Hourly) ]]/1000</f>
        <v>6.7236770851184398</v>
      </c>
    </row>
    <row r="536" spans="1:3" x14ac:dyDescent="0.25">
      <c r="A536" s="9" t="s">
        <v>391</v>
      </c>
      <c r="B536" s="12">
        <v>6820.9383063306059</v>
      </c>
      <c r="C536">
        <f>SAFADModel_final_000041[[#This Row],[Whole Building:Facility Total Electric Demand Power '[W'](Hourly) ]]/1000</f>
        <v>6.8209383063306062</v>
      </c>
    </row>
    <row r="537" spans="1:3" x14ac:dyDescent="0.25">
      <c r="A537" s="9" t="s">
        <v>392</v>
      </c>
      <c r="B537" s="12">
        <v>16634.448872173554</v>
      </c>
      <c r="C537">
        <f>SAFADModel_final_000041[[#This Row],[Whole Building:Facility Total Electric Demand Power '[W'](Hourly) ]]/1000</f>
        <v>16.634448872173554</v>
      </c>
    </row>
    <row r="538" spans="1:3" x14ac:dyDescent="0.25">
      <c r="A538" s="9" t="s">
        <v>393</v>
      </c>
      <c r="B538" s="12">
        <v>81481.483030828458</v>
      </c>
      <c r="C538">
        <f>SAFADModel_final_000041[[#This Row],[Whole Building:Facility Total Electric Demand Power '[W'](Hourly) ]]/1000</f>
        <v>81.481483030828457</v>
      </c>
    </row>
    <row r="539" spans="1:3" x14ac:dyDescent="0.25">
      <c r="A539" s="9" t="s">
        <v>394</v>
      </c>
      <c r="B539" s="12">
        <v>112132.73116722358</v>
      </c>
      <c r="C539">
        <f>SAFADModel_final_000041[[#This Row],[Whole Building:Facility Total Electric Demand Power '[W'](Hourly) ]]/1000</f>
        <v>112.13273116722358</v>
      </c>
    </row>
    <row r="540" spans="1:3" x14ac:dyDescent="0.25">
      <c r="A540" s="9" t="s">
        <v>395</v>
      </c>
      <c r="B540" s="12">
        <v>121865.61988878122</v>
      </c>
      <c r="C540">
        <f>SAFADModel_final_000041[[#This Row],[Whole Building:Facility Total Electric Demand Power '[W'](Hourly) ]]/1000</f>
        <v>121.86561988878123</v>
      </c>
    </row>
    <row r="541" spans="1:3" x14ac:dyDescent="0.25">
      <c r="A541" s="9" t="s">
        <v>396</v>
      </c>
      <c r="B541" s="12">
        <v>139594.55587920066</v>
      </c>
      <c r="C541">
        <f>SAFADModel_final_000041[[#This Row],[Whole Building:Facility Total Electric Demand Power '[W'](Hourly) ]]/1000</f>
        <v>139.59455587920067</v>
      </c>
    </row>
    <row r="542" spans="1:3" x14ac:dyDescent="0.25">
      <c r="A542" s="9" t="s">
        <v>397</v>
      </c>
      <c r="B542" s="12">
        <v>135001.75079380348</v>
      </c>
      <c r="C542">
        <f>SAFADModel_final_000041[[#This Row],[Whole Building:Facility Total Electric Demand Power '[W'](Hourly) ]]/1000</f>
        <v>135.0017507938035</v>
      </c>
    </row>
    <row r="543" spans="1:3" x14ac:dyDescent="0.25">
      <c r="A543" s="9" t="s">
        <v>398</v>
      </c>
      <c r="B543" s="12">
        <v>153525.0873903273</v>
      </c>
      <c r="C543">
        <f>SAFADModel_final_000041[[#This Row],[Whole Building:Facility Total Electric Demand Power '[W'](Hourly) ]]/1000</f>
        <v>153.52508739032731</v>
      </c>
    </row>
    <row r="544" spans="1:3" x14ac:dyDescent="0.25">
      <c r="A544" s="9" t="s">
        <v>399</v>
      </c>
      <c r="B544" s="12">
        <v>147647.33156045256</v>
      </c>
      <c r="C544">
        <f>SAFADModel_final_000041[[#This Row],[Whole Building:Facility Total Electric Demand Power '[W'](Hourly) ]]/1000</f>
        <v>147.64733156045256</v>
      </c>
    </row>
    <row r="545" spans="1:3" x14ac:dyDescent="0.25">
      <c r="A545" s="9" t="s">
        <v>400</v>
      </c>
      <c r="B545" s="12">
        <v>147393.10295902993</v>
      </c>
      <c r="C545">
        <f>SAFADModel_final_000041[[#This Row],[Whole Building:Facility Total Electric Demand Power '[W'](Hourly) ]]/1000</f>
        <v>147.39310295902993</v>
      </c>
    </row>
    <row r="546" spans="1:3" x14ac:dyDescent="0.25">
      <c r="A546" s="9" t="s">
        <v>401</v>
      </c>
      <c r="B546" s="12">
        <v>122414.18548941026</v>
      </c>
      <c r="C546">
        <f>SAFADModel_final_000041[[#This Row],[Whole Building:Facility Total Electric Demand Power '[W'](Hourly) ]]/1000</f>
        <v>122.41418548941026</v>
      </c>
    </row>
    <row r="547" spans="1:3" x14ac:dyDescent="0.25">
      <c r="A547" s="9" t="s">
        <v>402</v>
      </c>
      <c r="B547" s="12">
        <v>90644.504670542941</v>
      </c>
      <c r="C547">
        <f>SAFADModel_final_000041[[#This Row],[Whole Building:Facility Total Electric Demand Power '[W'](Hourly) ]]/1000</f>
        <v>90.644504670542943</v>
      </c>
    </row>
    <row r="548" spans="1:3" x14ac:dyDescent="0.25">
      <c r="A548" s="9" t="s">
        <v>403</v>
      </c>
      <c r="B548" s="12">
        <v>61482.043888464999</v>
      </c>
      <c r="C548">
        <f>SAFADModel_final_000041[[#This Row],[Whole Building:Facility Total Electric Demand Power '[W'](Hourly) ]]/1000</f>
        <v>61.482043888465</v>
      </c>
    </row>
    <row r="549" spans="1:3" x14ac:dyDescent="0.25">
      <c r="A549" s="9" t="s">
        <v>404</v>
      </c>
      <c r="B549" s="12">
        <v>36852.785460219384</v>
      </c>
      <c r="C549">
        <f>SAFADModel_final_000041[[#This Row],[Whole Building:Facility Total Electric Demand Power '[W'](Hourly) ]]/1000</f>
        <v>36.852785460219387</v>
      </c>
    </row>
    <row r="550" spans="1:3" x14ac:dyDescent="0.25">
      <c r="A550" s="9" t="s">
        <v>405</v>
      </c>
      <c r="B550" s="12">
        <v>7053.3850500210747</v>
      </c>
      <c r="C550">
        <f>SAFADModel_final_000041[[#This Row],[Whole Building:Facility Total Electric Demand Power '[W'](Hourly) ]]/1000</f>
        <v>7.0533850500210749</v>
      </c>
    </row>
    <row r="551" spans="1:3" x14ac:dyDescent="0.25">
      <c r="A551" s="9" t="s">
        <v>406</v>
      </c>
      <c r="B551" s="12">
        <v>7030.0348851706613</v>
      </c>
      <c r="C551">
        <f>SAFADModel_final_000041[[#This Row],[Whole Building:Facility Total Electric Demand Power '[W'](Hourly) ]]/1000</f>
        <v>7.0300348851706609</v>
      </c>
    </row>
    <row r="552" spans="1:3" x14ac:dyDescent="0.25">
      <c r="A552" s="9" t="s">
        <v>407</v>
      </c>
      <c r="B552" s="12">
        <v>7018.550379327964</v>
      </c>
      <c r="C552">
        <f>SAFADModel_final_000041[[#This Row],[Whole Building:Facility Total Electric Demand Power '[W'](Hourly) ]]/1000</f>
        <v>7.018550379327964</v>
      </c>
    </row>
    <row r="553" spans="1:3" x14ac:dyDescent="0.25">
      <c r="A553" s="9" t="s">
        <v>408</v>
      </c>
      <c r="B553" s="12">
        <v>7009.0261557729464</v>
      </c>
      <c r="C553">
        <f>SAFADModel_final_000041[[#This Row],[Whole Building:Facility Total Electric Demand Power '[W'](Hourly) ]]/1000</f>
        <v>7.0090261557729461</v>
      </c>
    </row>
    <row r="554" spans="1:3" x14ac:dyDescent="0.25">
      <c r="A554" s="9" t="s">
        <v>409</v>
      </c>
      <c r="B554" s="12">
        <v>6999.184375708498</v>
      </c>
      <c r="C554">
        <f>SAFADModel_final_000041[[#This Row],[Whole Building:Facility Total Electric Demand Power '[W'](Hourly) ]]/1000</f>
        <v>6.9991843757084977</v>
      </c>
    </row>
    <row r="555" spans="1:3" x14ac:dyDescent="0.25">
      <c r="A555" s="9" t="s">
        <v>410</v>
      </c>
      <c r="B555" s="12">
        <v>6988.8837570685673</v>
      </c>
      <c r="C555">
        <f>SAFADModel_final_000041[[#This Row],[Whole Building:Facility Total Electric Demand Power '[W'](Hourly) ]]/1000</f>
        <v>6.9888837570685673</v>
      </c>
    </row>
    <row r="556" spans="1:3" x14ac:dyDescent="0.25">
      <c r="A556" s="9" t="s">
        <v>411</v>
      </c>
      <c r="B556" s="12">
        <v>6975.1600224776266</v>
      </c>
      <c r="C556">
        <f>SAFADModel_final_000041[[#This Row],[Whole Building:Facility Total Electric Demand Power '[W'](Hourly) ]]/1000</f>
        <v>6.9751600224776267</v>
      </c>
    </row>
    <row r="557" spans="1:3" x14ac:dyDescent="0.25">
      <c r="A557" s="9" t="s">
        <v>412</v>
      </c>
      <c r="B557" s="12">
        <v>6956.7335693609211</v>
      </c>
      <c r="C557">
        <f>SAFADModel_final_000041[[#This Row],[Whole Building:Facility Total Electric Demand Power '[W'](Hourly) ]]/1000</f>
        <v>6.9567335693609209</v>
      </c>
    </row>
    <row r="558" spans="1:3" x14ac:dyDescent="0.25">
      <c r="A558" s="9" t="s">
        <v>413</v>
      </c>
      <c r="B558" s="12">
        <v>6935.4037061525296</v>
      </c>
      <c r="C558">
        <f>SAFADModel_final_000041[[#This Row],[Whole Building:Facility Total Electric Demand Power '[W'](Hourly) ]]/1000</f>
        <v>6.9354037061525293</v>
      </c>
    </row>
    <row r="559" spans="1:3" x14ac:dyDescent="0.25">
      <c r="A559" s="9" t="s">
        <v>414</v>
      </c>
      <c r="B559" s="12">
        <v>6942.4295745174704</v>
      </c>
      <c r="C559">
        <f>SAFADModel_final_000041[[#This Row],[Whole Building:Facility Total Electric Demand Power '[W'](Hourly) ]]/1000</f>
        <v>6.9424295745174707</v>
      </c>
    </row>
    <row r="560" spans="1:3" x14ac:dyDescent="0.25">
      <c r="A560" s="9" t="s">
        <v>415</v>
      </c>
      <c r="B560" s="12">
        <v>6994.9678744483417</v>
      </c>
      <c r="C560">
        <f>SAFADModel_final_000041[[#This Row],[Whole Building:Facility Total Electric Demand Power '[W'](Hourly) ]]/1000</f>
        <v>6.9949678744483421</v>
      </c>
    </row>
    <row r="561" spans="1:3" x14ac:dyDescent="0.25">
      <c r="A561" s="9" t="s">
        <v>416</v>
      </c>
      <c r="B561" s="12">
        <v>20057.540232464962</v>
      </c>
      <c r="C561">
        <f>SAFADModel_final_000041[[#This Row],[Whole Building:Facility Total Electric Demand Power '[W'](Hourly) ]]/1000</f>
        <v>20.057540232464962</v>
      </c>
    </row>
    <row r="562" spans="1:3" x14ac:dyDescent="0.25">
      <c r="A562" s="9" t="s">
        <v>417</v>
      </c>
      <c r="B562" s="12">
        <v>82954.334251932145</v>
      </c>
      <c r="C562">
        <f>SAFADModel_final_000041[[#This Row],[Whole Building:Facility Total Electric Demand Power '[W'](Hourly) ]]/1000</f>
        <v>82.954334251932138</v>
      </c>
    </row>
    <row r="563" spans="1:3" x14ac:dyDescent="0.25">
      <c r="A563" s="9" t="s">
        <v>418</v>
      </c>
      <c r="B563" s="12">
        <v>111782.91770624915</v>
      </c>
      <c r="C563">
        <f>SAFADModel_final_000041[[#This Row],[Whole Building:Facility Total Electric Demand Power '[W'](Hourly) ]]/1000</f>
        <v>111.78291770624915</v>
      </c>
    </row>
    <row r="564" spans="1:3" x14ac:dyDescent="0.25">
      <c r="A564" s="9" t="s">
        <v>419</v>
      </c>
      <c r="B564" s="12">
        <v>130923.19961016055</v>
      </c>
      <c r="C564">
        <f>SAFADModel_final_000041[[#This Row],[Whole Building:Facility Total Electric Demand Power '[W'](Hourly) ]]/1000</f>
        <v>130.92319961016054</v>
      </c>
    </row>
    <row r="565" spans="1:3" x14ac:dyDescent="0.25">
      <c r="A565" s="9" t="s">
        <v>420</v>
      </c>
      <c r="B565" s="12">
        <v>152598.23055668952</v>
      </c>
      <c r="C565">
        <f>SAFADModel_final_000041[[#This Row],[Whole Building:Facility Total Electric Demand Power '[W'](Hourly) ]]/1000</f>
        <v>152.59823055668951</v>
      </c>
    </row>
    <row r="566" spans="1:3" x14ac:dyDescent="0.25">
      <c r="A566" s="9" t="s">
        <v>421</v>
      </c>
      <c r="B566" s="12">
        <v>150548.31054417728</v>
      </c>
      <c r="C566">
        <f>SAFADModel_final_000041[[#This Row],[Whole Building:Facility Total Electric Demand Power '[W'](Hourly) ]]/1000</f>
        <v>150.54831054417727</v>
      </c>
    </row>
    <row r="567" spans="1:3" x14ac:dyDescent="0.25">
      <c r="A567" s="9" t="s">
        <v>422</v>
      </c>
      <c r="B567" s="12">
        <v>144303.94657000329</v>
      </c>
      <c r="C567">
        <f>SAFADModel_final_000041[[#This Row],[Whole Building:Facility Total Electric Demand Power '[W'](Hourly) ]]/1000</f>
        <v>144.30394657000329</v>
      </c>
    </row>
    <row r="568" spans="1:3" x14ac:dyDescent="0.25">
      <c r="A568" s="9" t="s">
        <v>423</v>
      </c>
      <c r="B568" s="12">
        <v>150991.68198863519</v>
      </c>
      <c r="C568">
        <f>SAFADModel_final_000041[[#This Row],[Whole Building:Facility Total Electric Demand Power '[W'](Hourly) ]]/1000</f>
        <v>150.99168198863518</v>
      </c>
    </row>
    <row r="569" spans="1:3" x14ac:dyDescent="0.25">
      <c r="A569" s="9" t="s">
        <v>424</v>
      </c>
      <c r="B569" s="12">
        <v>133822.2997629045</v>
      </c>
      <c r="C569">
        <f>SAFADModel_final_000041[[#This Row],[Whole Building:Facility Total Electric Demand Power '[W'](Hourly) ]]/1000</f>
        <v>133.82229976290449</v>
      </c>
    </row>
    <row r="570" spans="1:3" x14ac:dyDescent="0.25">
      <c r="A570" s="9" t="s">
        <v>425</v>
      </c>
      <c r="B570" s="12">
        <v>81323.153807429786</v>
      </c>
      <c r="C570">
        <f>SAFADModel_final_000041[[#This Row],[Whole Building:Facility Total Electric Demand Power '[W'](Hourly) ]]/1000</f>
        <v>81.32315380742979</v>
      </c>
    </row>
    <row r="571" spans="1:3" x14ac:dyDescent="0.25">
      <c r="A571" s="9" t="s">
        <v>426</v>
      </c>
      <c r="B571" s="12">
        <v>42053.541245054701</v>
      </c>
      <c r="C571">
        <f>SAFADModel_final_000041[[#This Row],[Whole Building:Facility Total Electric Demand Power '[W'](Hourly) ]]/1000</f>
        <v>42.053541245054703</v>
      </c>
    </row>
    <row r="572" spans="1:3" x14ac:dyDescent="0.25">
      <c r="A572" s="9" t="s">
        <v>427</v>
      </c>
      <c r="B572" s="12">
        <v>18775.488094382385</v>
      </c>
      <c r="C572">
        <f>SAFADModel_final_000041[[#This Row],[Whole Building:Facility Total Electric Demand Power '[W'](Hourly) ]]/1000</f>
        <v>18.775488094382386</v>
      </c>
    </row>
    <row r="573" spans="1:3" x14ac:dyDescent="0.25">
      <c r="A573" s="9" t="s">
        <v>428</v>
      </c>
      <c r="B573" s="12">
        <v>7904.1797500783296</v>
      </c>
      <c r="C573">
        <f>SAFADModel_final_000041[[#This Row],[Whole Building:Facility Total Electric Demand Power '[W'](Hourly) ]]/1000</f>
        <v>7.9041797500783293</v>
      </c>
    </row>
    <row r="574" spans="1:3" x14ac:dyDescent="0.25">
      <c r="A574" s="9" t="s">
        <v>429</v>
      </c>
      <c r="B574" s="12">
        <v>7475.5287308888801</v>
      </c>
      <c r="C574">
        <f>SAFADModel_final_000041[[#This Row],[Whole Building:Facility Total Electric Demand Power '[W'](Hourly) ]]/1000</f>
        <v>7.4755287308888798</v>
      </c>
    </row>
    <row r="575" spans="1:3" x14ac:dyDescent="0.25">
      <c r="A575" s="9" t="s">
        <v>430</v>
      </c>
      <c r="B575" s="12">
        <v>7047.1444589569992</v>
      </c>
      <c r="C575">
        <f>SAFADModel_final_000041[[#This Row],[Whole Building:Facility Total Electric Demand Power '[W'](Hourly) ]]/1000</f>
        <v>7.0471444589569989</v>
      </c>
    </row>
    <row r="576" spans="1:3" x14ac:dyDescent="0.25">
      <c r="A576" s="9" t="s">
        <v>431</v>
      </c>
      <c r="B576" s="12">
        <v>7031.8001388152225</v>
      </c>
      <c r="C576">
        <f>SAFADModel_final_000041[[#This Row],[Whole Building:Facility Total Electric Demand Power '[W'](Hourly) ]]/1000</f>
        <v>7.031800138815222</v>
      </c>
    </row>
    <row r="577" spans="1:3" x14ac:dyDescent="0.25">
      <c r="A577" s="9" t="s">
        <v>432</v>
      </c>
      <c r="B577" s="12">
        <v>7017.4033219374605</v>
      </c>
      <c r="C577">
        <f>SAFADModel_final_000041[[#This Row],[Whole Building:Facility Total Electric Demand Power '[W'](Hourly) ]]/1000</f>
        <v>7.0174033219374605</v>
      </c>
    </row>
    <row r="578" spans="1:3" x14ac:dyDescent="0.25">
      <c r="A578" s="9" t="s">
        <v>433</v>
      </c>
      <c r="B578" s="12">
        <v>7003.2138344519599</v>
      </c>
      <c r="C578">
        <f>SAFADModel_final_000041[[#This Row],[Whole Building:Facility Total Electric Demand Power '[W'](Hourly) ]]/1000</f>
        <v>7.0032138344519597</v>
      </c>
    </row>
    <row r="579" spans="1:3" x14ac:dyDescent="0.25">
      <c r="A579" s="9" t="s">
        <v>434</v>
      </c>
      <c r="B579" s="12">
        <v>6996.2463011328937</v>
      </c>
      <c r="C579">
        <f>SAFADModel_final_000041[[#This Row],[Whole Building:Facility Total Electric Demand Power '[W'](Hourly) ]]/1000</f>
        <v>6.9962463011328939</v>
      </c>
    </row>
    <row r="580" spans="1:3" x14ac:dyDescent="0.25">
      <c r="A580" s="9" t="s">
        <v>435</v>
      </c>
      <c r="B580" s="12">
        <v>6971.34746405239</v>
      </c>
      <c r="C580">
        <f>SAFADModel_final_000041[[#This Row],[Whole Building:Facility Total Electric Demand Power '[W'](Hourly) ]]/1000</f>
        <v>6.97134746405239</v>
      </c>
    </row>
    <row r="581" spans="1:3" x14ac:dyDescent="0.25">
      <c r="A581" s="9" t="s">
        <v>436</v>
      </c>
      <c r="B581" s="12">
        <v>6934.7822372752462</v>
      </c>
      <c r="C581">
        <f>SAFADModel_final_000041[[#This Row],[Whole Building:Facility Total Electric Demand Power '[W'](Hourly) ]]/1000</f>
        <v>6.9347822372752459</v>
      </c>
    </row>
    <row r="582" spans="1:3" x14ac:dyDescent="0.25">
      <c r="A582" s="9" t="s">
        <v>437</v>
      </c>
      <c r="B582" s="12">
        <v>6897.2686795443551</v>
      </c>
      <c r="C582">
        <f>SAFADModel_final_000041[[#This Row],[Whole Building:Facility Total Electric Demand Power '[W'](Hourly) ]]/1000</f>
        <v>6.8972686795443554</v>
      </c>
    </row>
    <row r="583" spans="1:3" x14ac:dyDescent="0.25">
      <c r="A583" s="9" t="s">
        <v>438</v>
      </c>
      <c r="B583" s="12">
        <v>6901.2647092411871</v>
      </c>
      <c r="C583">
        <f>SAFADModel_final_000041[[#This Row],[Whole Building:Facility Total Electric Demand Power '[W'](Hourly) ]]/1000</f>
        <v>6.901264709241187</v>
      </c>
    </row>
    <row r="584" spans="1:3" x14ac:dyDescent="0.25">
      <c r="A584" s="9" t="s">
        <v>439</v>
      </c>
      <c r="B584" s="12">
        <v>6980.4600837722974</v>
      </c>
      <c r="C584">
        <f>SAFADModel_final_000041[[#This Row],[Whole Building:Facility Total Electric Demand Power '[W'](Hourly) ]]/1000</f>
        <v>6.9804600837722974</v>
      </c>
    </row>
    <row r="585" spans="1:3" x14ac:dyDescent="0.25">
      <c r="A585" s="9" t="s">
        <v>440</v>
      </c>
      <c r="B585" s="12">
        <v>18841.747130509655</v>
      </c>
      <c r="C585">
        <f>SAFADModel_final_000041[[#This Row],[Whole Building:Facility Total Electric Demand Power '[W'](Hourly) ]]/1000</f>
        <v>18.841747130509656</v>
      </c>
    </row>
    <row r="586" spans="1:3" x14ac:dyDescent="0.25">
      <c r="A586" s="9" t="s">
        <v>441</v>
      </c>
      <c r="B586" s="12">
        <v>100038.2773634827</v>
      </c>
      <c r="C586">
        <f>SAFADModel_final_000041[[#This Row],[Whole Building:Facility Total Electric Demand Power '[W'](Hourly) ]]/1000</f>
        <v>100.03827736348271</v>
      </c>
    </row>
    <row r="587" spans="1:3" x14ac:dyDescent="0.25">
      <c r="A587" s="9" t="s">
        <v>442</v>
      </c>
      <c r="B587" s="12">
        <v>131478.26636551187</v>
      </c>
      <c r="C587">
        <f>SAFADModel_final_000041[[#This Row],[Whole Building:Facility Total Electric Demand Power '[W'](Hourly) ]]/1000</f>
        <v>131.47826636551187</v>
      </c>
    </row>
    <row r="588" spans="1:3" x14ac:dyDescent="0.25">
      <c r="A588" s="9" t="s">
        <v>443</v>
      </c>
      <c r="B588" s="12">
        <v>139562.76498506861</v>
      </c>
      <c r="C588">
        <f>SAFADModel_final_000041[[#This Row],[Whole Building:Facility Total Electric Demand Power '[W'](Hourly) ]]/1000</f>
        <v>139.56276498506861</v>
      </c>
    </row>
    <row r="589" spans="1:3" x14ac:dyDescent="0.25">
      <c r="A589" s="9" t="s">
        <v>444</v>
      </c>
      <c r="B589" s="12">
        <v>138593.54346189741</v>
      </c>
      <c r="C589">
        <f>SAFADModel_final_000041[[#This Row],[Whole Building:Facility Total Electric Demand Power '[W'](Hourly) ]]/1000</f>
        <v>138.59354346189741</v>
      </c>
    </row>
    <row r="590" spans="1:3" x14ac:dyDescent="0.25">
      <c r="A590" s="9" t="s">
        <v>445</v>
      </c>
      <c r="B590" s="12">
        <v>138704.78439598947</v>
      </c>
      <c r="C590">
        <f>SAFADModel_final_000041[[#This Row],[Whole Building:Facility Total Electric Demand Power '[W'](Hourly) ]]/1000</f>
        <v>138.70478439598946</v>
      </c>
    </row>
    <row r="591" spans="1:3" x14ac:dyDescent="0.25">
      <c r="A591" s="9" t="s">
        <v>446</v>
      </c>
      <c r="B591" s="12">
        <v>150224.97607882242</v>
      </c>
      <c r="C591">
        <f>SAFADModel_final_000041[[#This Row],[Whole Building:Facility Total Electric Demand Power '[W'](Hourly) ]]/1000</f>
        <v>150.22497607882244</v>
      </c>
    </row>
    <row r="592" spans="1:3" x14ac:dyDescent="0.25">
      <c r="A592" s="9" t="s">
        <v>447</v>
      </c>
      <c r="B592" s="12">
        <v>156676.47254163187</v>
      </c>
      <c r="C592">
        <f>SAFADModel_final_000041[[#This Row],[Whole Building:Facility Total Electric Demand Power '[W'](Hourly) ]]/1000</f>
        <v>156.67647254163188</v>
      </c>
    </row>
    <row r="593" spans="1:3" x14ac:dyDescent="0.25">
      <c r="A593" s="9" t="s">
        <v>448</v>
      </c>
      <c r="B593" s="12">
        <v>159909.42627445867</v>
      </c>
      <c r="C593">
        <f>SAFADModel_final_000041[[#This Row],[Whole Building:Facility Total Electric Demand Power '[W'](Hourly) ]]/1000</f>
        <v>159.90942627445867</v>
      </c>
    </row>
    <row r="594" spans="1:3" x14ac:dyDescent="0.25">
      <c r="A594" s="9" t="s">
        <v>449</v>
      </c>
      <c r="B594" s="12">
        <v>147821.98412325498</v>
      </c>
      <c r="C594">
        <f>SAFADModel_final_000041[[#This Row],[Whole Building:Facility Total Electric Demand Power '[W'](Hourly) ]]/1000</f>
        <v>147.82198412325499</v>
      </c>
    </row>
    <row r="595" spans="1:3" x14ac:dyDescent="0.25">
      <c r="A595" s="9" t="s">
        <v>450</v>
      </c>
      <c r="B595" s="12">
        <v>73621.562041088182</v>
      </c>
      <c r="C595">
        <f>SAFADModel_final_000041[[#This Row],[Whole Building:Facility Total Electric Demand Power '[W'](Hourly) ]]/1000</f>
        <v>73.621562041088183</v>
      </c>
    </row>
    <row r="596" spans="1:3" x14ac:dyDescent="0.25">
      <c r="A596" s="9" t="s">
        <v>451</v>
      </c>
      <c r="B596" s="12">
        <v>54463.61939898401</v>
      </c>
      <c r="C596">
        <f>SAFADModel_final_000041[[#This Row],[Whole Building:Facility Total Electric Demand Power '[W'](Hourly) ]]/1000</f>
        <v>54.463619398984008</v>
      </c>
    </row>
    <row r="597" spans="1:3" x14ac:dyDescent="0.25">
      <c r="A597" s="9" t="s">
        <v>452</v>
      </c>
      <c r="B597" s="12">
        <v>40199.16517862153</v>
      </c>
      <c r="C597">
        <f>SAFADModel_final_000041[[#This Row],[Whole Building:Facility Total Electric Demand Power '[W'](Hourly) ]]/1000</f>
        <v>40.199165178621527</v>
      </c>
    </row>
    <row r="598" spans="1:3" x14ac:dyDescent="0.25">
      <c r="A598" s="9" t="s">
        <v>453</v>
      </c>
      <c r="B598" s="12">
        <v>7067.8509868379888</v>
      </c>
      <c r="C598">
        <f>SAFADModel_final_000041[[#This Row],[Whole Building:Facility Total Electric Demand Power '[W'](Hourly) ]]/1000</f>
        <v>7.0678509868379891</v>
      </c>
    </row>
    <row r="599" spans="1:3" x14ac:dyDescent="0.25">
      <c r="A599" s="9" t="s">
        <v>454</v>
      </c>
      <c r="B599" s="12">
        <v>7056.467124995178</v>
      </c>
      <c r="C599">
        <f>SAFADModel_final_000041[[#This Row],[Whole Building:Facility Total Electric Demand Power '[W'](Hourly) ]]/1000</f>
        <v>7.0564671249951783</v>
      </c>
    </row>
    <row r="600" spans="1:3" x14ac:dyDescent="0.25">
      <c r="A600" s="9" t="s">
        <v>455</v>
      </c>
      <c r="B600" s="12">
        <v>7047.3144536465043</v>
      </c>
      <c r="C600">
        <f>SAFADModel_final_000041[[#This Row],[Whole Building:Facility Total Electric Demand Power '[W'](Hourly) ]]/1000</f>
        <v>7.0473144536465044</v>
      </c>
    </row>
    <row r="601" spans="1:3" x14ac:dyDescent="0.25">
      <c r="A601" s="9" t="s">
        <v>456</v>
      </c>
      <c r="B601" s="12">
        <v>7036.6475280155364</v>
      </c>
      <c r="C601">
        <f>SAFADModel_final_000041[[#This Row],[Whole Building:Facility Total Electric Demand Power '[W'](Hourly) ]]/1000</f>
        <v>7.0366475280155365</v>
      </c>
    </row>
    <row r="602" spans="1:3" x14ac:dyDescent="0.25">
      <c r="A602" s="9" t="s">
        <v>457</v>
      </c>
      <c r="B602" s="12">
        <v>7027.3351666696808</v>
      </c>
      <c r="C602">
        <f>SAFADModel_final_000041[[#This Row],[Whole Building:Facility Total Electric Demand Power '[W'](Hourly) ]]/1000</f>
        <v>7.0273351666696806</v>
      </c>
    </row>
    <row r="603" spans="1:3" x14ac:dyDescent="0.25">
      <c r="A603" s="9" t="s">
        <v>458</v>
      </c>
      <c r="B603" s="12">
        <v>7013.9813606804173</v>
      </c>
      <c r="C603">
        <f>SAFADModel_final_000041[[#This Row],[Whole Building:Facility Total Electric Demand Power '[W'](Hourly) ]]/1000</f>
        <v>7.0139813606804173</v>
      </c>
    </row>
    <row r="604" spans="1:3" x14ac:dyDescent="0.25">
      <c r="A604" s="9" t="s">
        <v>459</v>
      </c>
      <c r="B604" s="12">
        <v>6991.0450890104412</v>
      </c>
      <c r="C604">
        <f>SAFADModel_final_000041[[#This Row],[Whole Building:Facility Total Electric Demand Power '[W'](Hourly) ]]/1000</f>
        <v>6.9910450890104414</v>
      </c>
    </row>
    <row r="605" spans="1:3" x14ac:dyDescent="0.25">
      <c r="A605" s="9" t="s">
        <v>460</v>
      </c>
      <c r="B605" s="12">
        <v>6964.6622797918244</v>
      </c>
      <c r="C605">
        <f>SAFADModel_final_000041[[#This Row],[Whole Building:Facility Total Electric Demand Power '[W'](Hourly) ]]/1000</f>
        <v>6.9646622797918241</v>
      </c>
    </row>
    <row r="606" spans="1:3" x14ac:dyDescent="0.25">
      <c r="A606" s="9" t="s">
        <v>461</v>
      </c>
      <c r="B606" s="12">
        <v>6944.0704515389916</v>
      </c>
      <c r="C606">
        <f>SAFADModel_final_000041[[#This Row],[Whole Building:Facility Total Electric Demand Power '[W'](Hourly) ]]/1000</f>
        <v>6.9440704515389919</v>
      </c>
    </row>
    <row r="607" spans="1:3" x14ac:dyDescent="0.25">
      <c r="A607" s="9" t="s">
        <v>462</v>
      </c>
      <c r="B607" s="12">
        <v>6942.4863586316415</v>
      </c>
      <c r="C607">
        <f>SAFADModel_final_000041[[#This Row],[Whole Building:Facility Total Electric Demand Power '[W'](Hourly) ]]/1000</f>
        <v>6.9424863586316414</v>
      </c>
    </row>
    <row r="608" spans="1:3" x14ac:dyDescent="0.25">
      <c r="A608" s="9" t="s">
        <v>463</v>
      </c>
      <c r="B608" s="12">
        <v>6979.3516163807499</v>
      </c>
      <c r="C608">
        <f>SAFADModel_final_000041[[#This Row],[Whole Building:Facility Total Electric Demand Power '[W'](Hourly) ]]/1000</f>
        <v>6.9793516163807503</v>
      </c>
    </row>
    <row r="609" spans="1:3" x14ac:dyDescent="0.25">
      <c r="A609" s="9" t="s">
        <v>464</v>
      </c>
      <c r="B609" s="12">
        <v>23197.179937674693</v>
      </c>
      <c r="C609">
        <f>SAFADModel_final_000041[[#This Row],[Whole Building:Facility Total Electric Demand Power '[W'](Hourly) ]]/1000</f>
        <v>23.197179937674694</v>
      </c>
    </row>
    <row r="610" spans="1:3" x14ac:dyDescent="0.25">
      <c r="A610" s="9" t="s">
        <v>465</v>
      </c>
      <c r="B610" s="12">
        <v>82319.085300964434</v>
      </c>
      <c r="C610">
        <f>SAFADModel_final_000041[[#This Row],[Whole Building:Facility Total Electric Demand Power '[W'](Hourly) ]]/1000</f>
        <v>82.319085300964431</v>
      </c>
    </row>
    <row r="611" spans="1:3" x14ac:dyDescent="0.25">
      <c r="A611" s="9" t="s">
        <v>466</v>
      </c>
      <c r="B611" s="12">
        <v>128211.70516454941</v>
      </c>
      <c r="C611">
        <f>SAFADModel_final_000041[[#This Row],[Whole Building:Facility Total Electric Demand Power '[W'](Hourly) ]]/1000</f>
        <v>128.21170516454941</v>
      </c>
    </row>
    <row r="612" spans="1:3" x14ac:dyDescent="0.25">
      <c r="A612" s="9" t="s">
        <v>467</v>
      </c>
      <c r="B612" s="12">
        <v>131218.21287166068</v>
      </c>
      <c r="C612">
        <f>SAFADModel_final_000041[[#This Row],[Whole Building:Facility Total Electric Demand Power '[W'](Hourly) ]]/1000</f>
        <v>131.21821287166068</v>
      </c>
    </row>
    <row r="613" spans="1:3" x14ac:dyDescent="0.25">
      <c r="A613" s="9" t="s">
        <v>468</v>
      </c>
      <c r="B613" s="12">
        <v>134618.35986873574</v>
      </c>
      <c r="C613">
        <f>SAFADModel_final_000041[[#This Row],[Whole Building:Facility Total Electric Demand Power '[W'](Hourly) ]]/1000</f>
        <v>134.61835986873575</v>
      </c>
    </row>
    <row r="614" spans="1:3" x14ac:dyDescent="0.25">
      <c r="A614" s="9" t="s">
        <v>469</v>
      </c>
      <c r="B614" s="12">
        <v>139986.87962406772</v>
      </c>
      <c r="C614">
        <f>SAFADModel_final_000041[[#This Row],[Whole Building:Facility Total Electric Demand Power '[W'](Hourly) ]]/1000</f>
        <v>139.98687962406771</v>
      </c>
    </row>
    <row r="615" spans="1:3" x14ac:dyDescent="0.25">
      <c r="A615" s="9" t="s">
        <v>470</v>
      </c>
      <c r="B615" s="12">
        <v>145414.9607586528</v>
      </c>
      <c r="C615">
        <f>SAFADModel_final_000041[[#This Row],[Whole Building:Facility Total Electric Demand Power '[W'](Hourly) ]]/1000</f>
        <v>145.4149607586528</v>
      </c>
    </row>
    <row r="616" spans="1:3" x14ac:dyDescent="0.25">
      <c r="A616" s="9" t="s">
        <v>471</v>
      </c>
      <c r="B616" s="12">
        <v>140060.6885791338</v>
      </c>
      <c r="C616">
        <f>SAFADModel_final_000041[[#This Row],[Whole Building:Facility Total Electric Demand Power '[W'](Hourly) ]]/1000</f>
        <v>140.0606885791338</v>
      </c>
    </row>
    <row r="617" spans="1:3" x14ac:dyDescent="0.25">
      <c r="A617" s="9" t="s">
        <v>472</v>
      </c>
      <c r="B617" s="12">
        <v>125144.54028463493</v>
      </c>
      <c r="C617">
        <f>SAFADModel_final_000041[[#This Row],[Whole Building:Facility Total Electric Demand Power '[W'](Hourly) ]]/1000</f>
        <v>125.14454028463493</v>
      </c>
    </row>
    <row r="618" spans="1:3" x14ac:dyDescent="0.25">
      <c r="A618" s="9" t="s">
        <v>473</v>
      </c>
      <c r="B618" s="12">
        <v>110882.02826330274</v>
      </c>
      <c r="C618">
        <f>SAFADModel_final_000041[[#This Row],[Whole Building:Facility Total Electric Demand Power '[W'](Hourly) ]]/1000</f>
        <v>110.88202826330274</v>
      </c>
    </row>
    <row r="619" spans="1:3" x14ac:dyDescent="0.25">
      <c r="A619" s="9" t="s">
        <v>474</v>
      </c>
      <c r="B619" s="12">
        <v>46117.069861999975</v>
      </c>
      <c r="C619">
        <f>SAFADModel_final_000041[[#This Row],[Whole Building:Facility Total Electric Demand Power '[W'](Hourly) ]]/1000</f>
        <v>46.117069861999973</v>
      </c>
    </row>
    <row r="620" spans="1:3" x14ac:dyDescent="0.25">
      <c r="A620" s="9" t="s">
        <v>475</v>
      </c>
      <c r="B620" s="12">
        <v>25334.035171622163</v>
      </c>
      <c r="C620">
        <f>SAFADModel_final_000041[[#This Row],[Whole Building:Facility Total Electric Demand Power '[W'](Hourly) ]]/1000</f>
        <v>25.334035171622162</v>
      </c>
    </row>
    <row r="621" spans="1:3" x14ac:dyDescent="0.25">
      <c r="A621" s="9" t="s">
        <v>476</v>
      </c>
      <c r="B621" s="12">
        <v>16443.358861932531</v>
      </c>
      <c r="C621">
        <f>SAFADModel_final_000041[[#This Row],[Whole Building:Facility Total Electric Demand Power '[W'](Hourly) ]]/1000</f>
        <v>16.443358861932531</v>
      </c>
    </row>
    <row r="622" spans="1:3" x14ac:dyDescent="0.25">
      <c r="A622" s="9" t="s">
        <v>477</v>
      </c>
      <c r="B622" s="12">
        <v>11717.814401015399</v>
      </c>
      <c r="C622">
        <f>SAFADModel_final_000041[[#This Row],[Whole Building:Facility Total Electric Demand Power '[W'](Hourly) ]]/1000</f>
        <v>11.717814401015399</v>
      </c>
    </row>
    <row r="623" spans="1:3" x14ac:dyDescent="0.25">
      <c r="A623" s="9" t="s">
        <v>478</v>
      </c>
      <c r="B623" s="12">
        <v>7035.2498874771472</v>
      </c>
      <c r="C623">
        <f>SAFADModel_final_000041[[#This Row],[Whole Building:Facility Total Electric Demand Power '[W'](Hourly) ]]/1000</f>
        <v>7.0352498874771472</v>
      </c>
    </row>
    <row r="624" spans="1:3" x14ac:dyDescent="0.25">
      <c r="A624" s="9" t="s">
        <v>479</v>
      </c>
      <c r="B624" s="12">
        <v>7059.6348618485763</v>
      </c>
      <c r="C624">
        <f>SAFADModel_final_000041[[#This Row],[Whole Building:Facility Total Electric Demand Power '[W'](Hourly) ]]/1000</f>
        <v>7.0596348618485765</v>
      </c>
    </row>
    <row r="625" spans="1:3" x14ac:dyDescent="0.25">
      <c r="A625" s="9" t="s">
        <v>480</v>
      </c>
      <c r="B625" s="12">
        <v>7067.8437089099716</v>
      </c>
      <c r="C625">
        <f>SAFADModel_final_000041[[#This Row],[Whole Building:Facility Total Electric Demand Power '[W'](Hourly) ]]/1000</f>
        <v>7.0678437089099715</v>
      </c>
    </row>
    <row r="626" spans="1:3" x14ac:dyDescent="0.25">
      <c r="A626" s="9" t="s">
        <v>677</v>
      </c>
      <c r="B626" s="12">
        <v>7057.3610633554299</v>
      </c>
      <c r="C626">
        <f>SAFADModel_final_000041[[#This Row],[Whole Building:Facility Total Electric Demand Power '[W'](Hourly) ]]/1000</f>
        <v>7.0573610633554296</v>
      </c>
    </row>
    <row r="627" spans="1:3" x14ac:dyDescent="0.25">
      <c r="A627" s="9" t="s">
        <v>678</v>
      </c>
      <c r="B627" s="12">
        <v>7042.997847501636</v>
      </c>
      <c r="C627">
        <f>SAFADModel_final_000041[[#This Row],[Whole Building:Facility Total Electric Demand Power '[W'](Hourly) ]]/1000</f>
        <v>7.0429978475016357</v>
      </c>
    </row>
    <row r="628" spans="1:3" x14ac:dyDescent="0.25">
      <c r="A628" s="9" t="s">
        <v>679</v>
      </c>
      <c r="B628" s="12">
        <v>7021.4488201234535</v>
      </c>
      <c r="C628">
        <f>SAFADModel_final_000041[[#This Row],[Whole Building:Facility Total Electric Demand Power '[W'](Hourly) ]]/1000</f>
        <v>7.0214488201234539</v>
      </c>
    </row>
    <row r="629" spans="1:3" x14ac:dyDescent="0.25">
      <c r="A629" s="9" t="s">
        <v>680</v>
      </c>
      <c r="B629" s="12">
        <v>6985.4194214493</v>
      </c>
      <c r="C629">
        <f>SAFADModel_final_000041[[#This Row],[Whole Building:Facility Total Electric Demand Power '[W'](Hourly) ]]/1000</f>
        <v>6.9854194214492997</v>
      </c>
    </row>
    <row r="630" spans="1:3" x14ac:dyDescent="0.25">
      <c r="A630" s="9" t="s">
        <v>681</v>
      </c>
      <c r="B630" s="12">
        <v>6944.0791083958611</v>
      </c>
      <c r="C630">
        <f>SAFADModel_final_000041[[#This Row],[Whole Building:Facility Total Electric Demand Power '[W'](Hourly) ]]/1000</f>
        <v>6.9440791083958615</v>
      </c>
    </row>
    <row r="631" spans="1:3" x14ac:dyDescent="0.25">
      <c r="A631" s="9" t="s">
        <v>682</v>
      </c>
      <c r="B631" s="12">
        <v>6920.8805362604644</v>
      </c>
      <c r="C631">
        <f>SAFADModel_final_000041[[#This Row],[Whole Building:Facility Total Electric Demand Power '[W'](Hourly) ]]/1000</f>
        <v>6.920880536260464</v>
      </c>
    </row>
    <row r="632" spans="1:3" x14ac:dyDescent="0.25">
      <c r="A632" s="9" t="s">
        <v>683</v>
      </c>
      <c r="B632" s="12">
        <v>6947.4851437092475</v>
      </c>
      <c r="C632">
        <f>SAFADModel_final_000041[[#This Row],[Whole Building:Facility Total Electric Demand Power '[W'](Hourly) ]]/1000</f>
        <v>6.9474851437092475</v>
      </c>
    </row>
    <row r="633" spans="1:3" x14ac:dyDescent="0.25">
      <c r="A633" s="9" t="s">
        <v>684</v>
      </c>
      <c r="B633" s="12">
        <v>6999.8590132461795</v>
      </c>
      <c r="C633">
        <f>SAFADModel_final_000041[[#This Row],[Whole Building:Facility Total Electric Demand Power '[W'](Hourly) ]]/1000</f>
        <v>6.9998590132461791</v>
      </c>
    </row>
    <row r="634" spans="1:3" x14ac:dyDescent="0.25">
      <c r="A634" s="9" t="s">
        <v>685</v>
      </c>
      <c r="B634" s="12">
        <v>43800.964603484608</v>
      </c>
      <c r="C634">
        <f>SAFADModel_final_000041[[#This Row],[Whole Building:Facility Total Electric Demand Power '[W'](Hourly) ]]/1000</f>
        <v>43.800964603484609</v>
      </c>
    </row>
    <row r="635" spans="1:3" x14ac:dyDescent="0.25">
      <c r="A635" s="9" t="s">
        <v>686</v>
      </c>
      <c r="B635" s="12">
        <v>66189.670499179803</v>
      </c>
      <c r="C635">
        <f>SAFADModel_final_000041[[#This Row],[Whole Building:Facility Total Electric Demand Power '[W'](Hourly) ]]/1000</f>
        <v>66.189670499179798</v>
      </c>
    </row>
    <row r="636" spans="1:3" x14ac:dyDescent="0.25">
      <c r="A636" s="9" t="s">
        <v>687</v>
      </c>
      <c r="B636" s="12">
        <v>80910.312531451069</v>
      </c>
      <c r="C636">
        <f>SAFADModel_final_000041[[#This Row],[Whole Building:Facility Total Electric Demand Power '[W'](Hourly) ]]/1000</f>
        <v>80.910312531451069</v>
      </c>
    </row>
    <row r="637" spans="1:3" x14ac:dyDescent="0.25">
      <c r="A637" s="9" t="s">
        <v>688</v>
      </c>
      <c r="B637" s="12">
        <v>79046.460064251776</v>
      </c>
      <c r="C637">
        <f>SAFADModel_final_000041[[#This Row],[Whole Building:Facility Total Electric Demand Power '[W'](Hourly) ]]/1000</f>
        <v>79.046460064251775</v>
      </c>
    </row>
    <row r="638" spans="1:3" x14ac:dyDescent="0.25">
      <c r="A638" s="9" t="s">
        <v>689</v>
      </c>
      <c r="B638" s="12">
        <v>60192.252541556947</v>
      </c>
      <c r="C638">
        <f>SAFADModel_final_000041[[#This Row],[Whole Building:Facility Total Electric Demand Power '[W'](Hourly) ]]/1000</f>
        <v>60.192252541556947</v>
      </c>
    </row>
    <row r="639" spans="1:3" x14ac:dyDescent="0.25">
      <c r="A639" s="9" t="s">
        <v>690</v>
      </c>
      <c r="B639" s="12">
        <v>54126.082469760113</v>
      </c>
      <c r="C639">
        <f>SAFADModel_final_000041[[#This Row],[Whole Building:Facility Total Electric Demand Power '[W'](Hourly) ]]/1000</f>
        <v>54.126082469760114</v>
      </c>
    </row>
    <row r="640" spans="1:3" x14ac:dyDescent="0.25">
      <c r="A640" s="9" t="s">
        <v>691</v>
      </c>
      <c r="B640" s="12">
        <v>53041.482266139959</v>
      </c>
      <c r="C640">
        <f>SAFADModel_final_000041[[#This Row],[Whole Building:Facility Total Electric Demand Power '[W'](Hourly) ]]/1000</f>
        <v>53.041482266139958</v>
      </c>
    </row>
    <row r="641" spans="1:3" x14ac:dyDescent="0.25">
      <c r="A641" s="9" t="s">
        <v>692</v>
      </c>
      <c r="B641" s="12">
        <v>46995.882664309836</v>
      </c>
      <c r="C641">
        <f>SAFADModel_final_000041[[#This Row],[Whole Building:Facility Total Electric Demand Power '[W'](Hourly) ]]/1000</f>
        <v>46.995882664309839</v>
      </c>
    </row>
    <row r="642" spans="1:3" x14ac:dyDescent="0.25">
      <c r="A642" s="9" t="s">
        <v>693</v>
      </c>
      <c r="B642" s="12">
        <v>39093.168729007833</v>
      </c>
      <c r="C642">
        <f>SAFADModel_final_000041[[#This Row],[Whole Building:Facility Total Electric Demand Power '[W'](Hourly) ]]/1000</f>
        <v>39.093168729007836</v>
      </c>
    </row>
    <row r="643" spans="1:3" x14ac:dyDescent="0.25">
      <c r="A643" s="9" t="s">
        <v>694</v>
      </c>
      <c r="B643" s="12">
        <v>32117.252829462304</v>
      </c>
      <c r="C643">
        <f>SAFADModel_final_000041[[#This Row],[Whole Building:Facility Total Electric Demand Power '[W'](Hourly) ]]/1000</f>
        <v>32.117252829462302</v>
      </c>
    </row>
    <row r="644" spans="1:3" x14ac:dyDescent="0.25">
      <c r="A644" s="9" t="s">
        <v>695</v>
      </c>
      <c r="B644" s="12">
        <v>24840.151283307507</v>
      </c>
      <c r="C644">
        <f>SAFADModel_final_000041[[#This Row],[Whole Building:Facility Total Electric Demand Power '[W'](Hourly) ]]/1000</f>
        <v>24.840151283307506</v>
      </c>
    </row>
    <row r="645" spans="1:3" x14ac:dyDescent="0.25">
      <c r="A645" s="9" t="s">
        <v>696</v>
      </c>
      <c r="B645" s="12">
        <v>14865.784275140591</v>
      </c>
      <c r="C645">
        <f>SAFADModel_final_000041[[#This Row],[Whole Building:Facility Total Electric Demand Power '[W'](Hourly) ]]/1000</f>
        <v>14.865784275140591</v>
      </c>
    </row>
    <row r="646" spans="1:3" x14ac:dyDescent="0.25">
      <c r="A646" s="9" t="s">
        <v>697</v>
      </c>
      <c r="B646" s="12">
        <v>13574.500178325099</v>
      </c>
      <c r="C646">
        <f>SAFADModel_final_000041[[#This Row],[Whole Building:Facility Total Electric Demand Power '[W'](Hourly) ]]/1000</f>
        <v>13.574500178325099</v>
      </c>
    </row>
    <row r="647" spans="1:3" x14ac:dyDescent="0.25">
      <c r="A647" s="9" t="s">
        <v>698</v>
      </c>
      <c r="B647" s="12">
        <v>7108.0685810410214</v>
      </c>
      <c r="C647">
        <f>SAFADModel_final_000041[[#This Row],[Whole Building:Facility Total Electric Demand Power '[W'](Hourly) ]]/1000</f>
        <v>7.1080685810410218</v>
      </c>
    </row>
    <row r="648" spans="1:3" x14ac:dyDescent="0.25">
      <c r="A648" s="9" t="s">
        <v>699</v>
      </c>
      <c r="B648" s="12">
        <v>7100.9344583177299</v>
      </c>
      <c r="C648">
        <f>SAFADModel_final_000041[[#This Row],[Whole Building:Facility Total Electric Demand Power '[W'](Hourly) ]]/1000</f>
        <v>7.1009344583177301</v>
      </c>
    </row>
    <row r="649" spans="1:3" x14ac:dyDescent="0.25">
      <c r="A649" s="9" t="s">
        <v>700</v>
      </c>
      <c r="B649" s="12">
        <v>7092.6129070669003</v>
      </c>
      <c r="C649">
        <f>SAFADModel_final_000041[[#This Row],[Whole Building:Facility Total Electric Demand Power '[W'](Hourly) ]]/1000</f>
        <v>7.0926129070669006</v>
      </c>
    </row>
    <row r="650" spans="1:3" x14ac:dyDescent="0.25">
      <c r="A650" s="9" t="s">
        <v>701</v>
      </c>
      <c r="B650" s="12">
        <v>7077.3406125572974</v>
      </c>
      <c r="C650">
        <f>SAFADModel_final_000041[[#This Row],[Whole Building:Facility Total Electric Demand Power '[W'](Hourly) ]]/1000</f>
        <v>7.0773406125572977</v>
      </c>
    </row>
    <row r="651" spans="1:3" x14ac:dyDescent="0.25">
      <c r="A651" s="9" t="s">
        <v>702</v>
      </c>
      <c r="B651" s="12">
        <v>7063.0734708060272</v>
      </c>
      <c r="C651">
        <f>SAFADModel_final_000041[[#This Row],[Whole Building:Facility Total Electric Demand Power '[W'](Hourly) ]]/1000</f>
        <v>7.0630734708060272</v>
      </c>
    </row>
    <row r="652" spans="1:3" x14ac:dyDescent="0.25">
      <c r="A652" s="9" t="s">
        <v>703</v>
      </c>
      <c r="B652" s="12">
        <v>7054.3965043798125</v>
      </c>
      <c r="C652">
        <f>SAFADModel_final_000041[[#This Row],[Whole Building:Facility Total Electric Demand Power '[W'](Hourly) ]]/1000</f>
        <v>7.0543965043798122</v>
      </c>
    </row>
    <row r="653" spans="1:3" x14ac:dyDescent="0.25">
      <c r="A653" s="9" t="s">
        <v>704</v>
      </c>
      <c r="B653" s="12">
        <v>7043.5553712216361</v>
      </c>
      <c r="C653">
        <f>SAFADModel_final_000041[[#This Row],[Whole Building:Facility Total Electric Demand Power '[W'](Hourly) ]]/1000</f>
        <v>7.0435553712216361</v>
      </c>
    </row>
    <row r="654" spans="1:3" x14ac:dyDescent="0.25">
      <c r="A654" s="9" t="s">
        <v>705</v>
      </c>
      <c r="B654" s="12">
        <v>7028.4313796771821</v>
      </c>
      <c r="C654">
        <f>SAFADModel_final_000041[[#This Row],[Whole Building:Facility Total Electric Demand Power '[W'](Hourly) ]]/1000</f>
        <v>7.0284313796771825</v>
      </c>
    </row>
    <row r="655" spans="1:3" x14ac:dyDescent="0.25">
      <c r="A655" s="9" t="s">
        <v>706</v>
      </c>
      <c r="B655" s="12">
        <v>7035.5056163698646</v>
      </c>
      <c r="C655">
        <f>SAFADModel_final_000041[[#This Row],[Whole Building:Facility Total Electric Demand Power '[W'](Hourly) ]]/1000</f>
        <v>7.0355056163698642</v>
      </c>
    </row>
    <row r="656" spans="1:3" x14ac:dyDescent="0.25">
      <c r="A656" s="9" t="s">
        <v>707</v>
      </c>
      <c r="B656" s="12">
        <v>7077.3459708304772</v>
      </c>
      <c r="C656">
        <f>SAFADModel_final_000041[[#This Row],[Whole Building:Facility Total Electric Demand Power '[W'](Hourly) ]]/1000</f>
        <v>7.0773459708304776</v>
      </c>
    </row>
    <row r="657" spans="1:3" x14ac:dyDescent="0.25">
      <c r="A657" s="9" t="s">
        <v>708</v>
      </c>
      <c r="B657" s="12">
        <v>7118.248097471168</v>
      </c>
      <c r="C657">
        <f>SAFADModel_final_000041[[#This Row],[Whole Building:Facility Total Electric Demand Power '[W'](Hourly) ]]/1000</f>
        <v>7.1182480974711684</v>
      </c>
    </row>
    <row r="658" spans="1:3" x14ac:dyDescent="0.25">
      <c r="A658" s="9" t="s">
        <v>709</v>
      </c>
      <c r="B658" s="12">
        <v>7151.1968597832793</v>
      </c>
      <c r="C658">
        <f>SAFADModel_final_000041[[#This Row],[Whole Building:Facility Total Electric Demand Power '[W'](Hourly) ]]/1000</f>
        <v>7.1511968597832789</v>
      </c>
    </row>
    <row r="659" spans="1:3" x14ac:dyDescent="0.25">
      <c r="A659" s="9" t="s">
        <v>710</v>
      </c>
      <c r="B659" s="12">
        <v>7173.9785510060638</v>
      </c>
      <c r="C659">
        <f>SAFADModel_final_000041[[#This Row],[Whole Building:Facility Total Electric Demand Power '[W'](Hourly) ]]/1000</f>
        <v>7.1739785510060639</v>
      </c>
    </row>
    <row r="660" spans="1:3" x14ac:dyDescent="0.25">
      <c r="A660" s="9" t="s">
        <v>711</v>
      </c>
      <c r="B660" s="12">
        <v>7189.5060144054196</v>
      </c>
      <c r="C660">
        <f>SAFADModel_final_000041[[#This Row],[Whole Building:Facility Total Electric Demand Power '[W'](Hourly) ]]/1000</f>
        <v>7.1895060144054197</v>
      </c>
    </row>
    <row r="661" spans="1:3" x14ac:dyDescent="0.25">
      <c r="A661" s="9" t="s">
        <v>712</v>
      </c>
      <c r="B661" s="12">
        <v>7200.6380918665964</v>
      </c>
      <c r="C661">
        <f>SAFADModel_final_000041[[#This Row],[Whole Building:Facility Total Electric Demand Power '[W'](Hourly) ]]/1000</f>
        <v>7.2006380918665966</v>
      </c>
    </row>
    <row r="662" spans="1:3" x14ac:dyDescent="0.25">
      <c r="A662" s="9" t="s">
        <v>713</v>
      </c>
      <c r="B662" s="12">
        <v>7204.2088241535866</v>
      </c>
      <c r="C662">
        <f>SAFADModel_final_000041[[#This Row],[Whole Building:Facility Total Electric Demand Power '[W'](Hourly) ]]/1000</f>
        <v>7.2042088241535867</v>
      </c>
    </row>
    <row r="663" spans="1:3" x14ac:dyDescent="0.25">
      <c r="A663" s="9" t="s">
        <v>714</v>
      </c>
      <c r="B663" s="12">
        <v>7201.9954148438819</v>
      </c>
      <c r="C663">
        <f>SAFADModel_final_000041[[#This Row],[Whole Building:Facility Total Electric Demand Power '[W'](Hourly) ]]/1000</f>
        <v>7.2019954148438821</v>
      </c>
    </row>
    <row r="664" spans="1:3" x14ac:dyDescent="0.25">
      <c r="A664" s="9" t="s">
        <v>715</v>
      </c>
      <c r="B664" s="12">
        <v>7186.797332467745</v>
      </c>
      <c r="C664">
        <f>SAFADModel_final_000041[[#This Row],[Whole Building:Facility Total Electric Demand Power '[W'](Hourly) ]]/1000</f>
        <v>7.1867973324677452</v>
      </c>
    </row>
    <row r="665" spans="1:3" x14ac:dyDescent="0.25">
      <c r="A665" s="9" t="s">
        <v>716</v>
      </c>
      <c r="B665" s="12">
        <v>7168.3364945631647</v>
      </c>
      <c r="C665">
        <f>SAFADModel_final_000041[[#This Row],[Whole Building:Facility Total Electric Demand Power '[W'](Hourly) ]]/1000</f>
        <v>7.1683364945631647</v>
      </c>
    </row>
    <row r="666" spans="1:3" x14ac:dyDescent="0.25">
      <c r="A666" s="9" t="s">
        <v>717</v>
      </c>
      <c r="B666" s="12">
        <v>7149.7431350769721</v>
      </c>
      <c r="C666">
        <f>SAFADModel_final_000041[[#This Row],[Whole Building:Facility Total Electric Demand Power '[W'](Hourly) ]]/1000</f>
        <v>7.1497431350769718</v>
      </c>
    </row>
    <row r="667" spans="1:3" x14ac:dyDescent="0.25">
      <c r="A667" s="9" t="s">
        <v>718</v>
      </c>
      <c r="B667" s="12">
        <v>7131.27693698852</v>
      </c>
      <c r="C667">
        <f>SAFADModel_final_000041[[#This Row],[Whole Building:Facility Total Electric Demand Power '[W'](Hourly) ]]/1000</f>
        <v>7.1312769369885203</v>
      </c>
    </row>
    <row r="668" spans="1:3" x14ac:dyDescent="0.25">
      <c r="A668" s="9" t="s">
        <v>719</v>
      </c>
      <c r="B668" s="12">
        <v>7110.4271043168237</v>
      </c>
      <c r="C668">
        <f>SAFADModel_final_000041[[#This Row],[Whole Building:Facility Total Electric Demand Power '[W'](Hourly) ]]/1000</f>
        <v>7.1104271043168241</v>
      </c>
    </row>
    <row r="669" spans="1:3" x14ac:dyDescent="0.25">
      <c r="A669" s="9" t="s">
        <v>720</v>
      </c>
      <c r="B669" s="12">
        <v>7080.4933738392465</v>
      </c>
      <c r="C669">
        <f>SAFADModel_final_000041[[#This Row],[Whole Building:Facility Total Electric Demand Power '[W'](Hourly) ]]/1000</f>
        <v>7.0804933738392464</v>
      </c>
    </row>
    <row r="670" spans="1:3" x14ac:dyDescent="0.25">
      <c r="A670" s="9" t="s">
        <v>721</v>
      </c>
      <c r="B670" s="12">
        <v>7058.9607941865897</v>
      </c>
      <c r="C670">
        <f>SAFADModel_final_000041[[#This Row],[Whole Building:Facility Total Electric Demand Power '[W'](Hourly) ]]/1000</f>
        <v>7.0589607941865902</v>
      </c>
    </row>
    <row r="671" spans="1:3" x14ac:dyDescent="0.25">
      <c r="A671" s="9" t="s">
        <v>722</v>
      </c>
      <c r="B671" s="12">
        <v>7040.4638026230832</v>
      </c>
      <c r="C671">
        <f>SAFADModel_final_000041[[#This Row],[Whole Building:Facility Total Electric Demand Power '[W'](Hourly) ]]/1000</f>
        <v>7.0404638026230835</v>
      </c>
    </row>
    <row r="672" spans="1:3" x14ac:dyDescent="0.25">
      <c r="A672" s="9" t="s">
        <v>723</v>
      </c>
      <c r="B672" s="12">
        <v>7021.6416994710562</v>
      </c>
      <c r="C672">
        <f>SAFADModel_final_000041[[#This Row],[Whole Building:Facility Total Electric Demand Power '[W'](Hourly) ]]/1000</f>
        <v>7.021641699471056</v>
      </c>
    </row>
    <row r="673" spans="1:3" x14ac:dyDescent="0.25">
      <c r="A673" s="9" t="s">
        <v>724</v>
      </c>
      <c r="B673" s="12">
        <v>6999.4746714688945</v>
      </c>
      <c r="C673">
        <f>SAFADModel_final_000041[[#This Row],[Whole Building:Facility Total Electric Demand Power '[W'](Hourly) ]]/1000</f>
        <v>6.9994746714688949</v>
      </c>
    </row>
    <row r="674" spans="1:3" x14ac:dyDescent="0.25">
      <c r="A674" s="9" t="s">
        <v>481</v>
      </c>
      <c r="B674" s="12">
        <v>6970.9727619618052</v>
      </c>
      <c r="C674">
        <f>SAFADModel_final_000041[[#This Row],[Whole Building:Facility Total Electric Demand Power '[W'](Hourly) ]]/1000</f>
        <v>6.9709727619618054</v>
      </c>
    </row>
    <row r="675" spans="1:3" x14ac:dyDescent="0.25">
      <c r="A675" s="9" t="s">
        <v>482</v>
      </c>
      <c r="B675" s="12">
        <v>6945.6965314204308</v>
      </c>
      <c r="C675">
        <f>SAFADModel_final_000041[[#This Row],[Whole Building:Facility Total Electric Demand Power '[W'](Hourly) ]]/1000</f>
        <v>6.9456965314204311</v>
      </c>
    </row>
    <row r="676" spans="1:3" x14ac:dyDescent="0.25">
      <c r="A676" s="9" t="s">
        <v>483</v>
      </c>
      <c r="B676" s="12">
        <v>6924.0499189354159</v>
      </c>
      <c r="C676">
        <f>SAFADModel_final_000041[[#This Row],[Whole Building:Facility Total Electric Demand Power '[W'](Hourly) ]]/1000</f>
        <v>6.9240499189354159</v>
      </c>
    </row>
    <row r="677" spans="1:3" x14ac:dyDescent="0.25">
      <c r="A677" s="9" t="s">
        <v>484</v>
      </c>
      <c r="B677" s="12">
        <v>6893.9211893583588</v>
      </c>
      <c r="C677">
        <f>SAFADModel_final_000041[[#This Row],[Whole Building:Facility Total Electric Demand Power '[W'](Hourly) ]]/1000</f>
        <v>6.893921189358359</v>
      </c>
    </row>
    <row r="678" spans="1:3" x14ac:dyDescent="0.25">
      <c r="A678" s="9" t="s">
        <v>485</v>
      </c>
      <c r="B678" s="12">
        <v>6858.3016720496698</v>
      </c>
      <c r="C678">
        <f>SAFADModel_final_000041[[#This Row],[Whole Building:Facility Total Electric Demand Power '[W'](Hourly) ]]/1000</f>
        <v>6.8583016720496701</v>
      </c>
    </row>
    <row r="679" spans="1:3" x14ac:dyDescent="0.25">
      <c r="A679" s="9" t="s">
        <v>486</v>
      </c>
      <c r="B679" s="12">
        <v>6874.1010385400759</v>
      </c>
      <c r="C679">
        <f>SAFADModel_final_000041[[#This Row],[Whole Building:Facility Total Electric Demand Power '[W'](Hourly) ]]/1000</f>
        <v>6.8741010385400756</v>
      </c>
    </row>
    <row r="680" spans="1:3" x14ac:dyDescent="0.25">
      <c r="A680" s="9" t="s">
        <v>487</v>
      </c>
      <c r="B680" s="12">
        <v>6966.5727699673307</v>
      </c>
      <c r="C680">
        <f>SAFADModel_final_000041[[#This Row],[Whole Building:Facility Total Electric Demand Power '[W'](Hourly) ]]/1000</f>
        <v>6.966572769967331</v>
      </c>
    </row>
    <row r="681" spans="1:3" x14ac:dyDescent="0.25">
      <c r="A681" s="9" t="s">
        <v>488</v>
      </c>
      <c r="B681" s="12">
        <v>25047.900907591469</v>
      </c>
      <c r="C681">
        <f>SAFADModel_final_000041[[#This Row],[Whole Building:Facility Total Electric Demand Power '[W'](Hourly) ]]/1000</f>
        <v>25.047900907591469</v>
      </c>
    </row>
    <row r="682" spans="1:3" x14ac:dyDescent="0.25">
      <c r="A682" s="9" t="s">
        <v>489</v>
      </c>
      <c r="B682" s="12">
        <v>68906.805955486096</v>
      </c>
      <c r="C682">
        <f>SAFADModel_final_000041[[#This Row],[Whole Building:Facility Total Electric Demand Power '[W'](Hourly) ]]/1000</f>
        <v>68.906805955486092</v>
      </c>
    </row>
    <row r="683" spans="1:3" x14ac:dyDescent="0.25">
      <c r="A683" s="9" t="s">
        <v>490</v>
      </c>
      <c r="B683" s="12">
        <v>115443.70300153764</v>
      </c>
      <c r="C683">
        <f>SAFADModel_final_000041[[#This Row],[Whole Building:Facility Total Electric Demand Power '[W'](Hourly) ]]/1000</f>
        <v>115.44370300153764</v>
      </c>
    </row>
    <row r="684" spans="1:3" x14ac:dyDescent="0.25">
      <c r="A684" s="9" t="s">
        <v>491</v>
      </c>
      <c r="B684" s="12">
        <v>113080.65458573523</v>
      </c>
      <c r="C684">
        <f>SAFADModel_final_000041[[#This Row],[Whole Building:Facility Total Electric Demand Power '[W'](Hourly) ]]/1000</f>
        <v>113.08065458573523</v>
      </c>
    </row>
    <row r="685" spans="1:3" x14ac:dyDescent="0.25">
      <c r="A685" s="9" t="s">
        <v>492</v>
      </c>
      <c r="B685" s="12">
        <v>149462.38598106141</v>
      </c>
      <c r="C685">
        <f>SAFADModel_final_000041[[#This Row],[Whole Building:Facility Total Electric Demand Power '[W'](Hourly) ]]/1000</f>
        <v>149.4623859810614</v>
      </c>
    </row>
    <row r="686" spans="1:3" x14ac:dyDescent="0.25">
      <c r="A686" s="9" t="s">
        <v>493</v>
      </c>
      <c r="B686" s="12">
        <v>147188.37374733365</v>
      </c>
      <c r="C686">
        <f>SAFADModel_final_000041[[#This Row],[Whole Building:Facility Total Electric Demand Power '[W'](Hourly) ]]/1000</f>
        <v>147.18837374733366</v>
      </c>
    </row>
    <row r="687" spans="1:3" x14ac:dyDescent="0.25">
      <c r="A687" s="9" t="s">
        <v>494</v>
      </c>
      <c r="B687" s="12">
        <v>146940.77596028094</v>
      </c>
      <c r="C687">
        <f>SAFADModel_final_000041[[#This Row],[Whole Building:Facility Total Electric Demand Power '[W'](Hourly) ]]/1000</f>
        <v>146.94077596028094</v>
      </c>
    </row>
    <row r="688" spans="1:3" x14ac:dyDescent="0.25">
      <c r="A688" s="9" t="s">
        <v>495</v>
      </c>
      <c r="B688" s="12">
        <v>152422.55468607135</v>
      </c>
      <c r="C688">
        <f>SAFADModel_final_000041[[#This Row],[Whole Building:Facility Total Electric Demand Power '[W'](Hourly) ]]/1000</f>
        <v>152.42255468607135</v>
      </c>
    </row>
    <row r="689" spans="1:3" x14ac:dyDescent="0.25">
      <c r="A689" s="9" t="s">
        <v>496</v>
      </c>
      <c r="B689" s="12">
        <v>144473.45131495129</v>
      </c>
      <c r="C689">
        <f>SAFADModel_final_000041[[#This Row],[Whole Building:Facility Total Electric Demand Power '[W'](Hourly) ]]/1000</f>
        <v>144.47345131495129</v>
      </c>
    </row>
    <row r="690" spans="1:3" x14ac:dyDescent="0.25">
      <c r="A690" s="9" t="s">
        <v>497</v>
      </c>
      <c r="B690" s="12">
        <v>130182.44310425711</v>
      </c>
      <c r="C690">
        <f>SAFADModel_final_000041[[#This Row],[Whole Building:Facility Total Electric Demand Power '[W'](Hourly) ]]/1000</f>
        <v>130.18244310425712</v>
      </c>
    </row>
    <row r="691" spans="1:3" x14ac:dyDescent="0.25">
      <c r="A691" s="9" t="s">
        <v>498</v>
      </c>
      <c r="B691" s="12">
        <v>45222.439899448473</v>
      </c>
      <c r="C691">
        <f>SAFADModel_final_000041[[#This Row],[Whole Building:Facility Total Electric Demand Power '[W'](Hourly) ]]/1000</f>
        <v>45.222439899448474</v>
      </c>
    </row>
    <row r="692" spans="1:3" x14ac:dyDescent="0.25">
      <c r="A692" s="9" t="s">
        <v>499</v>
      </c>
      <c r="B692" s="12">
        <v>22383.135619447199</v>
      </c>
      <c r="C692">
        <f>SAFADModel_final_000041[[#This Row],[Whole Building:Facility Total Electric Demand Power '[W'](Hourly) ]]/1000</f>
        <v>22.383135619447199</v>
      </c>
    </row>
    <row r="693" spans="1:3" x14ac:dyDescent="0.25">
      <c r="A693" s="9" t="s">
        <v>500</v>
      </c>
      <c r="B693" s="12">
        <v>9673.3324522411822</v>
      </c>
      <c r="C693">
        <f>SAFADModel_final_000041[[#This Row],[Whole Building:Facility Total Electric Demand Power '[W'](Hourly) ]]/1000</f>
        <v>9.6733324522411817</v>
      </c>
    </row>
    <row r="694" spans="1:3" x14ac:dyDescent="0.25">
      <c r="A694" s="9" t="s">
        <v>501</v>
      </c>
      <c r="B694" s="12">
        <v>7490.2129932966272</v>
      </c>
      <c r="C694">
        <f>SAFADModel_final_000041[[#This Row],[Whole Building:Facility Total Electric Demand Power '[W'](Hourly) ]]/1000</f>
        <v>7.4902129932966268</v>
      </c>
    </row>
    <row r="695" spans="1:3" x14ac:dyDescent="0.25">
      <c r="A695" s="9" t="s">
        <v>502</v>
      </c>
      <c r="B695" s="12">
        <v>7054.2502112247794</v>
      </c>
      <c r="C695">
        <f>SAFADModel_final_000041[[#This Row],[Whole Building:Facility Total Electric Demand Power '[W'](Hourly) ]]/1000</f>
        <v>7.0542502112247796</v>
      </c>
    </row>
    <row r="696" spans="1:3" x14ac:dyDescent="0.25">
      <c r="A696" s="9" t="s">
        <v>503</v>
      </c>
      <c r="B696" s="12">
        <v>7030.0894038710321</v>
      </c>
      <c r="C696">
        <f>SAFADModel_final_000041[[#This Row],[Whole Building:Facility Total Electric Demand Power '[W'](Hourly) ]]/1000</f>
        <v>7.030089403871032</v>
      </c>
    </row>
    <row r="697" spans="1:3" x14ac:dyDescent="0.25">
      <c r="A697" s="9" t="s">
        <v>504</v>
      </c>
      <c r="B697" s="12">
        <v>7005.07920454536</v>
      </c>
      <c r="C697">
        <f>SAFADModel_final_000041[[#This Row],[Whole Building:Facility Total Electric Demand Power '[W'](Hourly) ]]/1000</f>
        <v>7.0050792045453596</v>
      </c>
    </row>
    <row r="698" spans="1:3" x14ac:dyDescent="0.25">
      <c r="A698" s="9" t="s">
        <v>505</v>
      </c>
      <c r="B698" s="12">
        <v>6980.7714083164974</v>
      </c>
      <c r="C698">
        <f>SAFADModel_final_000041[[#This Row],[Whole Building:Facility Total Electric Demand Power '[W'](Hourly) ]]/1000</f>
        <v>6.9807714083164978</v>
      </c>
    </row>
    <row r="699" spans="1:3" x14ac:dyDescent="0.25">
      <c r="A699" s="9" t="s">
        <v>506</v>
      </c>
      <c r="B699" s="12">
        <v>6957.5056149334787</v>
      </c>
      <c r="C699">
        <f>SAFADModel_final_000041[[#This Row],[Whole Building:Facility Total Electric Demand Power '[W'](Hourly) ]]/1000</f>
        <v>6.9575056149334786</v>
      </c>
    </row>
    <row r="700" spans="1:3" x14ac:dyDescent="0.25">
      <c r="A700" s="9" t="s">
        <v>507</v>
      </c>
      <c r="B700" s="12">
        <v>6935.2269208574289</v>
      </c>
      <c r="C700">
        <f>SAFADModel_final_000041[[#This Row],[Whole Building:Facility Total Electric Demand Power '[W'](Hourly) ]]/1000</f>
        <v>6.9352269208574286</v>
      </c>
    </row>
    <row r="701" spans="1:3" x14ac:dyDescent="0.25">
      <c r="A701" s="9" t="s">
        <v>508</v>
      </c>
      <c r="B701" s="12">
        <v>6919.8674930776187</v>
      </c>
      <c r="C701">
        <f>SAFADModel_final_000041[[#This Row],[Whole Building:Facility Total Electric Demand Power '[W'](Hourly) ]]/1000</f>
        <v>6.9198674930776187</v>
      </c>
    </row>
    <row r="702" spans="1:3" x14ac:dyDescent="0.25">
      <c r="A702" s="9" t="s">
        <v>509</v>
      </c>
      <c r="B702" s="12">
        <v>6903.2778251058053</v>
      </c>
      <c r="C702">
        <f>SAFADModel_final_000041[[#This Row],[Whole Building:Facility Total Electric Demand Power '[W'](Hourly) ]]/1000</f>
        <v>6.9032778251058051</v>
      </c>
    </row>
    <row r="703" spans="1:3" x14ac:dyDescent="0.25">
      <c r="A703" s="9" t="s">
        <v>510</v>
      </c>
      <c r="B703" s="12">
        <v>6920.3666222795191</v>
      </c>
      <c r="C703">
        <f>SAFADModel_final_000041[[#This Row],[Whole Building:Facility Total Electric Demand Power '[W'](Hourly) ]]/1000</f>
        <v>6.920366622279519</v>
      </c>
    </row>
    <row r="704" spans="1:3" x14ac:dyDescent="0.25">
      <c r="A704" s="9" t="s">
        <v>511</v>
      </c>
      <c r="B704" s="12">
        <v>6981.4899732239292</v>
      </c>
      <c r="C704">
        <f>SAFADModel_final_000041[[#This Row],[Whole Building:Facility Total Electric Demand Power '[W'](Hourly) ]]/1000</f>
        <v>6.9814899732239288</v>
      </c>
    </row>
    <row r="705" spans="1:3" x14ac:dyDescent="0.25">
      <c r="A705" s="9" t="s">
        <v>512</v>
      </c>
      <c r="B705" s="12">
        <v>16870.803690302837</v>
      </c>
      <c r="C705">
        <f>SAFADModel_final_000041[[#This Row],[Whole Building:Facility Total Electric Demand Power '[W'](Hourly) ]]/1000</f>
        <v>16.870803690302836</v>
      </c>
    </row>
    <row r="706" spans="1:3" x14ac:dyDescent="0.25">
      <c r="A706" s="9" t="s">
        <v>513</v>
      </c>
      <c r="B706" s="12">
        <v>88935.467248249915</v>
      </c>
      <c r="C706">
        <f>SAFADModel_final_000041[[#This Row],[Whole Building:Facility Total Electric Demand Power '[W'](Hourly) ]]/1000</f>
        <v>88.935467248249921</v>
      </c>
    </row>
    <row r="707" spans="1:3" x14ac:dyDescent="0.25">
      <c r="A707" s="9" t="s">
        <v>514</v>
      </c>
      <c r="B707" s="12">
        <v>118341.50499694952</v>
      </c>
      <c r="C707">
        <f>SAFADModel_final_000041[[#This Row],[Whole Building:Facility Total Electric Demand Power '[W'](Hourly) ]]/1000</f>
        <v>118.34150499694951</v>
      </c>
    </row>
    <row r="708" spans="1:3" x14ac:dyDescent="0.25">
      <c r="A708" s="9" t="s">
        <v>515</v>
      </c>
      <c r="B708" s="12">
        <v>126645.96942898049</v>
      </c>
      <c r="C708">
        <f>SAFADModel_final_000041[[#This Row],[Whole Building:Facility Total Electric Demand Power '[W'](Hourly) ]]/1000</f>
        <v>126.64596942898049</v>
      </c>
    </row>
    <row r="709" spans="1:3" x14ac:dyDescent="0.25">
      <c r="A709" s="9" t="s">
        <v>516</v>
      </c>
      <c r="B709" s="12">
        <v>141434.7516288395</v>
      </c>
      <c r="C709">
        <f>SAFADModel_final_000041[[#This Row],[Whole Building:Facility Total Electric Demand Power '[W'](Hourly) ]]/1000</f>
        <v>141.43475162883951</v>
      </c>
    </row>
    <row r="710" spans="1:3" x14ac:dyDescent="0.25">
      <c r="A710" s="9" t="s">
        <v>517</v>
      </c>
      <c r="B710" s="12">
        <v>136625.74462111821</v>
      </c>
      <c r="C710">
        <f>SAFADModel_final_000041[[#This Row],[Whole Building:Facility Total Electric Demand Power '[W'](Hourly) ]]/1000</f>
        <v>136.6257446211182</v>
      </c>
    </row>
    <row r="711" spans="1:3" x14ac:dyDescent="0.25">
      <c r="A711" s="9" t="s">
        <v>518</v>
      </c>
      <c r="B711" s="12">
        <v>154964.11906934605</v>
      </c>
      <c r="C711">
        <f>SAFADModel_final_000041[[#This Row],[Whole Building:Facility Total Electric Demand Power '[W'](Hourly) ]]/1000</f>
        <v>154.96411906934605</v>
      </c>
    </row>
    <row r="712" spans="1:3" x14ac:dyDescent="0.25">
      <c r="A712" s="9" t="s">
        <v>519</v>
      </c>
      <c r="B712" s="12">
        <v>150589.73982368832</v>
      </c>
      <c r="C712">
        <f>SAFADModel_final_000041[[#This Row],[Whole Building:Facility Total Electric Demand Power '[W'](Hourly) ]]/1000</f>
        <v>150.58973982368832</v>
      </c>
    </row>
    <row r="713" spans="1:3" x14ac:dyDescent="0.25">
      <c r="A713" s="9" t="s">
        <v>520</v>
      </c>
      <c r="B713" s="12">
        <v>149988.29514770544</v>
      </c>
      <c r="C713">
        <f>SAFADModel_final_000041[[#This Row],[Whole Building:Facility Total Electric Demand Power '[W'](Hourly) ]]/1000</f>
        <v>149.98829514770546</v>
      </c>
    </row>
    <row r="714" spans="1:3" x14ac:dyDescent="0.25">
      <c r="A714" s="9" t="s">
        <v>521</v>
      </c>
      <c r="B714" s="12">
        <v>127635.23912572197</v>
      </c>
      <c r="C714">
        <f>SAFADModel_final_000041[[#This Row],[Whole Building:Facility Total Electric Demand Power '[W'](Hourly) ]]/1000</f>
        <v>127.63523912572197</v>
      </c>
    </row>
    <row r="715" spans="1:3" x14ac:dyDescent="0.25">
      <c r="A715" s="9" t="s">
        <v>522</v>
      </c>
      <c r="B715" s="12">
        <v>91068.596218281076</v>
      </c>
      <c r="C715">
        <f>SAFADModel_final_000041[[#This Row],[Whole Building:Facility Total Electric Demand Power '[W'](Hourly) ]]/1000</f>
        <v>91.068596218281073</v>
      </c>
    </row>
    <row r="716" spans="1:3" x14ac:dyDescent="0.25">
      <c r="A716" s="9" t="s">
        <v>523</v>
      </c>
      <c r="B716" s="12">
        <v>62701.270647922676</v>
      </c>
      <c r="C716">
        <f>SAFADModel_final_000041[[#This Row],[Whole Building:Facility Total Electric Demand Power '[W'](Hourly) ]]/1000</f>
        <v>62.701270647922676</v>
      </c>
    </row>
    <row r="717" spans="1:3" x14ac:dyDescent="0.25">
      <c r="A717" s="9" t="s">
        <v>524</v>
      </c>
      <c r="B717" s="12">
        <v>38813.639663024253</v>
      </c>
      <c r="C717">
        <f>SAFADModel_final_000041[[#This Row],[Whole Building:Facility Total Electric Demand Power '[W'](Hourly) ]]/1000</f>
        <v>38.813639663024254</v>
      </c>
    </row>
    <row r="718" spans="1:3" x14ac:dyDescent="0.25">
      <c r="A718" s="9" t="s">
        <v>525</v>
      </c>
      <c r="B718" s="12">
        <v>7109.6439981247977</v>
      </c>
      <c r="C718">
        <f>SAFADModel_final_000041[[#This Row],[Whole Building:Facility Total Electric Demand Power '[W'](Hourly) ]]/1000</f>
        <v>7.1096439981247981</v>
      </c>
    </row>
    <row r="719" spans="1:3" x14ac:dyDescent="0.25">
      <c r="A719" s="9" t="s">
        <v>526</v>
      </c>
      <c r="B719" s="12">
        <v>7085.5767602074511</v>
      </c>
      <c r="C719">
        <f>SAFADModel_final_000041[[#This Row],[Whole Building:Facility Total Electric Demand Power '[W'](Hourly) ]]/1000</f>
        <v>7.0855767602074513</v>
      </c>
    </row>
    <row r="720" spans="1:3" x14ac:dyDescent="0.25">
      <c r="A720" s="9" t="s">
        <v>527</v>
      </c>
      <c r="B720" s="12">
        <v>7063.0751663065648</v>
      </c>
      <c r="C720">
        <f>SAFADModel_final_000041[[#This Row],[Whole Building:Facility Total Electric Demand Power '[W'](Hourly) ]]/1000</f>
        <v>7.0630751663065645</v>
      </c>
    </row>
    <row r="721" spans="1:3" x14ac:dyDescent="0.25">
      <c r="A721" s="9" t="s">
        <v>528</v>
      </c>
      <c r="B721" s="12">
        <v>7042.9965210565051</v>
      </c>
      <c r="C721">
        <f>SAFADModel_final_000041[[#This Row],[Whole Building:Facility Total Electric Demand Power '[W'](Hourly) ]]/1000</f>
        <v>7.0429965210565051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2798C-4704-4EA6-87EB-161151238043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11670.128814361442</v>
      </c>
      <c r="C2">
        <f>SAFADModel_final_000040[[#This Row],[Whole Building:Facility Total Electric Demand Power '[W'](Hourly) ]]/1000</f>
        <v>11.670128814361442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11440.489642305814</v>
      </c>
      <c r="C3">
        <f>SAFADModel_final_000040[[#This Row],[Whole Building:Facility Total Electric Demand Power '[W'](Hourly) ]]/1000</f>
        <v>11.440489642305815</v>
      </c>
      <c r="D3">
        <v>-37.994502598540322</v>
      </c>
      <c r="E3">
        <v>84.486018846484825</v>
      </c>
      <c r="F3">
        <v>44.866610558323856</v>
      </c>
    </row>
    <row r="4" spans="1:6" x14ac:dyDescent="0.25">
      <c r="A4" s="9" t="s">
        <v>3</v>
      </c>
      <c r="B4" s="12">
        <v>11355.576441560203</v>
      </c>
      <c r="C4">
        <f>SAFADModel_final_000040[[#This Row],[Whole Building:Facility Total Electric Demand Power '[W'](Hourly) ]]/1000</f>
        <v>11.355576441560203</v>
      </c>
    </row>
    <row r="5" spans="1:6" x14ac:dyDescent="0.25">
      <c r="A5" s="9" t="s">
        <v>4</v>
      </c>
      <c r="B5" s="12">
        <v>11264.433150202043</v>
      </c>
      <c r="C5">
        <f>SAFADModel_final_000040[[#This Row],[Whole Building:Facility Total Electric Demand Power '[W'](Hourly) ]]/1000</f>
        <v>11.264433150202043</v>
      </c>
    </row>
    <row r="6" spans="1:6" x14ac:dyDescent="0.25">
      <c r="A6" s="9" t="s">
        <v>5</v>
      </c>
      <c r="B6" s="12">
        <v>11168.499318479242</v>
      </c>
      <c r="C6">
        <f>SAFADModel_final_000040[[#This Row],[Whole Building:Facility Total Electric Demand Power '[W'](Hourly) ]]/1000</f>
        <v>11.168499318479242</v>
      </c>
    </row>
    <row r="7" spans="1:6" x14ac:dyDescent="0.25">
      <c r="A7" s="9" t="s">
        <v>6</v>
      </c>
      <c r="B7" s="12">
        <v>11135.512138480752</v>
      </c>
      <c r="C7">
        <f>SAFADModel_final_000040[[#This Row],[Whole Building:Facility Total Electric Demand Power '[W'](Hourly) ]]/1000</f>
        <v>11.135512138480752</v>
      </c>
    </row>
    <row r="8" spans="1:6" x14ac:dyDescent="0.25">
      <c r="A8" s="9" t="s">
        <v>7</v>
      </c>
      <c r="B8" s="12">
        <v>11255.342856021598</v>
      </c>
      <c r="C8">
        <f>SAFADModel_final_000040[[#This Row],[Whole Building:Facility Total Electric Demand Power '[W'](Hourly) ]]/1000</f>
        <v>11.255342856021597</v>
      </c>
    </row>
    <row r="9" spans="1:6" x14ac:dyDescent="0.25">
      <c r="A9" s="9" t="s">
        <v>8</v>
      </c>
      <c r="B9" s="12">
        <v>40832.063125355038</v>
      </c>
      <c r="C9">
        <f>SAFADModel_final_000040[[#This Row],[Whole Building:Facility Total Electric Demand Power '[W'](Hourly) ]]/1000</f>
        <v>40.832063125355042</v>
      </c>
    </row>
    <row r="10" spans="1:6" x14ac:dyDescent="0.25">
      <c r="A10" s="9" t="s">
        <v>9</v>
      </c>
      <c r="B10" s="12">
        <v>61800.997542105557</v>
      </c>
      <c r="C10">
        <f>SAFADModel_final_000040[[#This Row],[Whole Building:Facility Total Electric Demand Power '[W'](Hourly) ]]/1000</f>
        <v>61.800997542105556</v>
      </c>
    </row>
    <row r="11" spans="1:6" x14ac:dyDescent="0.25">
      <c r="A11" s="9" t="s">
        <v>10</v>
      </c>
      <c r="B11" s="12">
        <v>104916.94603359235</v>
      </c>
      <c r="C11">
        <f>SAFADModel_final_000040[[#This Row],[Whole Building:Facility Total Electric Demand Power '[W'](Hourly) ]]/1000</f>
        <v>104.91694603359235</v>
      </c>
    </row>
    <row r="12" spans="1:6" x14ac:dyDescent="0.25">
      <c r="A12" s="9" t="s">
        <v>11</v>
      </c>
      <c r="B12" s="12">
        <v>120790.70860586081</v>
      </c>
      <c r="C12">
        <f>SAFADModel_final_000040[[#This Row],[Whole Building:Facility Total Electric Demand Power '[W'](Hourly) ]]/1000</f>
        <v>120.79070860586081</v>
      </c>
    </row>
    <row r="13" spans="1:6" x14ac:dyDescent="0.25">
      <c r="A13" s="9" t="s">
        <v>12</v>
      </c>
      <c r="B13" s="12">
        <v>217717.84206480565</v>
      </c>
      <c r="C13">
        <f>SAFADModel_final_000040[[#This Row],[Whole Building:Facility Total Electric Demand Power '[W'](Hourly) ]]/1000</f>
        <v>217.71784206480564</v>
      </c>
    </row>
    <row r="14" spans="1:6" x14ac:dyDescent="0.25">
      <c r="A14" s="9" t="s">
        <v>13</v>
      </c>
      <c r="B14" s="12">
        <v>229465.88471839335</v>
      </c>
      <c r="C14">
        <f>SAFADModel_final_000040[[#This Row],[Whole Building:Facility Total Electric Demand Power '[W'](Hourly) ]]/1000</f>
        <v>229.46588471839334</v>
      </c>
    </row>
    <row r="15" spans="1:6" x14ac:dyDescent="0.25">
      <c r="A15" s="9" t="s">
        <v>14</v>
      </c>
      <c r="B15" s="12">
        <v>252274.97157072215</v>
      </c>
      <c r="C15">
        <f>SAFADModel_final_000040[[#This Row],[Whole Building:Facility Total Electric Demand Power '[W'](Hourly) ]]/1000</f>
        <v>252.27497157072216</v>
      </c>
    </row>
    <row r="16" spans="1:6" x14ac:dyDescent="0.25">
      <c r="A16" s="9" t="s">
        <v>15</v>
      </c>
      <c r="B16" s="12">
        <v>259704.92062271843</v>
      </c>
      <c r="C16">
        <f>SAFADModel_final_000040[[#This Row],[Whole Building:Facility Total Electric Demand Power '[W'](Hourly) ]]/1000</f>
        <v>259.70492062271842</v>
      </c>
    </row>
    <row r="17" spans="1:3" x14ac:dyDescent="0.25">
      <c r="A17" s="9" t="s">
        <v>16</v>
      </c>
      <c r="B17" s="12">
        <v>244210.72448296883</v>
      </c>
      <c r="C17">
        <f>SAFADModel_final_000040[[#This Row],[Whole Building:Facility Total Electric Demand Power '[W'](Hourly) ]]/1000</f>
        <v>244.21072448296883</v>
      </c>
    </row>
    <row r="18" spans="1:3" x14ac:dyDescent="0.25">
      <c r="A18" s="9" t="s">
        <v>17</v>
      </c>
      <c r="B18" s="12">
        <v>221749.70985975492</v>
      </c>
      <c r="C18">
        <f>SAFADModel_final_000040[[#This Row],[Whole Building:Facility Total Electric Demand Power '[W'](Hourly) ]]/1000</f>
        <v>221.74970985975492</v>
      </c>
    </row>
    <row r="19" spans="1:3" x14ac:dyDescent="0.25">
      <c r="A19" s="9" t="s">
        <v>18</v>
      </c>
      <c r="B19" s="12">
        <v>78868.078055526028</v>
      </c>
      <c r="C19">
        <f>SAFADModel_final_000040[[#This Row],[Whole Building:Facility Total Electric Demand Power '[W'](Hourly) ]]/1000</f>
        <v>78.868078055526027</v>
      </c>
    </row>
    <row r="20" spans="1:3" x14ac:dyDescent="0.25">
      <c r="A20" s="9" t="s">
        <v>19</v>
      </c>
      <c r="B20" s="12">
        <v>39112.179029378836</v>
      </c>
      <c r="C20">
        <f>SAFADModel_final_000040[[#This Row],[Whole Building:Facility Total Electric Demand Power '[W'](Hourly) ]]/1000</f>
        <v>39.112179029378837</v>
      </c>
    </row>
    <row r="21" spans="1:3" x14ac:dyDescent="0.25">
      <c r="A21" s="9" t="s">
        <v>20</v>
      </c>
      <c r="B21" s="12">
        <v>15836.957185151266</v>
      </c>
      <c r="C21">
        <f>SAFADModel_final_000040[[#This Row],[Whole Building:Facility Total Electric Demand Power '[W'](Hourly) ]]/1000</f>
        <v>15.836957185151267</v>
      </c>
    </row>
    <row r="22" spans="1:3" x14ac:dyDescent="0.25">
      <c r="A22" s="9" t="s">
        <v>21</v>
      </c>
      <c r="B22" s="12">
        <v>12208.688070366372</v>
      </c>
      <c r="C22">
        <f>SAFADModel_final_000040[[#This Row],[Whole Building:Facility Total Electric Demand Power '[W'](Hourly) ]]/1000</f>
        <v>12.208688070366373</v>
      </c>
    </row>
    <row r="23" spans="1:3" x14ac:dyDescent="0.25">
      <c r="A23" s="9" t="s">
        <v>22</v>
      </c>
      <c r="B23" s="12">
        <v>11782.415155589149</v>
      </c>
      <c r="C23">
        <f>SAFADModel_final_000040[[#This Row],[Whole Building:Facility Total Electric Demand Power '[W'](Hourly) ]]/1000</f>
        <v>11.782415155589149</v>
      </c>
    </row>
    <row r="24" spans="1:3" x14ac:dyDescent="0.25">
      <c r="A24" s="9" t="s">
        <v>23</v>
      </c>
      <c r="B24" s="12">
        <v>11787.385090212951</v>
      </c>
      <c r="C24">
        <f>SAFADModel_final_000040[[#This Row],[Whole Building:Facility Total Electric Demand Power '[W'](Hourly) ]]/1000</f>
        <v>11.78738509021295</v>
      </c>
    </row>
    <row r="25" spans="1:3" x14ac:dyDescent="0.25">
      <c r="A25" s="9" t="s">
        <v>24</v>
      </c>
      <c r="B25" s="12">
        <v>11774.104051353783</v>
      </c>
      <c r="C25">
        <f>SAFADModel_final_000040[[#This Row],[Whole Building:Facility Total Electric Demand Power '[W'](Hourly) ]]/1000</f>
        <v>11.774104051353783</v>
      </c>
    </row>
    <row r="26" spans="1:3" x14ac:dyDescent="0.25">
      <c r="A26" s="9" t="s">
        <v>25</v>
      </c>
      <c r="B26" s="12">
        <v>11758.900116355522</v>
      </c>
      <c r="C26">
        <f>SAFADModel_final_000040[[#This Row],[Whole Building:Facility Total Electric Demand Power '[W'](Hourly) ]]/1000</f>
        <v>11.758900116355521</v>
      </c>
    </row>
    <row r="27" spans="1:3" x14ac:dyDescent="0.25">
      <c r="A27" s="9" t="s">
        <v>26</v>
      </c>
      <c r="B27" s="12">
        <v>11733.597464011624</v>
      </c>
      <c r="C27">
        <f>SAFADModel_final_000040[[#This Row],[Whole Building:Facility Total Electric Demand Power '[W'](Hourly) ]]/1000</f>
        <v>11.733597464011623</v>
      </c>
    </row>
    <row r="28" spans="1:3" x14ac:dyDescent="0.25">
      <c r="A28" s="9" t="s">
        <v>27</v>
      </c>
      <c r="B28" s="12">
        <v>11707.702509727338</v>
      </c>
      <c r="C28">
        <f>SAFADModel_final_000040[[#This Row],[Whole Building:Facility Total Electric Demand Power '[W'](Hourly) ]]/1000</f>
        <v>11.707702509727339</v>
      </c>
    </row>
    <row r="29" spans="1:3" x14ac:dyDescent="0.25">
      <c r="A29" s="9" t="s">
        <v>28</v>
      </c>
      <c r="B29" s="12">
        <v>11705.591739834483</v>
      </c>
      <c r="C29">
        <f>SAFADModel_final_000040[[#This Row],[Whole Building:Facility Total Electric Demand Power '[W'](Hourly) ]]/1000</f>
        <v>11.705591739834484</v>
      </c>
    </row>
    <row r="30" spans="1:3" x14ac:dyDescent="0.25">
      <c r="A30" s="9" t="s">
        <v>29</v>
      </c>
      <c r="B30" s="12">
        <v>11702.686238640597</v>
      </c>
      <c r="C30">
        <f>SAFADModel_final_000040[[#This Row],[Whole Building:Facility Total Electric Demand Power '[W'](Hourly) ]]/1000</f>
        <v>11.702686238640597</v>
      </c>
    </row>
    <row r="31" spans="1:3" x14ac:dyDescent="0.25">
      <c r="A31" s="9" t="s">
        <v>30</v>
      </c>
      <c r="B31" s="12">
        <v>11700.422026262264</v>
      </c>
      <c r="C31">
        <f>SAFADModel_final_000040[[#This Row],[Whole Building:Facility Total Electric Demand Power '[W'](Hourly) ]]/1000</f>
        <v>11.700422026262263</v>
      </c>
    </row>
    <row r="32" spans="1:3" x14ac:dyDescent="0.25">
      <c r="A32" s="9" t="s">
        <v>31</v>
      </c>
      <c r="B32" s="12">
        <v>11702.984516248669</v>
      </c>
      <c r="C32">
        <f>SAFADModel_final_000040[[#This Row],[Whole Building:Facility Total Electric Demand Power '[W'](Hourly) ]]/1000</f>
        <v>11.702984516248669</v>
      </c>
    </row>
    <row r="33" spans="1:3" x14ac:dyDescent="0.25">
      <c r="A33" s="9" t="s">
        <v>32</v>
      </c>
      <c r="B33" s="12">
        <v>29389.13011409016</v>
      </c>
      <c r="C33">
        <f>SAFADModel_final_000040[[#This Row],[Whole Building:Facility Total Electric Demand Power '[W'](Hourly) ]]/1000</f>
        <v>29.389130114090161</v>
      </c>
    </row>
    <row r="34" spans="1:3" x14ac:dyDescent="0.25">
      <c r="A34" s="9" t="s">
        <v>33</v>
      </c>
      <c r="B34" s="12">
        <v>116571.09095683102</v>
      </c>
      <c r="C34">
        <f>SAFADModel_final_000040[[#This Row],[Whole Building:Facility Total Electric Demand Power '[W'](Hourly) ]]/1000</f>
        <v>116.57109095683101</v>
      </c>
    </row>
    <row r="35" spans="1:3" x14ac:dyDescent="0.25">
      <c r="A35" s="9" t="s">
        <v>34</v>
      </c>
      <c r="B35" s="12">
        <v>173458.79806076863</v>
      </c>
      <c r="C35">
        <f>SAFADModel_final_000040[[#This Row],[Whole Building:Facility Total Electric Demand Power '[W'](Hourly) ]]/1000</f>
        <v>173.45879806076863</v>
      </c>
    </row>
    <row r="36" spans="1:3" x14ac:dyDescent="0.25">
      <c r="A36" s="9" t="s">
        <v>35</v>
      </c>
      <c r="B36" s="12">
        <v>199616.00314362836</v>
      </c>
      <c r="C36">
        <f>SAFADModel_final_000040[[#This Row],[Whole Building:Facility Total Electric Demand Power '[W'](Hourly) ]]/1000</f>
        <v>199.61600314362835</v>
      </c>
    </row>
    <row r="37" spans="1:3" x14ac:dyDescent="0.25">
      <c r="A37" s="9" t="s">
        <v>36</v>
      </c>
      <c r="B37" s="12">
        <v>242280.68870354959</v>
      </c>
      <c r="C37">
        <f>SAFADModel_final_000040[[#This Row],[Whole Building:Facility Total Electric Demand Power '[W'](Hourly) ]]/1000</f>
        <v>242.2806887035496</v>
      </c>
    </row>
    <row r="38" spans="1:3" x14ac:dyDescent="0.25">
      <c r="A38" s="9" t="s">
        <v>37</v>
      </c>
      <c r="B38" s="12">
        <v>236223.32509687135</v>
      </c>
      <c r="C38">
        <f>SAFADModel_final_000040[[#This Row],[Whole Building:Facility Total Electric Demand Power '[W'](Hourly) ]]/1000</f>
        <v>236.22332509687135</v>
      </c>
    </row>
    <row r="39" spans="1:3" x14ac:dyDescent="0.25">
      <c r="A39" s="9" t="s">
        <v>38</v>
      </c>
      <c r="B39" s="12">
        <v>261535.6413819025</v>
      </c>
      <c r="C39">
        <f>SAFADModel_final_000040[[#This Row],[Whole Building:Facility Total Electric Demand Power '[W'](Hourly) ]]/1000</f>
        <v>261.53564138190251</v>
      </c>
    </row>
    <row r="40" spans="1:3" x14ac:dyDescent="0.25">
      <c r="A40" s="9" t="s">
        <v>39</v>
      </c>
      <c r="B40" s="12">
        <v>224538.68269089723</v>
      </c>
      <c r="C40">
        <f>SAFADModel_final_000040[[#This Row],[Whole Building:Facility Total Electric Demand Power '[W'](Hourly) ]]/1000</f>
        <v>224.53868269089722</v>
      </c>
    </row>
    <row r="41" spans="1:3" x14ac:dyDescent="0.25">
      <c r="A41" s="9" t="s">
        <v>40</v>
      </c>
      <c r="B41" s="12">
        <v>224236.40936513795</v>
      </c>
      <c r="C41">
        <f>SAFADModel_final_000040[[#This Row],[Whole Building:Facility Total Electric Demand Power '[W'](Hourly) ]]/1000</f>
        <v>224.23640936513794</v>
      </c>
    </row>
    <row r="42" spans="1:3" x14ac:dyDescent="0.25">
      <c r="A42" s="9" t="s">
        <v>41</v>
      </c>
      <c r="B42" s="12">
        <v>172049.80286115225</v>
      </c>
      <c r="C42">
        <f>SAFADModel_final_000040[[#This Row],[Whole Building:Facility Total Electric Demand Power '[W'](Hourly) ]]/1000</f>
        <v>172.04980286115224</v>
      </c>
    </row>
    <row r="43" spans="1:3" x14ac:dyDescent="0.25">
      <c r="A43" s="9" t="s">
        <v>42</v>
      </c>
      <c r="B43" s="12">
        <v>152667.32091614293</v>
      </c>
      <c r="C43">
        <f>SAFADModel_final_000040[[#This Row],[Whole Building:Facility Total Electric Demand Power '[W'](Hourly) ]]/1000</f>
        <v>152.66732091614293</v>
      </c>
    </row>
    <row r="44" spans="1:3" x14ac:dyDescent="0.25">
      <c r="A44" s="9" t="s">
        <v>43</v>
      </c>
      <c r="B44" s="12">
        <v>102291.02791378694</v>
      </c>
      <c r="C44">
        <f>SAFADModel_final_000040[[#This Row],[Whole Building:Facility Total Electric Demand Power '[W'](Hourly) ]]/1000</f>
        <v>102.29102791378693</v>
      </c>
    </row>
    <row r="45" spans="1:3" x14ac:dyDescent="0.25">
      <c r="A45" s="9" t="s">
        <v>44</v>
      </c>
      <c r="B45" s="12">
        <v>57664.00813901933</v>
      </c>
      <c r="C45">
        <f>SAFADModel_final_000040[[#This Row],[Whole Building:Facility Total Electric Demand Power '[W'](Hourly) ]]/1000</f>
        <v>57.66400813901933</v>
      </c>
    </row>
    <row r="46" spans="1:3" x14ac:dyDescent="0.25">
      <c r="A46" s="9" t="s">
        <v>45</v>
      </c>
      <c r="B46" s="12">
        <v>11903.424077933052</v>
      </c>
      <c r="C46">
        <f>SAFADModel_final_000040[[#This Row],[Whole Building:Facility Total Electric Demand Power '[W'](Hourly) ]]/1000</f>
        <v>11.903424077933051</v>
      </c>
    </row>
    <row r="47" spans="1:3" x14ac:dyDescent="0.25">
      <c r="A47" s="9" t="s">
        <v>46</v>
      </c>
      <c r="B47" s="12">
        <v>11834.765973749987</v>
      </c>
      <c r="C47">
        <f>SAFADModel_final_000040[[#This Row],[Whole Building:Facility Total Electric Demand Power '[W'](Hourly) ]]/1000</f>
        <v>11.834765973749986</v>
      </c>
    </row>
    <row r="48" spans="1:3" x14ac:dyDescent="0.25">
      <c r="A48" s="9" t="s">
        <v>47</v>
      </c>
      <c r="B48" s="12">
        <v>11767.387300505392</v>
      </c>
      <c r="C48">
        <f>SAFADModel_final_000040[[#This Row],[Whole Building:Facility Total Electric Demand Power '[W'](Hourly) ]]/1000</f>
        <v>11.767387300505392</v>
      </c>
    </row>
    <row r="49" spans="1:3" x14ac:dyDescent="0.25">
      <c r="A49" s="9" t="s">
        <v>48</v>
      </c>
      <c r="B49" s="12">
        <v>11691.076041464046</v>
      </c>
      <c r="C49">
        <f>SAFADModel_final_000040[[#This Row],[Whole Building:Facility Total Electric Demand Power '[W'](Hourly) ]]/1000</f>
        <v>11.691076041464047</v>
      </c>
    </row>
    <row r="50" spans="1:3" x14ac:dyDescent="0.25">
      <c r="A50" s="9" t="s">
        <v>49</v>
      </c>
      <c r="B50" s="12">
        <v>11617.828946640337</v>
      </c>
      <c r="C50">
        <f>SAFADModel_final_000040[[#This Row],[Whole Building:Facility Total Electric Demand Power '[W'](Hourly) ]]/1000</f>
        <v>11.617828946640337</v>
      </c>
    </row>
    <row r="51" spans="1:3" x14ac:dyDescent="0.25">
      <c r="A51" s="9" t="s">
        <v>50</v>
      </c>
      <c r="B51" s="12">
        <v>11555.888936951831</v>
      </c>
      <c r="C51">
        <f>SAFADModel_final_000040[[#This Row],[Whole Building:Facility Total Electric Demand Power '[W'](Hourly) ]]/1000</f>
        <v>11.555888936951831</v>
      </c>
    </row>
    <row r="52" spans="1:3" x14ac:dyDescent="0.25">
      <c r="A52" s="9" t="s">
        <v>51</v>
      </c>
      <c r="B52" s="12">
        <v>11483.784872120828</v>
      </c>
      <c r="C52">
        <f>SAFADModel_final_000040[[#This Row],[Whole Building:Facility Total Electric Demand Power '[W'](Hourly) ]]/1000</f>
        <v>11.483784872120829</v>
      </c>
    </row>
    <row r="53" spans="1:3" x14ac:dyDescent="0.25">
      <c r="A53" s="9" t="s">
        <v>52</v>
      </c>
      <c r="B53" s="12">
        <v>11422.349472782518</v>
      </c>
      <c r="C53">
        <f>SAFADModel_final_000040[[#This Row],[Whole Building:Facility Total Electric Demand Power '[W'](Hourly) ]]/1000</f>
        <v>11.422349472782518</v>
      </c>
    </row>
    <row r="54" spans="1:3" x14ac:dyDescent="0.25">
      <c r="A54" s="9" t="s">
        <v>53</v>
      </c>
      <c r="B54" s="12">
        <v>11360.4481600114</v>
      </c>
      <c r="C54">
        <f>SAFADModel_final_000040[[#This Row],[Whole Building:Facility Total Electric Demand Power '[W'](Hourly) ]]/1000</f>
        <v>11.3604481600114</v>
      </c>
    </row>
    <row r="55" spans="1:3" x14ac:dyDescent="0.25">
      <c r="A55" s="9" t="s">
        <v>54</v>
      </c>
      <c r="B55" s="12">
        <v>11346.927247466103</v>
      </c>
      <c r="C55">
        <f>SAFADModel_final_000040[[#This Row],[Whole Building:Facility Total Electric Demand Power '[W'](Hourly) ]]/1000</f>
        <v>11.346927247466104</v>
      </c>
    </row>
    <row r="56" spans="1:3" x14ac:dyDescent="0.25">
      <c r="A56" s="9" t="s">
        <v>55</v>
      </c>
      <c r="B56" s="12">
        <v>11462.001797872259</v>
      </c>
      <c r="C56">
        <f>SAFADModel_final_000040[[#This Row],[Whole Building:Facility Total Electric Demand Power '[W'](Hourly) ]]/1000</f>
        <v>11.46200179787226</v>
      </c>
    </row>
    <row r="57" spans="1:3" x14ac:dyDescent="0.25">
      <c r="A57" s="9" t="s">
        <v>56</v>
      </c>
      <c r="B57" s="12">
        <v>35410.296874158732</v>
      </c>
      <c r="C57">
        <f>SAFADModel_final_000040[[#This Row],[Whole Building:Facility Total Electric Demand Power '[W'](Hourly) ]]/1000</f>
        <v>35.410296874158732</v>
      </c>
    </row>
    <row r="58" spans="1:3" x14ac:dyDescent="0.25">
      <c r="A58" s="9" t="s">
        <v>57</v>
      </c>
      <c r="B58" s="12">
        <v>75460.268337205009</v>
      </c>
      <c r="C58">
        <f>SAFADModel_final_000040[[#This Row],[Whole Building:Facility Total Electric Demand Power '[W'](Hourly) ]]/1000</f>
        <v>75.460268337205008</v>
      </c>
    </row>
    <row r="59" spans="1:3" x14ac:dyDescent="0.25">
      <c r="A59" s="9" t="s">
        <v>58</v>
      </c>
      <c r="B59" s="12">
        <v>144298.93979759837</v>
      </c>
      <c r="C59">
        <f>SAFADModel_final_000040[[#This Row],[Whole Building:Facility Total Electric Demand Power '[W'](Hourly) ]]/1000</f>
        <v>144.29893979759836</v>
      </c>
    </row>
    <row r="60" spans="1:3" x14ac:dyDescent="0.25">
      <c r="A60" s="9" t="s">
        <v>59</v>
      </c>
      <c r="B60" s="12">
        <v>200458.44598494112</v>
      </c>
      <c r="C60">
        <f>SAFADModel_final_000040[[#This Row],[Whole Building:Facility Total Electric Demand Power '[W'](Hourly) ]]/1000</f>
        <v>200.45844598494111</v>
      </c>
    </row>
    <row r="61" spans="1:3" x14ac:dyDescent="0.25">
      <c r="A61" s="9" t="s">
        <v>60</v>
      </c>
      <c r="B61" s="12">
        <v>255220.87265014197</v>
      </c>
      <c r="C61">
        <f>SAFADModel_final_000040[[#This Row],[Whole Building:Facility Total Electric Demand Power '[W'](Hourly) ]]/1000</f>
        <v>255.22087265014198</v>
      </c>
    </row>
    <row r="62" spans="1:3" x14ac:dyDescent="0.25">
      <c r="A62" s="9" t="s">
        <v>61</v>
      </c>
      <c r="B62" s="12">
        <v>259667.95325372645</v>
      </c>
      <c r="C62">
        <f>SAFADModel_final_000040[[#This Row],[Whole Building:Facility Total Electric Demand Power '[W'](Hourly) ]]/1000</f>
        <v>259.66795325372647</v>
      </c>
    </row>
    <row r="63" spans="1:3" x14ac:dyDescent="0.25">
      <c r="A63" s="9" t="s">
        <v>62</v>
      </c>
      <c r="B63" s="12">
        <v>253939.27882216254</v>
      </c>
      <c r="C63">
        <f>SAFADModel_final_000040[[#This Row],[Whole Building:Facility Total Electric Demand Power '[W'](Hourly) ]]/1000</f>
        <v>253.93927882216255</v>
      </c>
    </row>
    <row r="64" spans="1:3" x14ac:dyDescent="0.25">
      <c r="A64" s="9" t="s">
        <v>63</v>
      </c>
      <c r="B64" s="12">
        <v>259816.13721392801</v>
      </c>
      <c r="C64">
        <f>SAFADModel_final_000040[[#This Row],[Whole Building:Facility Total Electric Demand Power '[W'](Hourly) ]]/1000</f>
        <v>259.81613721392802</v>
      </c>
    </row>
    <row r="65" spans="1:3" x14ac:dyDescent="0.25">
      <c r="A65" s="9" t="s">
        <v>64</v>
      </c>
      <c r="B65" s="12">
        <v>215454.01122672451</v>
      </c>
      <c r="C65">
        <f>SAFADModel_final_000040[[#This Row],[Whole Building:Facility Total Electric Demand Power '[W'](Hourly) ]]/1000</f>
        <v>215.4540112267245</v>
      </c>
    </row>
    <row r="66" spans="1:3" x14ac:dyDescent="0.25">
      <c r="A66" s="9" t="s">
        <v>65</v>
      </c>
      <c r="B66" s="12">
        <v>94483.230178429643</v>
      </c>
      <c r="C66">
        <f>SAFADModel_final_000040[[#This Row],[Whole Building:Facility Total Electric Demand Power '[W'](Hourly) ]]/1000</f>
        <v>94.483230178429636</v>
      </c>
    </row>
    <row r="67" spans="1:3" x14ac:dyDescent="0.25">
      <c r="A67" s="9" t="s">
        <v>66</v>
      </c>
      <c r="B67" s="12">
        <v>73319.168437761618</v>
      </c>
      <c r="C67">
        <f>SAFADModel_final_000040[[#This Row],[Whole Building:Facility Total Electric Demand Power '[W'](Hourly) ]]/1000</f>
        <v>73.319168437761618</v>
      </c>
    </row>
    <row r="68" spans="1:3" x14ac:dyDescent="0.25">
      <c r="A68" s="9" t="s">
        <v>67</v>
      </c>
      <c r="B68" s="12">
        <v>32600.343064009863</v>
      </c>
      <c r="C68">
        <f>SAFADModel_final_000040[[#This Row],[Whole Building:Facility Total Electric Demand Power '[W'](Hourly) ]]/1000</f>
        <v>32.600343064009863</v>
      </c>
    </row>
    <row r="69" spans="1:3" x14ac:dyDescent="0.25">
      <c r="A69" s="9" t="s">
        <v>68</v>
      </c>
      <c r="B69" s="12">
        <v>12627.310075470044</v>
      </c>
      <c r="C69">
        <f>SAFADModel_final_000040[[#This Row],[Whole Building:Facility Total Electric Demand Power '[W'](Hourly) ]]/1000</f>
        <v>12.627310075470044</v>
      </c>
    </row>
    <row r="70" spans="1:3" x14ac:dyDescent="0.25">
      <c r="A70" s="9" t="s">
        <v>69</v>
      </c>
      <c r="B70" s="12">
        <v>12184.959072065998</v>
      </c>
      <c r="C70">
        <f>SAFADModel_final_000040[[#This Row],[Whole Building:Facility Total Electric Demand Power '[W'](Hourly) ]]/1000</f>
        <v>12.184959072065999</v>
      </c>
    </row>
    <row r="71" spans="1:3" x14ac:dyDescent="0.25">
      <c r="A71" s="9" t="s">
        <v>70</v>
      </c>
      <c r="B71" s="12">
        <v>11740.688662239065</v>
      </c>
      <c r="C71">
        <f>SAFADModel_final_000040[[#This Row],[Whole Building:Facility Total Electric Demand Power '[W'](Hourly) ]]/1000</f>
        <v>11.740688662239064</v>
      </c>
    </row>
    <row r="72" spans="1:3" x14ac:dyDescent="0.25">
      <c r="A72" s="9" t="s">
        <v>71</v>
      </c>
      <c r="B72" s="12">
        <v>11701.850769731567</v>
      </c>
      <c r="C72">
        <f>SAFADModel_final_000040[[#This Row],[Whole Building:Facility Total Electric Demand Power '[W'](Hourly) ]]/1000</f>
        <v>11.701850769731568</v>
      </c>
    </row>
    <row r="73" spans="1:3" x14ac:dyDescent="0.25">
      <c r="A73" s="9" t="s">
        <v>72</v>
      </c>
      <c r="B73" s="12">
        <v>11662.46092228349</v>
      </c>
      <c r="C73">
        <f>SAFADModel_final_000040[[#This Row],[Whole Building:Facility Total Electric Demand Power '[W'](Hourly) ]]/1000</f>
        <v>11.66246092228349</v>
      </c>
    </row>
    <row r="74" spans="1:3" x14ac:dyDescent="0.25">
      <c r="A74" s="9" t="s">
        <v>73</v>
      </c>
      <c r="B74" s="12">
        <v>11624.04545397909</v>
      </c>
      <c r="C74">
        <f>SAFADModel_final_000040[[#This Row],[Whole Building:Facility Total Electric Demand Power '[W'](Hourly) ]]/1000</f>
        <v>11.62404545397909</v>
      </c>
    </row>
    <row r="75" spans="1:3" x14ac:dyDescent="0.25">
      <c r="A75" s="9" t="s">
        <v>74</v>
      </c>
      <c r="B75" s="12">
        <v>11582.709516889154</v>
      </c>
      <c r="C75">
        <f>SAFADModel_final_000040[[#This Row],[Whole Building:Facility Total Electric Demand Power '[W'](Hourly) ]]/1000</f>
        <v>11.582709516889153</v>
      </c>
    </row>
    <row r="76" spans="1:3" x14ac:dyDescent="0.25">
      <c r="A76" s="9" t="s">
        <v>75</v>
      </c>
      <c r="B76" s="12">
        <v>11537.236193990177</v>
      </c>
      <c r="C76">
        <f>SAFADModel_final_000040[[#This Row],[Whole Building:Facility Total Electric Demand Power '[W'](Hourly) ]]/1000</f>
        <v>11.537236193990177</v>
      </c>
    </row>
    <row r="77" spans="1:3" x14ac:dyDescent="0.25">
      <c r="A77" s="9" t="s">
        <v>76</v>
      </c>
      <c r="B77" s="12">
        <v>11489.703323385906</v>
      </c>
      <c r="C77">
        <f>SAFADModel_final_000040[[#This Row],[Whole Building:Facility Total Electric Demand Power '[W'](Hourly) ]]/1000</f>
        <v>11.489703323385905</v>
      </c>
    </row>
    <row r="78" spans="1:3" x14ac:dyDescent="0.25">
      <c r="A78" s="9" t="s">
        <v>77</v>
      </c>
      <c r="B78" s="12">
        <v>11453.343807331417</v>
      </c>
      <c r="C78">
        <f>SAFADModel_final_000040[[#This Row],[Whole Building:Facility Total Electric Demand Power '[W'](Hourly) ]]/1000</f>
        <v>11.453343807331418</v>
      </c>
    </row>
    <row r="79" spans="1:3" x14ac:dyDescent="0.25">
      <c r="A79" s="9" t="s">
        <v>78</v>
      </c>
      <c r="B79" s="12">
        <v>11441.459968349232</v>
      </c>
      <c r="C79">
        <f>SAFADModel_final_000040[[#This Row],[Whole Building:Facility Total Electric Demand Power '[W'](Hourly) ]]/1000</f>
        <v>11.441459968349232</v>
      </c>
    </row>
    <row r="80" spans="1:3" x14ac:dyDescent="0.25">
      <c r="A80" s="9" t="s">
        <v>79</v>
      </c>
      <c r="B80" s="12">
        <v>11548.287495942852</v>
      </c>
      <c r="C80">
        <f>SAFADModel_final_000040[[#This Row],[Whole Building:Facility Total Electric Demand Power '[W'](Hourly) ]]/1000</f>
        <v>11.548287495942851</v>
      </c>
    </row>
    <row r="81" spans="1:3" x14ac:dyDescent="0.25">
      <c r="A81" s="9" t="s">
        <v>80</v>
      </c>
      <c r="B81" s="12">
        <v>32665.456922690955</v>
      </c>
      <c r="C81">
        <f>SAFADModel_final_000040[[#This Row],[Whole Building:Facility Total Electric Demand Power '[W'](Hourly) ]]/1000</f>
        <v>32.665456922690957</v>
      </c>
    </row>
    <row r="82" spans="1:3" x14ac:dyDescent="0.25">
      <c r="A82" s="9" t="s">
        <v>81</v>
      </c>
      <c r="B82" s="12">
        <v>155198.76484709221</v>
      </c>
      <c r="C82">
        <f>SAFADModel_final_000040[[#This Row],[Whole Building:Facility Total Electric Demand Power '[W'](Hourly) ]]/1000</f>
        <v>155.19876484709221</v>
      </c>
    </row>
    <row r="83" spans="1:3" x14ac:dyDescent="0.25">
      <c r="A83" s="9" t="s">
        <v>82</v>
      </c>
      <c r="B83" s="12">
        <v>210789.40437514926</v>
      </c>
      <c r="C83">
        <f>SAFADModel_final_000040[[#This Row],[Whole Building:Facility Total Electric Demand Power '[W'](Hourly) ]]/1000</f>
        <v>210.78940437514925</v>
      </c>
    </row>
    <row r="84" spans="1:3" x14ac:dyDescent="0.25">
      <c r="A84" s="9" t="s">
        <v>83</v>
      </c>
      <c r="B84" s="12">
        <v>242147.11680474994</v>
      </c>
      <c r="C84">
        <f>SAFADModel_final_000040[[#This Row],[Whole Building:Facility Total Electric Demand Power '[W'](Hourly) ]]/1000</f>
        <v>242.14711680474994</v>
      </c>
    </row>
    <row r="85" spans="1:3" x14ac:dyDescent="0.25">
      <c r="A85" s="9" t="s">
        <v>84</v>
      </c>
      <c r="B85" s="12">
        <v>244169.17461132444</v>
      </c>
      <c r="C85">
        <f>SAFADModel_final_000040[[#This Row],[Whole Building:Facility Total Electric Demand Power '[W'](Hourly) ]]/1000</f>
        <v>244.16917461132445</v>
      </c>
    </row>
    <row r="86" spans="1:3" x14ac:dyDescent="0.25">
      <c r="A86" s="9" t="s">
        <v>85</v>
      </c>
      <c r="B86" s="12">
        <v>246357.82810884583</v>
      </c>
      <c r="C86">
        <f>SAFADModel_final_000040[[#This Row],[Whole Building:Facility Total Electric Demand Power '[W'](Hourly) ]]/1000</f>
        <v>246.35782810884584</v>
      </c>
    </row>
    <row r="87" spans="1:3" x14ac:dyDescent="0.25">
      <c r="A87" s="9" t="s">
        <v>86</v>
      </c>
      <c r="B87" s="12">
        <v>262683.49519331229</v>
      </c>
      <c r="C87">
        <f>SAFADModel_final_000040[[#This Row],[Whole Building:Facility Total Electric Demand Power '[W'](Hourly) ]]/1000</f>
        <v>262.6834951933123</v>
      </c>
    </row>
    <row r="88" spans="1:3" x14ac:dyDescent="0.25">
      <c r="A88" s="9" t="s">
        <v>87</v>
      </c>
      <c r="B88" s="12">
        <v>266684.55645061581</v>
      </c>
      <c r="C88">
        <f>SAFADModel_final_000040[[#This Row],[Whole Building:Facility Total Electric Demand Power '[W'](Hourly) ]]/1000</f>
        <v>266.68455645061579</v>
      </c>
    </row>
    <row r="89" spans="1:3" x14ac:dyDescent="0.25">
      <c r="A89" s="9" t="s">
        <v>88</v>
      </c>
      <c r="B89" s="12">
        <v>262877.40558361198</v>
      </c>
      <c r="C89">
        <f>SAFADModel_final_000040[[#This Row],[Whole Building:Facility Total Electric Demand Power '[W'](Hourly) ]]/1000</f>
        <v>262.87740558361196</v>
      </c>
    </row>
    <row r="90" spans="1:3" x14ac:dyDescent="0.25">
      <c r="A90" s="9" t="s">
        <v>89</v>
      </c>
      <c r="B90" s="12">
        <v>242871.10989794589</v>
      </c>
      <c r="C90">
        <f>SAFADModel_final_000040[[#This Row],[Whole Building:Facility Total Electric Demand Power '[W'](Hourly) ]]/1000</f>
        <v>242.8711098979459</v>
      </c>
    </row>
    <row r="91" spans="1:3" x14ac:dyDescent="0.25">
      <c r="A91" s="9" t="s">
        <v>90</v>
      </c>
      <c r="B91" s="12">
        <v>118818.36302866222</v>
      </c>
      <c r="C91">
        <f>SAFADModel_final_000040[[#This Row],[Whole Building:Facility Total Electric Demand Power '[W'](Hourly) ]]/1000</f>
        <v>118.81836302866222</v>
      </c>
    </row>
    <row r="92" spans="1:3" x14ac:dyDescent="0.25">
      <c r="A92" s="9" t="s">
        <v>91</v>
      </c>
      <c r="B92" s="12">
        <v>85233.401551039671</v>
      </c>
      <c r="C92">
        <f>SAFADModel_final_000040[[#This Row],[Whole Building:Facility Total Electric Demand Power '[W'](Hourly) ]]/1000</f>
        <v>85.233401551039677</v>
      </c>
    </row>
    <row r="93" spans="1:3" x14ac:dyDescent="0.25">
      <c r="A93" s="9" t="s">
        <v>92</v>
      </c>
      <c r="B93" s="12">
        <v>61302.856158212904</v>
      </c>
      <c r="C93">
        <f>SAFADModel_final_000040[[#This Row],[Whole Building:Facility Total Electric Demand Power '[W'](Hourly) ]]/1000</f>
        <v>61.302856158212904</v>
      </c>
    </row>
    <row r="94" spans="1:3" x14ac:dyDescent="0.25">
      <c r="A94" s="9" t="s">
        <v>93</v>
      </c>
      <c r="B94" s="12">
        <v>11798.616659353809</v>
      </c>
      <c r="C94">
        <f>SAFADModel_final_000040[[#This Row],[Whole Building:Facility Total Electric Demand Power '[W'](Hourly) ]]/1000</f>
        <v>11.79861665935381</v>
      </c>
    </row>
    <row r="95" spans="1:3" x14ac:dyDescent="0.25">
      <c r="A95" s="9" t="s">
        <v>94</v>
      </c>
      <c r="B95" s="12">
        <v>11766.703902010006</v>
      </c>
      <c r="C95">
        <f>SAFADModel_final_000040[[#This Row],[Whole Building:Facility Total Electric Demand Power '[W'](Hourly) ]]/1000</f>
        <v>11.766703902010006</v>
      </c>
    </row>
    <row r="96" spans="1:3" x14ac:dyDescent="0.25">
      <c r="A96" s="9" t="s">
        <v>95</v>
      </c>
      <c r="B96" s="12">
        <v>11722.59043536544</v>
      </c>
      <c r="C96">
        <f>SAFADModel_final_000040[[#This Row],[Whole Building:Facility Total Electric Demand Power '[W'](Hourly) ]]/1000</f>
        <v>11.72259043536544</v>
      </c>
    </row>
    <row r="97" spans="1:3" x14ac:dyDescent="0.25">
      <c r="A97" s="9" t="s">
        <v>96</v>
      </c>
      <c r="B97" s="12">
        <v>11688.891199812017</v>
      </c>
      <c r="C97">
        <f>SAFADModel_final_000040[[#This Row],[Whole Building:Facility Total Electric Demand Power '[W'](Hourly) ]]/1000</f>
        <v>11.688891199812016</v>
      </c>
    </row>
    <row r="98" spans="1:3" x14ac:dyDescent="0.25">
      <c r="A98" s="9" t="s">
        <v>97</v>
      </c>
      <c r="B98" s="12">
        <v>11685.594671776542</v>
      </c>
      <c r="C98">
        <f>SAFADModel_final_000040[[#This Row],[Whole Building:Facility Total Electric Demand Power '[W'](Hourly) ]]/1000</f>
        <v>11.685594671776542</v>
      </c>
    </row>
    <row r="99" spans="1:3" x14ac:dyDescent="0.25">
      <c r="A99" s="9" t="s">
        <v>98</v>
      </c>
      <c r="B99" s="12">
        <v>11681.64936935486</v>
      </c>
      <c r="C99">
        <f>SAFADModel_final_000040[[#This Row],[Whole Building:Facility Total Electric Demand Power '[W'](Hourly) ]]/1000</f>
        <v>11.68164936935486</v>
      </c>
    </row>
    <row r="100" spans="1:3" x14ac:dyDescent="0.25">
      <c r="A100" s="9" t="s">
        <v>99</v>
      </c>
      <c r="B100" s="12">
        <v>11652.883310557949</v>
      </c>
      <c r="C100">
        <f>SAFADModel_final_000040[[#This Row],[Whole Building:Facility Total Electric Demand Power '[W'](Hourly) ]]/1000</f>
        <v>11.652883310557948</v>
      </c>
    </row>
    <row r="101" spans="1:3" x14ac:dyDescent="0.25">
      <c r="A101" s="9" t="s">
        <v>100</v>
      </c>
      <c r="B101" s="12">
        <v>11582.634583734216</v>
      </c>
      <c r="C101">
        <f>SAFADModel_final_000040[[#This Row],[Whole Building:Facility Total Electric Demand Power '[W'](Hourly) ]]/1000</f>
        <v>11.582634583734215</v>
      </c>
    </row>
    <row r="102" spans="1:3" x14ac:dyDescent="0.25">
      <c r="A102" s="9" t="s">
        <v>101</v>
      </c>
      <c r="B102" s="12">
        <v>11504.165981928207</v>
      </c>
      <c r="C102">
        <f>SAFADModel_final_000040[[#This Row],[Whole Building:Facility Total Electric Demand Power '[W'](Hourly) ]]/1000</f>
        <v>11.504165981928207</v>
      </c>
    </row>
    <row r="103" spans="1:3" x14ac:dyDescent="0.25">
      <c r="A103" s="9" t="s">
        <v>102</v>
      </c>
      <c r="B103" s="12">
        <v>11475.025050742872</v>
      </c>
      <c r="C103">
        <f>SAFADModel_final_000040[[#This Row],[Whole Building:Facility Total Electric Demand Power '[W'](Hourly) ]]/1000</f>
        <v>11.475025050742872</v>
      </c>
    </row>
    <row r="104" spans="1:3" x14ac:dyDescent="0.25">
      <c r="A104" s="9" t="s">
        <v>103</v>
      </c>
      <c r="B104" s="12">
        <v>11536.951665912908</v>
      </c>
      <c r="C104">
        <f>SAFADModel_final_000040[[#This Row],[Whole Building:Facility Total Electric Demand Power '[W'](Hourly) ]]/1000</f>
        <v>11.536951665912907</v>
      </c>
    </row>
    <row r="105" spans="1:3" x14ac:dyDescent="0.25">
      <c r="A105" s="9" t="s">
        <v>104</v>
      </c>
      <c r="B105" s="12">
        <v>40213.077467187402</v>
      </c>
      <c r="C105">
        <f>SAFADModel_final_000040[[#This Row],[Whole Building:Facility Total Electric Demand Power '[W'](Hourly) ]]/1000</f>
        <v>40.213077467187404</v>
      </c>
    </row>
    <row r="106" spans="1:3" x14ac:dyDescent="0.25">
      <c r="A106" s="9" t="s">
        <v>105</v>
      </c>
      <c r="B106" s="12">
        <v>106206.65842132697</v>
      </c>
      <c r="C106">
        <f>SAFADModel_final_000040[[#This Row],[Whole Building:Facility Total Electric Demand Power '[W'](Hourly) ]]/1000</f>
        <v>106.20665842132696</v>
      </c>
    </row>
    <row r="107" spans="1:3" x14ac:dyDescent="0.25">
      <c r="A107" s="9" t="s">
        <v>106</v>
      </c>
      <c r="B107" s="12">
        <v>217001.78013138592</v>
      </c>
      <c r="C107">
        <f>SAFADModel_final_000040[[#This Row],[Whole Building:Facility Total Electric Demand Power '[W'](Hourly) ]]/1000</f>
        <v>217.00178013138591</v>
      </c>
    </row>
    <row r="108" spans="1:3" x14ac:dyDescent="0.25">
      <c r="A108" s="9" t="s">
        <v>107</v>
      </c>
      <c r="B108" s="12">
        <v>221784.49590929609</v>
      </c>
      <c r="C108">
        <f>SAFADModel_final_000040[[#This Row],[Whole Building:Facility Total Electric Demand Power '[W'](Hourly) ]]/1000</f>
        <v>221.78449590929608</v>
      </c>
    </row>
    <row r="109" spans="1:3" x14ac:dyDescent="0.25">
      <c r="A109" s="9" t="s">
        <v>108</v>
      </c>
      <c r="B109" s="12">
        <v>228257.45622039578</v>
      </c>
      <c r="C109">
        <f>SAFADModel_final_000040[[#This Row],[Whole Building:Facility Total Electric Demand Power '[W'](Hourly) ]]/1000</f>
        <v>228.25745622039577</v>
      </c>
    </row>
    <row r="110" spans="1:3" x14ac:dyDescent="0.25">
      <c r="A110" s="9" t="s">
        <v>109</v>
      </c>
      <c r="B110" s="12">
        <v>238685.42528115492</v>
      </c>
      <c r="C110">
        <f>SAFADModel_final_000040[[#This Row],[Whole Building:Facility Total Electric Demand Power '[W'](Hourly) ]]/1000</f>
        <v>238.68542528115492</v>
      </c>
    </row>
    <row r="111" spans="1:3" x14ac:dyDescent="0.25">
      <c r="A111" s="9" t="s">
        <v>110</v>
      </c>
      <c r="B111" s="12">
        <v>245320.76871833974</v>
      </c>
      <c r="C111">
        <f>SAFADModel_final_000040[[#This Row],[Whole Building:Facility Total Electric Demand Power '[W'](Hourly) ]]/1000</f>
        <v>245.32076871833974</v>
      </c>
    </row>
    <row r="112" spans="1:3" x14ac:dyDescent="0.25">
      <c r="A112" s="9" t="s">
        <v>111</v>
      </c>
      <c r="B112" s="12">
        <v>218183.61048694639</v>
      </c>
      <c r="C112">
        <f>SAFADModel_final_000040[[#This Row],[Whole Building:Facility Total Electric Demand Power '[W'](Hourly) ]]/1000</f>
        <v>218.18361048694638</v>
      </c>
    </row>
    <row r="113" spans="1:3" x14ac:dyDescent="0.25">
      <c r="A113" s="9" t="s">
        <v>112</v>
      </c>
      <c r="B113" s="12">
        <v>184307.17199496226</v>
      </c>
      <c r="C113">
        <f>SAFADModel_final_000040[[#This Row],[Whole Building:Facility Total Electric Demand Power '[W'](Hourly) ]]/1000</f>
        <v>184.30717199496226</v>
      </c>
    </row>
    <row r="114" spans="1:3" x14ac:dyDescent="0.25">
      <c r="A114" s="9" t="s">
        <v>113</v>
      </c>
      <c r="B114" s="12">
        <v>179343.22656079879</v>
      </c>
      <c r="C114">
        <f>SAFADModel_final_000040[[#This Row],[Whole Building:Facility Total Electric Demand Power '[W'](Hourly) ]]/1000</f>
        <v>179.3432265607988</v>
      </c>
    </row>
    <row r="115" spans="1:3" x14ac:dyDescent="0.25">
      <c r="A115" s="9" t="s">
        <v>114</v>
      </c>
      <c r="B115" s="12">
        <v>75920.946464621069</v>
      </c>
      <c r="C115">
        <f>SAFADModel_final_000040[[#This Row],[Whole Building:Facility Total Electric Demand Power '[W'](Hourly) ]]/1000</f>
        <v>75.920946464621068</v>
      </c>
    </row>
    <row r="116" spans="1:3" x14ac:dyDescent="0.25">
      <c r="A116" s="9" t="s">
        <v>115</v>
      </c>
      <c r="B116" s="12">
        <v>39369.291759133172</v>
      </c>
      <c r="C116">
        <f>SAFADModel_final_000040[[#This Row],[Whole Building:Facility Total Electric Demand Power '[W'](Hourly) ]]/1000</f>
        <v>39.369291759133169</v>
      </c>
    </row>
    <row r="117" spans="1:3" x14ac:dyDescent="0.25">
      <c r="A117" s="9" t="s">
        <v>116</v>
      </c>
      <c r="B117" s="12">
        <v>24263.152608927874</v>
      </c>
      <c r="C117">
        <f>SAFADModel_final_000040[[#This Row],[Whole Building:Facility Total Electric Demand Power '[W'](Hourly) ]]/1000</f>
        <v>24.263152608927875</v>
      </c>
    </row>
    <row r="118" spans="1:3" x14ac:dyDescent="0.25">
      <c r="A118" s="9" t="s">
        <v>117</v>
      </c>
      <c r="B118" s="12">
        <v>18005.545172654314</v>
      </c>
      <c r="C118">
        <f>SAFADModel_final_000040[[#This Row],[Whole Building:Facility Total Electric Demand Power '[W'](Hourly) ]]/1000</f>
        <v>18.005545172654315</v>
      </c>
    </row>
    <row r="119" spans="1:3" x14ac:dyDescent="0.25">
      <c r="A119" s="9" t="s">
        <v>118</v>
      </c>
      <c r="B119" s="12">
        <v>11765.680011045833</v>
      </c>
      <c r="C119">
        <f>SAFADModel_final_000040[[#This Row],[Whole Building:Facility Total Electric Demand Power '[W'](Hourly) ]]/1000</f>
        <v>11.765680011045834</v>
      </c>
    </row>
    <row r="120" spans="1:3" x14ac:dyDescent="0.25">
      <c r="A120" s="9" t="s">
        <v>119</v>
      </c>
      <c r="B120" s="12">
        <v>11728.850909863382</v>
      </c>
      <c r="C120">
        <f>SAFADModel_final_000040[[#This Row],[Whole Building:Facility Total Electric Demand Power '[W'](Hourly) ]]/1000</f>
        <v>11.728850909863382</v>
      </c>
    </row>
    <row r="121" spans="1:3" x14ac:dyDescent="0.25">
      <c r="A121" s="9" t="s">
        <v>120</v>
      </c>
      <c r="B121" s="12">
        <v>11699.457710292421</v>
      </c>
      <c r="C121">
        <f>SAFADModel_final_000040[[#This Row],[Whole Building:Facility Total Electric Demand Power '[W'](Hourly) ]]/1000</f>
        <v>11.699457710292421</v>
      </c>
    </row>
    <row r="122" spans="1:3" x14ac:dyDescent="0.25">
      <c r="A122" s="9" t="s">
        <v>533</v>
      </c>
      <c r="B122" s="12">
        <v>11685.269428166896</v>
      </c>
      <c r="C122">
        <f>SAFADModel_final_000040[[#This Row],[Whole Building:Facility Total Electric Demand Power '[W'](Hourly) ]]/1000</f>
        <v>11.685269428166896</v>
      </c>
    </row>
    <row r="123" spans="1:3" x14ac:dyDescent="0.25">
      <c r="A123" s="9" t="s">
        <v>534</v>
      </c>
      <c r="B123" s="12">
        <v>11675.962300778359</v>
      </c>
      <c r="C123">
        <f>SAFADModel_final_000040[[#This Row],[Whole Building:Facility Total Electric Demand Power '[W'](Hourly) ]]/1000</f>
        <v>11.675962300778359</v>
      </c>
    </row>
    <row r="124" spans="1:3" x14ac:dyDescent="0.25">
      <c r="A124" s="9" t="s">
        <v>535</v>
      </c>
      <c r="B124" s="12">
        <v>11638.885796365059</v>
      </c>
      <c r="C124">
        <f>SAFADModel_final_000040[[#This Row],[Whole Building:Facility Total Electric Demand Power '[W'](Hourly) ]]/1000</f>
        <v>11.638885796365059</v>
      </c>
    </row>
    <row r="125" spans="1:3" x14ac:dyDescent="0.25">
      <c r="A125" s="9" t="s">
        <v>536</v>
      </c>
      <c r="B125" s="12">
        <v>11554.009706715226</v>
      </c>
      <c r="C125">
        <f>SAFADModel_final_000040[[#This Row],[Whole Building:Facility Total Electric Demand Power '[W'](Hourly) ]]/1000</f>
        <v>11.554009706715226</v>
      </c>
    </row>
    <row r="126" spans="1:3" x14ac:dyDescent="0.25">
      <c r="A126" s="9" t="s">
        <v>537</v>
      </c>
      <c r="B126" s="12">
        <v>11445.328443496624</v>
      </c>
      <c r="C126">
        <f>SAFADModel_final_000040[[#This Row],[Whole Building:Facility Total Electric Demand Power '[W'](Hourly) ]]/1000</f>
        <v>11.445328443496624</v>
      </c>
    </row>
    <row r="127" spans="1:3" x14ac:dyDescent="0.25">
      <c r="A127" s="9" t="s">
        <v>538</v>
      </c>
      <c r="B127" s="12">
        <v>11385.27575999874</v>
      </c>
      <c r="C127">
        <f>SAFADModel_final_000040[[#This Row],[Whole Building:Facility Total Electric Demand Power '[W'](Hourly) ]]/1000</f>
        <v>11.38527575999874</v>
      </c>
    </row>
    <row r="128" spans="1:3" x14ac:dyDescent="0.25">
      <c r="A128" s="9" t="s">
        <v>539</v>
      </c>
      <c r="B128" s="12">
        <v>11392.099014997608</v>
      </c>
      <c r="C128">
        <f>SAFADModel_final_000040[[#This Row],[Whole Building:Facility Total Electric Demand Power '[W'](Hourly) ]]/1000</f>
        <v>11.392099014997608</v>
      </c>
    </row>
    <row r="129" spans="1:3" x14ac:dyDescent="0.25">
      <c r="A129" s="9" t="s">
        <v>540</v>
      </c>
      <c r="B129" s="12">
        <v>11437.325817264742</v>
      </c>
      <c r="C129">
        <f>SAFADModel_final_000040[[#This Row],[Whole Building:Facility Total Electric Demand Power '[W'](Hourly) ]]/1000</f>
        <v>11.437325817264743</v>
      </c>
    </row>
    <row r="130" spans="1:3" x14ac:dyDescent="0.25">
      <c r="A130" s="9" t="s">
        <v>541</v>
      </c>
      <c r="B130" s="12">
        <v>34599.160832807735</v>
      </c>
      <c r="C130">
        <f>SAFADModel_final_000040[[#This Row],[Whole Building:Facility Total Electric Demand Power '[W'](Hourly) ]]/1000</f>
        <v>34.599160832807733</v>
      </c>
    </row>
    <row r="131" spans="1:3" x14ac:dyDescent="0.25">
      <c r="A131" s="9" t="s">
        <v>542</v>
      </c>
      <c r="B131" s="12">
        <v>46749.29611626899</v>
      </c>
      <c r="C131">
        <f>SAFADModel_final_000040[[#This Row],[Whole Building:Facility Total Electric Demand Power '[W'](Hourly) ]]/1000</f>
        <v>46.749296116268987</v>
      </c>
    </row>
    <row r="132" spans="1:3" x14ac:dyDescent="0.25">
      <c r="A132" s="9" t="s">
        <v>543</v>
      </c>
      <c r="B132" s="12">
        <v>54079.862622783869</v>
      </c>
      <c r="C132">
        <f>SAFADModel_final_000040[[#This Row],[Whole Building:Facility Total Electric Demand Power '[W'](Hourly) ]]/1000</f>
        <v>54.079862622783871</v>
      </c>
    </row>
    <row r="133" spans="1:3" x14ac:dyDescent="0.25">
      <c r="A133" s="9" t="s">
        <v>544</v>
      </c>
      <c r="B133" s="12">
        <v>47123.821265764993</v>
      </c>
      <c r="C133">
        <f>SAFADModel_final_000040[[#This Row],[Whole Building:Facility Total Electric Demand Power '[W'](Hourly) ]]/1000</f>
        <v>47.123821265764995</v>
      </c>
    </row>
    <row r="134" spans="1:3" x14ac:dyDescent="0.25">
      <c r="A134" s="9" t="s">
        <v>545</v>
      </c>
      <c r="B134" s="12">
        <v>73274.969324351041</v>
      </c>
      <c r="C134">
        <f>SAFADModel_final_000040[[#This Row],[Whole Building:Facility Total Electric Demand Power '[W'](Hourly) ]]/1000</f>
        <v>73.274969324351048</v>
      </c>
    </row>
    <row r="135" spans="1:3" x14ac:dyDescent="0.25">
      <c r="A135" s="9" t="s">
        <v>546</v>
      </c>
      <c r="B135" s="12">
        <v>70483.588976847182</v>
      </c>
      <c r="C135">
        <f>SAFADModel_final_000040[[#This Row],[Whole Building:Facility Total Electric Demand Power '[W'](Hourly) ]]/1000</f>
        <v>70.483588976847187</v>
      </c>
    </row>
    <row r="136" spans="1:3" x14ac:dyDescent="0.25">
      <c r="A136" s="9" t="s">
        <v>547</v>
      </c>
      <c r="B136" s="12">
        <v>74072.767768156555</v>
      </c>
      <c r="C136">
        <f>SAFADModel_final_000040[[#This Row],[Whole Building:Facility Total Electric Demand Power '[W'](Hourly) ]]/1000</f>
        <v>74.072767768156552</v>
      </c>
    </row>
    <row r="137" spans="1:3" x14ac:dyDescent="0.25">
      <c r="A137" s="9" t="s">
        <v>548</v>
      </c>
      <c r="B137" s="12">
        <v>67153.076131158683</v>
      </c>
      <c r="C137">
        <f>SAFADModel_final_000040[[#This Row],[Whole Building:Facility Total Electric Demand Power '[W'](Hourly) ]]/1000</f>
        <v>67.153076131158684</v>
      </c>
    </row>
    <row r="138" spans="1:3" x14ac:dyDescent="0.25">
      <c r="A138" s="9" t="s">
        <v>549</v>
      </c>
      <c r="B138" s="12">
        <v>55025.068542501635</v>
      </c>
      <c r="C138">
        <f>SAFADModel_final_000040[[#This Row],[Whole Building:Facility Total Electric Demand Power '[W'](Hourly) ]]/1000</f>
        <v>55.025068542501636</v>
      </c>
    </row>
    <row r="139" spans="1:3" x14ac:dyDescent="0.25">
      <c r="A139" s="9" t="s">
        <v>550</v>
      </c>
      <c r="B139" s="12">
        <v>52614.843591070443</v>
      </c>
      <c r="C139">
        <f>SAFADModel_final_000040[[#This Row],[Whole Building:Facility Total Electric Demand Power '[W'](Hourly) ]]/1000</f>
        <v>52.614843591070446</v>
      </c>
    </row>
    <row r="140" spans="1:3" x14ac:dyDescent="0.25">
      <c r="A140" s="9" t="s">
        <v>551</v>
      </c>
      <c r="B140" s="12">
        <v>43207.299271436568</v>
      </c>
      <c r="C140">
        <f>SAFADModel_final_000040[[#This Row],[Whole Building:Facility Total Electric Demand Power '[W'](Hourly) ]]/1000</f>
        <v>43.207299271436568</v>
      </c>
    </row>
    <row r="141" spans="1:3" x14ac:dyDescent="0.25">
      <c r="A141" s="9" t="s">
        <v>552</v>
      </c>
      <c r="B141" s="12">
        <v>19335.198178452665</v>
      </c>
      <c r="C141">
        <f>SAFADModel_final_000040[[#This Row],[Whole Building:Facility Total Electric Demand Power '[W'](Hourly) ]]/1000</f>
        <v>19.335198178452664</v>
      </c>
    </row>
    <row r="142" spans="1:3" x14ac:dyDescent="0.25">
      <c r="A142" s="9" t="s">
        <v>553</v>
      </c>
      <c r="B142" s="12">
        <v>17768.606742418047</v>
      </c>
      <c r="C142">
        <f>SAFADModel_final_000040[[#This Row],[Whole Building:Facility Total Electric Demand Power '[W'](Hourly) ]]/1000</f>
        <v>17.768606742418047</v>
      </c>
    </row>
    <row r="143" spans="1:3" x14ac:dyDescent="0.25">
      <c r="A143" s="9" t="s">
        <v>554</v>
      </c>
      <c r="B143" s="12">
        <v>11723.35521101435</v>
      </c>
      <c r="C143">
        <f>SAFADModel_final_000040[[#This Row],[Whole Building:Facility Total Electric Demand Power '[W'](Hourly) ]]/1000</f>
        <v>11.723355211014351</v>
      </c>
    </row>
    <row r="144" spans="1:3" x14ac:dyDescent="0.25">
      <c r="A144" s="9" t="s">
        <v>555</v>
      </c>
      <c r="B144" s="12">
        <v>11638.411827400456</v>
      </c>
      <c r="C144">
        <f>SAFADModel_final_000040[[#This Row],[Whole Building:Facility Total Electric Demand Power '[W'](Hourly) ]]/1000</f>
        <v>11.638411827400455</v>
      </c>
    </row>
    <row r="145" spans="1:3" x14ac:dyDescent="0.25">
      <c r="A145" s="9" t="s">
        <v>556</v>
      </c>
      <c r="B145" s="12">
        <v>11602.155381908859</v>
      </c>
      <c r="C145">
        <f>SAFADModel_final_000040[[#This Row],[Whole Building:Facility Total Electric Demand Power '[W'](Hourly) ]]/1000</f>
        <v>11.602155381908858</v>
      </c>
    </row>
    <row r="146" spans="1:3" x14ac:dyDescent="0.25">
      <c r="A146" s="9" t="s">
        <v>557</v>
      </c>
      <c r="B146" s="12">
        <v>11580.477842026821</v>
      </c>
      <c r="C146">
        <f>SAFADModel_final_000040[[#This Row],[Whole Building:Facility Total Electric Demand Power '[W'](Hourly) ]]/1000</f>
        <v>11.580477842026822</v>
      </c>
    </row>
    <row r="147" spans="1:3" x14ac:dyDescent="0.25">
      <c r="A147" s="9" t="s">
        <v>558</v>
      </c>
      <c r="B147" s="12">
        <v>11559.826312902975</v>
      </c>
      <c r="C147">
        <f>SAFADModel_final_000040[[#This Row],[Whole Building:Facility Total Electric Demand Power '[W'](Hourly) ]]/1000</f>
        <v>11.559826312902974</v>
      </c>
    </row>
    <row r="148" spans="1:3" x14ac:dyDescent="0.25">
      <c r="A148" s="9" t="s">
        <v>559</v>
      </c>
      <c r="B148" s="12">
        <v>11547.9591312172</v>
      </c>
      <c r="C148">
        <f>SAFADModel_final_000040[[#This Row],[Whole Building:Facility Total Electric Demand Power '[W'](Hourly) ]]/1000</f>
        <v>11.547959131217199</v>
      </c>
    </row>
    <row r="149" spans="1:3" x14ac:dyDescent="0.25">
      <c r="A149" s="9" t="s">
        <v>560</v>
      </c>
      <c r="B149" s="12">
        <v>11540.924147345218</v>
      </c>
      <c r="C149">
        <f>SAFADModel_final_000040[[#This Row],[Whole Building:Facility Total Electric Demand Power '[W'](Hourly) ]]/1000</f>
        <v>11.540924147345219</v>
      </c>
    </row>
    <row r="150" spans="1:3" x14ac:dyDescent="0.25">
      <c r="A150" s="9" t="s">
        <v>561</v>
      </c>
      <c r="B150" s="12">
        <v>11525.191995718429</v>
      </c>
      <c r="C150">
        <f>SAFADModel_final_000040[[#This Row],[Whole Building:Facility Total Electric Demand Power '[W'](Hourly) ]]/1000</f>
        <v>11.52519199571843</v>
      </c>
    </row>
    <row r="151" spans="1:3" x14ac:dyDescent="0.25">
      <c r="A151" s="9" t="s">
        <v>562</v>
      </c>
      <c r="B151" s="12">
        <v>11570.008763946184</v>
      </c>
      <c r="C151">
        <f>SAFADModel_final_000040[[#This Row],[Whole Building:Facility Total Electric Demand Power '[W'](Hourly) ]]/1000</f>
        <v>11.570008763946184</v>
      </c>
    </row>
    <row r="152" spans="1:3" x14ac:dyDescent="0.25">
      <c r="A152" s="9" t="s">
        <v>563</v>
      </c>
      <c r="B152" s="12">
        <v>11702.150837695546</v>
      </c>
      <c r="C152">
        <f>SAFADModel_final_000040[[#This Row],[Whole Building:Facility Total Electric Demand Power '[W'](Hourly) ]]/1000</f>
        <v>11.702150837695546</v>
      </c>
    </row>
    <row r="153" spans="1:3" x14ac:dyDescent="0.25">
      <c r="A153" s="9" t="s">
        <v>564</v>
      </c>
      <c r="B153" s="12">
        <v>11841.07687068395</v>
      </c>
      <c r="C153">
        <f>SAFADModel_final_000040[[#This Row],[Whole Building:Facility Total Electric Demand Power '[W'](Hourly) ]]/1000</f>
        <v>11.841076870683949</v>
      </c>
    </row>
    <row r="154" spans="1:3" x14ac:dyDescent="0.25">
      <c r="A154" s="9" t="s">
        <v>565</v>
      </c>
      <c r="B154" s="12">
        <v>11928.566647099644</v>
      </c>
      <c r="C154">
        <f>SAFADModel_final_000040[[#This Row],[Whole Building:Facility Total Electric Demand Power '[W'](Hourly) ]]/1000</f>
        <v>11.928566647099643</v>
      </c>
    </row>
    <row r="155" spans="1:3" x14ac:dyDescent="0.25">
      <c r="A155" s="9" t="s">
        <v>566</v>
      </c>
      <c r="B155" s="12">
        <v>11970.62181567183</v>
      </c>
      <c r="C155">
        <f>SAFADModel_final_000040[[#This Row],[Whole Building:Facility Total Electric Demand Power '[W'](Hourly) ]]/1000</f>
        <v>11.97062181567183</v>
      </c>
    </row>
    <row r="156" spans="1:3" x14ac:dyDescent="0.25">
      <c r="A156" s="9" t="s">
        <v>567</v>
      </c>
      <c r="B156" s="12">
        <v>11996.196693115127</v>
      </c>
      <c r="C156">
        <f>SAFADModel_final_000040[[#This Row],[Whole Building:Facility Total Electric Demand Power '[W'](Hourly) ]]/1000</f>
        <v>11.996196693115127</v>
      </c>
    </row>
    <row r="157" spans="1:3" x14ac:dyDescent="0.25">
      <c r="A157" s="9" t="s">
        <v>568</v>
      </c>
      <c r="B157" s="12">
        <v>12007.654688393632</v>
      </c>
      <c r="C157">
        <f>SAFADModel_final_000040[[#This Row],[Whole Building:Facility Total Electric Demand Power '[W'](Hourly) ]]/1000</f>
        <v>12.007654688393632</v>
      </c>
    </row>
    <row r="158" spans="1:3" x14ac:dyDescent="0.25">
      <c r="A158" s="9" t="s">
        <v>569</v>
      </c>
      <c r="B158" s="12">
        <v>12020.369968413483</v>
      </c>
      <c r="C158">
        <f>SAFADModel_final_000040[[#This Row],[Whole Building:Facility Total Electric Demand Power '[W'](Hourly) ]]/1000</f>
        <v>12.020369968413483</v>
      </c>
    </row>
    <row r="159" spans="1:3" x14ac:dyDescent="0.25">
      <c r="A159" s="9" t="s">
        <v>570</v>
      </c>
      <c r="B159" s="12">
        <v>12039.839799547308</v>
      </c>
      <c r="C159">
        <f>SAFADModel_final_000040[[#This Row],[Whole Building:Facility Total Electric Demand Power '[W'](Hourly) ]]/1000</f>
        <v>12.039839799547307</v>
      </c>
    </row>
    <row r="160" spans="1:3" x14ac:dyDescent="0.25">
      <c r="A160" s="9" t="s">
        <v>571</v>
      </c>
      <c r="B160" s="12">
        <v>12066.900374380857</v>
      </c>
      <c r="C160">
        <f>SAFADModel_final_000040[[#This Row],[Whole Building:Facility Total Electric Demand Power '[W'](Hourly) ]]/1000</f>
        <v>12.066900374380857</v>
      </c>
    </row>
    <row r="161" spans="1:3" x14ac:dyDescent="0.25">
      <c r="A161" s="9" t="s">
        <v>572</v>
      </c>
      <c r="B161" s="12">
        <v>12065.196483458492</v>
      </c>
      <c r="C161">
        <f>SAFADModel_final_000040[[#This Row],[Whole Building:Facility Total Electric Demand Power '[W'](Hourly) ]]/1000</f>
        <v>12.065196483458493</v>
      </c>
    </row>
    <row r="162" spans="1:3" x14ac:dyDescent="0.25">
      <c r="A162" s="9" t="s">
        <v>573</v>
      </c>
      <c r="B162" s="12">
        <v>12042.159404540422</v>
      </c>
      <c r="C162">
        <f>SAFADModel_final_000040[[#This Row],[Whole Building:Facility Total Electric Demand Power '[W'](Hourly) ]]/1000</f>
        <v>12.042159404540422</v>
      </c>
    </row>
    <row r="163" spans="1:3" x14ac:dyDescent="0.25">
      <c r="A163" s="9" t="s">
        <v>574</v>
      </c>
      <c r="B163" s="12">
        <v>12011.253111587988</v>
      </c>
      <c r="C163">
        <f>SAFADModel_final_000040[[#This Row],[Whole Building:Facility Total Electric Demand Power '[W'](Hourly) ]]/1000</f>
        <v>12.011253111587989</v>
      </c>
    </row>
    <row r="164" spans="1:3" x14ac:dyDescent="0.25">
      <c r="A164" s="9" t="s">
        <v>575</v>
      </c>
      <c r="B164" s="12">
        <v>11979.76224027016</v>
      </c>
      <c r="C164">
        <f>SAFADModel_final_000040[[#This Row],[Whole Building:Facility Total Electric Demand Power '[W'](Hourly) ]]/1000</f>
        <v>11.97976224027016</v>
      </c>
    </row>
    <row r="165" spans="1:3" x14ac:dyDescent="0.25">
      <c r="A165" s="9" t="s">
        <v>576</v>
      </c>
      <c r="B165" s="12">
        <v>11952.477539400776</v>
      </c>
      <c r="C165">
        <f>SAFADModel_final_000040[[#This Row],[Whole Building:Facility Total Electric Demand Power '[W'](Hourly) ]]/1000</f>
        <v>11.952477539400777</v>
      </c>
    </row>
    <row r="166" spans="1:3" x14ac:dyDescent="0.25">
      <c r="A166" s="9" t="s">
        <v>577</v>
      </c>
      <c r="B166" s="12">
        <v>11930.076072386792</v>
      </c>
      <c r="C166">
        <f>SAFADModel_final_000040[[#This Row],[Whole Building:Facility Total Electric Demand Power '[W'](Hourly) ]]/1000</f>
        <v>11.930076072386791</v>
      </c>
    </row>
    <row r="167" spans="1:3" x14ac:dyDescent="0.25">
      <c r="A167" s="9" t="s">
        <v>578</v>
      </c>
      <c r="B167" s="12">
        <v>11911.136207151145</v>
      </c>
      <c r="C167">
        <f>SAFADModel_final_000040[[#This Row],[Whole Building:Facility Total Electric Demand Power '[W'](Hourly) ]]/1000</f>
        <v>11.911136207151145</v>
      </c>
    </row>
    <row r="168" spans="1:3" x14ac:dyDescent="0.25">
      <c r="A168" s="9" t="s">
        <v>579</v>
      </c>
      <c r="B168" s="12">
        <v>11878.284352743298</v>
      </c>
      <c r="C168">
        <f>SAFADModel_final_000040[[#This Row],[Whole Building:Facility Total Electric Demand Power '[W'](Hourly) ]]/1000</f>
        <v>11.878284352743298</v>
      </c>
    </row>
    <row r="169" spans="1:3" x14ac:dyDescent="0.25">
      <c r="A169" s="9" t="s">
        <v>580</v>
      </c>
      <c r="B169" s="12">
        <v>11834.527283584592</v>
      </c>
      <c r="C169">
        <f>SAFADModel_final_000040[[#This Row],[Whole Building:Facility Total Electric Demand Power '[W'](Hourly) ]]/1000</f>
        <v>11.834527283584592</v>
      </c>
    </row>
    <row r="170" spans="1:3" x14ac:dyDescent="0.25">
      <c r="A170" s="9" t="s">
        <v>121</v>
      </c>
      <c r="B170" s="12">
        <v>11817.444992338411</v>
      </c>
      <c r="C170">
        <f>SAFADModel_final_000040[[#This Row],[Whole Building:Facility Total Electric Demand Power '[W'](Hourly) ]]/1000</f>
        <v>11.817444992338411</v>
      </c>
    </row>
    <row r="171" spans="1:3" x14ac:dyDescent="0.25">
      <c r="A171" s="9" t="s">
        <v>122</v>
      </c>
      <c r="B171" s="12">
        <v>11797.440947054884</v>
      </c>
      <c r="C171">
        <f>SAFADModel_final_000040[[#This Row],[Whole Building:Facility Total Electric Demand Power '[W'](Hourly) ]]/1000</f>
        <v>11.797440947054884</v>
      </c>
    </row>
    <row r="172" spans="1:3" x14ac:dyDescent="0.25">
      <c r="A172" s="9" t="s">
        <v>123</v>
      </c>
      <c r="B172" s="12">
        <v>11760.208395530566</v>
      </c>
      <c r="C172">
        <f>SAFADModel_final_000040[[#This Row],[Whole Building:Facility Total Electric Demand Power '[W'](Hourly) ]]/1000</f>
        <v>11.760208395530567</v>
      </c>
    </row>
    <row r="173" spans="1:3" x14ac:dyDescent="0.25">
      <c r="A173" s="9" t="s">
        <v>124</v>
      </c>
      <c r="B173" s="12">
        <v>11702.455599346746</v>
      </c>
      <c r="C173">
        <f>SAFADModel_final_000040[[#This Row],[Whole Building:Facility Total Electric Demand Power '[W'](Hourly) ]]/1000</f>
        <v>11.702455599346745</v>
      </c>
    </row>
    <row r="174" spans="1:3" x14ac:dyDescent="0.25">
      <c r="A174" s="9" t="s">
        <v>125</v>
      </c>
      <c r="B174" s="12">
        <v>11633.669418344325</v>
      </c>
      <c r="C174">
        <f>SAFADModel_final_000040[[#This Row],[Whole Building:Facility Total Electric Demand Power '[W'](Hourly) ]]/1000</f>
        <v>11.633669418344326</v>
      </c>
    </row>
    <row r="175" spans="1:3" x14ac:dyDescent="0.25">
      <c r="A175" s="9" t="s">
        <v>126</v>
      </c>
      <c r="B175" s="12">
        <v>11618.115448141994</v>
      </c>
      <c r="C175">
        <f>SAFADModel_final_000040[[#This Row],[Whole Building:Facility Total Electric Demand Power '[W'](Hourly) ]]/1000</f>
        <v>11.618115448141994</v>
      </c>
    </row>
    <row r="176" spans="1:3" x14ac:dyDescent="0.25">
      <c r="A176" s="9" t="s">
        <v>127</v>
      </c>
      <c r="B176" s="12">
        <v>11681.593550608181</v>
      </c>
      <c r="C176">
        <f>SAFADModel_final_000040[[#This Row],[Whole Building:Facility Total Electric Demand Power '[W'](Hourly) ]]/1000</f>
        <v>11.681593550608181</v>
      </c>
    </row>
    <row r="177" spans="1:3" x14ac:dyDescent="0.25">
      <c r="A177" s="9" t="s">
        <v>128</v>
      </c>
      <c r="B177" s="12">
        <v>42210.542982362414</v>
      </c>
      <c r="C177">
        <f>SAFADModel_final_000040[[#This Row],[Whole Building:Facility Total Electric Demand Power '[W'](Hourly) ]]/1000</f>
        <v>42.210542982362412</v>
      </c>
    </row>
    <row r="178" spans="1:3" x14ac:dyDescent="0.25">
      <c r="A178" s="9" t="s">
        <v>129</v>
      </c>
      <c r="B178" s="12">
        <v>64368.547734444845</v>
      </c>
      <c r="C178">
        <f>SAFADModel_final_000040[[#This Row],[Whole Building:Facility Total Electric Demand Power '[W'](Hourly) ]]/1000</f>
        <v>64.368547734444846</v>
      </c>
    </row>
    <row r="179" spans="1:3" x14ac:dyDescent="0.25">
      <c r="A179" s="9" t="s">
        <v>130</v>
      </c>
      <c r="B179" s="12">
        <v>140647.3310887648</v>
      </c>
      <c r="C179">
        <f>SAFADModel_final_000040[[#This Row],[Whole Building:Facility Total Electric Demand Power '[W'](Hourly) ]]/1000</f>
        <v>140.64733108876479</v>
      </c>
    </row>
    <row r="180" spans="1:3" x14ac:dyDescent="0.25">
      <c r="A180" s="9" t="s">
        <v>131</v>
      </c>
      <c r="B180" s="12">
        <v>147523.83746732902</v>
      </c>
      <c r="C180">
        <f>SAFADModel_final_000040[[#This Row],[Whole Building:Facility Total Electric Demand Power '[W'](Hourly) ]]/1000</f>
        <v>147.52383746732903</v>
      </c>
    </row>
    <row r="181" spans="1:3" x14ac:dyDescent="0.25">
      <c r="A181" s="9" t="s">
        <v>132</v>
      </c>
      <c r="B181" s="12">
        <v>235797.42690438675</v>
      </c>
      <c r="C181">
        <f>SAFADModel_final_000040[[#This Row],[Whole Building:Facility Total Electric Demand Power '[W'](Hourly) ]]/1000</f>
        <v>235.79742690438675</v>
      </c>
    </row>
    <row r="182" spans="1:3" x14ac:dyDescent="0.25">
      <c r="A182" s="9" t="s">
        <v>133</v>
      </c>
      <c r="B182" s="12">
        <v>242653.56578250753</v>
      </c>
      <c r="C182">
        <f>SAFADModel_final_000040[[#This Row],[Whole Building:Facility Total Electric Demand Power '[W'](Hourly) ]]/1000</f>
        <v>242.65356578250754</v>
      </c>
    </row>
    <row r="183" spans="1:3" x14ac:dyDescent="0.25">
      <c r="A183" s="9" t="s">
        <v>134</v>
      </c>
      <c r="B183" s="12">
        <v>256817.80561667681</v>
      </c>
      <c r="C183">
        <f>SAFADModel_final_000040[[#This Row],[Whole Building:Facility Total Electric Demand Power '[W'](Hourly) ]]/1000</f>
        <v>256.81780561667682</v>
      </c>
    </row>
    <row r="184" spans="1:3" x14ac:dyDescent="0.25">
      <c r="A184" s="9" t="s">
        <v>135</v>
      </c>
      <c r="B184" s="12">
        <v>263729.61998153658</v>
      </c>
      <c r="C184">
        <f>SAFADModel_final_000040[[#This Row],[Whole Building:Facility Total Electric Demand Power '[W'](Hourly) ]]/1000</f>
        <v>263.72961998153659</v>
      </c>
    </row>
    <row r="185" spans="1:3" x14ac:dyDescent="0.25">
      <c r="A185" s="9" t="s">
        <v>136</v>
      </c>
      <c r="B185" s="12">
        <v>248822.29072467334</v>
      </c>
      <c r="C185">
        <f>SAFADModel_final_000040[[#This Row],[Whole Building:Facility Total Electric Demand Power '[W'](Hourly) ]]/1000</f>
        <v>248.82229072467334</v>
      </c>
    </row>
    <row r="186" spans="1:3" x14ac:dyDescent="0.25">
      <c r="A186" s="9" t="s">
        <v>137</v>
      </c>
      <c r="B186" s="12">
        <v>225777.89050708097</v>
      </c>
      <c r="C186">
        <f>SAFADModel_final_000040[[#This Row],[Whole Building:Facility Total Electric Demand Power '[W'](Hourly) ]]/1000</f>
        <v>225.77789050708097</v>
      </c>
    </row>
    <row r="187" spans="1:3" x14ac:dyDescent="0.25">
      <c r="A187" s="9" t="s">
        <v>138</v>
      </c>
      <c r="B187" s="12">
        <v>79529.480744608634</v>
      </c>
      <c r="C187">
        <f>SAFADModel_final_000040[[#This Row],[Whole Building:Facility Total Electric Demand Power '[W'](Hourly) ]]/1000</f>
        <v>79.529480744608634</v>
      </c>
    </row>
    <row r="188" spans="1:3" x14ac:dyDescent="0.25">
      <c r="A188" s="9" t="s">
        <v>139</v>
      </c>
      <c r="B188" s="12">
        <v>39346.020443100169</v>
      </c>
      <c r="C188">
        <f>SAFADModel_final_000040[[#This Row],[Whole Building:Facility Total Electric Demand Power '[W'](Hourly) ]]/1000</f>
        <v>39.346020443100173</v>
      </c>
    </row>
    <row r="189" spans="1:3" x14ac:dyDescent="0.25">
      <c r="A189" s="9" t="s">
        <v>140</v>
      </c>
      <c r="B189" s="12">
        <v>15880.723871184315</v>
      </c>
      <c r="C189">
        <f>SAFADModel_final_000040[[#This Row],[Whole Building:Facility Total Electric Demand Power '[W'](Hourly) ]]/1000</f>
        <v>15.880723871184315</v>
      </c>
    </row>
    <row r="190" spans="1:3" x14ac:dyDescent="0.25">
      <c r="A190" s="9" t="s">
        <v>141</v>
      </c>
      <c r="B190" s="12">
        <v>12235.15481347003</v>
      </c>
      <c r="C190">
        <f>SAFADModel_final_000040[[#This Row],[Whole Building:Facility Total Electric Demand Power '[W'](Hourly) ]]/1000</f>
        <v>12.235154813470031</v>
      </c>
    </row>
    <row r="191" spans="1:3" x14ac:dyDescent="0.25">
      <c r="A191" s="9" t="s">
        <v>142</v>
      </c>
      <c r="B191" s="12">
        <v>11825.396011973537</v>
      </c>
      <c r="C191">
        <f>SAFADModel_final_000040[[#This Row],[Whole Building:Facility Total Electric Demand Power '[W'](Hourly) ]]/1000</f>
        <v>11.825396011973536</v>
      </c>
    </row>
    <row r="192" spans="1:3" x14ac:dyDescent="0.25">
      <c r="A192" s="9" t="s">
        <v>143</v>
      </c>
      <c r="B192" s="12">
        <v>11832.968934521019</v>
      </c>
      <c r="C192">
        <f>SAFADModel_final_000040[[#This Row],[Whole Building:Facility Total Electric Demand Power '[W'](Hourly) ]]/1000</f>
        <v>11.83296893452102</v>
      </c>
    </row>
    <row r="193" spans="1:3" x14ac:dyDescent="0.25">
      <c r="A193" s="9" t="s">
        <v>144</v>
      </c>
      <c r="B193" s="12">
        <v>11820.455147201521</v>
      </c>
      <c r="C193">
        <f>SAFADModel_final_000040[[#This Row],[Whole Building:Facility Total Electric Demand Power '[W'](Hourly) ]]/1000</f>
        <v>11.820455147201521</v>
      </c>
    </row>
    <row r="194" spans="1:3" x14ac:dyDescent="0.25">
      <c r="A194" s="9" t="s">
        <v>145</v>
      </c>
      <c r="B194" s="12">
        <v>11796.183790500465</v>
      </c>
      <c r="C194">
        <f>SAFADModel_final_000040[[#This Row],[Whole Building:Facility Total Electric Demand Power '[W'](Hourly) ]]/1000</f>
        <v>11.796183790500464</v>
      </c>
    </row>
    <row r="195" spans="1:3" x14ac:dyDescent="0.25">
      <c r="A195" s="9" t="s">
        <v>146</v>
      </c>
      <c r="B195" s="12">
        <v>11773.706851619272</v>
      </c>
      <c r="C195">
        <f>SAFADModel_final_000040[[#This Row],[Whole Building:Facility Total Electric Demand Power '[W'](Hourly) ]]/1000</f>
        <v>11.773706851619272</v>
      </c>
    </row>
    <row r="196" spans="1:3" x14ac:dyDescent="0.25">
      <c r="A196" s="9" t="s">
        <v>147</v>
      </c>
      <c r="B196" s="12">
        <v>11748.4008951246</v>
      </c>
      <c r="C196">
        <f>SAFADModel_final_000040[[#This Row],[Whole Building:Facility Total Electric Demand Power '[W'](Hourly) ]]/1000</f>
        <v>11.7484008951246</v>
      </c>
    </row>
    <row r="197" spans="1:3" x14ac:dyDescent="0.25">
      <c r="A197" s="9" t="s">
        <v>148</v>
      </c>
      <c r="B197" s="12">
        <v>11721.396931928241</v>
      </c>
      <c r="C197">
        <f>SAFADModel_final_000040[[#This Row],[Whole Building:Facility Total Electric Demand Power '[W'](Hourly) ]]/1000</f>
        <v>11.72139693192824</v>
      </c>
    </row>
    <row r="198" spans="1:3" x14ac:dyDescent="0.25">
      <c r="A198" s="9" t="s">
        <v>149</v>
      </c>
      <c r="B198" s="12">
        <v>11690.379155360619</v>
      </c>
      <c r="C198">
        <f>SAFADModel_final_000040[[#This Row],[Whole Building:Facility Total Electric Demand Power '[W'](Hourly) ]]/1000</f>
        <v>11.690379155360619</v>
      </c>
    </row>
    <row r="199" spans="1:3" x14ac:dyDescent="0.25">
      <c r="A199" s="9" t="s">
        <v>150</v>
      </c>
      <c r="B199" s="12">
        <v>11697.583867343919</v>
      </c>
      <c r="C199">
        <f>SAFADModel_final_000040[[#This Row],[Whole Building:Facility Total Electric Demand Power '[W'](Hourly) ]]/1000</f>
        <v>11.697583867343919</v>
      </c>
    </row>
    <row r="200" spans="1:3" x14ac:dyDescent="0.25">
      <c r="A200" s="9" t="s">
        <v>151</v>
      </c>
      <c r="B200" s="12">
        <v>11742.909370179224</v>
      </c>
      <c r="C200">
        <f>SAFADModel_final_000040[[#This Row],[Whole Building:Facility Total Electric Demand Power '[W'](Hourly) ]]/1000</f>
        <v>11.742909370179225</v>
      </c>
    </row>
    <row r="201" spans="1:3" x14ac:dyDescent="0.25">
      <c r="A201" s="9" t="s">
        <v>152</v>
      </c>
      <c r="B201" s="12">
        <v>11813.588561942599</v>
      </c>
      <c r="C201">
        <f>SAFADModel_final_000040[[#This Row],[Whole Building:Facility Total Electric Demand Power '[W'](Hourly) ]]/1000</f>
        <v>11.813588561942598</v>
      </c>
    </row>
    <row r="202" spans="1:3" x14ac:dyDescent="0.25">
      <c r="A202" s="9" t="s">
        <v>153</v>
      </c>
      <c r="B202" s="12">
        <v>11860.940384796946</v>
      </c>
      <c r="C202">
        <f>SAFADModel_final_000040[[#This Row],[Whole Building:Facility Total Electric Demand Power '[W'](Hourly) ]]/1000</f>
        <v>11.860940384796946</v>
      </c>
    </row>
    <row r="203" spans="1:3" x14ac:dyDescent="0.25">
      <c r="A203" s="9" t="s">
        <v>154</v>
      </c>
      <c r="B203" s="12">
        <v>11957.82875971405</v>
      </c>
      <c r="C203">
        <f>SAFADModel_final_000040[[#This Row],[Whole Building:Facility Total Electric Demand Power '[W'](Hourly) ]]/1000</f>
        <v>11.957828759714049</v>
      </c>
    </row>
    <row r="204" spans="1:3" x14ac:dyDescent="0.25">
      <c r="A204" s="9" t="s">
        <v>155</v>
      </c>
      <c r="B204" s="12">
        <v>12046.744171247388</v>
      </c>
      <c r="C204">
        <f>SAFADModel_final_000040[[#This Row],[Whole Building:Facility Total Electric Demand Power '[W'](Hourly) ]]/1000</f>
        <v>12.046744171247388</v>
      </c>
    </row>
    <row r="205" spans="1:3" x14ac:dyDescent="0.25">
      <c r="A205" s="9" t="s">
        <v>156</v>
      </c>
      <c r="B205" s="12">
        <v>12081.713079216765</v>
      </c>
      <c r="C205">
        <f>SAFADModel_final_000040[[#This Row],[Whole Building:Facility Total Electric Demand Power '[W'](Hourly) ]]/1000</f>
        <v>12.081713079216765</v>
      </c>
    </row>
    <row r="206" spans="1:3" x14ac:dyDescent="0.25">
      <c r="A206" s="9" t="s">
        <v>157</v>
      </c>
      <c r="B206" s="12">
        <v>12085.453338944479</v>
      </c>
      <c r="C206">
        <f>SAFADModel_final_000040[[#This Row],[Whole Building:Facility Total Electric Demand Power '[W'](Hourly) ]]/1000</f>
        <v>12.085453338944479</v>
      </c>
    </row>
    <row r="207" spans="1:3" x14ac:dyDescent="0.25">
      <c r="A207" s="9" t="s">
        <v>158</v>
      </c>
      <c r="B207" s="12">
        <v>12072.649896465116</v>
      </c>
      <c r="C207">
        <f>SAFADModel_final_000040[[#This Row],[Whole Building:Facility Total Electric Demand Power '[W'](Hourly) ]]/1000</f>
        <v>12.072649896465116</v>
      </c>
    </row>
    <row r="208" spans="1:3" x14ac:dyDescent="0.25">
      <c r="A208" s="9" t="s">
        <v>159</v>
      </c>
      <c r="B208" s="12">
        <v>12055.706222849663</v>
      </c>
      <c r="C208">
        <f>SAFADModel_final_000040[[#This Row],[Whole Building:Facility Total Electric Demand Power '[W'](Hourly) ]]/1000</f>
        <v>12.055706222849663</v>
      </c>
    </row>
    <row r="209" spans="1:3" x14ac:dyDescent="0.25">
      <c r="A209" s="9" t="s">
        <v>160</v>
      </c>
      <c r="B209" s="12">
        <v>12033.874749214388</v>
      </c>
      <c r="C209">
        <f>SAFADModel_final_000040[[#This Row],[Whole Building:Facility Total Electric Demand Power '[W'](Hourly) ]]/1000</f>
        <v>12.033874749214389</v>
      </c>
    </row>
    <row r="210" spans="1:3" x14ac:dyDescent="0.25">
      <c r="A210" s="9" t="s">
        <v>161</v>
      </c>
      <c r="B210" s="12">
        <v>12002.793383070384</v>
      </c>
      <c r="C210">
        <f>SAFADModel_final_000040[[#This Row],[Whole Building:Facility Total Electric Demand Power '[W'](Hourly) ]]/1000</f>
        <v>12.002793383070385</v>
      </c>
    </row>
    <row r="211" spans="1:3" x14ac:dyDescent="0.25">
      <c r="A211" s="9" t="s">
        <v>162</v>
      </c>
      <c r="B211" s="12">
        <v>11970.373520251669</v>
      </c>
      <c r="C211">
        <f>SAFADModel_final_000040[[#This Row],[Whole Building:Facility Total Electric Demand Power '[W'](Hourly) ]]/1000</f>
        <v>11.97037352025167</v>
      </c>
    </row>
    <row r="212" spans="1:3" x14ac:dyDescent="0.25">
      <c r="A212" s="9" t="s">
        <v>163</v>
      </c>
      <c r="B212" s="12">
        <v>11932.683594888687</v>
      </c>
      <c r="C212">
        <f>SAFADModel_final_000040[[#This Row],[Whole Building:Facility Total Electric Demand Power '[W'](Hourly) ]]/1000</f>
        <v>11.932683594888687</v>
      </c>
    </row>
    <row r="213" spans="1:3" x14ac:dyDescent="0.25">
      <c r="A213" s="9" t="s">
        <v>164</v>
      </c>
      <c r="B213" s="12">
        <v>11892.941510944671</v>
      </c>
      <c r="C213">
        <f>SAFADModel_final_000040[[#This Row],[Whole Building:Facility Total Electric Demand Power '[W'](Hourly) ]]/1000</f>
        <v>11.89294151094467</v>
      </c>
    </row>
    <row r="214" spans="1:3" x14ac:dyDescent="0.25">
      <c r="A214" s="9" t="s">
        <v>165</v>
      </c>
      <c r="B214" s="12">
        <v>11861.385506684892</v>
      </c>
      <c r="C214">
        <f>SAFADModel_final_000040[[#This Row],[Whole Building:Facility Total Electric Demand Power '[W'](Hourly) ]]/1000</f>
        <v>11.861385506684892</v>
      </c>
    </row>
    <row r="215" spans="1:3" x14ac:dyDescent="0.25">
      <c r="A215" s="9" t="s">
        <v>166</v>
      </c>
      <c r="B215" s="12">
        <v>11827.62431773881</v>
      </c>
      <c r="C215">
        <f>SAFADModel_final_000040[[#This Row],[Whole Building:Facility Total Electric Demand Power '[W'](Hourly) ]]/1000</f>
        <v>11.82762431773881</v>
      </c>
    </row>
    <row r="216" spans="1:3" x14ac:dyDescent="0.25">
      <c r="A216" s="9" t="s">
        <v>167</v>
      </c>
      <c r="B216" s="12">
        <v>11797.100690177971</v>
      </c>
      <c r="C216">
        <f>SAFADModel_final_000040[[#This Row],[Whole Building:Facility Total Electric Demand Power '[W'](Hourly) ]]/1000</f>
        <v>11.79710069017797</v>
      </c>
    </row>
    <row r="217" spans="1:3" x14ac:dyDescent="0.25">
      <c r="A217" s="9" t="s">
        <v>168</v>
      </c>
      <c r="B217" s="12">
        <v>11766.744793383064</v>
      </c>
      <c r="C217">
        <f>SAFADModel_final_000040[[#This Row],[Whole Building:Facility Total Electric Demand Power '[W'](Hourly) ]]/1000</f>
        <v>11.766744793383065</v>
      </c>
    </row>
    <row r="218" spans="1:3" x14ac:dyDescent="0.25">
      <c r="A218" s="9" t="s">
        <v>169</v>
      </c>
      <c r="B218" s="12">
        <v>11744.853326130993</v>
      </c>
      <c r="C218">
        <f>SAFADModel_final_000040[[#This Row],[Whole Building:Facility Total Electric Demand Power '[W'](Hourly) ]]/1000</f>
        <v>11.744853326130993</v>
      </c>
    </row>
    <row r="219" spans="1:3" x14ac:dyDescent="0.25">
      <c r="A219" s="9" t="s">
        <v>170</v>
      </c>
      <c r="B219" s="12">
        <v>11726.881070769123</v>
      </c>
      <c r="C219">
        <f>SAFADModel_final_000040[[#This Row],[Whole Building:Facility Total Electric Demand Power '[W'](Hourly) ]]/1000</f>
        <v>11.726881070769123</v>
      </c>
    </row>
    <row r="220" spans="1:3" x14ac:dyDescent="0.25">
      <c r="A220" s="9" t="s">
        <v>171</v>
      </c>
      <c r="B220" s="12">
        <v>11709.878580439319</v>
      </c>
      <c r="C220">
        <f>SAFADModel_final_000040[[#This Row],[Whole Building:Facility Total Electric Demand Power '[W'](Hourly) ]]/1000</f>
        <v>11.70987858043932</v>
      </c>
    </row>
    <row r="221" spans="1:3" x14ac:dyDescent="0.25">
      <c r="A221" s="9" t="s">
        <v>172</v>
      </c>
      <c r="B221" s="12">
        <v>11696.710989155587</v>
      </c>
      <c r="C221">
        <f>SAFADModel_final_000040[[#This Row],[Whole Building:Facility Total Electric Demand Power '[W'](Hourly) ]]/1000</f>
        <v>11.696710989155587</v>
      </c>
    </row>
    <row r="222" spans="1:3" x14ac:dyDescent="0.25">
      <c r="A222" s="9" t="s">
        <v>173</v>
      </c>
      <c r="B222" s="12">
        <v>11687.178810547744</v>
      </c>
      <c r="C222">
        <f>SAFADModel_final_000040[[#This Row],[Whole Building:Facility Total Electric Demand Power '[W'](Hourly) ]]/1000</f>
        <v>11.687178810547744</v>
      </c>
    </row>
    <row r="223" spans="1:3" x14ac:dyDescent="0.25">
      <c r="A223" s="9" t="s">
        <v>174</v>
      </c>
      <c r="B223" s="12">
        <v>11701.07675383563</v>
      </c>
      <c r="C223">
        <f>SAFADModel_final_000040[[#This Row],[Whole Building:Facility Total Electric Demand Power '[W'](Hourly) ]]/1000</f>
        <v>11.701076753835631</v>
      </c>
    </row>
    <row r="224" spans="1:3" x14ac:dyDescent="0.25">
      <c r="A224" s="9" t="s">
        <v>175</v>
      </c>
      <c r="B224" s="12">
        <v>11776.635490836876</v>
      </c>
      <c r="C224">
        <f>SAFADModel_final_000040[[#This Row],[Whole Building:Facility Total Electric Demand Power '[W'](Hourly) ]]/1000</f>
        <v>11.776635490836876</v>
      </c>
    </row>
    <row r="225" spans="1:3" x14ac:dyDescent="0.25">
      <c r="A225" s="9" t="s">
        <v>176</v>
      </c>
      <c r="B225" s="12">
        <v>36075.084448988586</v>
      </c>
      <c r="C225">
        <f>SAFADModel_final_000040[[#This Row],[Whole Building:Facility Total Electric Demand Power '[W'](Hourly) ]]/1000</f>
        <v>36.075084448988584</v>
      </c>
    </row>
    <row r="226" spans="1:3" x14ac:dyDescent="0.25">
      <c r="A226" s="9" t="s">
        <v>177</v>
      </c>
      <c r="B226" s="12">
        <v>104318.73319905814</v>
      </c>
      <c r="C226">
        <f>SAFADModel_final_000040[[#This Row],[Whole Building:Facility Total Electric Demand Power '[W'](Hourly) ]]/1000</f>
        <v>104.31873319905814</v>
      </c>
    </row>
    <row r="227" spans="1:3" x14ac:dyDescent="0.25">
      <c r="A227" s="9" t="s">
        <v>178</v>
      </c>
      <c r="B227" s="12">
        <v>170606.70614592757</v>
      </c>
      <c r="C227">
        <f>SAFADModel_final_000040[[#This Row],[Whole Building:Facility Total Electric Demand Power '[W'](Hourly) ]]/1000</f>
        <v>170.60670614592757</v>
      </c>
    </row>
    <row r="228" spans="1:3" x14ac:dyDescent="0.25">
      <c r="A228" s="9" t="s">
        <v>179</v>
      </c>
      <c r="B228" s="12">
        <v>215136.62768665794</v>
      </c>
      <c r="C228">
        <f>SAFADModel_final_000040[[#This Row],[Whole Building:Facility Total Electric Demand Power '[W'](Hourly) ]]/1000</f>
        <v>215.13662768665793</v>
      </c>
    </row>
    <row r="229" spans="1:3" x14ac:dyDescent="0.25">
      <c r="A229" s="9" t="s">
        <v>180</v>
      </c>
      <c r="B229" s="12">
        <v>261438.23741512187</v>
      </c>
      <c r="C229">
        <f>SAFADModel_final_000040[[#This Row],[Whole Building:Facility Total Electric Demand Power '[W'](Hourly) ]]/1000</f>
        <v>261.43823741512188</v>
      </c>
    </row>
    <row r="230" spans="1:3" x14ac:dyDescent="0.25">
      <c r="A230" s="9" t="s">
        <v>181</v>
      </c>
      <c r="B230" s="12">
        <v>265141.7186828042</v>
      </c>
      <c r="C230">
        <f>SAFADModel_final_000040[[#This Row],[Whole Building:Facility Total Electric Demand Power '[W'](Hourly) ]]/1000</f>
        <v>265.1417186828042</v>
      </c>
    </row>
    <row r="231" spans="1:3" x14ac:dyDescent="0.25">
      <c r="A231" s="9" t="s">
        <v>182</v>
      </c>
      <c r="B231" s="12">
        <v>256751.20288166832</v>
      </c>
      <c r="C231">
        <f>SAFADModel_final_000040[[#This Row],[Whole Building:Facility Total Electric Demand Power '[W'](Hourly) ]]/1000</f>
        <v>256.75120288166829</v>
      </c>
    </row>
    <row r="232" spans="1:3" x14ac:dyDescent="0.25">
      <c r="A232" s="9" t="s">
        <v>183</v>
      </c>
      <c r="B232" s="12">
        <v>262103.64353222147</v>
      </c>
      <c r="C232">
        <f>SAFADModel_final_000040[[#This Row],[Whole Building:Facility Total Electric Demand Power '[W'](Hourly) ]]/1000</f>
        <v>262.10364353222144</v>
      </c>
    </row>
    <row r="233" spans="1:3" x14ac:dyDescent="0.25">
      <c r="A233" s="9" t="s">
        <v>184</v>
      </c>
      <c r="B233" s="12">
        <v>221724.66563138118</v>
      </c>
      <c r="C233">
        <f>SAFADModel_final_000040[[#This Row],[Whole Building:Facility Total Electric Demand Power '[W'](Hourly) ]]/1000</f>
        <v>221.72466563138119</v>
      </c>
    </row>
    <row r="234" spans="1:3" x14ac:dyDescent="0.25">
      <c r="A234" s="9" t="s">
        <v>185</v>
      </c>
      <c r="B234" s="12">
        <v>103753.57216451284</v>
      </c>
      <c r="C234">
        <f>SAFADModel_final_000040[[#This Row],[Whole Building:Facility Total Electric Demand Power '[W'](Hourly) ]]/1000</f>
        <v>103.75357216451283</v>
      </c>
    </row>
    <row r="235" spans="1:3" x14ac:dyDescent="0.25">
      <c r="A235" s="9" t="s">
        <v>186</v>
      </c>
      <c r="B235" s="12">
        <v>73309.440715673365</v>
      </c>
      <c r="C235">
        <f>SAFADModel_final_000040[[#This Row],[Whole Building:Facility Total Electric Demand Power '[W'](Hourly) ]]/1000</f>
        <v>73.309440715673361</v>
      </c>
    </row>
    <row r="236" spans="1:3" x14ac:dyDescent="0.25">
      <c r="A236" s="9" t="s">
        <v>187</v>
      </c>
      <c r="B236" s="12">
        <v>32598.646283189464</v>
      </c>
      <c r="C236">
        <f>SAFADModel_final_000040[[#This Row],[Whole Building:Facility Total Electric Demand Power '[W'](Hourly) ]]/1000</f>
        <v>32.598646283189467</v>
      </c>
    </row>
    <row r="237" spans="1:3" x14ac:dyDescent="0.25">
      <c r="A237" s="9" t="s">
        <v>188</v>
      </c>
      <c r="B237" s="12">
        <v>12615.587297215972</v>
      </c>
      <c r="C237">
        <f>SAFADModel_final_000040[[#This Row],[Whole Building:Facility Total Electric Demand Power '[W'](Hourly) ]]/1000</f>
        <v>12.615587297215972</v>
      </c>
    </row>
    <row r="238" spans="1:3" x14ac:dyDescent="0.25">
      <c r="A238" s="9" t="s">
        <v>189</v>
      </c>
      <c r="B238" s="12">
        <v>12177.516401333613</v>
      </c>
      <c r="C238">
        <f>SAFADModel_final_000040[[#This Row],[Whole Building:Facility Total Electric Demand Power '[W'](Hourly) ]]/1000</f>
        <v>12.177516401333612</v>
      </c>
    </row>
    <row r="239" spans="1:3" x14ac:dyDescent="0.25">
      <c r="A239" s="9" t="s">
        <v>190</v>
      </c>
      <c r="B239" s="12">
        <v>11757.996820125494</v>
      </c>
      <c r="C239">
        <f>SAFADModel_final_000040[[#This Row],[Whole Building:Facility Total Electric Demand Power '[W'](Hourly) ]]/1000</f>
        <v>11.757996820125495</v>
      </c>
    </row>
    <row r="240" spans="1:3" x14ac:dyDescent="0.25">
      <c r="A240" s="9" t="s">
        <v>191</v>
      </c>
      <c r="B240" s="12">
        <v>11756.089478857806</v>
      </c>
      <c r="C240">
        <f>SAFADModel_final_000040[[#This Row],[Whole Building:Facility Total Electric Demand Power '[W'](Hourly) ]]/1000</f>
        <v>11.756089478857806</v>
      </c>
    </row>
    <row r="241" spans="1:3" x14ac:dyDescent="0.25">
      <c r="A241" s="9" t="s">
        <v>192</v>
      </c>
      <c r="B241" s="12">
        <v>11747.731094864908</v>
      </c>
      <c r="C241">
        <f>SAFADModel_final_000040[[#This Row],[Whole Building:Facility Total Electric Demand Power '[W'](Hourly) ]]/1000</f>
        <v>11.747731094864909</v>
      </c>
    </row>
    <row r="242" spans="1:3" x14ac:dyDescent="0.25">
      <c r="A242" s="9" t="s">
        <v>193</v>
      </c>
      <c r="B242" s="12">
        <v>11735.142233524923</v>
      </c>
      <c r="C242">
        <f>SAFADModel_final_000040[[#This Row],[Whole Building:Facility Total Electric Demand Power '[W'](Hourly) ]]/1000</f>
        <v>11.735142233524922</v>
      </c>
    </row>
    <row r="243" spans="1:3" x14ac:dyDescent="0.25">
      <c r="A243" s="9" t="s">
        <v>194</v>
      </c>
      <c r="B243" s="12">
        <v>11732.248031005643</v>
      </c>
      <c r="C243">
        <f>SAFADModel_final_000040[[#This Row],[Whole Building:Facility Total Electric Demand Power '[W'](Hourly) ]]/1000</f>
        <v>11.732248031005643</v>
      </c>
    </row>
    <row r="244" spans="1:3" x14ac:dyDescent="0.25">
      <c r="A244" s="9" t="s">
        <v>195</v>
      </c>
      <c r="B244" s="12">
        <v>11702.557117748409</v>
      </c>
      <c r="C244">
        <f>SAFADModel_final_000040[[#This Row],[Whole Building:Facility Total Electric Demand Power '[W'](Hourly) ]]/1000</f>
        <v>11.702557117748409</v>
      </c>
    </row>
    <row r="245" spans="1:3" x14ac:dyDescent="0.25">
      <c r="A245" s="9" t="s">
        <v>196</v>
      </c>
      <c r="B245" s="12">
        <v>11633.87053941573</v>
      </c>
      <c r="C245">
        <f>SAFADModel_final_000040[[#This Row],[Whole Building:Facility Total Electric Demand Power '[W'](Hourly) ]]/1000</f>
        <v>11.63387053941573</v>
      </c>
    </row>
    <row r="246" spans="1:3" x14ac:dyDescent="0.25">
      <c r="A246" s="9" t="s">
        <v>197</v>
      </c>
      <c r="B246" s="12">
        <v>11556.137616756614</v>
      </c>
      <c r="C246">
        <f>SAFADModel_final_000040[[#This Row],[Whole Building:Facility Total Electric Demand Power '[W'](Hourly) ]]/1000</f>
        <v>11.556137616756613</v>
      </c>
    </row>
    <row r="247" spans="1:3" x14ac:dyDescent="0.25">
      <c r="A247" s="9" t="s">
        <v>198</v>
      </c>
      <c r="B247" s="12">
        <v>11537.253245557957</v>
      </c>
      <c r="C247">
        <f>SAFADModel_final_000040[[#This Row],[Whole Building:Facility Total Electric Demand Power '[W'](Hourly) ]]/1000</f>
        <v>11.537253245557956</v>
      </c>
    </row>
    <row r="248" spans="1:3" x14ac:dyDescent="0.25">
      <c r="A248" s="9" t="s">
        <v>199</v>
      </c>
      <c r="B248" s="12">
        <v>11628.187873801578</v>
      </c>
      <c r="C248">
        <f>SAFADModel_final_000040[[#This Row],[Whole Building:Facility Total Electric Demand Power '[W'](Hourly) ]]/1000</f>
        <v>11.628187873801579</v>
      </c>
    </row>
    <row r="249" spans="1:3" x14ac:dyDescent="0.25">
      <c r="A249" s="9" t="s">
        <v>200</v>
      </c>
      <c r="B249" s="12">
        <v>32785.179973156548</v>
      </c>
      <c r="C249">
        <f>SAFADModel_final_000040[[#This Row],[Whole Building:Facility Total Electric Demand Power '[W'](Hourly) ]]/1000</f>
        <v>32.785179973156545</v>
      </c>
    </row>
    <row r="250" spans="1:3" x14ac:dyDescent="0.25">
      <c r="A250" s="9" t="s">
        <v>201</v>
      </c>
      <c r="B250" s="12">
        <v>158045.00882674157</v>
      </c>
      <c r="C250">
        <f>SAFADModel_final_000040[[#This Row],[Whole Building:Facility Total Electric Demand Power '[W'](Hourly) ]]/1000</f>
        <v>158.04500882674157</v>
      </c>
    </row>
    <row r="251" spans="1:3" x14ac:dyDescent="0.25">
      <c r="A251" s="9" t="s">
        <v>202</v>
      </c>
      <c r="B251" s="12">
        <v>208581.74067401479</v>
      </c>
      <c r="C251">
        <f>SAFADModel_final_000040[[#This Row],[Whole Building:Facility Total Electric Demand Power '[W'](Hourly) ]]/1000</f>
        <v>208.58174067401478</v>
      </c>
    </row>
    <row r="252" spans="1:3" x14ac:dyDescent="0.25">
      <c r="A252" s="9" t="s">
        <v>203</v>
      </c>
      <c r="B252" s="12">
        <v>239587.24570379328</v>
      </c>
      <c r="C252">
        <f>SAFADModel_final_000040[[#This Row],[Whole Building:Facility Total Electric Demand Power '[W'](Hourly) ]]/1000</f>
        <v>239.58724570379329</v>
      </c>
    </row>
    <row r="253" spans="1:3" x14ac:dyDescent="0.25">
      <c r="A253" s="9" t="s">
        <v>204</v>
      </c>
      <c r="B253" s="12">
        <v>243300.6361174366</v>
      </c>
      <c r="C253">
        <f>SAFADModel_final_000040[[#This Row],[Whole Building:Facility Total Electric Demand Power '[W'](Hourly) ]]/1000</f>
        <v>243.3006361174366</v>
      </c>
    </row>
    <row r="254" spans="1:3" x14ac:dyDescent="0.25">
      <c r="A254" s="9" t="s">
        <v>205</v>
      </c>
      <c r="B254" s="12">
        <v>246666.99315157588</v>
      </c>
      <c r="C254">
        <f>SAFADModel_final_000040[[#This Row],[Whole Building:Facility Total Electric Demand Power '[W'](Hourly) ]]/1000</f>
        <v>246.66699315157587</v>
      </c>
    </row>
    <row r="255" spans="1:3" x14ac:dyDescent="0.25">
      <c r="A255" s="9" t="s">
        <v>206</v>
      </c>
      <c r="B255" s="12">
        <v>264460.06410462048</v>
      </c>
      <c r="C255">
        <f>SAFADModel_final_000040[[#This Row],[Whole Building:Facility Total Electric Demand Power '[W'](Hourly) ]]/1000</f>
        <v>264.46006410462047</v>
      </c>
    </row>
    <row r="256" spans="1:3" x14ac:dyDescent="0.25">
      <c r="A256" s="9" t="s">
        <v>207</v>
      </c>
      <c r="B256" s="12">
        <v>272261.22640335455</v>
      </c>
      <c r="C256">
        <f>SAFADModel_final_000040[[#This Row],[Whole Building:Facility Total Electric Demand Power '[W'](Hourly) ]]/1000</f>
        <v>272.26122640335456</v>
      </c>
    </row>
    <row r="257" spans="1:3" x14ac:dyDescent="0.25">
      <c r="A257" s="9" t="s">
        <v>208</v>
      </c>
      <c r="B257" s="12">
        <v>267697.691269717</v>
      </c>
      <c r="C257">
        <f>SAFADModel_final_000040[[#This Row],[Whole Building:Facility Total Electric Demand Power '[W'](Hourly) ]]/1000</f>
        <v>267.69769126971698</v>
      </c>
    </row>
    <row r="258" spans="1:3" x14ac:dyDescent="0.25">
      <c r="A258" s="9" t="s">
        <v>209</v>
      </c>
      <c r="B258" s="12">
        <v>246716.94806982693</v>
      </c>
      <c r="C258">
        <f>SAFADModel_final_000040[[#This Row],[Whole Building:Facility Total Electric Demand Power '[W'](Hourly) ]]/1000</f>
        <v>246.71694806982694</v>
      </c>
    </row>
    <row r="259" spans="1:3" x14ac:dyDescent="0.25">
      <c r="A259" s="9" t="s">
        <v>210</v>
      </c>
      <c r="B259" s="12">
        <v>119398.60971458646</v>
      </c>
      <c r="C259">
        <f>SAFADModel_final_000040[[#This Row],[Whole Building:Facility Total Electric Demand Power '[W'](Hourly) ]]/1000</f>
        <v>119.39860971458646</v>
      </c>
    </row>
    <row r="260" spans="1:3" x14ac:dyDescent="0.25">
      <c r="A260" s="9" t="s">
        <v>211</v>
      </c>
      <c r="B260" s="12">
        <v>85737.924641988357</v>
      </c>
      <c r="C260">
        <f>SAFADModel_final_000040[[#This Row],[Whole Building:Facility Total Electric Demand Power '[W'](Hourly) ]]/1000</f>
        <v>85.737924641988357</v>
      </c>
    </row>
    <row r="261" spans="1:3" x14ac:dyDescent="0.25">
      <c r="A261" s="9" t="s">
        <v>212</v>
      </c>
      <c r="B261" s="12">
        <v>61716.963990414071</v>
      </c>
      <c r="C261">
        <f>SAFADModel_final_000040[[#This Row],[Whole Building:Facility Total Electric Demand Power '[W'](Hourly) ]]/1000</f>
        <v>61.716963990414072</v>
      </c>
    </row>
    <row r="262" spans="1:3" x14ac:dyDescent="0.25">
      <c r="A262" s="9" t="s">
        <v>213</v>
      </c>
      <c r="B262" s="12">
        <v>11855.731274176591</v>
      </c>
      <c r="C262">
        <f>SAFADModel_final_000040[[#This Row],[Whole Building:Facility Total Electric Demand Power '[W'](Hourly) ]]/1000</f>
        <v>11.855731274176591</v>
      </c>
    </row>
    <row r="263" spans="1:3" x14ac:dyDescent="0.25">
      <c r="A263" s="9" t="s">
        <v>214</v>
      </c>
      <c r="B263" s="12">
        <v>11808.03754117316</v>
      </c>
      <c r="C263">
        <f>SAFADModel_final_000040[[#This Row],[Whole Building:Facility Total Electric Demand Power '[W'](Hourly) ]]/1000</f>
        <v>11.80803754117316</v>
      </c>
    </row>
    <row r="264" spans="1:3" x14ac:dyDescent="0.25">
      <c r="A264" s="9" t="s">
        <v>215</v>
      </c>
      <c r="B264" s="12">
        <v>11745.451449971069</v>
      </c>
      <c r="C264">
        <f>SAFADModel_final_000040[[#This Row],[Whole Building:Facility Total Electric Demand Power '[W'](Hourly) ]]/1000</f>
        <v>11.745451449971069</v>
      </c>
    </row>
    <row r="265" spans="1:3" x14ac:dyDescent="0.25">
      <c r="A265" s="9" t="s">
        <v>216</v>
      </c>
      <c r="B265" s="12">
        <v>11677.963395369348</v>
      </c>
      <c r="C265">
        <f>SAFADModel_final_000040[[#This Row],[Whole Building:Facility Total Electric Demand Power '[W'](Hourly) ]]/1000</f>
        <v>11.677963395369348</v>
      </c>
    </row>
    <row r="266" spans="1:3" x14ac:dyDescent="0.25">
      <c r="A266" s="9" t="s">
        <v>217</v>
      </c>
      <c r="B266" s="12">
        <v>11614.977758546062</v>
      </c>
      <c r="C266">
        <f>SAFADModel_final_000040[[#This Row],[Whole Building:Facility Total Electric Demand Power '[W'](Hourly) ]]/1000</f>
        <v>11.614977758546061</v>
      </c>
    </row>
    <row r="267" spans="1:3" x14ac:dyDescent="0.25">
      <c r="A267" s="9" t="s">
        <v>218</v>
      </c>
      <c r="B267" s="12">
        <v>11540.300685610928</v>
      </c>
      <c r="C267">
        <f>SAFADModel_final_000040[[#This Row],[Whole Building:Facility Total Electric Demand Power '[W'](Hourly) ]]/1000</f>
        <v>11.540300685610928</v>
      </c>
    </row>
    <row r="268" spans="1:3" x14ac:dyDescent="0.25">
      <c r="A268" s="9" t="s">
        <v>219</v>
      </c>
      <c r="B268" s="12">
        <v>11481.245135436417</v>
      </c>
      <c r="C268">
        <f>SAFADModel_final_000040[[#This Row],[Whole Building:Facility Total Electric Demand Power '[W'](Hourly) ]]/1000</f>
        <v>11.481245135436417</v>
      </c>
    </row>
    <row r="269" spans="1:3" x14ac:dyDescent="0.25">
      <c r="A269" s="9" t="s">
        <v>220</v>
      </c>
      <c r="B269" s="12">
        <v>11462.491199520824</v>
      </c>
      <c r="C269">
        <f>SAFADModel_final_000040[[#This Row],[Whole Building:Facility Total Electric Demand Power '[W'](Hourly) ]]/1000</f>
        <v>11.462491199520825</v>
      </c>
    </row>
    <row r="270" spans="1:3" x14ac:dyDescent="0.25">
      <c r="A270" s="9" t="s">
        <v>221</v>
      </c>
      <c r="B270" s="12">
        <v>11451.887954584527</v>
      </c>
      <c r="C270">
        <f>SAFADModel_final_000040[[#This Row],[Whole Building:Facility Total Electric Demand Power '[W'](Hourly) ]]/1000</f>
        <v>11.451887954584526</v>
      </c>
    </row>
    <row r="271" spans="1:3" x14ac:dyDescent="0.25">
      <c r="A271" s="9" t="s">
        <v>222</v>
      </c>
      <c r="B271" s="12">
        <v>11512.846226907206</v>
      </c>
      <c r="C271">
        <f>SAFADModel_final_000040[[#This Row],[Whole Building:Facility Total Electric Demand Power '[W'](Hourly) ]]/1000</f>
        <v>11.512846226907206</v>
      </c>
    </row>
    <row r="272" spans="1:3" x14ac:dyDescent="0.25">
      <c r="A272" s="9" t="s">
        <v>223</v>
      </c>
      <c r="B272" s="12">
        <v>11706.957643773756</v>
      </c>
      <c r="C272">
        <f>SAFADModel_final_000040[[#This Row],[Whole Building:Facility Total Electric Demand Power '[W'](Hourly) ]]/1000</f>
        <v>11.706957643773755</v>
      </c>
    </row>
    <row r="273" spans="1:3" x14ac:dyDescent="0.25">
      <c r="A273" s="9" t="s">
        <v>224</v>
      </c>
      <c r="B273" s="12">
        <v>41159.021256566783</v>
      </c>
      <c r="C273">
        <f>SAFADModel_final_000040[[#This Row],[Whole Building:Facility Total Electric Demand Power '[W'](Hourly) ]]/1000</f>
        <v>41.159021256566781</v>
      </c>
    </row>
    <row r="274" spans="1:3" x14ac:dyDescent="0.25">
      <c r="A274" s="9" t="s">
        <v>225</v>
      </c>
      <c r="B274" s="12">
        <v>142852.10325905526</v>
      </c>
      <c r="C274">
        <f>SAFADModel_final_000040[[#This Row],[Whole Building:Facility Total Electric Demand Power '[W'](Hourly) ]]/1000</f>
        <v>142.85210325905527</v>
      </c>
    </row>
    <row r="275" spans="1:3" x14ac:dyDescent="0.25">
      <c r="A275" s="9" t="s">
        <v>226</v>
      </c>
      <c r="B275" s="12">
        <v>225610.5222464657</v>
      </c>
      <c r="C275">
        <f>SAFADModel_final_000040[[#This Row],[Whole Building:Facility Total Electric Demand Power '[W'](Hourly) ]]/1000</f>
        <v>225.61052224646571</v>
      </c>
    </row>
    <row r="276" spans="1:3" x14ac:dyDescent="0.25">
      <c r="A276" s="9" t="s">
        <v>227</v>
      </c>
      <c r="B276" s="12">
        <v>229181.354519063</v>
      </c>
      <c r="C276">
        <f>SAFADModel_final_000040[[#This Row],[Whole Building:Facility Total Electric Demand Power '[W'](Hourly) ]]/1000</f>
        <v>229.18135451906301</v>
      </c>
    </row>
    <row r="277" spans="1:3" x14ac:dyDescent="0.25">
      <c r="A277" s="9" t="s">
        <v>228</v>
      </c>
      <c r="B277" s="12">
        <v>234630.95115723321</v>
      </c>
      <c r="C277">
        <f>SAFADModel_final_000040[[#This Row],[Whole Building:Facility Total Electric Demand Power '[W'](Hourly) ]]/1000</f>
        <v>234.6309511572332</v>
      </c>
    </row>
    <row r="278" spans="1:3" x14ac:dyDescent="0.25">
      <c r="A278" s="9" t="s">
        <v>229</v>
      </c>
      <c r="B278" s="12">
        <v>245428.73795008066</v>
      </c>
      <c r="C278">
        <f>SAFADModel_final_000040[[#This Row],[Whole Building:Facility Total Electric Demand Power '[W'](Hourly) ]]/1000</f>
        <v>245.42873795008066</v>
      </c>
    </row>
    <row r="279" spans="1:3" x14ac:dyDescent="0.25">
      <c r="A279" s="9" t="s">
        <v>230</v>
      </c>
      <c r="B279" s="12">
        <v>252293.08490630213</v>
      </c>
      <c r="C279">
        <f>SAFADModel_final_000040[[#This Row],[Whole Building:Facility Total Electric Demand Power '[W'](Hourly) ]]/1000</f>
        <v>252.29308490630214</v>
      </c>
    </row>
    <row r="280" spans="1:3" x14ac:dyDescent="0.25">
      <c r="A280" s="9" t="s">
        <v>231</v>
      </c>
      <c r="B280" s="12">
        <v>237643.77199351825</v>
      </c>
      <c r="C280">
        <f>SAFADModel_final_000040[[#This Row],[Whole Building:Facility Total Electric Demand Power '[W'](Hourly) ]]/1000</f>
        <v>237.64377199351824</v>
      </c>
    </row>
    <row r="281" spans="1:3" x14ac:dyDescent="0.25">
      <c r="A281" s="9" t="s">
        <v>232</v>
      </c>
      <c r="B281" s="12">
        <v>208791.05567949606</v>
      </c>
      <c r="C281">
        <f>SAFADModel_final_000040[[#This Row],[Whole Building:Facility Total Electric Demand Power '[W'](Hourly) ]]/1000</f>
        <v>208.79105567949605</v>
      </c>
    </row>
    <row r="282" spans="1:3" x14ac:dyDescent="0.25">
      <c r="A282" s="9" t="s">
        <v>233</v>
      </c>
      <c r="B282" s="12">
        <v>190390.55724667513</v>
      </c>
      <c r="C282">
        <f>SAFADModel_final_000040[[#This Row],[Whole Building:Facility Total Electric Demand Power '[W'](Hourly) ]]/1000</f>
        <v>190.39055724667514</v>
      </c>
    </row>
    <row r="283" spans="1:3" x14ac:dyDescent="0.25">
      <c r="A283" s="9" t="s">
        <v>234</v>
      </c>
      <c r="B283" s="12">
        <v>76406.679923430493</v>
      </c>
      <c r="C283">
        <f>SAFADModel_final_000040[[#This Row],[Whole Building:Facility Total Electric Demand Power '[W'](Hourly) ]]/1000</f>
        <v>76.406679923430488</v>
      </c>
    </row>
    <row r="284" spans="1:3" x14ac:dyDescent="0.25">
      <c r="A284" s="9" t="s">
        <v>235</v>
      </c>
      <c r="B284" s="12">
        <v>39524.785885126148</v>
      </c>
      <c r="C284">
        <f>SAFADModel_final_000040[[#This Row],[Whole Building:Facility Total Electric Demand Power '[W'](Hourly) ]]/1000</f>
        <v>39.52478588512615</v>
      </c>
    </row>
    <row r="285" spans="1:3" x14ac:dyDescent="0.25">
      <c r="A285" s="9" t="s">
        <v>236</v>
      </c>
      <c r="B285" s="12">
        <v>24297.675709319345</v>
      </c>
      <c r="C285">
        <f>SAFADModel_final_000040[[#This Row],[Whole Building:Facility Total Electric Demand Power '[W'](Hourly) ]]/1000</f>
        <v>24.297675709319346</v>
      </c>
    </row>
    <row r="286" spans="1:3" x14ac:dyDescent="0.25">
      <c r="A286" s="9" t="s">
        <v>237</v>
      </c>
      <c r="B286" s="12">
        <v>18021.243407434373</v>
      </c>
      <c r="C286">
        <f>SAFADModel_final_000040[[#This Row],[Whole Building:Facility Total Electric Demand Power '[W'](Hourly) ]]/1000</f>
        <v>18.021243407434373</v>
      </c>
    </row>
    <row r="287" spans="1:3" x14ac:dyDescent="0.25">
      <c r="A287" s="9" t="s">
        <v>238</v>
      </c>
      <c r="B287" s="12">
        <v>11805.20446269644</v>
      </c>
      <c r="C287">
        <f>SAFADModel_final_000040[[#This Row],[Whole Building:Facility Total Electric Demand Power '[W'](Hourly) ]]/1000</f>
        <v>11.805204462696439</v>
      </c>
    </row>
    <row r="288" spans="1:3" x14ac:dyDescent="0.25">
      <c r="A288" s="9" t="s">
        <v>239</v>
      </c>
      <c r="B288" s="12">
        <v>11803.268458295979</v>
      </c>
      <c r="C288">
        <f>SAFADModel_final_000040[[#This Row],[Whole Building:Facility Total Electric Demand Power '[W'](Hourly) ]]/1000</f>
        <v>11.80326845829598</v>
      </c>
    </row>
    <row r="289" spans="1:3" x14ac:dyDescent="0.25">
      <c r="A289" s="9" t="s">
        <v>240</v>
      </c>
      <c r="B289" s="12">
        <v>11763.77387791189</v>
      </c>
      <c r="C289">
        <f>SAFADModel_final_000040[[#This Row],[Whole Building:Facility Total Electric Demand Power '[W'](Hourly) ]]/1000</f>
        <v>11.763773877911889</v>
      </c>
    </row>
    <row r="290" spans="1:3" x14ac:dyDescent="0.25">
      <c r="A290" s="9" t="s">
        <v>581</v>
      </c>
      <c r="B290" s="12">
        <v>11647.935183054084</v>
      </c>
      <c r="C290">
        <f>SAFADModel_final_000040[[#This Row],[Whole Building:Facility Total Electric Demand Power '[W'](Hourly) ]]/1000</f>
        <v>11.647935183054084</v>
      </c>
    </row>
    <row r="291" spans="1:3" x14ac:dyDescent="0.25">
      <c r="A291" s="9" t="s">
        <v>582</v>
      </c>
      <c r="B291" s="12">
        <v>11511.60598175101</v>
      </c>
      <c r="C291">
        <f>SAFADModel_final_000040[[#This Row],[Whole Building:Facility Total Electric Demand Power '[W'](Hourly) ]]/1000</f>
        <v>11.511605981751011</v>
      </c>
    </row>
    <row r="292" spans="1:3" x14ac:dyDescent="0.25">
      <c r="A292" s="9" t="s">
        <v>583</v>
      </c>
      <c r="B292" s="12">
        <v>11421.214837472098</v>
      </c>
      <c r="C292">
        <f>SAFADModel_final_000040[[#This Row],[Whole Building:Facility Total Electric Demand Power '[W'](Hourly) ]]/1000</f>
        <v>11.421214837472098</v>
      </c>
    </row>
    <row r="293" spans="1:3" x14ac:dyDescent="0.25">
      <c r="A293" s="9" t="s">
        <v>584</v>
      </c>
      <c r="B293" s="12">
        <v>11380.464887539931</v>
      </c>
      <c r="C293">
        <f>SAFADModel_final_000040[[#This Row],[Whole Building:Facility Total Electric Demand Power '[W'](Hourly) ]]/1000</f>
        <v>11.380464887539931</v>
      </c>
    </row>
    <row r="294" spans="1:3" x14ac:dyDescent="0.25">
      <c r="A294" s="9" t="s">
        <v>585</v>
      </c>
      <c r="B294" s="12">
        <v>11357.441029490816</v>
      </c>
      <c r="C294">
        <f>SAFADModel_final_000040[[#This Row],[Whole Building:Facility Total Electric Demand Power '[W'](Hourly) ]]/1000</f>
        <v>11.357441029490817</v>
      </c>
    </row>
    <row r="295" spans="1:3" x14ac:dyDescent="0.25">
      <c r="A295" s="9" t="s">
        <v>586</v>
      </c>
      <c r="B295" s="12">
        <v>11400.487166811168</v>
      </c>
      <c r="C295">
        <f>SAFADModel_final_000040[[#This Row],[Whole Building:Facility Total Electric Demand Power '[W'](Hourly) ]]/1000</f>
        <v>11.400487166811168</v>
      </c>
    </row>
    <row r="296" spans="1:3" x14ac:dyDescent="0.25">
      <c r="A296" s="9" t="s">
        <v>587</v>
      </c>
      <c r="B296" s="12">
        <v>11557.538616625226</v>
      </c>
      <c r="C296">
        <f>SAFADModel_final_000040[[#This Row],[Whole Building:Facility Total Electric Demand Power '[W'](Hourly) ]]/1000</f>
        <v>11.557538616625227</v>
      </c>
    </row>
    <row r="297" spans="1:3" x14ac:dyDescent="0.25">
      <c r="A297" s="9" t="s">
        <v>588</v>
      </c>
      <c r="B297" s="12">
        <v>11744.980438835635</v>
      </c>
      <c r="C297">
        <f>SAFADModel_final_000040[[#This Row],[Whole Building:Facility Total Electric Demand Power '[W'](Hourly) ]]/1000</f>
        <v>11.744980438835634</v>
      </c>
    </row>
    <row r="298" spans="1:3" x14ac:dyDescent="0.25">
      <c r="A298" s="9" t="s">
        <v>589</v>
      </c>
      <c r="B298" s="12">
        <v>48486.717283666803</v>
      </c>
      <c r="C298">
        <f>SAFADModel_final_000040[[#This Row],[Whole Building:Facility Total Electric Demand Power '[W'](Hourly) ]]/1000</f>
        <v>48.486717283666806</v>
      </c>
    </row>
    <row r="299" spans="1:3" x14ac:dyDescent="0.25">
      <c r="A299" s="9" t="s">
        <v>590</v>
      </c>
      <c r="B299" s="12">
        <v>78424.849436981385</v>
      </c>
      <c r="C299">
        <f>SAFADModel_final_000040[[#This Row],[Whole Building:Facility Total Electric Demand Power '[W'](Hourly) ]]/1000</f>
        <v>78.42484943698139</v>
      </c>
    </row>
    <row r="300" spans="1:3" x14ac:dyDescent="0.25">
      <c r="A300" s="9" t="s">
        <v>591</v>
      </c>
      <c r="B300" s="12">
        <v>94739.639881224721</v>
      </c>
      <c r="C300">
        <f>SAFADModel_final_000040[[#This Row],[Whole Building:Facility Total Electric Demand Power '[W'](Hourly) ]]/1000</f>
        <v>94.739639881224718</v>
      </c>
    </row>
    <row r="301" spans="1:3" x14ac:dyDescent="0.25">
      <c r="A301" s="9" t="s">
        <v>592</v>
      </c>
      <c r="B301" s="12">
        <v>88159.28887286286</v>
      </c>
      <c r="C301">
        <f>SAFADModel_final_000040[[#This Row],[Whole Building:Facility Total Electric Demand Power '[W'](Hourly) ]]/1000</f>
        <v>88.159288872862859</v>
      </c>
    </row>
    <row r="302" spans="1:3" x14ac:dyDescent="0.25">
      <c r="A302" s="9" t="s">
        <v>593</v>
      </c>
      <c r="B302" s="12">
        <v>93358.055521272894</v>
      </c>
      <c r="C302">
        <f>SAFADModel_final_000040[[#This Row],[Whole Building:Facility Total Electric Demand Power '[W'](Hourly) ]]/1000</f>
        <v>93.358055521272888</v>
      </c>
    </row>
    <row r="303" spans="1:3" x14ac:dyDescent="0.25">
      <c r="A303" s="9" t="s">
        <v>594</v>
      </c>
      <c r="B303" s="12">
        <v>86132.503822778846</v>
      </c>
      <c r="C303">
        <f>SAFADModel_final_000040[[#This Row],[Whole Building:Facility Total Electric Demand Power '[W'](Hourly) ]]/1000</f>
        <v>86.132503822778844</v>
      </c>
    </row>
    <row r="304" spans="1:3" x14ac:dyDescent="0.25">
      <c r="A304" s="9" t="s">
        <v>595</v>
      </c>
      <c r="B304" s="12">
        <v>85724.866816222901</v>
      </c>
      <c r="C304">
        <f>SAFADModel_final_000040[[#This Row],[Whole Building:Facility Total Electric Demand Power '[W'](Hourly) ]]/1000</f>
        <v>85.7248668162229</v>
      </c>
    </row>
    <row r="305" spans="1:3" x14ac:dyDescent="0.25">
      <c r="A305" s="9" t="s">
        <v>596</v>
      </c>
      <c r="B305" s="12">
        <v>76596.314692951579</v>
      </c>
      <c r="C305">
        <f>SAFADModel_final_000040[[#This Row],[Whole Building:Facility Total Electric Demand Power '[W'](Hourly) ]]/1000</f>
        <v>76.59631469295158</v>
      </c>
    </row>
    <row r="306" spans="1:3" x14ac:dyDescent="0.25">
      <c r="A306" s="9" t="s">
        <v>597</v>
      </c>
      <c r="B306" s="12">
        <v>63577.171781811368</v>
      </c>
      <c r="C306">
        <f>SAFADModel_final_000040[[#This Row],[Whole Building:Facility Total Electric Demand Power '[W'](Hourly) ]]/1000</f>
        <v>63.577171781811366</v>
      </c>
    </row>
    <row r="307" spans="1:3" x14ac:dyDescent="0.25">
      <c r="A307" s="9" t="s">
        <v>598</v>
      </c>
      <c r="B307" s="12">
        <v>55127.090788574111</v>
      </c>
      <c r="C307">
        <f>SAFADModel_final_000040[[#This Row],[Whole Building:Facility Total Electric Demand Power '[W'](Hourly) ]]/1000</f>
        <v>55.127090788574108</v>
      </c>
    </row>
    <row r="308" spans="1:3" x14ac:dyDescent="0.25">
      <c r="A308" s="9" t="s">
        <v>599</v>
      </c>
      <c r="B308" s="12">
        <v>44052.211135614511</v>
      </c>
      <c r="C308">
        <f>SAFADModel_final_000040[[#This Row],[Whole Building:Facility Total Electric Demand Power '[W'](Hourly) ]]/1000</f>
        <v>44.052211135614513</v>
      </c>
    </row>
    <row r="309" spans="1:3" x14ac:dyDescent="0.25">
      <c r="A309" s="9" t="s">
        <v>600</v>
      </c>
      <c r="B309" s="12">
        <v>22511.878104913161</v>
      </c>
      <c r="C309">
        <f>SAFADModel_final_000040[[#This Row],[Whole Building:Facility Total Electric Demand Power '[W'](Hourly) ]]/1000</f>
        <v>22.511878104913162</v>
      </c>
    </row>
    <row r="310" spans="1:3" x14ac:dyDescent="0.25">
      <c r="A310" s="9" t="s">
        <v>601</v>
      </c>
      <c r="B310" s="12">
        <v>20792.885805552069</v>
      </c>
      <c r="C310">
        <f>SAFADModel_final_000040[[#This Row],[Whole Building:Facility Total Electric Demand Power '[W'](Hourly) ]]/1000</f>
        <v>20.792885805552068</v>
      </c>
    </row>
    <row r="311" spans="1:3" x14ac:dyDescent="0.25">
      <c r="A311" s="9" t="s">
        <v>602</v>
      </c>
      <c r="B311" s="12">
        <v>11827.894910463323</v>
      </c>
      <c r="C311">
        <f>SAFADModel_final_000040[[#This Row],[Whole Building:Facility Total Electric Demand Power '[W'](Hourly) ]]/1000</f>
        <v>11.827894910463323</v>
      </c>
    </row>
    <row r="312" spans="1:3" x14ac:dyDescent="0.25">
      <c r="A312" s="9" t="s">
        <v>603</v>
      </c>
      <c r="B312" s="12">
        <v>11791.155395857246</v>
      </c>
      <c r="C312">
        <f>SAFADModel_final_000040[[#This Row],[Whole Building:Facility Total Electric Demand Power '[W'](Hourly) ]]/1000</f>
        <v>11.791155395857245</v>
      </c>
    </row>
    <row r="313" spans="1:3" x14ac:dyDescent="0.25">
      <c r="A313" s="9" t="s">
        <v>604</v>
      </c>
      <c r="B313" s="12">
        <v>11780.710873710834</v>
      </c>
      <c r="C313">
        <f>SAFADModel_final_000040[[#This Row],[Whole Building:Facility Total Electric Demand Power '[W'](Hourly) ]]/1000</f>
        <v>11.780710873710834</v>
      </c>
    </row>
    <row r="314" spans="1:3" x14ac:dyDescent="0.25">
      <c r="A314" s="9" t="s">
        <v>605</v>
      </c>
      <c r="B314" s="12">
        <v>11761.720131718981</v>
      </c>
      <c r="C314">
        <f>SAFADModel_final_000040[[#This Row],[Whole Building:Facility Total Electric Demand Power '[W'](Hourly) ]]/1000</f>
        <v>11.761720131718981</v>
      </c>
    </row>
    <row r="315" spans="1:3" x14ac:dyDescent="0.25">
      <c r="A315" s="9" t="s">
        <v>606</v>
      </c>
      <c r="B315" s="12">
        <v>11745.595180266626</v>
      </c>
      <c r="C315">
        <f>SAFADModel_final_000040[[#This Row],[Whole Building:Facility Total Electric Demand Power '[W'](Hourly) ]]/1000</f>
        <v>11.745595180266626</v>
      </c>
    </row>
    <row r="316" spans="1:3" x14ac:dyDescent="0.25">
      <c r="A316" s="9" t="s">
        <v>607</v>
      </c>
      <c r="B316" s="12">
        <v>11722.414114705782</v>
      </c>
      <c r="C316">
        <f>SAFADModel_final_000040[[#This Row],[Whole Building:Facility Total Electric Demand Power '[W'](Hourly) ]]/1000</f>
        <v>11.722414114705781</v>
      </c>
    </row>
    <row r="317" spans="1:3" x14ac:dyDescent="0.25">
      <c r="A317" s="9" t="s">
        <v>608</v>
      </c>
      <c r="B317" s="12">
        <v>11674.792102385256</v>
      </c>
      <c r="C317">
        <f>SAFADModel_final_000040[[#This Row],[Whole Building:Facility Total Electric Demand Power '[W'](Hourly) ]]/1000</f>
        <v>11.674792102385256</v>
      </c>
    </row>
    <row r="318" spans="1:3" x14ac:dyDescent="0.25">
      <c r="A318" s="9" t="s">
        <v>609</v>
      </c>
      <c r="B318" s="12">
        <v>11611.786803023204</v>
      </c>
      <c r="C318">
        <f>SAFADModel_final_000040[[#This Row],[Whole Building:Facility Total Electric Demand Power '[W'](Hourly) ]]/1000</f>
        <v>11.611786803023204</v>
      </c>
    </row>
    <row r="319" spans="1:3" x14ac:dyDescent="0.25">
      <c r="A319" s="9" t="s">
        <v>610</v>
      </c>
      <c r="B319" s="12">
        <v>11610.168189241705</v>
      </c>
      <c r="C319">
        <f>SAFADModel_final_000040[[#This Row],[Whole Building:Facility Total Electric Demand Power '[W'](Hourly) ]]/1000</f>
        <v>11.610168189241705</v>
      </c>
    </row>
    <row r="320" spans="1:3" x14ac:dyDescent="0.25">
      <c r="A320" s="9" t="s">
        <v>611</v>
      </c>
      <c r="B320" s="12">
        <v>11671.235931973026</v>
      </c>
      <c r="C320">
        <f>SAFADModel_final_000040[[#This Row],[Whole Building:Facility Total Electric Demand Power '[W'](Hourly) ]]/1000</f>
        <v>11.671235931973026</v>
      </c>
    </row>
    <row r="321" spans="1:3" x14ac:dyDescent="0.25">
      <c r="A321" s="9" t="s">
        <v>612</v>
      </c>
      <c r="B321" s="12">
        <v>11762.960922705868</v>
      </c>
      <c r="C321">
        <f>SAFADModel_final_000040[[#This Row],[Whole Building:Facility Total Electric Demand Power '[W'](Hourly) ]]/1000</f>
        <v>11.762960922705869</v>
      </c>
    </row>
    <row r="322" spans="1:3" x14ac:dyDescent="0.25">
      <c r="A322" s="9" t="s">
        <v>613</v>
      </c>
      <c r="B322" s="12">
        <v>11850.220793022856</v>
      </c>
      <c r="C322">
        <f>SAFADModel_final_000040[[#This Row],[Whole Building:Facility Total Electric Demand Power '[W'](Hourly) ]]/1000</f>
        <v>11.850220793022856</v>
      </c>
    </row>
    <row r="323" spans="1:3" x14ac:dyDescent="0.25">
      <c r="A323" s="9" t="s">
        <v>614</v>
      </c>
      <c r="B323" s="12">
        <v>11933.099849721986</v>
      </c>
      <c r="C323">
        <f>SAFADModel_final_000040[[#This Row],[Whole Building:Facility Total Electric Demand Power '[W'](Hourly) ]]/1000</f>
        <v>11.933099849721986</v>
      </c>
    </row>
    <row r="324" spans="1:3" x14ac:dyDescent="0.25">
      <c r="A324" s="9" t="s">
        <v>615</v>
      </c>
      <c r="B324" s="12">
        <v>12006.909684745515</v>
      </c>
      <c r="C324">
        <f>SAFADModel_final_000040[[#This Row],[Whole Building:Facility Total Electric Demand Power '[W'](Hourly) ]]/1000</f>
        <v>12.006909684745516</v>
      </c>
    </row>
    <row r="325" spans="1:3" x14ac:dyDescent="0.25">
      <c r="A325" s="9" t="s">
        <v>616</v>
      </c>
      <c r="B325" s="12">
        <v>12077.915411743603</v>
      </c>
      <c r="C325">
        <f>SAFADModel_final_000040[[#This Row],[Whole Building:Facility Total Electric Demand Power '[W'](Hourly) ]]/1000</f>
        <v>12.077915411743604</v>
      </c>
    </row>
    <row r="326" spans="1:3" x14ac:dyDescent="0.25">
      <c r="A326" s="9" t="s">
        <v>617</v>
      </c>
      <c r="B326" s="12">
        <v>12128.8215838983</v>
      </c>
      <c r="C326">
        <f>SAFADModel_final_000040[[#This Row],[Whole Building:Facility Total Electric Demand Power '[W'](Hourly) ]]/1000</f>
        <v>12.128821583898299</v>
      </c>
    </row>
    <row r="327" spans="1:3" x14ac:dyDescent="0.25">
      <c r="A327" s="9" t="s">
        <v>618</v>
      </c>
      <c r="B327" s="12">
        <v>12149.236341807138</v>
      </c>
      <c r="C327">
        <f>SAFADModel_final_000040[[#This Row],[Whole Building:Facility Total Electric Demand Power '[W'](Hourly) ]]/1000</f>
        <v>12.149236341807137</v>
      </c>
    </row>
    <row r="328" spans="1:3" x14ac:dyDescent="0.25">
      <c r="A328" s="9" t="s">
        <v>619</v>
      </c>
      <c r="B328" s="12">
        <v>12128.303334056274</v>
      </c>
      <c r="C328">
        <f>SAFADModel_final_000040[[#This Row],[Whole Building:Facility Total Electric Demand Power '[W'](Hourly) ]]/1000</f>
        <v>12.128303334056275</v>
      </c>
    </row>
    <row r="329" spans="1:3" x14ac:dyDescent="0.25">
      <c r="A329" s="9" t="s">
        <v>620</v>
      </c>
      <c r="B329" s="12">
        <v>12078.16270936509</v>
      </c>
      <c r="C329">
        <f>SAFADModel_final_000040[[#This Row],[Whole Building:Facility Total Electric Demand Power '[W'](Hourly) ]]/1000</f>
        <v>12.07816270936509</v>
      </c>
    </row>
    <row r="330" spans="1:3" x14ac:dyDescent="0.25">
      <c r="A330" s="9" t="s">
        <v>621</v>
      </c>
      <c r="B330" s="12">
        <v>12015.121157186739</v>
      </c>
      <c r="C330">
        <f>SAFADModel_final_000040[[#This Row],[Whole Building:Facility Total Electric Demand Power '[W'](Hourly) ]]/1000</f>
        <v>12.015121157186739</v>
      </c>
    </row>
    <row r="331" spans="1:3" x14ac:dyDescent="0.25">
      <c r="A331" s="9" t="s">
        <v>622</v>
      </c>
      <c r="B331" s="12">
        <v>11929.193555457074</v>
      </c>
      <c r="C331">
        <f>SAFADModel_final_000040[[#This Row],[Whole Building:Facility Total Electric Demand Power '[W'](Hourly) ]]/1000</f>
        <v>11.929193555457074</v>
      </c>
    </row>
    <row r="332" spans="1:3" x14ac:dyDescent="0.25">
      <c r="A332" s="9" t="s">
        <v>623</v>
      </c>
      <c r="B332" s="12">
        <v>11862.347970581512</v>
      </c>
      <c r="C332">
        <f>SAFADModel_final_000040[[#This Row],[Whole Building:Facility Total Electric Demand Power '[W'](Hourly) ]]/1000</f>
        <v>11.862347970581512</v>
      </c>
    </row>
    <row r="333" spans="1:3" x14ac:dyDescent="0.25">
      <c r="A333" s="9" t="s">
        <v>624</v>
      </c>
      <c r="B333" s="12">
        <v>11808.43985012918</v>
      </c>
      <c r="C333">
        <f>SAFADModel_final_000040[[#This Row],[Whole Building:Facility Total Electric Demand Power '[W'](Hourly) ]]/1000</f>
        <v>11.808439850129179</v>
      </c>
    </row>
    <row r="334" spans="1:3" x14ac:dyDescent="0.25">
      <c r="A334" s="9" t="s">
        <v>625</v>
      </c>
      <c r="B334" s="12">
        <v>11776.163718546029</v>
      </c>
      <c r="C334">
        <f>SAFADModel_final_000040[[#This Row],[Whole Building:Facility Total Electric Demand Power '[W'](Hourly) ]]/1000</f>
        <v>11.77616371854603</v>
      </c>
    </row>
    <row r="335" spans="1:3" x14ac:dyDescent="0.25">
      <c r="A335" s="9" t="s">
        <v>626</v>
      </c>
      <c r="B335" s="12">
        <v>11771.190222523932</v>
      </c>
      <c r="C335">
        <f>SAFADModel_final_000040[[#This Row],[Whole Building:Facility Total Electric Demand Power '[W'](Hourly) ]]/1000</f>
        <v>11.771190222523932</v>
      </c>
    </row>
    <row r="336" spans="1:3" x14ac:dyDescent="0.25">
      <c r="A336" s="9" t="s">
        <v>627</v>
      </c>
      <c r="B336" s="12">
        <v>11771.054804308895</v>
      </c>
      <c r="C336">
        <f>SAFADModel_final_000040[[#This Row],[Whole Building:Facility Total Electric Demand Power '[W'](Hourly) ]]/1000</f>
        <v>11.771054804308895</v>
      </c>
    </row>
    <row r="337" spans="1:3" x14ac:dyDescent="0.25">
      <c r="A337" s="9" t="s">
        <v>628</v>
      </c>
      <c r="B337" s="12">
        <v>11760.396312715833</v>
      </c>
      <c r="C337">
        <f>SAFADModel_final_000040[[#This Row],[Whole Building:Facility Total Electric Demand Power '[W'](Hourly) ]]/1000</f>
        <v>11.760396312715834</v>
      </c>
    </row>
    <row r="338" spans="1:3" x14ac:dyDescent="0.25">
      <c r="A338" s="9" t="s">
        <v>241</v>
      </c>
      <c r="B338" s="12">
        <v>11736.835773509301</v>
      </c>
      <c r="C338">
        <f>SAFADModel_final_000040[[#This Row],[Whole Building:Facility Total Electric Demand Power '[W'](Hourly) ]]/1000</f>
        <v>11.736835773509302</v>
      </c>
    </row>
    <row r="339" spans="1:3" x14ac:dyDescent="0.25">
      <c r="A339" s="9" t="s">
        <v>242</v>
      </c>
      <c r="B339" s="12">
        <v>11720.667202906612</v>
      </c>
      <c r="C339">
        <f>SAFADModel_final_000040[[#This Row],[Whole Building:Facility Total Electric Demand Power '[W'](Hourly) ]]/1000</f>
        <v>11.720667202906613</v>
      </c>
    </row>
    <row r="340" spans="1:3" x14ac:dyDescent="0.25">
      <c r="A340" s="9" t="s">
        <v>243</v>
      </c>
      <c r="B340" s="12">
        <v>11680.876832042668</v>
      </c>
      <c r="C340">
        <f>SAFADModel_final_000040[[#This Row],[Whole Building:Facility Total Electric Demand Power '[W'](Hourly) ]]/1000</f>
        <v>11.680876832042667</v>
      </c>
    </row>
    <row r="341" spans="1:3" x14ac:dyDescent="0.25">
      <c r="A341" s="9" t="s">
        <v>244</v>
      </c>
      <c r="B341" s="12">
        <v>11635.534899689001</v>
      </c>
      <c r="C341">
        <f>SAFADModel_final_000040[[#This Row],[Whole Building:Facility Total Electric Demand Power '[W'](Hourly) ]]/1000</f>
        <v>11.635534899689</v>
      </c>
    </row>
    <row r="342" spans="1:3" x14ac:dyDescent="0.25">
      <c r="A342" s="9" t="s">
        <v>245</v>
      </c>
      <c r="B342" s="12">
        <v>11591.161744357023</v>
      </c>
      <c r="C342">
        <f>SAFADModel_final_000040[[#This Row],[Whole Building:Facility Total Electric Demand Power '[W'](Hourly) ]]/1000</f>
        <v>11.591161744357024</v>
      </c>
    </row>
    <row r="343" spans="1:3" x14ac:dyDescent="0.25">
      <c r="A343" s="9" t="s">
        <v>246</v>
      </c>
      <c r="B343" s="12">
        <v>11588.246553446499</v>
      </c>
      <c r="C343">
        <f>SAFADModel_final_000040[[#This Row],[Whole Building:Facility Total Electric Demand Power '[W'](Hourly) ]]/1000</f>
        <v>11.588246553446499</v>
      </c>
    </row>
    <row r="344" spans="1:3" x14ac:dyDescent="0.25">
      <c r="A344" s="9" t="s">
        <v>247</v>
      </c>
      <c r="B344" s="12">
        <v>11615.770070117002</v>
      </c>
      <c r="C344">
        <f>SAFADModel_final_000040[[#This Row],[Whole Building:Facility Total Electric Demand Power '[W'](Hourly) ]]/1000</f>
        <v>11.615770070117001</v>
      </c>
    </row>
    <row r="345" spans="1:3" x14ac:dyDescent="0.25">
      <c r="A345" s="9" t="s">
        <v>248</v>
      </c>
      <c r="B345" s="12">
        <v>41866.437546611785</v>
      </c>
      <c r="C345">
        <f>SAFADModel_final_000040[[#This Row],[Whole Building:Facility Total Electric Demand Power '[W'](Hourly) ]]/1000</f>
        <v>41.866437546611785</v>
      </c>
    </row>
    <row r="346" spans="1:3" x14ac:dyDescent="0.25">
      <c r="A346" s="9" t="s">
        <v>249</v>
      </c>
      <c r="B346" s="12">
        <v>62951.44138719749</v>
      </c>
      <c r="C346">
        <f>SAFADModel_final_000040[[#This Row],[Whole Building:Facility Total Electric Demand Power '[W'](Hourly) ]]/1000</f>
        <v>62.951441387197491</v>
      </c>
    </row>
    <row r="347" spans="1:3" x14ac:dyDescent="0.25">
      <c r="A347" s="9" t="s">
        <v>250</v>
      </c>
      <c r="B347" s="12">
        <v>124470.60225594282</v>
      </c>
      <c r="C347">
        <f>SAFADModel_final_000040[[#This Row],[Whole Building:Facility Total Electric Demand Power '[W'](Hourly) ]]/1000</f>
        <v>124.47060225594282</v>
      </c>
    </row>
    <row r="348" spans="1:3" x14ac:dyDescent="0.25">
      <c r="A348" s="9" t="s">
        <v>251</v>
      </c>
      <c r="B348" s="12">
        <v>135490.3259812746</v>
      </c>
      <c r="C348">
        <f>SAFADModel_final_000040[[#This Row],[Whole Building:Facility Total Electric Demand Power '[W'](Hourly) ]]/1000</f>
        <v>135.49032598127459</v>
      </c>
    </row>
    <row r="349" spans="1:3" x14ac:dyDescent="0.25">
      <c r="A349" s="9" t="s">
        <v>252</v>
      </c>
      <c r="B349" s="12">
        <v>228109.87422294563</v>
      </c>
      <c r="C349">
        <f>SAFADModel_final_000040[[#This Row],[Whole Building:Facility Total Electric Demand Power '[W'](Hourly) ]]/1000</f>
        <v>228.10987422294562</v>
      </c>
    </row>
    <row r="350" spans="1:3" x14ac:dyDescent="0.25">
      <c r="A350" s="9" t="s">
        <v>253</v>
      </c>
      <c r="B350" s="12">
        <v>235038.90609993911</v>
      </c>
      <c r="C350">
        <f>SAFADModel_final_000040[[#This Row],[Whole Building:Facility Total Electric Demand Power '[W'](Hourly) ]]/1000</f>
        <v>235.03890609993911</v>
      </c>
    </row>
    <row r="351" spans="1:3" x14ac:dyDescent="0.25">
      <c r="A351" s="9" t="s">
        <v>254</v>
      </c>
      <c r="B351" s="12">
        <v>253540.23956050994</v>
      </c>
      <c r="C351">
        <f>SAFADModel_final_000040[[#This Row],[Whole Building:Facility Total Electric Demand Power '[W'](Hourly) ]]/1000</f>
        <v>253.54023956050995</v>
      </c>
    </row>
    <row r="352" spans="1:3" x14ac:dyDescent="0.25">
      <c r="A352" s="9" t="s">
        <v>255</v>
      </c>
      <c r="B352" s="12">
        <v>260856.03445185884</v>
      </c>
      <c r="C352">
        <f>SAFADModel_final_000040[[#This Row],[Whole Building:Facility Total Electric Demand Power '[W'](Hourly) ]]/1000</f>
        <v>260.85603445185882</v>
      </c>
    </row>
    <row r="353" spans="1:3" x14ac:dyDescent="0.25">
      <c r="A353" s="9" t="s">
        <v>256</v>
      </c>
      <c r="B353" s="12">
        <v>245862.81958093005</v>
      </c>
      <c r="C353">
        <f>SAFADModel_final_000040[[#This Row],[Whole Building:Facility Total Electric Demand Power '[W'](Hourly) ]]/1000</f>
        <v>245.86281958093005</v>
      </c>
    </row>
    <row r="354" spans="1:3" x14ac:dyDescent="0.25">
      <c r="A354" s="9" t="s">
        <v>257</v>
      </c>
      <c r="B354" s="12">
        <v>223316.41453331293</v>
      </c>
      <c r="C354">
        <f>SAFADModel_final_000040[[#This Row],[Whole Building:Facility Total Electric Demand Power '[W'](Hourly) ]]/1000</f>
        <v>223.31641453331292</v>
      </c>
    </row>
    <row r="355" spans="1:3" x14ac:dyDescent="0.25">
      <c r="A355" s="9" t="s">
        <v>258</v>
      </c>
      <c r="B355" s="12">
        <v>79017.015313171374</v>
      </c>
      <c r="C355">
        <f>SAFADModel_final_000040[[#This Row],[Whole Building:Facility Total Electric Demand Power '[W'](Hourly) ]]/1000</f>
        <v>79.01701531317137</v>
      </c>
    </row>
    <row r="356" spans="1:3" x14ac:dyDescent="0.25">
      <c r="A356" s="9" t="s">
        <v>259</v>
      </c>
      <c r="B356" s="12">
        <v>39142.091700508172</v>
      </c>
      <c r="C356">
        <f>SAFADModel_final_000040[[#This Row],[Whole Building:Facility Total Electric Demand Power '[W'](Hourly) ]]/1000</f>
        <v>39.142091700508175</v>
      </c>
    </row>
    <row r="357" spans="1:3" x14ac:dyDescent="0.25">
      <c r="A357" s="9" t="s">
        <v>260</v>
      </c>
      <c r="B357" s="12">
        <v>15835.849724335261</v>
      </c>
      <c r="C357">
        <f>SAFADModel_final_000040[[#This Row],[Whole Building:Facility Total Electric Demand Power '[W'](Hourly) ]]/1000</f>
        <v>15.835849724335262</v>
      </c>
    </row>
    <row r="358" spans="1:3" x14ac:dyDescent="0.25">
      <c r="A358" s="9" t="s">
        <v>261</v>
      </c>
      <c r="B358" s="12">
        <v>12210.600391924612</v>
      </c>
      <c r="C358">
        <f>SAFADModel_final_000040[[#This Row],[Whole Building:Facility Total Electric Demand Power '[W'](Hourly) ]]/1000</f>
        <v>12.210600391924613</v>
      </c>
    </row>
    <row r="359" spans="1:3" x14ac:dyDescent="0.25">
      <c r="A359" s="9" t="s">
        <v>262</v>
      </c>
      <c r="B359" s="12">
        <v>11803.159856502074</v>
      </c>
      <c r="C359">
        <f>SAFADModel_final_000040[[#This Row],[Whole Building:Facility Total Electric Demand Power '[W'](Hourly) ]]/1000</f>
        <v>11.803159856502074</v>
      </c>
    </row>
    <row r="360" spans="1:3" x14ac:dyDescent="0.25">
      <c r="A360" s="9" t="s">
        <v>263</v>
      </c>
      <c r="B360" s="12">
        <v>11810.977451250117</v>
      </c>
      <c r="C360">
        <f>SAFADModel_final_000040[[#This Row],[Whole Building:Facility Total Electric Demand Power '[W'](Hourly) ]]/1000</f>
        <v>11.810977451250118</v>
      </c>
    </row>
    <row r="361" spans="1:3" x14ac:dyDescent="0.25">
      <c r="A361" s="9" t="s">
        <v>264</v>
      </c>
      <c r="B361" s="12">
        <v>11788.20952961669</v>
      </c>
      <c r="C361">
        <f>SAFADModel_final_000040[[#This Row],[Whole Building:Facility Total Electric Demand Power '[W'](Hourly) ]]/1000</f>
        <v>11.78820952961669</v>
      </c>
    </row>
    <row r="362" spans="1:3" x14ac:dyDescent="0.25">
      <c r="A362" s="9" t="s">
        <v>265</v>
      </c>
      <c r="B362" s="12">
        <v>11707.904185200217</v>
      </c>
      <c r="C362">
        <f>SAFADModel_final_000040[[#This Row],[Whole Building:Facility Total Electric Demand Power '[W'](Hourly) ]]/1000</f>
        <v>11.707904185200217</v>
      </c>
    </row>
    <row r="363" spans="1:3" x14ac:dyDescent="0.25">
      <c r="A363" s="9" t="s">
        <v>266</v>
      </c>
      <c r="B363" s="12">
        <v>11608.21819804653</v>
      </c>
      <c r="C363">
        <f>SAFADModel_final_000040[[#This Row],[Whole Building:Facility Total Electric Demand Power '[W'](Hourly) ]]/1000</f>
        <v>11.608218198046531</v>
      </c>
    </row>
    <row r="364" spans="1:3" x14ac:dyDescent="0.25">
      <c r="A364" s="9" t="s">
        <v>267</v>
      </c>
      <c r="B364" s="12">
        <v>11532.319666118636</v>
      </c>
      <c r="C364">
        <f>SAFADModel_final_000040[[#This Row],[Whole Building:Facility Total Electric Demand Power '[W'](Hourly) ]]/1000</f>
        <v>11.532319666118635</v>
      </c>
    </row>
    <row r="365" spans="1:3" x14ac:dyDescent="0.25">
      <c r="A365" s="9" t="s">
        <v>268</v>
      </c>
      <c r="B365" s="12">
        <v>11524.176103670638</v>
      </c>
      <c r="C365">
        <f>SAFADModel_final_000040[[#This Row],[Whole Building:Facility Total Electric Demand Power '[W'](Hourly) ]]/1000</f>
        <v>11.524176103670637</v>
      </c>
    </row>
    <row r="366" spans="1:3" x14ac:dyDescent="0.25">
      <c r="A366" s="9" t="s">
        <v>269</v>
      </c>
      <c r="B366" s="12">
        <v>11515.178893513899</v>
      </c>
      <c r="C366">
        <f>SAFADModel_final_000040[[#This Row],[Whole Building:Facility Total Electric Demand Power '[W'](Hourly) ]]/1000</f>
        <v>11.5151788935139</v>
      </c>
    </row>
    <row r="367" spans="1:3" x14ac:dyDescent="0.25">
      <c r="A367" s="9" t="s">
        <v>270</v>
      </c>
      <c r="B367" s="12">
        <v>11538.845574608473</v>
      </c>
      <c r="C367">
        <f>SAFADModel_final_000040[[#This Row],[Whole Building:Facility Total Electric Demand Power '[W'](Hourly) ]]/1000</f>
        <v>11.538845574608473</v>
      </c>
    </row>
    <row r="368" spans="1:3" x14ac:dyDescent="0.25">
      <c r="A368" s="9" t="s">
        <v>271</v>
      </c>
      <c r="B368" s="12">
        <v>11634.619145543897</v>
      </c>
      <c r="C368">
        <f>SAFADModel_final_000040[[#This Row],[Whole Building:Facility Total Electric Demand Power '[W'](Hourly) ]]/1000</f>
        <v>11.634619145543896</v>
      </c>
    </row>
    <row r="369" spans="1:3" x14ac:dyDescent="0.25">
      <c r="A369" s="9" t="s">
        <v>272</v>
      </c>
      <c r="B369" s="12">
        <v>29285.526170234076</v>
      </c>
      <c r="C369">
        <f>SAFADModel_final_000040[[#This Row],[Whole Building:Facility Total Electric Demand Power '[W'](Hourly) ]]/1000</f>
        <v>29.285526170234075</v>
      </c>
    </row>
    <row r="370" spans="1:3" x14ac:dyDescent="0.25">
      <c r="A370" s="9" t="s">
        <v>273</v>
      </c>
      <c r="B370" s="12">
        <v>127005.29961878335</v>
      </c>
      <c r="C370">
        <f>SAFADModel_final_000040[[#This Row],[Whole Building:Facility Total Electric Demand Power '[W'](Hourly) ]]/1000</f>
        <v>127.00529961878335</v>
      </c>
    </row>
    <row r="371" spans="1:3" x14ac:dyDescent="0.25">
      <c r="A371" s="9" t="s">
        <v>274</v>
      </c>
      <c r="B371" s="12">
        <v>179267.06860990156</v>
      </c>
      <c r="C371">
        <f>SAFADModel_final_000040[[#This Row],[Whole Building:Facility Total Electric Demand Power '[W'](Hourly) ]]/1000</f>
        <v>179.26706860990157</v>
      </c>
    </row>
    <row r="372" spans="1:3" x14ac:dyDescent="0.25">
      <c r="A372" s="9" t="s">
        <v>275</v>
      </c>
      <c r="B372" s="12">
        <v>199579.51399794742</v>
      </c>
      <c r="C372">
        <f>SAFADModel_final_000040[[#This Row],[Whole Building:Facility Total Electric Demand Power '[W'](Hourly) ]]/1000</f>
        <v>199.57951399794743</v>
      </c>
    </row>
    <row r="373" spans="1:3" x14ac:dyDescent="0.25">
      <c r="A373" s="9" t="s">
        <v>276</v>
      </c>
      <c r="B373" s="12">
        <v>242201.07358810201</v>
      </c>
      <c r="C373">
        <f>SAFADModel_final_000040[[#This Row],[Whole Building:Facility Total Electric Demand Power '[W'](Hourly) ]]/1000</f>
        <v>242.20107358810202</v>
      </c>
    </row>
    <row r="374" spans="1:3" x14ac:dyDescent="0.25">
      <c r="A374" s="9" t="s">
        <v>277</v>
      </c>
      <c r="B374" s="12">
        <v>238137.5914968932</v>
      </c>
      <c r="C374">
        <f>SAFADModel_final_000040[[#This Row],[Whole Building:Facility Total Electric Demand Power '[W'](Hourly) ]]/1000</f>
        <v>238.13759149689321</v>
      </c>
    </row>
    <row r="375" spans="1:3" x14ac:dyDescent="0.25">
      <c r="A375" s="9" t="s">
        <v>278</v>
      </c>
      <c r="B375" s="12">
        <v>266588.32406823145</v>
      </c>
      <c r="C375">
        <f>SAFADModel_final_000040[[#This Row],[Whole Building:Facility Total Electric Demand Power '[W'](Hourly) ]]/1000</f>
        <v>266.58832406823143</v>
      </c>
    </row>
    <row r="376" spans="1:3" x14ac:dyDescent="0.25">
      <c r="A376" s="9" t="s">
        <v>279</v>
      </c>
      <c r="B376" s="12">
        <v>237435.25743636503</v>
      </c>
      <c r="C376">
        <f>SAFADModel_final_000040[[#This Row],[Whole Building:Facility Total Electric Demand Power '[W'](Hourly) ]]/1000</f>
        <v>237.43525743636502</v>
      </c>
    </row>
    <row r="377" spans="1:3" x14ac:dyDescent="0.25">
      <c r="A377" s="9" t="s">
        <v>280</v>
      </c>
      <c r="B377" s="12">
        <v>234968.04558085327</v>
      </c>
      <c r="C377">
        <f>SAFADModel_final_000040[[#This Row],[Whole Building:Facility Total Electric Demand Power '[W'](Hourly) ]]/1000</f>
        <v>234.96804558085327</v>
      </c>
    </row>
    <row r="378" spans="1:3" x14ac:dyDescent="0.25">
      <c r="A378" s="9" t="s">
        <v>281</v>
      </c>
      <c r="B378" s="12">
        <v>181571.35562831708</v>
      </c>
      <c r="C378">
        <f>SAFADModel_final_000040[[#This Row],[Whole Building:Facility Total Electric Demand Power '[W'](Hourly) ]]/1000</f>
        <v>181.57135562831706</v>
      </c>
    </row>
    <row r="379" spans="1:3" x14ac:dyDescent="0.25">
      <c r="A379" s="9" t="s">
        <v>282</v>
      </c>
      <c r="B379" s="12">
        <v>152696.89971214606</v>
      </c>
      <c r="C379">
        <f>SAFADModel_final_000040[[#This Row],[Whole Building:Facility Total Electric Demand Power '[W'](Hourly) ]]/1000</f>
        <v>152.69689971214606</v>
      </c>
    </row>
    <row r="380" spans="1:3" x14ac:dyDescent="0.25">
      <c r="A380" s="9" t="s">
        <v>283</v>
      </c>
      <c r="B380" s="12">
        <v>101503.50341959247</v>
      </c>
      <c r="C380">
        <f>SAFADModel_final_000040[[#This Row],[Whole Building:Facility Total Electric Demand Power '[W'](Hourly) ]]/1000</f>
        <v>101.50350341959246</v>
      </c>
    </row>
    <row r="381" spans="1:3" x14ac:dyDescent="0.25">
      <c r="A381" s="9" t="s">
        <v>284</v>
      </c>
      <c r="B381" s="12">
        <v>55359.633022942318</v>
      </c>
      <c r="C381">
        <f>SAFADModel_final_000040[[#This Row],[Whole Building:Facility Total Electric Demand Power '[W'](Hourly) ]]/1000</f>
        <v>55.359633022942319</v>
      </c>
    </row>
    <row r="382" spans="1:3" x14ac:dyDescent="0.25">
      <c r="A382" s="9" t="s">
        <v>285</v>
      </c>
      <c r="B382" s="12">
        <v>11815.001900419911</v>
      </c>
      <c r="C382">
        <f>SAFADModel_final_000040[[#This Row],[Whole Building:Facility Total Electric Demand Power '[W'](Hourly) ]]/1000</f>
        <v>11.815001900419912</v>
      </c>
    </row>
    <row r="383" spans="1:3" x14ac:dyDescent="0.25">
      <c r="A383" s="9" t="s">
        <v>286</v>
      </c>
      <c r="B383" s="12">
        <v>11750.998530174824</v>
      </c>
      <c r="C383">
        <f>SAFADModel_final_000040[[#This Row],[Whole Building:Facility Total Electric Demand Power '[W'](Hourly) ]]/1000</f>
        <v>11.750998530174824</v>
      </c>
    </row>
    <row r="384" spans="1:3" x14ac:dyDescent="0.25">
      <c r="A384" s="9" t="s">
        <v>287</v>
      </c>
      <c r="B384" s="12">
        <v>11704.702789907233</v>
      </c>
      <c r="C384">
        <f>SAFADModel_final_000040[[#This Row],[Whole Building:Facility Total Electric Demand Power '[W'](Hourly) ]]/1000</f>
        <v>11.704702789907232</v>
      </c>
    </row>
    <row r="385" spans="1:3" x14ac:dyDescent="0.25">
      <c r="A385" s="9" t="s">
        <v>288</v>
      </c>
      <c r="B385" s="12">
        <v>11691.84959760026</v>
      </c>
      <c r="C385">
        <f>SAFADModel_final_000040[[#This Row],[Whole Building:Facility Total Electric Demand Power '[W'](Hourly) ]]/1000</f>
        <v>11.69184959760026</v>
      </c>
    </row>
    <row r="386" spans="1:3" x14ac:dyDescent="0.25">
      <c r="A386" s="9" t="s">
        <v>289</v>
      </c>
      <c r="B386" s="12">
        <v>11712.702186719507</v>
      </c>
      <c r="C386">
        <f>SAFADModel_final_000040[[#This Row],[Whole Building:Facility Total Electric Demand Power '[W'](Hourly) ]]/1000</f>
        <v>11.712702186719508</v>
      </c>
    </row>
    <row r="387" spans="1:3" x14ac:dyDescent="0.25">
      <c r="A387" s="9" t="s">
        <v>290</v>
      </c>
      <c r="B387" s="12">
        <v>11743.379737765346</v>
      </c>
      <c r="C387">
        <f>SAFADModel_final_000040[[#This Row],[Whole Building:Facility Total Electric Demand Power '[W'](Hourly) ]]/1000</f>
        <v>11.743379737765347</v>
      </c>
    </row>
    <row r="388" spans="1:3" x14ac:dyDescent="0.25">
      <c r="A388" s="9" t="s">
        <v>291</v>
      </c>
      <c r="B388" s="12">
        <v>11739.108596680533</v>
      </c>
      <c r="C388">
        <f>SAFADModel_final_000040[[#This Row],[Whole Building:Facility Total Electric Demand Power '[W'](Hourly) ]]/1000</f>
        <v>11.739108596680532</v>
      </c>
    </row>
    <row r="389" spans="1:3" x14ac:dyDescent="0.25">
      <c r="A389" s="9" t="s">
        <v>292</v>
      </c>
      <c r="B389" s="12">
        <v>11682.71969871838</v>
      </c>
      <c r="C389">
        <f>SAFADModel_final_000040[[#This Row],[Whole Building:Facility Total Electric Demand Power '[W'](Hourly) ]]/1000</f>
        <v>11.68271969871838</v>
      </c>
    </row>
    <row r="390" spans="1:3" x14ac:dyDescent="0.25">
      <c r="A390" s="9" t="s">
        <v>293</v>
      </c>
      <c r="B390" s="12">
        <v>11635.55277661328</v>
      </c>
      <c r="C390">
        <f>SAFADModel_final_000040[[#This Row],[Whole Building:Facility Total Electric Demand Power '[W'](Hourly) ]]/1000</f>
        <v>11.635552776613279</v>
      </c>
    </row>
    <row r="391" spans="1:3" x14ac:dyDescent="0.25">
      <c r="A391" s="9" t="s">
        <v>294</v>
      </c>
      <c r="B391" s="12">
        <v>11637.145106856738</v>
      </c>
      <c r="C391">
        <f>SAFADModel_final_000040[[#This Row],[Whole Building:Facility Total Electric Demand Power '[W'](Hourly) ]]/1000</f>
        <v>11.637145106856739</v>
      </c>
    </row>
    <row r="392" spans="1:3" x14ac:dyDescent="0.25">
      <c r="A392" s="9" t="s">
        <v>295</v>
      </c>
      <c r="B392" s="12">
        <v>11734.183443779462</v>
      </c>
      <c r="C392">
        <f>SAFADModel_final_000040[[#This Row],[Whole Building:Facility Total Electric Demand Power '[W'](Hourly) ]]/1000</f>
        <v>11.734183443779463</v>
      </c>
    </row>
    <row r="393" spans="1:3" x14ac:dyDescent="0.25">
      <c r="A393" s="9" t="s">
        <v>296</v>
      </c>
      <c r="B393" s="12">
        <v>11845.902796850229</v>
      </c>
      <c r="C393">
        <f>SAFADModel_final_000040[[#This Row],[Whole Building:Facility Total Electric Demand Power '[W'](Hourly) ]]/1000</f>
        <v>11.845902796850229</v>
      </c>
    </row>
    <row r="394" spans="1:3" x14ac:dyDescent="0.25">
      <c r="A394" s="9" t="s">
        <v>297</v>
      </c>
      <c r="B394" s="12">
        <v>11907.589518810673</v>
      </c>
      <c r="C394">
        <f>SAFADModel_final_000040[[#This Row],[Whole Building:Facility Total Electric Demand Power '[W'](Hourly) ]]/1000</f>
        <v>11.907589518810674</v>
      </c>
    </row>
    <row r="395" spans="1:3" x14ac:dyDescent="0.25">
      <c r="A395" s="9" t="s">
        <v>298</v>
      </c>
      <c r="B395" s="12">
        <v>11940.725962351067</v>
      </c>
      <c r="C395">
        <f>SAFADModel_final_000040[[#This Row],[Whole Building:Facility Total Electric Demand Power '[W'](Hourly) ]]/1000</f>
        <v>11.940725962351067</v>
      </c>
    </row>
    <row r="396" spans="1:3" x14ac:dyDescent="0.25">
      <c r="A396" s="9" t="s">
        <v>299</v>
      </c>
      <c r="B396" s="12">
        <v>11973.834221771447</v>
      </c>
      <c r="C396">
        <f>SAFADModel_final_000040[[#This Row],[Whole Building:Facility Total Electric Demand Power '[W'](Hourly) ]]/1000</f>
        <v>11.973834221771448</v>
      </c>
    </row>
    <row r="397" spans="1:3" x14ac:dyDescent="0.25">
      <c r="A397" s="9" t="s">
        <v>300</v>
      </c>
      <c r="B397" s="12">
        <v>11997.428840165201</v>
      </c>
      <c r="C397">
        <f>SAFADModel_final_000040[[#This Row],[Whole Building:Facility Total Electric Demand Power '[W'](Hourly) ]]/1000</f>
        <v>11.997428840165201</v>
      </c>
    </row>
    <row r="398" spans="1:3" x14ac:dyDescent="0.25">
      <c r="A398" s="9" t="s">
        <v>301</v>
      </c>
      <c r="B398" s="12">
        <v>12004.348269701093</v>
      </c>
      <c r="C398">
        <f>SAFADModel_final_000040[[#This Row],[Whole Building:Facility Total Electric Demand Power '[W'](Hourly) ]]/1000</f>
        <v>12.004348269701094</v>
      </c>
    </row>
    <row r="399" spans="1:3" x14ac:dyDescent="0.25">
      <c r="A399" s="9" t="s">
        <v>302</v>
      </c>
      <c r="B399" s="12">
        <v>12008.926524343457</v>
      </c>
      <c r="C399">
        <f>SAFADModel_final_000040[[#This Row],[Whole Building:Facility Total Electric Demand Power '[W'](Hourly) ]]/1000</f>
        <v>12.008926524343456</v>
      </c>
    </row>
    <row r="400" spans="1:3" x14ac:dyDescent="0.25">
      <c r="A400" s="9" t="s">
        <v>303</v>
      </c>
      <c r="B400" s="12">
        <v>12019.073022257935</v>
      </c>
      <c r="C400">
        <f>SAFADModel_final_000040[[#This Row],[Whole Building:Facility Total Electric Demand Power '[W'](Hourly) ]]/1000</f>
        <v>12.019073022257935</v>
      </c>
    </row>
    <row r="401" spans="1:3" x14ac:dyDescent="0.25">
      <c r="A401" s="9" t="s">
        <v>304</v>
      </c>
      <c r="B401" s="12">
        <v>12020.771390684296</v>
      </c>
      <c r="C401">
        <f>SAFADModel_final_000040[[#This Row],[Whole Building:Facility Total Electric Demand Power '[W'](Hourly) ]]/1000</f>
        <v>12.020771390684297</v>
      </c>
    </row>
    <row r="402" spans="1:3" x14ac:dyDescent="0.25">
      <c r="A402" s="9" t="s">
        <v>305</v>
      </c>
      <c r="B402" s="12">
        <v>12003.689968941728</v>
      </c>
      <c r="C402">
        <f>SAFADModel_final_000040[[#This Row],[Whole Building:Facility Total Electric Demand Power '[W'](Hourly) ]]/1000</f>
        <v>12.003689968941728</v>
      </c>
    </row>
    <row r="403" spans="1:3" x14ac:dyDescent="0.25">
      <c r="A403" s="9" t="s">
        <v>306</v>
      </c>
      <c r="B403" s="12">
        <v>11969.289763004606</v>
      </c>
      <c r="C403">
        <f>SAFADModel_final_000040[[#This Row],[Whole Building:Facility Total Electric Demand Power '[W'](Hourly) ]]/1000</f>
        <v>11.969289763004607</v>
      </c>
    </row>
    <row r="404" spans="1:3" x14ac:dyDescent="0.25">
      <c r="A404" s="9" t="s">
        <v>307</v>
      </c>
      <c r="B404" s="12">
        <v>11915.774800879168</v>
      </c>
      <c r="C404">
        <f>SAFADModel_final_000040[[#This Row],[Whole Building:Facility Total Electric Demand Power '[W'](Hourly) ]]/1000</f>
        <v>11.915774800879168</v>
      </c>
    </row>
    <row r="405" spans="1:3" x14ac:dyDescent="0.25">
      <c r="A405" s="9" t="s">
        <v>308</v>
      </c>
      <c r="B405" s="12">
        <v>11853.865211148835</v>
      </c>
      <c r="C405">
        <f>SAFADModel_final_000040[[#This Row],[Whole Building:Facility Total Electric Demand Power '[W'](Hourly) ]]/1000</f>
        <v>11.853865211148836</v>
      </c>
    </row>
    <row r="406" spans="1:3" x14ac:dyDescent="0.25">
      <c r="A406" s="9" t="s">
        <v>309</v>
      </c>
      <c r="B406" s="12">
        <v>11817.29591906703</v>
      </c>
      <c r="C406">
        <f>SAFADModel_final_000040[[#This Row],[Whole Building:Facility Total Electric Demand Power '[W'](Hourly) ]]/1000</f>
        <v>11.81729591906703</v>
      </c>
    </row>
    <row r="407" spans="1:3" x14ac:dyDescent="0.25">
      <c r="A407" s="9" t="s">
        <v>310</v>
      </c>
      <c r="B407" s="12">
        <v>11750.465178585562</v>
      </c>
      <c r="C407">
        <f>SAFADModel_final_000040[[#This Row],[Whole Building:Facility Total Electric Demand Power '[W'](Hourly) ]]/1000</f>
        <v>11.750465178585562</v>
      </c>
    </row>
    <row r="408" spans="1:3" x14ac:dyDescent="0.25">
      <c r="A408" s="9" t="s">
        <v>311</v>
      </c>
      <c r="B408" s="12">
        <v>11689.064451753145</v>
      </c>
      <c r="C408">
        <f>SAFADModel_final_000040[[#This Row],[Whole Building:Facility Total Electric Demand Power '[W'](Hourly) ]]/1000</f>
        <v>11.689064451753145</v>
      </c>
    </row>
    <row r="409" spans="1:3" x14ac:dyDescent="0.25">
      <c r="A409" s="9" t="s">
        <v>312</v>
      </c>
      <c r="B409" s="12">
        <v>11626.811123314357</v>
      </c>
      <c r="C409">
        <f>SAFADModel_final_000040[[#This Row],[Whole Building:Facility Total Electric Demand Power '[W'](Hourly) ]]/1000</f>
        <v>11.626811123314358</v>
      </c>
    </row>
    <row r="410" spans="1:3" x14ac:dyDescent="0.25">
      <c r="A410" s="9" t="s">
        <v>313</v>
      </c>
      <c r="B410" s="12">
        <v>11597.686676889154</v>
      </c>
      <c r="C410">
        <f>SAFADModel_final_000040[[#This Row],[Whole Building:Facility Total Electric Demand Power '[W'](Hourly) ]]/1000</f>
        <v>11.597686676889154</v>
      </c>
    </row>
    <row r="411" spans="1:3" x14ac:dyDescent="0.25">
      <c r="A411" s="9" t="s">
        <v>314</v>
      </c>
      <c r="B411" s="12">
        <v>11568.885473401549</v>
      </c>
      <c r="C411">
        <f>SAFADModel_final_000040[[#This Row],[Whole Building:Facility Total Electric Demand Power '[W'](Hourly) ]]/1000</f>
        <v>11.568885473401549</v>
      </c>
    </row>
    <row r="412" spans="1:3" x14ac:dyDescent="0.25">
      <c r="A412" s="9" t="s">
        <v>315</v>
      </c>
      <c r="B412" s="12">
        <v>11545.999353172556</v>
      </c>
      <c r="C412">
        <f>SAFADModel_final_000040[[#This Row],[Whole Building:Facility Total Electric Demand Power '[W'](Hourly) ]]/1000</f>
        <v>11.545999353172556</v>
      </c>
    </row>
    <row r="413" spans="1:3" x14ac:dyDescent="0.25">
      <c r="A413" s="9" t="s">
        <v>316</v>
      </c>
      <c r="B413" s="12">
        <v>11513.081746961676</v>
      </c>
      <c r="C413">
        <f>SAFADModel_final_000040[[#This Row],[Whole Building:Facility Total Electric Demand Power '[W'](Hourly) ]]/1000</f>
        <v>11.513081746961676</v>
      </c>
    </row>
    <row r="414" spans="1:3" x14ac:dyDescent="0.25">
      <c r="A414" s="9" t="s">
        <v>317</v>
      </c>
      <c r="B414" s="12">
        <v>11486.228281969079</v>
      </c>
      <c r="C414">
        <f>SAFADModel_final_000040[[#This Row],[Whole Building:Facility Total Electric Demand Power '[W'](Hourly) ]]/1000</f>
        <v>11.48622828196908</v>
      </c>
    </row>
    <row r="415" spans="1:3" x14ac:dyDescent="0.25">
      <c r="A415" s="9" t="s">
        <v>318</v>
      </c>
      <c r="B415" s="12">
        <v>11502.998041359535</v>
      </c>
      <c r="C415">
        <f>SAFADModel_final_000040[[#This Row],[Whole Building:Facility Total Electric Demand Power '[W'](Hourly) ]]/1000</f>
        <v>11.502998041359534</v>
      </c>
    </row>
    <row r="416" spans="1:3" x14ac:dyDescent="0.25">
      <c r="A416" s="9" t="s">
        <v>319</v>
      </c>
      <c r="B416" s="12">
        <v>11613.57827833906</v>
      </c>
      <c r="C416">
        <f>SAFADModel_final_000040[[#This Row],[Whole Building:Facility Total Electric Demand Power '[W'](Hourly) ]]/1000</f>
        <v>11.613578278339061</v>
      </c>
    </row>
    <row r="417" spans="1:3" x14ac:dyDescent="0.25">
      <c r="A417" s="9" t="s">
        <v>320</v>
      </c>
      <c r="B417" s="12">
        <v>11746.343703304743</v>
      </c>
      <c r="C417">
        <f>SAFADModel_final_000040[[#This Row],[Whole Building:Facility Total Electric Demand Power '[W'](Hourly) ]]/1000</f>
        <v>11.746343703304744</v>
      </c>
    </row>
    <row r="418" spans="1:3" x14ac:dyDescent="0.25">
      <c r="A418" s="9" t="s">
        <v>321</v>
      </c>
      <c r="B418" s="12">
        <v>11852.172784861656</v>
      </c>
      <c r="C418">
        <f>SAFADModel_final_000040[[#This Row],[Whole Building:Facility Total Electric Demand Power '[W'](Hourly) ]]/1000</f>
        <v>11.852172784861656</v>
      </c>
    </row>
    <row r="419" spans="1:3" x14ac:dyDescent="0.25">
      <c r="A419" s="9" t="s">
        <v>322</v>
      </c>
      <c r="B419" s="12">
        <v>11908.679094352039</v>
      </c>
      <c r="C419">
        <f>SAFADModel_final_000040[[#This Row],[Whole Building:Facility Total Electric Demand Power '[W'](Hourly) ]]/1000</f>
        <v>11.908679094352038</v>
      </c>
    </row>
    <row r="420" spans="1:3" x14ac:dyDescent="0.25">
      <c r="A420" s="9" t="s">
        <v>323</v>
      </c>
      <c r="B420" s="12">
        <v>11964.864938123072</v>
      </c>
      <c r="C420">
        <f>SAFADModel_final_000040[[#This Row],[Whole Building:Facility Total Electric Demand Power '[W'](Hourly) ]]/1000</f>
        <v>11.964864938123071</v>
      </c>
    </row>
    <row r="421" spans="1:3" x14ac:dyDescent="0.25">
      <c r="A421" s="9" t="s">
        <v>324</v>
      </c>
      <c r="B421" s="12">
        <v>12011.437405821673</v>
      </c>
      <c r="C421">
        <f>SAFADModel_final_000040[[#This Row],[Whole Building:Facility Total Electric Demand Power '[W'](Hourly) ]]/1000</f>
        <v>12.011437405821672</v>
      </c>
    </row>
    <row r="422" spans="1:3" x14ac:dyDescent="0.25">
      <c r="A422" s="9" t="s">
        <v>325</v>
      </c>
      <c r="B422" s="12">
        <v>12040.9087105417</v>
      </c>
      <c r="C422">
        <f>SAFADModel_final_000040[[#This Row],[Whole Building:Facility Total Electric Demand Power '[W'](Hourly) ]]/1000</f>
        <v>12.0409087105417</v>
      </c>
    </row>
    <row r="423" spans="1:3" x14ac:dyDescent="0.25">
      <c r="A423" s="9" t="s">
        <v>326</v>
      </c>
      <c r="B423" s="12">
        <v>12040.664612994906</v>
      </c>
      <c r="C423">
        <f>SAFADModel_final_000040[[#This Row],[Whole Building:Facility Total Electric Demand Power '[W'](Hourly) ]]/1000</f>
        <v>12.040664612994906</v>
      </c>
    </row>
    <row r="424" spans="1:3" x14ac:dyDescent="0.25">
      <c r="A424" s="9" t="s">
        <v>327</v>
      </c>
      <c r="B424" s="12">
        <v>12000.867978551796</v>
      </c>
      <c r="C424">
        <f>SAFADModel_final_000040[[#This Row],[Whole Building:Facility Total Electric Demand Power '[W'](Hourly) ]]/1000</f>
        <v>12.000867978551796</v>
      </c>
    </row>
    <row r="425" spans="1:3" x14ac:dyDescent="0.25">
      <c r="A425" s="9" t="s">
        <v>328</v>
      </c>
      <c r="B425" s="12">
        <v>11920.428794574987</v>
      </c>
      <c r="C425">
        <f>SAFADModel_final_000040[[#This Row],[Whole Building:Facility Total Electric Demand Power '[W'](Hourly) ]]/1000</f>
        <v>11.920428794574988</v>
      </c>
    </row>
    <row r="426" spans="1:3" x14ac:dyDescent="0.25">
      <c r="A426" s="9" t="s">
        <v>329</v>
      </c>
      <c r="B426" s="12">
        <v>11839.375857231875</v>
      </c>
      <c r="C426">
        <f>SAFADModel_final_000040[[#This Row],[Whole Building:Facility Total Electric Demand Power '[W'](Hourly) ]]/1000</f>
        <v>11.839375857231875</v>
      </c>
    </row>
    <row r="427" spans="1:3" x14ac:dyDescent="0.25">
      <c r="A427" s="9" t="s">
        <v>330</v>
      </c>
      <c r="B427" s="12">
        <v>11771.013955157779</v>
      </c>
      <c r="C427">
        <f>SAFADModel_final_000040[[#This Row],[Whole Building:Facility Total Electric Demand Power '[W'](Hourly) ]]/1000</f>
        <v>11.77101395515778</v>
      </c>
    </row>
    <row r="428" spans="1:3" x14ac:dyDescent="0.25">
      <c r="A428" s="9" t="s">
        <v>331</v>
      </c>
      <c r="B428" s="12">
        <v>11735.444552943723</v>
      </c>
      <c r="C428">
        <f>SAFADModel_final_000040[[#This Row],[Whole Building:Facility Total Electric Demand Power '[W'](Hourly) ]]/1000</f>
        <v>11.735444552943724</v>
      </c>
    </row>
    <row r="429" spans="1:3" x14ac:dyDescent="0.25">
      <c r="A429" s="9" t="s">
        <v>332</v>
      </c>
      <c r="B429" s="12">
        <v>11711.323340453009</v>
      </c>
      <c r="C429">
        <f>SAFADModel_final_000040[[#This Row],[Whole Building:Facility Total Electric Demand Power '[W'](Hourly) ]]/1000</f>
        <v>11.71132334045301</v>
      </c>
    </row>
    <row r="430" spans="1:3" x14ac:dyDescent="0.25">
      <c r="A430" s="9" t="s">
        <v>333</v>
      </c>
      <c r="B430" s="12">
        <v>11685.873232715663</v>
      </c>
      <c r="C430">
        <f>SAFADModel_final_000040[[#This Row],[Whole Building:Facility Total Electric Demand Power '[W'](Hourly) ]]/1000</f>
        <v>11.685873232715663</v>
      </c>
    </row>
    <row r="431" spans="1:3" x14ac:dyDescent="0.25">
      <c r="A431" s="9" t="s">
        <v>334</v>
      </c>
      <c r="B431" s="12">
        <v>11652.943537901447</v>
      </c>
      <c r="C431">
        <f>SAFADModel_final_000040[[#This Row],[Whole Building:Facility Total Electric Demand Power '[W'](Hourly) ]]/1000</f>
        <v>11.652943537901447</v>
      </c>
    </row>
    <row r="432" spans="1:3" x14ac:dyDescent="0.25">
      <c r="A432" s="9" t="s">
        <v>335</v>
      </c>
      <c r="B432" s="12">
        <v>11631.942929367769</v>
      </c>
      <c r="C432">
        <f>SAFADModel_final_000040[[#This Row],[Whole Building:Facility Total Electric Demand Power '[W'](Hourly) ]]/1000</f>
        <v>11.631942929367769</v>
      </c>
    </row>
    <row r="433" spans="1:3" x14ac:dyDescent="0.25">
      <c r="A433" s="9" t="s">
        <v>336</v>
      </c>
      <c r="B433" s="12">
        <v>11611.320153646919</v>
      </c>
      <c r="C433">
        <f>SAFADModel_final_000040[[#This Row],[Whole Building:Facility Total Electric Demand Power '[W'](Hourly) ]]/1000</f>
        <v>11.611320153646918</v>
      </c>
    </row>
    <row r="434" spans="1:3" x14ac:dyDescent="0.25">
      <c r="A434" s="9" t="s">
        <v>337</v>
      </c>
      <c r="B434" s="12">
        <v>11605.678187415391</v>
      </c>
      <c r="C434">
        <f>SAFADModel_final_000040[[#This Row],[Whole Building:Facility Total Electric Demand Power '[W'](Hourly) ]]/1000</f>
        <v>11.605678187415391</v>
      </c>
    </row>
    <row r="435" spans="1:3" x14ac:dyDescent="0.25">
      <c r="A435" s="9" t="s">
        <v>338</v>
      </c>
      <c r="B435" s="12">
        <v>11606.582020978562</v>
      </c>
      <c r="C435">
        <f>SAFADModel_final_000040[[#This Row],[Whole Building:Facility Total Electric Demand Power '[W'](Hourly) ]]/1000</f>
        <v>11.606582020978562</v>
      </c>
    </row>
    <row r="436" spans="1:3" x14ac:dyDescent="0.25">
      <c r="A436" s="9" t="s">
        <v>339</v>
      </c>
      <c r="B436" s="12">
        <v>11577.30908363472</v>
      </c>
      <c r="C436">
        <f>SAFADModel_final_000040[[#This Row],[Whole Building:Facility Total Electric Demand Power '[W'](Hourly) ]]/1000</f>
        <v>11.57730908363472</v>
      </c>
    </row>
    <row r="437" spans="1:3" x14ac:dyDescent="0.25">
      <c r="A437" s="9" t="s">
        <v>340</v>
      </c>
      <c r="B437" s="12">
        <v>11502.954061565457</v>
      </c>
      <c r="C437">
        <f>SAFADModel_final_000040[[#This Row],[Whole Building:Facility Total Electric Demand Power '[W'](Hourly) ]]/1000</f>
        <v>11.502954061565458</v>
      </c>
    </row>
    <row r="438" spans="1:3" x14ac:dyDescent="0.25">
      <c r="A438" s="9" t="s">
        <v>341</v>
      </c>
      <c r="B438" s="12">
        <v>11429.283321650668</v>
      </c>
      <c r="C438">
        <f>SAFADModel_final_000040[[#This Row],[Whole Building:Facility Total Electric Demand Power '[W'](Hourly) ]]/1000</f>
        <v>11.429283321650669</v>
      </c>
    </row>
    <row r="439" spans="1:3" x14ac:dyDescent="0.25">
      <c r="A439" s="9" t="s">
        <v>342</v>
      </c>
      <c r="B439" s="12">
        <v>11440.660580927566</v>
      </c>
      <c r="C439">
        <f>SAFADModel_final_000040[[#This Row],[Whole Building:Facility Total Electric Demand Power '[W'](Hourly) ]]/1000</f>
        <v>11.440660580927567</v>
      </c>
    </row>
    <row r="440" spans="1:3" x14ac:dyDescent="0.25">
      <c r="A440" s="9" t="s">
        <v>343</v>
      </c>
      <c r="B440" s="12">
        <v>11611.920355869159</v>
      </c>
      <c r="C440">
        <f>SAFADModel_final_000040[[#This Row],[Whole Building:Facility Total Electric Demand Power '[W'](Hourly) ]]/1000</f>
        <v>11.611920355869159</v>
      </c>
    </row>
    <row r="441" spans="1:3" x14ac:dyDescent="0.25">
      <c r="A441" s="9" t="s">
        <v>344</v>
      </c>
      <c r="B441" s="12">
        <v>11808.101286634374</v>
      </c>
      <c r="C441">
        <f>SAFADModel_final_000040[[#This Row],[Whole Building:Facility Total Electric Demand Power '[W'](Hourly) ]]/1000</f>
        <v>11.808101286634374</v>
      </c>
    </row>
    <row r="442" spans="1:3" x14ac:dyDescent="0.25">
      <c r="A442" s="9" t="s">
        <v>345</v>
      </c>
      <c r="B442" s="12">
        <v>11922.992841206271</v>
      </c>
      <c r="C442">
        <f>SAFADModel_final_000040[[#This Row],[Whole Building:Facility Total Electric Demand Power '[W'](Hourly) ]]/1000</f>
        <v>11.922992841206272</v>
      </c>
    </row>
    <row r="443" spans="1:3" x14ac:dyDescent="0.25">
      <c r="A443" s="9" t="s">
        <v>346</v>
      </c>
      <c r="B443" s="12">
        <v>11977.714283364656</v>
      </c>
      <c r="C443">
        <f>SAFADModel_final_000040[[#This Row],[Whole Building:Facility Total Electric Demand Power '[W'](Hourly) ]]/1000</f>
        <v>11.977714283364655</v>
      </c>
    </row>
    <row r="444" spans="1:3" x14ac:dyDescent="0.25">
      <c r="A444" s="9" t="s">
        <v>347</v>
      </c>
      <c r="B444" s="12">
        <v>12022.902147442983</v>
      </c>
      <c r="C444">
        <f>SAFADModel_final_000040[[#This Row],[Whole Building:Facility Total Electric Demand Power '[W'](Hourly) ]]/1000</f>
        <v>12.022902147442982</v>
      </c>
    </row>
    <row r="445" spans="1:3" x14ac:dyDescent="0.25">
      <c r="A445" s="9" t="s">
        <v>348</v>
      </c>
      <c r="B445" s="12">
        <v>12053.401907816913</v>
      </c>
      <c r="C445">
        <f>SAFADModel_final_000040[[#This Row],[Whole Building:Facility Total Electric Demand Power '[W'](Hourly) ]]/1000</f>
        <v>12.053401907816912</v>
      </c>
    </row>
    <row r="446" spans="1:3" x14ac:dyDescent="0.25">
      <c r="A446" s="9" t="s">
        <v>349</v>
      </c>
      <c r="B446" s="12">
        <v>12071.684494132011</v>
      </c>
      <c r="C446">
        <f>SAFADModel_final_000040[[#This Row],[Whole Building:Facility Total Electric Demand Power '[W'](Hourly) ]]/1000</f>
        <v>12.071684494132011</v>
      </c>
    </row>
    <row r="447" spans="1:3" x14ac:dyDescent="0.25">
      <c r="A447" s="9" t="s">
        <v>350</v>
      </c>
      <c r="B447" s="12">
        <v>12074.203594407742</v>
      </c>
      <c r="C447">
        <f>SAFADModel_final_000040[[#This Row],[Whole Building:Facility Total Electric Demand Power '[W'](Hourly) ]]/1000</f>
        <v>12.074203594407741</v>
      </c>
    </row>
    <row r="448" spans="1:3" x14ac:dyDescent="0.25">
      <c r="A448" s="9" t="s">
        <v>351</v>
      </c>
      <c r="B448" s="12">
        <v>12053.645452144177</v>
      </c>
      <c r="C448">
        <f>SAFADModel_final_000040[[#This Row],[Whole Building:Facility Total Electric Demand Power '[W'](Hourly) ]]/1000</f>
        <v>12.053645452144178</v>
      </c>
    </row>
    <row r="449" spans="1:3" x14ac:dyDescent="0.25">
      <c r="A449" s="9" t="s">
        <v>352</v>
      </c>
      <c r="B449" s="12">
        <v>12024.18124837456</v>
      </c>
      <c r="C449">
        <f>SAFADModel_final_000040[[#This Row],[Whole Building:Facility Total Electric Demand Power '[W'](Hourly) ]]/1000</f>
        <v>12.02418124837456</v>
      </c>
    </row>
    <row r="450" spans="1:3" x14ac:dyDescent="0.25">
      <c r="A450" s="9" t="s">
        <v>353</v>
      </c>
      <c r="B450" s="12">
        <v>11991.373201880388</v>
      </c>
      <c r="C450">
        <f>SAFADModel_final_000040[[#This Row],[Whole Building:Facility Total Electric Demand Power '[W'](Hourly) ]]/1000</f>
        <v>11.991373201880387</v>
      </c>
    </row>
    <row r="451" spans="1:3" x14ac:dyDescent="0.25">
      <c r="A451" s="9" t="s">
        <v>354</v>
      </c>
      <c r="B451" s="12">
        <v>11951.881668170252</v>
      </c>
      <c r="C451">
        <f>SAFADModel_final_000040[[#This Row],[Whole Building:Facility Total Electric Demand Power '[W'](Hourly) ]]/1000</f>
        <v>11.951881668170252</v>
      </c>
    </row>
    <row r="452" spans="1:3" x14ac:dyDescent="0.25">
      <c r="A452" s="9" t="s">
        <v>355</v>
      </c>
      <c r="B452" s="12">
        <v>11895.176099218481</v>
      </c>
      <c r="C452">
        <f>SAFADModel_final_000040[[#This Row],[Whole Building:Facility Total Electric Demand Power '[W'](Hourly) ]]/1000</f>
        <v>11.895176099218482</v>
      </c>
    </row>
    <row r="453" spans="1:3" x14ac:dyDescent="0.25">
      <c r="A453" s="9" t="s">
        <v>356</v>
      </c>
      <c r="B453" s="12">
        <v>11822.827503386214</v>
      </c>
      <c r="C453">
        <f>SAFADModel_final_000040[[#This Row],[Whole Building:Facility Total Electric Demand Power '[W'](Hourly) ]]/1000</f>
        <v>11.822827503386213</v>
      </c>
    </row>
    <row r="454" spans="1:3" x14ac:dyDescent="0.25">
      <c r="A454" s="9" t="s">
        <v>357</v>
      </c>
      <c r="B454" s="12">
        <v>11756.452629575193</v>
      </c>
      <c r="C454">
        <f>SAFADModel_final_000040[[#This Row],[Whole Building:Facility Total Electric Demand Power '[W'](Hourly) ]]/1000</f>
        <v>11.756452629575193</v>
      </c>
    </row>
    <row r="455" spans="1:3" x14ac:dyDescent="0.25">
      <c r="A455" s="9" t="s">
        <v>358</v>
      </c>
      <c r="B455" s="12">
        <v>11662.423379373191</v>
      </c>
      <c r="C455">
        <f>SAFADModel_final_000040[[#This Row],[Whole Building:Facility Total Electric Demand Power '[W'](Hourly) ]]/1000</f>
        <v>11.662423379373191</v>
      </c>
    </row>
    <row r="456" spans="1:3" x14ac:dyDescent="0.25">
      <c r="A456" s="9" t="s">
        <v>359</v>
      </c>
      <c r="B456" s="12">
        <v>11556.885811794869</v>
      </c>
      <c r="C456">
        <f>SAFADModel_final_000040[[#This Row],[Whole Building:Facility Total Electric Demand Power '[W'](Hourly) ]]/1000</f>
        <v>11.556885811794869</v>
      </c>
    </row>
    <row r="457" spans="1:3" x14ac:dyDescent="0.25">
      <c r="A457" s="9" t="s">
        <v>360</v>
      </c>
      <c r="B457" s="12">
        <v>11494.689061411214</v>
      </c>
      <c r="C457">
        <f>SAFADModel_final_000040[[#This Row],[Whole Building:Facility Total Electric Demand Power '[W'](Hourly) ]]/1000</f>
        <v>11.494689061411215</v>
      </c>
    </row>
    <row r="458" spans="1:3" x14ac:dyDescent="0.25">
      <c r="A458" s="9" t="s">
        <v>629</v>
      </c>
      <c r="B458" s="12">
        <v>11557.618488363476</v>
      </c>
      <c r="C458">
        <f>SAFADModel_final_000040[[#This Row],[Whole Building:Facility Total Electric Demand Power '[W'](Hourly) ]]/1000</f>
        <v>11.557618488363476</v>
      </c>
    </row>
    <row r="459" spans="1:3" x14ac:dyDescent="0.25">
      <c r="A459" s="9" t="s">
        <v>630</v>
      </c>
      <c r="B459" s="12">
        <v>11632.778631107525</v>
      </c>
      <c r="C459">
        <f>SAFADModel_final_000040[[#This Row],[Whole Building:Facility Total Electric Demand Power '[W'](Hourly) ]]/1000</f>
        <v>11.632778631107525</v>
      </c>
    </row>
    <row r="460" spans="1:3" x14ac:dyDescent="0.25">
      <c r="A460" s="9" t="s">
        <v>631</v>
      </c>
      <c r="B460" s="12">
        <v>11651.240102640399</v>
      </c>
      <c r="C460">
        <f>SAFADModel_final_000040[[#This Row],[Whole Building:Facility Total Electric Demand Power '[W'](Hourly) ]]/1000</f>
        <v>11.651240102640399</v>
      </c>
    </row>
    <row r="461" spans="1:3" x14ac:dyDescent="0.25">
      <c r="A461" s="9" t="s">
        <v>632</v>
      </c>
      <c r="B461" s="12">
        <v>11569.630189960444</v>
      </c>
      <c r="C461">
        <f>SAFADModel_final_000040[[#This Row],[Whole Building:Facility Total Electric Demand Power '[W'](Hourly) ]]/1000</f>
        <v>11.569630189960444</v>
      </c>
    </row>
    <row r="462" spans="1:3" x14ac:dyDescent="0.25">
      <c r="A462" s="9" t="s">
        <v>633</v>
      </c>
      <c r="B462" s="12">
        <v>11468.801699871152</v>
      </c>
      <c r="C462">
        <f>SAFADModel_final_000040[[#This Row],[Whole Building:Facility Total Electric Demand Power '[W'](Hourly) ]]/1000</f>
        <v>11.468801699871152</v>
      </c>
    </row>
    <row r="463" spans="1:3" x14ac:dyDescent="0.25">
      <c r="A463" s="9" t="s">
        <v>634</v>
      </c>
      <c r="B463" s="12">
        <v>11449.78778151698</v>
      </c>
      <c r="C463">
        <f>SAFADModel_final_000040[[#This Row],[Whole Building:Facility Total Electric Demand Power '[W'](Hourly) ]]/1000</f>
        <v>11.44978778151698</v>
      </c>
    </row>
    <row r="464" spans="1:3" x14ac:dyDescent="0.25">
      <c r="A464" s="9" t="s">
        <v>635</v>
      </c>
      <c r="B464" s="12">
        <v>11597.327204767855</v>
      </c>
      <c r="C464">
        <f>SAFADModel_final_000040[[#This Row],[Whole Building:Facility Total Electric Demand Power '[W'](Hourly) ]]/1000</f>
        <v>11.597327204767854</v>
      </c>
    </row>
    <row r="465" spans="1:3" x14ac:dyDescent="0.25">
      <c r="A465" s="9" t="s">
        <v>636</v>
      </c>
      <c r="B465" s="12">
        <v>11776.719994172059</v>
      </c>
      <c r="C465">
        <f>SAFADModel_final_000040[[#This Row],[Whole Building:Facility Total Electric Demand Power '[W'](Hourly) ]]/1000</f>
        <v>11.776719994172058</v>
      </c>
    </row>
    <row r="466" spans="1:3" x14ac:dyDescent="0.25">
      <c r="A466" s="9" t="s">
        <v>637</v>
      </c>
      <c r="B466" s="12">
        <v>11900.753185439853</v>
      </c>
      <c r="C466">
        <f>SAFADModel_final_000040[[#This Row],[Whole Building:Facility Total Electric Demand Power '[W'](Hourly) ]]/1000</f>
        <v>11.900753185439854</v>
      </c>
    </row>
    <row r="467" spans="1:3" x14ac:dyDescent="0.25">
      <c r="A467" s="9" t="s">
        <v>638</v>
      </c>
      <c r="B467" s="12">
        <v>11963.914109085585</v>
      </c>
      <c r="C467">
        <f>SAFADModel_final_000040[[#This Row],[Whole Building:Facility Total Electric Demand Power '[W'](Hourly) ]]/1000</f>
        <v>11.963914109085584</v>
      </c>
    </row>
    <row r="468" spans="1:3" x14ac:dyDescent="0.25">
      <c r="A468" s="9" t="s">
        <v>639</v>
      </c>
      <c r="B468" s="12">
        <v>12001.376628838198</v>
      </c>
      <c r="C468">
        <f>SAFADModel_final_000040[[#This Row],[Whole Building:Facility Total Electric Demand Power '[W'](Hourly) ]]/1000</f>
        <v>12.001376628838198</v>
      </c>
    </row>
    <row r="469" spans="1:3" x14ac:dyDescent="0.25">
      <c r="A469" s="9" t="s">
        <v>640</v>
      </c>
      <c r="B469" s="12">
        <v>12027.789662890353</v>
      </c>
      <c r="C469">
        <f>SAFADModel_final_000040[[#This Row],[Whole Building:Facility Total Electric Demand Power '[W'](Hourly) ]]/1000</f>
        <v>12.027789662890353</v>
      </c>
    </row>
    <row r="470" spans="1:3" x14ac:dyDescent="0.25">
      <c r="A470" s="9" t="s">
        <v>641</v>
      </c>
      <c r="B470" s="12">
        <v>12049.118092885119</v>
      </c>
      <c r="C470">
        <f>SAFADModel_final_000040[[#This Row],[Whole Building:Facility Total Electric Demand Power '[W'](Hourly) ]]/1000</f>
        <v>12.049118092885118</v>
      </c>
    </row>
    <row r="471" spans="1:3" x14ac:dyDescent="0.25">
      <c r="A471" s="9" t="s">
        <v>642</v>
      </c>
      <c r="B471" s="12">
        <v>12060.000774690241</v>
      </c>
      <c r="C471">
        <f>SAFADModel_final_000040[[#This Row],[Whole Building:Facility Total Electric Demand Power '[W'](Hourly) ]]/1000</f>
        <v>12.060000774690241</v>
      </c>
    </row>
    <row r="472" spans="1:3" x14ac:dyDescent="0.25">
      <c r="A472" s="9" t="s">
        <v>643</v>
      </c>
      <c r="B472" s="12">
        <v>12049.768973594795</v>
      </c>
      <c r="C472">
        <f>SAFADModel_final_000040[[#This Row],[Whole Building:Facility Total Electric Demand Power '[W'](Hourly) ]]/1000</f>
        <v>12.049768973594794</v>
      </c>
    </row>
    <row r="473" spans="1:3" x14ac:dyDescent="0.25">
      <c r="A473" s="9" t="s">
        <v>644</v>
      </c>
      <c r="B473" s="12">
        <v>12022.224012390207</v>
      </c>
      <c r="C473">
        <f>SAFADModel_final_000040[[#This Row],[Whole Building:Facility Total Electric Demand Power '[W'](Hourly) ]]/1000</f>
        <v>12.022224012390206</v>
      </c>
    </row>
    <row r="474" spans="1:3" x14ac:dyDescent="0.25">
      <c r="A474" s="9" t="s">
        <v>645</v>
      </c>
      <c r="B474" s="12">
        <v>11984.382919766118</v>
      </c>
      <c r="C474">
        <f>SAFADModel_final_000040[[#This Row],[Whole Building:Facility Total Electric Demand Power '[W'](Hourly) ]]/1000</f>
        <v>11.984382919766118</v>
      </c>
    </row>
    <row r="475" spans="1:3" x14ac:dyDescent="0.25">
      <c r="A475" s="9" t="s">
        <v>646</v>
      </c>
      <c r="B475" s="12">
        <v>11947.570039719314</v>
      </c>
      <c r="C475">
        <f>SAFADModel_final_000040[[#This Row],[Whole Building:Facility Total Electric Demand Power '[W'](Hourly) ]]/1000</f>
        <v>11.947570039719315</v>
      </c>
    </row>
    <row r="476" spans="1:3" x14ac:dyDescent="0.25">
      <c r="A476" s="9" t="s">
        <v>647</v>
      </c>
      <c r="B476" s="12">
        <v>11920.305861811561</v>
      </c>
      <c r="C476">
        <f>SAFADModel_final_000040[[#This Row],[Whole Building:Facility Total Electric Demand Power '[W'](Hourly) ]]/1000</f>
        <v>11.920305861811562</v>
      </c>
    </row>
    <row r="477" spans="1:3" x14ac:dyDescent="0.25">
      <c r="A477" s="9" t="s">
        <v>648</v>
      </c>
      <c r="B477" s="12">
        <v>11902.817308786651</v>
      </c>
      <c r="C477">
        <f>SAFADModel_final_000040[[#This Row],[Whole Building:Facility Total Electric Demand Power '[W'](Hourly) ]]/1000</f>
        <v>11.90281730878665</v>
      </c>
    </row>
    <row r="478" spans="1:3" x14ac:dyDescent="0.25">
      <c r="A478" s="9" t="s">
        <v>649</v>
      </c>
      <c r="B478" s="12">
        <v>11883.479764648544</v>
      </c>
      <c r="C478">
        <f>SAFADModel_final_000040[[#This Row],[Whole Building:Facility Total Electric Demand Power '[W'](Hourly) ]]/1000</f>
        <v>11.883479764648545</v>
      </c>
    </row>
    <row r="479" spans="1:3" x14ac:dyDescent="0.25">
      <c r="A479" s="9" t="s">
        <v>650</v>
      </c>
      <c r="B479" s="12">
        <v>11867.43761286076</v>
      </c>
      <c r="C479">
        <f>SAFADModel_final_000040[[#This Row],[Whole Building:Facility Total Electric Demand Power '[W'](Hourly) ]]/1000</f>
        <v>11.86743761286076</v>
      </c>
    </row>
    <row r="480" spans="1:3" x14ac:dyDescent="0.25">
      <c r="A480" s="9" t="s">
        <v>651</v>
      </c>
      <c r="B480" s="12">
        <v>11846.169712752582</v>
      </c>
      <c r="C480">
        <f>SAFADModel_final_000040[[#This Row],[Whole Building:Facility Total Electric Demand Power '[W'](Hourly) ]]/1000</f>
        <v>11.846169712752582</v>
      </c>
    </row>
    <row r="481" spans="1:3" x14ac:dyDescent="0.25">
      <c r="A481" s="9" t="s">
        <v>652</v>
      </c>
      <c r="B481" s="12">
        <v>11804.382318534801</v>
      </c>
      <c r="C481">
        <f>SAFADModel_final_000040[[#This Row],[Whole Building:Facility Total Electric Demand Power '[W'](Hourly) ]]/1000</f>
        <v>11.804382318534801</v>
      </c>
    </row>
    <row r="482" spans="1:3" x14ac:dyDescent="0.25">
      <c r="A482" s="9" t="s">
        <v>653</v>
      </c>
      <c r="B482" s="12">
        <v>11748.617368816669</v>
      </c>
      <c r="C482">
        <f>SAFADModel_final_000040[[#This Row],[Whole Building:Facility Total Electric Demand Power '[W'](Hourly) ]]/1000</f>
        <v>11.748617368816669</v>
      </c>
    </row>
    <row r="483" spans="1:3" x14ac:dyDescent="0.25">
      <c r="A483" s="9" t="s">
        <v>654</v>
      </c>
      <c r="B483" s="12">
        <v>11684.738690138429</v>
      </c>
      <c r="C483">
        <f>SAFADModel_final_000040[[#This Row],[Whole Building:Facility Total Electric Demand Power '[W'](Hourly) ]]/1000</f>
        <v>11.684738690138429</v>
      </c>
    </row>
    <row r="484" spans="1:3" x14ac:dyDescent="0.25">
      <c r="A484" s="9" t="s">
        <v>655</v>
      </c>
      <c r="B484" s="12">
        <v>11638.398691147047</v>
      </c>
      <c r="C484">
        <f>SAFADModel_final_000040[[#This Row],[Whole Building:Facility Total Electric Demand Power '[W'](Hourly) ]]/1000</f>
        <v>11.638398691147048</v>
      </c>
    </row>
    <row r="485" spans="1:3" x14ac:dyDescent="0.25">
      <c r="A485" s="9" t="s">
        <v>656</v>
      </c>
      <c r="B485" s="12">
        <v>11630.808806386594</v>
      </c>
      <c r="C485">
        <f>SAFADModel_final_000040[[#This Row],[Whole Building:Facility Total Electric Demand Power '[W'](Hourly) ]]/1000</f>
        <v>11.630808806386595</v>
      </c>
    </row>
    <row r="486" spans="1:3" x14ac:dyDescent="0.25">
      <c r="A486" s="9" t="s">
        <v>657</v>
      </c>
      <c r="B486" s="12">
        <v>11629.665132322523</v>
      </c>
      <c r="C486">
        <f>SAFADModel_final_000040[[#This Row],[Whole Building:Facility Total Electric Demand Power '[W'](Hourly) ]]/1000</f>
        <v>11.629665132322524</v>
      </c>
    </row>
    <row r="487" spans="1:3" x14ac:dyDescent="0.25">
      <c r="A487" s="9" t="s">
        <v>658</v>
      </c>
      <c r="B487" s="12">
        <v>11648.658475896946</v>
      </c>
      <c r="C487">
        <f>SAFADModel_final_000040[[#This Row],[Whole Building:Facility Total Electric Demand Power '[W'](Hourly) ]]/1000</f>
        <v>11.648658475896946</v>
      </c>
    </row>
    <row r="488" spans="1:3" x14ac:dyDescent="0.25">
      <c r="A488" s="9" t="s">
        <v>659</v>
      </c>
      <c r="B488" s="12">
        <v>11699.32275528615</v>
      </c>
      <c r="C488">
        <f>SAFADModel_final_000040[[#This Row],[Whole Building:Facility Total Electric Demand Power '[W'](Hourly) ]]/1000</f>
        <v>11.699322755286151</v>
      </c>
    </row>
    <row r="489" spans="1:3" x14ac:dyDescent="0.25">
      <c r="A489" s="9" t="s">
        <v>660</v>
      </c>
      <c r="B489" s="12">
        <v>11776.046120383819</v>
      </c>
      <c r="C489">
        <f>SAFADModel_final_000040[[#This Row],[Whole Building:Facility Total Electric Demand Power '[W'](Hourly) ]]/1000</f>
        <v>11.776046120383819</v>
      </c>
    </row>
    <row r="490" spans="1:3" x14ac:dyDescent="0.25">
      <c r="A490" s="9" t="s">
        <v>661</v>
      </c>
      <c r="B490" s="12">
        <v>11865.216862717874</v>
      </c>
      <c r="C490">
        <f>SAFADModel_final_000040[[#This Row],[Whole Building:Facility Total Electric Demand Power '[W'](Hourly) ]]/1000</f>
        <v>11.865216862717874</v>
      </c>
    </row>
    <row r="491" spans="1:3" x14ac:dyDescent="0.25">
      <c r="A491" s="9" t="s">
        <v>662</v>
      </c>
      <c r="B491" s="12">
        <v>11943.788331173046</v>
      </c>
      <c r="C491">
        <f>SAFADModel_final_000040[[#This Row],[Whole Building:Facility Total Electric Demand Power '[W'](Hourly) ]]/1000</f>
        <v>11.943788331173046</v>
      </c>
    </row>
    <row r="492" spans="1:3" x14ac:dyDescent="0.25">
      <c r="A492" s="9" t="s">
        <v>663</v>
      </c>
      <c r="B492" s="12">
        <v>12004.878861839867</v>
      </c>
      <c r="C492">
        <f>SAFADModel_final_000040[[#This Row],[Whole Building:Facility Total Electric Demand Power '[W'](Hourly) ]]/1000</f>
        <v>12.004878861839867</v>
      </c>
    </row>
    <row r="493" spans="1:3" x14ac:dyDescent="0.25">
      <c r="A493" s="9" t="s">
        <v>664</v>
      </c>
      <c r="B493" s="12">
        <v>12054.558609220592</v>
      </c>
      <c r="C493">
        <f>SAFADModel_final_000040[[#This Row],[Whole Building:Facility Total Electric Demand Power '[W'](Hourly) ]]/1000</f>
        <v>12.054558609220592</v>
      </c>
    </row>
    <row r="494" spans="1:3" x14ac:dyDescent="0.25">
      <c r="A494" s="9" t="s">
        <v>665</v>
      </c>
      <c r="B494" s="12">
        <v>12094.703214252113</v>
      </c>
      <c r="C494">
        <f>SAFADModel_final_000040[[#This Row],[Whole Building:Facility Total Electric Demand Power '[W'](Hourly) ]]/1000</f>
        <v>12.094703214252114</v>
      </c>
    </row>
    <row r="495" spans="1:3" x14ac:dyDescent="0.25">
      <c r="A495" s="9" t="s">
        <v>666</v>
      </c>
      <c r="B495" s="12">
        <v>12107.700543629389</v>
      </c>
      <c r="C495">
        <f>SAFADModel_final_000040[[#This Row],[Whole Building:Facility Total Electric Demand Power '[W'](Hourly) ]]/1000</f>
        <v>12.10770054362939</v>
      </c>
    </row>
    <row r="496" spans="1:3" x14ac:dyDescent="0.25">
      <c r="A496" s="9" t="s">
        <v>667</v>
      </c>
      <c r="B496" s="12">
        <v>12096.712063221848</v>
      </c>
      <c r="C496">
        <f>SAFADModel_final_000040[[#This Row],[Whole Building:Facility Total Electric Demand Power '[W'](Hourly) ]]/1000</f>
        <v>12.096712063221849</v>
      </c>
    </row>
    <row r="497" spans="1:3" x14ac:dyDescent="0.25">
      <c r="A497" s="9" t="s">
        <v>668</v>
      </c>
      <c r="B497" s="12">
        <v>12069.20870188884</v>
      </c>
      <c r="C497">
        <f>SAFADModel_final_000040[[#This Row],[Whole Building:Facility Total Electric Demand Power '[W'](Hourly) ]]/1000</f>
        <v>12.06920870188884</v>
      </c>
    </row>
    <row r="498" spans="1:3" x14ac:dyDescent="0.25">
      <c r="A498" s="9" t="s">
        <v>669</v>
      </c>
      <c r="B498" s="12">
        <v>12031.857734232783</v>
      </c>
      <c r="C498">
        <f>SAFADModel_final_000040[[#This Row],[Whole Building:Facility Total Electric Demand Power '[W'](Hourly) ]]/1000</f>
        <v>12.031857734232783</v>
      </c>
    </row>
    <row r="499" spans="1:3" x14ac:dyDescent="0.25">
      <c r="A499" s="9" t="s">
        <v>670</v>
      </c>
      <c r="B499" s="12">
        <v>11986.816489367031</v>
      </c>
      <c r="C499">
        <f>SAFADModel_final_000040[[#This Row],[Whole Building:Facility Total Electric Demand Power '[W'](Hourly) ]]/1000</f>
        <v>11.986816489367031</v>
      </c>
    </row>
    <row r="500" spans="1:3" x14ac:dyDescent="0.25">
      <c r="A500" s="9" t="s">
        <v>671</v>
      </c>
      <c r="B500" s="12">
        <v>11935.278372314249</v>
      </c>
      <c r="C500">
        <f>SAFADModel_final_000040[[#This Row],[Whole Building:Facility Total Electric Demand Power '[W'](Hourly) ]]/1000</f>
        <v>11.935278372314249</v>
      </c>
    </row>
    <row r="501" spans="1:3" x14ac:dyDescent="0.25">
      <c r="A501" s="9" t="s">
        <v>672</v>
      </c>
      <c r="B501" s="12">
        <v>11885.235649872362</v>
      </c>
      <c r="C501">
        <f>SAFADModel_final_000040[[#This Row],[Whole Building:Facility Total Electric Demand Power '[W'](Hourly) ]]/1000</f>
        <v>11.885235649872362</v>
      </c>
    </row>
    <row r="502" spans="1:3" x14ac:dyDescent="0.25">
      <c r="A502" s="9" t="s">
        <v>673</v>
      </c>
      <c r="B502" s="12">
        <v>11842.836036310386</v>
      </c>
      <c r="C502">
        <f>SAFADModel_final_000040[[#This Row],[Whole Building:Facility Total Electric Demand Power '[W'](Hourly) ]]/1000</f>
        <v>11.842836036310386</v>
      </c>
    </row>
    <row r="503" spans="1:3" x14ac:dyDescent="0.25">
      <c r="A503" s="9" t="s">
        <v>674</v>
      </c>
      <c r="B503" s="12">
        <v>11799.285705292212</v>
      </c>
      <c r="C503">
        <f>SAFADModel_final_000040[[#This Row],[Whole Building:Facility Total Electric Demand Power '[W'](Hourly) ]]/1000</f>
        <v>11.799285705292212</v>
      </c>
    </row>
    <row r="504" spans="1:3" x14ac:dyDescent="0.25">
      <c r="A504" s="9" t="s">
        <v>675</v>
      </c>
      <c r="B504" s="12">
        <v>11749.805684748544</v>
      </c>
      <c r="C504">
        <f>SAFADModel_final_000040[[#This Row],[Whole Building:Facility Total Electric Demand Power '[W'](Hourly) ]]/1000</f>
        <v>11.749805684748544</v>
      </c>
    </row>
    <row r="505" spans="1:3" x14ac:dyDescent="0.25">
      <c r="A505" s="9" t="s">
        <v>676</v>
      </c>
      <c r="B505" s="12">
        <v>11687.361923829047</v>
      </c>
      <c r="C505">
        <f>SAFADModel_final_000040[[#This Row],[Whole Building:Facility Total Electric Demand Power '[W'](Hourly) ]]/1000</f>
        <v>11.687361923829046</v>
      </c>
    </row>
    <row r="506" spans="1:3" x14ac:dyDescent="0.25">
      <c r="A506" s="9" t="s">
        <v>361</v>
      </c>
      <c r="B506" s="12">
        <v>11640.658426455286</v>
      </c>
      <c r="C506">
        <f>SAFADModel_final_000040[[#This Row],[Whole Building:Facility Total Electric Demand Power '[W'](Hourly) ]]/1000</f>
        <v>11.640658426455285</v>
      </c>
    </row>
    <row r="507" spans="1:3" x14ac:dyDescent="0.25">
      <c r="A507" s="9" t="s">
        <v>362</v>
      </c>
      <c r="B507" s="12">
        <v>11587.68076118186</v>
      </c>
      <c r="C507">
        <f>SAFADModel_final_000040[[#This Row],[Whole Building:Facility Total Electric Demand Power '[W'](Hourly) ]]/1000</f>
        <v>11.58768076118186</v>
      </c>
    </row>
    <row r="508" spans="1:3" x14ac:dyDescent="0.25">
      <c r="A508" s="9" t="s">
        <v>363</v>
      </c>
      <c r="B508" s="12">
        <v>11551.991034598215</v>
      </c>
      <c r="C508">
        <f>SAFADModel_final_000040[[#This Row],[Whole Building:Facility Total Electric Demand Power '[W'](Hourly) ]]/1000</f>
        <v>11.551991034598215</v>
      </c>
    </row>
    <row r="509" spans="1:3" x14ac:dyDescent="0.25">
      <c r="A509" s="9" t="s">
        <v>364</v>
      </c>
      <c r="B509" s="12">
        <v>11539.499648054529</v>
      </c>
      <c r="C509">
        <f>SAFADModel_final_000040[[#This Row],[Whole Building:Facility Total Electric Demand Power '[W'](Hourly) ]]/1000</f>
        <v>11.539499648054528</v>
      </c>
    </row>
    <row r="510" spans="1:3" x14ac:dyDescent="0.25">
      <c r="A510" s="9" t="s">
        <v>365</v>
      </c>
      <c r="B510" s="12">
        <v>11519.377591315148</v>
      </c>
      <c r="C510">
        <f>SAFADModel_final_000040[[#This Row],[Whole Building:Facility Total Electric Demand Power '[W'](Hourly) ]]/1000</f>
        <v>11.519377591315148</v>
      </c>
    </row>
    <row r="511" spans="1:3" x14ac:dyDescent="0.25">
      <c r="A511" s="9" t="s">
        <v>366</v>
      </c>
      <c r="B511" s="12">
        <v>11552.691827749446</v>
      </c>
      <c r="C511">
        <f>SAFADModel_final_000040[[#This Row],[Whole Building:Facility Total Electric Demand Power '[W'](Hourly) ]]/1000</f>
        <v>11.552691827749445</v>
      </c>
    </row>
    <row r="512" spans="1:3" x14ac:dyDescent="0.25">
      <c r="A512" s="9" t="s">
        <v>367</v>
      </c>
      <c r="B512" s="12">
        <v>11679.858241885107</v>
      </c>
      <c r="C512">
        <f>SAFADModel_final_000040[[#This Row],[Whole Building:Facility Total Electric Demand Power '[W'](Hourly) ]]/1000</f>
        <v>11.679858241885107</v>
      </c>
    </row>
    <row r="513" spans="1:3" x14ac:dyDescent="0.25">
      <c r="A513" s="9" t="s">
        <v>368</v>
      </c>
      <c r="B513" s="12">
        <v>42142.467656157227</v>
      </c>
      <c r="C513">
        <f>SAFADModel_final_000040[[#This Row],[Whole Building:Facility Total Electric Demand Power '[W'](Hourly) ]]/1000</f>
        <v>42.14246765615723</v>
      </c>
    </row>
    <row r="514" spans="1:3" x14ac:dyDescent="0.25">
      <c r="A514" s="9" t="s">
        <v>369</v>
      </c>
      <c r="B514" s="12">
        <v>69332.359105270138</v>
      </c>
      <c r="C514">
        <f>SAFADModel_final_000040[[#This Row],[Whole Building:Facility Total Electric Demand Power '[W'](Hourly) ]]/1000</f>
        <v>69.332359105270143</v>
      </c>
    </row>
    <row r="515" spans="1:3" x14ac:dyDescent="0.25">
      <c r="A515" s="9" t="s">
        <v>370</v>
      </c>
      <c r="B515" s="12">
        <v>148872.32264352127</v>
      </c>
      <c r="C515">
        <f>SAFADModel_final_000040[[#This Row],[Whole Building:Facility Total Electric Demand Power '[W'](Hourly) ]]/1000</f>
        <v>148.87232264352127</v>
      </c>
    </row>
    <row r="516" spans="1:3" x14ac:dyDescent="0.25">
      <c r="A516" s="9" t="s">
        <v>371</v>
      </c>
      <c r="B516" s="12">
        <v>144038.81701702045</v>
      </c>
      <c r="C516">
        <f>SAFADModel_final_000040[[#This Row],[Whole Building:Facility Total Electric Demand Power '[W'](Hourly) ]]/1000</f>
        <v>144.03881701702045</v>
      </c>
    </row>
    <row r="517" spans="1:3" x14ac:dyDescent="0.25">
      <c r="A517" s="9" t="s">
        <v>372</v>
      </c>
      <c r="B517" s="12">
        <v>227997.13912636146</v>
      </c>
      <c r="C517">
        <f>SAFADModel_final_000040[[#This Row],[Whole Building:Facility Total Electric Demand Power '[W'](Hourly) ]]/1000</f>
        <v>227.99713912636147</v>
      </c>
    </row>
    <row r="518" spans="1:3" x14ac:dyDescent="0.25">
      <c r="A518" s="9" t="s">
        <v>373</v>
      </c>
      <c r="B518" s="12">
        <v>236641.34095528294</v>
      </c>
      <c r="C518">
        <f>SAFADModel_final_000040[[#This Row],[Whole Building:Facility Total Electric Demand Power '[W'](Hourly) ]]/1000</f>
        <v>236.64134095528294</v>
      </c>
    </row>
    <row r="519" spans="1:3" x14ac:dyDescent="0.25">
      <c r="A519" s="9" t="s">
        <v>374</v>
      </c>
      <c r="B519" s="12">
        <v>254091.06118007746</v>
      </c>
      <c r="C519">
        <f>SAFADModel_final_000040[[#This Row],[Whole Building:Facility Total Electric Demand Power '[W'](Hourly) ]]/1000</f>
        <v>254.09106118007747</v>
      </c>
    </row>
    <row r="520" spans="1:3" x14ac:dyDescent="0.25">
      <c r="A520" s="9" t="s">
        <v>375</v>
      </c>
      <c r="B520" s="12">
        <v>261525.71332915631</v>
      </c>
      <c r="C520">
        <f>SAFADModel_final_000040[[#This Row],[Whole Building:Facility Total Electric Demand Power '[W'](Hourly) ]]/1000</f>
        <v>261.5257133291563</v>
      </c>
    </row>
    <row r="521" spans="1:3" x14ac:dyDescent="0.25">
      <c r="A521" s="9" t="s">
        <v>376</v>
      </c>
      <c r="B521" s="12">
        <v>246497.0293507273</v>
      </c>
      <c r="C521">
        <f>SAFADModel_final_000040[[#This Row],[Whole Building:Facility Total Electric Demand Power '[W'](Hourly) ]]/1000</f>
        <v>246.4970293507273</v>
      </c>
    </row>
    <row r="522" spans="1:3" x14ac:dyDescent="0.25">
      <c r="A522" s="9" t="s">
        <v>377</v>
      </c>
      <c r="B522" s="12">
        <v>223480.76759667788</v>
      </c>
      <c r="C522">
        <f>SAFADModel_final_000040[[#This Row],[Whole Building:Facility Total Electric Demand Power '[W'](Hourly) ]]/1000</f>
        <v>223.48076759667788</v>
      </c>
    </row>
    <row r="523" spans="1:3" x14ac:dyDescent="0.25">
      <c r="A523" s="9" t="s">
        <v>378</v>
      </c>
      <c r="B523" s="12">
        <v>78831.687903597616</v>
      </c>
      <c r="C523">
        <f>SAFADModel_final_000040[[#This Row],[Whole Building:Facility Total Electric Demand Power '[W'](Hourly) ]]/1000</f>
        <v>78.831687903597611</v>
      </c>
    </row>
    <row r="524" spans="1:3" x14ac:dyDescent="0.25">
      <c r="A524" s="9" t="s">
        <v>379</v>
      </c>
      <c r="B524" s="12">
        <v>38969.519779309325</v>
      </c>
      <c r="C524">
        <f>SAFADModel_final_000040[[#This Row],[Whole Building:Facility Total Electric Demand Power '[W'](Hourly) ]]/1000</f>
        <v>38.969519779309323</v>
      </c>
    </row>
    <row r="525" spans="1:3" x14ac:dyDescent="0.25">
      <c r="A525" s="9" t="s">
        <v>380</v>
      </c>
      <c r="B525" s="12">
        <v>15709.898175202396</v>
      </c>
      <c r="C525">
        <f>SAFADModel_final_000040[[#This Row],[Whole Building:Facility Total Electric Demand Power '[W'](Hourly) ]]/1000</f>
        <v>15.709898175202396</v>
      </c>
    </row>
    <row r="526" spans="1:3" x14ac:dyDescent="0.25">
      <c r="A526" s="9" t="s">
        <v>381</v>
      </c>
      <c r="B526" s="12">
        <v>12076.560873004846</v>
      </c>
      <c r="C526">
        <f>SAFADModel_final_000040[[#This Row],[Whole Building:Facility Total Electric Demand Power '[W'](Hourly) ]]/1000</f>
        <v>12.076560873004846</v>
      </c>
    </row>
    <row r="527" spans="1:3" x14ac:dyDescent="0.25">
      <c r="A527" s="9" t="s">
        <v>382</v>
      </c>
      <c r="B527" s="12">
        <v>11620.072358520685</v>
      </c>
      <c r="C527">
        <f>SAFADModel_final_000040[[#This Row],[Whole Building:Facility Total Electric Demand Power '[W'](Hourly) ]]/1000</f>
        <v>11.620072358520686</v>
      </c>
    </row>
    <row r="528" spans="1:3" x14ac:dyDescent="0.25">
      <c r="A528" s="9" t="s">
        <v>383</v>
      </c>
      <c r="B528" s="12">
        <v>11586.865233083672</v>
      </c>
      <c r="C528">
        <f>SAFADModel_final_000040[[#This Row],[Whole Building:Facility Total Electric Demand Power '[W'](Hourly) ]]/1000</f>
        <v>11.586865233083673</v>
      </c>
    </row>
    <row r="529" spans="1:3" x14ac:dyDescent="0.25">
      <c r="A529" s="9" t="s">
        <v>384</v>
      </c>
      <c r="B529" s="12">
        <v>11568.304462549908</v>
      </c>
      <c r="C529">
        <f>SAFADModel_final_000040[[#This Row],[Whole Building:Facility Total Electric Demand Power '[W'](Hourly) ]]/1000</f>
        <v>11.568304462549907</v>
      </c>
    </row>
    <row r="530" spans="1:3" x14ac:dyDescent="0.25">
      <c r="A530" s="9" t="s">
        <v>385</v>
      </c>
      <c r="B530" s="12">
        <v>11562.902040706627</v>
      </c>
      <c r="C530">
        <f>SAFADModel_final_000040[[#This Row],[Whole Building:Facility Total Electric Demand Power '[W'](Hourly) ]]/1000</f>
        <v>11.562902040706627</v>
      </c>
    </row>
    <row r="531" spans="1:3" x14ac:dyDescent="0.25">
      <c r="A531" s="9" t="s">
        <v>386</v>
      </c>
      <c r="B531" s="12">
        <v>11558.774956204536</v>
      </c>
      <c r="C531">
        <f>SAFADModel_final_000040[[#This Row],[Whole Building:Facility Total Electric Demand Power '[W'](Hourly) ]]/1000</f>
        <v>11.558774956204536</v>
      </c>
    </row>
    <row r="532" spans="1:3" x14ac:dyDescent="0.25">
      <c r="A532" s="9" t="s">
        <v>387</v>
      </c>
      <c r="B532" s="12">
        <v>11497.488080568217</v>
      </c>
      <c r="C532">
        <f>SAFADModel_final_000040[[#This Row],[Whole Building:Facility Total Electric Demand Power '[W'](Hourly) ]]/1000</f>
        <v>11.497488080568218</v>
      </c>
    </row>
    <row r="533" spans="1:3" x14ac:dyDescent="0.25">
      <c r="A533" s="9" t="s">
        <v>388</v>
      </c>
      <c r="B533" s="12">
        <v>11361.169375208357</v>
      </c>
      <c r="C533">
        <f>SAFADModel_final_000040[[#This Row],[Whole Building:Facility Total Electric Demand Power '[W'](Hourly) ]]/1000</f>
        <v>11.361169375208357</v>
      </c>
    </row>
    <row r="534" spans="1:3" x14ac:dyDescent="0.25">
      <c r="A534" s="9" t="s">
        <v>389</v>
      </c>
      <c r="B534" s="12">
        <v>11221.726397789485</v>
      </c>
      <c r="C534">
        <f>SAFADModel_final_000040[[#This Row],[Whole Building:Facility Total Electric Demand Power '[W'](Hourly) ]]/1000</f>
        <v>11.221726397789485</v>
      </c>
    </row>
    <row r="535" spans="1:3" x14ac:dyDescent="0.25">
      <c r="A535" s="9" t="s">
        <v>390</v>
      </c>
      <c r="B535" s="12">
        <v>11192.418719961162</v>
      </c>
      <c r="C535">
        <f>SAFADModel_final_000040[[#This Row],[Whole Building:Facility Total Electric Demand Power '[W'](Hourly) ]]/1000</f>
        <v>11.192418719961163</v>
      </c>
    </row>
    <row r="536" spans="1:3" x14ac:dyDescent="0.25">
      <c r="A536" s="9" t="s">
        <v>391</v>
      </c>
      <c r="B536" s="12">
        <v>11393.228523783097</v>
      </c>
      <c r="C536">
        <f>SAFADModel_final_000040[[#This Row],[Whole Building:Facility Total Electric Demand Power '[W'](Hourly) ]]/1000</f>
        <v>11.393228523783096</v>
      </c>
    </row>
    <row r="537" spans="1:3" x14ac:dyDescent="0.25">
      <c r="A537" s="9" t="s">
        <v>392</v>
      </c>
      <c r="B537" s="12">
        <v>29089.821895614266</v>
      </c>
      <c r="C537">
        <f>SAFADModel_final_000040[[#This Row],[Whole Building:Facility Total Electric Demand Power '[W'](Hourly) ]]/1000</f>
        <v>29.089821895614268</v>
      </c>
    </row>
    <row r="538" spans="1:3" x14ac:dyDescent="0.25">
      <c r="A538" s="9" t="s">
        <v>393</v>
      </c>
      <c r="B538" s="12">
        <v>127797.09058785718</v>
      </c>
      <c r="C538">
        <f>SAFADModel_final_000040[[#This Row],[Whole Building:Facility Total Electric Demand Power '[W'](Hourly) ]]/1000</f>
        <v>127.79709058785718</v>
      </c>
    </row>
    <row r="539" spans="1:3" x14ac:dyDescent="0.25">
      <c r="A539" s="9" t="s">
        <v>394</v>
      </c>
      <c r="B539" s="12">
        <v>180637.49405468933</v>
      </c>
      <c r="C539">
        <f>SAFADModel_final_000040[[#This Row],[Whole Building:Facility Total Electric Demand Power '[W'](Hourly) ]]/1000</f>
        <v>180.63749405468934</v>
      </c>
    </row>
    <row r="540" spans="1:3" x14ac:dyDescent="0.25">
      <c r="A540" s="9" t="s">
        <v>395</v>
      </c>
      <c r="B540" s="12">
        <v>200091.44912045941</v>
      </c>
      <c r="C540">
        <f>SAFADModel_final_000040[[#This Row],[Whole Building:Facility Total Electric Demand Power '[W'](Hourly) ]]/1000</f>
        <v>200.0914491204594</v>
      </c>
    </row>
    <row r="541" spans="1:3" x14ac:dyDescent="0.25">
      <c r="A541" s="9" t="s">
        <v>396</v>
      </c>
      <c r="B541" s="12">
        <v>242630.58856794098</v>
      </c>
      <c r="C541">
        <f>SAFADModel_final_000040[[#This Row],[Whole Building:Facility Total Electric Demand Power '[W'](Hourly) ]]/1000</f>
        <v>242.63058856794098</v>
      </c>
    </row>
    <row r="542" spans="1:3" x14ac:dyDescent="0.25">
      <c r="A542" s="9" t="s">
        <v>397</v>
      </c>
      <c r="B542" s="12">
        <v>239975.45299491321</v>
      </c>
      <c r="C542">
        <f>SAFADModel_final_000040[[#This Row],[Whole Building:Facility Total Electric Demand Power '[W'](Hourly) ]]/1000</f>
        <v>239.97545299491321</v>
      </c>
    </row>
    <row r="543" spans="1:3" x14ac:dyDescent="0.25">
      <c r="A543" s="9" t="s">
        <v>398</v>
      </c>
      <c r="B543" s="12">
        <v>268665.882178823</v>
      </c>
      <c r="C543">
        <f>SAFADModel_final_000040[[#This Row],[Whole Building:Facility Total Electric Demand Power '[W'](Hourly) ]]/1000</f>
        <v>268.66588217882298</v>
      </c>
    </row>
    <row r="544" spans="1:3" x14ac:dyDescent="0.25">
      <c r="A544" s="9" t="s">
        <v>399</v>
      </c>
      <c r="B544" s="12">
        <v>243538.69126429557</v>
      </c>
      <c r="C544">
        <f>SAFADModel_final_000040[[#This Row],[Whole Building:Facility Total Electric Demand Power '[W'](Hourly) ]]/1000</f>
        <v>243.53869126429558</v>
      </c>
    </row>
    <row r="545" spans="1:3" x14ac:dyDescent="0.25">
      <c r="A545" s="9" t="s">
        <v>400</v>
      </c>
      <c r="B545" s="12">
        <v>239404.1228258475</v>
      </c>
      <c r="C545">
        <f>SAFADModel_final_000040[[#This Row],[Whole Building:Facility Total Electric Demand Power '[W'](Hourly) ]]/1000</f>
        <v>239.40412282584751</v>
      </c>
    </row>
    <row r="546" spans="1:3" x14ac:dyDescent="0.25">
      <c r="A546" s="9" t="s">
        <v>401</v>
      </c>
      <c r="B546" s="12">
        <v>186688.91049026095</v>
      </c>
      <c r="C546">
        <f>SAFADModel_final_000040[[#This Row],[Whole Building:Facility Total Electric Demand Power '[W'](Hourly) ]]/1000</f>
        <v>186.68891049026095</v>
      </c>
    </row>
    <row r="547" spans="1:3" x14ac:dyDescent="0.25">
      <c r="A547" s="9" t="s">
        <v>402</v>
      </c>
      <c r="B547" s="12">
        <v>152422.11833372831</v>
      </c>
      <c r="C547">
        <f>SAFADModel_final_000040[[#This Row],[Whole Building:Facility Total Electric Demand Power '[W'](Hourly) ]]/1000</f>
        <v>152.42211833372832</v>
      </c>
    </row>
    <row r="548" spans="1:3" x14ac:dyDescent="0.25">
      <c r="A548" s="9" t="s">
        <v>403</v>
      </c>
      <c r="B548" s="12">
        <v>101180.50556735501</v>
      </c>
      <c r="C548">
        <f>SAFADModel_final_000040[[#This Row],[Whole Building:Facility Total Electric Demand Power '[W'](Hourly) ]]/1000</f>
        <v>101.18050556735501</v>
      </c>
    </row>
    <row r="549" spans="1:3" x14ac:dyDescent="0.25">
      <c r="A549" s="9" t="s">
        <v>404</v>
      </c>
      <c r="B549" s="12">
        <v>55537.696477105666</v>
      </c>
      <c r="C549">
        <f>SAFADModel_final_000040[[#This Row],[Whole Building:Facility Total Electric Demand Power '[W'](Hourly) ]]/1000</f>
        <v>55.537696477105669</v>
      </c>
    </row>
    <row r="550" spans="1:3" x14ac:dyDescent="0.25">
      <c r="A550" s="9" t="s">
        <v>405</v>
      </c>
      <c r="B550" s="12">
        <v>11835.714930818862</v>
      </c>
      <c r="C550">
        <f>SAFADModel_final_000040[[#This Row],[Whole Building:Facility Total Electric Demand Power '[W'](Hourly) ]]/1000</f>
        <v>11.835714930818861</v>
      </c>
    </row>
    <row r="551" spans="1:3" x14ac:dyDescent="0.25">
      <c r="A551" s="9" t="s">
        <v>406</v>
      </c>
      <c r="B551" s="12">
        <v>11802.576141461412</v>
      </c>
      <c r="C551">
        <f>SAFADModel_final_000040[[#This Row],[Whole Building:Facility Total Electric Demand Power '[W'](Hourly) ]]/1000</f>
        <v>11.802576141461412</v>
      </c>
    </row>
    <row r="552" spans="1:3" x14ac:dyDescent="0.25">
      <c r="A552" s="9" t="s">
        <v>407</v>
      </c>
      <c r="B552" s="12">
        <v>11780.86847913256</v>
      </c>
      <c r="C552">
        <f>SAFADModel_final_000040[[#This Row],[Whole Building:Facility Total Electric Demand Power '[W'](Hourly) ]]/1000</f>
        <v>11.780868479132559</v>
      </c>
    </row>
    <row r="553" spans="1:3" x14ac:dyDescent="0.25">
      <c r="A553" s="9" t="s">
        <v>408</v>
      </c>
      <c r="B553" s="12">
        <v>11762.448033766859</v>
      </c>
      <c r="C553">
        <f>SAFADModel_final_000040[[#This Row],[Whole Building:Facility Total Electric Demand Power '[W'](Hourly) ]]/1000</f>
        <v>11.762448033766859</v>
      </c>
    </row>
    <row r="554" spans="1:3" x14ac:dyDescent="0.25">
      <c r="A554" s="9" t="s">
        <v>409</v>
      </c>
      <c r="B554" s="12">
        <v>11743.245390885246</v>
      </c>
      <c r="C554">
        <f>SAFADModel_final_000040[[#This Row],[Whole Building:Facility Total Electric Demand Power '[W'](Hourly) ]]/1000</f>
        <v>11.743245390885246</v>
      </c>
    </row>
    <row r="555" spans="1:3" x14ac:dyDescent="0.25">
      <c r="A555" s="9" t="s">
        <v>410</v>
      </c>
      <c r="B555" s="12">
        <v>11723.170289502928</v>
      </c>
      <c r="C555">
        <f>SAFADModel_final_000040[[#This Row],[Whole Building:Facility Total Electric Demand Power '[W'](Hourly) ]]/1000</f>
        <v>11.723170289502928</v>
      </c>
    </row>
    <row r="556" spans="1:3" x14ac:dyDescent="0.25">
      <c r="A556" s="9" t="s">
        <v>411</v>
      </c>
      <c r="B556" s="12">
        <v>11696.10839650649</v>
      </c>
      <c r="C556">
        <f>SAFADModel_final_000040[[#This Row],[Whole Building:Facility Total Electric Demand Power '[W'](Hourly) ]]/1000</f>
        <v>11.69610839650649</v>
      </c>
    </row>
    <row r="557" spans="1:3" x14ac:dyDescent="0.25">
      <c r="A557" s="9" t="s">
        <v>412</v>
      </c>
      <c r="B557" s="12">
        <v>11659.458326268579</v>
      </c>
      <c r="C557">
        <f>SAFADModel_final_000040[[#This Row],[Whole Building:Facility Total Electric Demand Power '[W'](Hourly) ]]/1000</f>
        <v>11.659458326268579</v>
      </c>
    </row>
    <row r="558" spans="1:3" x14ac:dyDescent="0.25">
      <c r="A558" s="9" t="s">
        <v>413</v>
      </c>
      <c r="B558" s="12">
        <v>11617.179574533535</v>
      </c>
      <c r="C558">
        <f>SAFADModel_final_000040[[#This Row],[Whole Building:Facility Total Electric Demand Power '[W'](Hourly) ]]/1000</f>
        <v>11.617179574533536</v>
      </c>
    </row>
    <row r="559" spans="1:3" x14ac:dyDescent="0.25">
      <c r="A559" s="9" t="s">
        <v>414</v>
      </c>
      <c r="B559" s="12">
        <v>11633.05588714258</v>
      </c>
      <c r="C559">
        <f>SAFADModel_final_000040[[#This Row],[Whole Building:Facility Total Electric Demand Power '[W'](Hourly) ]]/1000</f>
        <v>11.63305588714258</v>
      </c>
    </row>
    <row r="560" spans="1:3" x14ac:dyDescent="0.25">
      <c r="A560" s="9" t="s">
        <v>415</v>
      </c>
      <c r="B560" s="12">
        <v>11740.329556477651</v>
      </c>
      <c r="C560">
        <f>SAFADModel_final_000040[[#This Row],[Whole Building:Facility Total Electric Demand Power '[W'](Hourly) ]]/1000</f>
        <v>11.740329556477651</v>
      </c>
    </row>
    <row r="561" spans="1:3" x14ac:dyDescent="0.25">
      <c r="A561" s="9" t="s">
        <v>416</v>
      </c>
      <c r="B561" s="12">
        <v>35904.165549062651</v>
      </c>
      <c r="C561">
        <f>SAFADModel_final_000040[[#This Row],[Whole Building:Facility Total Electric Demand Power '[W'](Hourly) ]]/1000</f>
        <v>35.904165549062654</v>
      </c>
    </row>
    <row r="562" spans="1:3" x14ac:dyDescent="0.25">
      <c r="A562" s="9" t="s">
        <v>417</v>
      </c>
      <c r="B562" s="12">
        <v>112536.83631528313</v>
      </c>
      <c r="C562">
        <f>SAFADModel_final_000040[[#This Row],[Whole Building:Facility Total Electric Demand Power '[W'](Hourly) ]]/1000</f>
        <v>112.53683631528313</v>
      </c>
    </row>
    <row r="563" spans="1:3" x14ac:dyDescent="0.25">
      <c r="A563" s="9" t="s">
        <v>418</v>
      </c>
      <c r="B563" s="12">
        <v>171225.78073565266</v>
      </c>
      <c r="C563">
        <f>SAFADModel_final_000040[[#This Row],[Whole Building:Facility Total Electric Demand Power '[W'](Hourly) ]]/1000</f>
        <v>171.22578073565265</v>
      </c>
    </row>
    <row r="564" spans="1:3" x14ac:dyDescent="0.25">
      <c r="A564" s="9" t="s">
        <v>419</v>
      </c>
      <c r="B564" s="12">
        <v>212829.40957363995</v>
      </c>
      <c r="C564">
        <f>SAFADModel_final_000040[[#This Row],[Whole Building:Facility Total Electric Demand Power '[W'](Hourly) ]]/1000</f>
        <v>212.82940957363994</v>
      </c>
    </row>
    <row r="565" spans="1:3" x14ac:dyDescent="0.25">
      <c r="A565" s="9" t="s">
        <v>420</v>
      </c>
      <c r="B565" s="12">
        <v>259949.39977948612</v>
      </c>
      <c r="C565">
        <f>SAFADModel_final_000040[[#This Row],[Whole Building:Facility Total Electric Demand Power '[W'](Hourly) ]]/1000</f>
        <v>259.9493997794861</v>
      </c>
    </row>
    <row r="566" spans="1:3" x14ac:dyDescent="0.25">
      <c r="A566" s="9" t="s">
        <v>421</v>
      </c>
      <c r="B566" s="12">
        <v>263554.91107018193</v>
      </c>
      <c r="C566">
        <f>SAFADModel_final_000040[[#This Row],[Whole Building:Facility Total Electric Demand Power '[W'](Hourly) ]]/1000</f>
        <v>263.5549110701819</v>
      </c>
    </row>
    <row r="567" spans="1:3" x14ac:dyDescent="0.25">
      <c r="A567" s="9" t="s">
        <v>422</v>
      </c>
      <c r="B567" s="12">
        <v>256114.79139468874</v>
      </c>
      <c r="C567">
        <f>SAFADModel_final_000040[[#This Row],[Whole Building:Facility Total Electric Demand Power '[W'](Hourly) ]]/1000</f>
        <v>256.11479139468872</v>
      </c>
    </row>
    <row r="568" spans="1:3" x14ac:dyDescent="0.25">
      <c r="A568" s="9" t="s">
        <v>423</v>
      </c>
      <c r="B568" s="12">
        <v>262892.56822467415</v>
      </c>
      <c r="C568">
        <f>SAFADModel_final_000040[[#This Row],[Whole Building:Facility Total Electric Demand Power '[W'](Hourly) ]]/1000</f>
        <v>262.89256822467416</v>
      </c>
    </row>
    <row r="569" spans="1:3" x14ac:dyDescent="0.25">
      <c r="A569" s="9" t="s">
        <v>424</v>
      </c>
      <c r="B569" s="12">
        <v>228678.98892545805</v>
      </c>
      <c r="C569">
        <f>SAFADModel_final_000040[[#This Row],[Whole Building:Facility Total Electric Demand Power '[W'](Hourly) ]]/1000</f>
        <v>228.67898892545804</v>
      </c>
    </row>
    <row r="570" spans="1:3" x14ac:dyDescent="0.25">
      <c r="A570" s="9" t="s">
        <v>425</v>
      </c>
      <c r="B570" s="12">
        <v>122478.22280276181</v>
      </c>
      <c r="C570">
        <f>SAFADModel_final_000040[[#This Row],[Whole Building:Facility Total Electric Demand Power '[W'](Hourly) ]]/1000</f>
        <v>122.47822280276181</v>
      </c>
    </row>
    <row r="571" spans="1:3" x14ac:dyDescent="0.25">
      <c r="A571" s="9" t="s">
        <v>426</v>
      </c>
      <c r="B571" s="12">
        <v>73719.609045291145</v>
      </c>
      <c r="C571">
        <f>SAFADModel_final_000040[[#This Row],[Whole Building:Facility Total Electric Demand Power '[W'](Hourly) ]]/1000</f>
        <v>73.719609045291151</v>
      </c>
    </row>
    <row r="572" spans="1:3" x14ac:dyDescent="0.25">
      <c r="A572" s="9" t="s">
        <v>427</v>
      </c>
      <c r="B572" s="12">
        <v>32925.852240036009</v>
      </c>
      <c r="C572">
        <f>SAFADModel_final_000040[[#This Row],[Whole Building:Facility Total Electric Demand Power '[W'](Hourly) ]]/1000</f>
        <v>32.925852240036008</v>
      </c>
    </row>
    <row r="573" spans="1:3" x14ac:dyDescent="0.25">
      <c r="A573" s="9" t="s">
        <v>428</v>
      </c>
      <c r="B573" s="12">
        <v>12704.438353646206</v>
      </c>
      <c r="C573">
        <f>SAFADModel_final_000040[[#This Row],[Whole Building:Facility Total Electric Demand Power '[W'](Hourly) ]]/1000</f>
        <v>12.704438353646207</v>
      </c>
    </row>
    <row r="574" spans="1:3" x14ac:dyDescent="0.25">
      <c r="A574" s="9" t="s">
        <v>429</v>
      </c>
      <c r="B574" s="12">
        <v>12266.762760658143</v>
      </c>
      <c r="C574">
        <f>SAFADModel_final_000040[[#This Row],[Whole Building:Facility Total Electric Demand Power '[W'](Hourly) ]]/1000</f>
        <v>12.266762760658143</v>
      </c>
    </row>
    <row r="575" spans="1:3" x14ac:dyDescent="0.25">
      <c r="A575" s="9" t="s">
        <v>430</v>
      </c>
      <c r="B575" s="12">
        <v>11830.803184194869</v>
      </c>
      <c r="C575">
        <f>SAFADModel_final_000040[[#This Row],[Whole Building:Facility Total Electric Demand Power '[W'](Hourly) ]]/1000</f>
        <v>11.830803184194869</v>
      </c>
    </row>
    <row r="576" spans="1:3" x14ac:dyDescent="0.25">
      <c r="A576" s="9" t="s">
        <v>431</v>
      </c>
      <c r="B576" s="12">
        <v>11806.725582578947</v>
      </c>
      <c r="C576">
        <f>SAFADModel_final_000040[[#This Row],[Whole Building:Facility Total Electric Demand Power '[W'](Hourly) ]]/1000</f>
        <v>11.806725582578947</v>
      </c>
    </row>
    <row r="577" spans="1:3" x14ac:dyDescent="0.25">
      <c r="A577" s="9" t="s">
        <v>432</v>
      </c>
      <c r="B577" s="12">
        <v>11778.915332127914</v>
      </c>
      <c r="C577">
        <f>SAFADModel_final_000040[[#This Row],[Whole Building:Facility Total Electric Demand Power '[W'](Hourly) ]]/1000</f>
        <v>11.778915332127914</v>
      </c>
    </row>
    <row r="578" spans="1:3" x14ac:dyDescent="0.25">
      <c r="A578" s="9" t="s">
        <v>433</v>
      </c>
      <c r="B578" s="12">
        <v>11751.367692811466</v>
      </c>
      <c r="C578">
        <f>SAFADModel_final_000040[[#This Row],[Whole Building:Facility Total Electric Demand Power '[W'](Hourly) ]]/1000</f>
        <v>11.751367692811465</v>
      </c>
    </row>
    <row r="579" spans="1:3" x14ac:dyDescent="0.25">
      <c r="A579" s="9" t="s">
        <v>434</v>
      </c>
      <c r="B579" s="12">
        <v>11738.075365947376</v>
      </c>
      <c r="C579">
        <f>SAFADModel_final_000040[[#This Row],[Whole Building:Facility Total Electric Demand Power '[W'](Hourly) ]]/1000</f>
        <v>11.738075365947376</v>
      </c>
    </row>
    <row r="580" spans="1:3" x14ac:dyDescent="0.25">
      <c r="A580" s="9" t="s">
        <v>435</v>
      </c>
      <c r="B580" s="12">
        <v>11688.094041487993</v>
      </c>
      <c r="C580">
        <f>SAFADModel_final_000040[[#This Row],[Whole Building:Facility Total Electric Demand Power '[W'](Hourly) ]]/1000</f>
        <v>11.688094041487993</v>
      </c>
    </row>
    <row r="581" spans="1:3" x14ac:dyDescent="0.25">
      <c r="A581" s="9" t="s">
        <v>436</v>
      </c>
      <c r="B581" s="12">
        <v>11615.021569682867</v>
      </c>
      <c r="C581">
        <f>SAFADModel_final_000040[[#This Row],[Whole Building:Facility Total Electric Demand Power '[W'](Hourly) ]]/1000</f>
        <v>11.615021569682867</v>
      </c>
    </row>
    <row r="582" spans="1:3" x14ac:dyDescent="0.25">
      <c r="A582" s="9" t="s">
        <v>437</v>
      </c>
      <c r="B582" s="12">
        <v>11540.232540913508</v>
      </c>
      <c r="C582">
        <f>SAFADModel_final_000040[[#This Row],[Whole Building:Facility Total Electric Demand Power '[W'](Hourly) ]]/1000</f>
        <v>11.540232540913509</v>
      </c>
    </row>
    <row r="583" spans="1:3" x14ac:dyDescent="0.25">
      <c r="A583" s="9" t="s">
        <v>438</v>
      </c>
      <c r="B583" s="12">
        <v>11550.559812704547</v>
      </c>
      <c r="C583">
        <f>SAFADModel_final_000040[[#This Row],[Whole Building:Facility Total Electric Demand Power '[W'](Hourly) ]]/1000</f>
        <v>11.550559812704547</v>
      </c>
    </row>
    <row r="584" spans="1:3" x14ac:dyDescent="0.25">
      <c r="A584" s="9" t="s">
        <v>439</v>
      </c>
      <c r="B584" s="12">
        <v>11712.336941021198</v>
      </c>
      <c r="C584">
        <f>SAFADModel_final_000040[[#This Row],[Whole Building:Facility Total Electric Demand Power '[W'](Hourly) ]]/1000</f>
        <v>11.712336941021197</v>
      </c>
    </row>
    <row r="585" spans="1:3" x14ac:dyDescent="0.25">
      <c r="A585" s="9" t="s">
        <v>440</v>
      </c>
      <c r="B585" s="12">
        <v>33207.509587306784</v>
      </c>
      <c r="C585">
        <f>SAFADModel_final_000040[[#This Row],[Whole Building:Facility Total Electric Demand Power '[W'](Hourly) ]]/1000</f>
        <v>33.207509587306781</v>
      </c>
    </row>
    <row r="586" spans="1:3" x14ac:dyDescent="0.25">
      <c r="A586" s="9" t="s">
        <v>441</v>
      </c>
      <c r="B586" s="12">
        <v>168996.87301767871</v>
      </c>
      <c r="C586">
        <f>SAFADModel_final_000040[[#This Row],[Whole Building:Facility Total Electric Demand Power '[W'](Hourly) ]]/1000</f>
        <v>168.99687301767869</v>
      </c>
    </row>
    <row r="587" spans="1:3" x14ac:dyDescent="0.25">
      <c r="A587" s="9" t="s">
        <v>442</v>
      </c>
      <c r="B587" s="12">
        <v>218288.77316975372</v>
      </c>
      <c r="C587">
        <f>SAFADModel_final_000040[[#This Row],[Whole Building:Facility Total Electric Demand Power '[W'](Hourly) ]]/1000</f>
        <v>218.28877316975371</v>
      </c>
    </row>
    <row r="588" spans="1:3" x14ac:dyDescent="0.25">
      <c r="A588" s="9" t="s">
        <v>443</v>
      </c>
      <c r="B588" s="12">
        <v>241319.77788744005</v>
      </c>
      <c r="C588">
        <f>SAFADModel_final_000040[[#This Row],[Whole Building:Facility Total Electric Demand Power '[W'](Hourly) ]]/1000</f>
        <v>241.31977788744004</v>
      </c>
    </row>
    <row r="589" spans="1:3" x14ac:dyDescent="0.25">
      <c r="A589" s="9" t="s">
        <v>444</v>
      </c>
      <c r="B589" s="12">
        <v>243226.69789216763</v>
      </c>
      <c r="C589">
        <f>SAFADModel_final_000040[[#This Row],[Whole Building:Facility Total Electric Demand Power '[W'](Hourly) ]]/1000</f>
        <v>243.22669789216764</v>
      </c>
    </row>
    <row r="590" spans="1:3" x14ac:dyDescent="0.25">
      <c r="A590" s="9" t="s">
        <v>445</v>
      </c>
      <c r="B590" s="12">
        <v>247234.37369673626</v>
      </c>
      <c r="C590">
        <f>SAFADModel_final_000040[[#This Row],[Whole Building:Facility Total Electric Demand Power '[W'](Hourly) ]]/1000</f>
        <v>247.23437369673627</v>
      </c>
    </row>
    <row r="591" spans="1:3" x14ac:dyDescent="0.25">
      <c r="A591" s="9" t="s">
        <v>446</v>
      </c>
      <c r="B591" s="12">
        <v>265735.0431404796</v>
      </c>
      <c r="C591">
        <f>SAFADModel_final_000040[[#This Row],[Whole Building:Facility Total Electric Demand Power '[W'](Hourly) ]]/1000</f>
        <v>265.7350431404796</v>
      </c>
    </row>
    <row r="592" spans="1:3" x14ac:dyDescent="0.25">
      <c r="A592" s="9" t="s">
        <v>447</v>
      </c>
      <c r="B592" s="12">
        <v>275128.61737050983</v>
      </c>
      <c r="C592">
        <f>SAFADModel_final_000040[[#This Row],[Whole Building:Facility Total Electric Demand Power '[W'](Hourly) ]]/1000</f>
        <v>275.12861737050986</v>
      </c>
    </row>
    <row r="593" spans="1:3" x14ac:dyDescent="0.25">
      <c r="A593" s="9" t="s">
        <v>448</v>
      </c>
      <c r="B593" s="12">
        <v>270958.23737297987</v>
      </c>
      <c r="C593">
        <f>SAFADModel_final_000040[[#This Row],[Whole Building:Facility Total Electric Demand Power '[W'](Hourly) ]]/1000</f>
        <v>270.95823737297985</v>
      </c>
    </row>
    <row r="594" spans="1:3" x14ac:dyDescent="0.25">
      <c r="A594" s="9" t="s">
        <v>449</v>
      </c>
      <c r="B594" s="12">
        <v>248988.61095931739</v>
      </c>
      <c r="C594">
        <f>SAFADModel_final_000040[[#This Row],[Whole Building:Facility Total Electric Demand Power '[W'](Hourly) ]]/1000</f>
        <v>248.98861095931738</v>
      </c>
    </row>
    <row r="595" spans="1:3" x14ac:dyDescent="0.25">
      <c r="A595" s="9" t="s">
        <v>450</v>
      </c>
      <c r="B595" s="12">
        <v>119618.78339264711</v>
      </c>
      <c r="C595">
        <f>SAFADModel_final_000040[[#This Row],[Whole Building:Facility Total Electric Demand Power '[W'](Hourly) ]]/1000</f>
        <v>119.6187833926471</v>
      </c>
    </row>
    <row r="596" spans="1:3" x14ac:dyDescent="0.25">
      <c r="A596" s="9" t="s">
        <v>451</v>
      </c>
      <c r="B596" s="12">
        <v>85802.751661015049</v>
      </c>
      <c r="C596">
        <f>SAFADModel_final_000040[[#This Row],[Whole Building:Facility Total Electric Demand Power '[W'](Hourly) ]]/1000</f>
        <v>85.802751661015051</v>
      </c>
    </row>
    <row r="597" spans="1:3" x14ac:dyDescent="0.25">
      <c r="A597" s="9" t="s">
        <v>452</v>
      </c>
      <c r="B597" s="12">
        <v>61735.24931798406</v>
      </c>
      <c r="C597">
        <f>SAFADModel_final_000040[[#This Row],[Whole Building:Facility Total Electric Demand Power '[W'](Hourly) ]]/1000</f>
        <v>61.735249317984064</v>
      </c>
    </row>
    <row r="598" spans="1:3" x14ac:dyDescent="0.25">
      <c r="A598" s="9" t="s">
        <v>453</v>
      </c>
      <c r="B598" s="12">
        <v>11870.298376950204</v>
      </c>
      <c r="C598">
        <f>SAFADModel_final_000040[[#This Row],[Whole Building:Facility Total Electric Demand Power '[W'](Hourly) ]]/1000</f>
        <v>11.870298376950204</v>
      </c>
    </row>
    <row r="599" spans="1:3" x14ac:dyDescent="0.25">
      <c r="A599" s="9" t="s">
        <v>454</v>
      </c>
      <c r="B599" s="12">
        <v>11852.282661809506</v>
      </c>
      <c r="C599">
        <f>SAFADModel_final_000040[[#This Row],[Whole Building:Facility Total Electric Demand Power '[W'](Hourly) ]]/1000</f>
        <v>11.852282661809506</v>
      </c>
    </row>
    <row r="600" spans="1:3" x14ac:dyDescent="0.25">
      <c r="A600" s="9" t="s">
        <v>455</v>
      </c>
      <c r="B600" s="12">
        <v>11837.403284931488</v>
      </c>
      <c r="C600">
        <f>SAFADModel_final_000040[[#This Row],[Whole Building:Facility Total Electric Demand Power '[W'](Hourly) ]]/1000</f>
        <v>11.837403284931488</v>
      </c>
    </row>
    <row r="601" spans="1:3" x14ac:dyDescent="0.25">
      <c r="A601" s="9" t="s">
        <v>456</v>
      </c>
      <c r="B601" s="12">
        <v>11818.997834773749</v>
      </c>
      <c r="C601">
        <f>SAFADModel_final_000040[[#This Row],[Whole Building:Facility Total Electric Demand Power '[W'](Hourly) ]]/1000</f>
        <v>11.818997834773748</v>
      </c>
    </row>
    <row r="602" spans="1:3" x14ac:dyDescent="0.25">
      <c r="A602" s="9" t="s">
        <v>457</v>
      </c>
      <c r="B602" s="12">
        <v>11800.842970979798</v>
      </c>
      <c r="C602">
        <f>SAFADModel_final_000040[[#This Row],[Whole Building:Facility Total Electric Demand Power '[W'](Hourly) ]]/1000</f>
        <v>11.800842970979799</v>
      </c>
    </row>
    <row r="603" spans="1:3" x14ac:dyDescent="0.25">
      <c r="A603" s="9" t="s">
        <v>458</v>
      </c>
      <c r="B603" s="12">
        <v>11774.424772940603</v>
      </c>
      <c r="C603">
        <f>SAFADModel_final_000040[[#This Row],[Whole Building:Facility Total Electric Demand Power '[W'](Hourly) ]]/1000</f>
        <v>11.774424772940604</v>
      </c>
    </row>
    <row r="604" spans="1:3" x14ac:dyDescent="0.25">
      <c r="A604" s="9" t="s">
        <v>459</v>
      </c>
      <c r="B604" s="12">
        <v>11728.752073479949</v>
      </c>
      <c r="C604">
        <f>SAFADModel_final_000040[[#This Row],[Whole Building:Facility Total Electric Demand Power '[W'](Hourly) ]]/1000</f>
        <v>11.728752073479949</v>
      </c>
    </row>
    <row r="605" spans="1:3" x14ac:dyDescent="0.25">
      <c r="A605" s="9" t="s">
        <v>460</v>
      </c>
      <c r="B605" s="12">
        <v>11676.582490584706</v>
      </c>
      <c r="C605">
        <f>SAFADModel_final_000040[[#This Row],[Whole Building:Facility Total Electric Demand Power '[W'](Hourly) ]]/1000</f>
        <v>11.676582490584705</v>
      </c>
    </row>
    <row r="606" spans="1:3" x14ac:dyDescent="0.25">
      <c r="A606" s="9" t="s">
        <v>461</v>
      </c>
      <c r="B606" s="12">
        <v>11635.87066014988</v>
      </c>
      <c r="C606">
        <f>SAFADModel_final_000040[[#This Row],[Whole Building:Facility Total Electric Demand Power '[W'](Hourly) ]]/1000</f>
        <v>11.63587066014988</v>
      </c>
    </row>
    <row r="607" spans="1:3" x14ac:dyDescent="0.25">
      <c r="A607" s="9" t="s">
        <v>462</v>
      </c>
      <c r="B607" s="12">
        <v>11633.51118090642</v>
      </c>
      <c r="C607">
        <f>SAFADModel_final_000040[[#This Row],[Whole Building:Facility Total Electric Demand Power '[W'](Hourly) ]]/1000</f>
        <v>11.633511180906421</v>
      </c>
    </row>
    <row r="608" spans="1:3" x14ac:dyDescent="0.25">
      <c r="A608" s="9" t="s">
        <v>463</v>
      </c>
      <c r="B608" s="12">
        <v>11708.819555789594</v>
      </c>
      <c r="C608">
        <f>SAFADModel_final_000040[[#This Row],[Whole Building:Facility Total Electric Demand Power '[W'](Hourly) ]]/1000</f>
        <v>11.708819555789594</v>
      </c>
    </row>
    <row r="609" spans="1:3" x14ac:dyDescent="0.25">
      <c r="A609" s="9" t="s">
        <v>464</v>
      </c>
      <c r="B609" s="12">
        <v>40463.957904931602</v>
      </c>
      <c r="C609">
        <f>SAFADModel_final_000040[[#This Row],[Whole Building:Facility Total Electric Demand Power '[W'](Hourly) ]]/1000</f>
        <v>40.463957904931604</v>
      </c>
    </row>
    <row r="610" spans="1:3" x14ac:dyDescent="0.25">
      <c r="A610" s="9" t="s">
        <v>465</v>
      </c>
      <c r="B610" s="12">
        <v>131635.47422169021</v>
      </c>
      <c r="C610">
        <f>SAFADModel_final_000040[[#This Row],[Whole Building:Facility Total Electric Demand Power '[W'](Hourly) ]]/1000</f>
        <v>131.6354742216902</v>
      </c>
    </row>
    <row r="611" spans="1:3" x14ac:dyDescent="0.25">
      <c r="A611" s="9" t="s">
        <v>466</v>
      </c>
      <c r="B611" s="12">
        <v>221322.72733115789</v>
      </c>
      <c r="C611">
        <f>SAFADModel_final_000040[[#This Row],[Whole Building:Facility Total Electric Demand Power '[W'](Hourly) ]]/1000</f>
        <v>221.32272733115789</v>
      </c>
    </row>
    <row r="612" spans="1:3" x14ac:dyDescent="0.25">
      <c r="A612" s="9" t="s">
        <v>467</v>
      </c>
      <c r="B612" s="12">
        <v>226028.88996163616</v>
      </c>
      <c r="C612">
        <f>SAFADModel_final_000040[[#This Row],[Whole Building:Facility Total Electric Demand Power '[W'](Hourly) ]]/1000</f>
        <v>226.02888996163617</v>
      </c>
    </row>
    <row r="613" spans="1:3" x14ac:dyDescent="0.25">
      <c r="A613" s="9" t="s">
        <v>468</v>
      </c>
      <c r="B613" s="12">
        <v>234174.13071757302</v>
      </c>
      <c r="C613">
        <f>SAFADModel_final_000040[[#This Row],[Whole Building:Facility Total Electric Demand Power '[W'](Hourly) ]]/1000</f>
        <v>234.17413071757301</v>
      </c>
    </row>
    <row r="614" spans="1:3" x14ac:dyDescent="0.25">
      <c r="A614" s="9" t="s">
        <v>469</v>
      </c>
      <c r="B614" s="12">
        <v>246075.03059716593</v>
      </c>
      <c r="C614">
        <f>SAFADModel_final_000040[[#This Row],[Whole Building:Facility Total Electric Demand Power '[W'](Hourly) ]]/1000</f>
        <v>246.07503059716592</v>
      </c>
    </row>
    <row r="615" spans="1:3" x14ac:dyDescent="0.25">
      <c r="A615" s="9" t="s">
        <v>470</v>
      </c>
      <c r="B615" s="12">
        <v>253073.49317076872</v>
      </c>
      <c r="C615">
        <f>SAFADModel_final_000040[[#This Row],[Whole Building:Facility Total Electric Demand Power '[W'](Hourly) ]]/1000</f>
        <v>253.07349317076873</v>
      </c>
    </row>
    <row r="616" spans="1:3" x14ac:dyDescent="0.25">
      <c r="A616" s="9" t="s">
        <v>471</v>
      </c>
      <c r="B616" s="12">
        <v>238639.99175985693</v>
      </c>
      <c r="C616">
        <f>SAFADModel_final_000040[[#This Row],[Whole Building:Facility Total Electric Demand Power '[W'](Hourly) ]]/1000</f>
        <v>238.63999175985694</v>
      </c>
    </row>
    <row r="617" spans="1:3" x14ac:dyDescent="0.25">
      <c r="A617" s="9" t="s">
        <v>472</v>
      </c>
      <c r="B617" s="12">
        <v>206932.55588204949</v>
      </c>
      <c r="C617">
        <f>SAFADModel_final_000040[[#This Row],[Whole Building:Facility Total Electric Demand Power '[W'](Hourly) ]]/1000</f>
        <v>206.93255588204948</v>
      </c>
    </row>
    <row r="618" spans="1:3" x14ac:dyDescent="0.25">
      <c r="A618" s="9" t="s">
        <v>473</v>
      </c>
      <c r="B618" s="12">
        <v>185955.78626891878</v>
      </c>
      <c r="C618">
        <f>SAFADModel_final_000040[[#This Row],[Whole Building:Facility Total Electric Demand Power '[W'](Hourly) ]]/1000</f>
        <v>185.95578626891879</v>
      </c>
    </row>
    <row r="619" spans="1:3" x14ac:dyDescent="0.25">
      <c r="A619" s="9" t="s">
        <v>474</v>
      </c>
      <c r="B619" s="12">
        <v>75721.878708222488</v>
      </c>
      <c r="C619">
        <f>SAFADModel_final_000040[[#This Row],[Whole Building:Facility Total Electric Demand Power '[W'](Hourly) ]]/1000</f>
        <v>75.721878708222491</v>
      </c>
    </row>
    <row r="620" spans="1:3" x14ac:dyDescent="0.25">
      <c r="A620" s="9" t="s">
        <v>475</v>
      </c>
      <c r="B620" s="12">
        <v>39226.299228092139</v>
      </c>
      <c r="C620">
        <f>SAFADModel_final_000040[[#This Row],[Whole Building:Facility Total Electric Demand Power '[W'](Hourly) ]]/1000</f>
        <v>39.226299228092138</v>
      </c>
    </row>
    <row r="621" spans="1:3" x14ac:dyDescent="0.25">
      <c r="A621" s="9" t="s">
        <v>476</v>
      </c>
      <c r="B621" s="12">
        <v>24168.177148607065</v>
      </c>
      <c r="C621">
        <f>SAFADModel_final_000040[[#This Row],[Whole Building:Facility Total Electric Demand Power '[W'](Hourly) ]]/1000</f>
        <v>24.168177148607064</v>
      </c>
    </row>
    <row r="622" spans="1:3" x14ac:dyDescent="0.25">
      <c r="A622" s="9" t="s">
        <v>477</v>
      </c>
      <c r="B622" s="12">
        <v>17950.510991774008</v>
      </c>
      <c r="C622">
        <f>SAFADModel_final_000040[[#This Row],[Whole Building:Facility Total Electric Demand Power '[W'](Hourly) ]]/1000</f>
        <v>17.95051099177401</v>
      </c>
    </row>
    <row r="623" spans="1:3" x14ac:dyDescent="0.25">
      <c r="A623" s="9" t="s">
        <v>478</v>
      </c>
      <c r="B623" s="12">
        <v>11811.313697642188</v>
      </c>
      <c r="C623">
        <f>SAFADModel_final_000040[[#This Row],[Whole Building:Facility Total Electric Demand Power '[W'](Hourly) ]]/1000</f>
        <v>11.811313697642188</v>
      </c>
    </row>
    <row r="624" spans="1:3" x14ac:dyDescent="0.25">
      <c r="A624" s="9" t="s">
        <v>479</v>
      </c>
      <c r="B624" s="12">
        <v>11849.146862763824</v>
      </c>
      <c r="C624">
        <f>SAFADModel_final_000040[[#This Row],[Whole Building:Facility Total Electric Demand Power '[W'](Hourly) ]]/1000</f>
        <v>11.849146862763824</v>
      </c>
    </row>
    <row r="625" spans="1:3" x14ac:dyDescent="0.25">
      <c r="A625" s="9" t="s">
        <v>480</v>
      </c>
      <c r="B625" s="12">
        <v>11864.683465658718</v>
      </c>
      <c r="C625">
        <f>SAFADModel_final_000040[[#This Row],[Whole Building:Facility Total Electric Demand Power '[W'](Hourly) ]]/1000</f>
        <v>11.864683465658718</v>
      </c>
    </row>
    <row r="626" spans="1:3" x14ac:dyDescent="0.25">
      <c r="A626" s="9" t="s">
        <v>677</v>
      </c>
      <c r="B626" s="12">
        <v>11843.348954544586</v>
      </c>
      <c r="C626">
        <f>SAFADModel_final_000040[[#This Row],[Whole Building:Facility Total Electric Demand Power '[W'](Hourly) ]]/1000</f>
        <v>11.843348954544586</v>
      </c>
    </row>
    <row r="627" spans="1:3" x14ac:dyDescent="0.25">
      <c r="A627" s="9" t="s">
        <v>678</v>
      </c>
      <c r="B627" s="12">
        <v>11815.014873983702</v>
      </c>
      <c r="C627">
        <f>SAFADModel_final_000040[[#This Row],[Whole Building:Facility Total Electric Demand Power '[W'](Hourly) ]]/1000</f>
        <v>11.815014873983703</v>
      </c>
    </row>
    <row r="628" spans="1:3" x14ac:dyDescent="0.25">
      <c r="A628" s="9" t="s">
        <v>679</v>
      </c>
      <c r="B628" s="12">
        <v>11779.792326926225</v>
      </c>
      <c r="C628">
        <f>SAFADModel_final_000040[[#This Row],[Whole Building:Facility Total Electric Demand Power '[W'](Hourly) ]]/1000</f>
        <v>11.779792326926225</v>
      </c>
    </row>
    <row r="629" spans="1:3" x14ac:dyDescent="0.25">
      <c r="A629" s="9" t="s">
        <v>680</v>
      </c>
      <c r="B629" s="12">
        <v>11717.484196401916</v>
      </c>
      <c r="C629">
        <f>SAFADModel_final_000040[[#This Row],[Whole Building:Facility Total Electric Demand Power '[W'](Hourly) ]]/1000</f>
        <v>11.717484196401916</v>
      </c>
    </row>
    <row r="630" spans="1:3" x14ac:dyDescent="0.25">
      <c r="A630" s="9" t="s">
        <v>681</v>
      </c>
      <c r="B630" s="12">
        <v>11634.705051209836</v>
      </c>
      <c r="C630">
        <f>SAFADModel_final_000040[[#This Row],[Whole Building:Facility Total Electric Demand Power '[W'](Hourly) ]]/1000</f>
        <v>11.634705051209837</v>
      </c>
    </row>
    <row r="631" spans="1:3" x14ac:dyDescent="0.25">
      <c r="A631" s="9" t="s">
        <v>682</v>
      </c>
      <c r="B631" s="12">
        <v>11589.459146558504</v>
      </c>
      <c r="C631">
        <f>SAFADModel_final_000040[[#This Row],[Whole Building:Facility Total Electric Demand Power '[W'](Hourly) ]]/1000</f>
        <v>11.589459146558504</v>
      </c>
    </row>
    <row r="632" spans="1:3" x14ac:dyDescent="0.25">
      <c r="A632" s="9" t="s">
        <v>683</v>
      </c>
      <c r="B632" s="12">
        <v>11645.204531397285</v>
      </c>
      <c r="C632">
        <f>SAFADModel_final_000040[[#This Row],[Whole Building:Facility Total Electric Demand Power '[W'](Hourly) ]]/1000</f>
        <v>11.645204531397285</v>
      </c>
    </row>
    <row r="633" spans="1:3" x14ac:dyDescent="0.25">
      <c r="A633" s="9" t="s">
        <v>684</v>
      </c>
      <c r="B633" s="12">
        <v>11752.012885158974</v>
      </c>
      <c r="C633">
        <f>SAFADModel_final_000040[[#This Row],[Whole Building:Facility Total Electric Demand Power '[W'](Hourly) ]]/1000</f>
        <v>11.752012885158974</v>
      </c>
    </row>
    <row r="634" spans="1:3" x14ac:dyDescent="0.25">
      <c r="A634" s="9" t="s">
        <v>685</v>
      </c>
      <c r="B634" s="12">
        <v>47732.748648960063</v>
      </c>
      <c r="C634">
        <f>SAFADModel_final_000040[[#This Row],[Whole Building:Facility Total Electric Demand Power '[W'](Hourly) ]]/1000</f>
        <v>47.732748648960062</v>
      </c>
    </row>
    <row r="635" spans="1:3" x14ac:dyDescent="0.25">
      <c r="A635" s="9" t="s">
        <v>686</v>
      </c>
      <c r="B635" s="12">
        <v>82364.901724753523</v>
      </c>
      <c r="C635">
        <f>SAFADModel_final_000040[[#This Row],[Whole Building:Facility Total Electric Demand Power '[W'](Hourly) ]]/1000</f>
        <v>82.364901724753523</v>
      </c>
    </row>
    <row r="636" spans="1:3" x14ac:dyDescent="0.25">
      <c r="A636" s="9" t="s">
        <v>687</v>
      </c>
      <c r="B636" s="12">
        <v>110326.61966874677</v>
      </c>
      <c r="C636">
        <f>SAFADModel_final_000040[[#This Row],[Whole Building:Facility Total Electric Demand Power '[W'](Hourly) ]]/1000</f>
        <v>110.32661966874677</v>
      </c>
    </row>
    <row r="637" spans="1:3" x14ac:dyDescent="0.25">
      <c r="A637" s="9" t="s">
        <v>688</v>
      </c>
      <c r="B637" s="12">
        <v>115945.9360786584</v>
      </c>
      <c r="C637">
        <f>SAFADModel_final_000040[[#This Row],[Whole Building:Facility Total Electric Demand Power '[W'](Hourly) ]]/1000</f>
        <v>115.94593607865841</v>
      </c>
    </row>
    <row r="638" spans="1:3" x14ac:dyDescent="0.25">
      <c r="A638" s="9" t="s">
        <v>689</v>
      </c>
      <c r="B638" s="12">
        <v>106044.76576754353</v>
      </c>
      <c r="C638">
        <f>SAFADModel_final_000040[[#This Row],[Whole Building:Facility Total Electric Demand Power '[W'](Hourly) ]]/1000</f>
        <v>106.04476576754354</v>
      </c>
    </row>
    <row r="639" spans="1:3" x14ac:dyDescent="0.25">
      <c r="A639" s="9" t="s">
        <v>690</v>
      </c>
      <c r="B639" s="12">
        <v>95774.828956995858</v>
      </c>
      <c r="C639">
        <f>SAFADModel_final_000040[[#This Row],[Whole Building:Facility Total Electric Demand Power '[W'](Hourly) ]]/1000</f>
        <v>95.774828956995862</v>
      </c>
    </row>
    <row r="640" spans="1:3" x14ac:dyDescent="0.25">
      <c r="A640" s="9" t="s">
        <v>691</v>
      </c>
      <c r="B640" s="12">
        <v>92138.806737592036</v>
      </c>
      <c r="C640">
        <f>SAFADModel_final_000040[[#This Row],[Whole Building:Facility Total Electric Demand Power '[W'](Hourly) ]]/1000</f>
        <v>92.138806737592034</v>
      </c>
    </row>
    <row r="641" spans="1:3" x14ac:dyDescent="0.25">
      <c r="A641" s="9" t="s">
        <v>692</v>
      </c>
      <c r="B641" s="12">
        <v>81214.727592917756</v>
      </c>
      <c r="C641">
        <f>SAFADModel_final_000040[[#This Row],[Whole Building:Facility Total Electric Demand Power '[W'](Hourly) ]]/1000</f>
        <v>81.214727592917754</v>
      </c>
    </row>
    <row r="642" spans="1:3" x14ac:dyDescent="0.25">
      <c r="A642" s="9" t="s">
        <v>693</v>
      </c>
      <c r="B642" s="12">
        <v>67538.140737996422</v>
      </c>
      <c r="C642">
        <f>SAFADModel_final_000040[[#This Row],[Whole Building:Facility Total Electric Demand Power '[W'](Hourly) ]]/1000</f>
        <v>67.538140737996429</v>
      </c>
    </row>
    <row r="643" spans="1:3" x14ac:dyDescent="0.25">
      <c r="A643" s="9" t="s">
        <v>694</v>
      </c>
      <c r="B643" s="12">
        <v>56943.816020396225</v>
      </c>
      <c r="C643">
        <f>SAFADModel_final_000040[[#This Row],[Whole Building:Facility Total Electric Demand Power '[W'](Hourly) ]]/1000</f>
        <v>56.943816020396227</v>
      </c>
    </row>
    <row r="644" spans="1:3" x14ac:dyDescent="0.25">
      <c r="A644" s="9" t="s">
        <v>695</v>
      </c>
      <c r="B644" s="12">
        <v>44752.492622577374</v>
      </c>
      <c r="C644">
        <f>SAFADModel_final_000040[[#This Row],[Whole Building:Facility Total Electric Demand Power '[W'](Hourly) ]]/1000</f>
        <v>44.752492622577371</v>
      </c>
    </row>
    <row r="645" spans="1:3" x14ac:dyDescent="0.25">
      <c r="A645" s="9" t="s">
        <v>696</v>
      </c>
      <c r="B645" s="12">
        <v>25714.732189043967</v>
      </c>
      <c r="C645">
        <f>SAFADModel_final_000040[[#This Row],[Whole Building:Facility Total Electric Demand Power '[W'](Hourly) ]]/1000</f>
        <v>25.714732189043968</v>
      </c>
    </row>
    <row r="646" spans="1:3" x14ac:dyDescent="0.25">
      <c r="A646" s="9" t="s">
        <v>697</v>
      </c>
      <c r="B646" s="12">
        <v>23594.83241692913</v>
      </c>
      <c r="C646">
        <f>SAFADModel_final_000040[[#This Row],[Whole Building:Facility Total Electric Demand Power '[W'](Hourly) ]]/1000</f>
        <v>23.59483241692913</v>
      </c>
    </row>
    <row r="647" spans="1:3" x14ac:dyDescent="0.25">
      <c r="A647" s="9" t="s">
        <v>698</v>
      </c>
      <c r="B647" s="12">
        <v>11921.437055703342</v>
      </c>
      <c r="C647">
        <f>SAFADModel_final_000040[[#This Row],[Whole Building:Facility Total Electric Demand Power '[W'](Hourly) ]]/1000</f>
        <v>11.921437055703342</v>
      </c>
    </row>
    <row r="648" spans="1:3" x14ac:dyDescent="0.25">
      <c r="A648" s="9" t="s">
        <v>699</v>
      </c>
      <c r="B648" s="12">
        <v>11923.07016028627</v>
      </c>
      <c r="C648">
        <f>SAFADModel_final_000040[[#This Row],[Whole Building:Facility Total Electric Demand Power '[W'](Hourly) ]]/1000</f>
        <v>11.923070160286271</v>
      </c>
    </row>
    <row r="649" spans="1:3" x14ac:dyDescent="0.25">
      <c r="A649" s="9" t="s">
        <v>700</v>
      </c>
      <c r="B649" s="12">
        <v>11910.988907428544</v>
      </c>
      <c r="C649">
        <f>SAFADModel_final_000040[[#This Row],[Whole Building:Facility Total Electric Demand Power '[W'](Hourly) ]]/1000</f>
        <v>11.910988907428544</v>
      </c>
    </row>
    <row r="650" spans="1:3" x14ac:dyDescent="0.25">
      <c r="A650" s="9" t="s">
        <v>701</v>
      </c>
      <c r="B650" s="12">
        <v>11881.599415688006</v>
      </c>
      <c r="C650">
        <f>SAFADModel_final_000040[[#This Row],[Whole Building:Facility Total Electric Demand Power '[W'](Hourly) ]]/1000</f>
        <v>11.881599415688006</v>
      </c>
    </row>
    <row r="651" spans="1:3" x14ac:dyDescent="0.25">
      <c r="A651" s="9" t="s">
        <v>702</v>
      </c>
      <c r="B651" s="12">
        <v>11853.484400694417</v>
      </c>
      <c r="C651">
        <f>SAFADModel_final_000040[[#This Row],[Whole Building:Facility Total Electric Demand Power '[W'](Hourly) ]]/1000</f>
        <v>11.853484400694416</v>
      </c>
    </row>
    <row r="652" spans="1:3" x14ac:dyDescent="0.25">
      <c r="A652" s="9" t="s">
        <v>703</v>
      </c>
      <c r="B652" s="12">
        <v>11836.501233655619</v>
      </c>
      <c r="C652">
        <f>SAFADModel_final_000040[[#This Row],[Whole Building:Facility Total Electric Demand Power '[W'](Hourly) ]]/1000</f>
        <v>11.836501233655619</v>
      </c>
    </row>
    <row r="653" spans="1:3" x14ac:dyDescent="0.25">
      <c r="A653" s="9" t="s">
        <v>704</v>
      </c>
      <c r="B653" s="12">
        <v>11814.959783815531</v>
      </c>
      <c r="C653">
        <f>SAFADModel_final_000040[[#This Row],[Whole Building:Facility Total Electric Demand Power '[W'](Hourly) ]]/1000</f>
        <v>11.814959783815532</v>
      </c>
    </row>
    <row r="654" spans="1:3" x14ac:dyDescent="0.25">
      <c r="A654" s="9" t="s">
        <v>705</v>
      </c>
      <c r="B654" s="12">
        <v>11787.608476681424</v>
      </c>
      <c r="C654">
        <f>SAFADModel_final_000040[[#This Row],[Whole Building:Facility Total Electric Demand Power '[W'](Hourly) ]]/1000</f>
        <v>11.787608476681424</v>
      </c>
    </row>
    <row r="655" spans="1:3" x14ac:dyDescent="0.25">
      <c r="A655" s="9" t="s">
        <v>706</v>
      </c>
      <c r="B655" s="12">
        <v>11806.00826275478</v>
      </c>
      <c r="C655">
        <f>SAFADModel_final_000040[[#This Row],[Whole Building:Facility Total Electric Demand Power '[W'](Hourly) ]]/1000</f>
        <v>11.80600826275478</v>
      </c>
    </row>
    <row r="656" spans="1:3" x14ac:dyDescent="0.25">
      <c r="A656" s="9" t="s">
        <v>707</v>
      </c>
      <c r="B656" s="12">
        <v>11884.670706309727</v>
      </c>
      <c r="C656">
        <f>SAFADModel_final_000040[[#This Row],[Whole Building:Facility Total Electric Demand Power '[W'](Hourly) ]]/1000</f>
        <v>11.884670706309727</v>
      </c>
    </row>
    <row r="657" spans="1:3" x14ac:dyDescent="0.25">
      <c r="A657" s="9" t="s">
        <v>708</v>
      </c>
      <c r="B657" s="12">
        <v>11967.040704208304</v>
      </c>
      <c r="C657">
        <f>SAFADModel_final_000040[[#This Row],[Whole Building:Facility Total Electric Demand Power '[W'](Hourly) ]]/1000</f>
        <v>11.967040704208305</v>
      </c>
    </row>
    <row r="658" spans="1:3" x14ac:dyDescent="0.25">
      <c r="A658" s="9" t="s">
        <v>709</v>
      </c>
      <c r="B658" s="12">
        <v>12029.128452325187</v>
      </c>
      <c r="C658">
        <f>SAFADModel_final_000040[[#This Row],[Whole Building:Facility Total Electric Demand Power '[W'](Hourly) ]]/1000</f>
        <v>12.029128452325187</v>
      </c>
    </row>
    <row r="659" spans="1:3" x14ac:dyDescent="0.25">
      <c r="A659" s="9" t="s">
        <v>710</v>
      </c>
      <c r="B659" s="12">
        <v>12065.864869452218</v>
      </c>
      <c r="C659">
        <f>SAFADModel_final_000040[[#This Row],[Whole Building:Facility Total Electric Demand Power '[W'](Hourly) ]]/1000</f>
        <v>12.065864869452218</v>
      </c>
    </row>
    <row r="660" spans="1:3" x14ac:dyDescent="0.25">
      <c r="A660" s="9" t="s">
        <v>711</v>
      </c>
      <c r="B660" s="12">
        <v>12092.85774433103</v>
      </c>
      <c r="C660">
        <f>SAFADModel_final_000040[[#This Row],[Whole Building:Facility Total Electric Demand Power '[W'](Hourly) ]]/1000</f>
        <v>12.092857744331029</v>
      </c>
    </row>
    <row r="661" spans="1:3" x14ac:dyDescent="0.25">
      <c r="A661" s="9" t="s">
        <v>712</v>
      </c>
      <c r="B661" s="12">
        <v>12121.528510201058</v>
      </c>
      <c r="C661">
        <f>SAFADModel_final_000040[[#This Row],[Whole Building:Facility Total Electric Demand Power '[W'](Hourly) ]]/1000</f>
        <v>12.121528510201058</v>
      </c>
    </row>
    <row r="662" spans="1:3" x14ac:dyDescent="0.25">
      <c r="A662" s="9" t="s">
        <v>713</v>
      </c>
      <c r="B662" s="12">
        <v>12139.465197985262</v>
      </c>
      <c r="C662">
        <f>SAFADModel_final_000040[[#This Row],[Whole Building:Facility Total Electric Demand Power '[W'](Hourly) ]]/1000</f>
        <v>12.139465197985263</v>
      </c>
    </row>
    <row r="663" spans="1:3" x14ac:dyDescent="0.25">
      <c r="A663" s="9" t="s">
        <v>714</v>
      </c>
      <c r="B663" s="12">
        <v>12135.893210227083</v>
      </c>
      <c r="C663">
        <f>SAFADModel_final_000040[[#This Row],[Whole Building:Facility Total Electric Demand Power '[W'](Hourly) ]]/1000</f>
        <v>12.135893210227083</v>
      </c>
    </row>
    <row r="664" spans="1:3" x14ac:dyDescent="0.25">
      <c r="A664" s="9" t="s">
        <v>715</v>
      </c>
      <c r="B664" s="12">
        <v>12105.33240729261</v>
      </c>
      <c r="C664">
        <f>SAFADModel_final_000040[[#This Row],[Whole Building:Facility Total Electric Demand Power '[W'](Hourly) ]]/1000</f>
        <v>12.105332407292609</v>
      </c>
    </row>
    <row r="665" spans="1:3" x14ac:dyDescent="0.25">
      <c r="A665" s="9" t="s">
        <v>716</v>
      </c>
      <c r="B665" s="12">
        <v>12067.849740003012</v>
      </c>
      <c r="C665">
        <f>SAFADModel_final_000040[[#This Row],[Whole Building:Facility Total Electric Demand Power '[W'](Hourly) ]]/1000</f>
        <v>12.067849740003012</v>
      </c>
    </row>
    <row r="666" spans="1:3" x14ac:dyDescent="0.25">
      <c r="A666" s="9" t="s">
        <v>717</v>
      </c>
      <c r="B666" s="12">
        <v>12029.858713527718</v>
      </c>
      <c r="C666">
        <f>SAFADModel_final_000040[[#This Row],[Whole Building:Facility Total Electric Demand Power '[W'](Hourly) ]]/1000</f>
        <v>12.029858713527718</v>
      </c>
    </row>
    <row r="667" spans="1:3" x14ac:dyDescent="0.25">
      <c r="A667" s="9" t="s">
        <v>718</v>
      </c>
      <c r="B667" s="12">
        <v>11992.042398013016</v>
      </c>
      <c r="C667">
        <f>SAFADModel_final_000040[[#This Row],[Whole Building:Facility Total Electric Demand Power '[W'](Hourly) ]]/1000</f>
        <v>11.992042398013016</v>
      </c>
    </row>
    <row r="668" spans="1:3" x14ac:dyDescent="0.25">
      <c r="A668" s="9" t="s">
        <v>719</v>
      </c>
      <c r="B668" s="12">
        <v>11949.198015086246</v>
      </c>
      <c r="C668">
        <f>SAFADModel_final_000040[[#This Row],[Whole Building:Facility Total Electric Demand Power '[W'](Hourly) ]]/1000</f>
        <v>11.949198015086246</v>
      </c>
    </row>
    <row r="669" spans="1:3" x14ac:dyDescent="0.25">
      <c r="A669" s="9" t="s">
        <v>720</v>
      </c>
      <c r="B669" s="12">
        <v>11892.283569243664</v>
      </c>
      <c r="C669">
        <f>SAFADModel_final_000040[[#This Row],[Whole Building:Facility Total Electric Demand Power '[W'](Hourly) ]]/1000</f>
        <v>11.892283569243665</v>
      </c>
    </row>
    <row r="670" spans="1:3" x14ac:dyDescent="0.25">
      <c r="A670" s="9" t="s">
        <v>721</v>
      </c>
      <c r="B670" s="12">
        <v>11854.247090848075</v>
      </c>
      <c r="C670">
        <f>SAFADModel_final_000040[[#This Row],[Whole Building:Facility Total Electric Demand Power '[W'](Hourly) ]]/1000</f>
        <v>11.854247090848075</v>
      </c>
    </row>
    <row r="671" spans="1:3" x14ac:dyDescent="0.25">
      <c r="A671" s="9" t="s">
        <v>722</v>
      </c>
      <c r="B671" s="12">
        <v>11822.638498307051</v>
      </c>
      <c r="C671">
        <f>SAFADModel_final_000040[[#This Row],[Whole Building:Facility Total Electric Demand Power '[W'](Hourly) ]]/1000</f>
        <v>11.82263849830705</v>
      </c>
    </row>
    <row r="672" spans="1:3" x14ac:dyDescent="0.25">
      <c r="A672" s="9" t="s">
        <v>723</v>
      </c>
      <c r="B672" s="12">
        <v>11786.139800022464</v>
      </c>
      <c r="C672">
        <f>SAFADModel_final_000040[[#This Row],[Whole Building:Facility Total Electric Demand Power '[W'](Hourly) ]]/1000</f>
        <v>11.786139800022463</v>
      </c>
    </row>
    <row r="673" spans="1:3" x14ac:dyDescent="0.25">
      <c r="A673" s="9" t="s">
        <v>724</v>
      </c>
      <c r="B673" s="12">
        <v>11742.054692719466</v>
      </c>
      <c r="C673">
        <f>SAFADModel_final_000040[[#This Row],[Whole Building:Facility Total Electric Demand Power '[W'](Hourly) ]]/1000</f>
        <v>11.742054692719467</v>
      </c>
    </row>
    <row r="674" spans="1:3" x14ac:dyDescent="0.25">
      <c r="A674" s="9" t="s">
        <v>481</v>
      </c>
      <c r="B674" s="12">
        <v>11685.369209461076</v>
      </c>
      <c r="C674">
        <f>SAFADModel_final_000040[[#This Row],[Whole Building:Facility Total Electric Demand Power '[W'](Hourly) ]]/1000</f>
        <v>11.685369209461076</v>
      </c>
    </row>
    <row r="675" spans="1:3" x14ac:dyDescent="0.25">
      <c r="A675" s="9" t="s">
        <v>482</v>
      </c>
      <c r="B675" s="12">
        <v>11635.546588246443</v>
      </c>
      <c r="C675">
        <f>SAFADModel_final_000040[[#This Row],[Whole Building:Facility Total Electric Demand Power '[W'](Hourly) ]]/1000</f>
        <v>11.635546588246443</v>
      </c>
    </row>
    <row r="676" spans="1:3" x14ac:dyDescent="0.25">
      <c r="A676" s="9" t="s">
        <v>483</v>
      </c>
      <c r="B676" s="12">
        <v>11592.776333115813</v>
      </c>
      <c r="C676">
        <f>SAFADModel_final_000040[[#This Row],[Whole Building:Facility Total Electric Demand Power '[W'](Hourly) ]]/1000</f>
        <v>11.592776333115813</v>
      </c>
    </row>
    <row r="677" spans="1:3" x14ac:dyDescent="0.25">
      <c r="A677" s="9" t="s">
        <v>484</v>
      </c>
      <c r="B677" s="12">
        <v>11532.421640167742</v>
      </c>
      <c r="C677">
        <f>SAFADModel_final_000040[[#This Row],[Whole Building:Facility Total Electric Demand Power '[W'](Hourly) ]]/1000</f>
        <v>11.532421640167742</v>
      </c>
    </row>
    <row r="678" spans="1:3" x14ac:dyDescent="0.25">
      <c r="A678" s="9" t="s">
        <v>485</v>
      </c>
      <c r="B678" s="12">
        <v>11461.382873511628</v>
      </c>
      <c r="C678">
        <f>SAFADModel_final_000040[[#This Row],[Whole Building:Facility Total Electric Demand Power '[W'](Hourly) ]]/1000</f>
        <v>11.461382873511628</v>
      </c>
    </row>
    <row r="679" spans="1:3" x14ac:dyDescent="0.25">
      <c r="A679" s="9" t="s">
        <v>486</v>
      </c>
      <c r="B679" s="12">
        <v>11495.879775915637</v>
      </c>
      <c r="C679">
        <f>SAFADModel_final_000040[[#This Row],[Whole Building:Facility Total Electric Demand Power '[W'](Hourly) ]]/1000</f>
        <v>11.495879775915636</v>
      </c>
    </row>
    <row r="680" spans="1:3" x14ac:dyDescent="0.25">
      <c r="A680" s="9" t="s">
        <v>487</v>
      </c>
      <c r="B680" s="12">
        <v>11684.244727698571</v>
      </c>
      <c r="C680">
        <f>SAFADModel_final_000040[[#This Row],[Whole Building:Facility Total Electric Demand Power '[W'](Hourly) ]]/1000</f>
        <v>11.684244727698571</v>
      </c>
    </row>
    <row r="681" spans="1:3" x14ac:dyDescent="0.25">
      <c r="A681" s="9" t="s">
        <v>488</v>
      </c>
      <c r="B681" s="12">
        <v>42627.302594346205</v>
      </c>
      <c r="C681">
        <f>SAFADModel_final_000040[[#This Row],[Whole Building:Facility Total Electric Demand Power '[W'](Hourly) ]]/1000</f>
        <v>42.627302594346205</v>
      </c>
    </row>
    <row r="682" spans="1:3" x14ac:dyDescent="0.25">
      <c r="A682" s="9" t="s">
        <v>489</v>
      </c>
      <c r="B682" s="12">
        <v>73955.751529881396</v>
      </c>
      <c r="C682">
        <f>SAFADModel_final_000040[[#This Row],[Whole Building:Facility Total Electric Demand Power '[W'](Hourly) ]]/1000</f>
        <v>73.955751529881397</v>
      </c>
    </row>
    <row r="683" spans="1:3" x14ac:dyDescent="0.25">
      <c r="A683" s="9" t="s">
        <v>490</v>
      </c>
      <c r="B683" s="12">
        <v>169313.68342285647</v>
      </c>
      <c r="C683">
        <f>SAFADModel_final_000040[[#This Row],[Whole Building:Facility Total Electric Demand Power '[W'](Hourly) ]]/1000</f>
        <v>169.31368342285646</v>
      </c>
    </row>
    <row r="684" spans="1:3" x14ac:dyDescent="0.25">
      <c r="A684" s="9" t="s">
        <v>491</v>
      </c>
      <c r="B684" s="12">
        <v>165820.01391445368</v>
      </c>
      <c r="C684">
        <f>SAFADModel_final_000040[[#This Row],[Whole Building:Facility Total Electric Demand Power '[W'](Hourly) ]]/1000</f>
        <v>165.82001391445368</v>
      </c>
    </row>
    <row r="685" spans="1:3" x14ac:dyDescent="0.25">
      <c r="A685" s="9" t="s">
        <v>492</v>
      </c>
      <c r="B685" s="12">
        <v>245448.5029931528</v>
      </c>
      <c r="C685">
        <f>SAFADModel_final_000040[[#This Row],[Whole Building:Facility Total Electric Demand Power '[W'](Hourly) ]]/1000</f>
        <v>245.4485029931528</v>
      </c>
    </row>
    <row r="686" spans="1:3" x14ac:dyDescent="0.25">
      <c r="A686" s="9" t="s">
        <v>493</v>
      </c>
      <c r="B686" s="12">
        <v>252274.29931846846</v>
      </c>
      <c r="C686">
        <f>SAFADModel_final_000040[[#This Row],[Whole Building:Facility Total Electric Demand Power '[W'](Hourly) ]]/1000</f>
        <v>252.27429931846845</v>
      </c>
    </row>
    <row r="687" spans="1:3" x14ac:dyDescent="0.25">
      <c r="A687" s="9" t="s">
        <v>494</v>
      </c>
      <c r="B687" s="12">
        <v>260248.29262340555</v>
      </c>
      <c r="C687">
        <f>SAFADModel_final_000040[[#This Row],[Whole Building:Facility Total Electric Demand Power '[W'](Hourly) ]]/1000</f>
        <v>260.24829262340558</v>
      </c>
    </row>
    <row r="688" spans="1:3" x14ac:dyDescent="0.25">
      <c r="A688" s="9" t="s">
        <v>495</v>
      </c>
      <c r="B688" s="12">
        <v>265983.7910735808</v>
      </c>
      <c r="C688">
        <f>SAFADModel_final_000040[[#This Row],[Whole Building:Facility Total Electric Demand Power '[W'](Hourly) ]]/1000</f>
        <v>265.98379107358079</v>
      </c>
    </row>
    <row r="689" spans="1:3" x14ac:dyDescent="0.25">
      <c r="A689" s="9" t="s">
        <v>496</v>
      </c>
      <c r="B689" s="12">
        <v>251022.5898295299</v>
      </c>
      <c r="C689">
        <f>SAFADModel_final_000040[[#This Row],[Whole Building:Facility Total Electric Demand Power '[W'](Hourly) ]]/1000</f>
        <v>251.02258982952989</v>
      </c>
    </row>
    <row r="690" spans="1:3" x14ac:dyDescent="0.25">
      <c r="A690" s="9" t="s">
        <v>497</v>
      </c>
      <c r="B690" s="12">
        <v>227559.72517900902</v>
      </c>
      <c r="C690">
        <f>SAFADModel_final_000040[[#This Row],[Whole Building:Facility Total Electric Demand Power '[W'](Hourly) ]]/1000</f>
        <v>227.55972517900904</v>
      </c>
    </row>
    <row r="691" spans="1:3" x14ac:dyDescent="0.25">
      <c r="A691" s="9" t="s">
        <v>498</v>
      </c>
      <c r="B691" s="12">
        <v>79929.140047814421</v>
      </c>
      <c r="C691">
        <f>SAFADModel_final_000040[[#This Row],[Whole Building:Facility Total Electric Demand Power '[W'](Hourly) ]]/1000</f>
        <v>79.929140047814414</v>
      </c>
    </row>
    <row r="692" spans="1:3" x14ac:dyDescent="0.25">
      <c r="A692" s="9" t="s">
        <v>499</v>
      </c>
      <c r="B692" s="12">
        <v>39667.046540604751</v>
      </c>
      <c r="C692">
        <f>SAFADModel_final_000040[[#This Row],[Whole Building:Facility Total Electric Demand Power '[W'](Hourly) ]]/1000</f>
        <v>39.667046540604751</v>
      </c>
    </row>
    <row r="693" spans="1:3" x14ac:dyDescent="0.25">
      <c r="A693" s="9" t="s">
        <v>500</v>
      </c>
      <c r="B693" s="12">
        <v>15990.009652656889</v>
      </c>
      <c r="C693">
        <f>SAFADModel_final_000040[[#This Row],[Whole Building:Facility Total Electric Demand Power '[W'](Hourly) ]]/1000</f>
        <v>15.990009652656889</v>
      </c>
    </row>
    <row r="694" spans="1:3" x14ac:dyDescent="0.25">
      <c r="A694" s="9" t="s">
        <v>501</v>
      </c>
      <c r="B694" s="12">
        <v>12291.650490024082</v>
      </c>
      <c r="C694">
        <f>SAFADModel_final_000040[[#This Row],[Whole Building:Facility Total Electric Demand Power '[W'](Hourly) ]]/1000</f>
        <v>12.291650490024082</v>
      </c>
    </row>
    <row r="695" spans="1:3" x14ac:dyDescent="0.25">
      <c r="A695" s="9" t="s">
        <v>502</v>
      </c>
      <c r="B695" s="12">
        <v>11835.219559771367</v>
      </c>
      <c r="C695">
        <f>SAFADModel_final_000040[[#This Row],[Whole Building:Facility Total Electric Demand Power '[W'](Hourly) ]]/1000</f>
        <v>11.835219559771367</v>
      </c>
    </row>
    <row r="696" spans="1:3" x14ac:dyDescent="0.25">
      <c r="A696" s="9" t="s">
        <v>503</v>
      </c>
      <c r="B696" s="12">
        <v>11789.384136650573</v>
      </c>
      <c r="C696">
        <f>SAFADModel_final_000040[[#This Row],[Whole Building:Facility Total Electric Demand Power '[W'](Hourly) ]]/1000</f>
        <v>11.789384136650574</v>
      </c>
    </row>
    <row r="697" spans="1:3" x14ac:dyDescent="0.25">
      <c r="A697" s="9" t="s">
        <v>504</v>
      </c>
      <c r="B697" s="12">
        <v>11748.292972961659</v>
      </c>
      <c r="C697">
        <f>SAFADModel_final_000040[[#This Row],[Whole Building:Facility Total Electric Demand Power '[W'](Hourly) ]]/1000</f>
        <v>11.748292972961659</v>
      </c>
    </row>
    <row r="698" spans="1:3" x14ac:dyDescent="0.25">
      <c r="A698" s="9" t="s">
        <v>505</v>
      </c>
      <c r="B698" s="12">
        <v>11704.311342925597</v>
      </c>
      <c r="C698">
        <f>SAFADModel_final_000040[[#This Row],[Whole Building:Facility Total Electric Demand Power '[W'](Hourly) ]]/1000</f>
        <v>11.704311342925598</v>
      </c>
    </row>
    <row r="699" spans="1:3" x14ac:dyDescent="0.25">
      <c r="A699" s="9" t="s">
        <v>506</v>
      </c>
      <c r="B699" s="12">
        <v>11658.335897616589</v>
      </c>
      <c r="C699">
        <f>SAFADModel_final_000040[[#This Row],[Whole Building:Facility Total Electric Demand Power '[W'](Hourly) ]]/1000</f>
        <v>11.658335897616588</v>
      </c>
    </row>
    <row r="700" spans="1:3" x14ac:dyDescent="0.25">
      <c r="A700" s="9" t="s">
        <v>507</v>
      </c>
      <c r="B700" s="12">
        <v>11614.525204815456</v>
      </c>
      <c r="C700">
        <f>SAFADModel_final_000040[[#This Row],[Whole Building:Facility Total Electric Demand Power '[W'](Hourly) ]]/1000</f>
        <v>11.614525204815456</v>
      </c>
    </row>
    <row r="701" spans="1:3" x14ac:dyDescent="0.25">
      <c r="A701" s="9" t="s">
        <v>508</v>
      </c>
      <c r="B701" s="12">
        <v>11584.695844891745</v>
      </c>
      <c r="C701">
        <f>SAFADModel_final_000040[[#This Row],[Whole Building:Facility Total Electric Demand Power '[W'](Hourly) ]]/1000</f>
        <v>11.584695844891744</v>
      </c>
    </row>
    <row r="702" spans="1:3" x14ac:dyDescent="0.25">
      <c r="A702" s="9" t="s">
        <v>509</v>
      </c>
      <c r="B702" s="12">
        <v>11552.162553065966</v>
      </c>
      <c r="C702">
        <f>SAFADModel_final_000040[[#This Row],[Whole Building:Facility Total Electric Demand Power '[W'](Hourly) ]]/1000</f>
        <v>11.552162553065966</v>
      </c>
    </row>
    <row r="703" spans="1:3" x14ac:dyDescent="0.25">
      <c r="A703" s="9" t="s">
        <v>510</v>
      </c>
      <c r="B703" s="12">
        <v>11588.074336374915</v>
      </c>
      <c r="C703">
        <f>SAFADModel_final_000040[[#This Row],[Whole Building:Facility Total Electric Demand Power '[W'](Hourly) ]]/1000</f>
        <v>11.588074336374914</v>
      </c>
    </row>
    <row r="704" spans="1:3" x14ac:dyDescent="0.25">
      <c r="A704" s="9" t="s">
        <v>511</v>
      </c>
      <c r="B704" s="12">
        <v>11712.174755839393</v>
      </c>
      <c r="C704">
        <f>SAFADModel_final_000040[[#This Row],[Whole Building:Facility Total Electric Demand Power '[W'](Hourly) ]]/1000</f>
        <v>11.712174755839392</v>
      </c>
    </row>
    <row r="705" spans="1:3" x14ac:dyDescent="0.25">
      <c r="A705" s="9" t="s">
        <v>512</v>
      </c>
      <c r="B705" s="12">
        <v>29569.626943771971</v>
      </c>
      <c r="C705">
        <f>SAFADModel_final_000040[[#This Row],[Whole Building:Facility Total Electric Demand Power '[W'](Hourly) ]]/1000</f>
        <v>29.569626943771972</v>
      </c>
    </row>
    <row r="706" spans="1:3" x14ac:dyDescent="0.25">
      <c r="A706" s="9" t="s">
        <v>513</v>
      </c>
      <c r="B706" s="12">
        <v>144698.87903598044</v>
      </c>
      <c r="C706">
        <f>SAFADModel_final_000040[[#This Row],[Whole Building:Facility Total Electric Demand Power '[W'](Hourly) ]]/1000</f>
        <v>144.69887903598044</v>
      </c>
    </row>
    <row r="707" spans="1:3" x14ac:dyDescent="0.25">
      <c r="A707" s="9" t="s">
        <v>514</v>
      </c>
      <c r="B707" s="12">
        <v>193885.0830065404</v>
      </c>
      <c r="C707">
        <f>SAFADModel_final_000040[[#This Row],[Whole Building:Facility Total Electric Demand Power '[W'](Hourly) ]]/1000</f>
        <v>193.88508300654041</v>
      </c>
    </row>
    <row r="708" spans="1:3" x14ac:dyDescent="0.25">
      <c r="A708" s="9" t="s">
        <v>515</v>
      </c>
      <c r="B708" s="12">
        <v>210337.25906178434</v>
      </c>
      <c r="C708">
        <f>SAFADModel_final_000040[[#This Row],[Whole Building:Facility Total Electric Demand Power '[W'](Hourly) ]]/1000</f>
        <v>210.33725906178435</v>
      </c>
    </row>
    <row r="709" spans="1:3" x14ac:dyDescent="0.25">
      <c r="A709" s="9" t="s">
        <v>516</v>
      </c>
      <c r="B709" s="12">
        <v>246677.19021472137</v>
      </c>
      <c r="C709">
        <f>SAFADModel_final_000040[[#This Row],[Whole Building:Facility Total Electric Demand Power '[W'](Hourly) ]]/1000</f>
        <v>246.67719021472138</v>
      </c>
    </row>
    <row r="710" spans="1:3" x14ac:dyDescent="0.25">
      <c r="A710" s="9" t="s">
        <v>517</v>
      </c>
      <c r="B710" s="12">
        <v>243492.48297971685</v>
      </c>
      <c r="C710">
        <f>SAFADModel_final_000040[[#This Row],[Whole Building:Facility Total Electric Demand Power '[W'](Hourly) ]]/1000</f>
        <v>243.49248297971684</v>
      </c>
    </row>
    <row r="711" spans="1:3" x14ac:dyDescent="0.25">
      <c r="A711" s="9" t="s">
        <v>518</v>
      </c>
      <c r="B711" s="12">
        <v>271825.56790898228</v>
      </c>
      <c r="C711">
        <f>SAFADModel_final_000040[[#This Row],[Whole Building:Facility Total Electric Demand Power '[W'](Hourly) ]]/1000</f>
        <v>271.82556790898229</v>
      </c>
    </row>
    <row r="712" spans="1:3" x14ac:dyDescent="0.25">
      <c r="A712" s="9" t="s">
        <v>519</v>
      </c>
      <c r="B712" s="12">
        <v>250220.28913496761</v>
      </c>
      <c r="C712">
        <f>SAFADModel_final_000040[[#This Row],[Whole Building:Facility Total Electric Demand Power '[W'](Hourly) ]]/1000</f>
        <v>250.2202891349676</v>
      </c>
    </row>
    <row r="713" spans="1:3" x14ac:dyDescent="0.25">
      <c r="A713" s="9" t="s">
        <v>520</v>
      </c>
      <c r="B713" s="12">
        <v>245282.05441987005</v>
      </c>
      <c r="C713">
        <f>SAFADModel_final_000040[[#This Row],[Whole Building:Facility Total Electric Demand Power '[W'](Hourly) ]]/1000</f>
        <v>245.28205441987006</v>
      </c>
    </row>
    <row r="714" spans="1:3" x14ac:dyDescent="0.25">
      <c r="A714" s="9" t="s">
        <v>521</v>
      </c>
      <c r="B714" s="12">
        <v>198079.67083722781</v>
      </c>
      <c r="C714">
        <f>SAFADModel_final_000040[[#This Row],[Whole Building:Facility Total Electric Demand Power '[W'](Hourly) ]]/1000</f>
        <v>198.07967083722781</v>
      </c>
    </row>
    <row r="715" spans="1:3" x14ac:dyDescent="0.25">
      <c r="A715" s="9" t="s">
        <v>522</v>
      </c>
      <c r="B715" s="12">
        <v>153253.25363597798</v>
      </c>
      <c r="C715">
        <f>SAFADModel_final_000040[[#This Row],[Whole Building:Facility Total Electric Demand Power '[W'](Hourly) ]]/1000</f>
        <v>153.25325363597798</v>
      </c>
    </row>
    <row r="716" spans="1:3" x14ac:dyDescent="0.25">
      <c r="A716" s="9" t="s">
        <v>523</v>
      </c>
      <c r="B716" s="12">
        <v>103138.68229752971</v>
      </c>
      <c r="C716">
        <f>SAFADModel_final_000040[[#This Row],[Whole Building:Facility Total Electric Demand Power '[W'](Hourly) ]]/1000</f>
        <v>103.13868229752971</v>
      </c>
    </row>
    <row r="717" spans="1:3" x14ac:dyDescent="0.25">
      <c r="A717" s="9" t="s">
        <v>524</v>
      </c>
      <c r="B717" s="12">
        <v>59725.479791281825</v>
      </c>
      <c r="C717">
        <f>SAFADModel_final_000040[[#This Row],[Whole Building:Facility Total Electric Demand Power '[W'](Hourly) ]]/1000</f>
        <v>59.725479791281828</v>
      </c>
    </row>
    <row r="718" spans="1:3" x14ac:dyDescent="0.25">
      <c r="A718" s="9" t="s">
        <v>525</v>
      </c>
      <c r="B718" s="12">
        <v>11937.921138837381</v>
      </c>
      <c r="C718">
        <f>SAFADModel_final_000040[[#This Row],[Whole Building:Facility Total Electric Demand Power '[W'](Hourly) ]]/1000</f>
        <v>11.93792113883738</v>
      </c>
    </row>
    <row r="719" spans="1:3" x14ac:dyDescent="0.25">
      <c r="A719" s="9" t="s">
        <v>526</v>
      </c>
      <c r="B719" s="12">
        <v>11896.147848780131</v>
      </c>
      <c r="C719">
        <f>SAFADModel_final_000040[[#This Row],[Whole Building:Facility Total Electric Demand Power '[W'](Hourly) ]]/1000</f>
        <v>11.89614784878013</v>
      </c>
    </row>
    <row r="720" spans="1:3" x14ac:dyDescent="0.25">
      <c r="A720" s="9" t="s">
        <v>527</v>
      </c>
      <c r="B720" s="12">
        <v>11854.224159900235</v>
      </c>
      <c r="C720">
        <f>SAFADModel_final_000040[[#This Row],[Whole Building:Facility Total Electric Demand Power '[W'](Hourly) ]]/1000</f>
        <v>11.854224159900236</v>
      </c>
    </row>
    <row r="721" spans="1:3" x14ac:dyDescent="0.25">
      <c r="A721" s="9" t="s">
        <v>528</v>
      </c>
      <c r="B721" s="12">
        <v>11823.516797004855</v>
      </c>
      <c r="C721">
        <f>SAFADModel_final_000040[[#This Row],[Whole Building:Facility Total Electric Demand Power '[W'](Hourly) ]]/1000</f>
        <v>11.823516797004855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BDB67-A9E4-46E0-9D3A-0EC91F5F3ACC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10474.075204911369</v>
      </c>
      <c r="C2">
        <f>SAFADModel_final_000039[[#This Row],[Whole Building:Facility Total Electric Demand Power '[W'](Hourly) ]]/1000</f>
        <v>10.474075204911369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10719.618436135846</v>
      </c>
      <c r="C3">
        <f>SAFADModel_final_000039[[#This Row],[Whole Building:Facility Total Electric Demand Power '[W'](Hourly) ]]/1000</f>
        <v>10.719618436135846</v>
      </c>
      <c r="D3">
        <v>-48.296632189590262</v>
      </c>
      <c r="E3">
        <v>95.106811045678413</v>
      </c>
      <c r="F3">
        <v>54.807287503567871</v>
      </c>
    </row>
    <row r="4" spans="1:6" x14ac:dyDescent="0.25">
      <c r="A4" s="9" t="s">
        <v>3</v>
      </c>
      <c r="B4" s="12">
        <v>10499.401797427672</v>
      </c>
      <c r="C4">
        <f>SAFADModel_final_000039[[#This Row],[Whole Building:Facility Total Electric Demand Power '[W'](Hourly) ]]/1000</f>
        <v>10.499401797427673</v>
      </c>
    </row>
    <row r="5" spans="1:6" x14ac:dyDescent="0.25">
      <c r="A5" s="9" t="s">
        <v>4</v>
      </c>
      <c r="B5" s="12">
        <v>10222.002099197483</v>
      </c>
      <c r="C5">
        <f>SAFADModel_final_000039[[#This Row],[Whole Building:Facility Total Electric Demand Power '[W'](Hourly) ]]/1000</f>
        <v>10.222002099197484</v>
      </c>
    </row>
    <row r="6" spans="1:6" x14ac:dyDescent="0.25">
      <c r="A6" s="9" t="s">
        <v>5</v>
      </c>
      <c r="B6" s="12">
        <v>9940.5005007301152</v>
      </c>
      <c r="C6">
        <f>SAFADModel_final_000039[[#This Row],[Whole Building:Facility Total Electric Demand Power '[W'](Hourly) ]]/1000</f>
        <v>9.9405005007301153</v>
      </c>
    </row>
    <row r="7" spans="1:6" x14ac:dyDescent="0.25">
      <c r="A7" s="9" t="s">
        <v>6</v>
      </c>
      <c r="B7" s="12">
        <v>9839.1184498379862</v>
      </c>
      <c r="C7">
        <f>SAFADModel_final_000039[[#This Row],[Whole Building:Facility Total Electric Demand Power '[W'](Hourly) ]]/1000</f>
        <v>9.8391184498379864</v>
      </c>
    </row>
    <row r="8" spans="1:6" x14ac:dyDescent="0.25">
      <c r="A8" s="9" t="s">
        <v>7</v>
      </c>
      <c r="B8" s="12">
        <v>10101.816752849501</v>
      </c>
      <c r="C8">
        <f>SAFADModel_final_000039[[#This Row],[Whole Building:Facility Total Electric Demand Power '[W'](Hourly) ]]/1000</f>
        <v>10.101816752849501</v>
      </c>
    </row>
    <row r="9" spans="1:6" x14ac:dyDescent="0.25">
      <c r="A9" s="9" t="s">
        <v>8</v>
      </c>
      <c r="B9" s="12">
        <v>48768.562532957854</v>
      </c>
      <c r="C9">
        <f>SAFADModel_final_000039[[#This Row],[Whole Building:Facility Total Electric Demand Power '[W'](Hourly) ]]/1000</f>
        <v>48.768562532957851</v>
      </c>
    </row>
    <row r="10" spans="1:6" x14ac:dyDescent="0.25">
      <c r="A10" s="9" t="s">
        <v>9</v>
      </c>
      <c r="B10" s="12">
        <v>101848.98851978513</v>
      </c>
      <c r="C10">
        <f>SAFADModel_final_000039[[#This Row],[Whole Building:Facility Total Electric Demand Power '[W'](Hourly) ]]/1000</f>
        <v>101.84898851978512</v>
      </c>
    </row>
    <row r="11" spans="1:6" x14ac:dyDescent="0.25">
      <c r="A11" s="9" t="s">
        <v>10</v>
      </c>
      <c r="B11" s="12">
        <v>169349.30998869907</v>
      </c>
      <c r="C11">
        <f>SAFADModel_final_000039[[#This Row],[Whole Building:Facility Total Electric Demand Power '[W'](Hourly) ]]/1000</f>
        <v>169.34930998869908</v>
      </c>
    </row>
    <row r="12" spans="1:6" x14ac:dyDescent="0.25">
      <c r="A12" s="9" t="s">
        <v>11</v>
      </c>
      <c r="B12" s="12">
        <v>161029.44061867087</v>
      </c>
      <c r="C12">
        <f>SAFADModel_final_000039[[#This Row],[Whole Building:Facility Total Electric Demand Power '[W'](Hourly) ]]/1000</f>
        <v>161.02944061867086</v>
      </c>
    </row>
    <row r="13" spans="1:6" x14ac:dyDescent="0.25">
      <c r="A13" s="9" t="s">
        <v>12</v>
      </c>
      <c r="B13" s="12">
        <v>224472.39175178568</v>
      </c>
      <c r="C13">
        <f>SAFADModel_final_000039[[#This Row],[Whole Building:Facility Total Electric Demand Power '[W'](Hourly) ]]/1000</f>
        <v>224.47239175178566</v>
      </c>
    </row>
    <row r="14" spans="1:6" x14ac:dyDescent="0.25">
      <c r="A14" s="9" t="s">
        <v>13</v>
      </c>
      <c r="B14" s="12">
        <v>229091.66026931556</v>
      </c>
      <c r="C14">
        <f>SAFADModel_final_000039[[#This Row],[Whole Building:Facility Total Electric Demand Power '[W'](Hourly) ]]/1000</f>
        <v>229.09166026931555</v>
      </c>
    </row>
    <row r="15" spans="1:6" x14ac:dyDescent="0.25">
      <c r="A15" s="9" t="s">
        <v>14</v>
      </c>
      <c r="B15" s="12">
        <v>274173.16752011463</v>
      </c>
      <c r="C15">
        <f>SAFADModel_final_000039[[#This Row],[Whole Building:Facility Total Electric Demand Power '[W'](Hourly) ]]/1000</f>
        <v>274.17316752011465</v>
      </c>
    </row>
    <row r="16" spans="1:6" x14ac:dyDescent="0.25">
      <c r="A16" s="9" t="s">
        <v>15</v>
      </c>
      <c r="B16" s="12">
        <v>291384.6463549881</v>
      </c>
      <c r="C16">
        <f>SAFADModel_final_000039[[#This Row],[Whole Building:Facility Total Electric Demand Power '[W'](Hourly) ]]/1000</f>
        <v>291.38464635498809</v>
      </c>
    </row>
    <row r="17" spans="1:3" x14ac:dyDescent="0.25">
      <c r="A17" s="9" t="s">
        <v>16</v>
      </c>
      <c r="B17" s="12">
        <v>260427.56123665904</v>
      </c>
      <c r="C17">
        <f>SAFADModel_final_000039[[#This Row],[Whole Building:Facility Total Electric Demand Power '[W'](Hourly) ]]/1000</f>
        <v>260.42756123665902</v>
      </c>
    </row>
    <row r="18" spans="1:3" x14ac:dyDescent="0.25">
      <c r="A18" s="9" t="s">
        <v>17</v>
      </c>
      <c r="B18" s="12">
        <v>229807.69630571498</v>
      </c>
      <c r="C18">
        <f>SAFADModel_final_000039[[#This Row],[Whole Building:Facility Total Electric Demand Power '[W'](Hourly) ]]/1000</f>
        <v>229.80769630571498</v>
      </c>
    </row>
    <row r="19" spans="1:3" x14ac:dyDescent="0.25">
      <c r="A19" s="9" t="s">
        <v>18</v>
      </c>
      <c r="B19" s="12">
        <v>90422.815403544155</v>
      </c>
      <c r="C19">
        <f>SAFADModel_final_000039[[#This Row],[Whole Building:Facility Total Electric Demand Power '[W'](Hourly) ]]/1000</f>
        <v>90.422815403544149</v>
      </c>
    </row>
    <row r="20" spans="1:3" x14ac:dyDescent="0.25">
      <c r="A20" s="9" t="s">
        <v>19</v>
      </c>
      <c r="B20" s="12">
        <v>44410.846027261337</v>
      </c>
      <c r="C20">
        <f>SAFADModel_final_000039[[#This Row],[Whole Building:Facility Total Electric Demand Power '[W'](Hourly) ]]/1000</f>
        <v>44.410846027261336</v>
      </c>
    </row>
    <row r="21" spans="1:3" x14ac:dyDescent="0.25">
      <c r="A21" s="9" t="s">
        <v>20</v>
      </c>
      <c r="B21" s="12">
        <v>17211.895418057029</v>
      </c>
      <c r="C21">
        <f>SAFADModel_final_000039[[#This Row],[Whole Building:Facility Total Electric Demand Power '[W'](Hourly) ]]/1000</f>
        <v>17.211895418057029</v>
      </c>
    </row>
    <row r="22" spans="1:3" x14ac:dyDescent="0.25">
      <c r="A22" s="9" t="s">
        <v>21</v>
      </c>
      <c r="B22" s="12">
        <v>13283.63865842743</v>
      </c>
      <c r="C22">
        <f>SAFADModel_final_000039[[#This Row],[Whole Building:Facility Total Electric Demand Power '[W'](Hourly) ]]/1000</f>
        <v>13.28363865842743</v>
      </c>
    </row>
    <row r="23" spans="1:3" x14ac:dyDescent="0.25">
      <c r="A23" s="9" t="s">
        <v>22</v>
      </c>
      <c r="B23" s="12">
        <v>12814.03536773097</v>
      </c>
      <c r="C23">
        <f>SAFADModel_final_000039[[#This Row],[Whole Building:Facility Total Electric Demand Power '[W'](Hourly) ]]/1000</f>
        <v>12.81403536773097</v>
      </c>
    </row>
    <row r="24" spans="1:3" x14ac:dyDescent="0.25">
      <c r="A24" s="9" t="s">
        <v>23</v>
      </c>
      <c r="B24" s="12">
        <v>12780.273777094268</v>
      </c>
      <c r="C24">
        <f>SAFADModel_final_000039[[#This Row],[Whole Building:Facility Total Electric Demand Power '[W'](Hourly) ]]/1000</f>
        <v>12.780273777094267</v>
      </c>
    </row>
    <row r="25" spans="1:3" x14ac:dyDescent="0.25">
      <c r="A25" s="9" t="s">
        <v>24</v>
      </c>
      <c r="B25" s="12">
        <v>12741.451727371998</v>
      </c>
      <c r="C25">
        <f>SAFADModel_final_000039[[#This Row],[Whole Building:Facility Total Electric Demand Power '[W'](Hourly) ]]/1000</f>
        <v>12.741451727371997</v>
      </c>
    </row>
    <row r="26" spans="1:3" x14ac:dyDescent="0.25">
      <c r="A26" s="9" t="s">
        <v>25</v>
      </c>
      <c r="B26" s="12">
        <v>10634.355010111007</v>
      </c>
      <c r="C26">
        <f>SAFADModel_final_000039[[#This Row],[Whole Building:Facility Total Electric Demand Power '[W'](Hourly) ]]/1000</f>
        <v>10.634355010111006</v>
      </c>
    </row>
    <row r="27" spans="1:3" x14ac:dyDescent="0.25">
      <c r="A27" s="9" t="s">
        <v>26</v>
      </c>
      <c r="B27" s="12">
        <v>11200.017158955188</v>
      </c>
      <c r="C27">
        <f>SAFADModel_final_000039[[#This Row],[Whole Building:Facility Total Electric Demand Power '[W'](Hourly) ]]/1000</f>
        <v>11.200017158955188</v>
      </c>
    </row>
    <row r="28" spans="1:3" x14ac:dyDescent="0.25">
      <c r="A28" s="9" t="s">
        <v>27</v>
      </c>
      <c r="B28" s="12">
        <v>11155.847079028108</v>
      </c>
      <c r="C28">
        <f>SAFADModel_final_000039[[#This Row],[Whole Building:Facility Total Electric Demand Power '[W'](Hourly) ]]/1000</f>
        <v>11.155847079028108</v>
      </c>
    </row>
    <row r="29" spans="1:3" x14ac:dyDescent="0.25">
      <c r="A29" s="9" t="s">
        <v>28</v>
      </c>
      <c r="B29" s="12">
        <v>11103.653602214748</v>
      </c>
      <c r="C29">
        <f>SAFADModel_final_000039[[#This Row],[Whole Building:Facility Total Electric Demand Power '[W'](Hourly) ]]/1000</f>
        <v>11.103653602214749</v>
      </c>
    </row>
    <row r="30" spans="1:3" x14ac:dyDescent="0.25">
      <c r="A30" s="9" t="s">
        <v>29</v>
      </c>
      <c r="B30" s="12">
        <v>11042.370308832456</v>
      </c>
      <c r="C30">
        <f>SAFADModel_final_000039[[#This Row],[Whole Building:Facility Total Electric Demand Power '[W'](Hourly) ]]/1000</f>
        <v>11.042370308832457</v>
      </c>
    </row>
    <row r="31" spans="1:3" x14ac:dyDescent="0.25">
      <c r="A31" s="9" t="s">
        <v>30</v>
      </c>
      <c r="B31" s="12">
        <v>10999.303374750029</v>
      </c>
      <c r="C31">
        <f>SAFADModel_final_000039[[#This Row],[Whole Building:Facility Total Electric Demand Power '[W'](Hourly) ]]/1000</f>
        <v>10.999303374750028</v>
      </c>
    </row>
    <row r="32" spans="1:3" x14ac:dyDescent="0.25">
      <c r="A32" s="9" t="s">
        <v>31</v>
      </c>
      <c r="B32" s="12">
        <v>11020.040823886753</v>
      </c>
      <c r="C32">
        <f>SAFADModel_final_000039[[#This Row],[Whole Building:Facility Total Electric Demand Power '[W'](Hourly) ]]/1000</f>
        <v>11.020040823886752</v>
      </c>
    </row>
    <row r="33" spans="1:3" x14ac:dyDescent="0.25">
      <c r="A33" s="9" t="s">
        <v>32</v>
      </c>
      <c r="B33" s="12">
        <v>35361.349920855842</v>
      </c>
      <c r="C33">
        <f>SAFADModel_final_000039[[#This Row],[Whole Building:Facility Total Electric Demand Power '[W'](Hourly) ]]/1000</f>
        <v>35.361349920855844</v>
      </c>
    </row>
    <row r="34" spans="1:3" x14ac:dyDescent="0.25">
      <c r="A34" s="9" t="s">
        <v>33</v>
      </c>
      <c r="B34" s="12">
        <v>142091.42886006652</v>
      </c>
      <c r="C34">
        <f>SAFADModel_final_000039[[#This Row],[Whole Building:Facility Total Electric Demand Power '[W'](Hourly) ]]/1000</f>
        <v>142.09142886006651</v>
      </c>
    </row>
    <row r="35" spans="1:3" x14ac:dyDescent="0.25">
      <c r="A35" s="9" t="s">
        <v>34</v>
      </c>
      <c r="B35" s="12">
        <v>188071.19780633817</v>
      </c>
      <c r="C35">
        <f>SAFADModel_final_000039[[#This Row],[Whole Building:Facility Total Electric Demand Power '[W'](Hourly) ]]/1000</f>
        <v>188.07119780633818</v>
      </c>
    </row>
    <row r="36" spans="1:3" x14ac:dyDescent="0.25">
      <c r="A36" s="9" t="s">
        <v>35</v>
      </c>
      <c r="B36" s="12">
        <v>198374.824466155</v>
      </c>
      <c r="C36">
        <f>SAFADModel_final_000039[[#This Row],[Whole Building:Facility Total Electric Demand Power '[W'](Hourly) ]]/1000</f>
        <v>198.37482446615499</v>
      </c>
    </row>
    <row r="37" spans="1:3" x14ac:dyDescent="0.25">
      <c r="A37" s="9" t="s">
        <v>36</v>
      </c>
      <c r="B37" s="12">
        <v>243236.46195340354</v>
      </c>
      <c r="C37">
        <f>SAFADModel_final_000039[[#This Row],[Whole Building:Facility Total Electric Demand Power '[W'](Hourly) ]]/1000</f>
        <v>243.23646195340353</v>
      </c>
    </row>
    <row r="38" spans="1:3" x14ac:dyDescent="0.25">
      <c r="A38" s="9" t="s">
        <v>37</v>
      </c>
      <c r="B38" s="12">
        <v>227283.60134563386</v>
      </c>
      <c r="C38">
        <f>SAFADModel_final_000039[[#This Row],[Whole Building:Facility Total Electric Demand Power '[W'](Hourly) ]]/1000</f>
        <v>227.28360134563385</v>
      </c>
    </row>
    <row r="39" spans="1:3" x14ac:dyDescent="0.25">
      <c r="A39" s="9" t="s">
        <v>38</v>
      </c>
      <c r="B39" s="12">
        <v>258846.61178489923</v>
      </c>
      <c r="C39">
        <f>SAFADModel_final_000039[[#This Row],[Whole Building:Facility Total Electric Demand Power '[W'](Hourly) ]]/1000</f>
        <v>258.84661178489921</v>
      </c>
    </row>
    <row r="40" spans="1:3" x14ac:dyDescent="0.25">
      <c r="A40" s="9" t="s">
        <v>39</v>
      </c>
      <c r="B40" s="12">
        <v>229364.30841977344</v>
      </c>
      <c r="C40">
        <f>SAFADModel_final_000039[[#This Row],[Whole Building:Facility Total Electric Demand Power '[W'](Hourly) ]]/1000</f>
        <v>229.36430841977344</v>
      </c>
    </row>
    <row r="41" spans="1:3" x14ac:dyDescent="0.25">
      <c r="A41" s="9" t="s">
        <v>40</v>
      </c>
      <c r="B41" s="12">
        <v>233204.68476790062</v>
      </c>
      <c r="C41">
        <f>SAFADModel_final_000039[[#This Row],[Whole Building:Facility Total Electric Demand Power '[W'](Hourly) ]]/1000</f>
        <v>233.20468476790063</v>
      </c>
    </row>
    <row r="42" spans="1:3" x14ac:dyDescent="0.25">
      <c r="A42" s="9" t="s">
        <v>41</v>
      </c>
      <c r="B42" s="12">
        <v>198959.32677705682</v>
      </c>
      <c r="C42">
        <f>SAFADModel_final_000039[[#This Row],[Whole Building:Facility Total Electric Demand Power '[W'](Hourly) ]]/1000</f>
        <v>198.95932677705682</v>
      </c>
    </row>
    <row r="43" spans="1:3" x14ac:dyDescent="0.25">
      <c r="A43" s="9" t="s">
        <v>42</v>
      </c>
      <c r="B43" s="12">
        <v>179401.52425623636</v>
      </c>
      <c r="C43">
        <f>SAFADModel_final_000039[[#This Row],[Whole Building:Facility Total Electric Demand Power '[W'](Hourly) ]]/1000</f>
        <v>179.40152425623634</v>
      </c>
    </row>
    <row r="44" spans="1:3" x14ac:dyDescent="0.25">
      <c r="A44" s="9" t="s">
        <v>43</v>
      </c>
      <c r="B44" s="12">
        <v>98810.145317592091</v>
      </c>
      <c r="C44">
        <f>SAFADModel_final_000039[[#This Row],[Whole Building:Facility Total Electric Demand Power '[W'](Hourly) ]]/1000</f>
        <v>98.810145317592088</v>
      </c>
    </row>
    <row r="45" spans="1:3" x14ac:dyDescent="0.25">
      <c r="A45" s="9" t="s">
        <v>44</v>
      </c>
      <c r="B45" s="12">
        <v>47609.644290465301</v>
      </c>
      <c r="C45">
        <f>SAFADModel_final_000039[[#This Row],[Whole Building:Facility Total Electric Demand Power '[W'](Hourly) ]]/1000</f>
        <v>47.609644290465305</v>
      </c>
    </row>
    <row r="46" spans="1:3" x14ac:dyDescent="0.25">
      <c r="A46" s="9" t="s">
        <v>45</v>
      </c>
      <c r="B46" s="12">
        <v>13914.057735213952</v>
      </c>
      <c r="C46">
        <f>SAFADModel_final_000039[[#This Row],[Whole Building:Facility Total Electric Demand Power '[W'](Hourly) ]]/1000</f>
        <v>13.914057735213952</v>
      </c>
    </row>
    <row r="47" spans="1:3" x14ac:dyDescent="0.25">
      <c r="A47" s="9" t="s">
        <v>46</v>
      </c>
      <c r="B47" s="12">
        <v>12885.115934005475</v>
      </c>
      <c r="C47">
        <f>SAFADModel_final_000039[[#This Row],[Whole Building:Facility Total Electric Demand Power '[W'](Hourly) ]]/1000</f>
        <v>12.885115934005475</v>
      </c>
    </row>
    <row r="48" spans="1:3" x14ac:dyDescent="0.25">
      <c r="A48" s="9" t="s">
        <v>47</v>
      </c>
      <c r="B48" s="12">
        <v>12171.567003056871</v>
      </c>
      <c r="C48">
        <f>SAFADModel_final_000039[[#This Row],[Whole Building:Facility Total Electric Demand Power '[W'](Hourly) ]]/1000</f>
        <v>12.171567003056872</v>
      </c>
    </row>
    <row r="49" spans="1:3" x14ac:dyDescent="0.25">
      <c r="A49" s="9" t="s">
        <v>48</v>
      </c>
      <c r="B49" s="12">
        <v>11860.819168840266</v>
      </c>
      <c r="C49">
        <f>SAFADModel_final_000039[[#This Row],[Whole Building:Facility Total Electric Demand Power '[W'](Hourly) ]]/1000</f>
        <v>11.860819168840266</v>
      </c>
    </row>
    <row r="50" spans="1:3" x14ac:dyDescent="0.25">
      <c r="A50" s="9" t="s">
        <v>49</v>
      </c>
      <c r="B50" s="12">
        <v>11600.907250411632</v>
      </c>
      <c r="C50">
        <f>SAFADModel_final_000039[[#This Row],[Whole Building:Facility Total Electric Demand Power '[W'](Hourly) ]]/1000</f>
        <v>11.600907250411632</v>
      </c>
    </row>
    <row r="51" spans="1:3" x14ac:dyDescent="0.25">
      <c r="A51" s="9" t="s">
        <v>50</v>
      </c>
      <c r="B51" s="12">
        <v>11409.606817813015</v>
      </c>
      <c r="C51">
        <f>SAFADModel_final_000039[[#This Row],[Whole Building:Facility Total Electric Demand Power '[W'](Hourly) ]]/1000</f>
        <v>11.409606817813016</v>
      </c>
    </row>
    <row r="52" spans="1:3" x14ac:dyDescent="0.25">
      <c r="A52" s="9" t="s">
        <v>51</v>
      </c>
      <c r="B52" s="12">
        <v>11201.864721513906</v>
      </c>
      <c r="C52">
        <f>SAFADModel_final_000039[[#This Row],[Whole Building:Facility Total Electric Demand Power '[W'](Hourly) ]]/1000</f>
        <v>11.201864721513907</v>
      </c>
    </row>
    <row r="53" spans="1:3" x14ac:dyDescent="0.25">
      <c r="A53" s="9" t="s">
        <v>52</v>
      </c>
      <c r="B53" s="12">
        <v>10971.433536417875</v>
      </c>
      <c r="C53">
        <f>SAFADModel_final_000039[[#This Row],[Whole Building:Facility Total Electric Demand Power '[W'](Hourly) ]]/1000</f>
        <v>10.971433536417875</v>
      </c>
    </row>
    <row r="54" spans="1:3" x14ac:dyDescent="0.25">
      <c r="A54" s="9" t="s">
        <v>53</v>
      </c>
      <c r="B54" s="12">
        <v>10708.361839926873</v>
      </c>
      <c r="C54">
        <f>SAFADModel_final_000039[[#This Row],[Whole Building:Facility Total Electric Demand Power '[W'](Hourly) ]]/1000</f>
        <v>10.708361839926873</v>
      </c>
    </row>
    <row r="55" spans="1:3" x14ac:dyDescent="0.25">
      <c r="A55" s="9" t="s">
        <v>54</v>
      </c>
      <c r="B55" s="12">
        <v>10587.024058672281</v>
      </c>
      <c r="C55">
        <f>SAFADModel_final_000039[[#This Row],[Whole Building:Facility Total Electric Demand Power '[W'](Hourly) ]]/1000</f>
        <v>10.587024058672281</v>
      </c>
    </row>
    <row r="56" spans="1:3" x14ac:dyDescent="0.25">
      <c r="A56" s="9" t="s">
        <v>55</v>
      </c>
      <c r="B56" s="12">
        <v>10750.721525555562</v>
      </c>
      <c r="C56">
        <f>SAFADModel_final_000039[[#This Row],[Whole Building:Facility Total Electric Demand Power '[W'](Hourly) ]]/1000</f>
        <v>10.750721525555562</v>
      </c>
    </row>
    <row r="57" spans="1:3" x14ac:dyDescent="0.25">
      <c r="A57" s="9" t="s">
        <v>56</v>
      </c>
      <c r="B57" s="12">
        <v>42196.447158677089</v>
      </c>
      <c r="C57">
        <f>SAFADModel_final_000039[[#This Row],[Whole Building:Facility Total Electric Demand Power '[W'](Hourly) ]]/1000</f>
        <v>42.196447158677088</v>
      </c>
    </row>
    <row r="58" spans="1:3" x14ac:dyDescent="0.25">
      <c r="A58" s="9" t="s">
        <v>57</v>
      </c>
      <c r="B58" s="12">
        <v>131584.20311352293</v>
      </c>
      <c r="C58">
        <f>SAFADModel_final_000039[[#This Row],[Whole Building:Facility Total Electric Demand Power '[W'](Hourly) ]]/1000</f>
        <v>131.58420311352293</v>
      </c>
    </row>
    <row r="59" spans="1:3" x14ac:dyDescent="0.25">
      <c r="A59" s="9" t="s">
        <v>58</v>
      </c>
      <c r="B59" s="12">
        <v>171931.28186096906</v>
      </c>
      <c r="C59">
        <f>SAFADModel_final_000039[[#This Row],[Whole Building:Facility Total Electric Demand Power '[W'](Hourly) ]]/1000</f>
        <v>171.93128186096905</v>
      </c>
    </row>
    <row r="60" spans="1:3" x14ac:dyDescent="0.25">
      <c r="A60" s="9" t="s">
        <v>59</v>
      </c>
      <c r="B60" s="12">
        <v>200290.72433043065</v>
      </c>
      <c r="C60">
        <f>SAFADModel_final_000039[[#This Row],[Whole Building:Facility Total Electric Demand Power '[W'](Hourly) ]]/1000</f>
        <v>200.29072433043063</v>
      </c>
    </row>
    <row r="61" spans="1:3" x14ac:dyDescent="0.25">
      <c r="A61" s="9" t="s">
        <v>60</v>
      </c>
      <c r="B61" s="12">
        <v>256349.37062246911</v>
      </c>
      <c r="C61">
        <f>SAFADModel_final_000039[[#This Row],[Whole Building:Facility Total Electric Demand Power '[W'](Hourly) ]]/1000</f>
        <v>256.34937062246911</v>
      </c>
    </row>
    <row r="62" spans="1:3" x14ac:dyDescent="0.25">
      <c r="A62" s="9" t="s">
        <v>61</v>
      </c>
      <c r="B62" s="12">
        <v>258750.68098292677</v>
      </c>
      <c r="C62">
        <f>SAFADModel_final_000039[[#This Row],[Whole Building:Facility Total Electric Demand Power '[W'](Hourly) ]]/1000</f>
        <v>258.75068098292678</v>
      </c>
    </row>
    <row r="63" spans="1:3" x14ac:dyDescent="0.25">
      <c r="A63" s="9" t="s">
        <v>62</v>
      </c>
      <c r="B63" s="12">
        <v>264922.58289739012</v>
      </c>
      <c r="C63">
        <f>SAFADModel_final_000039[[#This Row],[Whole Building:Facility Total Electric Demand Power '[W'](Hourly) ]]/1000</f>
        <v>264.9225828973901</v>
      </c>
    </row>
    <row r="64" spans="1:3" x14ac:dyDescent="0.25">
      <c r="A64" s="9" t="s">
        <v>63</v>
      </c>
      <c r="B64" s="12">
        <v>268820.34291095933</v>
      </c>
      <c r="C64">
        <f>SAFADModel_final_000039[[#This Row],[Whole Building:Facility Total Electric Demand Power '[W'](Hourly) ]]/1000</f>
        <v>268.82034291095931</v>
      </c>
    </row>
    <row r="65" spans="1:3" x14ac:dyDescent="0.25">
      <c r="A65" s="9" t="s">
        <v>64</v>
      </c>
      <c r="B65" s="12">
        <v>199774.8144269794</v>
      </c>
      <c r="C65">
        <f>SAFADModel_final_000039[[#This Row],[Whole Building:Facility Total Electric Demand Power '[W'](Hourly) ]]/1000</f>
        <v>199.77481442697939</v>
      </c>
    </row>
    <row r="66" spans="1:3" x14ac:dyDescent="0.25">
      <c r="A66" s="9" t="s">
        <v>65</v>
      </c>
      <c r="B66" s="12">
        <v>106868.05291795415</v>
      </c>
      <c r="C66">
        <f>SAFADModel_final_000039[[#This Row],[Whole Building:Facility Total Electric Demand Power '[W'](Hourly) ]]/1000</f>
        <v>106.86805291795415</v>
      </c>
    </row>
    <row r="67" spans="1:3" x14ac:dyDescent="0.25">
      <c r="A67" s="9" t="s">
        <v>66</v>
      </c>
      <c r="B67" s="12">
        <v>86640.587347904526</v>
      </c>
      <c r="C67">
        <f>SAFADModel_final_000039[[#This Row],[Whole Building:Facility Total Electric Demand Power '[W'](Hourly) ]]/1000</f>
        <v>86.640587347904528</v>
      </c>
    </row>
    <row r="68" spans="1:3" x14ac:dyDescent="0.25">
      <c r="A68" s="9" t="s">
        <v>67</v>
      </c>
      <c r="B68" s="12">
        <v>37544.518976399144</v>
      </c>
      <c r="C68">
        <f>SAFADModel_final_000039[[#This Row],[Whole Building:Facility Total Electric Demand Power '[W'](Hourly) ]]/1000</f>
        <v>37.544518976399146</v>
      </c>
    </row>
    <row r="69" spans="1:3" x14ac:dyDescent="0.25">
      <c r="A69" s="9" t="s">
        <v>68</v>
      </c>
      <c r="B69" s="12">
        <v>13804.938368965602</v>
      </c>
      <c r="C69">
        <f>SAFADModel_final_000039[[#This Row],[Whole Building:Facility Total Electric Demand Power '[W'](Hourly) ]]/1000</f>
        <v>13.804938368965603</v>
      </c>
    </row>
    <row r="70" spans="1:3" x14ac:dyDescent="0.25">
      <c r="A70" s="9" t="s">
        <v>69</v>
      </c>
      <c r="B70" s="12">
        <v>13257.732462385718</v>
      </c>
      <c r="C70">
        <f>SAFADModel_final_000039[[#This Row],[Whole Building:Facility Total Electric Demand Power '[W'](Hourly) ]]/1000</f>
        <v>13.257732462385718</v>
      </c>
    </row>
    <row r="71" spans="1:3" x14ac:dyDescent="0.25">
      <c r="A71" s="9" t="s">
        <v>70</v>
      </c>
      <c r="B71" s="12">
        <v>12771.045437302668</v>
      </c>
      <c r="C71">
        <f>SAFADModel_final_000039[[#This Row],[Whole Building:Facility Total Electric Demand Power '[W'](Hourly) ]]/1000</f>
        <v>12.771045437302668</v>
      </c>
    </row>
    <row r="72" spans="1:3" x14ac:dyDescent="0.25">
      <c r="A72" s="9" t="s">
        <v>71</v>
      </c>
      <c r="B72" s="12">
        <v>12703.001052858139</v>
      </c>
      <c r="C72">
        <f>SAFADModel_final_000039[[#This Row],[Whole Building:Facility Total Electric Demand Power '[W'](Hourly) ]]/1000</f>
        <v>12.70300105285814</v>
      </c>
    </row>
    <row r="73" spans="1:3" x14ac:dyDescent="0.25">
      <c r="A73" s="9" t="s">
        <v>72</v>
      </c>
      <c r="B73" s="12">
        <v>12636.377280191336</v>
      </c>
      <c r="C73">
        <f>SAFADModel_final_000039[[#This Row],[Whole Building:Facility Total Electric Demand Power '[W'](Hourly) ]]/1000</f>
        <v>12.636377280191336</v>
      </c>
    </row>
    <row r="74" spans="1:3" x14ac:dyDescent="0.25">
      <c r="A74" s="9" t="s">
        <v>73</v>
      </c>
      <c r="B74" s="12">
        <v>12477.635883727542</v>
      </c>
      <c r="C74">
        <f>SAFADModel_final_000039[[#This Row],[Whole Building:Facility Total Electric Demand Power '[W'](Hourly) ]]/1000</f>
        <v>12.477635883727542</v>
      </c>
    </row>
    <row r="75" spans="1:3" x14ac:dyDescent="0.25">
      <c r="A75" s="9" t="s">
        <v>74</v>
      </c>
      <c r="B75" s="12">
        <v>12351.188251285033</v>
      </c>
      <c r="C75">
        <f>SAFADModel_final_000039[[#This Row],[Whole Building:Facility Total Electric Demand Power '[W'](Hourly) ]]/1000</f>
        <v>12.351188251285034</v>
      </c>
    </row>
    <row r="76" spans="1:3" x14ac:dyDescent="0.25">
      <c r="A76" s="9" t="s">
        <v>75</v>
      </c>
      <c r="B76" s="12">
        <v>12218.874883010452</v>
      </c>
      <c r="C76">
        <f>SAFADModel_final_000039[[#This Row],[Whole Building:Facility Total Electric Demand Power '[W'](Hourly) ]]/1000</f>
        <v>12.218874883010452</v>
      </c>
    </row>
    <row r="77" spans="1:3" x14ac:dyDescent="0.25">
      <c r="A77" s="9" t="s">
        <v>76</v>
      </c>
      <c r="B77" s="12">
        <v>12092.458685463454</v>
      </c>
      <c r="C77">
        <f>SAFADModel_final_000039[[#This Row],[Whole Building:Facility Total Electric Demand Power '[W'](Hourly) ]]/1000</f>
        <v>12.092458685463454</v>
      </c>
    </row>
    <row r="78" spans="1:3" x14ac:dyDescent="0.25">
      <c r="A78" s="9" t="s">
        <v>77</v>
      </c>
      <c r="B78" s="12">
        <v>11963.116735109877</v>
      </c>
      <c r="C78">
        <f>SAFADModel_final_000039[[#This Row],[Whole Building:Facility Total Electric Demand Power '[W'](Hourly) ]]/1000</f>
        <v>11.963116735109878</v>
      </c>
    </row>
    <row r="79" spans="1:3" x14ac:dyDescent="0.25">
      <c r="A79" s="9" t="s">
        <v>78</v>
      </c>
      <c r="B79" s="12">
        <v>11845.200859130409</v>
      </c>
      <c r="C79">
        <f>SAFADModel_final_000039[[#This Row],[Whole Building:Facility Total Electric Demand Power '[W'](Hourly) ]]/1000</f>
        <v>11.84520085913041</v>
      </c>
    </row>
    <row r="80" spans="1:3" x14ac:dyDescent="0.25">
      <c r="A80" s="9" t="s">
        <v>79</v>
      </c>
      <c r="B80" s="12">
        <v>11965.626441705897</v>
      </c>
      <c r="C80">
        <f>SAFADModel_final_000039[[#This Row],[Whole Building:Facility Total Electric Demand Power '[W'](Hourly) ]]/1000</f>
        <v>11.965626441705897</v>
      </c>
    </row>
    <row r="81" spans="1:3" x14ac:dyDescent="0.25">
      <c r="A81" s="9" t="s">
        <v>80</v>
      </c>
      <c r="B81" s="12">
        <v>38509.573792835356</v>
      </c>
      <c r="C81">
        <f>SAFADModel_final_000039[[#This Row],[Whole Building:Facility Total Electric Demand Power '[W'](Hourly) ]]/1000</f>
        <v>38.509573792835354</v>
      </c>
    </row>
    <row r="82" spans="1:3" x14ac:dyDescent="0.25">
      <c r="A82" s="9" t="s">
        <v>81</v>
      </c>
      <c r="B82" s="12">
        <v>163644.37957165003</v>
      </c>
      <c r="C82">
        <f>SAFADModel_final_000039[[#This Row],[Whole Building:Facility Total Electric Demand Power '[W'](Hourly) ]]/1000</f>
        <v>163.64437957165003</v>
      </c>
    </row>
    <row r="83" spans="1:3" x14ac:dyDescent="0.25">
      <c r="A83" s="9" t="s">
        <v>82</v>
      </c>
      <c r="B83" s="12">
        <v>204770.9586659265</v>
      </c>
      <c r="C83">
        <f>SAFADModel_final_000039[[#This Row],[Whole Building:Facility Total Electric Demand Power '[W'](Hourly) ]]/1000</f>
        <v>204.77095866592651</v>
      </c>
    </row>
    <row r="84" spans="1:3" x14ac:dyDescent="0.25">
      <c r="A84" s="9" t="s">
        <v>83</v>
      </c>
      <c r="B84" s="12">
        <v>246031.3544921774</v>
      </c>
      <c r="C84">
        <f>SAFADModel_final_000039[[#This Row],[Whole Building:Facility Total Electric Demand Power '[W'](Hourly) ]]/1000</f>
        <v>246.0313544921774</v>
      </c>
    </row>
    <row r="85" spans="1:3" x14ac:dyDescent="0.25">
      <c r="A85" s="9" t="s">
        <v>84</v>
      </c>
      <c r="B85" s="12">
        <v>258865.46290583329</v>
      </c>
      <c r="C85">
        <f>SAFADModel_final_000039[[#This Row],[Whole Building:Facility Total Electric Demand Power '[W'](Hourly) ]]/1000</f>
        <v>258.86546290583328</v>
      </c>
    </row>
    <row r="86" spans="1:3" x14ac:dyDescent="0.25">
      <c r="A86" s="9" t="s">
        <v>85</v>
      </c>
      <c r="B86" s="12">
        <v>269531.91134662088</v>
      </c>
      <c r="C86">
        <f>SAFADModel_final_000039[[#This Row],[Whole Building:Facility Total Electric Demand Power '[W'](Hourly) ]]/1000</f>
        <v>269.53191134662086</v>
      </c>
    </row>
    <row r="87" spans="1:3" x14ac:dyDescent="0.25">
      <c r="A87" s="9" t="s">
        <v>86</v>
      </c>
      <c r="B87" s="12">
        <v>285424.08132610167</v>
      </c>
      <c r="C87">
        <f>SAFADModel_final_000039[[#This Row],[Whole Building:Facility Total Electric Demand Power '[W'](Hourly) ]]/1000</f>
        <v>285.42408132610166</v>
      </c>
    </row>
    <row r="88" spans="1:3" x14ac:dyDescent="0.25">
      <c r="A88" s="9" t="s">
        <v>87</v>
      </c>
      <c r="B88" s="12">
        <v>253477.0510842705</v>
      </c>
      <c r="C88">
        <f>SAFADModel_final_000039[[#This Row],[Whole Building:Facility Total Electric Demand Power '[W'](Hourly) ]]/1000</f>
        <v>253.4770510842705</v>
      </c>
    </row>
    <row r="89" spans="1:3" x14ac:dyDescent="0.25">
      <c r="A89" s="9" t="s">
        <v>88</v>
      </c>
      <c r="B89" s="12">
        <v>259922.22739204892</v>
      </c>
      <c r="C89">
        <f>SAFADModel_final_000039[[#This Row],[Whole Building:Facility Total Electric Demand Power '[W'](Hourly) ]]/1000</f>
        <v>259.92222739204891</v>
      </c>
    </row>
    <row r="90" spans="1:3" x14ac:dyDescent="0.25">
      <c r="A90" s="9" t="s">
        <v>89</v>
      </c>
      <c r="B90" s="12">
        <v>240186.2978289272</v>
      </c>
      <c r="C90">
        <f>SAFADModel_final_000039[[#This Row],[Whole Building:Facility Total Electric Demand Power '[W'](Hourly) ]]/1000</f>
        <v>240.1862978289272</v>
      </c>
    </row>
    <row r="91" spans="1:3" x14ac:dyDescent="0.25">
      <c r="A91" s="9" t="s">
        <v>90</v>
      </c>
      <c r="B91" s="12">
        <v>136716.62910286433</v>
      </c>
      <c r="C91">
        <f>SAFADModel_final_000039[[#This Row],[Whole Building:Facility Total Electric Demand Power '[W'](Hourly) ]]/1000</f>
        <v>136.71662910286435</v>
      </c>
    </row>
    <row r="92" spans="1:3" x14ac:dyDescent="0.25">
      <c r="A92" s="9" t="s">
        <v>91</v>
      </c>
      <c r="B92" s="12">
        <v>92967.542261455499</v>
      </c>
      <c r="C92">
        <f>SAFADModel_final_000039[[#This Row],[Whole Building:Facility Total Electric Demand Power '[W'](Hourly) ]]/1000</f>
        <v>92.967542261455506</v>
      </c>
    </row>
    <row r="93" spans="1:3" x14ac:dyDescent="0.25">
      <c r="A93" s="9" t="s">
        <v>92</v>
      </c>
      <c r="B93" s="12">
        <v>63322.05009682817</v>
      </c>
      <c r="C93">
        <f>SAFADModel_final_000039[[#This Row],[Whole Building:Facility Total Electric Demand Power '[W'](Hourly) ]]/1000</f>
        <v>63.322050096828171</v>
      </c>
    </row>
    <row r="94" spans="1:3" x14ac:dyDescent="0.25">
      <c r="A94" s="9" t="s">
        <v>93</v>
      </c>
      <c r="B94" s="12">
        <v>12795.229012762902</v>
      </c>
      <c r="C94">
        <f>SAFADModel_final_000039[[#This Row],[Whole Building:Facility Total Electric Demand Power '[W'](Hourly) ]]/1000</f>
        <v>12.795229012762903</v>
      </c>
    </row>
    <row r="95" spans="1:3" x14ac:dyDescent="0.25">
      <c r="A95" s="9" t="s">
        <v>94</v>
      </c>
      <c r="B95" s="12">
        <v>12612.100836479227</v>
      </c>
      <c r="C95">
        <f>SAFADModel_final_000039[[#This Row],[Whole Building:Facility Total Electric Demand Power '[W'](Hourly) ]]/1000</f>
        <v>12.612100836479227</v>
      </c>
    </row>
    <row r="96" spans="1:3" x14ac:dyDescent="0.25">
      <c r="A96" s="9" t="s">
        <v>95</v>
      </c>
      <c r="B96" s="12">
        <v>12467.674130831912</v>
      </c>
      <c r="C96">
        <f>SAFADModel_final_000039[[#This Row],[Whole Building:Facility Total Electric Demand Power '[W'](Hourly) ]]/1000</f>
        <v>12.467674130831913</v>
      </c>
    </row>
    <row r="97" spans="1:3" x14ac:dyDescent="0.25">
      <c r="A97" s="9" t="s">
        <v>96</v>
      </c>
      <c r="B97" s="12">
        <v>12366.300959375958</v>
      </c>
      <c r="C97">
        <f>SAFADModel_final_000039[[#This Row],[Whole Building:Facility Total Electric Demand Power '[W'](Hourly) ]]/1000</f>
        <v>12.366300959375957</v>
      </c>
    </row>
    <row r="98" spans="1:3" x14ac:dyDescent="0.25">
      <c r="A98" s="9" t="s">
        <v>97</v>
      </c>
      <c r="B98" s="12">
        <v>12593.378676816161</v>
      </c>
      <c r="C98">
        <f>SAFADModel_final_000039[[#This Row],[Whole Building:Facility Total Electric Demand Power '[W'](Hourly) ]]/1000</f>
        <v>12.59337867681616</v>
      </c>
    </row>
    <row r="99" spans="1:3" x14ac:dyDescent="0.25">
      <c r="A99" s="9" t="s">
        <v>98</v>
      </c>
      <c r="B99" s="12">
        <v>12549.74282981758</v>
      </c>
      <c r="C99">
        <f>SAFADModel_final_000039[[#This Row],[Whole Building:Facility Total Electric Demand Power '[W'](Hourly) ]]/1000</f>
        <v>12.54974282981758</v>
      </c>
    </row>
    <row r="100" spans="1:3" x14ac:dyDescent="0.25">
      <c r="A100" s="9" t="s">
        <v>99</v>
      </c>
      <c r="B100" s="12">
        <v>12493.789420633088</v>
      </c>
      <c r="C100">
        <f>SAFADModel_final_000039[[#This Row],[Whole Building:Facility Total Electric Demand Power '[W'](Hourly) ]]/1000</f>
        <v>12.493789420633087</v>
      </c>
    </row>
    <row r="101" spans="1:3" x14ac:dyDescent="0.25">
      <c r="A101" s="9" t="s">
        <v>100</v>
      </c>
      <c r="B101" s="12">
        <v>12397.74511690675</v>
      </c>
      <c r="C101">
        <f>SAFADModel_final_000039[[#This Row],[Whole Building:Facility Total Electric Demand Power '[W'](Hourly) ]]/1000</f>
        <v>12.39774511690675</v>
      </c>
    </row>
    <row r="102" spans="1:3" x14ac:dyDescent="0.25">
      <c r="A102" s="9" t="s">
        <v>101</v>
      </c>
      <c r="B102" s="12">
        <v>12303.263668060898</v>
      </c>
      <c r="C102">
        <f>SAFADModel_final_000039[[#This Row],[Whole Building:Facility Total Electric Demand Power '[W'](Hourly) ]]/1000</f>
        <v>12.303263668060897</v>
      </c>
    </row>
    <row r="103" spans="1:3" x14ac:dyDescent="0.25">
      <c r="A103" s="9" t="s">
        <v>102</v>
      </c>
      <c r="B103" s="12">
        <v>12268.859888776482</v>
      </c>
      <c r="C103">
        <f>SAFADModel_final_000039[[#This Row],[Whole Building:Facility Total Electric Demand Power '[W'](Hourly) ]]/1000</f>
        <v>12.268859888776483</v>
      </c>
    </row>
    <row r="104" spans="1:3" x14ac:dyDescent="0.25">
      <c r="A104" s="9" t="s">
        <v>103</v>
      </c>
      <c r="B104" s="12">
        <v>12319.241111847126</v>
      </c>
      <c r="C104">
        <f>SAFADModel_final_000039[[#This Row],[Whole Building:Facility Total Electric Demand Power '[W'](Hourly) ]]/1000</f>
        <v>12.319241111847127</v>
      </c>
    </row>
    <row r="105" spans="1:3" x14ac:dyDescent="0.25">
      <c r="A105" s="9" t="s">
        <v>104</v>
      </c>
      <c r="B105" s="12">
        <v>47545.996247212366</v>
      </c>
      <c r="C105">
        <f>SAFADModel_final_000039[[#This Row],[Whole Building:Facility Total Electric Demand Power '[W'](Hourly) ]]/1000</f>
        <v>47.545996247212365</v>
      </c>
    </row>
    <row r="106" spans="1:3" x14ac:dyDescent="0.25">
      <c r="A106" s="9" t="s">
        <v>105</v>
      </c>
      <c r="B106" s="12">
        <v>125278.45855502655</v>
      </c>
      <c r="C106">
        <f>SAFADModel_final_000039[[#This Row],[Whole Building:Facility Total Electric Demand Power '[W'](Hourly) ]]/1000</f>
        <v>125.27845855502655</v>
      </c>
    </row>
    <row r="107" spans="1:3" x14ac:dyDescent="0.25">
      <c r="A107" s="9" t="s">
        <v>106</v>
      </c>
      <c r="B107" s="12">
        <v>222317.69401916247</v>
      </c>
      <c r="C107">
        <f>SAFADModel_final_000039[[#This Row],[Whole Building:Facility Total Electric Demand Power '[W'](Hourly) ]]/1000</f>
        <v>222.31769401916247</v>
      </c>
    </row>
    <row r="108" spans="1:3" x14ac:dyDescent="0.25">
      <c r="A108" s="9" t="s">
        <v>107</v>
      </c>
      <c r="B108" s="12">
        <v>210703.72617148122</v>
      </c>
      <c r="C108">
        <f>SAFADModel_final_000039[[#This Row],[Whole Building:Facility Total Electric Demand Power '[W'](Hourly) ]]/1000</f>
        <v>210.70372617148121</v>
      </c>
    </row>
    <row r="109" spans="1:3" x14ac:dyDescent="0.25">
      <c r="A109" s="9" t="s">
        <v>108</v>
      </c>
      <c r="B109" s="12">
        <v>212364.3871652199</v>
      </c>
      <c r="C109">
        <f>SAFADModel_final_000039[[#This Row],[Whole Building:Facility Total Electric Demand Power '[W'](Hourly) ]]/1000</f>
        <v>212.36438716521991</v>
      </c>
    </row>
    <row r="110" spans="1:3" x14ac:dyDescent="0.25">
      <c r="A110" s="9" t="s">
        <v>109</v>
      </c>
      <c r="B110" s="12">
        <v>232871.05153018024</v>
      </c>
      <c r="C110">
        <f>SAFADModel_final_000039[[#This Row],[Whole Building:Facility Total Electric Demand Power '[W'](Hourly) ]]/1000</f>
        <v>232.87105153018024</v>
      </c>
    </row>
    <row r="111" spans="1:3" x14ac:dyDescent="0.25">
      <c r="A111" s="9" t="s">
        <v>110</v>
      </c>
      <c r="B111" s="12">
        <v>241969.90289519556</v>
      </c>
      <c r="C111">
        <f>SAFADModel_final_000039[[#This Row],[Whole Building:Facility Total Electric Demand Power '[W'](Hourly) ]]/1000</f>
        <v>241.96990289519556</v>
      </c>
    </row>
    <row r="112" spans="1:3" x14ac:dyDescent="0.25">
      <c r="A112" s="9" t="s">
        <v>111</v>
      </c>
      <c r="B112" s="12">
        <v>191962.83527434946</v>
      </c>
      <c r="C112">
        <f>SAFADModel_final_000039[[#This Row],[Whole Building:Facility Total Electric Demand Power '[W'](Hourly) ]]/1000</f>
        <v>191.96283527434946</v>
      </c>
    </row>
    <row r="113" spans="1:3" x14ac:dyDescent="0.25">
      <c r="A113" s="9" t="s">
        <v>112</v>
      </c>
      <c r="B113" s="12">
        <v>175059.46612345657</v>
      </c>
      <c r="C113">
        <f>SAFADModel_final_000039[[#This Row],[Whole Building:Facility Total Electric Demand Power '[W'](Hourly) ]]/1000</f>
        <v>175.05946612345656</v>
      </c>
    </row>
    <row r="114" spans="1:3" x14ac:dyDescent="0.25">
      <c r="A114" s="9" t="s">
        <v>113</v>
      </c>
      <c r="B114" s="12">
        <v>164482.09511840041</v>
      </c>
      <c r="C114">
        <f>SAFADModel_final_000039[[#This Row],[Whole Building:Facility Total Electric Demand Power '[W'](Hourly) ]]/1000</f>
        <v>164.48209511840039</v>
      </c>
    </row>
    <row r="115" spans="1:3" x14ac:dyDescent="0.25">
      <c r="A115" s="9" t="s">
        <v>114</v>
      </c>
      <c r="B115" s="12">
        <v>88146.974821188953</v>
      </c>
      <c r="C115">
        <f>SAFADModel_final_000039[[#This Row],[Whole Building:Facility Total Electric Demand Power '[W'](Hourly) ]]/1000</f>
        <v>88.146974821188948</v>
      </c>
    </row>
    <row r="116" spans="1:3" x14ac:dyDescent="0.25">
      <c r="A116" s="9" t="s">
        <v>115</v>
      </c>
      <c r="B116" s="12">
        <v>44232.174777541251</v>
      </c>
      <c r="C116">
        <f>SAFADModel_final_000039[[#This Row],[Whole Building:Facility Total Electric Demand Power '[W'](Hourly) ]]/1000</f>
        <v>44.232174777541253</v>
      </c>
    </row>
    <row r="117" spans="1:3" x14ac:dyDescent="0.25">
      <c r="A117" s="9" t="s">
        <v>116</v>
      </c>
      <c r="B117" s="12">
        <v>26629.404633467118</v>
      </c>
      <c r="C117">
        <f>SAFADModel_final_000039[[#This Row],[Whole Building:Facility Total Electric Demand Power '[W'](Hourly) ]]/1000</f>
        <v>26.629404633467118</v>
      </c>
    </row>
    <row r="118" spans="1:3" x14ac:dyDescent="0.25">
      <c r="A118" s="9" t="s">
        <v>117</v>
      </c>
      <c r="B118" s="12">
        <v>19625.524103176827</v>
      </c>
      <c r="C118">
        <f>SAFADModel_final_000039[[#This Row],[Whole Building:Facility Total Electric Demand Power '[W'](Hourly) ]]/1000</f>
        <v>19.625524103176826</v>
      </c>
    </row>
    <row r="119" spans="1:3" x14ac:dyDescent="0.25">
      <c r="A119" s="9" t="s">
        <v>118</v>
      </c>
      <c r="B119" s="12">
        <v>12710.135549216002</v>
      </c>
      <c r="C119">
        <f>SAFADModel_final_000039[[#This Row],[Whole Building:Facility Total Electric Demand Power '[W'](Hourly) ]]/1000</f>
        <v>12.710135549216002</v>
      </c>
    </row>
    <row r="120" spans="1:3" x14ac:dyDescent="0.25">
      <c r="A120" s="9" t="s">
        <v>119</v>
      </c>
      <c r="B120" s="12">
        <v>12631.630063911069</v>
      </c>
      <c r="C120">
        <f>SAFADModel_final_000039[[#This Row],[Whole Building:Facility Total Electric Demand Power '[W'](Hourly) ]]/1000</f>
        <v>12.631630063911068</v>
      </c>
    </row>
    <row r="121" spans="1:3" x14ac:dyDescent="0.25">
      <c r="A121" s="9" t="s">
        <v>120</v>
      </c>
      <c r="B121" s="12">
        <v>12573.409726091142</v>
      </c>
      <c r="C121">
        <f>SAFADModel_final_000039[[#This Row],[Whole Building:Facility Total Electric Demand Power '[W'](Hourly) ]]/1000</f>
        <v>12.573409726091143</v>
      </c>
    </row>
    <row r="122" spans="1:3" x14ac:dyDescent="0.25">
      <c r="A122" s="9" t="s">
        <v>533</v>
      </c>
      <c r="B122" s="12">
        <v>12536.5368989662</v>
      </c>
      <c r="C122">
        <f>SAFADModel_final_000039[[#This Row],[Whole Building:Facility Total Electric Demand Power '[W'](Hourly) ]]/1000</f>
        <v>12.536536898966201</v>
      </c>
    </row>
    <row r="123" spans="1:3" x14ac:dyDescent="0.25">
      <c r="A123" s="9" t="s">
        <v>534</v>
      </c>
      <c r="B123" s="12">
        <v>12510.758283390433</v>
      </c>
      <c r="C123">
        <f>SAFADModel_final_000039[[#This Row],[Whole Building:Facility Total Electric Demand Power '[W'](Hourly) ]]/1000</f>
        <v>12.510758283390432</v>
      </c>
    </row>
    <row r="124" spans="1:3" x14ac:dyDescent="0.25">
      <c r="A124" s="9" t="s">
        <v>535</v>
      </c>
      <c r="B124" s="12">
        <v>12471.124177024913</v>
      </c>
      <c r="C124">
        <f>SAFADModel_final_000039[[#This Row],[Whole Building:Facility Total Electric Demand Power '[W'](Hourly) ]]/1000</f>
        <v>12.471124177024912</v>
      </c>
    </row>
    <row r="125" spans="1:3" x14ac:dyDescent="0.25">
      <c r="A125" s="9" t="s">
        <v>536</v>
      </c>
      <c r="B125" s="12">
        <v>12384.83814208309</v>
      </c>
      <c r="C125">
        <f>SAFADModel_final_000039[[#This Row],[Whole Building:Facility Total Electric Demand Power '[W'](Hourly) ]]/1000</f>
        <v>12.38483814208309</v>
      </c>
    </row>
    <row r="126" spans="1:3" x14ac:dyDescent="0.25">
      <c r="A126" s="9" t="s">
        <v>537</v>
      </c>
      <c r="B126" s="12">
        <v>12293.688189912116</v>
      </c>
      <c r="C126">
        <f>SAFADModel_final_000039[[#This Row],[Whole Building:Facility Total Electric Demand Power '[W'](Hourly) ]]/1000</f>
        <v>12.293688189912116</v>
      </c>
    </row>
    <row r="127" spans="1:3" x14ac:dyDescent="0.25">
      <c r="A127" s="9" t="s">
        <v>538</v>
      </c>
      <c r="B127" s="12">
        <v>12242.893649580687</v>
      </c>
      <c r="C127">
        <f>SAFADModel_final_000039[[#This Row],[Whole Building:Facility Total Electric Demand Power '[W'](Hourly) ]]/1000</f>
        <v>12.242893649580687</v>
      </c>
    </row>
    <row r="128" spans="1:3" x14ac:dyDescent="0.25">
      <c r="A128" s="9" t="s">
        <v>539</v>
      </c>
      <c r="B128" s="12">
        <v>12203.628895660991</v>
      </c>
      <c r="C128">
        <f>SAFADModel_final_000039[[#This Row],[Whole Building:Facility Total Electric Demand Power '[W'](Hourly) ]]/1000</f>
        <v>12.203628895660991</v>
      </c>
    </row>
    <row r="129" spans="1:3" x14ac:dyDescent="0.25">
      <c r="A129" s="9" t="s">
        <v>540</v>
      </c>
      <c r="B129" s="12">
        <v>12208.211574176779</v>
      </c>
      <c r="C129">
        <f>SAFADModel_final_000039[[#This Row],[Whole Building:Facility Total Electric Demand Power '[W'](Hourly) ]]/1000</f>
        <v>12.208211574176779</v>
      </c>
    </row>
    <row r="130" spans="1:3" x14ac:dyDescent="0.25">
      <c r="A130" s="9" t="s">
        <v>541</v>
      </c>
      <c r="B130" s="12">
        <v>66186.36738168764</v>
      </c>
      <c r="C130">
        <f>SAFADModel_final_000039[[#This Row],[Whole Building:Facility Total Electric Demand Power '[W'](Hourly) ]]/1000</f>
        <v>66.186367381687646</v>
      </c>
    </row>
    <row r="131" spans="1:3" x14ac:dyDescent="0.25">
      <c r="A131" s="9" t="s">
        <v>542</v>
      </c>
      <c r="B131" s="12">
        <v>95303.790248981953</v>
      </c>
      <c r="C131">
        <f>SAFADModel_final_000039[[#This Row],[Whole Building:Facility Total Electric Demand Power '[W'](Hourly) ]]/1000</f>
        <v>95.303790248981954</v>
      </c>
    </row>
    <row r="132" spans="1:3" x14ac:dyDescent="0.25">
      <c r="A132" s="9" t="s">
        <v>543</v>
      </c>
      <c r="B132" s="12">
        <v>106657.46266763133</v>
      </c>
      <c r="C132">
        <f>SAFADModel_final_000039[[#This Row],[Whole Building:Facility Total Electric Demand Power '[W'](Hourly) ]]/1000</f>
        <v>106.65746266763134</v>
      </c>
    </row>
    <row r="133" spans="1:3" x14ac:dyDescent="0.25">
      <c r="A133" s="9" t="s">
        <v>544</v>
      </c>
      <c r="B133" s="12">
        <v>94031.50026082898</v>
      </c>
      <c r="C133">
        <f>SAFADModel_final_000039[[#This Row],[Whole Building:Facility Total Electric Demand Power '[W'](Hourly) ]]/1000</f>
        <v>94.031500260828977</v>
      </c>
    </row>
    <row r="134" spans="1:3" x14ac:dyDescent="0.25">
      <c r="A134" s="9" t="s">
        <v>545</v>
      </c>
      <c r="B134" s="12">
        <v>80249.885785529448</v>
      </c>
      <c r="C134">
        <f>SAFADModel_final_000039[[#This Row],[Whole Building:Facility Total Electric Demand Power '[W'](Hourly) ]]/1000</f>
        <v>80.249885785529443</v>
      </c>
    </row>
    <row r="135" spans="1:3" x14ac:dyDescent="0.25">
      <c r="A135" s="9" t="s">
        <v>546</v>
      </c>
      <c r="B135" s="12">
        <v>68685.644143425103</v>
      </c>
      <c r="C135">
        <f>SAFADModel_final_000039[[#This Row],[Whole Building:Facility Total Electric Demand Power '[W'](Hourly) ]]/1000</f>
        <v>68.685644143425108</v>
      </c>
    </row>
    <row r="136" spans="1:3" x14ac:dyDescent="0.25">
      <c r="A136" s="9" t="s">
        <v>547</v>
      </c>
      <c r="B136" s="12">
        <v>70631.772364046963</v>
      </c>
      <c r="C136">
        <f>SAFADModel_final_000039[[#This Row],[Whole Building:Facility Total Electric Demand Power '[W'](Hourly) ]]/1000</f>
        <v>70.631772364046967</v>
      </c>
    </row>
    <row r="137" spans="1:3" x14ac:dyDescent="0.25">
      <c r="A137" s="9" t="s">
        <v>548</v>
      </c>
      <c r="B137" s="12">
        <v>65564.1028597884</v>
      </c>
      <c r="C137">
        <f>SAFADModel_final_000039[[#This Row],[Whole Building:Facility Total Electric Demand Power '[W'](Hourly) ]]/1000</f>
        <v>65.564102859788406</v>
      </c>
    </row>
    <row r="138" spans="1:3" x14ac:dyDescent="0.25">
      <c r="A138" s="9" t="s">
        <v>549</v>
      </c>
      <c r="B138" s="12">
        <v>54389.139456035766</v>
      </c>
      <c r="C138">
        <f>SAFADModel_final_000039[[#This Row],[Whole Building:Facility Total Electric Demand Power '[W'](Hourly) ]]/1000</f>
        <v>54.389139456035764</v>
      </c>
    </row>
    <row r="139" spans="1:3" x14ac:dyDescent="0.25">
      <c r="A139" s="9" t="s">
        <v>550</v>
      </c>
      <c r="B139" s="12">
        <v>49053.809535998909</v>
      </c>
      <c r="C139">
        <f>SAFADModel_final_000039[[#This Row],[Whole Building:Facility Total Electric Demand Power '[W'](Hourly) ]]/1000</f>
        <v>49.053809535998909</v>
      </c>
    </row>
    <row r="140" spans="1:3" x14ac:dyDescent="0.25">
      <c r="A140" s="9" t="s">
        <v>551</v>
      </c>
      <c r="B140" s="12">
        <v>42067.967063701588</v>
      </c>
      <c r="C140">
        <f>SAFADModel_final_000039[[#This Row],[Whole Building:Facility Total Electric Demand Power '[W'](Hourly) ]]/1000</f>
        <v>42.067967063701587</v>
      </c>
    </row>
    <row r="141" spans="1:3" x14ac:dyDescent="0.25">
      <c r="A141" s="9" t="s">
        <v>552</v>
      </c>
      <c r="B141" s="12">
        <v>13288.002486788451</v>
      </c>
      <c r="C141">
        <f>SAFADModel_final_000039[[#This Row],[Whole Building:Facility Total Electric Demand Power '[W'](Hourly) ]]/1000</f>
        <v>13.288002486788452</v>
      </c>
    </row>
    <row r="142" spans="1:3" x14ac:dyDescent="0.25">
      <c r="A142" s="9" t="s">
        <v>553</v>
      </c>
      <c r="B142" s="12">
        <v>13035.487979958203</v>
      </c>
      <c r="C142">
        <f>SAFADModel_final_000039[[#This Row],[Whole Building:Facility Total Electric Demand Power '[W'](Hourly) ]]/1000</f>
        <v>13.035487979958203</v>
      </c>
    </row>
    <row r="143" spans="1:3" x14ac:dyDescent="0.25">
      <c r="A143" s="9" t="s">
        <v>554</v>
      </c>
      <c r="B143" s="12">
        <v>13922.385304334255</v>
      </c>
      <c r="C143">
        <f>SAFADModel_final_000039[[#This Row],[Whole Building:Facility Total Electric Demand Power '[W'](Hourly) ]]/1000</f>
        <v>13.922385304334256</v>
      </c>
    </row>
    <row r="144" spans="1:3" x14ac:dyDescent="0.25">
      <c r="A144" s="9" t="s">
        <v>555</v>
      </c>
      <c r="B144" s="12">
        <v>13034.945067693605</v>
      </c>
      <c r="C144">
        <f>SAFADModel_final_000039[[#This Row],[Whole Building:Facility Total Electric Demand Power '[W'](Hourly) ]]/1000</f>
        <v>13.034945067693604</v>
      </c>
    </row>
    <row r="145" spans="1:3" x14ac:dyDescent="0.25">
      <c r="A145" s="9" t="s">
        <v>556</v>
      </c>
      <c r="B145" s="12">
        <v>12627.010818113682</v>
      </c>
      <c r="C145">
        <f>SAFADModel_final_000039[[#This Row],[Whole Building:Facility Total Electric Demand Power '[W'](Hourly) ]]/1000</f>
        <v>12.627010818113682</v>
      </c>
    </row>
    <row r="146" spans="1:3" x14ac:dyDescent="0.25">
      <c r="A146" s="9" t="s">
        <v>557</v>
      </c>
      <c r="B146" s="12">
        <v>12484.356816673084</v>
      </c>
      <c r="C146">
        <f>SAFADModel_final_000039[[#This Row],[Whole Building:Facility Total Electric Demand Power '[W'](Hourly) ]]/1000</f>
        <v>12.484356816673083</v>
      </c>
    </row>
    <row r="147" spans="1:3" x14ac:dyDescent="0.25">
      <c r="A147" s="9" t="s">
        <v>558</v>
      </c>
      <c r="B147" s="12">
        <v>12412.487962756573</v>
      </c>
      <c r="C147">
        <f>SAFADModel_final_000039[[#This Row],[Whole Building:Facility Total Electric Demand Power '[W'](Hourly) ]]/1000</f>
        <v>12.412487962756574</v>
      </c>
    </row>
    <row r="148" spans="1:3" x14ac:dyDescent="0.25">
      <c r="A148" s="9" t="s">
        <v>559</v>
      </c>
      <c r="B148" s="12">
        <v>12370.478463288038</v>
      </c>
      <c r="C148">
        <f>SAFADModel_final_000039[[#This Row],[Whole Building:Facility Total Electric Demand Power '[W'](Hourly) ]]/1000</f>
        <v>12.370478463288038</v>
      </c>
    </row>
    <row r="149" spans="1:3" x14ac:dyDescent="0.25">
      <c r="A149" s="9" t="s">
        <v>560</v>
      </c>
      <c r="B149" s="12">
        <v>12351.627863575128</v>
      </c>
      <c r="C149">
        <f>SAFADModel_final_000039[[#This Row],[Whole Building:Facility Total Electric Demand Power '[W'](Hourly) ]]/1000</f>
        <v>12.351627863575128</v>
      </c>
    </row>
    <row r="150" spans="1:3" x14ac:dyDescent="0.25">
      <c r="A150" s="9" t="s">
        <v>561</v>
      </c>
      <c r="B150" s="12">
        <v>12331.141523047525</v>
      </c>
      <c r="C150">
        <f>SAFADModel_final_000039[[#This Row],[Whole Building:Facility Total Electric Demand Power '[W'](Hourly) ]]/1000</f>
        <v>12.331141523047524</v>
      </c>
    </row>
    <row r="151" spans="1:3" x14ac:dyDescent="0.25">
      <c r="A151" s="9" t="s">
        <v>562</v>
      </c>
      <c r="B151" s="12">
        <v>12369.71194307507</v>
      </c>
      <c r="C151">
        <f>SAFADModel_final_000039[[#This Row],[Whole Building:Facility Total Electric Demand Power '[W'](Hourly) ]]/1000</f>
        <v>12.369711943075069</v>
      </c>
    </row>
    <row r="152" spans="1:3" x14ac:dyDescent="0.25">
      <c r="A152" s="9" t="s">
        <v>563</v>
      </c>
      <c r="B152" s="12">
        <v>12494.519764205486</v>
      </c>
      <c r="C152">
        <f>SAFADModel_final_000039[[#This Row],[Whole Building:Facility Total Electric Demand Power '[W'](Hourly) ]]/1000</f>
        <v>12.494519764205487</v>
      </c>
    </row>
    <row r="153" spans="1:3" x14ac:dyDescent="0.25">
      <c r="A153" s="9" t="s">
        <v>564</v>
      </c>
      <c r="B153" s="12">
        <v>12669.492579576601</v>
      </c>
      <c r="C153">
        <f>SAFADModel_final_000039[[#This Row],[Whole Building:Facility Total Electric Demand Power '[W'](Hourly) ]]/1000</f>
        <v>12.669492579576602</v>
      </c>
    </row>
    <row r="154" spans="1:3" x14ac:dyDescent="0.25">
      <c r="A154" s="9" t="s">
        <v>565</v>
      </c>
      <c r="B154" s="12">
        <v>12825.844969749271</v>
      </c>
      <c r="C154">
        <f>SAFADModel_final_000039[[#This Row],[Whole Building:Facility Total Electric Demand Power '[W'](Hourly) ]]/1000</f>
        <v>12.825844969749271</v>
      </c>
    </row>
    <row r="155" spans="1:3" x14ac:dyDescent="0.25">
      <c r="A155" s="9" t="s">
        <v>566</v>
      </c>
      <c r="B155" s="12">
        <v>12922.282413283692</v>
      </c>
      <c r="C155">
        <f>SAFADModel_final_000039[[#This Row],[Whole Building:Facility Total Electric Demand Power '[W'](Hourly) ]]/1000</f>
        <v>12.922282413283693</v>
      </c>
    </row>
    <row r="156" spans="1:3" x14ac:dyDescent="0.25">
      <c r="A156" s="9" t="s">
        <v>567</v>
      </c>
      <c r="B156" s="12">
        <v>12985.65568108214</v>
      </c>
      <c r="C156">
        <f>SAFADModel_final_000039[[#This Row],[Whole Building:Facility Total Electric Demand Power '[W'](Hourly) ]]/1000</f>
        <v>12.98565568108214</v>
      </c>
    </row>
    <row r="157" spans="1:3" x14ac:dyDescent="0.25">
      <c r="A157" s="9" t="s">
        <v>568</v>
      </c>
      <c r="B157" s="12">
        <v>13022.906740653838</v>
      </c>
      <c r="C157">
        <f>SAFADModel_final_000039[[#This Row],[Whole Building:Facility Total Electric Demand Power '[W'](Hourly) ]]/1000</f>
        <v>13.022906740653838</v>
      </c>
    </row>
    <row r="158" spans="1:3" x14ac:dyDescent="0.25">
      <c r="A158" s="9" t="s">
        <v>569</v>
      </c>
      <c r="B158" s="12">
        <v>13051.983650095184</v>
      </c>
      <c r="C158">
        <f>SAFADModel_final_000039[[#This Row],[Whole Building:Facility Total Electric Demand Power '[W'](Hourly) ]]/1000</f>
        <v>13.051983650095185</v>
      </c>
    </row>
    <row r="159" spans="1:3" x14ac:dyDescent="0.25">
      <c r="A159" s="9" t="s">
        <v>570</v>
      </c>
      <c r="B159" s="12">
        <v>13087.764832745046</v>
      </c>
      <c r="C159">
        <f>SAFADModel_final_000039[[#This Row],[Whole Building:Facility Total Electric Demand Power '[W'](Hourly) ]]/1000</f>
        <v>13.087764832745046</v>
      </c>
    </row>
    <row r="160" spans="1:3" x14ac:dyDescent="0.25">
      <c r="A160" s="9" t="s">
        <v>571</v>
      </c>
      <c r="B160" s="12">
        <v>13134.530042570521</v>
      </c>
      <c r="C160">
        <f>SAFADModel_final_000039[[#This Row],[Whole Building:Facility Total Electric Demand Power '[W'](Hourly) ]]/1000</f>
        <v>13.134530042570521</v>
      </c>
    </row>
    <row r="161" spans="1:3" x14ac:dyDescent="0.25">
      <c r="A161" s="9" t="s">
        <v>572</v>
      </c>
      <c r="B161" s="12">
        <v>13175.517084860299</v>
      </c>
      <c r="C161">
        <f>SAFADModel_final_000039[[#This Row],[Whole Building:Facility Total Electric Demand Power '[W'](Hourly) ]]/1000</f>
        <v>13.175517084860299</v>
      </c>
    </row>
    <row r="162" spans="1:3" x14ac:dyDescent="0.25">
      <c r="A162" s="9" t="s">
        <v>573</v>
      </c>
      <c r="B162" s="12">
        <v>13193.561914787902</v>
      </c>
      <c r="C162">
        <f>SAFADModel_final_000039[[#This Row],[Whole Building:Facility Total Electric Demand Power '[W'](Hourly) ]]/1000</f>
        <v>13.193561914787903</v>
      </c>
    </row>
    <row r="163" spans="1:3" x14ac:dyDescent="0.25">
      <c r="A163" s="9" t="s">
        <v>574</v>
      </c>
      <c r="B163" s="12">
        <v>13169.02899827004</v>
      </c>
      <c r="C163">
        <f>SAFADModel_final_000039[[#This Row],[Whole Building:Facility Total Electric Demand Power '[W'](Hourly) ]]/1000</f>
        <v>13.16902899827004</v>
      </c>
    </row>
    <row r="164" spans="1:3" x14ac:dyDescent="0.25">
      <c r="A164" s="9" t="s">
        <v>575</v>
      </c>
      <c r="B164" s="12">
        <v>13109.015573735009</v>
      </c>
      <c r="C164">
        <f>SAFADModel_final_000039[[#This Row],[Whole Building:Facility Total Electric Demand Power '[W'](Hourly) ]]/1000</f>
        <v>13.109015573735009</v>
      </c>
    </row>
    <row r="165" spans="1:3" x14ac:dyDescent="0.25">
      <c r="A165" s="9" t="s">
        <v>576</v>
      </c>
      <c r="B165" s="12">
        <v>13039.644370343713</v>
      </c>
      <c r="C165">
        <f>SAFADModel_final_000039[[#This Row],[Whole Building:Facility Total Electric Demand Power '[W'](Hourly) ]]/1000</f>
        <v>13.039644370343712</v>
      </c>
    </row>
    <row r="166" spans="1:3" x14ac:dyDescent="0.25">
      <c r="A166" s="9" t="s">
        <v>577</v>
      </c>
      <c r="B166" s="12">
        <v>12983.391984734102</v>
      </c>
      <c r="C166">
        <f>SAFADModel_final_000039[[#This Row],[Whole Building:Facility Total Electric Demand Power '[W'](Hourly) ]]/1000</f>
        <v>12.983391984734101</v>
      </c>
    </row>
    <row r="167" spans="1:3" x14ac:dyDescent="0.25">
      <c r="A167" s="9" t="s">
        <v>578</v>
      </c>
      <c r="B167" s="12">
        <v>12901.565957967352</v>
      </c>
      <c r="C167">
        <f>SAFADModel_final_000039[[#This Row],[Whole Building:Facility Total Electric Demand Power '[W'](Hourly) ]]/1000</f>
        <v>12.901565957967351</v>
      </c>
    </row>
    <row r="168" spans="1:3" x14ac:dyDescent="0.25">
      <c r="A168" s="9" t="s">
        <v>579</v>
      </c>
      <c r="B168" s="12">
        <v>12807.198158636202</v>
      </c>
      <c r="C168">
        <f>SAFADModel_final_000039[[#This Row],[Whole Building:Facility Total Electric Demand Power '[W'](Hourly) ]]/1000</f>
        <v>12.807198158636202</v>
      </c>
    </row>
    <row r="169" spans="1:3" x14ac:dyDescent="0.25">
      <c r="A169" s="9" t="s">
        <v>580</v>
      </c>
      <c r="B169" s="12">
        <v>12720.347879730018</v>
      </c>
      <c r="C169">
        <f>SAFADModel_final_000039[[#This Row],[Whole Building:Facility Total Electric Demand Power '[W'](Hourly) ]]/1000</f>
        <v>12.720347879730017</v>
      </c>
    </row>
    <row r="170" spans="1:3" x14ac:dyDescent="0.25">
      <c r="A170" s="9" t="s">
        <v>121</v>
      </c>
      <c r="B170" s="12">
        <v>9406.7622216468826</v>
      </c>
      <c r="C170">
        <f>SAFADModel_final_000039[[#This Row],[Whole Building:Facility Total Electric Demand Power '[W'](Hourly) ]]/1000</f>
        <v>9.4067622216468827</v>
      </c>
    </row>
    <row r="171" spans="1:3" x14ac:dyDescent="0.25">
      <c r="A171" s="9" t="s">
        <v>122</v>
      </c>
      <c r="B171" s="12">
        <v>10473.151019313669</v>
      </c>
      <c r="C171">
        <f>SAFADModel_final_000039[[#This Row],[Whole Building:Facility Total Electric Demand Power '[W'](Hourly) ]]/1000</f>
        <v>10.473151019313669</v>
      </c>
    </row>
    <row r="172" spans="1:3" x14ac:dyDescent="0.25">
      <c r="A172" s="9" t="s">
        <v>123</v>
      </c>
      <c r="B172" s="12">
        <v>10488.721247526562</v>
      </c>
      <c r="C172">
        <f>SAFADModel_final_000039[[#This Row],[Whole Building:Facility Total Electric Demand Power '[W'](Hourly) ]]/1000</f>
        <v>10.488721247526563</v>
      </c>
    </row>
    <row r="173" spans="1:3" x14ac:dyDescent="0.25">
      <c r="A173" s="9" t="s">
        <v>124</v>
      </c>
      <c r="B173" s="12">
        <v>10350.526480528371</v>
      </c>
      <c r="C173">
        <f>SAFADModel_final_000039[[#This Row],[Whole Building:Facility Total Electric Demand Power '[W'](Hourly) ]]/1000</f>
        <v>10.350526480528371</v>
      </c>
    </row>
    <row r="174" spans="1:3" x14ac:dyDescent="0.25">
      <c r="A174" s="9" t="s">
        <v>125</v>
      </c>
      <c r="B174" s="12">
        <v>10178.964548914142</v>
      </c>
      <c r="C174">
        <f>SAFADModel_final_000039[[#This Row],[Whole Building:Facility Total Electric Demand Power '[W'](Hourly) ]]/1000</f>
        <v>10.178964548914141</v>
      </c>
    </row>
    <row r="175" spans="1:3" x14ac:dyDescent="0.25">
      <c r="A175" s="9" t="s">
        <v>126</v>
      </c>
      <c r="B175" s="12">
        <v>10157.750883440734</v>
      </c>
      <c r="C175">
        <f>SAFADModel_final_000039[[#This Row],[Whole Building:Facility Total Electric Demand Power '[W'](Hourly) ]]/1000</f>
        <v>10.157750883440734</v>
      </c>
    </row>
    <row r="176" spans="1:3" x14ac:dyDescent="0.25">
      <c r="A176" s="9" t="s">
        <v>127</v>
      </c>
      <c r="B176" s="12">
        <v>10331.341349215081</v>
      </c>
      <c r="C176">
        <f>SAFADModel_final_000039[[#This Row],[Whole Building:Facility Total Electric Demand Power '[W'](Hourly) ]]/1000</f>
        <v>10.331341349215082</v>
      </c>
    </row>
    <row r="177" spans="1:3" x14ac:dyDescent="0.25">
      <c r="A177" s="9" t="s">
        <v>128</v>
      </c>
      <c r="B177" s="12">
        <v>50257.414507420974</v>
      </c>
      <c r="C177">
        <f>SAFADModel_final_000039[[#This Row],[Whole Building:Facility Total Electric Demand Power '[W'](Hourly) ]]/1000</f>
        <v>50.257414507420975</v>
      </c>
    </row>
    <row r="178" spans="1:3" x14ac:dyDescent="0.25">
      <c r="A178" s="9" t="s">
        <v>129</v>
      </c>
      <c r="B178" s="12">
        <v>121433.7013782345</v>
      </c>
      <c r="C178">
        <f>SAFADModel_final_000039[[#This Row],[Whole Building:Facility Total Electric Demand Power '[W'](Hourly) ]]/1000</f>
        <v>121.4337013782345</v>
      </c>
    </row>
    <row r="179" spans="1:3" x14ac:dyDescent="0.25">
      <c r="A179" s="9" t="s">
        <v>130</v>
      </c>
      <c r="B179" s="12">
        <v>190983.70929353382</v>
      </c>
      <c r="C179">
        <f>SAFADModel_final_000039[[#This Row],[Whole Building:Facility Total Electric Demand Power '[W'](Hourly) ]]/1000</f>
        <v>190.98370929353382</v>
      </c>
    </row>
    <row r="180" spans="1:3" x14ac:dyDescent="0.25">
      <c r="A180" s="9" t="s">
        <v>131</v>
      </c>
      <c r="B180" s="12">
        <v>177433.87233412245</v>
      </c>
      <c r="C180">
        <f>SAFADModel_final_000039[[#This Row],[Whole Building:Facility Total Electric Demand Power '[W'](Hourly) ]]/1000</f>
        <v>177.43387233412244</v>
      </c>
    </row>
    <row r="181" spans="1:3" x14ac:dyDescent="0.25">
      <c r="A181" s="9" t="s">
        <v>132</v>
      </c>
      <c r="B181" s="12">
        <v>242062.82243795283</v>
      </c>
      <c r="C181">
        <f>SAFADModel_final_000039[[#This Row],[Whole Building:Facility Total Electric Demand Power '[W'](Hourly) ]]/1000</f>
        <v>242.06282243795283</v>
      </c>
    </row>
    <row r="182" spans="1:3" x14ac:dyDescent="0.25">
      <c r="A182" s="9" t="s">
        <v>133</v>
      </c>
      <c r="B182" s="12">
        <v>242936.84456904177</v>
      </c>
      <c r="C182">
        <f>SAFADModel_final_000039[[#This Row],[Whole Building:Facility Total Electric Demand Power '[W'](Hourly) ]]/1000</f>
        <v>242.93684456904177</v>
      </c>
    </row>
    <row r="183" spans="1:3" x14ac:dyDescent="0.25">
      <c r="A183" s="9" t="s">
        <v>134</v>
      </c>
      <c r="B183" s="12">
        <v>284295.34061929607</v>
      </c>
      <c r="C183">
        <f>SAFADModel_final_000039[[#This Row],[Whole Building:Facility Total Electric Demand Power '[W'](Hourly) ]]/1000</f>
        <v>284.29534061929604</v>
      </c>
    </row>
    <row r="184" spans="1:3" x14ac:dyDescent="0.25">
      <c r="A184" s="9" t="s">
        <v>135</v>
      </c>
      <c r="B184" s="12">
        <v>298545.22363376751</v>
      </c>
      <c r="C184">
        <f>SAFADModel_final_000039[[#This Row],[Whole Building:Facility Total Electric Demand Power '[W'](Hourly) ]]/1000</f>
        <v>298.54522363376753</v>
      </c>
    </row>
    <row r="185" spans="1:3" x14ac:dyDescent="0.25">
      <c r="A185" s="9" t="s">
        <v>136</v>
      </c>
      <c r="B185" s="12">
        <v>268233.13788804988</v>
      </c>
      <c r="C185">
        <f>SAFADModel_final_000039[[#This Row],[Whole Building:Facility Total Electric Demand Power '[W'](Hourly) ]]/1000</f>
        <v>268.2331378880499</v>
      </c>
    </row>
    <row r="186" spans="1:3" x14ac:dyDescent="0.25">
      <c r="A186" s="9" t="s">
        <v>137</v>
      </c>
      <c r="B186" s="12">
        <v>236879.88904094289</v>
      </c>
      <c r="C186">
        <f>SAFADModel_final_000039[[#This Row],[Whole Building:Facility Total Electric Demand Power '[W'](Hourly) ]]/1000</f>
        <v>236.87988904094289</v>
      </c>
    </row>
    <row r="187" spans="1:3" x14ac:dyDescent="0.25">
      <c r="A187" s="9" t="s">
        <v>138</v>
      </c>
      <c r="B187" s="12">
        <v>91733.770503038031</v>
      </c>
      <c r="C187">
        <f>SAFADModel_final_000039[[#This Row],[Whole Building:Facility Total Electric Demand Power '[W'](Hourly) ]]/1000</f>
        <v>91.733770503038031</v>
      </c>
    </row>
    <row r="188" spans="1:3" x14ac:dyDescent="0.25">
      <c r="A188" s="9" t="s">
        <v>139</v>
      </c>
      <c r="B188" s="12">
        <v>44975.205565653516</v>
      </c>
      <c r="C188">
        <f>SAFADModel_final_000039[[#This Row],[Whole Building:Facility Total Electric Demand Power '[W'](Hourly) ]]/1000</f>
        <v>44.975205565653518</v>
      </c>
    </row>
    <row r="189" spans="1:3" x14ac:dyDescent="0.25">
      <c r="A189" s="9" t="s">
        <v>140</v>
      </c>
      <c r="B189" s="12">
        <v>17383.465188868195</v>
      </c>
      <c r="C189">
        <f>SAFADModel_final_000039[[#This Row],[Whole Building:Facility Total Electric Demand Power '[W'](Hourly) ]]/1000</f>
        <v>17.383465188868193</v>
      </c>
    </row>
    <row r="190" spans="1:3" x14ac:dyDescent="0.25">
      <c r="A190" s="9" t="s">
        <v>141</v>
      </c>
      <c r="B190" s="12">
        <v>13257.445244668821</v>
      </c>
      <c r="C190">
        <f>SAFADModel_final_000039[[#This Row],[Whole Building:Facility Total Electric Demand Power '[W'](Hourly) ]]/1000</f>
        <v>13.257445244668821</v>
      </c>
    </row>
    <row r="191" spans="1:3" x14ac:dyDescent="0.25">
      <c r="A191" s="9" t="s">
        <v>142</v>
      </c>
      <c r="B191" s="12">
        <v>12813.230925939244</v>
      </c>
      <c r="C191">
        <f>SAFADModel_final_000039[[#This Row],[Whole Building:Facility Total Electric Demand Power '[W'](Hourly) ]]/1000</f>
        <v>12.813230925939244</v>
      </c>
    </row>
    <row r="192" spans="1:3" x14ac:dyDescent="0.25">
      <c r="A192" s="9" t="s">
        <v>143</v>
      </c>
      <c r="B192" s="12">
        <v>12800.245531452296</v>
      </c>
      <c r="C192">
        <f>SAFADModel_final_000039[[#This Row],[Whole Building:Facility Total Electric Demand Power '[W'](Hourly) ]]/1000</f>
        <v>12.800245531452296</v>
      </c>
    </row>
    <row r="193" spans="1:3" x14ac:dyDescent="0.25">
      <c r="A193" s="9" t="s">
        <v>144</v>
      </c>
      <c r="B193" s="12">
        <v>12767.030315439979</v>
      </c>
      <c r="C193">
        <f>SAFADModel_final_000039[[#This Row],[Whole Building:Facility Total Electric Demand Power '[W'](Hourly) ]]/1000</f>
        <v>12.767030315439978</v>
      </c>
    </row>
    <row r="194" spans="1:3" x14ac:dyDescent="0.25">
      <c r="A194" s="9" t="s">
        <v>145</v>
      </c>
      <c r="B194" s="12">
        <v>12713.621413676281</v>
      </c>
      <c r="C194">
        <f>SAFADModel_final_000039[[#This Row],[Whole Building:Facility Total Electric Demand Power '[W'](Hourly) ]]/1000</f>
        <v>12.713621413676281</v>
      </c>
    </row>
    <row r="195" spans="1:3" x14ac:dyDescent="0.25">
      <c r="A195" s="9" t="s">
        <v>146</v>
      </c>
      <c r="B195" s="12">
        <v>12659.072102192318</v>
      </c>
      <c r="C195">
        <f>SAFADModel_final_000039[[#This Row],[Whole Building:Facility Total Electric Demand Power '[W'](Hourly) ]]/1000</f>
        <v>12.659072102192319</v>
      </c>
    </row>
    <row r="196" spans="1:3" x14ac:dyDescent="0.25">
      <c r="A196" s="9" t="s">
        <v>147</v>
      </c>
      <c r="B196" s="12">
        <v>12607.521354470175</v>
      </c>
      <c r="C196">
        <f>SAFADModel_final_000039[[#This Row],[Whole Building:Facility Total Electric Demand Power '[W'](Hourly) ]]/1000</f>
        <v>12.607521354470174</v>
      </c>
    </row>
    <row r="197" spans="1:3" x14ac:dyDescent="0.25">
      <c r="A197" s="9" t="s">
        <v>148</v>
      </c>
      <c r="B197" s="12">
        <v>12559.35918347402</v>
      </c>
      <c r="C197">
        <f>SAFADModel_final_000039[[#This Row],[Whole Building:Facility Total Electric Demand Power '[W'](Hourly) ]]/1000</f>
        <v>12.559359183474021</v>
      </c>
    </row>
    <row r="198" spans="1:3" x14ac:dyDescent="0.25">
      <c r="A198" s="9" t="s">
        <v>149</v>
      </c>
      <c r="B198" s="12">
        <v>12508.542563813957</v>
      </c>
      <c r="C198">
        <f>SAFADModel_final_000039[[#This Row],[Whole Building:Facility Total Electric Demand Power '[W'](Hourly) ]]/1000</f>
        <v>12.508542563813958</v>
      </c>
    </row>
    <row r="199" spans="1:3" x14ac:dyDescent="0.25">
      <c r="A199" s="9" t="s">
        <v>150</v>
      </c>
      <c r="B199" s="12">
        <v>12513.950909926707</v>
      </c>
      <c r="C199">
        <f>SAFADModel_final_000039[[#This Row],[Whole Building:Facility Total Electric Demand Power '[W'](Hourly) ]]/1000</f>
        <v>12.513950909926708</v>
      </c>
    </row>
    <row r="200" spans="1:3" x14ac:dyDescent="0.25">
      <c r="A200" s="9" t="s">
        <v>151</v>
      </c>
      <c r="B200" s="12">
        <v>12583.905200437555</v>
      </c>
      <c r="C200">
        <f>SAFADModel_final_000039[[#This Row],[Whole Building:Facility Total Electric Demand Power '[W'](Hourly) ]]/1000</f>
        <v>12.583905200437556</v>
      </c>
    </row>
    <row r="201" spans="1:3" x14ac:dyDescent="0.25">
      <c r="A201" s="9" t="s">
        <v>152</v>
      </c>
      <c r="B201" s="12">
        <v>12685.784817099657</v>
      </c>
      <c r="C201">
        <f>SAFADModel_final_000039[[#This Row],[Whole Building:Facility Total Electric Demand Power '[W'](Hourly) ]]/1000</f>
        <v>12.685784817099657</v>
      </c>
    </row>
    <row r="202" spans="1:3" x14ac:dyDescent="0.25">
      <c r="A202" s="9" t="s">
        <v>153</v>
      </c>
      <c r="B202" s="12">
        <v>12741.278635309194</v>
      </c>
      <c r="C202">
        <f>SAFADModel_final_000039[[#This Row],[Whole Building:Facility Total Electric Demand Power '[W'](Hourly) ]]/1000</f>
        <v>12.741278635309195</v>
      </c>
    </row>
    <row r="203" spans="1:3" x14ac:dyDescent="0.25">
      <c r="A203" s="9" t="s">
        <v>154</v>
      </c>
      <c r="B203" s="12">
        <v>12883.170358236295</v>
      </c>
      <c r="C203">
        <f>SAFADModel_final_000039[[#This Row],[Whole Building:Facility Total Electric Demand Power '[W'](Hourly) ]]/1000</f>
        <v>12.883170358236296</v>
      </c>
    </row>
    <row r="204" spans="1:3" x14ac:dyDescent="0.25">
      <c r="A204" s="9" t="s">
        <v>155</v>
      </c>
      <c r="B204" s="12">
        <v>13063.888317447932</v>
      </c>
      <c r="C204">
        <f>SAFADModel_final_000039[[#This Row],[Whole Building:Facility Total Electric Demand Power '[W'](Hourly) ]]/1000</f>
        <v>13.063888317447933</v>
      </c>
    </row>
    <row r="205" spans="1:3" x14ac:dyDescent="0.25">
      <c r="A205" s="9" t="s">
        <v>156</v>
      </c>
      <c r="B205" s="12">
        <v>13144.16001550619</v>
      </c>
      <c r="C205">
        <f>SAFADModel_final_000039[[#This Row],[Whole Building:Facility Total Electric Demand Power '[W'](Hourly) ]]/1000</f>
        <v>13.14416001550619</v>
      </c>
    </row>
    <row r="206" spans="1:3" x14ac:dyDescent="0.25">
      <c r="A206" s="9" t="s">
        <v>157</v>
      </c>
      <c r="B206" s="12">
        <v>13167.855210697226</v>
      </c>
      <c r="C206">
        <f>SAFADModel_final_000039[[#This Row],[Whole Building:Facility Total Electric Demand Power '[W'](Hourly) ]]/1000</f>
        <v>13.167855210697226</v>
      </c>
    </row>
    <row r="207" spans="1:3" x14ac:dyDescent="0.25">
      <c r="A207" s="9" t="s">
        <v>158</v>
      </c>
      <c r="B207" s="12">
        <v>13161.92024048553</v>
      </c>
      <c r="C207">
        <f>SAFADModel_final_000039[[#This Row],[Whole Building:Facility Total Electric Demand Power '[W'](Hourly) ]]/1000</f>
        <v>13.16192024048553</v>
      </c>
    </row>
    <row r="208" spans="1:3" x14ac:dyDescent="0.25">
      <c r="A208" s="9" t="s">
        <v>159</v>
      </c>
      <c r="B208" s="12">
        <v>13143.350804025775</v>
      </c>
      <c r="C208">
        <f>SAFADModel_final_000039[[#This Row],[Whole Building:Facility Total Electric Demand Power '[W'](Hourly) ]]/1000</f>
        <v>13.143350804025776</v>
      </c>
    </row>
    <row r="209" spans="1:3" x14ac:dyDescent="0.25">
      <c r="A209" s="9" t="s">
        <v>160</v>
      </c>
      <c r="B209" s="12">
        <v>13115.804379555804</v>
      </c>
      <c r="C209">
        <f>SAFADModel_final_000039[[#This Row],[Whole Building:Facility Total Electric Demand Power '[W'](Hourly) ]]/1000</f>
        <v>13.115804379555804</v>
      </c>
    </row>
    <row r="210" spans="1:3" x14ac:dyDescent="0.25">
      <c r="A210" s="9" t="s">
        <v>161</v>
      </c>
      <c r="B210" s="12">
        <v>13069.961094900764</v>
      </c>
      <c r="C210">
        <f>SAFADModel_final_000039[[#This Row],[Whole Building:Facility Total Electric Demand Power '[W'](Hourly) ]]/1000</f>
        <v>13.069961094900764</v>
      </c>
    </row>
    <row r="211" spans="1:3" x14ac:dyDescent="0.25">
      <c r="A211" s="9" t="s">
        <v>162</v>
      </c>
      <c r="B211" s="12">
        <v>13010.804767082316</v>
      </c>
      <c r="C211">
        <f>SAFADModel_final_000039[[#This Row],[Whole Building:Facility Total Electric Demand Power '[W'](Hourly) ]]/1000</f>
        <v>13.010804767082316</v>
      </c>
    </row>
    <row r="212" spans="1:3" x14ac:dyDescent="0.25">
      <c r="A212" s="9" t="s">
        <v>163</v>
      </c>
      <c r="B212" s="12">
        <v>12936.424963181424</v>
      </c>
      <c r="C212">
        <f>SAFADModel_final_000039[[#This Row],[Whole Building:Facility Total Electric Demand Power '[W'](Hourly) ]]/1000</f>
        <v>12.936424963181423</v>
      </c>
    </row>
    <row r="213" spans="1:3" x14ac:dyDescent="0.25">
      <c r="A213" s="9" t="s">
        <v>164</v>
      </c>
      <c r="B213" s="12">
        <v>12863.230503492747</v>
      </c>
      <c r="C213">
        <f>SAFADModel_final_000039[[#This Row],[Whole Building:Facility Total Electric Demand Power '[W'](Hourly) ]]/1000</f>
        <v>12.863230503492746</v>
      </c>
    </row>
    <row r="214" spans="1:3" x14ac:dyDescent="0.25">
      <c r="A214" s="9" t="s">
        <v>165</v>
      </c>
      <c r="B214" s="12">
        <v>12802.647865524401</v>
      </c>
      <c r="C214">
        <f>SAFADModel_final_000039[[#This Row],[Whole Building:Facility Total Electric Demand Power '[W'](Hourly) ]]/1000</f>
        <v>12.802647865524401</v>
      </c>
    </row>
    <row r="215" spans="1:3" x14ac:dyDescent="0.25">
      <c r="A215" s="9" t="s">
        <v>166</v>
      </c>
      <c r="B215" s="12">
        <v>12738.051328319685</v>
      </c>
      <c r="C215">
        <f>SAFADModel_final_000039[[#This Row],[Whole Building:Facility Total Electric Demand Power '[W'](Hourly) ]]/1000</f>
        <v>12.738051328319685</v>
      </c>
    </row>
    <row r="216" spans="1:3" x14ac:dyDescent="0.25">
      <c r="A216" s="9" t="s">
        <v>167</v>
      </c>
      <c r="B216" s="12">
        <v>12676.840211350493</v>
      </c>
      <c r="C216">
        <f>SAFADModel_final_000039[[#This Row],[Whole Building:Facility Total Electric Demand Power '[W'](Hourly) ]]/1000</f>
        <v>12.676840211350493</v>
      </c>
    </row>
    <row r="217" spans="1:3" x14ac:dyDescent="0.25">
      <c r="A217" s="9" t="s">
        <v>168</v>
      </c>
      <c r="B217" s="12">
        <v>12621.655776759142</v>
      </c>
      <c r="C217">
        <f>SAFADModel_final_000039[[#This Row],[Whole Building:Facility Total Electric Demand Power '[W'](Hourly) ]]/1000</f>
        <v>12.621655776759143</v>
      </c>
    </row>
    <row r="218" spans="1:3" x14ac:dyDescent="0.25">
      <c r="A218" s="9" t="s">
        <v>169</v>
      </c>
      <c r="B218" s="12">
        <v>9165.4371677382769</v>
      </c>
      <c r="C218">
        <f>SAFADModel_final_000039[[#This Row],[Whole Building:Facility Total Electric Demand Power '[W'](Hourly) ]]/1000</f>
        <v>9.1654371677382773</v>
      </c>
    </row>
    <row r="219" spans="1:3" x14ac:dyDescent="0.25">
      <c r="A219" s="9" t="s">
        <v>170</v>
      </c>
      <c r="B219" s="12">
        <v>10256.101758988201</v>
      </c>
      <c r="C219">
        <f>SAFADModel_final_000039[[#This Row],[Whole Building:Facility Total Electric Demand Power '[W'](Hourly) ]]/1000</f>
        <v>10.256101758988201</v>
      </c>
    </row>
    <row r="220" spans="1:3" x14ac:dyDescent="0.25">
      <c r="A220" s="9" t="s">
        <v>171</v>
      </c>
      <c r="B220" s="12">
        <v>10359.657444861246</v>
      </c>
      <c r="C220">
        <f>SAFADModel_final_000039[[#This Row],[Whole Building:Facility Total Electric Demand Power '[W'](Hourly) ]]/1000</f>
        <v>10.359657444861247</v>
      </c>
    </row>
    <row r="221" spans="1:3" x14ac:dyDescent="0.25">
      <c r="A221" s="9" t="s">
        <v>172</v>
      </c>
      <c r="B221" s="12">
        <v>10354.477079292546</v>
      </c>
      <c r="C221">
        <f>SAFADModel_final_000039[[#This Row],[Whole Building:Facility Total Electric Demand Power '[W'](Hourly) ]]/1000</f>
        <v>10.354477079292547</v>
      </c>
    </row>
    <row r="222" spans="1:3" x14ac:dyDescent="0.25">
      <c r="A222" s="9" t="s">
        <v>173</v>
      </c>
      <c r="B222" s="12">
        <v>10320.508569965305</v>
      </c>
      <c r="C222">
        <f>SAFADModel_final_000039[[#This Row],[Whole Building:Facility Total Electric Demand Power '[W'](Hourly) ]]/1000</f>
        <v>10.320508569965305</v>
      </c>
    </row>
    <row r="223" spans="1:3" x14ac:dyDescent="0.25">
      <c r="A223" s="9" t="s">
        <v>174</v>
      </c>
      <c r="B223" s="12">
        <v>10348.043217181128</v>
      </c>
      <c r="C223">
        <f>SAFADModel_final_000039[[#This Row],[Whole Building:Facility Total Electric Demand Power '[W'](Hourly) ]]/1000</f>
        <v>10.348043217181129</v>
      </c>
    </row>
    <row r="224" spans="1:3" x14ac:dyDescent="0.25">
      <c r="A224" s="9" t="s">
        <v>175</v>
      </c>
      <c r="B224" s="12">
        <v>10530.717615021016</v>
      </c>
      <c r="C224">
        <f>SAFADModel_final_000039[[#This Row],[Whole Building:Facility Total Electric Demand Power '[W'](Hourly) ]]/1000</f>
        <v>10.530717615021016</v>
      </c>
    </row>
    <row r="225" spans="1:3" x14ac:dyDescent="0.25">
      <c r="A225" s="9" t="s">
        <v>176</v>
      </c>
      <c r="B225" s="12">
        <v>43312.281470721158</v>
      </c>
      <c r="C225">
        <f>SAFADModel_final_000039[[#This Row],[Whole Building:Facility Total Electric Demand Power '[W'](Hourly) ]]/1000</f>
        <v>43.31228147072116</v>
      </c>
    </row>
    <row r="226" spans="1:3" x14ac:dyDescent="0.25">
      <c r="A226" s="9" t="s">
        <v>177</v>
      </c>
      <c r="B226" s="12">
        <v>166656.23559848781</v>
      </c>
      <c r="C226">
        <f>SAFADModel_final_000039[[#This Row],[Whole Building:Facility Total Electric Demand Power '[W'](Hourly) ]]/1000</f>
        <v>166.6562355984878</v>
      </c>
    </row>
    <row r="227" spans="1:3" x14ac:dyDescent="0.25">
      <c r="A227" s="9" t="s">
        <v>178</v>
      </c>
      <c r="B227" s="12">
        <v>197678.74193328575</v>
      </c>
      <c r="C227">
        <f>SAFADModel_final_000039[[#This Row],[Whole Building:Facility Total Electric Demand Power '[W'](Hourly) ]]/1000</f>
        <v>197.67874193328575</v>
      </c>
    </row>
    <row r="228" spans="1:3" x14ac:dyDescent="0.25">
      <c r="A228" s="9" t="s">
        <v>179</v>
      </c>
      <c r="B228" s="12">
        <v>225957.21243687466</v>
      </c>
      <c r="C228">
        <f>SAFADModel_final_000039[[#This Row],[Whole Building:Facility Total Electric Demand Power '[W'](Hourly) ]]/1000</f>
        <v>225.95721243687467</v>
      </c>
    </row>
    <row r="229" spans="1:3" x14ac:dyDescent="0.25">
      <c r="A229" s="9" t="s">
        <v>180</v>
      </c>
      <c r="B229" s="12">
        <v>274411.13626563549</v>
      </c>
      <c r="C229">
        <f>SAFADModel_final_000039[[#This Row],[Whole Building:Facility Total Electric Demand Power '[W'](Hourly) ]]/1000</f>
        <v>274.41113626563549</v>
      </c>
    </row>
    <row r="230" spans="1:3" x14ac:dyDescent="0.25">
      <c r="A230" s="9" t="s">
        <v>181</v>
      </c>
      <c r="B230" s="12">
        <v>274699.79495451046</v>
      </c>
      <c r="C230">
        <f>SAFADModel_final_000039[[#This Row],[Whole Building:Facility Total Electric Demand Power '[W'](Hourly) ]]/1000</f>
        <v>274.69979495451048</v>
      </c>
    </row>
    <row r="231" spans="1:3" x14ac:dyDescent="0.25">
      <c r="A231" s="9" t="s">
        <v>182</v>
      </c>
      <c r="B231" s="12">
        <v>276175.64577341796</v>
      </c>
      <c r="C231">
        <f>SAFADModel_final_000039[[#This Row],[Whole Building:Facility Total Electric Demand Power '[W'](Hourly) ]]/1000</f>
        <v>276.17564577341795</v>
      </c>
    </row>
    <row r="232" spans="1:3" x14ac:dyDescent="0.25">
      <c r="A232" s="9" t="s">
        <v>183</v>
      </c>
      <c r="B232" s="12">
        <v>280777.50366424466</v>
      </c>
      <c r="C232">
        <f>SAFADModel_final_000039[[#This Row],[Whole Building:Facility Total Electric Demand Power '[W'](Hourly) ]]/1000</f>
        <v>280.77750366424465</v>
      </c>
    </row>
    <row r="233" spans="1:3" x14ac:dyDescent="0.25">
      <c r="A233" s="9" t="s">
        <v>184</v>
      </c>
      <c r="B233" s="12">
        <v>217718.39893509622</v>
      </c>
      <c r="C233">
        <f>SAFADModel_final_000039[[#This Row],[Whole Building:Facility Total Electric Demand Power '[W'](Hourly) ]]/1000</f>
        <v>217.71839893509622</v>
      </c>
    </row>
    <row r="234" spans="1:3" x14ac:dyDescent="0.25">
      <c r="A234" s="9" t="s">
        <v>185</v>
      </c>
      <c r="B234" s="12">
        <v>123352.58934963972</v>
      </c>
      <c r="C234">
        <f>SAFADModel_final_000039[[#This Row],[Whole Building:Facility Total Electric Demand Power '[W'](Hourly) ]]/1000</f>
        <v>123.35258934963971</v>
      </c>
    </row>
    <row r="235" spans="1:3" x14ac:dyDescent="0.25">
      <c r="A235" s="9" t="s">
        <v>186</v>
      </c>
      <c r="B235" s="12">
        <v>86716.864650466116</v>
      </c>
      <c r="C235">
        <f>SAFADModel_final_000039[[#This Row],[Whole Building:Facility Total Electric Demand Power '[W'](Hourly) ]]/1000</f>
        <v>86.716864650466121</v>
      </c>
    </row>
    <row r="236" spans="1:3" x14ac:dyDescent="0.25">
      <c r="A236" s="9" t="s">
        <v>187</v>
      </c>
      <c r="B236" s="12">
        <v>37748.106998886069</v>
      </c>
      <c r="C236">
        <f>SAFADModel_final_000039[[#This Row],[Whole Building:Facility Total Electric Demand Power '[W'](Hourly) ]]/1000</f>
        <v>37.748106998886072</v>
      </c>
    </row>
    <row r="237" spans="1:3" x14ac:dyDescent="0.25">
      <c r="A237" s="9" t="s">
        <v>188</v>
      </c>
      <c r="B237" s="12">
        <v>13725.517184579612</v>
      </c>
      <c r="C237">
        <f>SAFADModel_final_000039[[#This Row],[Whole Building:Facility Total Electric Demand Power '[W'](Hourly) ]]/1000</f>
        <v>13.725517184579612</v>
      </c>
    </row>
    <row r="238" spans="1:3" x14ac:dyDescent="0.25">
      <c r="A238" s="9" t="s">
        <v>189</v>
      </c>
      <c r="B238" s="12">
        <v>13183.685139760057</v>
      </c>
      <c r="C238">
        <f>SAFADModel_final_000039[[#This Row],[Whole Building:Facility Total Electric Demand Power '[W'](Hourly) ]]/1000</f>
        <v>13.183685139760057</v>
      </c>
    </row>
    <row r="239" spans="1:3" x14ac:dyDescent="0.25">
      <c r="A239" s="9" t="s">
        <v>190</v>
      </c>
      <c r="B239" s="12">
        <v>12723.355407319994</v>
      </c>
      <c r="C239">
        <f>SAFADModel_final_000039[[#This Row],[Whole Building:Facility Total Electric Demand Power '[W'](Hourly) ]]/1000</f>
        <v>12.723355407319994</v>
      </c>
    </row>
    <row r="240" spans="1:3" x14ac:dyDescent="0.25">
      <c r="A240" s="9" t="s">
        <v>191</v>
      </c>
      <c r="B240" s="12">
        <v>12695.35980018368</v>
      </c>
      <c r="C240">
        <f>SAFADModel_final_000039[[#This Row],[Whole Building:Facility Total Electric Demand Power '[W'](Hourly) ]]/1000</f>
        <v>12.695359800183679</v>
      </c>
    </row>
    <row r="241" spans="1:3" x14ac:dyDescent="0.25">
      <c r="A241" s="9" t="s">
        <v>192</v>
      </c>
      <c r="B241" s="12">
        <v>12667.373121886392</v>
      </c>
      <c r="C241">
        <f>SAFADModel_final_000039[[#This Row],[Whole Building:Facility Total Electric Demand Power '[W'](Hourly) ]]/1000</f>
        <v>12.667373121886392</v>
      </c>
    </row>
    <row r="242" spans="1:3" x14ac:dyDescent="0.25">
      <c r="A242" s="9" t="s">
        <v>193</v>
      </c>
      <c r="B242" s="12">
        <v>12235.754706844673</v>
      </c>
      <c r="C242">
        <f>SAFADModel_final_000039[[#This Row],[Whole Building:Facility Total Electric Demand Power '[W'](Hourly) ]]/1000</f>
        <v>12.235754706844673</v>
      </c>
    </row>
    <row r="243" spans="1:3" x14ac:dyDescent="0.25">
      <c r="A243" s="9" t="s">
        <v>194</v>
      </c>
      <c r="B243" s="12">
        <v>12286.686607399184</v>
      </c>
      <c r="C243">
        <f>SAFADModel_final_000039[[#This Row],[Whole Building:Facility Total Electric Demand Power '[W'](Hourly) ]]/1000</f>
        <v>12.286686607399185</v>
      </c>
    </row>
    <row r="244" spans="1:3" x14ac:dyDescent="0.25">
      <c r="A244" s="9" t="s">
        <v>195</v>
      </c>
      <c r="B244" s="12">
        <v>12193.048423298895</v>
      </c>
      <c r="C244">
        <f>SAFADModel_final_000039[[#This Row],[Whole Building:Facility Total Electric Demand Power '[W'](Hourly) ]]/1000</f>
        <v>12.193048423298894</v>
      </c>
    </row>
    <row r="245" spans="1:3" x14ac:dyDescent="0.25">
      <c r="A245" s="9" t="s">
        <v>196</v>
      </c>
      <c r="B245" s="12">
        <v>12036.395575566143</v>
      </c>
      <c r="C245">
        <f>SAFADModel_final_000039[[#This Row],[Whole Building:Facility Total Electric Demand Power '[W'](Hourly) ]]/1000</f>
        <v>12.036395575566143</v>
      </c>
    </row>
    <row r="246" spans="1:3" x14ac:dyDescent="0.25">
      <c r="A246" s="9" t="s">
        <v>197</v>
      </c>
      <c r="B246" s="12">
        <v>11788.421760165855</v>
      </c>
      <c r="C246">
        <f>SAFADModel_final_000039[[#This Row],[Whole Building:Facility Total Electric Demand Power '[W'](Hourly) ]]/1000</f>
        <v>11.788421760165855</v>
      </c>
    </row>
    <row r="247" spans="1:3" x14ac:dyDescent="0.25">
      <c r="A247" s="9" t="s">
        <v>198</v>
      </c>
      <c r="B247" s="12">
        <v>11695.997439808592</v>
      </c>
      <c r="C247">
        <f>SAFADModel_final_000039[[#This Row],[Whole Building:Facility Total Electric Demand Power '[W'](Hourly) ]]/1000</f>
        <v>11.695997439808592</v>
      </c>
    </row>
    <row r="248" spans="1:3" x14ac:dyDescent="0.25">
      <c r="A248" s="9" t="s">
        <v>199</v>
      </c>
      <c r="B248" s="12">
        <v>11842.372164564113</v>
      </c>
      <c r="C248">
        <f>SAFADModel_final_000039[[#This Row],[Whole Building:Facility Total Electric Demand Power '[W'](Hourly) ]]/1000</f>
        <v>11.842372164564113</v>
      </c>
    </row>
    <row r="249" spans="1:3" x14ac:dyDescent="0.25">
      <c r="A249" s="9" t="s">
        <v>200</v>
      </c>
      <c r="B249" s="12">
        <v>38824.367590341135</v>
      </c>
      <c r="C249">
        <f>SAFADModel_final_000039[[#This Row],[Whole Building:Facility Total Electric Demand Power '[W'](Hourly) ]]/1000</f>
        <v>38.824367590341133</v>
      </c>
    </row>
    <row r="250" spans="1:3" x14ac:dyDescent="0.25">
      <c r="A250" s="9" t="s">
        <v>201</v>
      </c>
      <c r="B250" s="12">
        <v>169417.34881785899</v>
      </c>
      <c r="C250">
        <f>SAFADModel_final_000039[[#This Row],[Whole Building:Facility Total Electric Demand Power '[W'](Hourly) ]]/1000</f>
        <v>169.41734881785899</v>
      </c>
    </row>
    <row r="251" spans="1:3" x14ac:dyDescent="0.25">
      <c r="A251" s="9" t="s">
        <v>202</v>
      </c>
      <c r="B251" s="12">
        <v>211540.44453710769</v>
      </c>
      <c r="C251">
        <f>SAFADModel_final_000039[[#This Row],[Whole Building:Facility Total Electric Demand Power '[W'](Hourly) ]]/1000</f>
        <v>211.54044453710767</v>
      </c>
    </row>
    <row r="252" spans="1:3" x14ac:dyDescent="0.25">
      <c r="A252" s="9" t="s">
        <v>203</v>
      </c>
      <c r="B252" s="12">
        <v>247856.14866560014</v>
      </c>
      <c r="C252">
        <f>SAFADModel_final_000039[[#This Row],[Whole Building:Facility Total Electric Demand Power '[W'](Hourly) ]]/1000</f>
        <v>247.85614866560013</v>
      </c>
    </row>
    <row r="253" spans="1:3" x14ac:dyDescent="0.25">
      <c r="A253" s="9" t="s">
        <v>204</v>
      </c>
      <c r="B253" s="12">
        <v>260374.47309087648</v>
      </c>
      <c r="C253">
        <f>SAFADModel_final_000039[[#This Row],[Whole Building:Facility Total Electric Demand Power '[W'](Hourly) ]]/1000</f>
        <v>260.37447309087645</v>
      </c>
    </row>
    <row r="254" spans="1:3" x14ac:dyDescent="0.25">
      <c r="A254" s="9" t="s">
        <v>205</v>
      </c>
      <c r="B254" s="12">
        <v>272668.44169305195</v>
      </c>
      <c r="C254">
        <f>SAFADModel_final_000039[[#This Row],[Whole Building:Facility Total Electric Demand Power '[W'](Hourly) ]]/1000</f>
        <v>272.66844169305193</v>
      </c>
    </row>
    <row r="255" spans="1:3" x14ac:dyDescent="0.25">
      <c r="A255" s="9" t="s">
        <v>206</v>
      </c>
      <c r="B255" s="12">
        <v>291705.53951163794</v>
      </c>
      <c r="C255">
        <f>SAFADModel_final_000039[[#This Row],[Whole Building:Facility Total Electric Demand Power '[W'](Hourly) ]]/1000</f>
        <v>291.70553951163794</v>
      </c>
    </row>
    <row r="256" spans="1:3" x14ac:dyDescent="0.25">
      <c r="A256" s="9" t="s">
        <v>207</v>
      </c>
      <c r="B256" s="12">
        <v>266351.90561522212</v>
      </c>
      <c r="C256">
        <f>SAFADModel_final_000039[[#This Row],[Whole Building:Facility Total Electric Demand Power '[W'](Hourly) ]]/1000</f>
        <v>266.35190561522211</v>
      </c>
    </row>
    <row r="257" spans="1:3" x14ac:dyDescent="0.25">
      <c r="A257" s="9" t="s">
        <v>208</v>
      </c>
      <c r="B257" s="12">
        <v>270040.84479606111</v>
      </c>
      <c r="C257">
        <f>SAFADModel_final_000039[[#This Row],[Whole Building:Facility Total Electric Demand Power '[W'](Hourly) ]]/1000</f>
        <v>270.04084479606109</v>
      </c>
    </row>
    <row r="258" spans="1:3" x14ac:dyDescent="0.25">
      <c r="A258" s="9" t="s">
        <v>209</v>
      </c>
      <c r="B258" s="12">
        <v>249688.75096521399</v>
      </c>
      <c r="C258">
        <f>SAFADModel_final_000039[[#This Row],[Whole Building:Facility Total Electric Demand Power '[W'](Hourly) ]]/1000</f>
        <v>249.68875096521398</v>
      </c>
    </row>
    <row r="259" spans="1:3" x14ac:dyDescent="0.25">
      <c r="A259" s="9" t="s">
        <v>210</v>
      </c>
      <c r="B259" s="12">
        <v>138093.35603868176</v>
      </c>
      <c r="C259">
        <f>SAFADModel_final_000039[[#This Row],[Whole Building:Facility Total Electric Demand Power '[W'](Hourly) ]]/1000</f>
        <v>138.09335603868175</v>
      </c>
    </row>
    <row r="260" spans="1:3" x14ac:dyDescent="0.25">
      <c r="A260" s="9" t="s">
        <v>211</v>
      </c>
      <c r="B260" s="12">
        <v>94389.033970679739</v>
      </c>
      <c r="C260">
        <f>SAFADModel_final_000039[[#This Row],[Whole Building:Facility Total Electric Demand Power '[W'](Hourly) ]]/1000</f>
        <v>94.389033970679733</v>
      </c>
    </row>
    <row r="261" spans="1:3" x14ac:dyDescent="0.25">
      <c r="A261" s="9" t="s">
        <v>212</v>
      </c>
      <c r="B261" s="12">
        <v>64492.524731845791</v>
      </c>
      <c r="C261">
        <f>SAFADModel_final_000039[[#This Row],[Whole Building:Facility Total Electric Demand Power '[W'](Hourly) ]]/1000</f>
        <v>64.492524731845791</v>
      </c>
    </row>
    <row r="262" spans="1:3" x14ac:dyDescent="0.25">
      <c r="A262" s="9" t="s">
        <v>213</v>
      </c>
      <c r="B262" s="12">
        <v>12869.876035050596</v>
      </c>
      <c r="C262">
        <f>SAFADModel_final_000039[[#This Row],[Whole Building:Facility Total Electric Demand Power '[W'](Hourly) ]]/1000</f>
        <v>12.869876035050597</v>
      </c>
    </row>
    <row r="263" spans="1:3" x14ac:dyDescent="0.25">
      <c r="A263" s="9" t="s">
        <v>214</v>
      </c>
      <c r="B263" s="12">
        <v>12543.68527626084</v>
      </c>
      <c r="C263">
        <f>SAFADModel_final_000039[[#This Row],[Whole Building:Facility Total Electric Demand Power '[W'](Hourly) ]]/1000</f>
        <v>12.54368527626084</v>
      </c>
    </row>
    <row r="264" spans="1:3" x14ac:dyDescent="0.25">
      <c r="A264" s="9" t="s">
        <v>215</v>
      </c>
      <c r="B264" s="12">
        <v>12369.86757677218</v>
      </c>
      <c r="C264">
        <f>SAFADModel_final_000039[[#This Row],[Whole Building:Facility Total Electric Demand Power '[W'](Hourly) ]]/1000</f>
        <v>12.36986757677218</v>
      </c>
    </row>
    <row r="265" spans="1:3" x14ac:dyDescent="0.25">
      <c r="A265" s="9" t="s">
        <v>216</v>
      </c>
      <c r="B265" s="12">
        <v>12201.280368729751</v>
      </c>
      <c r="C265">
        <f>SAFADModel_final_000039[[#This Row],[Whole Building:Facility Total Electric Demand Power '[W'](Hourly) ]]/1000</f>
        <v>12.201280368729751</v>
      </c>
    </row>
    <row r="266" spans="1:3" x14ac:dyDescent="0.25">
      <c r="A266" s="9" t="s">
        <v>217</v>
      </c>
      <c r="B266" s="12">
        <v>12503.064830718939</v>
      </c>
      <c r="C266">
        <f>SAFADModel_final_000039[[#This Row],[Whole Building:Facility Total Electric Demand Power '[W'](Hourly) ]]/1000</f>
        <v>12.503064830718939</v>
      </c>
    </row>
    <row r="267" spans="1:3" x14ac:dyDescent="0.25">
      <c r="A267" s="9" t="s">
        <v>218</v>
      </c>
      <c r="B267" s="12">
        <v>12361.483165698044</v>
      </c>
      <c r="C267">
        <f>SAFADModel_final_000039[[#This Row],[Whole Building:Facility Total Electric Demand Power '[W'](Hourly) ]]/1000</f>
        <v>12.361483165698044</v>
      </c>
    </row>
    <row r="268" spans="1:3" x14ac:dyDescent="0.25">
      <c r="A268" s="9" t="s">
        <v>219</v>
      </c>
      <c r="B268" s="12">
        <v>12292.427452058408</v>
      </c>
      <c r="C268">
        <f>SAFADModel_final_000039[[#This Row],[Whole Building:Facility Total Electric Demand Power '[W'](Hourly) ]]/1000</f>
        <v>12.292427452058408</v>
      </c>
    </row>
    <row r="269" spans="1:3" x14ac:dyDescent="0.25">
      <c r="A269" s="9" t="s">
        <v>220</v>
      </c>
      <c r="B269" s="12">
        <v>12262.08376185152</v>
      </c>
      <c r="C269">
        <f>SAFADModel_final_000039[[#This Row],[Whole Building:Facility Total Electric Demand Power '[W'](Hourly) ]]/1000</f>
        <v>12.262083761851519</v>
      </c>
    </row>
    <row r="270" spans="1:3" x14ac:dyDescent="0.25">
      <c r="A270" s="9" t="s">
        <v>221</v>
      </c>
      <c r="B270" s="12">
        <v>12246.026448022565</v>
      </c>
      <c r="C270">
        <f>SAFADModel_final_000039[[#This Row],[Whole Building:Facility Total Electric Demand Power '[W'](Hourly) ]]/1000</f>
        <v>12.246026448022565</v>
      </c>
    </row>
    <row r="271" spans="1:3" x14ac:dyDescent="0.25">
      <c r="A271" s="9" t="s">
        <v>222</v>
      </c>
      <c r="B271" s="12">
        <v>12305.275374267518</v>
      </c>
      <c r="C271">
        <f>SAFADModel_final_000039[[#This Row],[Whole Building:Facility Total Electric Demand Power '[W'](Hourly) ]]/1000</f>
        <v>12.305275374267518</v>
      </c>
    </row>
    <row r="272" spans="1:3" x14ac:dyDescent="0.25">
      <c r="A272" s="9" t="s">
        <v>223</v>
      </c>
      <c r="B272" s="12">
        <v>12480.991189245369</v>
      </c>
      <c r="C272">
        <f>SAFADModel_final_000039[[#This Row],[Whole Building:Facility Total Electric Demand Power '[W'](Hourly) ]]/1000</f>
        <v>12.480991189245369</v>
      </c>
    </row>
    <row r="273" spans="1:3" x14ac:dyDescent="0.25">
      <c r="A273" s="9" t="s">
        <v>224</v>
      </c>
      <c r="B273" s="12">
        <v>48734.288095671909</v>
      </c>
      <c r="C273">
        <f>SAFADModel_final_000039[[#This Row],[Whole Building:Facility Total Electric Demand Power '[W'](Hourly) ]]/1000</f>
        <v>48.734288095671907</v>
      </c>
    </row>
    <row r="274" spans="1:3" x14ac:dyDescent="0.25">
      <c r="A274" s="9" t="s">
        <v>225</v>
      </c>
      <c r="B274" s="12">
        <v>145227.26303961454</v>
      </c>
      <c r="C274">
        <f>SAFADModel_final_000039[[#This Row],[Whole Building:Facility Total Electric Demand Power '[W'](Hourly) ]]/1000</f>
        <v>145.22726303961454</v>
      </c>
    </row>
    <row r="275" spans="1:3" x14ac:dyDescent="0.25">
      <c r="A275" s="9" t="s">
        <v>226</v>
      </c>
      <c r="B275" s="12">
        <v>235133.46752164795</v>
      </c>
      <c r="C275">
        <f>SAFADModel_final_000039[[#This Row],[Whole Building:Facility Total Electric Demand Power '[W'](Hourly) ]]/1000</f>
        <v>235.13346752164796</v>
      </c>
    </row>
    <row r="276" spans="1:3" x14ac:dyDescent="0.25">
      <c r="A276" s="9" t="s">
        <v>227</v>
      </c>
      <c r="B276" s="12">
        <v>223879.34931789481</v>
      </c>
      <c r="C276">
        <f>SAFADModel_final_000039[[#This Row],[Whole Building:Facility Total Electric Demand Power '[W'](Hourly) ]]/1000</f>
        <v>223.87934931789482</v>
      </c>
    </row>
    <row r="277" spans="1:3" x14ac:dyDescent="0.25">
      <c r="A277" s="9" t="s">
        <v>228</v>
      </c>
      <c r="B277" s="12">
        <v>225959.71318634783</v>
      </c>
      <c r="C277">
        <f>SAFADModel_final_000039[[#This Row],[Whole Building:Facility Total Electric Demand Power '[W'](Hourly) ]]/1000</f>
        <v>225.95971318634784</v>
      </c>
    </row>
    <row r="278" spans="1:3" x14ac:dyDescent="0.25">
      <c r="A278" s="9" t="s">
        <v>229</v>
      </c>
      <c r="B278" s="12">
        <v>245067.89323989116</v>
      </c>
      <c r="C278">
        <f>SAFADModel_final_000039[[#This Row],[Whole Building:Facility Total Electric Demand Power '[W'](Hourly) ]]/1000</f>
        <v>245.06789323989116</v>
      </c>
    </row>
    <row r="279" spans="1:3" x14ac:dyDescent="0.25">
      <c r="A279" s="9" t="s">
        <v>230</v>
      </c>
      <c r="B279" s="12">
        <v>256808.38288327793</v>
      </c>
      <c r="C279">
        <f>SAFADModel_final_000039[[#This Row],[Whole Building:Facility Total Electric Demand Power '[W'](Hourly) ]]/1000</f>
        <v>256.80838288327794</v>
      </c>
    </row>
    <row r="280" spans="1:3" x14ac:dyDescent="0.25">
      <c r="A280" s="9" t="s">
        <v>231</v>
      </c>
      <c r="B280" s="12">
        <v>214691.24640128808</v>
      </c>
      <c r="C280">
        <f>SAFADModel_final_000039[[#This Row],[Whole Building:Facility Total Electric Demand Power '[W'](Hourly) ]]/1000</f>
        <v>214.69124640128808</v>
      </c>
    </row>
    <row r="281" spans="1:3" x14ac:dyDescent="0.25">
      <c r="A281" s="9" t="s">
        <v>232</v>
      </c>
      <c r="B281" s="12">
        <v>191710.39472536475</v>
      </c>
      <c r="C281">
        <f>SAFADModel_final_000039[[#This Row],[Whole Building:Facility Total Electric Demand Power '[W'](Hourly) ]]/1000</f>
        <v>191.71039472536475</v>
      </c>
    </row>
    <row r="282" spans="1:3" x14ac:dyDescent="0.25">
      <c r="A282" s="9" t="s">
        <v>233</v>
      </c>
      <c r="B282" s="12">
        <v>178670.17325275647</v>
      </c>
      <c r="C282">
        <f>SAFADModel_final_000039[[#This Row],[Whole Building:Facility Total Electric Demand Power '[W'](Hourly) ]]/1000</f>
        <v>178.67017325275648</v>
      </c>
    </row>
    <row r="283" spans="1:3" x14ac:dyDescent="0.25">
      <c r="A283" s="9" t="s">
        <v>234</v>
      </c>
      <c r="B283" s="12">
        <v>88973.680326826216</v>
      </c>
      <c r="C283">
        <f>SAFADModel_final_000039[[#This Row],[Whole Building:Facility Total Electric Demand Power '[W'](Hourly) ]]/1000</f>
        <v>88.973680326826212</v>
      </c>
    </row>
    <row r="284" spans="1:3" x14ac:dyDescent="0.25">
      <c r="A284" s="9" t="s">
        <v>235</v>
      </c>
      <c r="B284" s="12">
        <v>44623.709806457482</v>
      </c>
      <c r="C284">
        <f>SAFADModel_final_000039[[#This Row],[Whole Building:Facility Total Electric Demand Power '[W'](Hourly) ]]/1000</f>
        <v>44.623709806457484</v>
      </c>
    </row>
    <row r="285" spans="1:3" x14ac:dyDescent="0.25">
      <c r="A285" s="9" t="s">
        <v>236</v>
      </c>
      <c r="B285" s="12">
        <v>26761.575073491669</v>
      </c>
      <c r="C285">
        <f>SAFADModel_final_000039[[#This Row],[Whole Building:Facility Total Electric Demand Power '[W'](Hourly) ]]/1000</f>
        <v>26.76157507349167</v>
      </c>
    </row>
    <row r="286" spans="1:3" x14ac:dyDescent="0.25">
      <c r="A286" s="9" t="s">
        <v>237</v>
      </c>
      <c r="B286" s="12">
        <v>19703.248360367714</v>
      </c>
      <c r="C286">
        <f>SAFADModel_final_000039[[#This Row],[Whole Building:Facility Total Electric Demand Power '[W'](Hourly) ]]/1000</f>
        <v>19.703248360367713</v>
      </c>
    </row>
    <row r="287" spans="1:3" x14ac:dyDescent="0.25">
      <c r="A287" s="9" t="s">
        <v>238</v>
      </c>
      <c r="B287" s="12">
        <v>12786.651545379682</v>
      </c>
      <c r="C287">
        <f>SAFADModel_final_000039[[#This Row],[Whole Building:Facility Total Electric Demand Power '[W'](Hourly) ]]/1000</f>
        <v>12.786651545379682</v>
      </c>
    </row>
    <row r="288" spans="1:3" x14ac:dyDescent="0.25">
      <c r="A288" s="9" t="s">
        <v>239</v>
      </c>
      <c r="B288" s="12">
        <v>12753.318758989697</v>
      </c>
      <c r="C288">
        <f>SAFADModel_final_000039[[#This Row],[Whole Building:Facility Total Electric Demand Power '[W'](Hourly) ]]/1000</f>
        <v>12.753318758989696</v>
      </c>
    </row>
    <row r="289" spans="1:3" x14ac:dyDescent="0.25">
      <c r="A289" s="9" t="s">
        <v>240</v>
      </c>
      <c r="B289" s="12">
        <v>12682.848859085119</v>
      </c>
      <c r="C289">
        <f>SAFADModel_final_000039[[#This Row],[Whole Building:Facility Total Electric Demand Power '[W'](Hourly) ]]/1000</f>
        <v>12.682848859085119</v>
      </c>
    </row>
    <row r="290" spans="1:3" x14ac:dyDescent="0.25">
      <c r="A290" s="9" t="s">
        <v>581</v>
      </c>
      <c r="B290" s="12">
        <v>12537.054749973555</v>
      </c>
      <c r="C290">
        <f>SAFADModel_final_000039[[#This Row],[Whole Building:Facility Total Electric Demand Power '[W'](Hourly) ]]/1000</f>
        <v>12.537054749973555</v>
      </c>
    </row>
    <row r="291" spans="1:3" x14ac:dyDescent="0.25">
      <c r="A291" s="9" t="s">
        <v>582</v>
      </c>
      <c r="B291" s="12">
        <v>12375.024175325294</v>
      </c>
      <c r="C291">
        <f>SAFADModel_final_000039[[#This Row],[Whole Building:Facility Total Electric Demand Power '[W'](Hourly) ]]/1000</f>
        <v>12.375024175325294</v>
      </c>
    </row>
    <row r="292" spans="1:3" x14ac:dyDescent="0.25">
      <c r="A292" s="9" t="s">
        <v>583</v>
      </c>
      <c r="B292" s="12">
        <v>12277.74555580487</v>
      </c>
      <c r="C292">
        <f>SAFADModel_final_000039[[#This Row],[Whole Building:Facility Total Electric Demand Power '[W'](Hourly) ]]/1000</f>
        <v>12.27774555580487</v>
      </c>
    </row>
    <row r="293" spans="1:3" x14ac:dyDescent="0.25">
      <c r="A293" s="9" t="s">
        <v>584</v>
      </c>
      <c r="B293" s="12">
        <v>12225.243994292969</v>
      </c>
      <c r="C293">
        <f>SAFADModel_final_000039[[#This Row],[Whole Building:Facility Total Electric Demand Power '[W'](Hourly) ]]/1000</f>
        <v>12.225243994292969</v>
      </c>
    </row>
    <row r="294" spans="1:3" x14ac:dyDescent="0.25">
      <c r="A294" s="9" t="s">
        <v>585</v>
      </c>
      <c r="B294" s="12">
        <v>12184.783042132723</v>
      </c>
      <c r="C294">
        <f>SAFADModel_final_000039[[#This Row],[Whole Building:Facility Total Electric Demand Power '[W'](Hourly) ]]/1000</f>
        <v>12.184783042132723</v>
      </c>
    </row>
    <row r="295" spans="1:3" x14ac:dyDescent="0.25">
      <c r="A295" s="9" t="s">
        <v>586</v>
      </c>
      <c r="B295" s="12">
        <v>12217.867823097258</v>
      </c>
      <c r="C295">
        <f>SAFADModel_final_000039[[#This Row],[Whole Building:Facility Total Electric Demand Power '[W'](Hourly) ]]/1000</f>
        <v>12.217867823097258</v>
      </c>
    </row>
    <row r="296" spans="1:3" x14ac:dyDescent="0.25">
      <c r="A296" s="9" t="s">
        <v>587</v>
      </c>
      <c r="B296" s="12">
        <v>12378.220830383923</v>
      </c>
      <c r="C296">
        <f>SAFADModel_final_000039[[#This Row],[Whole Building:Facility Total Electric Demand Power '[W'](Hourly) ]]/1000</f>
        <v>12.378220830383924</v>
      </c>
    </row>
    <row r="297" spans="1:3" x14ac:dyDescent="0.25">
      <c r="A297" s="9" t="s">
        <v>588</v>
      </c>
      <c r="B297" s="12">
        <v>12572.30869585755</v>
      </c>
      <c r="C297">
        <f>SAFADModel_final_000039[[#This Row],[Whole Building:Facility Total Electric Demand Power '[W'](Hourly) ]]/1000</f>
        <v>12.572308695857549</v>
      </c>
    </row>
    <row r="298" spans="1:3" x14ac:dyDescent="0.25">
      <c r="A298" s="9" t="s">
        <v>589</v>
      </c>
      <c r="B298" s="12">
        <v>95935.940137399579</v>
      </c>
      <c r="C298">
        <f>SAFADModel_final_000039[[#This Row],[Whole Building:Facility Total Electric Demand Power '[W'](Hourly) ]]/1000</f>
        <v>95.935940137399584</v>
      </c>
    </row>
    <row r="299" spans="1:3" x14ac:dyDescent="0.25">
      <c r="A299" s="9" t="s">
        <v>590</v>
      </c>
      <c r="B299" s="12">
        <v>125333.97634132294</v>
      </c>
      <c r="C299">
        <f>SAFADModel_final_000039[[#This Row],[Whole Building:Facility Total Electric Demand Power '[W'](Hourly) ]]/1000</f>
        <v>125.33397634132294</v>
      </c>
    </row>
    <row r="300" spans="1:3" x14ac:dyDescent="0.25">
      <c r="A300" s="9" t="s">
        <v>591</v>
      </c>
      <c r="B300" s="12">
        <v>135750.20811271397</v>
      </c>
      <c r="C300">
        <f>SAFADModel_final_000039[[#This Row],[Whole Building:Facility Total Electric Demand Power '[W'](Hourly) ]]/1000</f>
        <v>135.75020811271398</v>
      </c>
    </row>
    <row r="301" spans="1:3" x14ac:dyDescent="0.25">
      <c r="A301" s="9" t="s">
        <v>592</v>
      </c>
      <c r="B301" s="12">
        <v>120805.55451416994</v>
      </c>
      <c r="C301">
        <f>SAFADModel_final_000039[[#This Row],[Whole Building:Facility Total Electric Demand Power '[W'](Hourly) ]]/1000</f>
        <v>120.80555451416994</v>
      </c>
    </row>
    <row r="302" spans="1:3" x14ac:dyDescent="0.25">
      <c r="A302" s="9" t="s">
        <v>593</v>
      </c>
      <c r="B302" s="12">
        <v>96197.248543172886</v>
      </c>
      <c r="C302">
        <f>SAFADModel_final_000039[[#This Row],[Whole Building:Facility Total Electric Demand Power '[W'](Hourly) ]]/1000</f>
        <v>96.19724854317289</v>
      </c>
    </row>
    <row r="303" spans="1:3" x14ac:dyDescent="0.25">
      <c r="A303" s="9" t="s">
        <v>594</v>
      </c>
      <c r="B303" s="12">
        <v>86423.22985106046</v>
      </c>
      <c r="C303">
        <f>SAFADModel_final_000039[[#This Row],[Whole Building:Facility Total Electric Demand Power '[W'](Hourly) ]]/1000</f>
        <v>86.423229851060455</v>
      </c>
    </row>
    <row r="304" spans="1:3" x14ac:dyDescent="0.25">
      <c r="A304" s="9" t="s">
        <v>595</v>
      </c>
      <c r="B304" s="12">
        <v>86896.846727971759</v>
      </c>
      <c r="C304">
        <f>SAFADModel_final_000039[[#This Row],[Whole Building:Facility Total Electric Demand Power '[W'](Hourly) ]]/1000</f>
        <v>86.896846727971763</v>
      </c>
    </row>
    <row r="305" spans="1:3" x14ac:dyDescent="0.25">
      <c r="A305" s="9" t="s">
        <v>596</v>
      </c>
      <c r="B305" s="12">
        <v>79335.534807256714</v>
      </c>
      <c r="C305">
        <f>SAFADModel_final_000039[[#This Row],[Whole Building:Facility Total Electric Demand Power '[W'](Hourly) ]]/1000</f>
        <v>79.335534807256721</v>
      </c>
    </row>
    <row r="306" spans="1:3" x14ac:dyDescent="0.25">
      <c r="A306" s="9" t="s">
        <v>597</v>
      </c>
      <c r="B306" s="12">
        <v>65372.79034988716</v>
      </c>
      <c r="C306">
        <f>SAFADModel_final_000039[[#This Row],[Whole Building:Facility Total Electric Demand Power '[W'](Hourly) ]]/1000</f>
        <v>65.372790349887154</v>
      </c>
    </row>
    <row r="307" spans="1:3" x14ac:dyDescent="0.25">
      <c r="A307" s="9" t="s">
        <v>598</v>
      </c>
      <c r="B307" s="12">
        <v>54334.378507360809</v>
      </c>
      <c r="C307">
        <f>SAFADModel_final_000039[[#This Row],[Whole Building:Facility Total Electric Demand Power '[W'](Hourly) ]]/1000</f>
        <v>54.33437850736081</v>
      </c>
    </row>
    <row r="308" spans="1:3" x14ac:dyDescent="0.25">
      <c r="A308" s="9" t="s">
        <v>599</v>
      </c>
      <c r="B308" s="12">
        <v>44985.078009161021</v>
      </c>
      <c r="C308">
        <f>SAFADModel_final_000039[[#This Row],[Whole Building:Facility Total Electric Demand Power '[W'](Hourly) ]]/1000</f>
        <v>44.985078009161022</v>
      </c>
    </row>
    <row r="309" spans="1:3" x14ac:dyDescent="0.25">
      <c r="A309" s="9" t="s">
        <v>600</v>
      </c>
      <c r="B309" s="12">
        <v>15932.116024533578</v>
      </c>
      <c r="C309">
        <f>SAFADModel_final_000039[[#This Row],[Whole Building:Facility Total Electric Demand Power '[W'](Hourly) ]]/1000</f>
        <v>15.932116024533578</v>
      </c>
    </row>
    <row r="310" spans="1:3" x14ac:dyDescent="0.25">
      <c r="A310" s="9" t="s">
        <v>601</v>
      </c>
      <c r="B310" s="12">
        <v>15543.632402440489</v>
      </c>
      <c r="C310">
        <f>SAFADModel_final_000039[[#This Row],[Whole Building:Facility Total Electric Demand Power '[W'](Hourly) ]]/1000</f>
        <v>15.543632402440489</v>
      </c>
    </row>
    <row r="311" spans="1:3" x14ac:dyDescent="0.25">
      <c r="A311" s="9" t="s">
        <v>602</v>
      </c>
      <c r="B311" s="12">
        <v>13977.691203050572</v>
      </c>
      <c r="C311">
        <f>SAFADModel_final_000039[[#This Row],[Whole Building:Facility Total Electric Demand Power '[W'](Hourly) ]]/1000</f>
        <v>13.977691203050572</v>
      </c>
    </row>
    <row r="312" spans="1:3" x14ac:dyDescent="0.25">
      <c r="A312" s="9" t="s">
        <v>603</v>
      </c>
      <c r="B312" s="12">
        <v>13207.02186561541</v>
      </c>
      <c r="C312">
        <f>SAFADModel_final_000039[[#This Row],[Whole Building:Facility Total Electric Demand Power '[W'](Hourly) ]]/1000</f>
        <v>13.20702186561541</v>
      </c>
    </row>
    <row r="313" spans="1:3" x14ac:dyDescent="0.25">
      <c r="A313" s="9" t="s">
        <v>604</v>
      </c>
      <c r="B313" s="12">
        <v>12883.002872934298</v>
      </c>
      <c r="C313">
        <f>SAFADModel_final_000039[[#This Row],[Whole Building:Facility Total Electric Demand Power '[W'](Hourly) ]]/1000</f>
        <v>12.883002872934297</v>
      </c>
    </row>
    <row r="314" spans="1:3" x14ac:dyDescent="0.25">
      <c r="A314" s="9" t="s">
        <v>605</v>
      </c>
      <c r="B314" s="12">
        <v>12763.515069883861</v>
      </c>
      <c r="C314">
        <f>SAFADModel_final_000039[[#This Row],[Whole Building:Facility Total Electric Demand Power '[W'](Hourly) ]]/1000</f>
        <v>12.76351506988386</v>
      </c>
    </row>
    <row r="315" spans="1:3" x14ac:dyDescent="0.25">
      <c r="A315" s="9" t="s">
        <v>606</v>
      </c>
      <c r="B315" s="12">
        <v>12697.65352753904</v>
      </c>
      <c r="C315">
        <f>SAFADModel_final_000039[[#This Row],[Whole Building:Facility Total Electric Demand Power '[W'](Hourly) ]]/1000</f>
        <v>12.697653527539039</v>
      </c>
    </row>
    <row r="316" spans="1:3" x14ac:dyDescent="0.25">
      <c r="A316" s="9" t="s">
        <v>607</v>
      </c>
      <c r="B316" s="12">
        <v>12644.103022828473</v>
      </c>
      <c r="C316">
        <f>SAFADModel_final_000039[[#This Row],[Whole Building:Facility Total Electric Demand Power '[W'](Hourly) ]]/1000</f>
        <v>12.644103022828473</v>
      </c>
    </row>
    <row r="317" spans="1:3" x14ac:dyDescent="0.25">
      <c r="A317" s="9" t="s">
        <v>608</v>
      </c>
      <c r="B317" s="12">
        <v>12572.67487151189</v>
      </c>
      <c r="C317">
        <f>SAFADModel_final_000039[[#This Row],[Whole Building:Facility Total Electric Demand Power '[W'](Hourly) ]]/1000</f>
        <v>12.572674871511889</v>
      </c>
    </row>
    <row r="318" spans="1:3" x14ac:dyDescent="0.25">
      <c r="A318" s="9" t="s">
        <v>609</v>
      </c>
      <c r="B318" s="12">
        <v>12485.347966048432</v>
      </c>
      <c r="C318">
        <f>SAFADModel_final_000039[[#This Row],[Whole Building:Facility Total Electric Demand Power '[W'](Hourly) ]]/1000</f>
        <v>12.485347966048431</v>
      </c>
    </row>
    <row r="319" spans="1:3" x14ac:dyDescent="0.25">
      <c r="A319" s="9" t="s">
        <v>610</v>
      </c>
      <c r="B319" s="12">
        <v>12473.098217845552</v>
      </c>
      <c r="C319">
        <f>SAFADModel_final_000039[[#This Row],[Whole Building:Facility Total Electric Demand Power '[W'](Hourly) ]]/1000</f>
        <v>12.473098217845552</v>
      </c>
    </row>
    <row r="320" spans="1:3" x14ac:dyDescent="0.25">
      <c r="A320" s="9" t="s">
        <v>611</v>
      </c>
      <c r="B320" s="12">
        <v>12552.326172612322</v>
      </c>
      <c r="C320">
        <f>SAFADModel_final_000039[[#This Row],[Whole Building:Facility Total Electric Demand Power '[W'](Hourly) ]]/1000</f>
        <v>12.552326172612322</v>
      </c>
    </row>
    <row r="321" spans="1:3" x14ac:dyDescent="0.25">
      <c r="A321" s="9" t="s">
        <v>612</v>
      </c>
      <c r="B321" s="12">
        <v>12676.640188821259</v>
      </c>
      <c r="C321">
        <f>SAFADModel_final_000039[[#This Row],[Whole Building:Facility Total Electric Demand Power '[W'](Hourly) ]]/1000</f>
        <v>12.676640188821258</v>
      </c>
    </row>
    <row r="322" spans="1:3" x14ac:dyDescent="0.25">
      <c r="A322" s="9" t="s">
        <v>613</v>
      </c>
      <c r="B322" s="12">
        <v>12798.027015999656</v>
      </c>
      <c r="C322">
        <f>SAFADModel_final_000039[[#This Row],[Whole Building:Facility Total Electric Demand Power '[W'](Hourly) ]]/1000</f>
        <v>12.798027015999656</v>
      </c>
    </row>
    <row r="323" spans="1:3" x14ac:dyDescent="0.25">
      <c r="A323" s="9" t="s">
        <v>614</v>
      </c>
      <c r="B323" s="12">
        <v>12923.714307566966</v>
      </c>
      <c r="C323">
        <f>SAFADModel_final_000039[[#This Row],[Whole Building:Facility Total Electric Demand Power '[W'](Hourly) ]]/1000</f>
        <v>12.923714307566966</v>
      </c>
    </row>
    <row r="324" spans="1:3" x14ac:dyDescent="0.25">
      <c r="A324" s="9" t="s">
        <v>615</v>
      </c>
      <c r="B324" s="12">
        <v>13050.604294804871</v>
      </c>
      <c r="C324">
        <f>SAFADModel_final_000039[[#This Row],[Whole Building:Facility Total Electric Demand Power '[W'](Hourly) ]]/1000</f>
        <v>13.05060429480487</v>
      </c>
    </row>
    <row r="325" spans="1:3" x14ac:dyDescent="0.25">
      <c r="A325" s="9" t="s">
        <v>616</v>
      </c>
      <c r="B325" s="12">
        <v>13173.836814252829</v>
      </c>
      <c r="C325">
        <f>SAFADModel_final_000039[[#This Row],[Whole Building:Facility Total Electric Demand Power '[W'](Hourly) ]]/1000</f>
        <v>13.173836814252828</v>
      </c>
    </row>
    <row r="326" spans="1:3" x14ac:dyDescent="0.25">
      <c r="A326" s="9" t="s">
        <v>617</v>
      </c>
      <c r="B326" s="12">
        <v>13276.208459707055</v>
      </c>
      <c r="C326">
        <f>SAFADModel_final_000039[[#This Row],[Whole Building:Facility Total Electric Demand Power '[W'](Hourly) ]]/1000</f>
        <v>13.276208459707055</v>
      </c>
    </row>
    <row r="327" spans="1:3" x14ac:dyDescent="0.25">
      <c r="A327" s="9" t="s">
        <v>618</v>
      </c>
      <c r="B327" s="12">
        <v>13342.816412126222</v>
      </c>
      <c r="C327">
        <f>SAFADModel_final_000039[[#This Row],[Whole Building:Facility Total Electric Demand Power '[W'](Hourly) ]]/1000</f>
        <v>13.342816412126222</v>
      </c>
    </row>
    <row r="328" spans="1:3" x14ac:dyDescent="0.25">
      <c r="A328" s="9" t="s">
        <v>619</v>
      </c>
      <c r="B328" s="12">
        <v>13335.362321635235</v>
      </c>
      <c r="C328">
        <f>SAFADModel_final_000039[[#This Row],[Whole Building:Facility Total Electric Demand Power '[W'](Hourly) ]]/1000</f>
        <v>13.335362321635236</v>
      </c>
    </row>
    <row r="329" spans="1:3" x14ac:dyDescent="0.25">
      <c r="A329" s="9" t="s">
        <v>620</v>
      </c>
      <c r="B329" s="12">
        <v>13251.837610033261</v>
      </c>
      <c r="C329">
        <f>SAFADModel_final_000039[[#This Row],[Whole Building:Facility Total Electric Demand Power '[W'](Hourly) ]]/1000</f>
        <v>13.251837610033261</v>
      </c>
    </row>
    <row r="330" spans="1:3" x14ac:dyDescent="0.25">
      <c r="A330" s="9" t="s">
        <v>621</v>
      </c>
      <c r="B330" s="12">
        <v>13145.611195143749</v>
      </c>
      <c r="C330">
        <f>SAFADModel_final_000039[[#This Row],[Whole Building:Facility Total Electric Demand Power '[W'](Hourly) ]]/1000</f>
        <v>13.145611195143749</v>
      </c>
    </row>
    <row r="331" spans="1:3" x14ac:dyDescent="0.25">
      <c r="A331" s="9" t="s">
        <v>622</v>
      </c>
      <c r="B331" s="12">
        <v>13000.081231077535</v>
      </c>
      <c r="C331">
        <f>SAFADModel_final_000039[[#This Row],[Whole Building:Facility Total Electric Demand Power '[W'](Hourly) ]]/1000</f>
        <v>13.000081231077534</v>
      </c>
    </row>
    <row r="332" spans="1:3" x14ac:dyDescent="0.25">
      <c r="A332" s="9" t="s">
        <v>623</v>
      </c>
      <c r="B332" s="12">
        <v>12869.860499316463</v>
      </c>
      <c r="C332">
        <f>SAFADModel_final_000039[[#This Row],[Whole Building:Facility Total Electric Demand Power '[W'](Hourly) ]]/1000</f>
        <v>12.869860499316463</v>
      </c>
    </row>
    <row r="333" spans="1:3" x14ac:dyDescent="0.25">
      <c r="A333" s="9" t="s">
        <v>624</v>
      </c>
      <c r="B333" s="12">
        <v>12763.112700959022</v>
      </c>
      <c r="C333">
        <f>SAFADModel_final_000039[[#This Row],[Whole Building:Facility Total Electric Demand Power '[W'](Hourly) ]]/1000</f>
        <v>12.763112700959022</v>
      </c>
    </row>
    <row r="334" spans="1:3" x14ac:dyDescent="0.25">
      <c r="A334" s="9" t="s">
        <v>625</v>
      </c>
      <c r="B334" s="12">
        <v>12692.653401621194</v>
      </c>
      <c r="C334">
        <f>SAFADModel_final_000039[[#This Row],[Whole Building:Facility Total Electric Demand Power '[W'](Hourly) ]]/1000</f>
        <v>12.692653401621193</v>
      </c>
    </row>
    <row r="335" spans="1:3" x14ac:dyDescent="0.25">
      <c r="A335" s="9" t="s">
        <v>626</v>
      </c>
      <c r="B335" s="12">
        <v>12663.269791136123</v>
      </c>
      <c r="C335">
        <f>SAFADModel_final_000039[[#This Row],[Whole Building:Facility Total Electric Demand Power '[W'](Hourly) ]]/1000</f>
        <v>12.663269791136123</v>
      </c>
    </row>
    <row r="336" spans="1:3" x14ac:dyDescent="0.25">
      <c r="A336" s="9" t="s">
        <v>627</v>
      </c>
      <c r="B336" s="12">
        <v>12645.344083234217</v>
      </c>
      <c r="C336">
        <f>SAFADModel_final_000039[[#This Row],[Whole Building:Facility Total Electric Demand Power '[W'](Hourly) ]]/1000</f>
        <v>12.645344083234217</v>
      </c>
    </row>
    <row r="337" spans="1:3" x14ac:dyDescent="0.25">
      <c r="A337" s="9" t="s">
        <v>628</v>
      </c>
      <c r="B337" s="12">
        <v>12618.735974155758</v>
      </c>
      <c r="C337">
        <f>SAFADModel_final_000039[[#This Row],[Whole Building:Facility Total Electric Demand Power '[W'](Hourly) ]]/1000</f>
        <v>12.618735974155758</v>
      </c>
    </row>
    <row r="338" spans="1:3" x14ac:dyDescent="0.25">
      <c r="A338" s="9" t="s">
        <v>241</v>
      </c>
      <c r="B338" s="12">
        <v>9437.0213712919249</v>
      </c>
      <c r="C338">
        <f>SAFADModel_final_000039[[#This Row],[Whole Building:Facility Total Electric Demand Power '[W'](Hourly) ]]/1000</f>
        <v>9.4370213712919249</v>
      </c>
    </row>
    <row r="339" spans="1:3" x14ac:dyDescent="0.25">
      <c r="A339" s="9" t="s">
        <v>242</v>
      </c>
      <c r="B339" s="12">
        <v>10458.806083267098</v>
      </c>
      <c r="C339">
        <f>SAFADModel_final_000039[[#This Row],[Whole Building:Facility Total Electric Demand Power '[W'](Hourly) ]]/1000</f>
        <v>10.458806083267097</v>
      </c>
    </row>
    <row r="340" spans="1:3" x14ac:dyDescent="0.25">
      <c r="A340" s="9" t="s">
        <v>243</v>
      </c>
      <c r="B340" s="12">
        <v>10483.942580037319</v>
      </c>
      <c r="C340">
        <f>SAFADModel_final_000039[[#This Row],[Whole Building:Facility Total Electric Demand Power '[W'](Hourly) ]]/1000</f>
        <v>10.483942580037318</v>
      </c>
    </row>
    <row r="341" spans="1:3" x14ac:dyDescent="0.25">
      <c r="A341" s="9" t="s">
        <v>244</v>
      </c>
      <c r="B341" s="12">
        <v>10358.916606411207</v>
      </c>
      <c r="C341">
        <f>SAFADModel_final_000039[[#This Row],[Whole Building:Facility Total Electric Demand Power '[W'](Hourly) ]]/1000</f>
        <v>10.358916606411206</v>
      </c>
    </row>
    <row r="342" spans="1:3" x14ac:dyDescent="0.25">
      <c r="A342" s="9" t="s">
        <v>245</v>
      </c>
      <c r="B342" s="12">
        <v>10265.66042987837</v>
      </c>
      <c r="C342">
        <f>SAFADModel_final_000039[[#This Row],[Whole Building:Facility Total Electric Demand Power '[W'](Hourly) ]]/1000</f>
        <v>10.26566042987837</v>
      </c>
    </row>
    <row r="343" spans="1:3" x14ac:dyDescent="0.25">
      <c r="A343" s="9" t="s">
        <v>246</v>
      </c>
      <c r="B343" s="12">
        <v>10339.898287302596</v>
      </c>
      <c r="C343">
        <f>SAFADModel_final_000039[[#This Row],[Whole Building:Facility Total Electric Demand Power '[W'](Hourly) ]]/1000</f>
        <v>10.339898287302596</v>
      </c>
    </row>
    <row r="344" spans="1:3" x14ac:dyDescent="0.25">
      <c r="A344" s="9" t="s">
        <v>247</v>
      </c>
      <c r="B344" s="12">
        <v>10409.891396178355</v>
      </c>
      <c r="C344">
        <f>SAFADModel_final_000039[[#This Row],[Whole Building:Facility Total Electric Demand Power '[W'](Hourly) ]]/1000</f>
        <v>10.409891396178354</v>
      </c>
    </row>
    <row r="345" spans="1:3" x14ac:dyDescent="0.25">
      <c r="A345" s="9" t="s">
        <v>248</v>
      </c>
      <c r="B345" s="12">
        <v>49889.962381815443</v>
      </c>
      <c r="C345">
        <f>SAFADModel_final_000039[[#This Row],[Whole Building:Facility Total Electric Demand Power '[W'](Hourly) ]]/1000</f>
        <v>49.889962381815444</v>
      </c>
    </row>
    <row r="346" spans="1:3" x14ac:dyDescent="0.25">
      <c r="A346" s="9" t="s">
        <v>249</v>
      </c>
      <c r="B346" s="12">
        <v>120550.70510019238</v>
      </c>
      <c r="C346">
        <f>SAFADModel_final_000039[[#This Row],[Whole Building:Facility Total Electric Demand Power '[W'](Hourly) ]]/1000</f>
        <v>120.55070510019239</v>
      </c>
    </row>
    <row r="347" spans="1:3" x14ac:dyDescent="0.25">
      <c r="A347" s="9" t="s">
        <v>250</v>
      </c>
      <c r="B347" s="12">
        <v>188083.5343034252</v>
      </c>
      <c r="C347">
        <f>SAFADModel_final_000039[[#This Row],[Whole Building:Facility Total Electric Demand Power '[W'](Hourly) ]]/1000</f>
        <v>188.08353430342521</v>
      </c>
    </row>
    <row r="348" spans="1:3" x14ac:dyDescent="0.25">
      <c r="A348" s="9" t="s">
        <v>251</v>
      </c>
      <c r="B348" s="12">
        <v>174304.26214334078</v>
      </c>
      <c r="C348">
        <f>SAFADModel_final_000039[[#This Row],[Whole Building:Facility Total Electric Demand Power '[W'](Hourly) ]]/1000</f>
        <v>174.30426214334076</v>
      </c>
    </row>
    <row r="349" spans="1:3" x14ac:dyDescent="0.25">
      <c r="A349" s="9" t="s">
        <v>252</v>
      </c>
      <c r="B349" s="12">
        <v>236064.75130531378</v>
      </c>
      <c r="C349">
        <f>SAFADModel_final_000039[[#This Row],[Whole Building:Facility Total Electric Demand Power '[W'](Hourly) ]]/1000</f>
        <v>236.06475130531379</v>
      </c>
    </row>
    <row r="350" spans="1:3" x14ac:dyDescent="0.25">
      <c r="A350" s="9" t="s">
        <v>253</v>
      </c>
      <c r="B350" s="12">
        <v>236941.31424270934</v>
      </c>
      <c r="C350">
        <f>SAFADModel_final_000039[[#This Row],[Whole Building:Facility Total Electric Demand Power '[W'](Hourly) ]]/1000</f>
        <v>236.94131424270935</v>
      </c>
    </row>
    <row r="351" spans="1:3" x14ac:dyDescent="0.25">
      <c r="A351" s="9" t="s">
        <v>254</v>
      </c>
      <c r="B351" s="12">
        <v>279129.63446904958</v>
      </c>
      <c r="C351">
        <f>SAFADModel_final_000039[[#This Row],[Whole Building:Facility Total Electric Demand Power '[W'](Hourly) ]]/1000</f>
        <v>279.12963446904956</v>
      </c>
    </row>
    <row r="352" spans="1:3" x14ac:dyDescent="0.25">
      <c r="A352" s="9" t="s">
        <v>255</v>
      </c>
      <c r="B352" s="12">
        <v>293687.05429731909</v>
      </c>
      <c r="C352">
        <f>SAFADModel_final_000039[[#This Row],[Whole Building:Facility Total Electric Demand Power '[W'](Hourly) ]]/1000</f>
        <v>293.68705429731909</v>
      </c>
    </row>
    <row r="353" spans="1:3" x14ac:dyDescent="0.25">
      <c r="A353" s="9" t="s">
        <v>256</v>
      </c>
      <c r="B353" s="12">
        <v>263172.28977538046</v>
      </c>
      <c r="C353">
        <f>SAFADModel_final_000039[[#This Row],[Whole Building:Facility Total Electric Demand Power '[W'](Hourly) ]]/1000</f>
        <v>263.17228977538048</v>
      </c>
    </row>
    <row r="354" spans="1:3" x14ac:dyDescent="0.25">
      <c r="A354" s="9" t="s">
        <v>257</v>
      </c>
      <c r="B354" s="12">
        <v>232770.52608315312</v>
      </c>
      <c r="C354">
        <f>SAFADModel_final_000039[[#This Row],[Whole Building:Facility Total Electric Demand Power '[W'](Hourly) ]]/1000</f>
        <v>232.77052608315313</v>
      </c>
    </row>
    <row r="355" spans="1:3" x14ac:dyDescent="0.25">
      <c r="A355" s="9" t="s">
        <v>258</v>
      </c>
      <c r="B355" s="12">
        <v>90896.700678145629</v>
      </c>
      <c r="C355">
        <f>SAFADModel_final_000039[[#This Row],[Whole Building:Facility Total Electric Demand Power '[W'](Hourly) ]]/1000</f>
        <v>90.896700678145635</v>
      </c>
    </row>
    <row r="356" spans="1:3" x14ac:dyDescent="0.25">
      <c r="A356" s="9" t="s">
        <v>259</v>
      </c>
      <c r="B356" s="12">
        <v>44659.183324919599</v>
      </c>
      <c r="C356">
        <f>SAFADModel_final_000039[[#This Row],[Whole Building:Facility Total Electric Demand Power '[W'](Hourly) ]]/1000</f>
        <v>44.659183324919596</v>
      </c>
    </row>
    <row r="357" spans="1:3" x14ac:dyDescent="0.25">
      <c r="A357" s="9" t="s">
        <v>260</v>
      </c>
      <c r="B357" s="12">
        <v>17292.534108989199</v>
      </c>
      <c r="C357">
        <f>SAFADModel_final_000039[[#This Row],[Whole Building:Facility Total Electric Demand Power '[W'](Hourly) ]]/1000</f>
        <v>17.292534108989198</v>
      </c>
    </row>
    <row r="358" spans="1:3" x14ac:dyDescent="0.25">
      <c r="A358" s="9" t="s">
        <v>261</v>
      </c>
      <c r="B358" s="12">
        <v>13195.57048441687</v>
      </c>
      <c r="C358">
        <f>SAFADModel_final_000039[[#This Row],[Whole Building:Facility Total Electric Demand Power '[W'](Hourly) ]]/1000</f>
        <v>13.195570484416871</v>
      </c>
    </row>
    <row r="359" spans="1:3" x14ac:dyDescent="0.25">
      <c r="A359" s="9" t="s">
        <v>262</v>
      </c>
      <c r="B359" s="12">
        <v>12751.371441628873</v>
      </c>
      <c r="C359">
        <f>SAFADModel_final_000039[[#This Row],[Whole Building:Facility Total Electric Demand Power '[W'](Hourly) ]]/1000</f>
        <v>12.751371441628873</v>
      </c>
    </row>
    <row r="360" spans="1:3" x14ac:dyDescent="0.25">
      <c r="A360" s="9" t="s">
        <v>263</v>
      </c>
      <c r="B360" s="12">
        <v>12735.802200421167</v>
      </c>
      <c r="C360">
        <f>SAFADModel_final_000039[[#This Row],[Whole Building:Facility Total Electric Demand Power '[W'](Hourly) ]]/1000</f>
        <v>12.735802200421167</v>
      </c>
    </row>
    <row r="361" spans="1:3" x14ac:dyDescent="0.25">
      <c r="A361" s="9" t="s">
        <v>264</v>
      </c>
      <c r="B361" s="12">
        <v>12684.904421602936</v>
      </c>
      <c r="C361">
        <f>SAFADModel_final_000039[[#This Row],[Whole Building:Facility Total Electric Demand Power '[W'](Hourly) ]]/1000</f>
        <v>12.684904421602935</v>
      </c>
    </row>
    <row r="362" spans="1:3" x14ac:dyDescent="0.25">
      <c r="A362" s="9" t="s">
        <v>265</v>
      </c>
      <c r="B362" s="12">
        <v>9793.9846881349094</v>
      </c>
      <c r="C362">
        <f>SAFADModel_final_000039[[#This Row],[Whole Building:Facility Total Electric Demand Power '[W'](Hourly) ]]/1000</f>
        <v>9.7939846881349091</v>
      </c>
    </row>
    <row r="363" spans="1:3" x14ac:dyDescent="0.25">
      <c r="A363" s="9" t="s">
        <v>266</v>
      </c>
      <c r="B363" s="12">
        <v>10461.018471203968</v>
      </c>
      <c r="C363">
        <f>SAFADModel_final_000039[[#This Row],[Whole Building:Facility Total Electric Demand Power '[W'](Hourly) ]]/1000</f>
        <v>10.461018471203968</v>
      </c>
    </row>
    <row r="364" spans="1:3" x14ac:dyDescent="0.25">
      <c r="A364" s="9" t="s">
        <v>267</v>
      </c>
      <c r="B364" s="12">
        <v>10375.634579822399</v>
      </c>
      <c r="C364">
        <f>SAFADModel_final_000039[[#This Row],[Whole Building:Facility Total Electric Demand Power '[W'](Hourly) ]]/1000</f>
        <v>10.3756345798224</v>
      </c>
    </row>
    <row r="365" spans="1:3" x14ac:dyDescent="0.25">
      <c r="A365" s="9" t="s">
        <v>268</v>
      </c>
      <c r="B365" s="12">
        <v>10323.91808558197</v>
      </c>
      <c r="C365">
        <f>SAFADModel_final_000039[[#This Row],[Whole Building:Facility Total Electric Demand Power '[W'](Hourly) ]]/1000</f>
        <v>10.323918085581971</v>
      </c>
    </row>
    <row r="366" spans="1:3" x14ac:dyDescent="0.25">
      <c r="A366" s="9" t="s">
        <v>269</v>
      </c>
      <c r="B366" s="12">
        <v>10263.743399768917</v>
      </c>
      <c r="C366">
        <f>SAFADModel_final_000039[[#This Row],[Whole Building:Facility Total Electric Demand Power '[W'](Hourly) ]]/1000</f>
        <v>10.263743399768916</v>
      </c>
    </row>
    <row r="367" spans="1:3" x14ac:dyDescent="0.25">
      <c r="A367" s="9" t="s">
        <v>270</v>
      </c>
      <c r="B367" s="12">
        <v>10333.128028293271</v>
      </c>
      <c r="C367">
        <f>SAFADModel_final_000039[[#This Row],[Whole Building:Facility Total Electric Demand Power '[W'](Hourly) ]]/1000</f>
        <v>10.333128028293272</v>
      </c>
    </row>
    <row r="368" spans="1:3" x14ac:dyDescent="0.25">
      <c r="A368" s="9" t="s">
        <v>271</v>
      </c>
      <c r="B368" s="12">
        <v>10588.795733596846</v>
      </c>
      <c r="C368">
        <f>SAFADModel_final_000039[[#This Row],[Whole Building:Facility Total Electric Demand Power '[W'](Hourly) ]]/1000</f>
        <v>10.588795733596847</v>
      </c>
    </row>
    <row r="369" spans="1:3" x14ac:dyDescent="0.25">
      <c r="A369" s="9" t="s">
        <v>272</v>
      </c>
      <c r="B369" s="12">
        <v>35454.010614281251</v>
      </c>
      <c r="C369">
        <f>SAFADModel_final_000039[[#This Row],[Whole Building:Facility Total Electric Demand Power '[W'](Hourly) ]]/1000</f>
        <v>35.454010614281252</v>
      </c>
    </row>
    <row r="370" spans="1:3" x14ac:dyDescent="0.25">
      <c r="A370" s="9" t="s">
        <v>273</v>
      </c>
      <c r="B370" s="12">
        <v>147241.54932781216</v>
      </c>
      <c r="C370">
        <f>SAFADModel_final_000039[[#This Row],[Whole Building:Facility Total Electric Demand Power '[W'](Hourly) ]]/1000</f>
        <v>147.24154932781215</v>
      </c>
    </row>
    <row r="371" spans="1:3" x14ac:dyDescent="0.25">
      <c r="A371" s="9" t="s">
        <v>274</v>
      </c>
      <c r="B371" s="12">
        <v>190490.37219069418</v>
      </c>
      <c r="C371">
        <f>SAFADModel_final_000039[[#This Row],[Whole Building:Facility Total Electric Demand Power '[W'](Hourly) ]]/1000</f>
        <v>190.49037219069419</v>
      </c>
    </row>
    <row r="372" spans="1:3" x14ac:dyDescent="0.25">
      <c r="A372" s="9" t="s">
        <v>275</v>
      </c>
      <c r="B372" s="12">
        <v>200784.05017526759</v>
      </c>
      <c r="C372">
        <f>SAFADModel_final_000039[[#This Row],[Whole Building:Facility Total Electric Demand Power '[W'](Hourly) ]]/1000</f>
        <v>200.78405017526759</v>
      </c>
    </row>
    <row r="373" spans="1:3" x14ac:dyDescent="0.25">
      <c r="A373" s="9" t="s">
        <v>276</v>
      </c>
      <c r="B373" s="12">
        <v>245677.70013106908</v>
      </c>
      <c r="C373">
        <f>SAFADModel_final_000039[[#This Row],[Whole Building:Facility Total Electric Demand Power '[W'](Hourly) ]]/1000</f>
        <v>245.67770013106909</v>
      </c>
    </row>
    <row r="374" spans="1:3" x14ac:dyDescent="0.25">
      <c r="A374" s="9" t="s">
        <v>277</v>
      </c>
      <c r="B374" s="12">
        <v>232067.01974063201</v>
      </c>
      <c r="C374">
        <f>SAFADModel_final_000039[[#This Row],[Whole Building:Facility Total Electric Demand Power '[W'](Hourly) ]]/1000</f>
        <v>232.06701974063202</v>
      </c>
    </row>
    <row r="375" spans="1:3" x14ac:dyDescent="0.25">
      <c r="A375" s="9" t="s">
        <v>278</v>
      </c>
      <c r="B375" s="12">
        <v>266354.85941356543</v>
      </c>
      <c r="C375">
        <f>SAFADModel_final_000039[[#This Row],[Whole Building:Facility Total Electric Demand Power '[W'](Hourly) ]]/1000</f>
        <v>266.35485941356541</v>
      </c>
    </row>
    <row r="376" spans="1:3" x14ac:dyDescent="0.25">
      <c r="A376" s="9" t="s">
        <v>279</v>
      </c>
      <c r="B376" s="12">
        <v>239466.81107796435</v>
      </c>
      <c r="C376">
        <f>SAFADModel_final_000039[[#This Row],[Whole Building:Facility Total Electric Demand Power '[W'](Hourly) ]]/1000</f>
        <v>239.46681107796434</v>
      </c>
    </row>
    <row r="377" spans="1:3" x14ac:dyDescent="0.25">
      <c r="A377" s="9" t="s">
        <v>280</v>
      </c>
      <c r="B377" s="12">
        <v>242426.1773491007</v>
      </c>
      <c r="C377">
        <f>SAFADModel_final_000039[[#This Row],[Whole Building:Facility Total Electric Demand Power '[W'](Hourly) ]]/1000</f>
        <v>242.4261773491007</v>
      </c>
    </row>
    <row r="378" spans="1:3" x14ac:dyDescent="0.25">
      <c r="A378" s="9" t="s">
        <v>281</v>
      </c>
      <c r="B378" s="12">
        <v>206687.86366540822</v>
      </c>
      <c r="C378">
        <f>SAFADModel_final_000039[[#This Row],[Whole Building:Facility Total Electric Demand Power '[W'](Hourly) ]]/1000</f>
        <v>206.68786366540823</v>
      </c>
    </row>
    <row r="379" spans="1:3" x14ac:dyDescent="0.25">
      <c r="A379" s="9" t="s">
        <v>282</v>
      </c>
      <c r="B379" s="12">
        <v>179576.64058640468</v>
      </c>
      <c r="C379">
        <f>SAFADModel_final_000039[[#This Row],[Whole Building:Facility Total Electric Demand Power '[W'](Hourly) ]]/1000</f>
        <v>179.57664058640469</v>
      </c>
    </row>
    <row r="380" spans="1:3" x14ac:dyDescent="0.25">
      <c r="A380" s="9" t="s">
        <v>283</v>
      </c>
      <c r="B380" s="12">
        <v>98474.388170984297</v>
      </c>
      <c r="C380">
        <f>SAFADModel_final_000039[[#This Row],[Whole Building:Facility Total Electric Demand Power '[W'](Hourly) ]]/1000</f>
        <v>98.474388170984298</v>
      </c>
    </row>
    <row r="381" spans="1:3" x14ac:dyDescent="0.25">
      <c r="A381" s="9" t="s">
        <v>284</v>
      </c>
      <c r="B381" s="12">
        <v>47449.21158750794</v>
      </c>
      <c r="C381">
        <f>SAFADModel_final_000039[[#This Row],[Whole Building:Facility Total Electric Demand Power '[W'](Hourly) ]]/1000</f>
        <v>47.449211587507939</v>
      </c>
    </row>
    <row r="382" spans="1:3" x14ac:dyDescent="0.25">
      <c r="A382" s="9" t="s">
        <v>285</v>
      </c>
      <c r="B382" s="12">
        <v>13696.189051699481</v>
      </c>
      <c r="C382">
        <f>SAFADModel_final_000039[[#This Row],[Whole Building:Facility Total Electric Demand Power '[W'](Hourly) ]]/1000</f>
        <v>13.696189051699481</v>
      </c>
    </row>
    <row r="383" spans="1:3" x14ac:dyDescent="0.25">
      <c r="A383" s="9" t="s">
        <v>286</v>
      </c>
      <c r="B383" s="12">
        <v>12303.863867517852</v>
      </c>
      <c r="C383">
        <f>SAFADModel_final_000039[[#This Row],[Whole Building:Facility Total Electric Demand Power '[W'](Hourly) ]]/1000</f>
        <v>12.303863867517851</v>
      </c>
    </row>
    <row r="384" spans="1:3" x14ac:dyDescent="0.25">
      <c r="A384" s="9" t="s">
        <v>287</v>
      </c>
      <c r="B384" s="12">
        <v>11801.581733725385</v>
      </c>
      <c r="C384">
        <f>SAFADModel_final_000039[[#This Row],[Whole Building:Facility Total Electric Demand Power '[W'](Hourly) ]]/1000</f>
        <v>11.801581733725385</v>
      </c>
    </row>
    <row r="385" spans="1:3" x14ac:dyDescent="0.25">
      <c r="A385" s="9" t="s">
        <v>288</v>
      </c>
      <c r="B385" s="12">
        <v>11662.60841165304</v>
      </c>
      <c r="C385">
        <f>SAFADModel_final_000039[[#This Row],[Whole Building:Facility Total Electric Demand Power '[W'](Hourly) ]]/1000</f>
        <v>11.662608411653039</v>
      </c>
    </row>
    <row r="386" spans="1:3" x14ac:dyDescent="0.25">
      <c r="A386" s="9" t="s">
        <v>289</v>
      </c>
      <c r="B386" s="12">
        <v>12840.087297444348</v>
      </c>
      <c r="C386">
        <f>SAFADModel_final_000039[[#This Row],[Whole Building:Facility Total Electric Demand Power '[W'](Hourly) ]]/1000</f>
        <v>12.840087297444349</v>
      </c>
    </row>
    <row r="387" spans="1:3" x14ac:dyDescent="0.25">
      <c r="A387" s="9" t="s">
        <v>290</v>
      </c>
      <c r="B387" s="12">
        <v>12745.703418500876</v>
      </c>
      <c r="C387">
        <f>SAFADModel_final_000039[[#This Row],[Whole Building:Facility Total Electric Demand Power '[W'](Hourly) ]]/1000</f>
        <v>12.745703418500876</v>
      </c>
    </row>
    <row r="388" spans="1:3" x14ac:dyDescent="0.25">
      <c r="A388" s="9" t="s">
        <v>291</v>
      </c>
      <c r="B388" s="12">
        <v>12699.484023190484</v>
      </c>
      <c r="C388">
        <f>SAFADModel_final_000039[[#This Row],[Whole Building:Facility Total Electric Demand Power '[W'](Hourly) ]]/1000</f>
        <v>12.699484023190484</v>
      </c>
    </row>
    <row r="389" spans="1:3" x14ac:dyDescent="0.25">
      <c r="A389" s="9" t="s">
        <v>292</v>
      </c>
      <c r="B389" s="12">
        <v>12615.831890024687</v>
      </c>
      <c r="C389">
        <f>SAFADModel_final_000039[[#This Row],[Whole Building:Facility Total Electric Demand Power '[W'](Hourly) ]]/1000</f>
        <v>12.615831890024687</v>
      </c>
    </row>
    <row r="390" spans="1:3" x14ac:dyDescent="0.25">
      <c r="A390" s="9" t="s">
        <v>293</v>
      </c>
      <c r="B390" s="12">
        <v>12532.262448705114</v>
      </c>
      <c r="C390">
        <f>SAFADModel_final_000039[[#This Row],[Whole Building:Facility Total Electric Demand Power '[W'](Hourly) ]]/1000</f>
        <v>12.532262448705115</v>
      </c>
    </row>
    <row r="391" spans="1:3" x14ac:dyDescent="0.25">
      <c r="A391" s="9" t="s">
        <v>294</v>
      </c>
      <c r="B391" s="12">
        <v>12516.98773000746</v>
      </c>
      <c r="C391">
        <f>SAFADModel_final_000039[[#This Row],[Whole Building:Facility Total Electric Demand Power '[W'](Hourly) ]]/1000</f>
        <v>12.516987730007461</v>
      </c>
    </row>
    <row r="392" spans="1:3" x14ac:dyDescent="0.25">
      <c r="A392" s="9" t="s">
        <v>295</v>
      </c>
      <c r="B392" s="12">
        <v>12619.849102957407</v>
      </c>
      <c r="C392">
        <f>SAFADModel_final_000039[[#This Row],[Whole Building:Facility Total Electric Demand Power '[W'](Hourly) ]]/1000</f>
        <v>12.619849102957406</v>
      </c>
    </row>
    <row r="393" spans="1:3" x14ac:dyDescent="0.25">
      <c r="A393" s="9" t="s">
        <v>296</v>
      </c>
      <c r="B393" s="12">
        <v>12771.97404545624</v>
      </c>
      <c r="C393">
        <f>SAFADModel_final_000039[[#This Row],[Whole Building:Facility Total Electric Demand Power '[W'](Hourly) ]]/1000</f>
        <v>12.77197404545624</v>
      </c>
    </row>
    <row r="394" spans="1:3" x14ac:dyDescent="0.25">
      <c r="A394" s="9" t="s">
        <v>297</v>
      </c>
      <c r="B394" s="12">
        <v>12886.710988948105</v>
      </c>
      <c r="C394">
        <f>SAFADModel_final_000039[[#This Row],[Whole Building:Facility Total Electric Demand Power '[W'](Hourly) ]]/1000</f>
        <v>12.886710988948105</v>
      </c>
    </row>
    <row r="395" spans="1:3" x14ac:dyDescent="0.25">
      <c r="A395" s="9" t="s">
        <v>298</v>
      </c>
      <c r="B395" s="12">
        <v>12955.371056395008</v>
      </c>
      <c r="C395">
        <f>SAFADModel_final_000039[[#This Row],[Whole Building:Facility Total Electric Demand Power '[W'](Hourly) ]]/1000</f>
        <v>12.955371056395007</v>
      </c>
    </row>
    <row r="396" spans="1:3" x14ac:dyDescent="0.25">
      <c r="A396" s="9" t="s">
        <v>299</v>
      </c>
      <c r="B396" s="12">
        <v>13015.711749855111</v>
      </c>
      <c r="C396">
        <f>SAFADModel_final_000039[[#This Row],[Whole Building:Facility Total Electric Demand Power '[W'](Hourly) ]]/1000</f>
        <v>13.015711749855111</v>
      </c>
    </row>
    <row r="397" spans="1:3" x14ac:dyDescent="0.25">
      <c r="A397" s="9" t="s">
        <v>300</v>
      </c>
      <c r="B397" s="12">
        <v>13067.465105314403</v>
      </c>
      <c r="C397">
        <f>SAFADModel_final_000039[[#This Row],[Whole Building:Facility Total Electric Demand Power '[W'](Hourly) ]]/1000</f>
        <v>13.067465105314403</v>
      </c>
    </row>
    <row r="398" spans="1:3" x14ac:dyDescent="0.25">
      <c r="A398" s="9" t="s">
        <v>301</v>
      </c>
      <c r="B398" s="12">
        <v>13095.153221912828</v>
      </c>
      <c r="C398">
        <f>SAFADModel_final_000039[[#This Row],[Whole Building:Facility Total Electric Demand Power '[W'](Hourly) ]]/1000</f>
        <v>13.095153221912827</v>
      </c>
    </row>
    <row r="399" spans="1:3" x14ac:dyDescent="0.25">
      <c r="A399" s="9" t="s">
        <v>302</v>
      </c>
      <c r="B399" s="12">
        <v>13116.10900540647</v>
      </c>
      <c r="C399">
        <f>SAFADModel_final_000039[[#This Row],[Whole Building:Facility Total Electric Demand Power '[W'](Hourly) ]]/1000</f>
        <v>13.11610900540647</v>
      </c>
    </row>
    <row r="400" spans="1:3" x14ac:dyDescent="0.25">
      <c r="A400" s="9" t="s">
        <v>303</v>
      </c>
      <c r="B400" s="12">
        <v>13141.023709974048</v>
      </c>
      <c r="C400">
        <f>SAFADModel_final_000039[[#This Row],[Whole Building:Facility Total Electric Demand Power '[W'](Hourly) ]]/1000</f>
        <v>13.141023709974048</v>
      </c>
    </row>
    <row r="401" spans="1:3" x14ac:dyDescent="0.25">
      <c r="A401" s="9" t="s">
        <v>304</v>
      </c>
      <c r="B401" s="12">
        <v>13153.467521675688</v>
      </c>
      <c r="C401">
        <f>SAFADModel_final_000039[[#This Row],[Whole Building:Facility Total Electric Demand Power '[W'](Hourly) ]]/1000</f>
        <v>13.153467521675688</v>
      </c>
    </row>
    <row r="402" spans="1:3" x14ac:dyDescent="0.25">
      <c r="A402" s="9" t="s">
        <v>305</v>
      </c>
      <c r="B402" s="12">
        <v>13133.466417909573</v>
      </c>
      <c r="C402">
        <f>SAFADModel_final_000039[[#This Row],[Whole Building:Facility Total Electric Demand Power '[W'](Hourly) ]]/1000</f>
        <v>13.133466417909572</v>
      </c>
    </row>
    <row r="403" spans="1:3" x14ac:dyDescent="0.25">
      <c r="A403" s="9" t="s">
        <v>306</v>
      </c>
      <c r="B403" s="12">
        <v>13073.949747884801</v>
      </c>
      <c r="C403">
        <f>SAFADModel_final_000039[[#This Row],[Whole Building:Facility Total Electric Demand Power '[W'](Hourly) ]]/1000</f>
        <v>13.0739497478848</v>
      </c>
    </row>
    <row r="404" spans="1:3" x14ac:dyDescent="0.25">
      <c r="A404" s="9" t="s">
        <v>307</v>
      </c>
      <c r="B404" s="12">
        <v>12974.345166411431</v>
      </c>
      <c r="C404">
        <f>SAFADModel_final_000039[[#This Row],[Whole Building:Facility Total Electric Demand Power '[W'](Hourly) ]]/1000</f>
        <v>12.974345166411432</v>
      </c>
    </row>
    <row r="405" spans="1:3" x14ac:dyDescent="0.25">
      <c r="A405" s="9" t="s">
        <v>308</v>
      </c>
      <c r="B405" s="12">
        <v>12864.249015431027</v>
      </c>
      <c r="C405">
        <f>SAFADModel_final_000039[[#This Row],[Whole Building:Facility Total Electric Demand Power '[W'](Hourly) ]]/1000</f>
        <v>12.864249015431026</v>
      </c>
    </row>
    <row r="406" spans="1:3" x14ac:dyDescent="0.25">
      <c r="A406" s="9" t="s">
        <v>309</v>
      </c>
      <c r="B406" s="12">
        <v>12794.033090246239</v>
      </c>
      <c r="C406">
        <f>SAFADModel_final_000039[[#This Row],[Whole Building:Facility Total Electric Demand Power '[W'](Hourly) ]]/1000</f>
        <v>12.79403309024624</v>
      </c>
    </row>
    <row r="407" spans="1:3" x14ac:dyDescent="0.25">
      <c r="A407" s="9" t="s">
        <v>310</v>
      </c>
      <c r="B407" s="12">
        <v>12708.939261425958</v>
      </c>
      <c r="C407">
        <f>SAFADModel_final_000039[[#This Row],[Whole Building:Facility Total Electric Demand Power '[W'](Hourly) ]]/1000</f>
        <v>12.708939261425957</v>
      </c>
    </row>
    <row r="408" spans="1:3" x14ac:dyDescent="0.25">
      <c r="A408" s="9" t="s">
        <v>311</v>
      </c>
      <c r="B408" s="12">
        <v>12622.803254282075</v>
      </c>
      <c r="C408">
        <f>SAFADModel_final_000039[[#This Row],[Whole Building:Facility Total Electric Demand Power '[W'](Hourly) ]]/1000</f>
        <v>12.622803254282074</v>
      </c>
    </row>
    <row r="409" spans="1:3" x14ac:dyDescent="0.25">
      <c r="A409" s="9" t="s">
        <v>312</v>
      </c>
      <c r="B409" s="12">
        <v>12537.914491372279</v>
      </c>
      <c r="C409">
        <f>SAFADModel_final_000039[[#This Row],[Whole Building:Facility Total Electric Demand Power '[W'](Hourly) ]]/1000</f>
        <v>12.537914491372279</v>
      </c>
    </row>
    <row r="410" spans="1:3" x14ac:dyDescent="0.25">
      <c r="A410" s="9" t="s">
        <v>313</v>
      </c>
      <c r="B410" s="12">
        <v>12479.069972852725</v>
      </c>
      <c r="C410">
        <f>SAFADModel_final_000039[[#This Row],[Whole Building:Facility Total Electric Demand Power '[W'](Hourly) ]]/1000</f>
        <v>12.479069972852725</v>
      </c>
    </row>
    <row r="411" spans="1:3" x14ac:dyDescent="0.25">
      <c r="A411" s="9" t="s">
        <v>314</v>
      </c>
      <c r="B411" s="12">
        <v>12426.622145657931</v>
      </c>
      <c r="C411">
        <f>SAFADModel_final_000039[[#This Row],[Whole Building:Facility Total Electric Demand Power '[W'](Hourly) ]]/1000</f>
        <v>12.426622145657932</v>
      </c>
    </row>
    <row r="412" spans="1:3" x14ac:dyDescent="0.25">
      <c r="A412" s="9" t="s">
        <v>315</v>
      </c>
      <c r="B412" s="12">
        <v>12384.902581316725</v>
      </c>
      <c r="C412">
        <f>SAFADModel_final_000039[[#This Row],[Whole Building:Facility Total Electric Demand Power '[W'](Hourly) ]]/1000</f>
        <v>12.384902581316725</v>
      </c>
    </row>
    <row r="413" spans="1:3" x14ac:dyDescent="0.25">
      <c r="A413" s="9" t="s">
        <v>316</v>
      </c>
      <c r="B413" s="12">
        <v>12342.217415734673</v>
      </c>
      <c r="C413">
        <f>SAFADModel_final_000039[[#This Row],[Whole Building:Facility Total Electric Demand Power '[W'](Hourly) ]]/1000</f>
        <v>12.342217415734673</v>
      </c>
    </row>
    <row r="414" spans="1:3" x14ac:dyDescent="0.25">
      <c r="A414" s="9" t="s">
        <v>317</v>
      </c>
      <c r="B414" s="12">
        <v>12303.27150516121</v>
      </c>
      <c r="C414">
        <f>SAFADModel_final_000039[[#This Row],[Whole Building:Facility Total Electric Demand Power '[W'](Hourly) ]]/1000</f>
        <v>12.303271505161211</v>
      </c>
    </row>
    <row r="415" spans="1:3" x14ac:dyDescent="0.25">
      <c r="A415" s="9" t="s">
        <v>318</v>
      </c>
      <c r="B415" s="12">
        <v>12326.148777449584</v>
      </c>
      <c r="C415">
        <f>SAFADModel_final_000039[[#This Row],[Whole Building:Facility Total Electric Demand Power '[W'](Hourly) ]]/1000</f>
        <v>12.326148777449584</v>
      </c>
    </row>
    <row r="416" spans="1:3" x14ac:dyDescent="0.25">
      <c r="A416" s="9" t="s">
        <v>319</v>
      </c>
      <c r="B416" s="12">
        <v>12422.567608234245</v>
      </c>
      <c r="C416">
        <f>SAFADModel_final_000039[[#This Row],[Whole Building:Facility Total Electric Demand Power '[W'](Hourly) ]]/1000</f>
        <v>12.422567608234246</v>
      </c>
    </row>
    <row r="417" spans="1:3" x14ac:dyDescent="0.25">
      <c r="A417" s="9" t="s">
        <v>320</v>
      </c>
      <c r="B417" s="12">
        <v>12560.032350524447</v>
      </c>
      <c r="C417">
        <f>SAFADModel_final_000039[[#This Row],[Whole Building:Facility Total Electric Demand Power '[W'](Hourly) ]]/1000</f>
        <v>12.560032350524446</v>
      </c>
    </row>
    <row r="418" spans="1:3" x14ac:dyDescent="0.25">
      <c r="A418" s="9" t="s">
        <v>321</v>
      </c>
      <c r="B418" s="12">
        <v>12685.096173455415</v>
      </c>
      <c r="C418">
        <f>SAFADModel_final_000039[[#This Row],[Whole Building:Facility Total Electric Demand Power '[W'](Hourly) ]]/1000</f>
        <v>12.685096173455415</v>
      </c>
    </row>
    <row r="419" spans="1:3" x14ac:dyDescent="0.25">
      <c r="A419" s="9" t="s">
        <v>322</v>
      </c>
      <c r="B419" s="12">
        <v>12783.518769726805</v>
      </c>
      <c r="C419">
        <f>SAFADModel_final_000039[[#This Row],[Whole Building:Facility Total Electric Demand Power '[W'](Hourly) ]]/1000</f>
        <v>12.783518769726804</v>
      </c>
    </row>
    <row r="420" spans="1:3" x14ac:dyDescent="0.25">
      <c r="A420" s="9" t="s">
        <v>323</v>
      </c>
      <c r="B420" s="12">
        <v>12884.756796202908</v>
      </c>
      <c r="C420">
        <f>SAFADModel_final_000039[[#This Row],[Whole Building:Facility Total Electric Demand Power '[W'](Hourly) ]]/1000</f>
        <v>12.884756796202907</v>
      </c>
    </row>
    <row r="421" spans="1:3" x14ac:dyDescent="0.25">
      <c r="A421" s="9" t="s">
        <v>324</v>
      </c>
      <c r="B421" s="12">
        <v>12980.717151411414</v>
      </c>
      <c r="C421">
        <f>SAFADModel_final_000039[[#This Row],[Whole Building:Facility Total Electric Demand Power '[W'](Hourly) ]]/1000</f>
        <v>12.980717151411413</v>
      </c>
    </row>
    <row r="422" spans="1:3" x14ac:dyDescent="0.25">
      <c r="A422" s="9" t="s">
        <v>325</v>
      </c>
      <c r="B422" s="12">
        <v>13045.36783045841</v>
      </c>
      <c r="C422">
        <f>SAFADModel_final_000039[[#This Row],[Whole Building:Facility Total Electric Demand Power '[W'](Hourly) ]]/1000</f>
        <v>13.04536783045841</v>
      </c>
    </row>
    <row r="423" spans="1:3" x14ac:dyDescent="0.25">
      <c r="A423" s="9" t="s">
        <v>326</v>
      </c>
      <c r="B423" s="12">
        <v>13064.832342985052</v>
      </c>
      <c r="C423">
        <f>SAFADModel_final_000039[[#This Row],[Whole Building:Facility Total Electric Demand Power '[W'](Hourly) ]]/1000</f>
        <v>13.064832342985051</v>
      </c>
    </row>
    <row r="424" spans="1:3" x14ac:dyDescent="0.25">
      <c r="A424" s="9" t="s">
        <v>327</v>
      </c>
      <c r="B424" s="12">
        <v>13021.682187567907</v>
      </c>
      <c r="C424">
        <f>SAFADModel_final_000039[[#This Row],[Whole Building:Facility Total Electric Demand Power '[W'](Hourly) ]]/1000</f>
        <v>13.021682187567906</v>
      </c>
    </row>
    <row r="425" spans="1:3" x14ac:dyDescent="0.25">
      <c r="A425" s="9" t="s">
        <v>328</v>
      </c>
      <c r="B425" s="12">
        <v>12910.598574613823</v>
      </c>
      <c r="C425">
        <f>SAFADModel_final_000039[[#This Row],[Whole Building:Facility Total Electric Demand Power '[W'](Hourly) ]]/1000</f>
        <v>12.910598574613823</v>
      </c>
    </row>
    <row r="426" spans="1:3" x14ac:dyDescent="0.25">
      <c r="A426" s="9" t="s">
        <v>329</v>
      </c>
      <c r="B426" s="12">
        <v>12787.035453740349</v>
      </c>
      <c r="C426">
        <f>SAFADModel_final_000039[[#This Row],[Whole Building:Facility Total Electric Demand Power '[W'](Hourly) ]]/1000</f>
        <v>12.78703545374035</v>
      </c>
    </row>
    <row r="427" spans="1:3" x14ac:dyDescent="0.25">
      <c r="A427" s="9" t="s">
        <v>330</v>
      </c>
      <c r="B427" s="12">
        <v>12698.154565090352</v>
      </c>
      <c r="C427">
        <f>SAFADModel_final_000039[[#This Row],[Whole Building:Facility Total Electric Demand Power '[W'](Hourly) ]]/1000</f>
        <v>12.698154565090352</v>
      </c>
    </row>
    <row r="428" spans="1:3" x14ac:dyDescent="0.25">
      <c r="A428" s="9" t="s">
        <v>331</v>
      </c>
      <c r="B428" s="12">
        <v>12653.946098705559</v>
      </c>
      <c r="C428">
        <f>SAFADModel_final_000039[[#This Row],[Whole Building:Facility Total Electric Demand Power '[W'](Hourly) ]]/1000</f>
        <v>12.653946098705559</v>
      </c>
    </row>
    <row r="429" spans="1:3" x14ac:dyDescent="0.25">
      <c r="A429" s="9" t="s">
        <v>332</v>
      </c>
      <c r="B429" s="12">
        <v>12619.486000419254</v>
      </c>
      <c r="C429">
        <f>SAFADModel_final_000039[[#This Row],[Whole Building:Facility Total Electric Demand Power '[W'](Hourly) ]]/1000</f>
        <v>12.619486000419254</v>
      </c>
    </row>
    <row r="430" spans="1:3" x14ac:dyDescent="0.25">
      <c r="A430" s="9" t="s">
        <v>333</v>
      </c>
      <c r="B430" s="12">
        <v>12580.698152919327</v>
      </c>
      <c r="C430">
        <f>SAFADModel_final_000039[[#This Row],[Whole Building:Facility Total Electric Demand Power '[W'](Hourly) ]]/1000</f>
        <v>12.580698152919327</v>
      </c>
    </row>
    <row r="431" spans="1:3" x14ac:dyDescent="0.25">
      <c r="A431" s="9" t="s">
        <v>334</v>
      </c>
      <c r="B431" s="12">
        <v>12529.499257252641</v>
      </c>
      <c r="C431">
        <f>SAFADModel_final_000039[[#This Row],[Whole Building:Facility Total Electric Demand Power '[W'](Hourly) ]]/1000</f>
        <v>12.52949925725264</v>
      </c>
    </row>
    <row r="432" spans="1:3" x14ac:dyDescent="0.25">
      <c r="A432" s="9" t="s">
        <v>335</v>
      </c>
      <c r="B432" s="12">
        <v>12483.022760653403</v>
      </c>
      <c r="C432">
        <f>SAFADModel_final_000039[[#This Row],[Whole Building:Facility Total Electric Demand Power '[W'](Hourly) ]]/1000</f>
        <v>12.483022760653403</v>
      </c>
    </row>
    <row r="433" spans="1:3" x14ac:dyDescent="0.25">
      <c r="A433" s="9" t="s">
        <v>336</v>
      </c>
      <c r="B433" s="12">
        <v>12452.393760315032</v>
      </c>
      <c r="C433">
        <f>SAFADModel_final_000039[[#This Row],[Whole Building:Facility Total Electric Demand Power '[W'](Hourly) ]]/1000</f>
        <v>12.452393760315031</v>
      </c>
    </row>
    <row r="434" spans="1:3" x14ac:dyDescent="0.25">
      <c r="A434" s="9" t="s">
        <v>337</v>
      </c>
      <c r="B434" s="12">
        <v>12433.292196318251</v>
      </c>
      <c r="C434">
        <f>SAFADModel_final_000039[[#This Row],[Whole Building:Facility Total Electric Demand Power '[W'](Hourly) ]]/1000</f>
        <v>12.43329219631825</v>
      </c>
    </row>
    <row r="435" spans="1:3" x14ac:dyDescent="0.25">
      <c r="A435" s="9" t="s">
        <v>338</v>
      </c>
      <c r="B435" s="12">
        <v>12420.462118438767</v>
      </c>
      <c r="C435">
        <f>SAFADModel_final_000039[[#This Row],[Whole Building:Facility Total Electric Demand Power '[W'](Hourly) ]]/1000</f>
        <v>12.420462118438767</v>
      </c>
    </row>
    <row r="436" spans="1:3" x14ac:dyDescent="0.25">
      <c r="A436" s="9" t="s">
        <v>339</v>
      </c>
      <c r="B436" s="12">
        <v>12385.546824025454</v>
      </c>
      <c r="C436">
        <f>SAFADModel_final_000039[[#This Row],[Whole Building:Facility Total Electric Demand Power '[W'](Hourly) ]]/1000</f>
        <v>12.385546824025454</v>
      </c>
    </row>
    <row r="437" spans="1:3" x14ac:dyDescent="0.25">
      <c r="A437" s="9" t="s">
        <v>340</v>
      </c>
      <c r="B437" s="12">
        <v>12317.665615948436</v>
      </c>
      <c r="C437">
        <f>SAFADModel_final_000039[[#This Row],[Whole Building:Facility Total Electric Demand Power '[W'](Hourly) ]]/1000</f>
        <v>12.317665615948435</v>
      </c>
    </row>
    <row r="438" spans="1:3" x14ac:dyDescent="0.25">
      <c r="A438" s="9" t="s">
        <v>341</v>
      </c>
      <c r="B438" s="12">
        <v>12249.186486444387</v>
      </c>
      <c r="C438">
        <f>SAFADModel_final_000039[[#This Row],[Whole Building:Facility Total Electric Demand Power '[W'](Hourly) ]]/1000</f>
        <v>12.249186486444387</v>
      </c>
    </row>
    <row r="439" spans="1:3" x14ac:dyDescent="0.25">
      <c r="A439" s="9" t="s">
        <v>342</v>
      </c>
      <c r="B439" s="12">
        <v>12267.013756162882</v>
      </c>
      <c r="C439">
        <f>SAFADModel_final_000039[[#This Row],[Whole Building:Facility Total Electric Demand Power '[W'](Hourly) ]]/1000</f>
        <v>12.267013756162882</v>
      </c>
    </row>
    <row r="440" spans="1:3" x14ac:dyDescent="0.25">
      <c r="A440" s="9" t="s">
        <v>343</v>
      </c>
      <c r="B440" s="12">
        <v>12390.77661610034</v>
      </c>
      <c r="C440">
        <f>SAFADModel_final_000039[[#This Row],[Whole Building:Facility Total Electric Demand Power '[W'](Hourly) ]]/1000</f>
        <v>12.390776616100339</v>
      </c>
    </row>
    <row r="441" spans="1:3" x14ac:dyDescent="0.25">
      <c r="A441" s="9" t="s">
        <v>344</v>
      </c>
      <c r="B441" s="12">
        <v>12555.427410316697</v>
      </c>
      <c r="C441">
        <f>SAFADModel_final_000039[[#This Row],[Whole Building:Facility Total Electric Demand Power '[W'](Hourly) ]]/1000</f>
        <v>12.555427410316698</v>
      </c>
    </row>
    <row r="442" spans="1:3" x14ac:dyDescent="0.25">
      <c r="A442" s="9" t="s">
        <v>345</v>
      </c>
      <c r="B442" s="12">
        <v>12712.616348777601</v>
      </c>
      <c r="C442">
        <f>SAFADModel_final_000039[[#This Row],[Whole Building:Facility Total Electric Demand Power '[W'](Hourly) ]]/1000</f>
        <v>12.712616348777601</v>
      </c>
    </row>
    <row r="443" spans="1:3" x14ac:dyDescent="0.25">
      <c r="A443" s="9" t="s">
        <v>346</v>
      </c>
      <c r="B443" s="12">
        <v>12813.530133615131</v>
      </c>
      <c r="C443">
        <f>SAFADModel_final_000039[[#This Row],[Whole Building:Facility Total Electric Demand Power '[W'](Hourly) ]]/1000</f>
        <v>12.813530133615131</v>
      </c>
    </row>
    <row r="444" spans="1:3" x14ac:dyDescent="0.25">
      <c r="A444" s="9" t="s">
        <v>347</v>
      </c>
      <c r="B444" s="12">
        <v>12894.533617302315</v>
      </c>
      <c r="C444">
        <f>SAFADModel_final_000039[[#This Row],[Whole Building:Facility Total Electric Demand Power '[W'](Hourly) ]]/1000</f>
        <v>12.894533617302315</v>
      </c>
    </row>
    <row r="445" spans="1:3" x14ac:dyDescent="0.25">
      <c r="A445" s="9" t="s">
        <v>348</v>
      </c>
      <c r="B445" s="12">
        <v>12963.430484801125</v>
      </c>
      <c r="C445">
        <f>SAFADModel_final_000039[[#This Row],[Whole Building:Facility Total Electric Demand Power '[W'](Hourly) ]]/1000</f>
        <v>12.963430484801124</v>
      </c>
    </row>
    <row r="446" spans="1:3" x14ac:dyDescent="0.25">
      <c r="A446" s="9" t="s">
        <v>349</v>
      </c>
      <c r="B446" s="12">
        <v>13009.836851727618</v>
      </c>
      <c r="C446">
        <f>SAFADModel_final_000039[[#This Row],[Whole Building:Facility Total Electric Demand Power '[W'](Hourly) ]]/1000</f>
        <v>13.009836851727618</v>
      </c>
    </row>
    <row r="447" spans="1:3" x14ac:dyDescent="0.25">
      <c r="A447" s="9" t="s">
        <v>350</v>
      </c>
      <c r="B447" s="12">
        <v>13032.786824558241</v>
      </c>
      <c r="C447">
        <f>SAFADModel_final_000039[[#This Row],[Whole Building:Facility Total Electric Demand Power '[W'](Hourly) ]]/1000</f>
        <v>13.032786824558242</v>
      </c>
    </row>
    <row r="448" spans="1:3" x14ac:dyDescent="0.25">
      <c r="A448" s="9" t="s">
        <v>351</v>
      </c>
      <c r="B448" s="12">
        <v>13018.474363746078</v>
      </c>
      <c r="C448">
        <f>SAFADModel_final_000039[[#This Row],[Whole Building:Facility Total Electric Demand Power '[W'](Hourly) ]]/1000</f>
        <v>13.018474363746078</v>
      </c>
    </row>
    <row r="449" spans="1:3" x14ac:dyDescent="0.25">
      <c r="A449" s="9" t="s">
        <v>352</v>
      </c>
      <c r="B449" s="12">
        <v>12982.778350286049</v>
      </c>
      <c r="C449">
        <f>SAFADModel_final_000039[[#This Row],[Whole Building:Facility Total Electric Demand Power '[W'](Hourly) ]]/1000</f>
        <v>12.982778350286049</v>
      </c>
    </row>
    <row r="450" spans="1:3" x14ac:dyDescent="0.25">
      <c r="A450" s="9" t="s">
        <v>353</v>
      </c>
      <c r="B450" s="12">
        <v>12935.225526868082</v>
      </c>
      <c r="C450">
        <f>SAFADModel_final_000039[[#This Row],[Whole Building:Facility Total Electric Demand Power '[W'](Hourly) ]]/1000</f>
        <v>12.935225526868082</v>
      </c>
    </row>
    <row r="451" spans="1:3" x14ac:dyDescent="0.25">
      <c r="A451" s="9" t="s">
        <v>354</v>
      </c>
      <c r="B451" s="12">
        <v>12868.733661149266</v>
      </c>
      <c r="C451">
        <f>SAFADModel_final_000039[[#This Row],[Whole Building:Facility Total Electric Demand Power '[W'](Hourly) ]]/1000</f>
        <v>12.868733661149266</v>
      </c>
    </row>
    <row r="452" spans="1:3" x14ac:dyDescent="0.25">
      <c r="A452" s="9" t="s">
        <v>355</v>
      </c>
      <c r="B452" s="12">
        <v>12773.824382017154</v>
      </c>
      <c r="C452">
        <f>SAFADModel_final_000039[[#This Row],[Whole Building:Facility Total Electric Demand Power '[W'](Hourly) ]]/1000</f>
        <v>12.773824382017153</v>
      </c>
    </row>
    <row r="453" spans="1:3" x14ac:dyDescent="0.25">
      <c r="A453" s="9" t="s">
        <v>356</v>
      </c>
      <c r="B453" s="12">
        <v>12678.025116091581</v>
      </c>
      <c r="C453">
        <f>SAFADModel_final_000039[[#This Row],[Whole Building:Facility Total Electric Demand Power '[W'](Hourly) ]]/1000</f>
        <v>12.678025116091581</v>
      </c>
    </row>
    <row r="454" spans="1:3" x14ac:dyDescent="0.25">
      <c r="A454" s="9" t="s">
        <v>357</v>
      </c>
      <c r="B454" s="12">
        <v>12605.14232395796</v>
      </c>
      <c r="C454">
        <f>SAFADModel_final_000039[[#This Row],[Whole Building:Facility Total Electric Demand Power '[W'](Hourly) ]]/1000</f>
        <v>12.60514232395796</v>
      </c>
    </row>
    <row r="455" spans="1:3" x14ac:dyDescent="0.25">
      <c r="A455" s="9" t="s">
        <v>358</v>
      </c>
      <c r="B455" s="12">
        <v>12531.104139932713</v>
      </c>
      <c r="C455">
        <f>SAFADModel_final_000039[[#This Row],[Whole Building:Facility Total Electric Demand Power '[W'](Hourly) ]]/1000</f>
        <v>12.531104139932713</v>
      </c>
    </row>
    <row r="456" spans="1:3" x14ac:dyDescent="0.25">
      <c r="A456" s="9" t="s">
        <v>359</v>
      </c>
      <c r="B456" s="12">
        <v>12464.479950629473</v>
      </c>
      <c r="C456">
        <f>SAFADModel_final_000039[[#This Row],[Whole Building:Facility Total Electric Demand Power '[W'](Hourly) ]]/1000</f>
        <v>12.464479950629473</v>
      </c>
    </row>
    <row r="457" spans="1:3" x14ac:dyDescent="0.25">
      <c r="A457" s="9" t="s">
        <v>360</v>
      </c>
      <c r="B457" s="12">
        <v>12411.947094266279</v>
      </c>
      <c r="C457">
        <f>SAFADModel_final_000039[[#This Row],[Whole Building:Facility Total Electric Demand Power '[W'](Hourly) ]]/1000</f>
        <v>12.41194709426628</v>
      </c>
    </row>
    <row r="458" spans="1:3" x14ac:dyDescent="0.25">
      <c r="A458" s="9" t="s">
        <v>629</v>
      </c>
      <c r="B458" s="12">
        <v>12392.878206407098</v>
      </c>
      <c r="C458">
        <f>SAFADModel_final_000039[[#This Row],[Whole Building:Facility Total Electric Demand Power '[W'](Hourly) ]]/1000</f>
        <v>12.392878206407099</v>
      </c>
    </row>
    <row r="459" spans="1:3" x14ac:dyDescent="0.25">
      <c r="A459" s="9" t="s">
        <v>630</v>
      </c>
      <c r="B459" s="12">
        <v>12385.021910789908</v>
      </c>
      <c r="C459">
        <f>SAFADModel_final_000039[[#This Row],[Whole Building:Facility Total Electric Demand Power '[W'](Hourly) ]]/1000</f>
        <v>12.385021910789908</v>
      </c>
    </row>
    <row r="460" spans="1:3" x14ac:dyDescent="0.25">
      <c r="A460" s="9" t="s">
        <v>631</v>
      </c>
      <c r="B460" s="12">
        <v>12357.064024818041</v>
      </c>
      <c r="C460">
        <f>SAFADModel_final_000039[[#This Row],[Whole Building:Facility Total Electric Demand Power '[W'](Hourly) ]]/1000</f>
        <v>12.35706402481804</v>
      </c>
    </row>
    <row r="461" spans="1:3" x14ac:dyDescent="0.25">
      <c r="A461" s="9" t="s">
        <v>632</v>
      </c>
      <c r="B461" s="12">
        <v>12296.904251377511</v>
      </c>
      <c r="C461">
        <f>SAFADModel_final_000039[[#This Row],[Whole Building:Facility Total Electric Demand Power '[W'](Hourly) ]]/1000</f>
        <v>12.29690425137751</v>
      </c>
    </row>
    <row r="462" spans="1:3" x14ac:dyDescent="0.25">
      <c r="A462" s="9" t="s">
        <v>633</v>
      </c>
      <c r="B462" s="12">
        <v>12226.07359420626</v>
      </c>
      <c r="C462">
        <f>SAFADModel_final_000039[[#This Row],[Whole Building:Facility Total Electric Demand Power '[W'](Hourly) ]]/1000</f>
        <v>12.226073594206261</v>
      </c>
    </row>
    <row r="463" spans="1:3" x14ac:dyDescent="0.25">
      <c r="A463" s="9" t="s">
        <v>634</v>
      </c>
      <c r="B463" s="12">
        <v>12252.647215738418</v>
      </c>
      <c r="C463">
        <f>SAFADModel_final_000039[[#This Row],[Whole Building:Facility Total Electric Demand Power '[W'](Hourly) ]]/1000</f>
        <v>12.252647215738417</v>
      </c>
    </row>
    <row r="464" spans="1:3" x14ac:dyDescent="0.25">
      <c r="A464" s="9" t="s">
        <v>635</v>
      </c>
      <c r="B464" s="12">
        <v>12400.258719898236</v>
      </c>
      <c r="C464">
        <f>SAFADModel_final_000039[[#This Row],[Whole Building:Facility Total Electric Demand Power '[W'](Hourly) ]]/1000</f>
        <v>12.400258719898236</v>
      </c>
    </row>
    <row r="465" spans="1:3" x14ac:dyDescent="0.25">
      <c r="A465" s="9" t="s">
        <v>636</v>
      </c>
      <c r="B465" s="12">
        <v>12573.665719724007</v>
      </c>
      <c r="C465">
        <f>SAFADModel_final_000039[[#This Row],[Whole Building:Facility Total Electric Demand Power '[W'](Hourly) ]]/1000</f>
        <v>12.573665719724007</v>
      </c>
    </row>
    <row r="466" spans="1:3" x14ac:dyDescent="0.25">
      <c r="A466" s="9" t="s">
        <v>637</v>
      </c>
      <c r="B466" s="12">
        <v>12690.676302559661</v>
      </c>
      <c r="C466">
        <f>SAFADModel_final_000039[[#This Row],[Whole Building:Facility Total Electric Demand Power '[W'](Hourly) ]]/1000</f>
        <v>12.690676302559661</v>
      </c>
    </row>
    <row r="467" spans="1:3" x14ac:dyDescent="0.25">
      <c r="A467" s="9" t="s">
        <v>638</v>
      </c>
      <c r="B467" s="12">
        <v>12772.883966021967</v>
      </c>
      <c r="C467">
        <f>SAFADModel_final_000039[[#This Row],[Whole Building:Facility Total Electric Demand Power '[W'](Hourly) ]]/1000</f>
        <v>12.772883966021967</v>
      </c>
    </row>
    <row r="468" spans="1:3" x14ac:dyDescent="0.25">
      <c r="A468" s="9" t="s">
        <v>639</v>
      </c>
      <c r="B468" s="12">
        <v>12834.755390984095</v>
      </c>
      <c r="C468">
        <f>SAFADModel_final_000039[[#This Row],[Whole Building:Facility Total Electric Demand Power '[W'](Hourly) ]]/1000</f>
        <v>12.834755390984096</v>
      </c>
    </row>
    <row r="469" spans="1:3" x14ac:dyDescent="0.25">
      <c r="A469" s="9" t="s">
        <v>640</v>
      </c>
      <c r="B469" s="12">
        <v>12902.846465361426</v>
      </c>
      <c r="C469">
        <f>SAFADModel_final_000039[[#This Row],[Whole Building:Facility Total Electric Demand Power '[W'](Hourly) ]]/1000</f>
        <v>12.902846465361426</v>
      </c>
    </row>
    <row r="470" spans="1:3" x14ac:dyDescent="0.25">
      <c r="A470" s="9" t="s">
        <v>641</v>
      </c>
      <c r="B470" s="12">
        <v>12977.589431886963</v>
      </c>
      <c r="C470">
        <f>SAFADModel_final_000039[[#This Row],[Whole Building:Facility Total Electric Demand Power '[W'](Hourly) ]]/1000</f>
        <v>12.977589431886964</v>
      </c>
    </row>
    <row r="471" spans="1:3" x14ac:dyDescent="0.25">
      <c r="A471" s="9" t="s">
        <v>642</v>
      </c>
      <c r="B471" s="12">
        <v>13023.872602874382</v>
      </c>
      <c r="C471">
        <f>SAFADModel_final_000039[[#This Row],[Whole Building:Facility Total Electric Demand Power '[W'](Hourly) ]]/1000</f>
        <v>13.023872602874382</v>
      </c>
    </row>
    <row r="472" spans="1:3" x14ac:dyDescent="0.25">
      <c r="A472" s="9" t="s">
        <v>643</v>
      </c>
      <c r="B472" s="12">
        <v>13016.546551168673</v>
      </c>
      <c r="C472">
        <f>SAFADModel_final_000039[[#This Row],[Whole Building:Facility Total Electric Demand Power '[W'](Hourly) ]]/1000</f>
        <v>13.016546551168673</v>
      </c>
    </row>
    <row r="473" spans="1:3" x14ac:dyDescent="0.25">
      <c r="A473" s="9" t="s">
        <v>644</v>
      </c>
      <c r="B473" s="12">
        <v>12958.626687316149</v>
      </c>
      <c r="C473">
        <f>SAFADModel_final_000039[[#This Row],[Whole Building:Facility Total Electric Demand Power '[W'](Hourly) ]]/1000</f>
        <v>12.95862668731615</v>
      </c>
    </row>
    <row r="474" spans="1:3" x14ac:dyDescent="0.25">
      <c r="A474" s="9" t="s">
        <v>645</v>
      </c>
      <c r="B474" s="12">
        <v>12885.272826257986</v>
      </c>
      <c r="C474">
        <f>SAFADModel_final_000039[[#This Row],[Whole Building:Facility Total Electric Demand Power '[W'](Hourly) ]]/1000</f>
        <v>12.885272826257985</v>
      </c>
    </row>
    <row r="475" spans="1:3" x14ac:dyDescent="0.25">
      <c r="A475" s="9" t="s">
        <v>646</v>
      </c>
      <c r="B475" s="12">
        <v>12825.996994633098</v>
      </c>
      <c r="C475">
        <f>SAFADModel_final_000039[[#This Row],[Whole Building:Facility Total Electric Demand Power '[W'](Hourly) ]]/1000</f>
        <v>12.825996994633098</v>
      </c>
    </row>
    <row r="476" spans="1:3" x14ac:dyDescent="0.25">
      <c r="A476" s="9" t="s">
        <v>647</v>
      </c>
      <c r="B476" s="12">
        <v>12778.796496536941</v>
      </c>
      <c r="C476">
        <f>SAFADModel_final_000039[[#This Row],[Whole Building:Facility Total Electric Demand Power '[W'](Hourly) ]]/1000</f>
        <v>12.778796496536941</v>
      </c>
    </row>
    <row r="477" spans="1:3" x14ac:dyDescent="0.25">
      <c r="A477" s="9" t="s">
        <v>648</v>
      </c>
      <c r="B477" s="12">
        <v>12743.635225597363</v>
      </c>
      <c r="C477">
        <f>SAFADModel_final_000039[[#This Row],[Whole Building:Facility Total Electric Demand Power '[W'](Hourly) ]]/1000</f>
        <v>12.743635225597364</v>
      </c>
    </row>
    <row r="478" spans="1:3" x14ac:dyDescent="0.25">
      <c r="A478" s="9" t="s">
        <v>649</v>
      </c>
      <c r="B478" s="12">
        <v>12707.989131977896</v>
      </c>
      <c r="C478">
        <f>SAFADModel_final_000039[[#This Row],[Whole Building:Facility Total Electric Demand Power '[W'](Hourly) ]]/1000</f>
        <v>12.707989131977897</v>
      </c>
    </row>
    <row r="479" spans="1:3" x14ac:dyDescent="0.25">
      <c r="A479" s="9" t="s">
        <v>650</v>
      </c>
      <c r="B479" s="12">
        <v>12675.420132082983</v>
      </c>
      <c r="C479">
        <f>SAFADModel_final_000039[[#This Row],[Whole Building:Facility Total Electric Demand Power '[W'](Hourly) ]]/1000</f>
        <v>12.675420132082984</v>
      </c>
    </row>
    <row r="480" spans="1:3" x14ac:dyDescent="0.25">
      <c r="A480" s="9" t="s">
        <v>651</v>
      </c>
      <c r="B480" s="12">
        <v>12639.341941260973</v>
      </c>
      <c r="C480">
        <f>SAFADModel_final_000039[[#This Row],[Whole Building:Facility Total Electric Demand Power '[W'](Hourly) ]]/1000</f>
        <v>12.639341941260973</v>
      </c>
    </row>
    <row r="481" spans="1:3" x14ac:dyDescent="0.25">
      <c r="A481" s="9" t="s">
        <v>652</v>
      </c>
      <c r="B481" s="12">
        <v>12577.36211613297</v>
      </c>
      <c r="C481">
        <f>SAFADModel_final_000039[[#This Row],[Whole Building:Facility Total Electric Demand Power '[W'](Hourly) ]]/1000</f>
        <v>12.577362116132971</v>
      </c>
    </row>
    <row r="482" spans="1:3" x14ac:dyDescent="0.25">
      <c r="A482" s="9" t="s">
        <v>653</v>
      </c>
      <c r="B482" s="12">
        <v>12500.744231460376</v>
      </c>
      <c r="C482">
        <f>SAFADModel_final_000039[[#This Row],[Whole Building:Facility Total Electric Demand Power '[W'](Hourly) ]]/1000</f>
        <v>12.500744231460375</v>
      </c>
    </row>
    <row r="483" spans="1:3" x14ac:dyDescent="0.25">
      <c r="A483" s="9" t="s">
        <v>654</v>
      </c>
      <c r="B483" s="12">
        <v>12422.197451123533</v>
      </c>
      <c r="C483">
        <f>SAFADModel_final_000039[[#This Row],[Whole Building:Facility Total Electric Demand Power '[W'](Hourly) ]]/1000</f>
        <v>12.422197451123534</v>
      </c>
    </row>
    <row r="484" spans="1:3" x14ac:dyDescent="0.25">
      <c r="A484" s="9" t="s">
        <v>655</v>
      </c>
      <c r="B484" s="12">
        <v>12378.535836173303</v>
      </c>
      <c r="C484">
        <f>SAFADModel_final_000039[[#This Row],[Whole Building:Facility Total Electric Demand Power '[W'](Hourly) ]]/1000</f>
        <v>12.378535836173302</v>
      </c>
    </row>
    <row r="485" spans="1:3" x14ac:dyDescent="0.25">
      <c r="A485" s="9" t="s">
        <v>656</v>
      </c>
      <c r="B485" s="12">
        <v>12362.09732515428</v>
      </c>
      <c r="C485">
        <f>SAFADModel_final_000039[[#This Row],[Whole Building:Facility Total Electric Demand Power '[W'](Hourly) ]]/1000</f>
        <v>12.362097325154281</v>
      </c>
    </row>
    <row r="486" spans="1:3" x14ac:dyDescent="0.25">
      <c r="A486" s="9" t="s">
        <v>657</v>
      </c>
      <c r="B486" s="12">
        <v>12350.912696954523</v>
      </c>
      <c r="C486">
        <f>SAFADModel_final_000039[[#This Row],[Whole Building:Facility Total Electric Demand Power '[W'](Hourly) ]]/1000</f>
        <v>12.350912696954524</v>
      </c>
    </row>
    <row r="487" spans="1:3" x14ac:dyDescent="0.25">
      <c r="A487" s="9" t="s">
        <v>658</v>
      </c>
      <c r="B487" s="12">
        <v>12377.174702389768</v>
      </c>
      <c r="C487">
        <f>SAFADModel_final_000039[[#This Row],[Whole Building:Facility Total Electric Demand Power '[W'](Hourly) ]]/1000</f>
        <v>12.377174702389768</v>
      </c>
    </row>
    <row r="488" spans="1:3" x14ac:dyDescent="0.25">
      <c r="A488" s="9" t="s">
        <v>659</v>
      </c>
      <c r="B488" s="12">
        <v>12456.234203380052</v>
      </c>
      <c r="C488">
        <f>SAFADModel_final_000039[[#This Row],[Whole Building:Facility Total Electric Demand Power '[W'](Hourly) ]]/1000</f>
        <v>12.456234203380053</v>
      </c>
    </row>
    <row r="489" spans="1:3" x14ac:dyDescent="0.25">
      <c r="A489" s="9" t="s">
        <v>660</v>
      </c>
      <c r="B489" s="12">
        <v>12556.317471043236</v>
      </c>
      <c r="C489">
        <f>SAFADModel_final_000039[[#This Row],[Whole Building:Facility Total Electric Demand Power '[W'](Hourly) ]]/1000</f>
        <v>12.556317471043236</v>
      </c>
    </row>
    <row r="490" spans="1:3" x14ac:dyDescent="0.25">
      <c r="A490" s="9" t="s">
        <v>661</v>
      </c>
      <c r="B490" s="12">
        <v>12653.010429156317</v>
      </c>
      <c r="C490">
        <f>SAFADModel_final_000039[[#This Row],[Whole Building:Facility Total Electric Demand Power '[W'](Hourly) ]]/1000</f>
        <v>12.653010429156316</v>
      </c>
    </row>
    <row r="491" spans="1:3" x14ac:dyDescent="0.25">
      <c r="A491" s="9" t="s">
        <v>662</v>
      </c>
      <c r="B491" s="12">
        <v>12758.410516806063</v>
      </c>
      <c r="C491">
        <f>SAFADModel_final_000039[[#This Row],[Whole Building:Facility Total Electric Demand Power '[W'](Hourly) ]]/1000</f>
        <v>12.758410516806062</v>
      </c>
    </row>
    <row r="492" spans="1:3" x14ac:dyDescent="0.25">
      <c r="A492" s="9" t="s">
        <v>663</v>
      </c>
      <c r="B492" s="12">
        <v>12857.57455413255</v>
      </c>
      <c r="C492">
        <f>SAFADModel_final_000039[[#This Row],[Whole Building:Facility Total Electric Demand Power '[W'](Hourly) ]]/1000</f>
        <v>12.857574554132551</v>
      </c>
    </row>
    <row r="493" spans="1:3" x14ac:dyDescent="0.25">
      <c r="A493" s="9" t="s">
        <v>664</v>
      </c>
      <c r="B493" s="12">
        <v>12937.531206771549</v>
      </c>
      <c r="C493">
        <f>SAFADModel_final_000039[[#This Row],[Whole Building:Facility Total Electric Demand Power '[W'](Hourly) ]]/1000</f>
        <v>12.937531206771549</v>
      </c>
    </row>
    <row r="494" spans="1:3" x14ac:dyDescent="0.25">
      <c r="A494" s="9" t="s">
        <v>665</v>
      </c>
      <c r="B494" s="12">
        <v>13004.726203878259</v>
      </c>
      <c r="C494">
        <f>SAFADModel_final_000039[[#This Row],[Whole Building:Facility Total Electric Demand Power '[W'](Hourly) ]]/1000</f>
        <v>13.00472620387826</v>
      </c>
    </row>
    <row r="495" spans="1:3" x14ac:dyDescent="0.25">
      <c r="A495" s="9" t="s">
        <v>666</v>
      </c>
      <c r="B495" s="12">
        <v>13044.650464267017</v>
      </c>
      <c r="C495">
        <f>SAFADModel_final_000039[[#This Row],[Whole Building:Facility Total Electric Demand Power '[W'](Hourly) ]]/1000</f>
        <v>13.044650464267017</v>
      </c>
    </row>
    <row r="496" spans="1:3" x14ac:dyDescent="0.25">
      <c r="A496" s="9" t="s">
        <v>667</v>
      </c>
      <c r="B496" s="12">
        <v>13046.561588342827</v>
      </c>
      <c r="C496">
        <f>SAFADModel_final_000039[[#This Row],[Whole Building:Facility Total Electric Demand Power '[W'](Hourly) ]]/1000</f>
        <v>13.046561588342827</v>
      </c>
    </row>
    <row r="497" spans="1:3" x14ac:dyDescent="0.25">
      <c r="A497" s="9" t="s">
        <v>668</v>
      </c>
      <c r="B497" s="12">
        <v>13017.780382436473</v>
      </c>
      <c r="C497">
        <f>SAFADModel_final_000039[[#This Row],[Whole Building:Facility Total Electric Demand Power '[W'](Hourly) ]]/1000</f>
        <v>13.017780382436472</v>
      </c>
    </row>
    <row r="498" spans="1:3" x14ac:dyDescent="0.25">
      <c r="A498" s="9" t="s">
        <v>669</v>
      </c>
      <c r="B498" s="12">
        <v>12967.844056083195</v>
      </c>
      <c r="C498">
        <f>SAFADModel_final_000039[[#This Row],[Whole Building:Facility Total Electric Demand Power '[W'](Hourly) ]]/1000</f>
        <v>12.967844056083194</v>
      </c>
    </row>
    <row r="499" spans="1:3" x14ac:dyDescent="0.25">
      <c r="A499" s="9" t="s">
        <v>670</v>
      </c>
      <c r="B499" s="12">
        <v>12894.870635315667</v>
      </c>
      <c r="C499">
        <f>SAFADModel_final_000039[[#This Row],[Whole Building:Facility Total Electric Demand Power '[W'](Hourly) ]]/1000</f>
        <v>12.894870635315666</v>
      </c>
    </row>
    <row r="500" spans="1:3" x14ac:dyDescent="0.25">
      <c r="A500" s="9" t="s">
        <v>671</v>
      </c>
      <c r="B500" s="12">
        <v>12805.222766258994</v>
      </c>
      <c r="C500">
        <f>SAFADModel_final_000039[[#This Row],[Whole Building:Facility Total Electric Demand Power '[W'](Hourly) ]]/1000</f>
        <v>12.805222766258995</v>
      </c>
    </row>
    <row r="501" spans="1:3" x14ac:dyDescent="0.25">
      <c r="A501" s="9" t="s">
        <v>672</v>
      </c>
      <c r="B501" s="12">
        <v>12719.641709296957</v>
      </c>
      <c r="C501">
        <f>SAFADModel_final_000039[[#This Row],[Whole Building:Facility Total Electric Demand Power '[W'](Hourly) ]]/1000</f>
        <v>12.719641709296956</v>
      </c>
    </row>
    <row r="502" spans="1:3" x14ac:dyDescent="0.25">
      <c r="A502" s="9" t="s">
        <v>673</v>
      </c>
      <c r="B502" s="12">
        <v>12649.77740132194</v>
      </c>
      <c r="C502">
        <f>SAFADModel_final_000039[[#This Row],[Whole Building:Facility Total Electric Demand Power '[W'](Hourly) ]]/1000</f>
        <v>12.649777401321941</v>
      </c>
    </row>
    <row r="503" spans="1:3" x14ac:dyDescent="0.25">
      <c r="A503" s="9" t="s">
        <v>674</v>
      </c>
      <c r="B503" s="12">
        <v>12584.277874593177</v>
      </c>
      <c r="C503">
        <f>SAFADModel_final_000039[[#This Row],[Whole Building:Facility Total Electric Demand Power '[W'](Hourly) ]]/1000</f>
        <v>12.584277874593177</v>
      </c>
    </row>
    <row r="504" spans="1:3" x14ac:dyDescent="0.25">
      <c r="A504" s="9" t="s">
        <v>675</v>
      </c>
      <c r="B504" s="12">
        <v>12514.790057123</v>
      </c>
      <c r="C504">
        <f>SAFADModel_final_000039[[#This Row],[Whole Building:Facility Total Electric Demand Power '[W'](Hourly) ]]/1000</f>
        <v>12.514790057123001</v>
      </c>
    </row>
    <row r="505" spans="1:3" x14ac:dyDescent="0.25">
      <c r="A505" s="9" t="s">
        <v>676</v>
      </c>
      <c r="B505" s="12">
        <v>12440.495047056291</v>
      </c>
      <c r="C505">
        <f>SAFADModel_final_000039[[#This Row],[Whole Building:Facility Total Electric Demand Power '[W'](Hourly) ]]/1000</f>
        <v>12.440495047056292</v>
      </c>
    </row>
    <row r="506" spans="1:3" x14ac:dyDescent="0.25">
      <c r="A506" s="9" t="s">
        <v>361</v>
      </c>
      <c r="B506" s="12">
        <v>7759.455607271233</v>
      </c>
      <c r="C506">
        <f>SAFADModel_final_000039[[#This Row],[Whole Building:Facility Total Electric Demand Power '[W'](Hourly) ]]/1000</f>
        <v>7.7594556072712333</v>
      </c>
    </row>
    <row r="507" spans="1:3" x14ac:dyDescent="0.25">
      <c r="A507" s="9" t="s">
        <v>362</v>
      </c>
      <c r="B507" s="12">
        <v>8947.3840434987396</v>
      </c>
      <c r="C507">
        <f>SAFADModel_final_000039[[#This Row],[Whole Building:Facility Total Electric Demand Power '[W'](Hourly) ]]/1000</f>
        <v>8.9473840434987402</v>
      </c>
    </row>
    <row r="508" spans="1:3" x14ac:dyDescent="0.25">
      <c r="A508" s="9" t="s">
        <v>363</v>
      </c>
      <c r="B508" s="12">
        <v>9181.771504958926</v>
      </c>
      <c r="C508">
        <f>SAFADModel_final_000039[[#This Row],[Whole Building:Facility Total Electric Demand Power '[W'](Hourly) ]]/1000</f>
        <v>9.1817715049589257</v>
      </c>
    </row>
    <row r="509" spans="1:3" x14ac:dyDescent="0.25">
      <c r="A509" s="9" t="s">
        <v>364</v>
      </c>
      <c r="B509" s="12">
        <v>9255.244796671248</v>
      </c>
      <c r="C509">
        <f>SAFADModel_final_000039[[#This Row],[Whole Building:Facility Total Electric Demand Power '[W'](Hourly) ]]/1000</f>
        <v>9.2552447966712474</v>
      </c>
    </row>
    <row r="510" spans="1:3" x14ac:dyDescent="0.25">
      <c r="A510" s="9" t="s">
        <v>365</v>
      </c>
      <c r="B510" s="12">
        <v>9255.6277215314858</v>
      </c>
      <c r="C510">
        <f>SAFADModel_final_000039[[#This Row],[Whole Building:Facility Total Electric Demand Power '[W'](Hourly) ]]/1000</f>
        <v>9.2556277215314857</v>
      </c>
    </row>
    <row r="511" spans="1:3" x14ac:dyDescent="0.25">
      <c r="A511" s="9" t="s">
        <v>366</v>
      </c>
      <c r="B511" s="12">
        <v>9416.33403754348</v>
      </c>
      <c r="C511">
        <f>SAFADModel_final_000039[[#This Row],[Whole Building:Facility Total Electric Demand Power '[W'](Hourly) ]]/1000</f>
        <v>9.4163340375434803</v>
      </c>
    </row>
    <row r="512" spans="1:3" x14ac:dyDescent="0.25">
      <c r="A512" s="9" t="s">
        <v>367</v>
      </c>
      <c r="B512" s="12">
        <v>9766.644932598263</v>
      </c>
      <c r="C512">
        <f>SAFADModel_final_000039[[#This Row],[Whole Building:Facility Total Electric Demand Power '[W'](Hourly) ]]/1000</f>
        <v>9.7666449325982629</v>
      </c>
    </row>
    <row r="513" spans="1:3" x14ac:dyDescent="0.25">
      <c r="A513" s="9" t="s">
        <v>368</v>
      </c>
      <c r="B513" s="12">
        <v>50672.94184525466</v>
      </c>
      <c r="C513">
        <f>SAFADModel_final_000039[[#This Row],[Whole Building:Facility Total Electric Demand Power '[W'](Hourly) ]]/1000</f>
        <v>50.672941845254662</v>
      </c>
    </row>
    <row r="514" spans="1:3" x14ac:dyDescent="0.25">
      <c r="A514" s="9" t="s">
        <v>369</v>
      </c>
      <c r="B514" s="12">
        <v>147643.89328920344</v>
      </c>
      <c r="C514">
        <f>SAFADModel_final_000039[[#This Row],[Whole Building:Facility Total Electric Demand Power '[W'](Hourly) ]]/1000</f>
        <v>147.64389328920345</v>
      </c>
    </row>
    <row r="515" spans="1:3" x14ac:dyDescent="0.25">
      <c r="A515" s="9" t="s">
        <v>370</v>
      </c>
      <c r="B515" s="12">
        <v>209436.0897050956</v>
      </c>
      <c r="C515">
        <f>SAFADModel_final_000039[[#This Row],[Whole Building:Facility Total Electric Demand Power '[W'](Hourly) ]]/1000</f>
        <v>209.43608970509561</v>
      </c>
    </row>
    <row r="516" spans="1:3" x14ac:dyDescent="0.25">
      <c r="A516" s="9" t="s">
        <v>371</v>
      </c>
      <c r="B516" s="12">
        <v>195273.5083338262</v>
      </c>
      <c r="C516">
        <f>SAFADModel_final_000039[[#This Row],[Whole Building:Facility Total Electric Demand Power '[W'](Hourly) ]]/1000</f>
        <v>195.27350833382621</v>
      </c>
    </row>
    <row r="517" spans="1:3" x14ac:dyDescent="0.25">
      <c r="A517" s="9" t="s">
        <v>372</v>
      </c>
      <c r="B517" s="12">
        <v>254668.18559661476</v>
      </c>
      <c r="C517">
        <f>SAFADModel_final_000039[[#This Row],[Whole Building:Facility Total Electric Demand Power '[W'](Hourly) ]]/1000</f>
        <v>254.66818559661476</v>
      </c>
    </row>
    <row r="518" spans="1:3" x14ac:dyDescent="0.25">
      <c r="A518" s="9" t="s">
        <v>373</v>
      </c>
      <c r="B518" s="12">
        <v>255213.20270539241</v>
      </c>
      <c r="C518">
        <f>SAFADModel_final_000039[[#This Row],[Whole Building:Facility Total Electric Demand Power '[W'](Hourly) ]]/1000</f>
        <v>255.2132027053924</v>
      </c>
    </row>
    <row r="519" spans="1:3" x14ac:dyDescent="0.25">
      <c r="A519" s="9" t="s">
        <v>374</v>
      </c>
      <c r="B519" s="12">
        <v>284807.37739460723</v>
      </c>
      <c r="C519">
        <f>SAFADModel_final_000039[[#This Row],[Whole Building:Facility Total Electric Demand Power '[W'](Hourly) ]]/1000</f>
        <v>284.80737739460722</v>
      </c>
    </row>
    <row r="520" spans="1:3" x14ac:dyDescent="0.25">
      <c r="A520" s="9" t="s">
        <v>375</v>
      </c>
      <c r="B520" s="12">
        <v>300431.80950745085</v>
      </c>
      <c r="C520">
        <f>SAFADModel_final_000039[[#This Row],[Whole Building:Facility Total Electric Demand Power '[W'](Hourly) ]]/1000</f>
        <v>300.43180950745085</v>
      </c>
    </row>
    <row r="521" spans="1:3" x14ac:dyDescent="0.25">
      <c r="A521" s="9" t="s">
        <v>376</v>
      </c>
      <c r="B521" s="12">
        <v>272107.64312762994</v>
      </c>
      <c r="C521">
        <f>SAFADModel_final_000039[[#This Row],[Whole Building:Facility Total Electric Demand Power '[W'](Hourly) ]]/1000</f>
        <v>272.10764312762996</v>
      </c>
    </row>
    <row r="522" spans="1:3" x14ac:dyDescent="0.25">
      <c r="A522" s="9" t="s">
        <v>377</v>
      </c>
      <c r="B522" s="12">
        <v>240629.98569911276</v>
      </c>
      <c r="C522">
        <f>SAFADModel_final_000039[[#This Row],[Whole Building:Facility Total Electric Demand Power '[W'](Hourly) ]]/1000</f>
        <v>240.62998569911275</v>
      </c>
    </row>
    <row r="523" spans="1:3" x14ac:dyDescent="0.25">
      <c r="A523" s="9" t="s">
        <v>378</v>
      </c>
      <c r="B523" s="12">
        <v>92018.506111776733</v>
      </c>
      <c r="C523">
        <f>SAFADModel_final_000039[[#This Row],[Whole Building:Facility Total Electric Demand Power '[W'](Hourly) ]]/1000</f>
        <v>92.01850611177673</v>
      </c>
    </row>
    <row r="524" spans="1:3" x14ac:dyDescent="0.25">
      <c r="A524" s="9" t="s">
        <v>379</v>
      </c>
      <c r="B524" s="12">
        <v>44951.710029449991</v>
      </c>
      <c r="C524">
        <f>SAFADModel_final_000039[[#This Row],[Whole Building:Facility Total Electric Demand Power '[W'](Hourly) ]]/1000</f>
        <v>44.951710029449991</v>
      </c>
    </row>
    <row r="525" spans="1:3" x14ac:dyDescent="0.25">
      <c r="A525" s="9" t="s">
        <v>380</v>
      </c>
      <c r="B525" s="12">
        <v>17152.35213878685</v>
      </c>
      <c r="C525">
        <f>SAFADModel_final_000039[[#This Row],[Whole Building:Facility Total Electric Demand Power '[W'](Hourly) ]]/1000</f>
        <v>17.152352138786849</v>
      </c>
    </row>
    <row r="526" spans="1:3" x14ac:dyDescent="0.25">
      <c r="A526" s="9" t="s">
        <v>381</v>
      </c>
      <c r="B526" s="12">
        <v>13007.795724841742</v>
      </c>
      <c r="C526">
        <f>SAFADModel_final_000039[[#This Row],[Whole Building:Facility Total Electric Demand Power '[W'](Hourly) ]]/1000</f>
        <v>13.007795724841742</v>
      </c>
    </row>
    <row r="527" spans="1:3" x14ac:dyDescent="0.25">
      <c r="A527" s="9" t="s">
        <v>382</v>
      </c>
      <c r="B527" s="12">
        <v>12520.622363904913</v>
      </c>
      <c r="C527">
        <f>SAFADModel_final_000039[[#This Row],[Whole Building:Facility Total Electric Demand Power '[W'](Hourly) ]]/1000</f>
        <v>12.520622363904913</v>
      </c>
    </row>
    <row r="528" spans="1:3" x14ac:dyDescent="0.25">
      <c r="A528" s="9" t="s">
        <v>383</v>
      </c>
      <c r="B528" s="12">
        <v>12456.825734278182</v>
      </c>
      <c r="C528">
        <f>SAFADModel_final_000039[[#This Row],[Whole Building:Facility Total Electric Demand Power '[W'](Hourly) ]]/1000</f>
        <v>12.456825734278182</v>
      </c>
    </row>
    <row r="529" spans="1:3" x14ac:dyDescent="0.25">
      <c r="A529" s="9" t="s">
        <v>384</v>
      </c>
      <c r="B529" s="12">
        <v>12425.464617117106</v>
      </c>
      <c r="C529">
        <f>SAFADModel_final_000039[[#This Row],[Whole Building:Facility Total Electric Demand Power '[W'](Hourly) ]]/1000</f>
        <v>12.425464617117106</v>
      </c>
    </row>
    <row r="530" spans="1:3" x14ac:dyDescent="0.25">
      <c r="A530" s="9" t="s">
        <v>385</v>
      </c>
      <c r="B530" s="12">
        <v>9228.8872935371764</v>
      </c>
      <c r="C530">
        <f>SAFADModel_final_000039[[#This Row],[Whole Building:Facility Total Electric Demand Power '[W'](Hourly) ]]/1000</f>
        <v>9.2288872935371771</v>
      </c>
    </row>
    <row r="531" spans="1:3" x14ac:dyDescent="0.25">
      <c r="A531" s="9" t="s">
        <v>386</v>
      </c>
      <c r="B531" s="12">
        <v>10020.250774537906</v>
      </c>
      <c r="C531">
        <f>SAFADModel_final_000039[[#This Row],[Whole Building:Facility Total Electric Demand Power '[W'](Hourly) ]]/1000</f>
        <v>10.020250774537907</v>
      </c>
    </row>
    <row r="532" spans="1:3" x14ac:dyDescent="0.25">
      <c r="A532" s="9" t="s">
        <v>387</v>
      </c>
      <c r="B532" s="12">
        <v>9962.3456343997495</v>
      </c>
      <c r="C532">
        <f>SAFADModel_final_000039[[#This Row],[Whole Building:Facility Total Electric Demand Power '[W'](Hourly) ]]/1000</f>
        <v>9.9623456343997496</v>
      </c>
    </row>
    <row r="533" spans="1:3" x14ac:dyDescent="0.25">
      <c r="A533" s="9" t="s">
        <v>388</v>
      </c>
      <c r="B533" s="12">
        <v>9674.7767973128048</v>
      </c>
      <c r="C533">
        <f>SAFADModel_final_000039[[#This Row],[Whole Building:Facility Total Electric Demand Power '[W'](Hourly) ]]/1000</f>
        <v>9.6747767973128056</v>
      </c>
    </row>
    <row r="534" spans="1:3" x14ac:dyDescent="0.25">
      <c r="A534" s="9" t="s">
        <v>389</v>
      </c>
      <c r="B534" s="12">
        <v>9355.345530330831</v>
      </c>
      <c r="C534">
        <f>SAFADModel_final_000039[[#This Row],[Whole Building:Facility Total Electric Demand Power '[W'](Hourly) ]]/1000</f>
        <v>9.3553455303308315</v>
      </c>
    </row>
    <row r="535" spans="1:3" x14ac:dyDescent="0.25">
      <c r="A535" s="9" t="s">
        <v>390</v>
      </c>
      <c r="B535" s="12">
        <v>9322.3199713065787</v>
      </c>
      <c r="C535">
        <f>SAFADModel_final_000039[[#This Row],[Whole Building:Facility Total Electric Demand Power '[W'](Hourly) ]]/1000</f>
        <v>9.3223199713065785</v>
      </c>
    </row>
    <row r="536" spans="1:3" x14ac:dyDescent="0.25">
      <c r="A536" s="9" t="s">
        <v>391</v>
      </c>
      <c r="B536" s="12">
        <v>9756.5069832022709</v>
      </c>
      <c r="C536">
        <f>SAFADModel_final_000039[[#This Row],[Whole Building:Facility Total Electric Demand Power '[W'](Hourly) ]]/1000</f>
        <v>9.7565069832022715</v>
      </c>
    </row>
    <row r="537" spans="1:3" x14ac:dyDescent="0.25">
      <c r="A537" s="9" t="s">
        <v>392</v>
      </c>
      <c r="B537" s="12">
        <v>34749.46129308387</v>
      </c>
      <c r="C537">
        <f>SAFADModel_final_000039[[#This Row],[Whole Building:Facility Total Electric Demand Power '[W'](Hourly) ]]/1000</f>
        <v>34.749461293083868</v>
      </c>
    </row>
    <row r="538" spans="1:3" x14ac:dyDescent="0.25">
      <c r="A538" s="9" t="s">
        <v>393</v>
      </c>
      <c r="B538" s="12">
        <v>157786.1275832637</v>
      </c>
      <c r="C538">
        <f>SAFADModel_final_000039[[#This Row],[Whole Building:Facility Total Electric Demand Power '[W'](Hourly) ]]/1000</f>
        <v>157.78612758326369</v>
      </c>
    </row>
    <row r="539" spans="1:3" x14ac:dyDescent="0.25">
      <c r="A539" s="9" t="s">
        <v>394</v>
      </c>
      <c r="B539" s="12">
        <v>203377.24255391673</v>
      </c>
      <c r="C539">
        <f>SAFADModel_final_000039[[#This Row],[Whole Building:Facility Total Electric Demand Power '[W'](Hourly) ]]/1000</f>
        <v>203.37724255391674</v>
      </c>
    </row>
    <row r="540" spans="1:3" x14ac:dyDescent="0.25">
      <c r="A540" s="9" t="s">
        <v>395</v>
      </c>
      <c r="B540" s="12">
        <v>214829.64937488976</v>
      </c>
      <c r="C540">
        <f>SAFADModel_final_000039[[#This Row],[Whole Building:Facility Total Electric Demand Power '[W'](Hourly) ]]/1000</f>
        <v>214.82964937488975</v>
      </c>
    </row>
    <row r="541" spans="1:3" x14ac:dyDescent="0.25">
      <c r="A541" s="9" t="s">
        <v>396</v>
      </c>
      <c r="B541" s="12">
        <v>254280.6994012522</v>
      </c>
      <c r="C541">
        <f>SAFADModel_final_000039[[#This Row],[Whole Building:Facility Total Electric Demand Power '[W'](Hourly) ]]/1000</f>
        <v>254.28069940125221</v>
      </c>
    </row>
    <row r="542" spans="1:3" x14ac:dyDescent="0.25">
      <c r="A542" s="9" t="s">
        <v>397</v>
      </c>
      <c r="B542" s="12">
        <v>243714.82311564757</v>
      </c>
      <c r="C542">
        <f>SAFADModel_final_000039[[#This Row],[Whole Building:Facility Total Electric Demand Power '[W'](Hourly) ]]/1000</f>
        <v>243.71482311564756</v>
      </c>
    </row>
    <row r="543" spans="1:3" x14ac:dyDescent="0.25">
      <c r="A543" s="9" t="s">
        <v>398</v>
      </c>
      <c r="B543" s="12">
        <v>277668.93244522496</v>
      </c>
      <c r="C543">
        <f>SAFADModel_final_000039[[#This Row],[Whole Building:Facility Total Electric Demand Power '[W'](Hourly) ]]/1000</f>
        <v>277.66893244522498</v>
      </c>
    </row>
    <row r="544" spans="1:3" x14ac:dyDescent="0.25">
      <c r="A544" s="9" t="s">
        <v>399</v>
      </c>
      <c r="B544" s="12">
        <v>255111.25614598798</v>
      </c>
      <c r="C544">
        <f>SAFADModel_final_000039[[#This Row],[Whole Building:Facility Total Electric Demand Power '[W'](Hourly) ]]/1000</f>
        <v>255.11125614598797</v>
      </c>
    </row>
    <row r="545" spans="1:3" x14ac:dyDescent="0.25">
      <c r="A545" s="9" t="s">
        <v>400</v>
      </c>
      <c r="B545" s="12">
        <v>254437.10221884074</v>
      </c>
      <c r="C545">
        <f>SAFADModel_final_000039[[#This Row],[Whole Building:Facility Total Electric Demand Power '[W'](Hourly) ]]/1000</f>
        <v>254.43710221884075</v>
      </c>
    </row>
    <row r="546" spans="1:3" x14ac:dyDescent="0.25">
      <c r="A546" s="9" t="s">
        <v>401</v>
      </c>
      <c r="B546" s="12">
        <v>218584.00110111129</v>
      </c>
      <c r="C546">
        <f>SAFADModel_final_000039[[#This Row],[Whole Building:Facility Total Electric Demand Power '[W'](Hourly) ]]/1000</f>
        <v>218.58400110111128</v>
      </c>
    </row>
    <row r="547" spans="1:3" x14ac:dyDescent="0.25">
      <c r="A547" s="9" t="s">
        <v>402</v>
      </c>
      <c r="B547" s="12">
        <v>179819.07641057073</v>
      </c>
      <c r="C547">
        <f>SAFADModel_final_000039[[#This Row],[Whole Building:Facility Total Electric Demand Power '[W'](Hourly) ]]/1000</f>
        <v>179.81907641057074</v>
      </c>
    </row>
    <row r="548" spans="1:3" x14ac:dyDescent="0.25">
      <c r="A548" s="9" t="s">
        <v>403</v>
      </c>
      <c r="B548" s="12">
        <v>98003.273722301747</v>
      </c>
      <c r="C548">
        <f>SAFADModel_final_000039[[#This Row],[Whole Building:Facility Total Electric Demand Power '[W'](Hourly) ]]/1000</f>
        <v>98.003273722301742</v>
      </c>
    </row>
    <row r="549" spans="1:3" x14ac:dyDescent="0.25">
      <c r="A549" s="9" t="s">
        <v>404</v>
      </c>
      <c r="B549" s="12">
        <v>47460.957009252386</v>
      </c>
      <c r="C549">
        <f>SAFADModel_final_000039[[#This Row],[Whole Building:Facility Total Electric Demand Power '[W'](Hourly) ]]/1000</f>
        <v>47.46095700925239</v>
      </c>
    </row>
    <row r="550" spans="1:3" x14ac:dyDescent="0.25">
      <c r="A550" s="9" t="s">
        <v>405</v>
      </c>
      <c r="B550" s="12">
        <v>13822.326468615831</v>
      </c>
      <c r="C550">
        <f>SAFADModel_final_000039[[#This Row],[Whole Building:Facility Total Electric Demand Power '[W'](Hourly) ]]/1000</f>
        <v>13.822326468615831</v>
      </c>
    </row>
    <row r="551" spans="1:3" x14ac:dyDescent="0.25">
      <c r="A551" s="9" t="s">
        <v>406</v>
      </c>
      <c r="B551" s="12">
        <v>12212.622031861189</v>
      </c>
      <c r="C551">
        <f>SAFADModel_final_000039[[#This Row],[Whole Building:Facility Total Electric Demand Power '[W'](Hourly) ]]/1000</f>
        <v>12.212622031861189</v>
      </c>
    </row>
    <row r="552" spans="1:3" x14ac:dyDescent="0.25">
      <c r="A552" s="9" t="s">
        <v>407</v>
      </c>
      <c r="B552" s="12">
        <v>11731.264239394921</v>
      </c>
      <c r="C552">
        <f>SAFADModel_final_000039[[#This Row],[Whole Building:Facility Total Electric Demand Power '[W'](Hourly) ]]/1000</f>
        <v>11.731264239394921</v>
      </c>
    </row>
    <row r="553" spans="1:3" x14ac:dyDescent="0.25">
      <c r="A553" s="9" t="s">
        <v>408</v>
      </c>
      <c r="B553" s="12">
        <v>11581.292777752504</v>
      </c>
      <c r="C553">
        <f>SAFADModel_final_000039[[#This Row],[Whole Building:Facility Total Electric Demand Power '[W'](Hourly) ]]/1000</f>
        <v>11.581292777752504</v>
      </c>
    </row>
    <row r="554" spans="1:3" x14ac:dyDescent="0.25">
      <c r="A554" s="9" t="s">
        <v>409</v>
      </c>
      <c r="B554" s="12">
        <v>11473.929721897965</v>
      </c>
      <c r="C554">
        <f>SAFADModel_final_000039[[#This Row],[Whole Building:Facility Total Electric Demand Power '[W'](Hourly) ]]/1000</f>
        <v>11.473929721897964</v>
      </c>
    </row>
    <row r="555" spans="1:3" x14ac:dyDescent="0.25">
      <c r="A555" s="9" t="s">
        <v>410</v>
      </c>
      <c r="B555" s="12">
        <v>11371.544963085302</v>
      </c>
      <c r="C555">
        <f>SAFADModel_final_000039[[#This Row],[Whole Building:Facility Total Electric Demand Power '[W'](Hourly) ]]/1000</f>
        <v>11.371544963085302</v>
      </c>
    </row>
    <row r="556" spans="1:3" x14ac:dyDescent="0.25">
      <c r="A556" s="9" t="s">
        <v>411</v>
      </c>
      <c r="B556" s="12">
        <v>11254.57182859058</v>
      </c>
      <c r="C556">
        <f>SAFADModel_final_000039[[#This Row],[Whole Building:Facility Total Electric Demand Power '[W'](Hourly) ]]/1000</f>
        <v>11.254571828590581</v>
      </c>
    </row>
    <row r="557" spans="1:3" x14ac:dyDescent="0.25">
      <c r="A557" s="9" t="s">
        <v>412</v>
      </c>
      <c r="B557" s="12">
        <v>11131.750658154308</v>
      </c>
      <c r="C557">
        <f>SAFADModel_final_000039[[#This Row],[Whole Building:Facility Total Electric Demand Power '[W'](Hourly) ]]/1000</f>
        <v>11.131750658154308</v>
      </c>
    </row>
    <row r="558" spans="1:3" x14ac:dyDescent="0.25">
      <c r="A558" s="9" t="s">
        <v>413</v>
      </c>
      <c r="B558" s="12">
        <v>10996.940503083228</v>
      </c>
      <c r="C558">
        <f>SAFADModel_final_000039[[#This Row],[Whole Building:Facility Total Electric Demand Power '[W'](Hourly) ]]/1000</f>
        <v>10.996940503083227</v>
      </c>
    </row>
    <row r="559" spans="1:3" x14ac:dyDescent="0.25">
      <c r="A559" s="9" t="s">
        <v>414</v>
      </c>
      <c r="B559" s="12">
        <v>11011.603738811527</v>
      </c>
      <c r="C559">
        <f>SAFADModel_final_000039[[#This Row],[Whole Building:Facility Total Electric Demand Power '[W'](Hourly) ]]/1000</f>
        <v>11.011603738811527</v>
      </c>
    </row>
    <row r="560" spans="1:3" x14ac:dyDescent="0.25">
      <c r="A560" s="9" t="s">
        <v>415</v>
      </c>
      <c r="B560" s="12">
        <v>11231.086505221176</v>
      </c>
      <c r="C560">
        <f>SAFADModel_final_000039[[#This Row],[Whole Building:Facility Total Electric Demand Power '[W'](Hourly) ]]/1000</f>
        <v>11.231086505221176</v>
      </c>
    </row>
    <row r="561" spans="1:3" x14ac:dyDescent="0.25">
      <c r="A561" s="9" t="s">
        <v>416</v>
      </c>
      <c r="B561" s="12">
        <v>43339.629813193169</v>
      </c>
      <c r="C561">
        <f>SAFADModel_final_000039[[#This Row],[Whole Building:Facility Total Electric Demand Power '[W'](Hourly) ]]/1000</f>
        <v>43.33962981319317</v>
      </c>
    </row>
    <row r="562" spans="1:3" x14ac:dyDescent="0.25">
      <c r="A562" s="9" t="s">
        <v>417</v>
      </c>
      <c r="B562" s="12">
        <v>166103.84910165903</v>
      </c>
      <c r="C562">
        <f>SAFADModel_final_000039[[#This Row],[Whole Building:Facility Total Electric Demand Power '[W'](Hourly) ]]/1000</f>
        <v>166.10384910165902</v>
      </c>
    </row>
    <row r="563" spans="1:3" x14ac:dyDescent="0.25">
      <c r="A563" s="9" t="s">
        <v>418</v>
      </c>
      <c r="B563" s="12">
        <v>198990.3633414786</v>
      </c>
      <c r="C563">
        <f>SAFADModel_final_000039[[#This Row],[Whole Building:Facility Total Electric Demand Power '[W'](Hourly) ]]/1000</f>
        <v>198.9903633414786</v>
      </c>
    </row>
    <row r="564" spans="1:3" x14ac:dyDescent="0.25">
      <c r="A564" s="9" t="s">
        <v>419</v>
      </c>
      <c r="B564" s="12">
        <v>224711.84332165655</v>
      </c>
      <c r="C564">
        <f>SAFADModel_final_000039[[#This Row],[Whole Building:Facility Total Electric Demand Power '[W'](Hourly) ]]/1000</f>
        <v>224.71184332165654</v>
      </c>
    </row>
    <row r="565" spans="1:3" x14ac:dyDescent="0.25">
      <c r="A565" s="9" t="s">
        <v>420</v>
      </c>
      <c r="B565" s="12">
        <v>273019.65131738124</v>
      </c>
      <c r="C565">
        <f>SAFADModel_final_000039[[#This Row],[Whole Building:Facility Total Electric Demand Power '[W'](Hourly) ]]/1000</f>
        <v>273.01965131738126</v>
      </c>
    </row>
    <row r="566" spans="1:3" x14ac:dyDescent="0.25">
      <c r="A566" s="9" t="s">
        <v>421</v>
      </c>
      <c r="B566" s="12">
        <v>274922.56166797905</v>
      </c>
      <c r="C566">
        <f>SAFADModel_final_000039[[#This Row],[Whole Building:Facility Total Electric Demand Power '[W'](Hourly) ]]/1000</f>
        <v>274.92256166797904</v>
      </c>
    </row>
    <row r="567" spans="1:3" x14ac:dyDescent="0.25">
      <c r="A567" s="9" t="s">
        <v>422</v>
      </c>
      <c r="B567" s="12">
        <v>276091.68804081867</v>
      </c>
      <c r="C567">
        <f>SAFADModel_final_000039[[#This Row],[Whole Building:Facility Total Electric Demand Power '[W'](Hourly) ]]/1000</f>
        <v>276.09168804081867</v>
      </c>
    </row>
    <row r="568" spans="1:3" x14ac:dyDescent="0.25">
      <c r="A568" s="9" t="s">
        <v>423</v>
      </c>
      <c r="B568" s="12">
        <v>282124.59075452032</v>
      </c>
      <c r="C568">
        <f>SAFADModel_final_000039[[#This Row],[Whole Building:Facility Total Electric Demand Power '[W'](Hourly) ]]/1000</f>
        <v>282.12459075452034</v>
      </c>
    </row>
    <row r="569" spans="1:3" x14ac:dyDescent="0.25">
      <c r="A569" s="9" t="s">
        <v>424</v>
      </c>
      <c r="B569" s="12">
        <v>220879.76255296939</v>
      </c>
      <c r="C569">
        <f>SAFADModel_final_000039[[#This Row],[Whole Building:Facility Total Electric Demand Power '[W'](Hourly) ]]/1000</f>
        <v>220.8797625529694</v>
      </c>
    </row>
    <row r="570" spans="1:3" x14ac:dyDescent="0.25">
      <c r="A570" s="9" t="s">
        <v>425</v>
      </c>
      <c r="B570" s="12">
        <v>126162.70963729317</v>
      </c>
      <c r="C570">
        <f>SAFADModel_final_000039[[#This Row],[Whole Building:Facility Total Electric Demand Power '[W'](Hourly) ]]/1000</f>
        <v>126.16270963729318</v>
      </c>
    </row>
    <row r="571" spans="1:3" x14ac:dyDescent="0.25">
      <c r="A571" s="9" t="s">
        <v>426</v>
      </c>
      <c r="B571" s="12">
        <v>87693.423401966298</v>
      </c>
      <c r="C571">
        <f>SAFADModel_final_000039[[#This Row],[Whole Building:Facility Total Electric Demand Power '[W'](Hourly) ]]/1000</f>
        <v>87.693423401966299</v>
      </c>
    </row>
    <row r="572" spans="1:3" x14ac:dyDescent="0.25">
      <c r="A572" s="9" t="s">
        <v>427</v>
      </c>
      <c r="B572" s="12">
        <v>38224.641959260734</v>
      </c>
      <c r="C572">
        <f>SAFADModel_final_000039[[#This Row],[Whole Building:Facility Total Electric Demand Power '[W'](Hourly) ]]/1000</f>
        <v>38.224641959260737</v>
      </c>
    </row>
    <row r="573" spans="1:3" x14ac:dyDescent="0.25">
      <c r="A573" s="9" t="s">
        <v>428</v>
      </c>
      <c r="B573" s="12">
        <v>13929.401857430459</v>
      </c>
      <c r="C573">
        <f>SAFADModel_final_000039[[#This Row],[Whole Building:Facility Total Electric Demand Power '[W'](Hourly) ]]/1000</f>
        <v>13.929401857430459</v>
      </c>
    </row>
    <row r="574" spans="1:3" x14ac:dyDescent="0.25">
      <c r="A574" s="9" t="s">
        <v>429</v>
      </c>
      <c r="B574" s="12">
        <v>13392.145517909759</v>
      </c>
      <c r="C574">
        <f>SAFADModel_final_000039[[#This Row],[Whole Building:Facility Total Electric Demand Power '[W'](Hourly) ]]/1000</f>
        <v>13.392145517909759</v>
      </c>
    </row>
    <row r="575" spans="1:3" x14ac:dyDescent="0.25">
      <c r="A575" s="9" t="s">
        <v>430</v>
      </c>
      <c r="B575" s="12">
        <v>12914.096888204062</v>
      </c>
      <c r="C575">
        <f>SAFADModel_final_000039[[#This Row],[Whole Building:Facility Total Electric Demand Power '[W'](Hourly) ]]/1000</f>
        <v>12.914096888204062</v>
      </c>
    </row>
    <row r="576" spans="1:3" x14ac:dyDescent="0.25">
      <c r="A576" s="9" t="s">
        <v>431</v>
      </c>
      <c r="B576" s="12">
        <v>12855.732911388819</v>
      </c>
      <c r="C576">
        <f>SAFADModel_final_000039[[#This Row],[Whole Building:Facility Total Electric Demand Power '[W'](Hourly) ]]/1000</f>
        <v>12.855732911388818</v>
      </c>
    </row>
    <row r="577" spans="1:3" x14ac:dyDescent="0.25">
      <c r="A577" s="9" t="s">
        <v>432</v>
      </c>
      <c r="B577" s="12">
        <v>12802.553860030777</v>
      </c>
      <c r="C577">
        <f>SAFADModel_final_000039[[#This Row],[Whole Building:Facility Total Electric Demand Power '[W'](Hourly) ]]/1000</f>
        <v>12.802553860030777</v>
      </c>
    </row>
    <row r="578" spans="1:3" x14ac:dyDescent="0.25">
      <c r="A578" s="9" t="s">
        <v>433</v>
      </c>
      <c r="B578" s="12">
        <v>12706.234738823137</v>
      </c>
      <c r="C578">
        <f>SAFADModel_final_000039[[#This Row],[Whole Building:Facility Total Electric Demand Power '[W'](Hourly) ]]/1000</f>
        <v>12.706234738823138</v>
      </c>
    </row>
    <row r="579" spans="1:3" x14ac:dyDescent="0.25">
      <c r="A579" s="9" t="s">
        <v>434</v>
      </c>
      <c r="B579" s="12">
        <v>12602.259748814504</v>
      </c>
      <c r="C579">
        <f>SAFADModel_final_000039[[#This Row],[Whole Building:Facility Total Electric Demand Power '[W'](Hourly) ]]/1000</f>
        <v>12.602259748814504</v>
      </c>
    </row>
    <row r="580" spans="1:3" x14ac:dyDescent="0.25">
      <c r="A580" s="9" t="s">
        <v>435</v>
      </c>
      <c r="B580" s="12">
        <v>12457.194646336478</v>
      </c>
      <c r="C580">
        <f>SAFADModel_final_000039[[#This Row],[Whole Building:Facility Total Electric Demand Power '[W'](Hourly) ]]/1000</f>
        <v>12.457194646336479</v>
      </c>
    </row>
    <row r="581" spans="1:3" x14ac:dyDescent="0.25">
      <c r="A581" s="9" t="s">
        <v>436</v>
      </c>
      <c r="B581" s="12">
        <v>12275.686482659634</v>
      </c>
      <c r="C581">
        <f>SAFADModel_final_000039[[#This Row],[Whole Building:Facility Total Electric Demand Power '[W'](Hourly) ]]/1000</f>
        <v>12.275686482659633</v>
      </c>
    </row>
    <row r="582" spans="1:3" x14ac:dyDescent="0.25">
      <c r="A582" s="9" t="s">
        <v>437</v>
      </c>
      <c r="B582" s="12">
        <v>12093.65805397548</v>
      </c>
      <c r="C582">
        <f>SAFADModel_final_000039[[#This Row],[Whole Building:Facility Total Electric Demand Power '[W'](Hourly) ]]/1000</f>
        <v>12.09365805397548</v>
      </c>
    </row>
    <row r="583" spans="1:3" x14ac:dyDescent="0.25">
      <c r="A583" s="9" t="s">
        <v>438</v>
      </c>
      <c r="B583" s="12">
        <v>12090.293891673733</v>
      </c>
      <c r="C583">
        <f>SAFADModel_final_000039[[#This Row],[Whole Building:Facility Total Electric Demand Power '[W'](Hourly) ]]/1000</f>
        <v>12.090293891673733</v>
      </c>
    </row>
    <row r="584" spans="1:3" x14ac:dyDescent="0.25">
      <c r="A584" s="9" t="s">
        <v>439</v>
      </c>
      <c r="B584" s="12">
        <v>12338.822394217817</v>
      </c>
      <c r="C584">
        <f>SAFADModel_final_000039[[#This Row],[Whole Building:Facility Total Electric Demand Power '[W'](Hourly) ]]/1000</f>
        <v>12.338822394217818</v>
      </c>
    </row>
    <row r="585" spans="1:3" x14ac:dyDescent="0.25">
      <c r="A585" s="9" t="s">
        <v>440</v>
      </c>
      <c r="B585" s="12">
        <v>39437.456598649762</v>
      </c>
      <c r="C585">
        <f>SAFADModel_final_000039[[#This Row],[Whole Building:Facility Total Electric Demand Power '[W'](Hourly) ]]/1000</f>
        <v>39.43745659864976</v>
      </c>
    </row>
    <row r="586" spans="1:3" x14ac:dyDescent="0.25">
      <c r="A586" s="9" t="s">
        <v>441</v>
      </c>
      <c r="B586" s="12">
        <v>177223.9945015854</v>
      </c>
      <c r="C586">
        <f>SAFADModel_final_000039[[#This Row],[Whole Building:Facility Total Electric Demand Power '[W'](Hourly) ]]/1000</f>
        <v>177.22399450158539</v>
      </c>
    </row>
    <row r="587" spans="1:3" x14ac:dyDescent="0.25">
      <c r="A587" s="9" t="s">
        <v>442</v>
      </c>
      <c r="B587" s="12">
        <v>219980.68833700949</v>
      </c>
      <c r="C587">
        <f>SAFADModel_final_000039[[#This Row],[Whole Building:Facility Total Electric Demand Power '[W'](Hourly) ]]/1000</f>
        <v>219.9806883370095</v>
      </c>
    </row>
    <row r="588" spans="1:3" x14ac:dyDescent="0.25">
      <c r="A588" s="9" t="s">
        <v>443</v>
      </c>
      <c r="B588" s="12">
        <v>254263.18509556944</v>
      </c>
      <c r="C588">
        <f>SAFADModel_final_000039[[#This Row],[Whole Building:Facility Total Electric Demand Power '[W'](Hourly) ]]/1000</f>
        <v>254.26318509556944</v>
      </c>
    </row>
    <row r="589" spans="1:3" x14ac:dyDescent="0.25">
      <c r="A589" s="9" t="s">
        <v>444</v>
      </c>
      <c r="B589" s="12">
        <v>263302.97092924832</v>
      </c>
      <c r="C589">
        <f>SAFADModel_final_000039[[#This Row],[Whole Building:Facility Total Electric Demand Power '[W'](Hourly) ]]/1000</f>
        <v>263.30297092924832</v>
      </c>
    </row>
    <row r="590" spans="1:3" x14ac:dyDescent="0.25">
      <c r="A590" s="9" t="s">
        <v>445</v>
      </c>
      <c r="B590" s="12">
        <v>275713.38722686906</v>
      </c>
      <c r="C590">
        <f>SAFADModel_final_000039[[#This Row],[Whole Building:Facility Total Electric Demand Power '[W'](Hourly) ]]/1000</f>
        <v>275.71338722686909</v>
      </c>
    </row>
    <row r="591" spans="1:3" x14ac:dyDescent="0.25">
      <c r="A591" s="9" t="s">
        <v>446</v>
      </c>
      <c r="B591" s="12">
        <v>295275.35416631377</v>
      </c>
      <c r="C591">
        <f>SAFADModel_final_000039[[#This Row],[Whole Building:Facility Total Electric Demand Power '[W'](Hourly) ]]/1000</f>
        <v>295.27535416631378</v>
      </c>
    </row>
    <row r="592" spans="1:3" x14ac:dyDescent="0.25">
      <c r="A592" s="9" t="s">
        <v>447</v>
      </c>
      <c r="B592" s="12">
        <v>272464.89946174278</v>
      </c>
      <c r="C592">
        <f>SAFADModel_final_000039[[#This Row],[Whole Building:Facility Total Electric Demand Power '[W'](Hourly) ]]/1000</f>
        <v>272.46489946174279</v>
      </c>
    </row>
    <row r="593" spans="1:3" x14ac:dyDescent="0.25">
      <c r="A593" s="9" t="s">
        <v>448</v>
      </c>
      <c r="B593" s="12">
        <v>275663.54160315968</v>
      </c>
      <c r="C593">
        <f>SAFADModel_final_000039[[#This Row],[Whole Building:Facility Total Electric Demand Power '[W'](Hourly) ]]/1000</f>
        <v>275.66354160315967</v>
      </c>
    </row>
    <row r="594" spans="1:3" x14ac:dyDescent="0.25">
      <c r="A594" s="9" t="s">
        <v>449</v>
      </c>
      <c r="B594" s="12">
        <v>254454.24584280196</v>
      </c>
      <c r="C594">
        <f>SAFADModel_final_000039[[#This Row],[Whole Building:Facility Total Electric Demand Power '[W'](Hourly) ]]/1000</f>
        <v>254.45424584280195</v>
      </c>
    </row>
    <row r="595" spans="1:3" x14ac:dyDescent="0.25">
      <c r="A595" s="9" t="s">
        <v>450</v>
      </c>
      <c r="B595" s="12">
        <v>138584.70699905214</v>
      </c>
      <c r="C595">
        <f>SAFADModel_final_000039[[#This Row],[Whole Building:Facility Total Electric Demand Power '[W'](Hourly) ]]/1000</f>
        <v>138.58470699905214</v>
      </c>
    </row>
    <row r="596" spans="1:3" x14ac:dyDescent="0.25">
      <c r="A596" s="9" t="s">
        <v>451</v>
      </c>
      <c r="B596" s="12">
        <v>94901.22557510843</v>
      </c>
      <c r="C596">
        <f>SAFADModel_final_000039[[#This Row],[Whole Building:Facility Total Electric Demand Power '[W'](Hourly) ]]/1000</f>
        <v>94.901225575108427</v>
      </c>
    </row>
    <row r="597" spans="1:3" x14ac:dyDescent="0.25">
      <c r="A597" s="9" t="s">
        <v>452</v>
      </c>
      <c r="B597" s="12">
        <v>64964.286486361925</v>
      </c>
      <c r="C597">
        <f>SAFADModel_final_000039[[#This Row],[Whole Building:Facility Total Electric Demand Power '[W'](Hourly) ]]/1000</f>
        <v>64.964286486361928</v>
      </c>
    </row>
    <row r="598" spans="1:3" x14ac:dyDescent="0.25">
      <c r="A598" s="9" t="s">
        <v>453</v>
      </c>
      <c r="B598" s="12">
        <v>12956.949662890613</v>
      </c>
      <c r="C598">
        <f>SAFADModel_final_000039[[#This Row],[Whole Building:Facility Total Electric Demand Power '[W'](Hourly) ]]/1000</f>
        <v>12.956949662890613</v>
      </c>
    </row>
    <row r="599" spans="1:3" x14ac:dyDescent="0.25">
      <c r="A599" s="9" t="s">
        <v>454</v>
      </c>
      <c r="B599" s="12">
        <v>12901.121103835796</v>
      </c>
      <c r="C599">
        <f>SAFADModel_final_000039[[#This Row],[Whole Building:Facility Total Electric Demand Power '[W'](Hourly) ]]/1000</f>
        <v>12.901121103835797</v>
      </c>
    </row>
    <row r="600" spans="1:3" x14ac:dyDescent="0.25">
      <c r="A600" s="9" t="s">
        <v>455</v>
      </c>
      <c r="B600" s="12">
        <v>12832.678079590107</v>
      </c>
      <c r="C600">
        <f>SAFADModel_final_000039[[#This Row],[Whole Building:Facility Total Electric Demand Power '[W'](Hourly) ]]/1000</f>
        <v>12.832678079590107</v>
      </c>
    </row>
    <row r="601" spans="1:3" x14ac:dyDescent="0.25">
      <c r="A601" s="9" t="s">
        <v>456</v>
      </c>
      <c r="B601" s="12">
        <v>12723.160811216609</v>
      </c>
      <c r="C601">
        <f>SAFADModel_final_000039[[#This Row],[Whole Building:Facility Total Electric Demand Power '[W'](Hourly) ]]/1000</f>
        <v>12.723160811216609</v>
      </c>
    </row>
    <row r="602" spans="1:3" x14ac:dyDescent="0.25">
      <c r="A602" s="9" t="s">
        <v>457</v>
      </c>
      <c r="B602" s="12">
        <v>12777.250556137442</v>
      </c>
      <c r="C602">
        <f>SAFADModel_final_000039[[#This Row],[Whole Building:Facility Total Electric Demand Power '[W'](Hourly) ]]/1000</f>
        <v>12.777250556137442</v>
      </c>
    </row>
    <row r="603" spans="1:3" x14ac:dyDescent="0.25">
      <c r="A603" s="9" t="s">
        <v>458</v>
      </c>
      <c r="B603" s="12">
        <v>12722.101432561141</v>
      </c>
      <c r="C603">
        <f>SAFADModel_final_000039[[#This Row],[Whole Building:Facility Total Electric Demand Power '[W'](Hourly) ]]/1000</f>
        <v>12.722101432561141</v>
      </c>
    </row>
    <row r="604" spans="1:3" x14ac:dyDescent="0.25">
      <c r="A604" s="9" t="s">
        <v>459</v>
      </c>
      <c r="B604" s="12">
        <v>12650.550639460662</v>
      </c>
      <c r="C604">
        <f>SAFADModel_final_000039[[#This Row],[Whole Building:Facility Total Electric Demand Power '[W'](Hourly) ]]/1000</f>
        <v>12.650550639460661</v>
      </c>
    </row>
    <row r="605" spans="1:3" x14ac:dyDescent="0.25">
      <c r="A605" s="9" t="s">
        <v>460</v>
      </c>
      <c r="B605" s="12">
        <v>12562.917885523306</v>
      </c>
      <c r="C605">
        <f>SAFADModel_final_000039[[#This Row],[Whole Building:Facility Total Electric Demand Power '[W'](Hourly) ]]/1000</f>
        <v>12.562917885523305</v>
      </c>
    </row>
    <row r="606" spans="1:3" x14ac:dyDescent="0.25">
      <c r="A606" s="9" t="s">
        <v>461</v>
      </c>
      <c r="B606" s="12">
        <v>12483.364249132013</v>
      </c>
      <c r="C606">
        <f>SAFADModel_final_000039[[#This Row],[Whole Building:Facility Total Electric Demand Power '[W'](Hourly) ]]/1000</f>
        <v>12.483364249132013</v>
      </c>
    </row>
    <row r="607" spans="1:3" x14ac:dyDescent="0.25">
      <c r="A607" s="9" t="s">
        <v>462</v>
      </c>
      <c r="B607" s="12">
        <v>12469.323997931147</v>
      </c>
      <c r="C607">
        <f>SAFADModel_final_000039[[#This Row],[Whole Building:Facility Total Electric Demand Power '[W'](Hourly) ]]/1000</f>
        <v>12.469323997931147</v>
      </c>
    </row>
    <row r="608" spans="1:3" x14ac:dyDescent="0.25">
      <c r="A608" s="9" t="s">
        <v>463</v>
      </c>
      <c r="B608" s="12">
        <v>12557.106779013046</v>
      </c>
      <c r="C608">
        <f>SAFADModel_final_000039[[#This Row],[Whole Building:Facility Total Electric Demand Power '[W'](Hourly) ]]/1000</f>
        <v>12.557106779013045</v>
      </c>
    </row>
    <row r="609" spans="1:3" x14ac:dyDescent="0.25">
      <c r="A609" s="9" t="s">
        <v>464</v>
      </c>
      <c r="B609" s="12">
        <v>48486.560069156083</v>
      </c>
      <c r="C609">
        <f>SAFADModel_final_000039[[#This Row],[Whole Building:Facility Total Electric Demand Power '[W'](Hourly) ]]/1000</f>
        <v>48.486560069156084</v>
      </c>
    </row>
    <row r="610" spans="1:3" x14ac:dyDescent="0.25">
      <c r="A610" s="9" t="s">
        <v>465</v>
      </c>
      <c r="B610" s="12">
        <v>144349.12107431437</v>
      </c>
      <c r="C610">
        <f>SAFADModel_final_000039[[#This Row],[Whole Building:Facility Total Electric Demand Power '[W'](Hourly) ]]/1000</f>
        <v>144.34912107431438</v>
      </c>
    </row>
    <row r="611" spans="1:3" x14ac:dyDescent="0.25">
      <c r="A611" s="9" t="s">
        <v>466</v>
      </c>
      <c r="B611" s="12">
        <v>233581.60137654282</v>
      </c>
      <c r="C611">
        <f>SAFADModel_final_000039[[#This Row],[Whole Building:Facility Total Electric Demand Power '[W'](Hourly) ]]/1000</f>
        <v>233.58160137654284</v>
      </c>
    </row>
    <row r="612" spans="1:3" x14ac:dyDescent="0.25">
      <c r="A612" s="9" t="s">
        <v>467</v>
      </c>
      <c r="B612" s="12">
        <v>223774.53761246544</v>
      </c>
      <c r="C612">
        <f>SAFADModel_final_000039[[#This Row],[Whole Building:Facility Total Electric Demand Power '[W'](Hourly) ]]/1000</f>
        <v>223.77453761246545</v>
      </c>
    </row>
    <row r="613" spans="1:3" x14ac:dyDescent="0.25">
      <c r="A613" s="9" t="s">
        <v>468</v>
      </c>
      <c r="B613" s="12">
        <v>228109.48084837539</v>
      </c>
      <c r="C613">
        <f>SAFADModel_final_000039[[#This Row],[Whole Building:Facility Total Electric Demand Power '[W'](Hourly) ]]/1000</f>
        <v>228.1094808483754</v>
      </c>
    </row>
    <row r="614" spans="1:3" x14ac:dyDescent="0.25">
      <c r="A614" s="9" t="s">
        <v>469</v>
      </c>
      <c r="B614" s="12">
        <v>247705.16895506825</v>
      </c>
      <c r="C614">
        <f>SAFADModel_final_000039[[#This Row],[Whole Building:Facility Total Electric Demand Power '[W'](Hourly) ]]/1000</f>
        <v>247.70516895506825</v>
      </c>
    </row>
    <row r="615" spans="1:3" x14ac:dyDescent="0.25">
      <c r="A615" s="9" t="s">
        <v>470</v>
      </c>
      <c r="B615" s="12">
        <v>259889.15132490973</v>
      </c>
      <c r="C615">
        <f>SAFADModel_final_000039[[#This Row],[Whole Building:Facility Total Electric Demand Power '[W'](Hourly) ]]/1000</f>
        <v>259.88915132490973</v>
      </c>
    </row>
    <row r="616" spans="1:3" x14ac:dyDescent="0.25">
      <c r="A616" s="9" t="s">
        <v>471</v>
      </c>
      <c r="B616" s="12">
        <v>218542.33544004746</v>
      </c>
      <c r="C616">
        <f>SAFADModel_final_000039[[#This Row],[Whole Building:Facility Total Electric Demand Power '[W'](Hourly) ]]/1000</f>
        <v>218.54233544004745</v>
      </c>
    </row>
    <row r="617" spans="1:3" x14ac:dyDescent="0.25">
      <c r="A617" s="9" t="s">
        <v>472</v>
      </c>
      <c r="B617" s="12">
        <v>192689.31296588967</v>
      </c>
      <c r="C617">
        <f>SAFADModel_final_000039[[#This Row],[Whole Building:Facility Total Electric Demand Power '[W'](Hourly) ]]/1000</f>
        <v>192.68931296588966</v>
      </c>
    </row>
    <row r="618" spans="1:3" x14ac:dyDescent="0.25">
      <c r="A618" s="9" t="s">
        <v>473</v>
      </c>
      <c r="B618" s="12">
        <v>177035.51646596228</v>
      </c>
      <c r="C618">
        <f>SAFADModel_final_000039[[#This Row],[Whole Building:Facility Total Electric Demand Power '[W'](Hourly) ]]/1000</f>
        <v>177.03551646596227</v>
      </c>
    </row>
    <row r="619" spans="1:3" x14ac:dyDescent="0.25">
      <c r="A619" s="9" t="s">
        <v>474</v>
      </c>
      <c r="B619" s="12">
        <v>88242.513728491365</v>
      </c>
      <c r="C619">
        <f>SAFADModel_final_000039[[#This Row],[Whole Building:Facility Total Electric Demand Power '[W'](Hourly) ]]/1000</f>
        <v>88.24251372849136</v>
      </c>
    </row>
    <row r="620" spans="1:3" x14ac:dyDescent="0.25">
      <c r="A620" s="9" t="s">
        <v>475</v>
      </c>
      <c r="B620" s="12">
        <v>44342.501962606686</v>
      </c>
      <c r="C620">
        <f>SAFADModel_final_000039[[#This Row],[Whole Building:Facility Total Electric Demand Power '[W'](Hourly) ]]/1000</f>
        <v>44.342501962606683</v>
      </c>
    </row>
    <row r="621" spans="1:3" x14ac:dyDescent="0.25">
      <c r="A621" s="9" t="s">
        <v>476</v>
      </c>
      <c r="B621" s="12">
        <v>26658.555170241161</v>
      </c>
      <c r="C621">
        <f>SAFADModel_final_000039[[#This Row],[Whole Building:Facility Total Electric Demand Power '[W'](Hourly) ]]/1000</f>
        <v>26.658555170241161</v>
      </c>
    </row>
    <row r="622" spans="1:3" x14ac:dyDescent="0.25">
      <c r="A622" s="9" t="s">
        <v>477</v>
      </c>
      <c r="B622" s="12">
        <v>19654.31961326447</v>
      </c>
      <c r="C622">
        <f>SAFADModel_final_000039[[#This Row],[Whole Building:Facility Total Electric Demand Power '[W'](Hourly) ]]/1000</f>
        <v>19.65431961326447</v>
      </c>
    </row>
    <row r="623" spans="1:3" x14ac:dyDescent="0.25">
      <c r="A623" s="9" t="s">
        <v>478</v>
      </c>
      <c r="B623" s="12">
        <v>12801.748616031209</v>
      </c>
      <c r="C623">
        <f>SAFADModel_final_000039[[#This Row],[Whole Building:Facility Total Electric Demand Power '[W'](Hourly) ]]/1000</f>
        <v>12.80174861603121</v>
      </c>
    </row>
    <row r="624" spans="1:3" x14ac:dyDescent="0.25">
      <c r="A624" s="9" t="s">
        <v>479</v>
      </c>
      <c r="B624" s="12">
        <v>12826.067905654038</v>
      </c>
      <c r="C624">
        <f>SAFADModel_final_000039[[#This Row],[Whole Building:Facility Total Electric Demand Power '[W'](Hourly) ]]/1000</f>
        <v>12.826067905654037</v>
      </c>
    </row>
    <row r="625" spans="1:3" x14ac:dyDescent="0.25">
      <c r="A625" s="9" t="s">
        <v>480</v>
      </c>
      <c r="B625" s="12">
        <v>12834.503353814946</v>
      </c>
      <c r="C625">
        <f>SAFADModel_final_000039[[#This Row],[Whole Building:Facility Total Electric Demand Power '[W'](Hourly) ]]/1000</f>
        <v>12.834503353814945</v>
      </c>
    </row>
    <row r="626" spans="1:3" x14ac:dyDescent="0.25">
      <c r="A626" s="9" t="s">
        <v>677</v>
      </c>
      <c r="B626" s="12">
        <v>12796.928006176808</v>
      </c>
      <c r="C626">
        <f>SAFADModel_final_000039[[#This Row],[Whole Building:Facility Total Electric Demand Power '[W'](Hourly) ]]/1000</f>
        <v>12.796928006176808</v>
      </c>
    </row>
    <row r="627" spans="1:3" x14ac:dyDescent="0.25">
      <c r="A627" s="9" t="s">
        <v>678</v>
      </c>
      <c r="B627" s="12">
        <v>12739.754329870097</v>
      </c>
      <c r="C627">
        <f>SAFADModel_final_000039[[#This Row],[Whole Building:Facility Total Electric Demand Power '[W'](Hourly) ]]/1000</f>
        <v>12.739754329870097</v>
      </c>
    </row>
    <row r="628" spans="1:3" x14ac:dyDescent="0.25">
      <c r="A628" s="9" t="s">
        <v>679</v>
      </c>
      <c r="B628" s="12">
        <v>12672.178296183969</v>
      </c>
      <c r="C628">
        <f>SAFADModel_final_000039[[#This Row],[Whole Building:Facility Total Electric Demand Power '[W'](Hourly) ]]/1000</f>
        <v>12.672178296183969</v>
      </c>
    </row>
    <row r="629" spans="1:3" x14ac:dyDescent="0.25">
      <c r="A629" s="9" t="s">
        <v>680</v>
      </c>
      <c r="B629" s="12">
        <v>12585.000167688182</v>
      </c>
      <c r="C629">
        <f>SAFADModel_final_000039[[#This Row],[Whole Building:Facility Total Electric Demand Power '[W'](Hourly) ]]/1000</f>
        <v>12.585000167688182</v>
      </c>
    </row>
    <row r="630" spans="1:3" x14ac:dyDescent="0.25">
      <c r="A630" s="9" t="s">
        <v>681</v>
      </c>
      <c r="B630" s="12">
        <v>12487.794885107598</v>
      </c>
      <c r="C630">
        <f>SAFADModel_final_000039[[#This Row],[Whole Building:Facility Total Electric Demand Power '[W'](Hourly) ]]/1000</f>
        <v>12.487794885107599</v>
      </c>
    </row>
    <row r="631" spans="1:3" x14ac:dyDescent="0.25">
      <c r="A631" s="9" t="s">
        <v>682</v>
      </c>
      <c r="B631" s="12">
        <v>12450.017409916683</v>
      </c>
      <c r="C631">
        <f>SAFADModel_final_000039[[#This Row],[Whole Building:Facility Total Electric Demand Power '[W'](Hourly) ]]/1000</f>
        <v>12.450017409916683</v>
      </c>
    </row>
    <row r="632" spans="1:3" x14ac:dyDescent="0.25">
      <c r="A632" s="9" t="s">
        <v>683</v>
      </c>
      <c r="B632" s="12">
        <v>12508.304418116875</v>
      </c>
      <c r="C632">
        <f>SAFADModel_final_000039[[#This Row],[Whole Building:Facility Total Electric Demand Power '[W'](Hourly) ]]/1000</f>
        <v>12.508304418116875</v>
      </c>
    </row>
    <row r="633" spans="1:3" x14ac:dyDescent="0.25">
      <c r="A633" s="9" t="s">
        <v>684</v>
      </c>
      <c r="B633" s="12">
        <v>12611.745301459196</v>
      </c>
      <c r="C633">
        <f>SAFADModel_final_000039[[#This Row],[Whole Building:Facility Total Electric Demand Power '[W'](Hourly) ]]/1000</f>
        <v>12.611745301459196</v>
      </c>
    </row>
    <row r="634" spans="1:3" x14ac:dyDescent="0.25">
      <c r="A634" s="9" t="s">
        <v>685</v>
      </c>
      <c r="B634" s="12">
        <v>100332.86167810329</v>
      </c>
      <c r="C634">
        <f>SAFADModel_final_000039[[#This Row],[Whole Building:Facility Total Electric Demand Power '[W'](Hourly) ]]/1000</f>
        <v>100.33286167810328</v>
      </c>
    </row>
    <row r="635" spans="1:3" x14ac:dyDescent="0.25">
      <c r="A635" s="9" t="s">
        <v>686</v>
      </c>
      <c r="B635" s="12">
        <v>130614.14950121008</v>
      </c>
      <c r="C635">
        <f>SAFADModel_final_000039[[#This Row],[Whole Building:Facility Total Electric Demand Power '[W'](Hourly) ]]/1000</f>
        <v>130.61414950121008</v>
      </c>
    </row>
    <row r="636" spans="1:3" x14ac:dyDescent="0.25">
      <c r="A636" s="9" t="s">
        <v>687</v>
      </c>
      <c r="B636" s="12">
        <v>143976.830149555</v>
      </c>
      <c r="C636">
        <f>SAFADModel_final_000039[[#This Row],[Whole Building:Facility Total Electric Demand Power '[W'](Hourly) ]]/1000</f>
        <v>143.97683014955498</v>
      </c>
    </row>
    <row r="637" spans="1:3" x14ac:dyDescent="0.25">
      <c r="A637" s="9" t="s">
        <v>688</v>
      </c>
      <c r="B637" s="12">
        <v>131659.55004000457</v>
      </c>
      <c r="C637">
        <f>SAFADModel_final_000039[[#This Row],[Whole Building:Facility Total Electric Demand Power '[W'](Hourly) ]]/1000</f>
        <v>131.65955004000458</v>
      </c>
    </row>
    <row r="638" spans="1:3" x14ac:dyDescent="0.25">
      <c r="A638" s="9" t="s">
        <v>689</v>
      </c>
      <c r="B638" s="12">
        <v>103000.15635078224</v>
      </c>
      <c r="C638">
        <f>SAFADModel_final_000039[[#This Row],[Whole Building:Facility Total Electric Demand Power '[W'](Hourly) ]]/1000</f>
        <v>103.00015635078225</v>
      </c>
    </row>
    <row r="639" spans="1:3" x14ac:dyDescent="0.25">
      <c r="A639" s="9" t="s">
        <v>690</v>
      </c>
      <c r="B639" s="12">
        <v>91469.605278054645</v>
      </c>
      <c r="C639">
        <f>SAFADModel_final_000039[[#This Row],[Whole Building:Facility Total Electric Demand Power '[W'](Hourly) ]]/1000</f>
        <v>91.469605278054644</v>
      </c>
    </row>
    <row r="640" spans="1:3" x14ac:dyDescent="0.25">
      <c r="A640" s="9" t="s">
        <v>691</v>
      </c>
      <c r="B640" s="12">
        <v>90473.364502739292</v>
      </c>
      <c r="C640">
        <f>SAFADModel_final_000039[[#This Row],[Whole Building:Facility Total Electric Demand Power '[W'](Hourly) ]]/1000</f>
        <v>90.473364502739287</v>
      </c>
    </row>
    <row r="641" spans="1:3" x14ac:dyDescent="0.25">
      <c r="A641" s="9" t="s">
        <v>692</v>
      </c>
      <c r="B641" s="12">
        <v>81423.935840124032</v>
      </c>
      <c r="C641">
        <f>SAFADModel_final_000039[[#This Row],[Whole Building:Facility Total Electric Demand Power '[W'](Hourly) ]]/1000</f>
        <v>81.423935840124031</v>
      </c>
    </row>
    <row r="642" spans="1:3" x14ac:dyDescent="0.25">
      <c r="A642" s="9" t="s">
        <v>693</v>
      </c>
      <c r="B642" s="12">
        <v>66921.763950505163</v>
      </c>
      <c r="C642">
        <f>SAFADModel_final_000039[[#This Row],[Whole Building:Facility Total Electric Demand Power '[W'](Hourly) ]]/1000</f>
        <v>66.921763950505166</v>
      </c>
    </row>
    <row r="643" spans="1:3" x14ac:dyDescent="0.25">
      <c r="A643" s="9" t="s">
        <v>694</v>
      </c>
      <c r="B643" s="12">
        <v>55556.535001604469</v>
      </c>
      <c r="C643">
        <f>SAFADModel_final_000039[[#This Row],[Whole Building:Facility Total Electric Demand Power '[W'](Hourly) ]]/1000</f>
        <v>55.556535001604466</v>
      </c>
    </row>
    <row r="644" spans="1:3" x14ac:dyDescent="0.25">
      <c r="A644" s="9" t="s">
        <v>695</v>
      </c>
      <c r="B644" s="12">
        <v>45910.401841977116</v>
      </c>
      <c r="C644">
        <f>SAFADModel_final_000039[[#This Row],[Whole Building:Facility Total Electric Demand Power '[W'](Hourly) ]]/1000</f>
        <v>45.910401841977119</v>
      </c>
    </row>
    <row r="645" spans="1:3" x14ac:dyDescent="0.25">
      <c r="A645" s="9" t="s">
        <v>696</v>
      </c>
      <c r="B645" s="12">
        <v>16480.052311597465</v>
      </c>
      <c r="C645">
        <f>SAFADModel_final_000039[[#This Row],[Whole Building:Facility Total Electric Demand Power '[W'](Hourly) ]]/1000</f>
        <v>16.480052311597465</v>
      </c>
    </row>
    <row r="646" spans="1:3" x14ac:dyDescent="0.25">
      <c r="A646" s="9" t="s">
        <v>697</v>
      </c>
      <c r="B646" s="12">
        <v>16231.804564574813</v>
      </c>
      <c r="C646">
        <f>SAFADModel_final_000039[[#This Row],[Whole Building:Facility Total Electric Demand Power '[W'](Hourly) ]]/1000</f>
        <v>16.231804564574812</v>
      </c>
    </row>
    <row r="647" spans="1:3" x14ac:dyDescent="0.25">
      <c r="A647" s="9" t="s">
        <v>698</v>
      </c>
      <c r="B647" s="12">
        <v>14111.606375851654</v>
      </c>
      <c r="C647">
        <f>SAFADModel_final_000039[[#This Row],[Whole Building:Facility Total Electric Demand Power '[W'](Hourly) ]]/1000</f>
        <v>14.111606375851654</v>
      </c>
    </row>
    <row r="648" spans="1:3" x14ac:dyDescent="0.25">
      <c r="A648" s="9" t="s">
        <v>699</v>
      </c>
      <c r="B648" s="12">
        <v>13422.051551737071</v>
      </c>
      <c r="C648">
        <f>SAFADModel_final_000039[[#This Row],[Whole Building:Facility Total Electric Demand Power '[W'](Hourly) ]]/1000</f>
        <v>13.422051551737072</v>
      </c>
    </row>
    <row r="649" spans="1:3" x14ac:dyDescent="0.25">
      <c r="A649" s="9" t="s">
        <v>700</v>
      </c>
      <c r="B649" s="12">
        <v>13120.372892787491</v>
      </c>
      <c r="C649">
        <f>SAFADModel_final_000039[[#This Row],[Whole Building:Facility Total Electric Demand Power '[W'](Hourly) ]]/1000</f>
        <v>13.120372892787492</v>
      </c>
    </row>
    <row r="650" spans="1:3" x14ac:dyDescent="0.25">
      <c r="A650" s="9" t="s">
        <v>701</v>
      </c>
      <c r="B650" s="12">
        <v>12993.259767327012</v>
      </c>
      <c r="C650">
        <f>SAFADModel_final_000039[[#This Row],[Whole Building:Facility Total Electric Demand Power '[W'](Hourly) ]]/1000</f>
        <v>12.993259767327013</v>
      </c>
    </row>
    <row r="651" spans="1:3" x14ac:dyDescent="0.25">
      <c r="A651" s="9" t="s">
        <v>702</v>
      </c>
      <c r="B651" s="12">
        <v>12910.750687748232</v>
      </c>
      <c r="C651">
        <f>SAFADModel_final_000039[[#This Row],[Whole Building:Facility Total Electric Demand Power '[W'](Hourly) ]]/1000</f>
        <v>12.910750687748232</v>
      </c>
    </row>
    <row r="652" spans="1:3" x14ac:dyDescent="0.25">
      <c r="A652" s="9" t="s">
        <v>703</v>
      </c>
      <c r="B652" s="12">
        <v>12854.36051464889</v>
      </c>
      <c r="C652">
        <f>SAFADModel_final_000039[[#This Row],[Whole Building:Facility Total Electric Demand Power '[W'](Hourly) ]]/1000</f>
        <v>12.85436051464889</v>
      </c>
    </row>
    <row r="653" spans="1:3" x14ac:dyDescent="0.25">
      <c r="A653" s="9" t="s">
        <v>704</v>
      </c>
      <c r="B653" s="12">
        <v>12799.477149998769</v>
      </c>
      <c r="C653">
        <f>SAFADModel_final_000039[[#This Row],[Whole Building:Facility Total Electric Demand Power '[W'](Hourly) ]]/1000</f>
        <v>12.799477149998769</v>
      </c>
    </row>
    <row r="654" spans="1:3" x14ac:dyDescent="0.25">
      <c r="A654" s="9" t="s">
        <v>705</v>
      </c>
      <c r="B654" s="12">
        <v>12738.368256257307</v>
      </c>
      <c r="C654">
        <f>SAFADModel_final_000039[[#This Row],[Whole Building:Facility Total Electric Demand Power '[W'](Hourly) ]]/1000</f>
        <v>12.738368256257306</v>
      </c>
    </row>
    <row r="655" spans="1:3" x14ac:dyDescent="0.25">
      <c r="A655" s="9" t="s">
        <v>706</v>
      </c>
      <c r="B655" s="12">
        <v>12747.575912033035</v>
      </c>
      <c r="C655">
        <f>SAFADModel_final_000039[[#This Row],[Whole Building:Facility Total Electric Demand Power '[W'](Hourly) ]]/1000</f>
        <v>12.747575912033035</v>
      </c>
    </row>
    <row r="656" spans="1:3" x14ac:dyDescent="0.25">
      <c r="A656" s="9" t="s">
        <v>707</v>
      </c>
      <c r="B656" s="12">
        <v>12861.29863831854</v>
      </c>
      <c r="C656">
        <f>SAFADModel_final_000039[[#This Row],[Whole Building:Facility Total Electric Demand Power '[W'](Hourly) ]]/1000</f>
        <v>12.861298638318539</v>
      </c>
    </row>
    <row r="657" spans="1:3" x14ac:dyDescent="0.25">
      <c r="A657" s="9" t="s">
        <v>708</v>
      </c>
      <c r="B657" s="12">
        <v>12998.193118608957</v>
      </c>
      <c r="C657">
        <f>SAFADModel_final_000039[[#This Row],[Whole Building:Facility Total Electric Demand Power '[W'](Hourly) ]]/1000</f>
        <v>12.998193118608956</v>
      </c>
    </row>
    <row r="658" spans="1:3" x14ac:dyDescent="0.25">
      <c r="A658" s="9" t="s">
        <v>709</v>
      </c>
      <c r="B658" s="12">
        <v>13112.451178752555</v>
      </c>
      <c r="C658">
        <f>SAFADModel_final_000039[[#This Row],[Whole Building:Facility Total Electric Demand Power '[W'](Hourly) ]]/1000</f>
        <v>13.112451178752556</v>
      </c>
    </row>
    <row r="659" spans="1:3" x14ac:dyDescent="0.25">
      <c r="A659" s="9" t="s">
        <v>710</v>
      </c>
      <c r="B659" s="12">
        <v>13199.676402745366</v>
      </c>
      <c r="C659">
        <f>SAFADModel_final_000039[[#This Row],[Whole Building:Facility Total Electric Demand Power '[W'](Hourly) ]]/1000</f>
        <v>13.199676402745366</v>
      </c>
    </row>
    <row r="660" spans="1:3" x14ac:dyDescent="0.25">
      <c r="A660" s="9" t="s">
        <v>711</v>
      </c>
      <c r="B660" s="12">
        <v>13264.260690942168</v>
      </c>
      <c r="C660">
        <f>SAFADModel_final_000039[[#This Row],[Whole Building:Facility Total Electric Demand Power '[W'](Hourly) ]]/1000</f>
        <v>13.264260690942168</v>
      </c>
    </row>
    <row r="661" spans="1:3" x14ac:dyDescent="0.25">
      <c r="A661" s="9" t="s">
        <v>712</v>
      </c>
      <c r="B661" s="12">
        <v>13318.409836658648</v>
      </c>
      <c r="C661">
        <f>SAFADModel_final_000039[[#This Row],[Whole Building:Facility Total Electric Demand Power '[W'](Hourly) ]]/1000</f>
        <v>13.318409836658647</v>
      </c>
    </row>
    <row r="662" spans="1:3" x14ac:dyDescent="0.25">
      <c r="A662" s="9" t="s">
        <v>713</v>
      </c>
      <c r="B662" s="12">
        <v>13347.063159775636</v>
      </c>
      <c r="C662">
        <f>SAFADModel_final_000039[[#This Row],[Whole Building:Facility Total Electric Demand Power '[W'](Hourly) ]]/1000</f>
        <v>13.347063159775637</v>
      </c>
    </row>
    <row r="663" spans="1:3" x14ac:dyDescent="0.25">
      <c r="A663" s="9" t="s">
        <v>714</v>
      </c>
      <c r="B663" s="12">
        <v>13356.49927664928</v>
      </c>
      <c r="C663">
        <f>SAFADModel_final_000039[[#This Row],[Whole Building:Facility Total Electric Demand Power '[W'](Hourly) ]]/1000</f>
        <v>13.356499276649279</v>
      </c>
    </row>
    <row r="664" spans="1:3" x14ac:dyDescent="0.25">
      <c r="A664" s="9" t="s">
        <v>715</v>
      </c>
      <c r="B664" s="12">
        <v>13321.664442074565</v>
      </c>
      <c r="C664">
        <f>SAFADModel_final_000039[[#This Row],[Whole Building:Facility Total Electric Demand Power '[W'](Hourly) ]]/1000</f>
        <v>13.321664442074566</v>
      </c>
    </row>
    <row r="665" spans="1:3" x14ac:dyDescent="0.25">
      <c r="A665" s="9" t="s">
        <v>716</v>
      </c>
      <c r="B665" s="12">
        <v>13266.525520418754</v>
      </c>
      <c r="C665">
        <f>SAFADModel_final_000039[[#This Row],[Whole Building:Facility Total Electric Demand Power '[W'](Hourly) ]]/1000</f>
        <v>13.266525520418755</v>
      </c>
    </row>
    <row r="666" spans="1:3" x14ac:dyDescent="0.25">
      <c r="A666" s="9" t="s">
        <v>717</v>
      </c>
      <c r="B666" s="12">
        <v>13202.09803223382</v>
      </c>
      <c r="C666">
        <f>SAFADModel_final_000039[[#This Row],[Whole Building:Facility Total Electric Demand Power '[W'](Hourly) ]]/1000</f>
        <v>13.20209803223382</v>
      </c>
    </row>
    <row r="667" spans="1:3" x14ac:dyDescent="0.25">
      <c r="A667" s="9" t="s">
        <v>718</v>
      </c>
      <c r="B667" s="12">
        <v>13129.231808466497</v>
      </c>
      <c r="C667">
        <f>SAFADModel_final_000039[[#This Row],[Whole Building:Facility Total Electric Demand Power '[W'](Hourly) ]]/1000</f>
        <v>13.129231808466496</v>
      </c>
    </row>
    <row r="668" spans="1:3" x14ac:dyDescent="0.25">
      <c r="A668" s="9" t="s">
        <v>719</v>
      </c>
      <c r="B668" s="12">
        <v>13049.311124416789</v>
      </c>
      <c r="C668">
        <f>SAFADModel_final_000039[[#This Row],[Whole Building:Facility Total Electric Demand Power '[W'](Hourly) ]]/1000</f>
        <v>13.049311124416789</v>
      </c>
    </row>
    <row r="669" spans="1:3" x14ac:dyDescent="0.25">
      <c r="A669" s="9" t="s">
        <v>720</v>
      </c>
      <c r="B669" s="12">
        <v>12952.615398092321</v>
      </c>
      <c r="C669">
        <f>SAFADModel_final_000039[[#This Row],[Whole Building:Facility Total Electric Demand Power '[W'](Hourly) ]]/1000</f>
        <v>12.952615398092322</v>
      </c>
    </row>
    <row r="670" spans="1:3" x14ac:dyDescent="0.25">
      <c r="A670" s="9" t="s">
        <v>721</v>
      </c>
      <c r="B670" s="12">
        <v>12877.135048660903</v>
      </c>
      <c r="C670">
        <f>SAFADModel_final_000039[[#This Row],[Whole Building:Facility Total Electric Demand Power '[W'](Hourly) ]]/1000</f>
        <v>12.877135048660902</v>
      </c>
    </row>
    <row r="671" spans="1:3" x14ac:dyDescent="0.25">
      <c r="A671" s="9" t="s">
        <v>722</v>
      </c>
      <c r="B671" s="12">
        <v>12815.593570880554</v>
      </c>
      <c r="C671">
        <f>SAFADModel_final_000039[[#This Row],[Whole Building:Facility Total Electric Demand Power '[W'](Hourly) ]]/1000</f>
        <v>12.815593570880553</v>
      </c>
    </row>
    <row r="672" spans="1:3" x14ac:dyDescent="0.25">
      <c r="A672" s="9" t="s">
        <v>723</v>
      </c>
      <c r="B672" s="12">
        <v>12752.678510692152</v>
      </c>
      <c r="C672">
        <f>SAFADModel_final_000039[[#This Row],[Whole Building:Facility Total Electric Demand Power '[W'](Hourly) ]]/1000</f>
        <v>12.752678510692153</v>
      </c>
    </row>
    <row r="673" spans="1:3" x14ac:dyDescent="0.25">
      <c r="A673" s="9" t="s">
        <v>724</v>
      </c>
      <c r="B673" s="12">
        <v>12681.094608328503</v>
      </c>
      <c r="C673">
        <f>SAFADModel_final_000039[[#This Row],[Whole Building:Facility Total Electric Demand Power '[W'](Hourly) ]]/1000</f>
        <v>12.681094608328504</v>
      </c>
    </row>
    <row r="674" spans="1:3" x14ac:dyDescent="0.25">
      <c r="A674" s="9" t="s">
        <v>481</v>
      </c>
      <c r="B674" s="12">
        <v>9902.9847886942753</v>
      </c>
      <c r="C674">
        <f>SAFADModel_final_000039[[#This Row],[Whole Building:Facility Total Electric Demand Power '[W'](Hourly) ]]/1000</f>
        <v>9.9029847886942761</v>
      </c>
    </row>
    <row r="675" spans="1:3" x14ac:dyDescent="0.25">
      <c r="A675" s="9" t="s">
        <v>482</v>
      </c>
      <c r="B675" s="12">
        <v>10606.264042899422</v>
      </c>
      <c r="C675">
        <f>SAFADModel_final_000039[[#This Row],[Whole Building:Facility Total Electric Demand Power '[W'](Hourly) ]]/1000</f>
        <v>10.606264042899422</v>
      </c>
    </row>
    <row r="676" spans="1:3" x14ac:dyDescent="0.25">
      <c r="A676" s="9" t="s">
        <v>483</v>
      </c>
      <c r="B676" s="12">
        <v>10557.909092221958</v>
      </c>
      <c r="C676">
        <f>SAFADModel_final_000039[[#This Row],[Whole Building:Facility Total Electric Demand Power '[W'](Hourly) ]]/1000</f>
        <v>10.557909092221959</v>
      </c>
    </row>
    <row r="677" spans="1:3" x14ac:dyDescent="0.25">
      <c r="A677" s="9" t="s">
        <v>484</v>
      </c>
      <c r="B677" s="12">
        <v>10413.601875426606</v>
      </c>
      <c r="C677">
        <f>SAFADModel_final_000039[[#This Row],[Whole Building:Facility Total Electric Demand Power '[W'](Hourly) ]]/1000</f>
        <v>10.413601875426606</v>
      </c>
    </row>
    <row r="678" spans="1:3" x14ac:dyDescent="0.25">
      <c r="A678" s="9" t="s">
        <v>485</v>
      </c>
      <c r="B678" s="12">
        <v>10236.325839102659</v>
      </c>
      <c r="C678">
        <f>SAFADModel_final_000039[[#This Row],[Whole Building:Facility Total Electric Demand Power '[W'](Hourly) ]]/1000</f>
        <v>10.23632583910266</v>
      </c>
    </row>
    <row r="679" spans="1:3" x14ac:dyDescent="0.25">
      <c r="A679" s="9" t="s">
        <v>486</v>
      </c>
      <c r="B679" s="12">
        <v>10326.021047130364</v>
      </c>
      <c r="C679">
        <f>SAFADModel_final_000039[[#This Row],[Whole Building:Facility Total Electric Demand Power '[W'](Hourly) ]]/1000</f>
        <v>10.326021047130364</v>
      </c>
    </row>
    <row r="680" spans="1:3" x14ac:dyDescent="0.25">
      <c r="A680" s="9" t="s">
        <v>487</v>
      </c>
      <c r="B680" s="12">
        <v>10738.961568884917</v>
      </c>
      <c r="C680">
        <f>SAFADModel_final_000039[[#This Row],[Whole Building:Facility Total Electric Demand Power '[W'](Hourly) ]]/1000</f>
        <v>10.738961568884918</v>
      </c>
    </row>
    <row r="681" spans="1:3" x14ac:dyDescent="0.25">
      <c r="A681" s="9" t="s">
        <v>488</v>
      </c>
      <c r="B681" s="12">
        <v>50763.563834782981</v>
      </c>
      <c r="C681">
        <f>SAFADModel_final_000039[[#This Row],[Whole Building:Facility Total Electric Demand Power '[W'](Hourly) ]]/1000</f>
        <v>50.763563834782978</v>
      </c>
    </row>
    <row r="682" spans="1:3" x14ac:dyDescent="0.25">
      <c r="A682" s="9" t="s">
        <v>489</v>
      </c>
      <c r="B682" s="12">
        <v>143734.13684402322</v>
      </c>
      <c r="C682">
        <f>SAFADModel_final_000039[[#This Row],[Whole Building:Facility Total Electric Demand Power '[W'](Hourly) ]]/1000</f>
        <v>143.73413684402323</v>
      </c>
    </row>
    <row r="683" spans="1:3" x14ac:dyDescent="0.25">
      <c r="A683" s="9" t="s">
        <v>490</v>
      </c>
      <c r="B683" s="12">
        <v>208029.12652691556</v>
      </c>
      <c r="C683">
        <f>SAFADModel_final_000039[[#This Row],[Whole Building:Facility Total Electric Demand Power '[W'](Hourly) ]]/1000</f>
        <v>208.02912652691555</v>
      </c>
    </row>
    <row r="684" spans="1:3" x14ac:dyDescent="0.25">
      <c r="A684" s="9" t="s">
        <v>491</v>
      </c>
      <c r="B684" s="12">
        <v>195217.92541179291</v>
      </c>
      <c r="C684">
        <f>SAFADModel_final_000039[[#This Row],[Whole Building:Facility Total Electric Demand Power '[W'](Hourly) ]]/1000</f>
        <v>195.21792541179292</v>
      </c>
    </row>
    <row r="685" spans="1:3" x14ac:dyDescent="0.25">
      <c r="A685" s="9" t="s">
        <v>492</v>
      </c>
      <c r="B685" s="12">
        <v>258129.51737844211</v>
      </c>
      <c r="C685">
        <f>SAFADModel_final_000039[[#This Row],[Whole Building:Facility Total Electric Demand Power '[W'](Hourly) ]]/1000</f>
        <v>258.12951737844213</v>
      </c>
    </row>
    <row r="686" spans="1:3" x14ac:dyDescent="0.25">
      <c r="A686" s="9" t="s">
        <v>493</v>
      </c>
      <c r="B686" s="12">
        <v>260864.92617473836</v>
      </c>
      <c r="C686">
        <f>SAFADModel_final_000039[[#This Row],[Whole Building:Facility Total Electric Demand Power '[W'](Hourly) ]]/1000</f>
        <v>260.86492617473834</v>
      </c>
    </row>
    <row r="687" spans="1:3" x14ac:dyDescent="0.25">
      <c r="A687" s="9" t="s">
        <v>494</v>
      </c>
      <c r="B687" s="12">
        <v>293534.53164791473</v>
      </c>
      <c r="C687">
        <f>SAFADModel_final_000039[[#This Row],[Whole Building:Facility Total Electric Demand Power '[W'](Hourly) ]]/1000</f>
        <v>293.53453164791472</v>
      </c>
    </row>
    <row r="688" spans="1:3" x14ac:dyDescent="0.25">
      <c r="A688" s="9" t="s">
        <v>495</v>
      </c>
      <c r="B688" s="12">
        <v>305904.49623230926</v>
      </c>
      <c r="C688">
        <f>SAFADModel_final_000039[[#This Row],[Whole Building:Facility Total Electric Demand Power '[W'](Hourly) ]]/1000</f>
        <v>305.90449623230927</v>
      </c>
    </row>
    <row r="689" spans="1:3" x14ac:dyDescent="0.25">
      <c r="A689" s="9" t="s">
        <v>496</v>
      </c>
      <c r="B689" s="12">
        <v>276055.84267587925</v>
      </c>
      <c r="C689">
        <f>SAFADModel_final_000039[[#This Row],[Whole Building:Facility Total Electric Demand Power '[W'](Hourly) ]]/1000</f>
        <v>276.05584267587926</v>
      </c>
    </row>
    <row r="690" spans="1:3" x14ac:dyDescent="0.25">
      <c r="A690" s="9" t="s">
        <v>497</v>
      </c>
      <c r="B690" s="12">
        <v>243424.05400119702</v>
      </c>
      <c r="C690">
        <f>SAFADModel_final_000039[[#This Row],[Whole Building:Facility Total Electric Demand Power '[W'](Hourly) ]]/1000</f>
        <v>243.42405400119702</v>
      </c>
    </row>
    <row r="691" spans="1:3" x14ac:dyDescent="0.25">
      <c r="A691" s="9" t="s">
        <v>498</v>
      </c>
      <c r="B691" s="12">
        <v>92828.485780411211</v>
      </c>
      <c r="C691">
        <f>SAFADModel_final_000039[[#This Row],[Whole Building:Facility Total Electric Demand Power '[W'](Hourly) ]]/1000</f>
        <v>92.828485780411214</v>
      </c>
    </row>
    <row r="692" spans="1:3" x14ac:dyDescent="0.25">
      <c r="A692" s="9" t="s">
        <v>499</v>
      </c>
      <c r="B692" s="12">
        <v>45541.347607407755</v>
      </c>
      <c r="C692">
        <f>SAFADModel_final_000039[[#This Row],[Whole Building:Facility Total Electric Demand Power '[W'](Hourly) ]]/1000</f>
        <v>45.541347607407758</v>
      </c>
    </row>
    <row r="693" spans="1:3" x14ac:dyDescent="0.25">
      <c r="A693" s="9" t="s">
        <v>500</v>
      </c>
      <c r="B693" s="12">
        <v>17558.034950803642</v>
      </c>
      <c r="C693">
        <f>SAFADModel_final_000039[[#This Row],[Whole Building:Facility Total Electric Demand Power '[W'](Hourly) ]]/1000</f>
        <v>17.558034950803641</v>
      </c>
    </row>
    <row r="694" spans="1:3" x14ac:dyDescent="0.25">
      <c r="A694" s="9" t="s">
        <v>501</v>
      </c>
      <c r="B694" s="12">
        <v>13395.232093927063</v>
      </c>
      <c r="C694">
        <f>SAFADModel_final_000039[[#This Row],[Whole Building:Facility Total Electric Demand Power '[W'](Hourly) ]]/1000</f>
        <v>13.395232093927063</v>
      </c>
    </row>
    <row r="695" spans="1:3" x14ac:dyDescent="0.25">
      <c r="A695" s="9" t="s">
        <v>502</v>
      </c>
      <c r="B695" s="12">
        <v>12885.524858903911</v>
      </c>
      <c r="C695">
        <f>SAFADModel_final_000039[[#This Row],[Whole Building:Facility Total Electric Demand Power '[W'](Hourly) ]]/1000</f>
        <v>12.885524858903912</v>
      </c>
    </row>
    <row r="696" spans="1:3" x14ac:dyDescent="0.25">
      <c r="A696" s="9" t="s">
        <v>503</v>
      </c>
      <c r="B696" s="12">
        <v>12787.244132650703</v>
      </c>
      <c r="C696">
        <f>SAFADModel_final_000039[[#This Row],[Whole Building:Facility Total Electric Demand Power '[W'](Hourly) ]]/1000</f>
        <v>12.787244132650704</v>
      </c>
    </row>
    <row r="697" spans="1:3" x14ac:dyDescent="0.25">
      <c r="A697" s="9" t="s">
        <v>504</v>
      </c>
      <c r="B697" s="12">
        <v>12699.194984605076</v>
      </c>
      <c r="C697">
        <f>SAFADModel_final_000039[[#This Row],[Whole Building:Facility Total Electric Demand Power '[W'](Hourly) ]]/1000</f>
        <v>12.699194984605075</v>
      </c>
    </row>
    <row r="698" spans="1:3" x14ac:dyDescent="0.25">
      <c r="A698" s="9" t="s">
        <v>505</v>
      </c>
      <c r="B698" s="12">
        <v>10431.377064819655</v>
      </c>
      <c r="C698">
        <f>SAFADModel_final_000039[[#This Row],[Whole Building:Facility Total Electric Demand Power '[W'](Hourly) ]]/1000</f>
        <v>10.431377064819655</v>
      </c>
    </row>
    <row r="699" spans="1:3" x14ac:dyDescent="0.25">
      <c r="A699" s="9" t="s">
        <v>506</v>
      </c>
      <c r="B699" s="12">
        <v>10973.64450923203</v>
      </c>
      <c r="C699">
        <f>SAFADModel_final_000039[[#This Row],[Whole Building:Facility Total Electric Demand Power '[W'](Hourly) ]]/1000</f>
        <v>10.973644509232029</v>
      </c>
    </row>
    <row r="700" spans="1:3" x14ac:dyDescent="0.25">
      <c r="A700" s="9" t="s">
        <v>507</v>
      </c>
      <c r="B700" s="12">
        <v>10903.185572045779</v>
      </c>
      <c r="C700">
        <f>SAFADModel_final_000039[[#This Row],[Whole Building:Facility Total Electric Demand Power '[W'](Hourly) ]]/1000</f>
        <v>10.903185572045778</v>
      </c>
    </row>
    <row r="701" spans="1:3" x14ac:dyDescent="0.25">
      <c r="A701" s="9" t="s">
        <v>508</v>
      </c>
      <c r="B701" s="12">
        <v>10789.637077431855</v>
      </c>
      <c r="C701">
        <f>SAFADModel_final_000039[[#This Row],[Whole Building:Facility Total Electric Demand Power '[W'](Hourly) ]]/1000</f>
        <v>10.789637077431856</v>
      </c>
    </row>
    <row r="702" spans="1:3" x14ac:dyDescent="0.25">
      <c r="A702" s="9" t="s">
        <v>509</v>
      </c>
      <c r="B702" s="12">
        <v>10671.604782724742</v>
      </c>
      <c r="C702">
        <f>SAFADModel_final_000039[[#This Row],[Whole Building:Facility Total Electric Demand Power '[W'](Hourly) ]]/1000</f>
        <v>10.671604782724742</v>
      </c>
    </row>
    <row r="703" spans="1:3" x14ac:dyDescent="0.25">
      <c r="A703" s="9" t="s">
        <v>510</v>
      </c>
      <c r="B703" s="12">
        <v>10764.646304954465</v>
      </c>
      <c r="C703">
        <f>SAFADModel_final_000039[[#This Row],[Whole Building:Facility Total Electric Demand Power '[W'](Hourly) ]]/1000</f>
        <v>10.764646304954466</v>
      </c>
    </row>
    <row r="704" spans="1:3" x14ac:dyDescent="0.25">
      <c r="A704" s="9" t="s">
        <v>511</v>
      </c>
      <c r="B704" s="12">
        <v>11085.805333048265</v>
      </c>
      <c r="C704">
        <f>SAFADModel_final_000039[[#This Row],[Whole Building:Facility Total Electric Demand Power '[W'](Hourly) ]]/1000</f>
        <v>11.085805333048265</v>
      </c>
    </row>
    <row r="705" spans="1:3" x14ac:dyDescent="0.25">
      <c r="A705" s="9" t="s">
        <v>512</v>
      </c>
      <c r="B705" s="12">
        <v>35431.770113857972</v>
      </c>
      <c r="C705">
        <f>SAFADModel_final_000039[[#This Row],[Whole Building:Facility Total Electric Demand Power '[W'](Hourly) ]]/1000</f>
        <v>35.431770113857972</v>
      </c>
    </row>
    <row r="706" spans="1:3" x14ac:dyDescent="0.25">
      <c r="A706" s="9" t="s">
        <v>513</v>
      </c>
      <c r="B706" s="12">
        <v>164031.33080972242</v>
      </c>
      <c r="C706">
        <f>SAFADModel_final_000039[[#This Row],[Whole Building:Facility Total Electric Demand Power '[W'](Hourly) ]]/1000</f>
        <v>164.03133080972242</v>
      </c>
    </row>
    <row r="707" spans="1:3" x14ac:dyDescent="0.25">
      <c r="A707" s="9" t="s">
        <v>514</v>
      </c>
      <c r="B707" s="12">
        <v>207798.64384472076</v>
      </c>
      <c r="C707">
        <f>SAFADModel_final_000039[[#This Row],[Whole Building:Facility Total Electric Demand Power '[W'](Hourly) ]]/1000</f>
        <v>207.79864384472077</v>
      </c>
    </row>
    <row r="708" spans="1:3" x14ac:dyDescent="0.25">
      <c r="A708" s="9" t="s">
        <v>515</v>
      </c>
      <c r="B708" s="12">
        <v>217999.16146364913</v>
      </c>
      <c r="C708">
        <f>SAFADModel_final_000039[[#This Row],[Whole Building:Facility Total Electric Demand Power '[W'](Hourly) ]]/1000</f>
        <v>217.99916146364913</v>
      </c>
    </row>
    <row r="709" spans="1:3" x14ac:dyDescent="0.25">
      <c r="A709" s="9" t="s">
        <v>516</v>
      </c>
      <c r="B709" s="12">
        <v>257645.34898338048</v>
      </c>
      <c r="C709">
        <f>SAFADModel_final_000039[[#This Row],[Whole Building:Facility Total Electric Demand Power '[W'](Hourly) ]]/1000</f>
        <v>257.64534898338047</v>
      </c>
    </row>
    <row r="710" spans="1:3" x14ac:dyDescent="0.25">
      <c r="A710" s="9" t="s">
        <v>517</v>
      </c>
      <c r="B710" s="12">
        <v>246809.68490325278</v>
      </c>
      <c r="C710">
        <f>SAFADModel_final_000039[[#This Row],[Whole Building:Facility Total Electric Demand Power '[W'](Hourly) ]]/1000</f>
        <v>246.80968490325279</v>
      </c>
    </row>
    <row r="711" spans="1:3" x14ac:dyDescent="0.25">
      <c r="A711" s="9" t="s">
        <v>518</v>
      </c>
      <c r="B711" s="12">
        <v>280569.82642462134</v>
      </c>
      <c r="C711">
        <f>SAFADModel_final_000039[[#This Row],[Whole Building:Facility Total Electric Demand Power '[W'](Hourly) ]]/1000</f>
        <v>280.56982642462134</v>
      </c>
    </row>
    <row r="712" spans="1:3" x14ac:dyDescent="0.25">
      <c r="A712" s="9" t="s">
        <v>519</v>
      </c>
      <c r="B712" s="12">
        <v>257717.73150238791</v>
      </c>
      <c r="C712">
        <f>SAFADModel_final_000039[[#This Row],[Whole Building:Facility Total Electric Demand Power '[W'](Hourly) ]]/1000</f>
        <v>257.71773150238789</v>
      </c>
    </row>
    <row r="713" spans="1:3" x14ac:dyDescent="0.25">
      <c r="A713" s="9" t="s">
        <v>520</v>
      </c>
      <c r="B713" s="12">
        <v>256647.69278561822</v>
      </c>
      <c r="C713">
        <f>SAFADModel_final_000039[[#This Row],[Whole Building:Facility Total Electric Demand Power '[W'](Hourly) ]]/1000</f>
        <v>256.64769278561823</v>
      </c>
    </row>
    <row r="714" spans="1:3" x14ac:dyDescent="0.25">
      <c r="A714" s="9" t="s">
        <v>521</v>
      </c>
      <c r="B714" s="12">
        <v>222261.7562321235</v>
      </c>
      <c r="C714">
        <f>SAFADModel_final_000039[[#This Row],[Whole Building:Facility Total Electric Demand Power '[W'](Hourly) ]]/1000</f>
        <v>222.2617562321235</v>
      </c>
    </row>
    <row r="715" spans="1:3" x14ac:dyDescent="0.25">
      <c r="A715" s="9" t="s">
        <v>522</v>
      </c>
      <c r="B715" s="12">
        <v>180922.22758497065</v>
      </c>
      <c r="C715">
        <f>SAFADModel_final_000039[[#This Row],[Whole Building:Facility Total Electric Demand Power '[W'](Hourly) ]]/1000</f>
        <v>180.92222758497064</v>
      </c>
    </row>
    <row r="716" spans="1:3" x14ac:dyDescent="0.25">
      <c r="A716" s="9" t="s">
        <v>523</v>
      </c>
      <c r="B716" s="12">
        <v>100968.63966189779</v>
      </c>
      <c r="C716">
        <f>SAFADModel_final_000039[[#This Row],[Whole Building:Facility Total Electric Demand Power '[W'](Hourly) ]]/1000</f>
        <v>100.96863966189778</v>
      </c>
    </row>
    <row r="717" spans="1:3" x14ac:dyDescent="0.25">
      <c r="A717" s="9" t="s">
        <v>524</v>
      </c>
      <c r="B717" s="12">
        <v>50291.560749992546</v>
      </c>
      <c r="C717">
        <f>SAFADModel_final_000039[[#This Row],[Whole Building:Facility Total Electric Demand Power '[W'](Hourly) ]]/1000</f>
        <v>50.291560749992549</v>
      </c>
    </row>
    <row r="718" spans="1:3" x14ac:dyDescent="0.25">
      <c r="A718" s="9" t="s">
        <v>525</v>
      </c>
      <c r="B718" s="12">
        <v>13962.16585402292</v>
      </c>
      <c r="C718">
        <f>SAFADModel_final_000039[[#This Row],[Whole Building:Facility Total Electric Demand Power '[W'](Hourly) ]]/1000</f>
        <v>13.962165854022921</v>
      </c>
    </row>
    <row r="719" spans="1:3" x14ac:dyDescent="0.25">
      <c r="A719" s="9" t="s">
        <v>526</v>
      </c>
      <c r="B719" s="12">
        <v>13100.828682181544</v>
      </c>
      <c r="C719">
        <f>SAFADModel_final_000039[[#This Row],[Whole Building:Facility Total Electric Demand Power '[W'](Hourly) ]]/1000</f>
        <v>13.100828682181543</v>
      </c>
    </row>
    <row r="720" spans="1:3" x14ac:dyDescent="0.25">
      <c r="A720" s="9" t="s">
        <v>527</v>
      </c>
      <c r="B720" s="12">
        <v>12563.712655155556</v>
      </c>
      <c r="C720">
        <f>SAFADModel_final_000039[[#This Row],[Whole Building:Facility Total Electric Demand Power '[W'](Hourly) ]]/1000</f>
        <v>12.563712655155555</v>
      </c>
    </row>
    <row r="721" spans="1:3" x14ac:dyDescent="0.25">
      <c r="A721" s="9" t="s">
        <v>528</v>
      </c>
      <c r="B721" s="12">
        <v>12304.365740983156</v>
      </c>
      <c r="C721">
        <f>SAFADModel_final_000039[[#This Row],[Whole Building:Facility Total Electric Demand Power '[W'](Hourly) ]]/1000</f>
        <v>12.304365740983156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8C17A-D18F-4E32-A7A4-591CB254EF34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8661.2721710039987</v>
      </c>
      <c r="C2">
        <f>SAFADModel_final_000038[[#This Row],[Whole Building:Facility Total Electric Demand Power '[W'](Hourly) ]]/1000</f>
        <v>8.6612721710039988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8517.050875207824</v>
      </c>
      <c r="C3">
        <f>SAFADModel_final_000038[[#This Row],[Whole Building:Facility Total Electric Demand Power '[W'](Hourly) ]]/1000</f>
        <v>8.5170508752078238</v>
      </c>
      <c r="D3">
        <v>-7.957749594438515</v>
      </c>
      <c r="E3">
        <v>39.66479006988115</v>
      </c>
      <c r="F3">
        <v>14.639766319029206</v>
      </c>
    </row>
    <row r="4" spans="1:6" x14ac:dyDescent="0.25">
      <c r="A4" s="9" t="s">
        <v>3</v>
      </c>
      <c r="B4" s="12">
        <v>8462.9716716712774</v>
      </c>
      <c r="C4">
        <f>SAFADModel_final_000038[[#This Row],[Whole Building:Facility Total Electric Demand Power '[W'](Hourly) ]]/1000</f>
        <v>8.4629716716712782</v>
      </c>
    </row>
    <row r="5" spans="1:6" x14ac:dyDescent="0.25">
      <c r="A5" s="9" t="s">
        <v>4</v>
      </c>
      <c r="B5" s="12">
        <v>8403.0017947979923</v>
      </c>
      <c r="C5">
        <f>SAFADModel_final_000038[[#This Row],[Whole Building:Facility Total Electric Demand Power '[W'](Hourly) ]]/1000</f>
        <v>8.4030017947979925</v>
      </c>
    </row>
    <row r="6" spans="1:6" x14ac:dyDescent="0.25">
      <c r="A6" s="9" t="s">
        <v>5</v>
      </c>
      <c r="B6" s="12">
        <v>8339.749794807838</v>
      </c>
      <c r="C6">
        <f>SAFADModel_final_000038[[#This Row],[Whole Building:Facility Total Electric Demand Power '[W'](Hourly) ]]/1000</f>
        <v>8.3397497948078385</v>
      </c>
    </row>
    <row r="7" spans="1:6" x14ac:dyDescent="0.25">
      <c r="A7" s="9" t="s">
        <v>6</v>
      </c>
      <c r="B7" s="12">
        <v>8318.4147852971055</v>
      </c>
      <c r="C7">
        <f>SAFADModel_final_000038[[#This Row],[Whole Building:Facility Total Electric Demand Power '[W'](Hourly) ]]/1000</f>
        <v>8.3184147852971062</v>
      </c>
    </row>
    <row r="8" spans="1:6" x14ac:dyDescent="0.25">
      <c r="A8" s="9" t="s">
        <v>7</v>
      </c>
      <c r="B8" s="12">
        <v>8397.6349587372406</v>
      </c>
      <c r="C8">
        <f>SAFADModel_final_000038[[#This Row],[Whole Building:Facility Total Electric Demand Power '[W'](Hourly) ]]/1000</f>
        <v>8.3976349587372408</v>
      </c>
    </row>
    <row r="9" spans="1:6" x14ac:dyDescent="0.25">
      <c r="A9" s="9" t="s">
        <v>8</v>
      </c>
      <c r="B9" s="12">
        <v>30191.303850946628</v>
      </c>
      <c r="C9">
        <f>SAFADModel_final_000038[[#This Row],[Whole Building:Facility Total Electric Demand Power '[W'](Hourly) ]]/1000</f>
        <v>30.191303850946628</v>
      </c>
    </row>
    <row r="10" spans="1:6" x14ac:dyDescent="0.25">
      <c r="A10" s="9" t="s">
        <v>9</v>
      </c>
      <c r="B10" s="12">
        <v>61387.404010713828</v>
      </c>
      <c r="C10">
        <f>SAFADModel_final_000038[[#This Row],[Whole Building:Facility Total Electric Demand Power '[W'](Hourly) ]]/1000</f>
        <v>61.38740401071383</v>
      </c>
    </row>
    <row r="11" spans="1:6" x14ac:dyDescent="0.25">
      <c r="A11" s="9" t="s">
        <v>10</v>
      </c>
      <c r="B11" s="12">
        <v>106714.58860760169</v>
      </c>
      <c r="C11">
        <f>SAFADModel_final_000038[[#This Row],[Whole Building:Facility Total Electric Demand Power '[W'](Hourly) ]]/1000</f>
        <v>106.71458860760168</v>
      </c>
    </row>
    <row r="12" spans="1:6" x14ac:dyDescent="0.25">
      <c r="A12" s="9" t="s">
        <v>11</v>
      </c>
      <c r="B12" s="12">
        <v>117950.14305020025</v>
      </c>
      <c r="C12">
        <f>SAFADModel_final_000038[[#This Row],[Whole Building:Facility Total Electric Demand Power '[W'](Hourly) ]]/1000</f>
        <v>117.95014305020025</v>
      </c>
    </row>
    <row r="13" spans="1:6" x14ac:dyDescent="0.25">
      <c r="A13" s="9" t="s">
        <v>12</v>
      </c>
      <c r="B13" s="12">
        <v>178882.61522195049</v>
      </c>
      <c r="C13">
        <f>SAFADModel_final_000038[[#This Row],[Whole Building:Facility Total Electric Demand Power '[W'](Hourly) ]]/1000</f>
        <v>178.88261522195049</v>
      </c>
    </row>
    <row r="14" spans="1:6" x14ac:dyDescent="0.25">
      <c r="A14" s="9" t="s">
        <v>13</v>
      </c>
      <c r="B14" s="12">
        <v>181335.9403697052</v>
      </c>
      <c r="C14">
        <f>SAFADModel_final_000038[[#This Row],[Whole Building:Facility Total Electric Demand Power '[W'](Hourly) ]]/1000</f>
        <v>181.33594036970521</v>
      </c>
    </row>
    <row r="15" spans="1:6" x14ac:dyDescent="0.25">
      <c r="A15" s="9" t="s">
        <v>14</v>
      </c>
      <c r="B15" s="12">
        <v>184527.68553935396</v>
      </c>
      <c r="C15">
        <f>SAFADModel_final_000038[[#This Row],[Whole Building:Facility Total Electric Demand Power '[W'](Hourly) ]]/1000</f>
        <v>184.52768553935397</v>
      </c>
    </row>
    <row r="16" spans="1:6" x14ac:dyDescent="0.25">
      <c r="A16" s="9" t="s">
        <v>15</v>
      </c>
      <c r="B16" s="12">
        <v>190411.19662649752</v>
      </c>
      <c r="C16">
        <f>SAFADModel_final_000038[[#This Row],[Whole Building:Facility Total Electric Demand Power '[W'](Hourly) ]]/1000</f>
        <v>190.41119662649751</v>
      </c>
    </row>
    <row r="17" spans="1:3" x14ac:dyDescent="0.25">
      <c r="A17" s="9" t="s">
        <v>16</v>
      </c>
      <c r="B17" s="12">
        <v>180662.28758858098</v>
      </c>
      <c r="C17">
        <f>SAFADModel_final_000038[[#This Row],[Whole Building:Facility Total Electric Demand Power '[W'](Hourly) ]]/1000</f>
        <v>180.66228758858097</v>
      </c>
    </row>
    <row r="18" spans="1:3" x14ac:dyDescent="0.25">
      <c r="A18" s="9" t="s">
        <v>17</v>
      </c>
      <c r="B18" s="12">
        <v>163978.63277767436</v>
      </c>
      <c r="C18">
        <f>SAFADModel_final_000038[[#This Row],[Whole Building:Facility Total Electric Demand Power '[W'](Hourly) ]]/1000</f>
        <v>163.97863277767436</v>
      </c>
    </row>
    <row r="19" spans="1:3" x14ac:dyDescent="0.25">
      <c r="A19" s="9" t="s">
        <v>18</v>
      </c>
      <c r="B19" s="12">
        <v>57323.375363090629</v>
      </c>
      <c r="C19">
        <f>SAFADModel_final_000038[[#This Row],[Whole Building:Facility Total Electric Demand Power '[W'](Hourly) ]]/1000</f>
        <v>57.323375363090626</v>
      </c>
    </row>
    <row r="20" spans="1:3" x14ac:dyDescent="0.25">
      <c r="A20" s="9" t="s">
        <v>19</v>
      </c>
      <c r="B20" s="12">
        <v>28441.159515311247</v>
      </c>
      <c r="C20">
        <f>SAFADModel_final_000038[[#This Row],[Whole Building:Facility Total Electric Demand Power '[W'](Hourly) ]]/1000</f>
        <v>28.441159515311245</v>
      </c>
    </row>
    <row r="21" spans="1:3" x14ac:dyDescent="0.25">
      <c r="A21" s="9" t="s">
        <v>20</v>
      </c>
      <c r="B21" s="12">
        <v>11862.670965572082</v>
      </c>
      <c r="C21">
        <f>SAFADModel_final_000038[[#This Row],[Whole Building:Facility Total Electric Demand Power '[W'](Hourly) ]]/1000</f>
        <v>11.862670965572082</v>
      </c>
    </row>
    <row r="22" spans="1:3" x14ac:dyDescent="0.25">
      <c r="A22" s="9" t="s">
        <v>21</v>
      </c>
      <c r="B22" s="12">
        <v>9154.6665137479667</v>
      </c>
      <c r="C22">
        <f>SAFADModel_final_000038[[#This Row],[Whole Building:Facility Total Electric Demand Power '[W'](Hourly) ]]/1000</f>
        <v>9.1546665137479675</v>
      </c>
    </row>
    <row r="23" spans="1:3" x14ac:dyDescent="0.25">
      <c r="A23" s="9" t="s">
        <v>22</v>
      </c>
      <c r="B23" s="12">
        <v>8730.7462096625404</v>
      </c>
      <c r="C23">
        <f>SAFADModel_final_000038[[#This Row],[Whole Building:Facility Total Electric Demand Power '[W'](Hourly) ]]/1000</f>
        <v>8.7307462096625397</v>
      </c>
    </row>
    <row r="24" spans="1:3" x14ac:dyDescent="0.25">
      <c r="A24" s="9" t="s">
        <v>23</v>
      </c>
      <c r="B24" s="12">
        <v>8730.0263464324617</v>
      </c>
      <c r="C24">
        <f>SAFADModel_final_000038[[#This Row],[Whole Building:Facility Total Electric Demand Power '[W'](Hourly) ]]/1000</f>
        <v>8.7300263464324619</v>
      </c>
    </row>
    <row r="25" spans="1:3" x14ac:dyDescent="0.25">
      <c r="A25" s="9" t="s">
        <v>24</v>
      </c>
      <c r="B25" s="12">
        <v>8720.8242804848414</v>
      </c>
      <c r="C25">
        <f>SAFADModel_final_000038[[#This Row],[Whole Building:Facility Total Electric Demand Power '[W'](Hourly) ]]/1000</f>
        <v>8.720824280484841</v>
      </c>
    </row>
    <row r="26" spans="1:3" x14ac:dyDescent="0.25">
      <c r="A26" s="9" t="s">
        <v>25</v>
      </c>
      <c r="B26" s="12">
        <v>8711.3504907005899</v>
      </c>
      <c r="C26">
        <f>SAFADModel_final_000038[[#This Row],[Whole Building:Facility Total Electric Demand Power '[W'](Hourly) ]]/1000</f>
        <v>8.7113504907005908</v>
      </c>
    </row>
    <row r="27" spans="1:3" x14ac:dyDescent="0.25">
      <c r="A27" s="9" t="s">
        <v>26</v>
      </c>
      <c r="B27" s="12">
        <v>8698.1377207974019</v>
      </c>
      <c r="C27">
        <f>SAFADModel_final_000038[[#This Row],[Whole Building:Facility Total Electric Demand Power '[W'](Hourly) ]]/1000</f>
        <v>8.6981377207974013</v>
      </c>
    </row>
    <row r="28" spans="1:3" x14ac:dyDescent="0.25">
      <c r="A28" s="9" t="s">
        <v>27</v>
      </c>
      <c r="B28" s="12">
        <v>8685.1019420023149</v>
      </c>
      <c r="C28">
        <f>SAFADModel_final_000038[[#This Row],[Whole Building:Facility Total Electric Demand Power '[W'](Hourly) ]]/1000</f>
        <v>8.6851019420023157</v>
      </c>
    </row>
    <row r="29" spans="1:3" x14ac:dyDescent="0.25">
      <c r="A29" s="9" t="s">
        <v>28</v>
      </c>
      <c r="B29" s="12">
        <v>8683.7438526894985</v>
      </c>
      <c r="C29">
        <f>SAFADModel_final_000038[[#This Row],[Whole Building:Facility Total Electric Demand Power '[W'](Hourly) ]]/1000</f>
        <v>8.6837438526894992</v>
      </c>
    </row>
    <row r="30" spans="1:3" x14ac:dyDescent="0.25">
      <c r="A30" s="9" t="s">
        <v>29</v>
      </c>
      <c r="B30" s="12">
        <v>8681.7378524265205</v>
      </c>
      <c r="C30">
        <f>SAFADModel_final_000038[[#This Row],[Whole Building:Facility Total Electric Demand Power '[W'](Hourly) ]]/1000</f>
        <v>8.6817378524265205</v>
      </c>
    </row>
    <row r="31" spans="1:3" x14ac:dyDescent="0.25">
      <c r="A31" s="9" t="s">
        <v>30</v>
      </c>
      <c r="B31" s="12">
        <v>8680.7315392141318</v>
      </c>
      <c r="C31">
        <f>SAFADModel_final_000038[[#This Row],[Whole Building:Facility Total Electric Demand Power '[W'](Hourly) ]]/1000</f>
        <v>8.6807315392141327</v>
      </c>
    </row>
    <row r="32" spans="1:3" x14ac:dyDescent="0.25">
      <c r="A32" s="9" t="s">
        <v>31</v>
      </c>
      <c r="B32" s="12">
        <v>8684.4036310359752</v>
      </c>
      <c r="C32">
        <f>SAFADModel_final_000038[[#This Row],[Whole Building:Facility Total Electric Demand Power '[W'](Hourly) ]]/1000</f>
        <v>8.6844036310359751</v>
      </c>
    </row>
    <row r="33" spans="1:3" x14ac:dyDescent="0.25">
      <c r="A33" s="9" t="s">
        <v>32</v>
      </c>
      <c r="B33" s="12">
        <v>21295.920191615471</v>
      </c>
      <c r="C33">
        <f>SAFADModel_final_000038[[#This Row],[Whole Building:Facility Total Electric Demand Power '[W'](Hourly) ]]/1000</f>
        <v>21.295920191615469</v>
      </c>
    </row>
    <row r="34" spans="1:3" x14ac:dyDescent="0.25">
      <c r="A34" s="9" t="s">
        <v>33</v>
      </c>
      <c r="B34" s="12">
        <v>104848.78404240304</v>
      </c>
      <c r="C34">
        <f>SAFADModel_final_000038[[#This Row],[Whole Building:Facility Total Electric Demand Power '[W'](Hourly) ]]/1000</f>
        <v>104.84878404240304</v>
      </c>
    </row>
    <row r="35" spans="1:3" x14ac:dyDescent="0.25">
      <c r="A35" s="9" t="s">
        <v>34</v>
      </c>
      <c r="B35" s="12">
        <v>147732.66407605502</v>
      </c>
      <c r="C35">
        <f>SAFADModel_final_000038[[#This Row],[Whole Building:Facility Total Electric Demand Power '[W'](Hourly) ]]/1000</f>
        <v>147.73266407605502</v>
      </c>
    </row>
    <row r="36" spans="1:3" x14ac:dyDescent="0.25">
      <c r="A36" s="9" t="s">
        <v>35</v>
      </c>
      <c r="B36" s="12">
        <v>163998.02718383318</v>
      </c>
      <c r="C36">
        <f>SAFADModel_final_000038[[#This Row],[Whole Building:Facility Total Electric Demand Power '[W'](Hourly) ]]/1000</f>
        <v>163.99802718383319</v>
      </c>
    </row>
    <row r="37" spans="1:3" x14ac:dyDescent="0.25">
      <c r="A37" s="9" t="s">
        <v>36</v>
      </c>
      <c r="B37" s="12">
        <v>183212.02062543971</v>
      </c>
      <c r="C37">
        <f>SAFADModel_final_000038[[#This Row],[Whole Building:Facility Total Electric Demand Power '[W'](Hourly) ]]/1000</f>
        <v>183.21202062543969</v>
      </c>
    </row>
    <row r="38" spans="1:3" x14ac:dyDescent="0.25">
      <c r="A38" s="9" t="s">
        <v>37</v>
      </c>
      <c r="B38" s="12">
        <v>179192.33528603552</v>
      </c>
      <c r="C38">
        <f>SAFADModel_final_000038[[#This Row],[Whole Building:Facility Total Electric Demand Power '[W'](Hourly) ]]/1000</f>
        <v>179.19233528603553</v>
      </c>
    </row>
    <row r="39" spans="1:3" x14ac:dyDescent="0.25">
      <c r="A39" s="9" t="s">
        <v>38</v>
      </c>
      <c r="B39" s="12">
        <v>199565.308184225</v>
      </c>
      <c r="C39">
        <f>SAFADModel_final_000038[[#This Row],[Whole Building:Facility Total Electric Demand Power '[W'](Hourly) ]]/1000</f>
        <v>199.56530818422499</v>
      </c>
    </row>
    <row r="40" spans="1:3" x14ac:dyDescent="0.25">
      <c r="A40" s="9" t="s">
        <v>39</v>
      </c>
      <c r="B40" s="12">
        <v>191617.86096503338</v>
      </c>
      <c r="C40">
        <f>SAFADModel_final_000038[[#This Row],[Whole Building:Facility Total Electric Demand Power '[W'](Hourly) ]]/1000</f>
        <v>191.61786096503337</v>
      </c>
    </row>
    <row r="41" spans="1:3" x14ac:dyDescent="0.25">
      <c r="A41" s="9" t="s">
        <v>40</v>
      </c>
      <c r="B41" s="12">
        <v>188585.85840064348</v>
      </c>
      <c r="C41">
        <f>SAFADModel_final_000038[[#This Row],[Whole Building:Facility Total Electric Demand Power '[W'](Hourly) ]]/1000</f>
        <v>188.58585840064347</v>
      </c>
    </row>
    <row r="42" spans="1:3" x14ac:dyDescent="0.25">
      <c r="A42" s="9" t="s">
        <v>41</v>
      </c>
      <c r="B42" s="12">
        <v>160960.54998131501</v>
      </c>
      <c r="C42">
        <f>SAFADModel_final_000038[[#This Row],[Whole Building:Facility Total Electric Demand Power '[W'](Hourly) ]]/1000</f>
        <v>160.96054998131501</v>
      </c>
    </row>
    <row r="43" spans="1:3" x14ac:dyDescent="0.25">
      <c r="A43" s="9" t="s">
        <v>42</v>
      </c>
      <c r="B43" s="12">
        <v>112758.17709257671</v>
      </c>
      <c r="C43">
        <f>SAFADModel_final_000038[[#This Row],[Whole Building:Facility Total Electric Demand Power '[W'](Hourly) ]]/1000</f>
        <v>112.7581770925767</v>
      </c>
    </row>
    <row r="44" spans="1:3" x14ac:dyDescent="0.25">
      <c r="A44" s="9" t="s">
        <v>43</v>
      </c>
      <c r="B44" s="12">
        <v>77838.088351375278</v>
      </c>
      <c r="C44">
        <f>SAFADModel_final_000038[[#This Row],[Whole Building:Facility Total Electric Demand Power '[W'](Hourly) ]]/1000</f>
        <v>77.838088351375276</v>
      </c>
    </row>
    <row r="45" spans="1:3" x14ac:dyDescent="0.25">
      <c r="A45" s="9" t="s">
        <v>44</v>
      </c>
      <c r="B45" s="12">
        <v>48693.44792309546</v>
      </c>
      <c r="C45">
        <f>SAFADModel_final_000038[[#This Row],[Whole Building:Facility Total Electric Demand Power '[W'](Hourly) ]]/1000</f>
        <v>48.693447923095462</v>
      </c>
    </row>
    <row r="46" spans="1:3" x14ac:dyDescent="0.25">
      <c r="A46" s="9" t="s">
        <v>45</v>
      </c>
      <c r="B46" s="12">
        <v>8787.6910627488251</v>
      </c>
      <c r="C46">
        <f>SAFADModel_final_000038[[#This Row],[Whole Building:Facility Total Electric Demand Power '[W'](Hourly) ]]/1000</f>
        <v>8.7876910627488254</v>
      </c>
    </row>
    <row r="47" spans="1:3" x14ac:dyDescent="0.25">
      <c r="A47" s="9" t="s">
        <v>46</v>
      </c>
      <c r="B47" s="12">
        <v>8759.6774799481482</v>
      </c>
      <c r="C47">
        <f>SAFADModel_final_000038[[#This Row],[Whole Building:Facility Total Electric Demand Power '[W'](Hourly) ]]/1000</f>
        <v>8.7596774799481487</v>
      </c>
    </row>
    <row r="48" spans="1:3" x14ac:dyDescent="0.25">
      <c r="A48" s="9" t="s">
        <v>47</v>
      </c>
      <c r="B48" s="12">
        <v>8720.8408133290686</v>
      </c>
      <c r="C48">
        <f>SAFADModel_final_000038[[#This Row],[Whole Building:Facility Total Electric Demand Power '[W'](Hourly) ]]/1000</f>
        <v>8.7208408133290689</v>
      </c>
    </row>
    <row r="49" spans="1:3" x14ac:dyDescent="0.25">
      <c r="A49" s="9" t="s">
        <v>48</v>
      </c>
      <c r="B49" s="12">
        <v>8680.5858182606407</v>
      </c>
      <c r="C49">
        <f>SAFADModel_final_000038[[#This Row],[Whole Building:Facility Total Electric Demand Power '[W'](Hourly) ]]/1000</f>
        <v>8.6805858182606404</v>
      </c>
    </row>
    <row r="50" spans="1:3" x14ac:dyDescent="0.25">
      <c r="A50" s="9" t="s">
        <v>49</v>
      </c>
      <c r="B50" s="12">
        <v>8633.9104272195309</v>
      </c>
      <c r="C50">
        <f>SAFADModel_final_000038[[#This Row],[Whole Building:Facility Total Electric Demand Power '[W'](Hourly) ]]/1000</f>
        <v>8.6339104272195311</v>
      </c>
    </row>
    <row r="51" spans="1:3" x14ac:dyDescent="0.25">
      <c r="A51" s="9" t="s">
        <v>50</v>
      </c>
      <c r="B51" s="12">
        <v>8592.201524944694</v>
      </c>
      <c r="C51">
        <f>SAFADModel_final_000038[[#This Row],[Whole Building:Facility Total Electric Demand Power '[W'](Hourly) ]]/1000</f>
        <v>8.5922015249446932</v>
      </c>
    </row>
    <row r="52" spans="1:3" x14ac:dyDescent="0.25">
      <c r="A52" s="9" t="s">
        <v>51</v>
      </c>
      <c r="B52" s="12">
        <v>8545.1974598913748</v>
      </c>
      <c r="C52">
        <f>SAFADModel_final_000038[[#This Row],[Whole Building:Facility Total Electric Demand Power '[W'](Hourly) ]]/1000</f>
        <v>8.5451974598913747</v>
      </c>
    </row>
    <row r="53" spans="1:3" x14ac:dyDescent="0.25">
      <c r="A53" s="9" t="s">
        <v>52</v>
      </c>
      <c r="B53" s="12">
        <v>8505.0519752776618</v>
      </c>
      <c r="C53">
        <f>SAFADModel_final_000038[[#This Row],[Whole Building:Facility Total Electric Demand Power '[W'](Hourly) ]]/1000</f>
        <v>8.5050519752776612</v>
      </c>
    </row>
    <row r="54" spans="1:3" x14ac:dyDescent="0.25">
      <c r="A54" s="9" t="s">
        <v>53</v>
      </c>
      <c r="B54" s="12">
        <v>8464.0099974316527</v>
      </c>
      <c r="C54">
        <f>SAFADModel_final_000038[[#This Row],[Whole Building:Facility Total Electric Demand Power '[W'](Hourly) ]]/1000</f>
        <v>8.4640099974316527</v>
      </c>
    </row>
    <row r="55" spans="1:3" x14ac:dyDescent="0.25">
      <c r="A55" s="9" t="s">
        <v>54</v>
      </c>
      <c r="B55" s="12">
        <v>8455.732088353283</v>
      </c>
      <c r="C55">
        <f>SAFADModel_final_000038[[#This Row],[Whole Building:Facility Total Electric Demand Power '[W'](Hourly) ]]/1000</f>
        <v>8.4557320883532832</v>
      </c>
    </row>
    <row r="56" spans="1:3" x14ac:dyDescent="0.25">
      <c r="A56" s="9" t="s">
        <v>55</v>
      </c>
      <c r="B56" s="12">
        <v>8531.6414698798326</v>
      </c>
      <c r="C56">
        <f>SAFADModel_final_000038[[#This Row],[Whole Building:Facility Total Electric Demand Power '[W'](Hourly) ]]/1000</f>
        <v>8.5316414698798333</v>
      </c>
    </row>
    <row r="57" spans="1:3" x14ac:dyDescent="0.25">
      <c r="A57" s="9" t="s">
        <v>56</v>
      </c>
      <c r="B57" s="12">
        <v>25405.103364344192</v>
      </c>
      <c r="C57">
        <f>SAFADModel_final_000038[[#This Row],[Whole Building:Facility Total Electric Demand Power '[W'](Hourly) ]]/1000</f>
        <v>25.405103364344193</v>
      </c>
    </row>
    <row r="58" spans="1:3" x14ac:dyDescent="0.25">
      <c r="A58" s="9" t="s">
        <v>57</v>
      </c>
      <c r="B58" s="12">
        <v>79021.289287006904</v>
      </c>
      <c r="C58">
        <f>SAFADModel_final_000038[[#This Row],[Whole Building:Facility Total Electric Demand Power '[W'](Hourly) ]]/1000</f>
        <v>79.021289287006908</v>
      </c>
    </row>
    <row r="59" spans="1:3" x14ac:dyDescent="0.25">
      <c r="A59" s="9" t="s">
        <v>58</v>
      </c>
      <c r="B59" s="12">
        <v>131882.55319000105</v>
      </c>
      <c r="C59">
        <f>SAFADModel_final_000038[[#This Row],[Whole Building:Facility Total Electric Demand Power '[W'](Hourly) ]]/1000</f>
        <v>131.88255319000106</v>
      </c>
    </row>
    <row r="60" spans="1:3" x14ac:dyDescent="0.25">
      <c r="A60" s="9" t="s">
        <v>59</v>
      </c>
      <c r="B60" s="12">
        <v>166139.29204324199</v>
      </c>
      <c r="C60">
        <f>SAFADModel_final_000038[[#This Row],[Whole Building:Facility Total Electric Demand Power '[W'](Hourly) ]]/1000</f>
        <v>166.13929204324199</v>
      </c>
    </row>
    <row r="61" spans="1:3" x14ac:dyDescent="0.25">
      <c r="A61" s="9" t="s">
        <v>60</v>
      </c>
      <c r="B61" s="12">
        <v>195708.5869604123</v>
      </c>
      <c r="C61">
        <f>SAFADModel_final_000038[[#This Row],[Whole Building:Facility Total Electric Demand Power '[W'](Hourly) ]]/1000</f>
        <v>195.7085869604123</v>
      </c>
    </row>
    <row r="62" spans="1:3" x14ac:dyDescent="0.25">
      <c r="A62" s="9" t="s">
        <v>61</v>
      </c>
      <c r="B62" s="12">
        <v>194697.87262746261</v>
      </c>
      <c r="C62">
        <f>SAFADModel_final_000038[[#This Row],[Whole Building:Facility Total Electric Demand Power '[W'](Hourly) ]]/1000</f>
        <v>194.6978726274626</v>
      </c>
    </row>
    <row r="63" spans="1:3" x14ac:dyDescent="0.25">
      <c r="A63" s="9" t="s">
        <v>62</v>
      </c>
      <c r="B63" s="12">
        <v>186062.86192139622</v>
      </c>
      <c r="C63">
        <f>SAFADModel_final_000038[[#This Row],[Whole Building:Facility Total Electric Demand Power '[W'](Hourly) ]]/1000</f>
        <v>186.06286192139623</v>
      </c>
    </row>
    <row r="64" spans="1:3" x14ac:dyDescent="0.25">
      <c r="A64" s="9" t="s">
        <v>63</v>
      </c>
      <c r="B64" s="12">
        <v>192139.69583840677</v>
      </c>
      <c r="C64">
        <f>SAFADModel_final_000038[[#This Row],[Whole Building:Facility Total Electric Demand Power '[W'](Hourly) ]]/1000</f>
        <v>192.13969583840677</v>
      </c>
    </row>
    <row r="65" spans="1:3" x14ac:dyDescent="0.25">
      <c r="A65" s="9" t="s">
        <v>64</v>
      </c>
      <c r="B65" s="12">
        <v>170826.44281318525</v>
      </c>
      <c r="C65">
        <f>SAFADModel_final_000038[[#This Row],[Whole Building:Facility Total Electric Demand Power '[W'](Hourly) ]]/1000</f>
        <v>170.82644281318525</v>
      </c>
    </row>
    <row r="66" spans="1:3" x14ac:dyDescent="0.25">
      <c r="A66" s="9" t="s">
        <v>65</v>
      </c>
      <c r="B66" s="12">
        <v>98204.246607068693</v>
      </c>
      <c r="C66">
        <f>SAFADModel_final_000038[[#This Row],[Whole Building:Facility Total Electric Demand Power '[W'](Hourly) ]]/1000</f>
        <v>98.204246607068697</v>
      </c>
    </row>
    <row r="67" spans="1:3" x14ac:dyDescent="0.25">
      <c r="A67" s="9" t="s">
        <v>66</v>
      </c>
      <c r="B67" s="12">
        <v>52835.898364248278</v>
      </c>
      <c r="C67">
        <f>SAFADModel_final_000038[[#This Row],[Whole Building:Facility Total Electric Demand Power '[W'](Hourly) ]]/1000</f>
        <v>52.83589836424828</v>
      </c>
    </row>
    <row r="68" spans="1:3" x14ac:dyDescent="0.25">
      <c r="A68" s="9" t="s">
        <v>67</v>
      </c>
      <c r="B68" s="12">
        <v>23753.070988298608</v>
      </c>
      <c r="C68">
        <f>SAFADModel_final_000038[[#This Row],[Whole Building:Facility Total Electric Demand Power '[W'](Hourly) ]]/1000</f>
        <v>23.75307098829861</v>
      </c>
    </row>
    <row r="69" spans="1:3" x14ac:dyDescent="0.25">
      <c r="A69" s="9" t="s">
        <v>68</v>
      </c>
      <c r="B69" s="12">
        <v>9565.2293997583638</v>
      </c>
      <c r="C69">
        <f>SAFADModel_final_000038[[#This Row],[Whole Building:Facility Total Electric Demand Power '[W'](Hourly) ]]/1000</f>
        <v>9.5652293997583637</v>
      </c>
    </row>
    <row r="70" spans="1:3" x14ac:dyDescent="0.25">
      <c r="A70" s="9" t="s">
        <v>69</v>
      </c>
      <c r="B70" s="12">
        <v>9132.4088461067422</v>
      </c>
      <c r="C70">
        <f>SAFADModel_final_000038[[#This Row],[Whole Building:Facility Total Electric Demand Power '[W'](Hourly) ]]/1000</f>
        <v>9.1324088461067419</v>
      </c>
    </row>
    <row r="71" spans="1:3" x14ac:dyDescent="0.25">
      <c r="A71" s="9" t="s">
        <v>70</v>
      </c>
      <c r="B71" s="12">
        <v>8700.068580790432</v>
      </c>
      <c r="C71">
        <f>SAFADModel_final_000038[[#This Row],[Whole Building:Facility Total Electric Demand Power '[W'](Hourly) ]]/1000</f>
        <v>8.7000685807904325</v>
      </c>
    </row>
    <row r="72" spans="1:3" x14ac:dyDescent="0.25">
      <c r="A72" s="9" t="s">
        <v>71</v>
      </c>
      <c r="B72" s="12">
        <v>8681.0318126747661</v>
      </c>
      <c r="C72">
        <f>SAFADModel_final_000038[[#This Row],[Whole Building:Facility Total Electric Demand Power '[W'](Hourly) ]]/1000</f>
        <v>8.6810318126747656</v>
      </c>
    </row>
    <row r="73" spans="1:3" x14ac:dyDescent="0.25">
      <c r="A73" s="9" t="s">
        <v>72</v>
      </c>
      <c r="B73" s="12">
        <v>8661.0308624165027</v>
      </c>
      <c r="C73">
        <f>SAFADModel_final_000038[[#This Row],[Whole Building:Facility Total Electric Demand Power '[W'](Hourly) ]]/1000</f>
        <v>8.6610308624165029</v>
      </c>
    </row>
    <row r="74" spans="1:3" x14ac:dyDescent="0.25">
      <c r="A74" s="9" t="s">
        <v>73</v>
      </c>
      <c r="B74" s="12">
        <v>8637.1042616152026</v>
      </c>
      <c r="C74">
        <f>SAFADModel_final_000038[[#This Row],[Whole Building:Facility Total Electric Demand Power '[W'](Hourly) ]]/1000</f>
        <v>8.6371042616152032</v>
      </c>
    </row>
    <row r="75" spans="1:3" x14ac:dyDescent="0.25">
      <c r="A75" s="9" t="s">
        <v>74</v>
      </c>
      <c r="B75" s="12">
        <v>8609.9566592060055</v>
      </c>
      <c r="C75">
        <f>SAFADModel_final_000038[[#This Row],[Whole Building:Facility Total Electric Demand Power '[W'](Hourly) ]]/1000</f>
        <v>8.6099566592060057</v>
      </c>
    </row>
    <row r="76" spans="1:3" x14ac:dyDescent="0.25">
      <c r="A76" s="9" t="s">
        <v>75</v>
      </c>
      <c r="B76" s="12">
        <v>8579.970129491423</v>
      </c>
      <c r="C76">
        <f>SAFADModel_final_000038[[#This Row],[Whole Building:Facility Total Electric Demand Power '[W'](Hourly) ]]/1000</f>
        <v>8.5799701294914232</v>
      </c>
    </row>
    <row r="77" spans="1:3" x14ac:dyDescent="0.25">
      <c r="A77" s="9" t="s">
        <v>76</v>
      </c>
      <c r="B77" s="12">
        <v>8548.7952098897968</v>
      </c>
      <c r="C77">
        <f>SAFADModel_final_000038[[#This Row],[Whole Building:Facility Total Electric Demand Power '[W'](Hourly) ]]/1000</f>
        <v>8.5487952098897964</v>
      </c>
    </row>
    <row r="78" spans="1:3" x14ac:dyDescent="0.25">
      <c r="A78" s="9" t="s">
        <v>77</v>
      </c>
      <c r="B78" s="12">
        <v>8524.7930661441151</v>
      </c>
      <c r="C78">
        <f>SAFADModel_final_000038[[#This Row],[Whole Building:Facility Total Electric Demand Power '[W'](Hourly) ]]/1000</f>
        <v>8.5247930661441149</v>
      </c>
    </row>
    <row r="79" spans="1:3" x14ac:dyDescent="0.25">
      <c r="A79" s="9" t="s">
        <v>78</v>
      </c>
      <c r="B79" s="12">
        <v>8517.5130120262493</v>
      </c>
      <c r="C79">
        <f>SAFADModel_final_000038[[#This Row],[Whole Building:Facility Total Electric Demand Power '[W'](Hourly) ]]/1000</f>
        <v>8.5175130120262494</v>
      </c>
    </row>
    <row r="80" spans="1:3" x14ac:dyDescent="0.25">
      <c r="A80" s="9" t="s">
        <v>79</v>
      </c>
      <c r="B80" s="12">
        <v>8588.1681368062509</v>
      </c>
      <c r="C80">
        <f>SAFADModel_final_000038[[#This Row],[Whole Building:Facility Total Electric Demand Power '[W'](Hourly) ]]/1000</f>
        <v>8.5881681368062512</v>
      </c>
    </row>
    <row r="81" spans="1:3" x14ac:dyDescent="0.25">
      <c r="A81" s="9" t="s">
        <v>80</v>
      </c>
      <c r="B81" s="12">
        <v>23606.037823560811</v>
      </c>
      <c r="C81">
        <f>SAFADModel_final_000038[[#This Row],[Whole Building:Facility Total Electric Demand Power '[W'](Hourly) ]]/1000</f>
        <v>23.606037823560811</v>
      </c>
    </row>
    <row r="82" spans="1:3" x14ac:dyDescent="0.25">
      <c r="A82" s="9" t="s">
        <v>81</v>
      </c>
      <c r="B82" s="12">
        <v>122529.76417637408</v>
      </c>
      <c r="C82">
        <f>SAFADModel_final_000038[[#This Row],[Whole Building:Facility Total Electric Demand Power '[W'](Hourly) ]]/1000</f>
        <v>122.52976417637409</v>
      </c>
    </row>
    <row r="83" spans="1:3" x14ac:dyDescent="0.25">
      <c r="A83" s="9" t="s">
        <v>82</v>
      </c>
      <c r="B83" s="12">
        <v>165484.05204810677</v>
      </c>
      <c r="C83">
        <f>SAFADModel_final_000038[[#This Row],[Whole Building:Facility Total Electric Demand Power '[W'](Hourly) ]]/1000</f>
        <v>165.48405204810678</v>
      </c>
    </row>
    <row r="84" spans="1:3" x14ac:dyDescent="0.25">
      <c r="A84" s="9" t="s">
        <v>83</v>
      </c>
      <c r="B84" s="12">
        <v>179509.5564780306</v>
      </c>
      <c r="C84">
        <f>SAFADModel_final_000038[[#This Row],[Whole Building:Facility Total Electric Demand Power '[W'](Hourly) ]]/1000</f>
        <v>179.50955647803059</v>
      </c>
    </row>
    <row r="85" spans="1:3" x14ac:dyDescent="0.25">
      <c r="A85" s="9" t="s">
        <v>84</v>
      </c>
      <c r="B85" s="12">
        <v>178030.57579926428</v>
      </c>
      <c r="C85">
        <f>SAFADModel_final_000038[[#This Row],[Whole Building:Facility Total Electric Demand Power '[W'](Hourly) ]]/1000</f>
        <v>178.03057579926428</v>
      </c>
    </row>
    <row r="86" spans="1:3" x14ac:dyDescent="0.25">
      <c r="A86" s="9" t="s">
        <v>85</v>
      </c>
      <c r="B86" s="12">
        <v>177494.43946579736</v>
      </c>
      <c r="C86">
        <f>SAFADModel_final_000038[[#This Row],[Whole Building:Facility Total Electric Demand Power '[W'](Hourly) ]]/1000</f>
        <v>177.49443946579737</v>
      </c>
    </row>
    <row r="87" spans="1:3" x14ac:dyDescent="0.25">
      <c r="A87" s="9" t="s">
        <v>86</v>
      </c>
      <c r="B87" s="12">
        <v>190277.2293175497</v>
      </c>
      <c r="C87">
        <f>SAFADModel_final_000038[[#This Row],[Whole Building:Facility Total Electric Demand Power '[W'](Hourly) ]]/1000</f>
        <v>190.27722931754971</v>
      </c>
    </row>
    <row r="88" spans="1:3" x14ac:dyDescent="0.25">
      <c r="A88" s="9" t="s">
        <v>87</v>
      </c>
      <c r="B88" s="12">
        <v>198201.19227337177</v>
      </c>
      <c r="C88">
        <f>SAFADModel_final_000038[[#This Row],[Whole Building:Facility Total Electric Demand Power '[W'](Hourly) ]]/1000</f>
        <v>198.20119227337176</v>
      </c>
    </row>
    <row r="89" spans="1:3" x14ac:dyDescent="0.25">
      <c r="A89" s="9" t="s">
        <v>88</v>
      </c>
      <c r="B89" s="12">
        <v>199634.91603871665</v>
      </c>
      <c r="C89">
        <f>SAFADModel_final_000038[[#This Row],[Whole Building:Facility Total Electric Demand Power '[W'](Hourly) ]]/1000</f>
        <v>199.63491603871665</v>
      </c>
    </row>
    <row r="90" spans="1:3" x14ac:dyDescent="0.25">
      <c r="A90" s="9" t="s">
        <v>89</v>
      </c>
      <c r="B90" s="12">
        <v>184423.80940896404</v>
      </c>
      <c r="C90">
        <f>SAFADModel_final_000038[[#This Row],[Whole Building:Facility Total Electric Demand Power '[W'](Hourly) ]]/1000</f>
        <v>184.42380940896405</v>
      </c>
    </row>
    <row r="91" spans="1:3" x14ac:dyDescent="0.25">
      <c r="A91" s="9" t="s">
        <v>90</v>
      </c>
      <c r="B91" s="12">
        <v>89574.106535973129</v>
      </c>
      <c r="C91">
        <f>SAFADModel_final_000038[[#This Row],[Whole Building:Facility Total Electric Demand Power '[W'](Hourly) ]]/1000</f>
        <v>89.574106535973129</v>
      </c>
    </row>
    <row r="92" spans="1:3" x14ac:dyDescent="0.25">
      <c r="A92" s="9" t="s">
        <v>91</v>
      </c>
      <c r="B92" s="12">
        <v>65482.892483433156</v>
      </c>
      <c r="C92">
        <f>SAFADModel_final_000038[[#This Row],[Whole Building:Facility Total Electric Demand Power '[W'](Hourly) ]]/1000</f>
        <v>65.482892483433162</v>
      </c>
    </row>
    <row r="93" spans="1:3" x14ac:dyDescent="0.25">
      <c r="A93" s="9" t="s">
        <v>92</v>
      </c>
      <c r="B93" s="12">
        <v>47928.834728523994</v>
      </c>
      <c r="C93">
        <f>SAFADModel_final_000038[[#This Row],[Whole Building:Facility Total Electric Demand Power '[W'](Hourly) ]]/1000</f>
        <v>47.928834728523995</v>
      </c>
    </row>
    <row r="94" spans="1:3" x14ac:dyDescent="0.25">
      <c r="A94" s="9" t="s">
        <v>93</v>
      </c>
      <c r="B94" s="12">
        <v>8736.405079821101</v>
      </c>
      <c r="C94">
        <f>SAFADModel_final_000038[[#This Row],[Whole Building:Facility Total Electric Demand Power '[W'](Hourly) ]]/1000</f>
        <v>8.7364050798211004</v>
      </c>
    </row>
    <row r="95" spans="1:3" x14ac:dyDescent="0.25">
      <c r="A95" s="9" t="s">
        <v>94</v>
      </c>
      <c r="B95" s="12">
        <v>8717.0531173618583</v>
      </c>
      <c r="C95">
        <f>SAFADModel_final_000038[[#This Row],[Whole Building:Facility Total Electric Demand Power '[W'](Hourly) ]]/1000</f>
        <v>8.7170531173618588</v>
      </c>
    </row>
    <row r="96" spans="1:3" x14ac:dyDescent="0.25">
      <c r="A96" s="9" t="s">
        <v>95</v>
      </c>
      <c r="B96" s="12">
        <v>8693.1733509713213</v>
      </c>
      <c r="C96">
        <f>SAFADModel_final_000038[[#This Row],[Whole Building:Facility Total Electric Demand Power '[W'](Hourly) ]]/1000</f>
        <v>8.6931733509713212</v>
      </c>
    </row>
    <row r="97" spans="1:3" x14ac:dyDescent="0.25">
      <c r="A97" s="9" t="s">
        <v>96</v>
      </c>
      <c r="B97" s="12">
        <v>8676.3890295978799</v>
      </c>
      <c r="C97">
        <f>SAFADModel_final_000038[[#This Row],[Whole Building:Facility Total Electric Demand Power '[W'](Hourly) ]]/1000</f>
        <v>8.6763890295978801</v>
      </c>
    </row>
    <row r="98" spans="1:3" x14ac:dyDescent="0.25">
      <c r="A98" s="9" t="s">
        <v>97</v>
      </c>
      <c r="B98" s="12">
        <v>8675.7272896468476</v>
      </c>
      <c r="C98">
        <f>SAFADModel_final_000038[[#This Row],[Whole Building:Facility Total Electric Demand Power '[W'](Hourly) ]]/1000</f>
        <v>8.6757272896468471</v>
      </c>
    </row>
    <row r="99" spans="1:3" x14ac:dyDescent="0.25">
      <c r="A99" s="9" t="s">
        <v>98</v>
      </c>
      <c r="B99" s="12">
        <v>8674.305481547015</v>
      </c>
      <c r="C99">
        <f>SAFADModel_final_000038[[#This Row],[Whole Building:Facility Total Electric Demand Power '[W'](Hourly) ]]/1000</f>
        <v>8.6743054815470142</v>
      </c>
    </row>
    <row r="100" spans="1:3" x14ac:dyDescent="0.25">
      <c r="A100" s="9" t="s">
        <v>99</v>
      </c>
      <c r="B100" s="12">
        <v>8655.0508953732187</v>
      </c>
      <c r="C100">
        <f>SAFADModel_final_000038[[#This Row],[Whole Building:Facility Total Electric Demand Power '[W'](Hourly) ]]/1000</f>
        <v>8.6550508953732184</v>
      </c>
    </row>
    <row r="101" spans="1:3" x14ac:dyDescent="0.25">
      <c r="A101" s="9" t="s">
        <v>100</v>
      </c>
      <c r="B101" s="12">
        <v>8608.7134961681077</v>
      </c>
      <c r="C101">
        <f>SAFADModel_final_000038[[#This Row],[Whole Building:Facility Total Electric Demand Power '[W'](Hourly) ]]/1000</f>
        <v>8.6087134961681073</v>
      </c>
    </row>
    <row r="102" spans="1:3" x14ac:dyDescent="0.25">
      <c r="A102" s="9" t="s">
        <v>101</v>
      </c>
      <c r="B102" s="12">
        <v>8557.3628507914491</v>
      </c>
      <c r="C102">
        <f>SAFADModel_final_000038[[#This Row],[Whole Building:Facility Total Electric Demand Power '[W'](Hourly) ]]/1000</f>
        <v>8.5573628507914492</v>
      </c>
    </row>
    <row r="103" spans="1:3" x14ac:dyDescent="0.25">
      <c r="A103" s="9" t="s">
        <v>102</v>
      </c>
      <c r="B103" s="12">
        <v>8538.767605222376</v>
      </c>
      <c r="C103">
        <f>SAFADModel_final_000038[[#This Row],[Whole Building:Facility Total Electric Demand Power '[W'](Hourly) ]]/1000</f>
        <v>8.5387676052223753</v>
      </c>
    </row>
    <row r="104" spans="1:3" x14ac:dyDescent="0.25">
      <c r="A104" s="9" t="s">
        <v>103</v>
      </c>
      <c r="B104" s="12">
        <v>8579.5258992770487</v>
      </c>
      <c r="C104">
        <f>SAFADModel_final_000038[[#This Row],[Whole Building:Facility Total Electric Demand Power '[W'](Hourly) ]]/1000</f>
        <v>8.5795258992770478</v>
      </c>
    </row>
    <row r="105" spans="1:3" x14ac:dyDescent="0.25">
      <c r="A105" s="9" t="s">
        <v>104</v>
      </c>
      <c r="B105" s="12">
        <v>29052.251539808803</v>
      </c>
      <c r="C105">
        <f>SAFADModel_final_000038[[#This Row],[Whole Building:Facility Total Electric Demand Power '[W'](Hourly) ]]/1000</f>
        <v>29.052251539808804</v>
      </c>
    </row>
    <row r="106" spans="1:3" x14ac:dyDescent="0.25">
      <c r="A106" s="9" t="s">
        <v>105</v>
      </c>
      <c r="B106" s="12">
        <v>95055.300527617335</v>
      </c>
      <c r="C106">
        <f>SAFADModel_final_000038[[#This Row],[Whole Building:Facility Total Electric Demand Power '[W'](Hourly) ]]/1000</f>
        <v>95.055300527617334</v>
      </c>
    </row>
    <row r="107" spans="1:3" x14ac:dyDescent="0.25">
      <c r="A107" s="9" t="s">
        <v>106</v>
      </c>
      <c r="B107" s="12">
        <v>162120.53171925686</v>
      </c>
      <c r="C107">
        <f>SAFADModel_final_000038[[#This Row],[Whole Building:Facility Total Electric Demand Power '[W'](Hourly) ]]/1000</f>
        <v>162.12053171925686</v>
      </c>
    </row>
    <row r="108" spans="1:3" x14ac:dyDescent="0.25">
      <c r="A108" s="9" t="s">
        <v>107</v>
      </c>
      <c r="B108" s="12">
        <v>167268.50625700541</v>
      </c>
      <c r="C108">
        <f>SAFADModel_final_000038[[#This Row],[Whole Building:Facility Total Electric Demand Power '[W'](Hourly) ]]/1000</f>
        <v>167.26850625700541</v>
      </c>
    </row>
    <row r="109" spans="1:3" x14ac:dyDescent="0.25">
      <c r="A109" s="9" t="s">
        <v>108</v>
      </c>
      <c r="B109" s="12">
        <v>171494.43271722086</v>
      </c>
      <c r="C109">
        <f>SAFADModel_final_000038[[#This Row],[Whole Building:Facility Total Electric Demand Power '[W'](Hourly) ]]/1000</f>
        <v>171.49443271722086</v>
      </c>
    </row>
    <row r="110" spans="1:3" x14ac:dyDescent="0.25">
      <c r="A110" s="9" t="s">
        <v>109</v>
      </c>
      <c r="B110" s="12">
        <v>177359.71432959358</v>
      </c>
      <c r="C110">
        <f>SAFADModel_final_000038[[#This Row],[Whole Building:Facility Total Electric Demand Power '[W'](Hourly) ]]/1000</f>
        <v>177.35971432959357</v>
      </c>
    </row>
    <row r="111" spans="1:3" x14ac:dyDescent="0.25">
      <c r="A111" s="9" t="s">
        <v>110</v>
      </c>
      <c r="B111" s="12">
        <v>182065.75048086754</v>
      </c>
      <c r="C111">
        <f>SAFADModel_final_000038[[#This Row],[Whole Building:Facility Total Electric Demand Power '[W'](Hourly) ]]/1000</f>
        <v>182.06575048086754</v>
      </c>
    </row>
    <row r="112" spans="1:3" x14ac:dyDescent="0.25">
      <c r="A112" s="9" t="s">
        <v>111</v>
      </c>
      <c r="B112" s="12">
        <v>174968.59655421934</v>
      </c>
      <c r="C112">
        <f>SAFADModel_final_000038[[#This Row],[Whole Building:Facility Total Electric Demand Power '[W'](Hourly) ]]/1000</f>
        <v>174.96859655421935</v>
      </c>
    </row>
    <row r="113" spans="1:3" x14ac:dyDescent="0.25">
      <c r="A113" s="9" t="s">
        <v>112</v>
      </c>
      <c r="B113" s="12">
        <v>154976.47206713064</v>
      </c>
      <c r="C113">
        <f>SAFADModel_final_000038[[#This Row],[Whole Building:Facility Total Electric Demand Power '[W'](Hourly) ]]/1000</f>
        <v>154.97647206713063</v>
      </c>
    </row>
    <row r="114" spans="1:3" x14ac:dyDescent="0.25">
      <c r="A114" s="9" t="s">
        <v>113</v>
      </c>
      <c r="B114" s="12">
        <v>141551.06576252801</v>
      </c>
      <c r="C114">
        <f>SAFADModel_final_000038[[#This Row],[Whole Building:Facility Total Electric Demand Power '[W'](Hourly) ]]/1000</f>
        <v>141.55106576252803</v>
      </c>
    </row>
    <row r="115" spans="1:3" x14ac:dyDescent="0.25">
      <c r="A115" s="9" t="s">
        <v>114</v>
      </c>
      <c r="B115" s="12">
        <v>56871.460908371351</v>
      </c>
      <c r="C115">
        <f>SAFADModel_final_000038[[#This Row],[Whole Building:Facility Total Electric Demand Power '[W'](Hourly) ]]/1000</f>
        <v>56.871460908371354</v>
      </c>
    </row>
    <row r="116" spans="1:3" x14ac:dyDescent="0.25">
      <c r="A116" s="9" t="s">
        <v>115</v>
      </c>
      <c r="B116" s="12">
        <v>30511.483931366678</v>
      </c>
      <c r="C116">
        <f>SAFADModel_final_000038[[#This Row],[Whole Building:Facility Total Electric Demand Power '[W'](Hourly) ]]/1000</f>
        <v>30.511483931366676</v>
      </c>
    </row>
    <row r="117" spans="1:3" x14ac:dyDescent="0.25">
      <c r="A117" s="9" t="s">
        <v>116</v>
      </c>
      <c r="B117" s="12">
        <v>19322.453937107763</v>
      </c>
      <c r="C117">
        <f>SAFADModel_final_000038[[#This Row],[Whole Building:Facility Total Electric Demand Power '[W'](Hourly) ]]/1000</f>
        <v>19.322453937107763</v>
      </c>
    </row>
    <row r="118" spans="1:3" x14ac:dyDescent="0.25">
      <c r="A118" s="9" t="s">
        <v>117</v>
      </c>
      <c r="B118" s="12">
        <v>14012.605510918007</v>
      </c>
      <c r="C118">
        <f>SAFADModel_final_000038[[#This Row],[Whole Building:Facility Total Electric Demand Power '[W'](Hourly) ]]/1000</f>
        <v>14.012605510918007</v>
      </c>
    </row>
    <row r="119" spans="1:3" x14ac:dyDescent="0.25">
      <c r="A119" s="9" t="s">
        <v>118</v>
      </c>
      <c r="B119" s="12">
        <v>8715.7170872427032</v>
      </c>
      <c r="C119">
        <f>SAFADModel_final_000038[[#This Row],[Whole Building:Facility Total Electric Demand Power '[W'](Hourly) ]]/1000</f>
        <v>8.7157170872427034</v>
      </c>
    </row>
    <row r="120" spans="1:3" x14ac:dyDescent="0.25">
      <c r="A120" s="9" t="s">
        <v>119</v>
      </c>
      <c r="B120" s="12">
        <v>8695.8075219818656</v>
      </c>
      <c r="C120">
        <f>SAFADModel_final_000038[[#This Row],[Whole Building:Facility Total Electric Demand Power '[W'](Hourly) ]]/1000</f>
        <v>8.695807521981866</v>
      </c>
    </row>
    <row r="121" spans="1:3" x14ac:dyDescent="0.25">
      <c r="A121" s="9" t="s">
        <v>120</v>
      </c>
      <c r="B121" s="12">
        <v>8680.7110992123817</v>
      </c>
      <c r="C121">
        <f>SAFADModel_final_000038[[#This Row],[Whole Building:Facility Total Electric Demand Power '[W'](Hourly) ]]/1000</f>
        <v>8.680711099212381</v>
      </c>
    </row>
    <row r="122" spans="1:3" x14ac:dyDescent="0.25">
      <c r="A122" s="9" t="s">
        <v>533</v>
      </c>
      <c r="B122" s="12">
        <v>8674.0347142146948</v>
      </c>
      <c r="C122">
        <f>SAFADModel_final_000038[[#This Row],[Whole Building:Facility Total Electric Demand Power '[W'](Hourly) ]]/1000</f>
        <v>8.6740347142146952</v>
      </c>
    </row>
    <row r="123" spans="1:3" x14ac:dyDescent="0.25">
      <c r="A123" s="9" t="s">
        <v>534</v>
      </c>
      <c r="B123" s="12">
        <v>8669.2256436899261</v>
      </c>
      <c r="C123">
        <f>SAFADModel_final_000038[[#This Row],[Whole Building:Facility Total Electric Demand Power '[W'](Hourly) ]]/1000</f>
        <v>8.6692256436899253</v>
      </c>
    </row>
    <row r="124" spans="1:3" x14ac:dyDescent="0.25">
      <c r="A124" s="9" t="s">
        <v>535</v>
      </c>
      <c r="B124" s="12">
        <v>8645.6586746619851</v>
      </c>
      <c r="C124">
        <f>SAFADModel_final_000038[[#This Row],[Whole Building:Facility Total Electric Demand Power '[W'](Hourly) ]]/1000</f>
        <v>8.6456586746619859</v>
      </c>
    </row>
    <row r="125" spans="1:3" x14ac:dyDescent="0.25">
      <c r="A125" s="9" t="s">
        <v>536</v>
      </c>
      <c r="B125" s="12">
        <v>8589.3989396433008</v>
      </c>
      <c r="C125">
        <f>SAFADModel_final_000038[[#This Row],[Whole Building:Facility Total Electric Demand Power '[W'](Hourly) ]]/1000</f>
        <v>8.589398939643301</v>
      </c>
    </row>
    <row r="126" spans="1:3" x14ac:dyDescent="0.25">
      <c r="A126" s="9" t="s">
        <v>537</v>
      </c>
      <c r="B126" s="12">
        <v>8518.0376754732006</v>
      </c>
      <c r="C126">
        <f>SAFADModel_final_000038[[#This Row],[Whole Building:Facility Total Electric Demand Power '[W'](Hourly) ]]/1000</f>
        <v>8.5180376754732006</v>
      </c>
    </row>
    <row r="127" spans="1:3" x14ac:dyDescent="0.25">
      <c r="A127" s="9" t="s">
        <v>538</v>
      </c>
      <c r="B127" s="12">
        <v>8479.3186125224038</v>
      </c>
      <c r="C127">
        <f>SAFADModel_final_000038[[#This Row],[Whole Building:Facility Total Electric Demand Power '[W'](Hourly) ]]/1000</f>
        <v>8.4793186125224036</v>
      </c>
    </row>
    <row r="128" spans="1:3" x14ac:dyDescent="0.25">
      <c r="A128" s="9" t="s">
        <v>539</v>
      </c>
      <c r="B128" s="12">
        <v>8484.0577432999926</v>
      </c>
      <c r="C128">
        <f>SAFADModel_final_000038[[#This Row],[Whole Building:Facility Total Electric Demand Power '[W'](Hourly) ]]/1000</f>
        <v>8.4840577432999922</v>
      </c>
    </row>
    <row r="129" spans="1:3" x14ac:dyDescent="0.25">
      <c r="A129" s="9" t="s">
        <v>540</v>
      </c>
      <c r="B129" s="12">
        <v>8513.3807480910764</v>
      </c>
      <c r="C129">
        <f>SAFADModel_final_000038[[#This Row],[Whole Building:Facility Total Electric Demand Power '[W'](Hourly) ]]/1000</f>
        <v>8.5133807480910768</v>
      </c>
    </row>
    <row r="130" spans="1:3" x14ac:dyDescent="0.25">
      <c r="A130" s="9" t="s">
        <v>541</v>
      </c>
      <c r="B130" s="12">
        <v>34419.79072560199</v>
      </c>
      <c r="C130">
        <f>SAFADModel_final_000038[[#This Row],[Whole Building:Facility Total Electric Demand Power '[W'](Hourly) ]]/1000</f>
        <v>34.419790725601992</v>
      </c>
    </row>
    <row r="131" spans="1:3" x14ac:dyDescent="0.25">
      <c r="A131" s="9" t="s">
        <v>542</v>
      </c>
      <c r="B131" s="12">
        <v>47482.653426627512</v>
      </c>
      <c r="C131">
        <f>SAFADModel_final_000038[[#This Row],[Whole Building:Facility Total Electric Demand Power '[W'](Hourly) ]]/1000</f>
        <v>47.482653426627515</v>
      </c>
    </row>
    <row r="132" spans="1:3" x14ac:dyDescent="0.25">
      <c r="A132" s="9" t="s">
        <v>543</v>
      </c>
      <c r="B132" s="12">
        <v>55554.293179015316</v>
      </c>
      <c r="C132">
        <f>SAFADModel_final_000038[[#This Row],[Whole Building:Facility Total Electric Demand Power '[W'](Hourly) ]]/1000</f>
        <v>55.554293179015318</v>
      </c>
    </row>
    <row r="133" spans="1:3" x14ac:dyDescent="0.25">
      <c r="A133" s="9" t="s">
        <v>544</v>
      </c>
      <c r="B133" s="12">
        <v>49907.367262312757</v>
      </c>
      <c r="C133">
        <f>SAFADModel_final_000038[[#This Row],[Whole Building:Facility Total Electric Demand Power '[W'](Hourly) ]]/1000</f>
        <v>49.907367262312754</v>
      </c>
    </row>
    <row r="134" spans="1:3" x14ac:dyDescent="0.25">
      <c r="A134" s="9" t="s">
        <v>545</v>
      </c>
      <c r="B134" s="12">
        <v>62512.335593184638</v>
      </c>
      <c r="C134">
        <f>SAFADModel_final_000038[[#This Row],[Whole Building:Facility Total Electric Demand Power '[W'](Hourly) ]]/1000</f>
        <v>62.512335593184638</v>
      </c>
    </row>
    <row r="135" spans="1:3" x14ac:dyDescent="0.25">
      <c r="A135" s="9" t="s">
        <v>546</v>
      </c>
      <c r="B135" s="12">
        <v>60463.885898193075</v>
      </c>
      <c r="C135">
        <f>SAFADModel_final_000038[[#This Row],[Whole Building:Facility Total Electric Demand Power '[W'](Hourly) ]]/1000</f>
        <v>60.463885898193077</v>
      </c>
    </row>
    <row r="136" spans="1:3" x14ac:dyDescent="0.25">
      <c r="A136" s="9" t="s">
        <v>547</v>
      </c>
      <c r="B136" s="12">
        <v>62627.485888011426</v>
      </c>
      <c r="C136">
        <f>SAFADModel_final_000038[[#This Row],[Whole Building:Facility Total Electric Demand Power '[W'](Hourly) ]]/1000</f>
        <v>62.627485888011428</v>
      </c>
    </row>
    <row r="137" spans="1:3" x14ac:dyDescent="0.25">
      <c r="A137" s="9" t="s">
        <v>548</v>
      </c>
      <c r="B137" s="12">
        <v>57289.484297341951</v>
      </c>
      <c r="C137">
        <f>SAFADModel_final_000038[[#This Row],[Whole Building:Facility Total Electric Demand Power '[W'](Hourly) ]]/1000</f>
        <v>57.28948429734195</v>
      </c>
    </row>
    <row r="138" spans="1:3" x14ac:dyDescent="0.25">
      <c r="A138" s="9" t="s">
        <v>549</v>
      </c>
      <c r="B138" s="12">
        <v>48086.543552388088</v>
      </c>
      <c r="C138">
        <f>SAFADModel_final_000038[[#This Row],[Whole Building:Facility Total Electric Demand Power '[W'](Hourly) ]]/1000</f>
        <v>48.086543552388086</v>
      </c>
    </row>
    <row r="139" spans="1:3" x14ac:dyDescent="0.25">
      <c r="A139" s="9" t="s">
        <v>550</v>
      </c>
      <c r="B139" s="12">
        <v>40875.620119004896</v>
      </c>
      <c r="C139">
        <f>SAFADModel_final_000038[[#This Row],[Whole Building:Facility Total Electric Demand Power '[W'](Hourly) ]]/1000</f>
        <v>40.875620119004893</v>
      </c>
    </row>
    <row r="140" spans="1:3" x14ac:dyDescent="0.25">
      <c r="A140" s="9" t="s">
        <v>551</v>
      </c>
      <c r="B140" s="12">
        <v>31600.454088712137</v>
      </c>
      <c r="C140">
        <f>SAFADModel_final_000038[[#This Row],[Whole Building:Facility Total Electric Demand Power '[W'](Hourly) ]]/1000</f>
        <v>31.600454088712137</v>
      </c>
    </row>
    <row r="141" spans="1:3" x14ac:dyDescent="0.25">
      <c r="A141" s="9" t="s">
        <v>552</v>
      </c>
      <c r="B141" s="12">
        <v>17746.136413286164</v>
      </c>
      <c r="C141">
        <f>SAFADModel_final_000038[[#This Row],[Whole Building:Facility Total Electric Demand Power '[W'](Hourly) ]]/1000</f>
        <v>17.746136413286163</v>
      </c>
    </row>
    <row r="142" spans="1:3" x14ac:dyDescent="0.25">
      <c r="A142" s="9" t="s">
        <v>553</v>
      </c>
      <c r="B142" s="12">
        <v>15874.156615896065</v>
      </c>
      <c r="C142">
        <f>SAFADModel_final_000038[[#This Row],[Whole Building:Facility Total Electric Demand Power '[W'](Hourly) ]]/1000</f>
        <v>15.874156615896066</v>
      </c>
    </row>
    <row r="143" spans="1:3" x14ac:dyDescent="0.25">
      <c r="A143" s="9" t="s">
        <v>554</v>
      </c>
      <c r="B143" s="12">
        <v>8674.1774122790284</v>
      </c>
      <c r="C143">
        <f>SAFADModel_final_000038[[#This Row],[Whole Building:Facility Total Electric Demand Power '[W'](Hourly) ]]/1000</f>
        <v>8.6741774122790289</v>
      </c>
    </row>
    <row r="144" spans="1:3" x14ac:dyDescent="0.25">
      <c r="A144" s="9" t="s">
        <v>555</v>
      </c>
      <c r="B144" s="12">
        <v>8642.9491407968981</v>
      </c>
      <c r="C144">
        <f>SAFADModel_final_000038[[#This Row],[Whole Building:Facility Total Electric Demand Power '[W'](Hourly) ]]/1000</f>
        <v>8.6429491407968975</v>
      </c>
    </row>
    <row r="145" spans="1:3" x14ac:dyDescent="0.25">
      <c r="A145" s="9" t="s">
        <v>556</v>
      </c>
      <c r="B145" s="12">
        <v>8621.5912644433647</v>
      </c>
      <c r="C145">
        <f>SAFADModel_final_000038[[#This Row],[Whole Building:Facility Total Electric Demand Power '[W'](Hourly) ]]/1000</f>
        <v>8.6215912644433654</v>
      </c>
    </row>
    <row r="146" spans="1:3" x14ac:dyDescent="0.25">
      <c r="A146" s="9" t="s">
        <v>557</v>
      </c>
      <c r="B146" s="12">
        <v>8607.5392230433554</v>
      </c>
      <c r="C146">
        <f>SAFADModel_final_000038[[#This Row],[Whole Building:Facility Total Electric Demand Power '[W'](Hourly) ]]/1000</f>
        <v>8.6075392230433554</v>
      </c>
    </row>
    <row r="147" spans="1:3" x14ac:dyDescent="0.25">
      <c r="A147" s="9" t="s">
        <v>558</v>
      </c>
      <c r="B147" s="12">
        <v>8593.8997758669739</v>
      </c>
      <c r="C147">
        <f>SAFADModel_final_000038[[#This Row],[Whole Building:Facility Total Electric Demand Power '[W'](Hourly) ]]/1000</f>
        <v>8.5938997758669746</v>
      </c>
    </row>
    <row r="148" spans="1:3" x14ac:dyDescent="0.25">
      <c r="A148" s="9" t="s">
        <v>559</v>
      </c>
      <c r="B148" s="12">
        <v>8586.0047286717763</v>
      </c>
      <c r="C148">
        <f>SAFADModel_final_000038[[#This Row],[Whole Building:Facility Total Electric Demand Power '[W'](Hourly) ]]/1000</f>
        <v>8.5860047286717762</v>
      </c>
    </row>
    <row r="149" spans="1:3" x14ac:dyDescent="0.25">
      <c r="A149" s="9" t="s">
        <v>560</v>
      </c>
      <c r="B149" s="12">
        <v>8581.0797762388684</v>
      </c>
      <c r="C149">
        <f>SAFADModel_final_000038[[#This Row],[Whole Building:Facility Total Electric Demand Power '[W'](Hourly) ]]/1000</f>
        <v>8.5810797762388678</v>
      </c>
    </row>
    <row r="150" spans="1:3" x14ac:dyDescent="0.25">
      <c r="A150" s="9" t="s">
        <v>561</v>
      </c>
      <c r="B150" s="12">
        <v>8570.5738847047742</v>
      </c>
      <c r="C150">
        <f>SAFADModel_final_000038[[#This Row],[Whole Building:Facility Total Electric Demand Power '[W'](Hourly) ]]/1000</f>
        <v>8.5705738847047748</v>
      </c>
    </row>
    <row r="151" spans="1:3" x14ac:dyDescent="0.25">
      <c r="A151" s="9" t="s">
        <v>562</v>
      </c>
      <c r="B151" s="12">
        <v>8600.3659090956662</v>
      </c>
      <c r="C151">
        <f>SAFADModel_final_000038[[#This Row],[Whole Building:Facility Total Electric Demand Power '[W'](Hourly) ]]/1000</f>
        <v>8.6003659090956663</v>
      </c>
    </row>
    <row r="152" spans="1:3" x14ac:dyDescent="0.25">
      <c r="A152" s="9" t="s">
        <v>563</v>
      </c>
      <c r="B152" s="12">
        <v>8685.0075382517607</v>
      </c>
      <c r="C152">
        <f>SAFADModel_final_000038[[#This Row],[Whole Building:Facility Total Electric Demand Power '[W'](Hourly) ]]/1000</f>
        <v>8.6850075382517602</v>
      </c>
    </row>
    <row r="153" spans="1:3" x14ac:dyDescent="0.25">
      <c r="A153" s="9" t="s">
        <v>564</v>
      </c>
      <c r="B153" s="12">
        <v>8763.841306931974</v>
      </c>
      <c r="C153">
        <f>SAFADModel_final_000038[[#This Row],[Whole Building:Facility Total Electric Demand Power '[W'](Hourly) ]]/1000</f>
        <v>8.7638413069319743</v>
      </c>
    </row>
    <row r="154" spans="1:3" x14ac:dyDescent="0.25">
      <c r="A154" s="9" t="s">
        <v>565</v>
      </c>
      <c r="B154" s="12">
        <v>8813.2370029571739</v>
      </c>
      <c r="C154">
        <f>SAFADModel_final_000038[[#This Row],[Whole Building:Facility Total Electric Demand Power '[W'](Hourly) ]]/1000</f>
        <v>8.8132370029571732</v>
      </c>
    </row>
    <row r="155" spans="1:3" x14ac:dyDescent="0.25">
      <c r="A155" s="9" t="s">
        <v>566</v>
      </c>
      <c r="B155" s="12">
        <v>8838.9072504423257</v>
      </c>
      <c r="C155">
        <f>SAFADModel_final_000038[[#This Row],[Whole Building:Facility Total Electric Demand Power '[W'](Hourly) ]]/1000</f>
        <v>8.8389072504423254</v>
      </c>
    </row>
    <row r="156" spans="1:3" x14ac:dyDescent="0.25">
      <c r="A156" s="9" t="s">
        <v>567</v>
      </c>
      <c r="B156" s="12">
        <v>8857.4685759997883</v>
      </c>
      <c r="C156">
        <f>SAFADModel_final_000038[[#This Row],[Whole Building:Facility Total Electric Demand Power '[W'](Hourly) ]]/1000</f>
        <v>8.8574685759997891</v>
      </c>
    </row>
    <row r="157" spans="1:3" x14ac:dyDescent="0.25">
      <c r="A157" s="9" t="s">
        <v>568</v>
      </c>
      <c r="B157" s="12">
        <v>8869.7858319288334</v>
      </c>
      <c r="C157">
        <f>SAFADModel_final_000038[[#This Row],[Whole Building:Facility Total Electric Demand Power '[W'](Hourly) ]]/1000</f>
        <v>8.8697858319288336</v>
      </c>
    </row>
    <row r="158" spans="1:3" x14ac:dyDescent="0.25">
      <c r="A158" s="9" t="s">
        <v>569</v>
      </c>
      <c r="B158" s="12">
        <v>8879.0291883250375</v>
      </c>
      <c r="C158">
        <f>SAFADModel_final_000038[[#This Row],[Whole Building:Facility Total Electric Demand Power '[W'](Hourly) ]]/1000</f>
        <v>8.8790291883250383</v>
      </c>
    </row>
    <row r="159" spans="1:3" x14ac:dyDescent="0.25">
      <c r="A159" s="9" t="s">
        <v>570</v>
      </c>
      <c r="B159" s="12">
        <v>8887.1456435778164</v>
      </c>
      <c r="C159">
        <f>SAFADModel_final_000038[[#This Row],[Whole Building:Facility Total Electric Demand Power '[W'](Hourly) ]]/1000</f>
        <v>8.8871456435778171</v>
      </c>
    </row>
    <row r="160" spans="1:3" x14ac:dyDescent="0.25">
      <c r="A160" s="9" t="s">
        <v>571</v>
      </c>
      <c r="B160" s="12">
        <v>8889.8617652135854</v>
      </c>
      <c r="C160">
        <f>SAFADModel_final_000038[[#This Row],[Whole Building:Facility Total Electric Demand Power '[W'](Hourly) ]]/1000</f>
        <v>8.8898617652135847</v>
      </c>
    </row>
    <row r="161" spans="1:3" x14ac:dyDescent="0.25">
      <c r="A161" s="9" t="s">
        <v>572</v>
      </c>
      <c r="B161" s="12">
        <v>8880.687071259068</v>
      </c>
      <c r="C161">
        <f>SAFADModel_final_000038[[#This Row],[Whole Building:Facility Total Electric Demand Power '[W'](Hourly) ]]/1000</f>
        <v>8.880687071259068</v>
      </c>
    </row>
    <row r="162" spans="1:3" x14ac:dyDescent="0.25">
      <c r="A162" s="9" t="s">
        <v>573</v>
      </c>
      <c r="B162" s="12">
        <v>8865.2601791552424</v>
      </c>
      <c r="C162">
        <f>SAFADModel_final_000038[[#This Row],[Whole Building:Facility Total Electric Demand Power '[W'](Hourly) ]]/1000</f>
        <v>8.8652601791552428</v>
      </c>
    </row>
    <row r="163" spans="1:3" x14ac:dyDescent="0.25">
      <c r="A163" s="9" t="s">
        <v>574</v>
      </c>
      <c r="B163" s="12">
        <v>8844.5636295448458</v>
      </c>
      <c r="C163">
        <f>SAFADModel_final_000038[[#This Row],[Whole Building:Facility Total Electric Demand Power '[W'](Hourly) ]]/1000</f>
        <v>8.8445636295448455</v>
      </c>
    </row>
    <row r="164" spans="1:3" x14ac:dyDescent="0.25">
      <c r="A164" s="9" t="s">
        <v>575</v>
      </c>
      <c r="B164" s="12">
        <v>8823.4756141847702</v>
      </c>
      <c r="C164">
        <f>SAFADModel_final_000038[[#This Row],[Whole Building:Facility Total Electric Demand Power '[W'](Hourly) ]]/1000</f>
        <v>8.8234756141847708</v>
      </c>
    </row>
    <row r="165" spans="1:3" x14ac:dyDescent="0.25">
      <c r="A165" s="9" t="s">
        <v>576</v>
      </c>
      <c r="B165" s="12">
        <v>8805.2042813524167</v>
      </c>
      <c r="C165">
        <f>SAFADModel_final_000038[[#This Row],[Whole Building:Facility Total Electric Demand Power '[W'](Hourly) ]]/1000</f>
        <v>8.8052042813524167</v>
      </c>
    </row>
    <row r="166" spans="1:3" x14ac:dyDescent="0.25">
      <c r="A166" s="9" t="s">
        <v>577</v>
      </c>
      <c r="B166" s="12">
        <v>8790.2030298560258</v>
      </c>
      <c r="C166">
        <f>SAFADModel_final_000038[[#This Row],[Whole Building:Facility Total Electric Demand Power '[W'](Hourly) ]]/1000</f>
        <v>8.7902030298560252</v>
      </c>
    </row>
    <row r="167" spans="1:3" x14ac:dyDescent="0.25">
      <c r="A167" s="9" t="s">
        <v>578</v>
      </c>
      <c r="B167" s="12">
        <v>8777.5198568508713</v>
      </c>
      <c r="C167">
        <f>SAFADModel_final_000038[[#This Row],[Whole Building:Facility Total Electric Demand Power '[W'](Hourly) ]]/1000</f>
        <v>8.777519856850871</v>
      </c>
    </row>
    <row r="168" spans="1:3" x14ac:dyDescent="0.25">
      <c r="A168" s="9" t="s">
        <v>579</v>
      </c>
      <c r="B168" s="12">
        <v>8765.2871425499052</v>
      </c>
      <c r="C168">
        <f>SAFADModel_final_000038[[#This Row],[Whole Building:Facility Total Electric Demand Power '[W'](Hourly) ]]/1000</f>
        <v>8.765287142549905</v>
      </c>
    </row>
    <row r="169" spans="1:3" x14ac:dyDescent="0.25">
      <c r="A169" s="9" t="s">
        <v>580</v>
      </c>
      <c r="B169" s="12">
        <v>8755.2006129583151</v>
      </c>
      <c r="C169">
        <f>SAFADModel_final_000038[[#This Row],[Whole Building:Facility Total Electric Demand Power '[W'](Hourly) ]]/1000</f>
        <v>8.7552006129583155</v>
      </c>
    </row>
    <row r="170" spans="1:3" x14ac:dyDescent="0.25">
      <c r="A170" s="9" t="s">
        <v>121</v>
      </c>
      <c r="B170" s="12">
        <v>8747.3259470953162</v>
      </c>
      <c r="C170">
        <f>SAFADModel_final_000038[[#This Row],[Whole Building:Facility Total Electric Demand Power '[W'](Hourly) ]]/1000</f>
        <v>8.747325947095316</v>
      </c>
    </row>
    <row r="171" spans="1:3" x14ac:dyDescent="0.25">
      <c r="A171" s="9" t="s">
        <v>122</v>
      </c>
      <c r="B171" s="12">
        <v>8734.9479830165183</v>
      </c>
      <c r="C171">
        <f>SAFADModel_final_000038[[#This Row],[Whole Building:Facility Total Electric Demand Power '[W'](Hourly) ]]/1000</f>
        <v>8.734947983016518</v>
      </c>
    </row>
    <row r="172" spans="1:3" x14ac:dyDescent="0.25">
      <c r="A172" s="9" t="s">
        <v>123</v>
      </c>
      <c r="B172" s="12">
        <v>8710.9254934954915</v>
      </c>
      <c r="C172">
        <f>SAFADModel_final_000038[[#This Row],[Whole Building:Facility Total Electric Demand Power '[W'](Hourly) ]]/1000</f>
        <v>8.7109254934954912</v>
      </c>
    </row>
    <row r="173" spans="1:3" x14ac:dyDescent="0.25">
      <c r="A173" s="9" t="s">
        <v>124</v>
      </c>
      <c r="B173" s="12">
        <v>8679.8918638708801</v>
      </c>
      <c r="C173">
        <f>SAFADModel_final_000038[[#This Row],[Whole Building:Facility Total Electric Demand Power '[W'](Hourly) ]]/1000</f>
        <v>8.6798918638708802</v>
      </c>
    </row>
    <row r="174" spans="1:3" x14ac:dyDescent="0.25">
      <c r="A174" s="9" t="s">
        <v>125</v>
      </c>
      <c r="B174" s="12">
        <v>8642.3124202536019</v>
      </c>
      <c r="C174">
        <f>SAFADModel_final_000038[[#This Row],[Whole Building:Facility Total Electric Demand Power '[W'](Hourly) ]]/1000</f>
        <v>8.6423124202536012</v>
      </c>
    </row>
    <row r="175" spans="1:3" x14ac:dyDescent="0.25">
      <c r="A175" s="9" t="s">
        <v>126</v>
      </c>
      <c r="B175" s="12">
        <v>8632.6363456129857</v>
      </c>
      <c r="C175">
        <f>SAFADModel_final_000038[[#This Row],[Whole Building:Facility Total Electric Demand Power '[W'](Hourly) ]]/1000</f>
        <v>8.6326363456129851</v>
      </c>
    </row>
    <row r="176" spans="1:3" x14ac:dyDescent="0.25">
      <c r="A176" s="9" t="s">
        <v>127</v>
      </c>
      <c r="B176" s="12">
        <v>8672.9609983274622</v>
      </c>
      <c r="C176">
        <f>SAFADModel_final_000038[[#This Row],[Whole Building:Facility Total Electric Demand Power '[W'](Hourly) ]]/1000</f>
        <v>8.6729609983274614</v>
      </c>
    </row>
    <row r="177" spans="1:3" x14ac:dyDescent="0.25">
      <c r="A177" s="9" t="s">
        <v>128</v>
      </c>
      <c r="B177" s="12">
        <v>31034.315217427647</v>
      </c>
      <c r="C177">
        <f>SAFADModel_final_000038[[#This Row],[Whole Building:Facility Total Electric Demand Power '[W'](Hourly) ]]/1000</f>
        <v>31.034315217427647</v>
      </c>
    </row>
    <row r="178" spans="1:3" x14ac:dyDescent="0.25">
      <c r="A178" s="9" t="s">
        <v>129</v>
      </c>
      <c r="B178" s="12">
        <v>65901.89307592281</v>
      </c>
      <c r="C178">
        <f>SAFADModel_final_000038[[#This Row],[Whole Building:Facility Total Electric Demand Power '[W'](Hourly) ]]/1000</f>
        <v>65.901893075922814</v>
      </c>
    </row>
    <row r="179" spans="1:3" x14ac:dyDescent="0.25">
      <c r="A179" s="9" t="s">
        <v>130</v>
      </c>
      <c r="B179" s="12">
        <v>134620.39822133761</v>
      </c>
      <c r="C179">
        <f>SAFADModel_final_000038[[#This Row],[Whole Building:Facility Total Electric Demand Power '[W'](Hourly) ]]/1000</f>
        <v>134.62039822133761</v>
      </c>
    </row>
    <row r="180" spans="1:3" x14ac:dyDescent="0.25">
      <c r="A180" s="9" t="s">
        <v>131</v>
      </c>
      <c r="B180" s="12">
        <v>139135.08912482645</v>
      </c>
      <c r="C180">
        <f>SAFADModel_final_000038[[#This Row],[Whole Building:Facility Total Electric Demand Power '[W'](Hourly) ]]/1000</f>
        <v>139.13508912482646</v>
      </c>
    </row>
    <row r="181" spans="1:3" x14ac:dyDescent="0.25">
      <c r="A181" s="9" t="s">
        <v>132</v>
      </c>
      <c r="B181" s="12">
        <v>188695.2673885843</v>
      </c>
      <c r="C181">
        <f>SAFADModel_final_000038[[#This Row],[Whole Building:Facility Total Electric Demand Power '[W'](Hourly) ]]/1000</f>
        <v>188.69526738858428</v>
      </c>
    </row>
    <row r="182" spans="1:3" x14ac:dyDescent="0.25">
      <c r="A182" s="9" t="s">
        <v>133</v>
      </c>
      <c r="B182" s="12">
        <v>188456.66408800895</v>
      </c>
      <c r="C182">
        <f>SAFADModel_final_000038[[#This Row],[Whole Building:Facility Total Electric Demand Power '[W'](Hourly) ]]/1000</f>
        <v>188.45666408800895</v>
      </c>
    </row>
    <row r="183" spans="1:3" x14ac:dyDescent="0.25">
      <c r="A183" s="9" t="s">
        <v>134</v>
      </c>
      <c r="B183" s="12">
        <v>186818.0330023969</v>
      </c>
      <c r="C183">
        <f>SAFADModel_final_000038[[#This Row],[Whole Building:Facility Total Electric Demand Power '[W'](Hourly) ]]/1000</f>
        <v>186.8180330023969</v>
      </c>
    </row>
    <row r="184" spans="1:3" x14ac:dyDescent="0.25">
      <c r="A184" s="9" t="s">
        <v>135</v>
      </c>
      <c r="B184" s="12">
        <v>192173.57473221782</v>
      </c>
      <c r="C184">
        <f>SAFADModel_final_000038[[#This Row],[Whole Building:Facility Total Electric Demand Power '[W'](Hourly) ]]/1000</f>
        <v>192.17357473221782</v>
      </c>
    </row>
    <row r="185" spans="1:3" x14ac:dyDescent="0.25">
      <c r="A185" s="9" t="s">
        <v>136</v>
      </c>
      <c r="B185" s="12">
        <v>182868.51759904265</v>
      </c>
      <c r="C185">
        <f>SAFADModel_final_000038[[#This Row],[Whole Building:Facility Total Electric Demand Power '[W'](Hourly) ]]/1000</f>
        <v>182.86851759904266</v>
      </c>
    </row>
    <row r="186" spans="1:3" x14ac:dyDescent="0.25">
      <c r="A186" s="9" t="s">
        <v>137</v>
      </c>
      <c r="B186" s="12">
        <v>166121.69774521727</v>
      </c>
      <c r="C186">
        <f>SAFADModel_final_000038[[#This Row],[Whole Building:Facility Total Electric Demand Power '[W'](Hourly) ]]/1000</f>
        <v>166.12169774521726</v>
      </c>
    </row>
    <row r="187" spans="1:3" x14ac:dyDescent="0.25">
      <c r="A187" s="9" t="s">
        <v>138</v>
      </c>
      <c r="B187" s="12">
        <v>57709.921624936724</v>
      </c>
      <c r="C187">
        <f>SAFADModel_final_000038[[#This Row],[Whole Building:Facility Total Electric Demand Power '[W'](Hourly) ]]/1000</f>
        <v>57.709921624936726</v>
      </c>
    </row>
    <row r="188" spans="1:3" x14ac:dyDescent="0.25">
      <c r="A188" s="9" t="s">
        <v>139</v>
      </c>
      <c r="B188" s="12">
        <v>28570.243780617311</v>
      </c>
      <c r="C188">
        <f>SAFADModel_final_000038[[#This Row],[Whole Building:Facility Total Electric Demand Power '[W'](Hourly) ]]/1000</f>
        <v>28.570243780617311</v>
      </c>
    </row>
    <row r="189" spans="1:3" x14ac:dyDescent="0.25">
      <c r="A189" s="9" t="s">
        <v>140</v>
      </c>
      <c r="B189" s="12">
        <v>11888.87182670607</v>
      </c>
      <c r="C189">
        <f>SAFADModel_final_000038[[#This Row],[Whole Building:Facility Total Electric Demand Power '[W'](Hourly) ]]/1000</f>
        <v>11.888871826706071</v>
      </c>
    </row>
    <row r="190" spans="1:3" x14ac:dyDescent="0.25">
      <c r="A190" s="9" t="s">
        <v>141</v>
      </c>
      <c r="B190" s="12">
        <v>9166.076844680274</v>
      </c>
      <c r="C190">
        <f>SAFADModel_final_000038[[#This Row],[Whole Building:Facility Total Electric Demand Power '[W'](Hourly) ]]/1000</f>
        <v>9.1660768446802745</v>
      </c>
    </row>
    <row r="191" spans="1:3" x14ac:dyDescent="0.25">
      <c r="A191" s="9" t="s">
        <v>142</v>
      </c>
      <c r="B191" s="12">
        <v>8754.451014474007</v>
      </c>
      <c r="C191">
        <f>SAFADModel_final_000038[[#This Row],[Whole Building:Facility Total Electric Demand Power '[W'](Hourly) ]]/1000</f>
        <v>8.7544510144740073</v>
      </c>
    </row>
    <row r="192" spans="1:3" x14ac:dyDescent="0.25">
      <c r="A192" s="9" t="s">
        <v>143</v>
      </c>
      <c r="B192" s="12">
        <v>8758.9304492214433</v>
      </c>
      <c r="C192">
        <f>SAFADModel_final_000038[[#This Row],[Whole Building:Facility Total Electric Demand Power '[W'](Hourly) ]]/1000</f>
        <v>8.7589304492214435</v>
      </c>
    </row>
    <row r="193" spans="1:3" x14ac:dyDescent="0.25">
      <c r="A193" s="9" t="s">
        <v>144</v>
      </c>
      <c r="B193" s="12">
        <v>8750.2280702904336</v>
      </c>
      <c r="C193">
        <f>SAFADModel_final_000038[[#This Row],[Whole Building:Facility Total Electric Demand Power '[W'](Hourly) ]]/1000</f>
        <v>8.7502280702904329</v>
      </c>
    </row>
    <row r="194" spans="1:3" x14ac:dyDescent="0.25">
      <c r="A194" s="9" t="s">
        <v>145</v>
      </c>
      <c r="B194" s="12">
        <v>8734.1341899768577</v>
      </c>
      <c r="C194">
        <f>SAFADModel_final_000038[[#This Row],[Whole Building:Facility Total Electric Demand Power '[W'](Hourly) ]]/1000</f>
        <v>8.7341341899768583</v>
      </c>
    </row>
    <row r="195" spans="1:3" x14ac:dyDescent="0.25">
      <c r="A195" s="9" t="s">
        <v>146</v>
      </c>
      <c r="B195" s="12">
        <v>8719.2498239387205</v>
      </c>
      <c r="C195">
        <f>SAFADModel_final_000038[[#This Row],[Whole Building:Facility Total Electric Demand Power '[W'](Hourly) ]]/1000</f>
        <v>8.7192498239387213</v>
      </c>
    </row>
    <row r="196" spans="1:3" x14ac:dyDescent="0.25">
      <c r="A196" s="9" t="s">
        <v>147</v>
      </c>
      <c r="B196" s="12">
        <v>8704.5680349951235</v>
      </c>
      <c r="C196">
        <f>SAFADModel_final_000038[[#This Row],[Whole Building:Facility Total Electric Demand Power '[W'](Hourly) ]]/1000</f>
        <v>8.7045680349951233</v>
      </c>
    </row>
    <row r="197" spans="1:3" x14ac:dyDescent="0.25">
      <c r="A197" s="9" t="s">
        <v>148</v>
      </c>
      <c r="B197" s="12">
        <v>8690.7349134927317</v>
      </c>
      <c r="C197">
        <f>SAFADModel_final_000038[[#This Row],[Whole Building:Facility Total Electric Demand Power '[W'](Hourly) ]]/1000</f>
        <v>8.6907349134927312</v>
      </c>
    </row>
    <row r="198" spans="1:3" x14ac:dyDescent="0.25">
      <c r="A198" s="9" t="s">
        <v>149</v>
      </c>
      <c r="B198" s="12">
        <v>8675.3565399134186</v>
      </c>
      <c r="C198">
        <f>SAFADModel_final_000038[[#This Row],[Whole Building:Facility Total Electric Demand Power '[W'](Hourly) ]]/1000</f>
        <v>8.6753565399134178</v>
      </c>
    </row>
    <row r="199" spans="1:3" x14ac:dyDescent="0.25">
      <c r="A199" s="9" t="s">
        <v>150</v>
      </c>
      <c r="B199" s="12">
        <v>8682.8328370960753</v>
      </c>
      <c r="C199">
        <f>SAFADModel_final_000038[[#This Row],[Whole Building:Facility Total Electric Demand Power '[W'](Hourly) ]]/1000</f>
        <v>8.6828328370960755</v>
      </c>
    </row>
    <row r="200" spans="1:3" x14ac:dyDescent="0.25">
      <c r="A200" s="9" t="s">
        <v>151</v>
      </c>
      <c r="B200" s="12">
        <v>8711.6086371652545</v>
      </c>
      <c r="C200">
        <f>SAFADModel_final_000038[[#This Row],[Whole Building:Facility Total Electric Demand Power '[W'](Hourly) ]]/1000</f>
        <v>8.7116086371652539</v>
      </c>
    </row>
    <row r="201" spans="1:3" x14ac:dyDescent="0.25">
      <c r="A201" s="9" t="s">
        <v>152</v>
      </c>
      <c r="B201" s="12">
        <v>8751.961573095401</v>
      </c>
      <c r="C201">
        <f>SAFADModel_final_000038[[#This Row],[Whole Building:Facility Total Electric Demand Power '[W'](Hourly) ]]/1000</f>
        <v>8.7519615730954019</v>
      </c>
    </row>
    <row r="202" spans="1:3" x14ac:dyDescent="0.25">
      <c r="A202" s="9" t="s">
        <v>153</v>
      </c>
      <c r="B202" s="12">
        <v>8776.6899236581921</v>
      </c>
      <c r="C202">
        <f>SAFADModel_final_000038[[#This Row],[Whole Building:Facility Total Electric Demand Power '[W'](Hourly) ]]/1000</f>
        <v>8.7766899236581928</v>
      </c>
    </row>
    <row r="203" spans="1:3" x14ac:dyDescent="0.25">
      <c r="A203" s="9" t="s">
        <v>154</v>
      </c>
      <c r="B203" s="12">
        <v>8817.8884905460163</v>
      </c>
      <c r="C203">
        <f>SAFADModel_final_000038[[#This Row],[Whole Building:Facility Total Electric Demand Power '[W'](Hourly) ]]/1000</f>
        <v>8.8178884905460162</v>
      </c>
    </row>
    <row r="204" spans="1:3" x14ac:dyDescent="0.25">
      <c r="A204" s="9" t="s">
        <v>155</v>
      </c>
      <c r="B204" s="12">
        <v>8868.3989917534927</v>
      </c>
      <c r="C204">
        <f>SAFADModel_final_000038[[#This Row],[Whole Building:Facility Total Electric Demand Power '[W'](Hourly) ]]/1000</f>
        <v>8.8683989917534927</v>
      </c>
    </row>
    <row r="205" spans="1:3" x14ac:dyDescent="0.25">
      <c r="A205" s="9" t="s">
        <v>156</v>
      </c>
      <c r="B205" s="12">
        <v>8892.9587664243645</v>
      </c>
      <c r="C205">
        <f>SAFADModel_final_000038[[#This Row],[Whole Building:Facility Total Electric Demand Power '[W'](Hourly) ]]/1000</f>
        <v>8.8929587664243641</v>
      </c>
    </row>
    <row r="206" spans="1:3" x14ac:dyDescent="0.25">
      <c r="A206" s="9" t="s">
        <v>157</v>
      </c>
      <c r="B206" s="12">
        <v>8895.1772757529397</v>
      </c>
      <c r="C206">
        <f>SAFADModel_final_000038[[#This Row],[Whole Building:Facility Total Electric Demand Power '[W'](Hourly) ]]/1000</f>
        <v>8.895177275752939</v>
      </c>
    </row>
    <row r="207" spans="1:3" x14ac:dyDescent="0.25">
      <c r="A207" s="9" t="s">
        <v>158</v>
      </c>
      <c r="B207" s="12">
        <v>8888.987751754803</v>
      </c>
      <c r="C207">
        <f>SAFADModel_final_000038[[#This Row],[Whole Building:Facility Total Electric Demand Power '[W'](Hourly) ]]/1000</f>
        <v>8.8889877517548026</v>
      </c>
    </row>
    <row r="208" spans="1:3" x14ac:dyDescent="0.25">
      <c r="A208" s="9" t="s">
        <v>159</v>
      </c>
      <c r="B208" s="12">
        <v>8878.5100870383267</v>
      </c>
      <c r="C208">
        <f>SAFADModel_final_000038[[#This Row],[Whole Building:Facility Total Electric Demand Power '[W'](Hourly) ]]/1000</f>
        <v>8.8785100870383271</v>
      </c>
    </row>
    <row r="209" spans="1:3" x14ac:dyDescent="0.25">
      <c r="A209" s="9" t="s">
        <v>160</v>
      </c>
      <c r="B209" s="12">
        <v>8865.2601791552424</v>
      </c>
      <c r="C209">
        <f>SAFADModel_final_000038[[#This Row],[Whole Building:Facility Total Electric Demand Power '[W'](Hourly) ]]/1000</f>
        <v>8.8652601791552428</v>
      </c>
    </row>
    <row r="210" spans="1:3" x14ac:dyDescent="0.25">
      <c r="A210" s="9" t="s">
        <v>161</v>
      </c>
      <c r="B210" s="12">
        <v>8850.2539831766389</v>
      </c>
      <c r="C210">
        <f>SAFADModel_final_000038[[#This Row],[Whole Building:Facility Total Electric Demand Power '[W'](Hourly) ]]/1000</f>
        <v>8.8502539831766391</v>
      </c>
    </row>
    <row r="211" spans="1:3" x14ac:dyDescent="0.25">
      <c r="A211" s="9" t="s">
        <v>162</v>
      </c>
      <c r="B211" s="12">
        <v>8835.6731753695294</v>
      </c>
      <c r="C211">
        <f>SAFADModel_final_000038[[#This Row],[Whole Building:Facility Total Electric Demand Power '[W'](Hourly) ]]/1000</f>
        <v>8.8356731753695286</v>
      </c>
    </row>
    <row r="212" spans="1:3" x14ac:dyDescent="0.25">
      <c r="A212" s="9" t="s">
        <v>163</v>
      </c>
      <c r="B212" s="12">
        <v>8818.7062216423947</v>
      </c>
      <c r="C212">
        <f>SAFADModel_final_000038[[#This Row],[Whole Building:Facility Total Electric Demand Power '[W'](Hourly) ]]/1000</f>
        <v>8.8187062216423939</v>
      </c>
    </row>
    <row r="213" spans="1:3" x14ac:dyDescent="0.25">
      <c r="A213" s="9" t="s">
        <v>164</v>
      </c>
      <c r="B213" s="12">
        <v>8798.8587606828423</v>
      </c>
      <c r="C213">
        <f>SAFADModel_final_000038[[#This Row],[Whole Building:Facility Total Electric Demand Power '[W'](Hourly) ]]/1000</f>
        <v>8.7988587606828421</v>
      </c>
    </row>
    <row r="214" spans="1:3" x14ac:dyDescent="0.25">
      <c r="A214" s="9" t="s">
        <v>165</v>
      </c>
      <c r="B214" s="12">
        <v>8778.5275537394136</v>
      </c>
      <c r="C214">
        <f>SAFADModel_final_000038[[#This Row],[Whole Building:Facility Total Electric Demand Power '[W'](Hourly) ]]/1000</f>
        <v>8.7785275537394138</v>
      </c>
    </row>
    <row r="215" spans="1:3" x14ac:dyDescent="0.25">
      <c r="A215" s="9" t="s">
        <v>166</v>
      </c>
      <c r="B215" s="12">
        <v>8756.2971320393681</v>
      </c>
      <c r="C215">
        <f>SAFADModel_final_000038[[#This Row],[Whole Building:Facility Total Electric Demand Power '[W'](Hourly) ]]/1000</f>
        <v>8.7562971320393679</v>
      </c>
    </row>
    <row r="216" spans="1:3" x14ac:dyDescent="0.25">
      <c r="A216" s="9" t="s">
        <v>167</v>
      </c>
      <c r="B216" s="12">
        <v>8736.5278426454734</v>
      </c>
      <c r="C216">
        <f>SAFADModel_final_000038[[#This Row],[Whole Building:Facility Total Electric Demand Power '[W'](Hourly) ]]/1000</f>
        <v>8.736527842645474</v>
      </c>
    </row>
    <row r="217" spans="1:3" x14ac:dyDescent="0.25">
      <c r="A217" s="9" t="s">
        <v>168</v>
      </c>
      <c r="B217" s="12">
        <v>8719.7076303272424</v>
      </c>
      <c r="C217">
        <f>SAFADModel_final_000038[[#This Row],[Whole Building:Facility Total Electric Demand Power '[W'](Hourly) ]]/1000</f>
        <v>8.7197076303272425</v>
      </c>
    </row>
    <row r="218" spans="1:3" x14ac:dyDescent="0.25">
      <c r="A218" s="9" t="s">
        <v>169</v>
      </c>
      <c r="B218" s="12">
        <v>8706.8693894664175</v>
      </c>
      <c r="C218">
        <f>SAFADModel_final_000038[[#This Row],[Whole Building:Facility Total Electric Demand Power '[W'](Hourly) ]]/1000</f>
        <v>8.7068693894664175</v>
      </c>
    </row>
    <row r="219" spans="1:3" x14ac:dyDescent="0.25">
      <c r="A219" s="9" t="s">
        <v>170</v>
      </c>
      <c r="B219" s="12">
        <v>8695.9806337905447</v>
      </c>
      <c r="C219">
        <f>SAFADModel_final_000038[[#This Row],[Whole Building:Facility Total Electric Demand Power '[W'](Hourly) ]]/1000</f>
        <v>8.6959806337905441</v>
      </c>
    </row>
    <row r="220" spans="1:3" x14ac:dyDescent="0.25">
      <c r="A220" s="9" t="s">
        <v>171</v>
      </c>
      <c r="B220" s="12">
        <v>8686.7121752247858</v>
      </c>
      <c r="C220">
        <f>SAFADModel_final_000038[[#This Row],[Whole Building:Facility Total Electric Demand Power '[W'](Hourly) ]]/1000</f>
        <v>8.6867121752247858</v>
      </c>
    </row>
    <row r="221" spans="1:3" x14ac:dyDescent="0.25">
      <c r="A221" s="9" t="s">
        <v>172</v>
      </c>
      <c r="B221" s="12">
        <v>8680.3753105923661</v>
      </c>
      <c r="C221">
        <f>SAFADModel_final_000038[[#This Row],[Whole Building:Facility Total Electric Demand Power '[W'](Hourly) ]]/1000</f>
        <v>8.6803753105923658</v>
      </c>
    </row>
    <row r="222" spans="1:3" x14ac:dyDescent="0.25">
      <c r="A222" s="9" t="s">
        <v>173</v>
      </c>
      <c r="B222" s="12">
        <v>8675.4406588242946</v>
      </c>
      <c r="C222">
        <f>SAFADModel_final_000038[[#This Row],[Whole Building:Facility Total Electric Demand Power '[W'](Hourly) ]]/1000</f>
        <v>8.6754406588242947</v>
      </c>
    </row>
    <row r="223" spans="1:3" x14ac:dyDescent="0.25">
      <c r="A223" s="9" t="s">
        <v>174</v>
      </c>
      <c r="B223" s="12">
        <v>8683.9967605706042</v>
      </c>
      <c r="C223">
        <f>SAFADModel_final_000038[[#This Row],[Whole Building:Facility Total Electric Demand Power '[W'](Hourly) ]]/1000</f>
        <v>8.6839967605706043</v>
      </c>
    </row>
    <row r="224" spans="1:3" x14ac:dyDescent="0.25">
      <c r="A224" s="9" t="s">
        <v>175</v>
      </c>
      <c r="B224" s="12">
        <v>8723.9216712619418</v>
      </c>
      <c r="C224">
        <f>SAFADModel_final_000038[[#This Row],[Whole Building:Facility Total Electric Demand Power '[W'](Hourly) ]]/1000</f>
        <v>8.723921671261941</v>
      </c>
    </row>
    <row r="225" spans="1:3" x14ac:dyDescent="0.25">
      <c r="A225" s="9" t="s">
        <v>176</v>
      </c>
      <c r="B225" s="12">
        <v>25806.036236716256</v>
      </c>
      <c r="C225">
        <f>SAFADModel_final_000038[[#This Row],[Whole Building:Facility Total Electric Demand Power '[W'](Hourly) ]]/1000</f>
        <v>25.806036236716256</v>
      </c>
    </row>
    <row r="226" spans="1:3" x14ac:dyDescent="0.25">
      <c r="A226" s="9" t="s">
        <v>177</v>
      </c>
      <c r="B226" s="12">
        <v>104374.31388447306</v>
      </c>
      <c r="C226">
        <f>SAFADModel_final_000038[[#This Row],[Whole Building:Facility Total Electric Demand Power '[W'](Hourly) ]]/1000</f>
        <v>104.37431388447305</v>
      </c>
    </row>
    <row r="227" spans="1:3" x14ac:dyDescent="0.25">
      <c r="A227" s="9" t="s">
        <v>178</v>
      </c>
      <c r="B227" s="12">
        <v>151532.60512652047</v>
      </c>
      <c r="C227">
        <f>SAFADModel_final_000038[[#This Row],[Whole Building:Facility Total Electric Demand Power '[W'](Hourly) ]]/1000</f>
        <v>151.53260512652048</v>
      </c>
    </row>
    <row r="228" spans="1:3" x14ac:dyDescent="0.25">
      <c r="A228" s="9" t="s">
        <v>179</v>
      </c>
      <c r="B228" s="12">
        <v>175530.41937612006</v>
      </c>
      <c r="C228">
        <f>SAFADModel_final_000038[[#This Row],[Whole Building:Facility Total Electric Demand Power '[W'](Hourly) ]]/1000</f>
        <v>175.53041937612005</v>
      </c>
    </row>
    <row r="229" spans="1:3" x14ac:dyDescent="0.25">
      <c r="A229" s="9" t="s">
        <v>180</v>
      </c>
      <c r="B229" s="12">
        <v>199728.11695450588</v>
      </c>
      <c r="C229">
        <f>SAFADModel_final_000038[[#This Row],[Whole Building:Facility Total Electric Demand Power '[W'](Hourly) ]]/1000</f>
        <v>199.72811695450588</v>
      </c>
    </row>
    <row r="230" spans="1:3" x14ac:dyDescent="0.25">
      <c r="A230" s="9" t="s">
        <v>181</v>
      </c>
      <c r="B230" s="12">
        <v>197815.15226735341</v>
      </c>
      <c r="C230">
        <f>SAFADModel_final_000038[[#This Row],[Whole Building:Facility Total Electric Demand Power '[W'](Hourly) ]]/1000</f>
        <v>197.8151522673534</v>
      </c>
    </row>
    <row r="231" spans="1:3" x14ac:dyDescent="0.25">
      <c r="A231" s="9" t="s">
        <v>182</v>
      </c>
      <c r="B231" s="12">
        <v>188026.41132747245</v>
      </c>
      <c r="C231">
        <f>SAFADModel_final_000038[[#This Row],[Whole Building:Facility Total Electric Demand Power '[W'](Hourly) ]]/1000</f>
        <v>188.02641132747246</v>
      </c>
    </row>
    <row r="232" spans="1:3" x14ac:dyDescent="0.25">
      <c r="A232" s="9" t="s">
        <v>183</v>
      </c>
      <c r="B232" s="12">
        <v>193590.87076192777</v>
      </c>
      <c r="C232">
        <f>SAFADModel_final_000038[[#This Row],[Whole Building:Facility Total Electric Demand Power '[W'](Hourly) ]]/1000</f>
        <v>193.59087076192776</v>
      </c>
    </row>
    <row r="233" spans="1:3" x14ac:dyDescent="0.25">
      <c r="A233" s="9" t="s">
        <v>184</v>
      </c>
      <c r="B233" s="12">
        <v>174975.13415761184</v>
      </c>
      <c r="C233">
        <f>SAFADModel_final_000038[[#This Row],[Whole Building:Facility Total Electric Demand Power '[W'](Hourly) ]]/1000</f>
        <v>174.97513415761185</v>
      </c>
    </row>
    <row r="234" spans="1:3" x14ac:dyDescent="0.25">
      <c r="A234" s="9" t="s">
        <v>185</v>
      </c>
      <c r="B234" s="12">
        <v>107900.51714892483</v>
      </c>
      <c r="C234">
        <f>SAFADModel_final_000038[[#This Row],[Whole Building:Facility Total Electric Demand Power '[W'](Hourly) ]]/1000</f>
        <v>107.90051714892483</v>
      </c>
    </row>
    <row r="235" spans="1:3" x14ac:dyDescent="0.25">
      <c r="A235" s="9" t="s">
        <v>186</v>
      </c>
      <c r="B235" s="12">
        <v>52967.152111064206</v>
      </c>
      <c r="C235">
        <f>SAFADModel_final_000038[[#This Row],[Whole Building:Facility Total Electric Demand Power '[W'](Hourly) ]]/1000</f>
        <v>52.967152111064209</v>
      </c>
    </row>
    <row r="236" spans="1:3" x14ac:dyDescent="0.25">
      <c r="A236" s="9" t="s">
        <v>187</v>
      </c>
      <c r="B236" s="12">
        <v>23775.135565905617</v>
      </c>
      <c r="C236">
        <f>SAFADModel_final_000038[[#This Row],[Whole Building:Facility Total Electric Demand Power '[W'](Hourly) ]]/1000</f>
        <v>23.775135565905618</v>
      </c>
    </row>
    <row r="237" spans="1:3" x14ac:dyDescent="0.25">
      <c r="A237" s="9" t="s">
        <v>188</v>
      </c>
      <c r="B237" s="12">
        <v>9558.4532501277808</v>
      </c>
      <c r="C237">
        <f>SAFADModel_final_000038[[#This Row],[Whole Building:Facility Total Electric Demand Power '[W'](Hourly) ]]/1000</f>
        <v>9.5584532501277817</v>
      </c>
    </row>
    <row r="238" spans="1:3" x14ac:dyDescent="0.25">
      <c r="A238" s="9" t="s">
        <v>189</v>
      </c>
      <c r="B238" s="12">
        <v>9131.1179238638269</v>
      </c>
      <c r="C238">
        <f>SAFADModel_final_000038[[#This Row],[Whole Building:Facility Total Electric Demand Power '[W'](Hourly) ]]/1000</f>
        <v>9.1311179238638278</v>
      </c>
    </row>
    <row r="239" spans="1:3" x14ac:dyDescent="0.25">
      <c r="A239" s="9" t="s">
        <v>190</v>
      </c>
      <c r="B239" s="12">
        <v>8714.2365034324757</v>
      </c>
      <c r="C239">
        <f>SAFADModel_final_000038[[#This Row],[Whole Building:Facility Total Electric Demand Power '[W'](Hourly) ]]/1000</f>
        <v>8.7142365034324758</v>
      </c>
    </row>
    <row r="240" spans="1:3" x14ac:dyDescent="0.25">
      <c r="A240" s="9" t="s">
        <v>191</v>
      </c>
      <c r="B240" s="12">
        <v>8713.4014657729476</v>
      </c>
      <c r="C240">
        <f>SAFADModel_final_000038[[#This Row],[Whole Building:Facility Total Electric Demand Power '[W'](Hourly) ]]/1000</f>
        <v>8.7134014657729484</v>
      </c>
    </row>
    <row r="241" spans="1:3" x14ac:dyDescent="0.25">
      <c r="A241" s="9" t="s">
        <v>192</v>
      </c>
      <c r="B241" s="12">
        <v>8708.8969122034559</v>
      </c>
      <c r="C241">
        <f>SAFADModel_final_000038[[#This Row],[Whole Building:Facility Total Electric Demand Power '[W'](Hourly) ]]/1000</f>
        <v>8.7088969122034552</v>
      </c>
    </row>
    <row r="242" spans="1:3" x14ac:dyDescent="0.25">
      <c r="A242" s="9" t="s">
        <v>193</v>
      </c>
      <c r="B242" s="12">
        <v>8702.7965600591197</v>
      </c>
      <c r="C242">
        <f>SAFADModel_final_000038[[#This Row],[Whole Building:Facility Total Electric Demand Power '[W'](Hourly) ]]/1000</f>
        <v>8.7027965600591202</v>
      </c>
    </row>
    <row r="243" spans="1:3" x14ac:dyDescent="0.25">
      <c r="A243" s="9" t="s">
        <v>194</v>
      </c>
      <c r="B243" s="12">
        <v>8701.5386221710669</v>
      </c>
      <c r="C243">
        <f>SAFADModel_final_000038[[#This Row],[Whole Building:Facility Total Electric Demand Power '[W'](Hourly) ]]/1000</f>
        <v>8.7015386221710678</v>
      </c>
    </row>
    <row r="244" spans="1:3" x14ac:dyDescent="0.25">
      <c r="A244" s="9" t="s">
        <v>195</v>
      </c>
      <c r="B244" s="12">
        <v>8684.6985727827323</v>
      </c>
      <c r="C244">
        <f>SAFADModel_final_000038[[#This Row],[Whole Building:Facility Total Electric Demand Power '[W'](Hourly) ]]/1000</f>
        <v>8.6846985727827324</v>
      </c>
    </row>
    <row r="245" spans="1:3" x14ac:dyDescent="0.25">
      <c r="A245" s="9" t="s">
        <v>196</v>
      </c>
      <c r="B245" s="12">
        <v>8643.416414585261</v>
      </c>
      <c r="C245">
        <f>SAFADModel_final_000038[[#This Row],[Whole Building:Facility Total Electric Demand Power '[W'](Hourly) ]]/1000</f>
        <v>8.6434164145852606</v>
      </c>
    </row>
    <row r="246" spans="1:3" x14ac:dyDescent="0.25">
      <c r="A246" s="9" t="s">
        <v>197</v>
      </c>
      <c r="B246" s="12">
        <v>8592.455066504268</v>
      </c>
      <c r="C246">
        <f>SAFADModel_final_000038[[#This Row],[Whole Building:Facility Total Electric Demand Power '[W'](Hourly) ]]/1000</f>
        <v>8.592455066504268</v>
      </c>
    </row>
    <row r="247" spans="1:3" x14ac:dyDescent="0.25">
      <c r="A247" s="9" t="s">
        <v>198</v>
      </c>
      <c r="B247" s="12">
        <v>8580.7822972718695</v>
      </c>
      <c r="C247">
        <f>SAFADModel_final_000038[[#This Row],[Whole Building:Facility Total Electric Demand Power '[W'](Hourly) ]]/1000</f>
        <v>8.5807822972718704</v>
      </c>
    </row>
    <row r="248" spans="1:3" x14ac:dyDescent="0.25">
      <c r="A248" s="9" t="s">
        <v>199</v>
      </c>
      <c r="B248" s="12">
        <v>8640.3161789682981</v>
      </c>
      <c r="C248">
        <f>SAFADModel_final_000038[[#This Row],[Whole Building:Facility Total Electric Demand Power '[W'](Hourly) ]]/1000</f>
        <v>8.6403161789682983</v>
      </c>
    </row>
    <row r="249" spans="1:3" x14ac:dyDescent="0.25">
      <c r="A249" s="9" t="s">
        <v>200</v>
      </c>
      <c r="B249" s="12">
        <v>23675.273941386778</v>
      </c>
      <c r="C249">
        <f>SAFADModel_final_000038[[#This Row],[Whole Building:Facility Total Electric Demand Power '[W'](Hourly) ]]/1000</f>
        <v>23.675273941386777</v>
      </c>
    </row>
    <row r="250" spans="1:3" x14ac:dyDescent="0.25">
      <c r="A250" s="9" t="s">
        <v>201</v>
      </c>
      <c r="B250" s="12">
        <v>124454.78495162613</v>
      </c>
      <c r="C250">
        <f>SAFADModel_final_000038[[#This Row],[Whole Building:Facility Total Electric Demand Power '[W'](Hourly) ]]/1000</f>
        <v>124.45478495162614</v>
      </c>
    </row>
    <row r="251" spans="1:3" x14ac:dyDescent="0.25">
      <c r="A251" s="9" t="s">
        <v>202</v>
      </c>
      <c r="B251" s="12">
        <v>164545.63091816366</v>
      </c>
      <c r="C251">
        <f>SAFADModel_final_000038[[#This Row],[Whole Building:Facility Total Electric Demand Power '[W'](Hourly) ]]/1000</f>
        <v>164.54563091816365</v>
      </c>
    </row>
    <row r="252" spans="1:3" x14ac:dyDescent="0.25">
      <c r="A252" s="9" t="s">
        <v>203</v>
      </c>
      <c r="B252" s="12">
        <v>177942.15472068396</v>
      </c>
      <c r="C252">
        <f>SAFADModel_final_000038[[#This Row],[Whole Building:Facility Total Electric Demand Power '[W'](Hourly) ]]/1000</f>
        <v>177.94215472068396</v>
      </c>
    </row>
    <row r="253" spans="1:3" x14ac:dyDescent="0.25">
      <c r="A253" s="9" t="s">
        <v>204</v>
      </c>
      <c r="B253" s="12">
        <v>177459.50066829543</v>
      </c>
      <c r="C253">
        <f>SAFADModel_final_000038[[#This Row],[Whole Building:Facility Total Electric Demand Power '[W'](Hourly) ]]/1000</f>
        <v>177.45950066829542</v>
      </c>
    </row>
    <row r="254" spans="1:3" x14ac:dyDescent="0.25">
      <c r="A254" s="9" t="s">
        <v>205</v>
      </c>
      <c r="B254" s="12">
        <v>177664.55983950675</v>
      </c>
      <c r="C254">
        <f>SAFADModel_final_000038[[#This Row],[Whole Building:Facility Total Electric Demand Power '[W'](Hourly) ]]/1000</f>
        <v>177.66455983950675</v>
      </c>
    </row>
    <row r="255" spans="1:3" x14ac:dyDescent="0.25">
      <c r="A255" s="9" t="s">
        <v>206</v>
      </c>
      <c r="B255" s="12">
        <v>191343.2924273957</v>
      </c>
      <c r="C255">
        <f>SAFADModel_final_000038[[#This Row],[Whole Building:Facility Total Electric Demand Power '[W'](Hourly) ]]/1000</f>
        <v>191.34329242739571</v>
      </c>
    </row>
    <row r="256" spans="1:3" x14ac:dyDescent="0.25">
      <c r="A256" s="9" t="s">
        <v>207</v>
      </c>
      <c r="B256" s="12">
        <v>201134.39208914395</v>
      </c>
      <c r="C256">
        <f>SAFADModel_final_000038[[#This Row],[Whole Building:Facility Total Electric Demand Power '[W'](Hourly) ]]/1000</f>
        <v>201.13439208914394</v>
      </c>
    </row>
    <row r="257" spans="1:3" x14ac:dyDescent="0.25">
      <c r="A257" s="9" t="s">
        <v>208</v>
      </c>
      <c r="B257" s="12">
        <v>202488.15563505446</v>
      </c>
      <c r="C257">
        <f>SAFADModel_final_000038[[#This Row],[Whole Building:Facility Total Electric Demand Power '[W'](Hourly) ]]/1000</f>
        <v>202.48815563505445</v>
      </c>
    </row>
    <row r="258" spans="1:3" x14ac:dyDescent="0.25">
      <c r="A258" s="9" t="s">
        <v>209</v>
      </c>
      <c r="B258" s="12">
        <v>186656.60389207178</v>
      </c>
      <c r="C258">
        <f>SAFADModel_final_000038[[#This Row],[Whole Building:Facility Total Electric Demand Power '[W'](Hourly) ]]/1000</f>
        <v>186.65660389207179</v>
      </c>
    </row>
    <row r="259" spans="1:3" x14ac:dyDescent="0.25">
      <c r="A259" s="9" t="s">
        <v>210</v>
      </c>
      <c r="B259" s="12">
        <v>89959.53212361515</v>
      </c>
      <c r="C259">
        <f>SAFADModel_final_000038[[#This Row],[Whole Building:Facility Total Electric Demand Power '[W'](Hourly) ]]/1000</f>
        <v>89.959532123615148</v>
      </c>
    </row>
    <row r="260" spans="1:3" x14ac:dyDescent="0.25">
      <c r="A260" s="9" t="s">
        <v>211</v>
      </c>
      <c r="B260" s="12">
        <v>65794.518291009925</v>
      </c>
      <c r="C260">
        <f>SAFADModel_final_000038[[#This Row],[Whole Building:Facility Total Electric Demand Power '[W'](Hourly) ]]/1000</f>
        <v>65.794518291009922</v>
      </c>
    </row>
    <row r="261" spans="1:3" x14ac:dyDescent="0.25">
      <c r="A261" s="9" t="s">
        <v>212</v>
      </c>
      <c r="B261" s="12">
        <v>48192.001475909725</v>
      </c>
      <c r="C261">
        <f>SAFADModel_final_000038[[#This Row],[Whole Building:Facility Total Electric Demand Power '[W'](Hourly) ]]/1000</f>
        <v>48.192001475909727</v>
      </c>
    </row>
    <row r="262" spans="1:3" x14ac:dyDescent="0.25">
      <c r="A262" s="9" t="s">
        <v>213</v>
      </c>
      <c r="B262" s="12">
        <v>8771.3101948091698</v>
      </c>
      <c r="C262">
        <f>SAFADModel_final_000038[[#This Row],[Whole Building:Facility Total Electric Demand Power '[W'](Hourly) ]]/1000</f>
        <v>8.7713101948091694</v>
      </c>
    </row>
    <row r="263" spans="1:3" x14ac:dyDescent="0.25">
      <c r="A263" s="9" t="s">
        <v>214</v>
      </c>
      <c r="B263" s="12">
        <v>8742.3944782153558</v>
      </c>
      <c r="C263">
        <f>SAFADModel_final_000038[[#This Row],[Whole Building:Facility Total Electric Demand Power '[W'](Hourly) ]]/1000</f>
        <v>8.7423944782153562</v>
      </c>
    </row>
    <row r="264" spans="1:3" x14ac:dyDescent="0.25">
      <c r="A264" s="9" t="s">
        <v>215</v>
      </c>
      <c r="B264" s="12">
        <v>8704.2125570167282</v>
      </c>
      <c r="C264">
        <f>SAFADModel_final_000038[[#This Row],[Whole Building:Facility Total Electric Demand Power '[W'](Hourly) ]]/1000</f>
        <v>8.7042125570167279</v>
      </c>
    </row>
    <row r="265" spans="1:3" x14ac:dyDescent="0.25">
      <c r="A265" s="9" t="s">
        <v>216</v>
      </c>
      <c r="B265" s="12">
        <v>8669.2540595268056</v>
      </c>
      <c r="C265">
        <f>SAFADModel_final_000038[[#This Row],[Whole Building:Facility Total Electric Demand Power '[W'](Hourly) ]]/1000</f>
        <v>8.6692540595268053</v>
      </c>
    </row>
    <row r="266" spans="1:3" x14ac:dyDescent="0.25">
      <c r="A266" s="9" t="s">
        <v>217</v>
      </c>
      <c r="B266" s="12">
        <v>8631.4838613785414</v>
      </c>
      <c r="C266">
        <f>SAFADModel_final_000038[[#This Row],[Whole Building:Facility Total Electric Demand Power '[W'](Hourly) ]]/1000</f>
        <v>8.6314838613785412</v>
      </c>
    </row>
    <row r="267" spans="1:3" x14ac:dyDescent="0.25">
      <c r="A267" s="9" t="s">
        <v>218</v>
      </c>
      <c r="B267" s="12">
        <v>8582.4733949329839</v>
      </c>
      <c r="C267">
        <f>SAFADModel_final_000038[[#This Row],[Whole Building:Facility Total Electric Demand Power '[W'](Hourly) ]]/1000</f>
        <v>8.5824733949329843</v>
      </c>
    </row>
    <row r="268" spans="1:3" x14ac:dyDescent="0.25">
      <c r="A268" s="9" t="s">
        <v>219</v>
      </c>
      <c r="B268" s="12">
        <v>8543.9900816384634</v>
      </c>
      <c r="C268">
        <f>SAFADModel_final_000038[[#This Row],[Whole Building:Facility Total Electric Demand Power '[W'](Hourly) ]]/1000</f>
        <v>8.543990081638464</v>
      </c>
    </row>
    <row r="269" spans="1:3" x14ac:dyDescent="0.25">
      <c r="A269" s="9" t="s">
        <v>220</v>
      </c>
      <c r="B269" s="12">
        <v>8531.9008585340034</v>
      </c>
      <c r="C269">
        <f>SAFADModel_final_000038[[#This Row],[Whole Building:Facility Total Electric Demand Power '[W'](Hourly) ]]/1000</f>
        <v>8.5319008585340033</v>
      </c>
    </row>
    <row r="270" spans="1:3" x14ac:dyDescent="0.25">
      <c r="A270" s="9" t="s">
        <v>221</v>
      </c>
      <c r="B270" s="12">
        <v>8524.7323714875438</v>
      </c>
      <c r="C270">
        <f>SAFADModel_final_000038[[#This Row],[Whole Building:Facility Total Electric Demand Power '[W'](Hourly) ]]/1000</f>
        <v>8.5247323714875431</v>
      </c>
    </row>
    <row r="271" spans="1:3" x14ac:dyDescent="0.25">
      <c r="A271" s="9" t="s">
        <v>222</v>
      </c>
      <c r="B271" s="12">
        <v>8565.190612373066</v>
      </c>
      <c r="C271">
        <f>SAFADModel_final_000038[[#This Row],[Whole Building:Facility Total Electric Demand Power '[W'](Hourly) ]]/1000</f>
        <v>8.5651906123730654</v>
      </c>
    </row>
    <row r="272" spans="1:3" x14ac:dyDescent="0.25">
      <c r="A272" s="9" t="s">
        <v>223</v>
      </c>
      <c r="B272" s="12">
        <v>8690.6474542790838</v>
      </c>
      <c r="C272">
        <f>SAFADModel_final_000038[[#This Row],[Whole Building:Facility Total Electric Demand Power '[W'](Hourly) ]]/1000</f>
        <v>8.6906474542790839</v>
      </c>
    </row>
    <row r="273" spans="1:3" x14ac:dyDescent="0.25">
      <c r="A273" s="9" t="s">
        <v>224</v>
      </c>
      <c r="B273" s="12">
        <v>29798.968949725007</v>
      </c>
      <c r="C273">
        <f>SAFADModel_final_000038[[#This Row],[Whole Building:Facility Total Electric Demand Power '[W'](Hourly) ]]/1000</f>
        <v>29.798968949725008</v>
      </c>
    </row>
    <row r="274" spans="1:3" x14ac:dyDescent="0.25">
      <c r="A274" s="9" t="s">
        <v>225</v>
      </c>
      <c r="B274" s="12">
        <v>118702.1291162991</v>
      </c>
      <c r="C274">
        <f>SAFADModel_final_000038[[#This Row],[Whole Building:Facility Total Electric Demand Power '[W'](Hourly) ]]/1000</f>
        <v>118.70212911629909</v>
      </c>
    </row>
    <row r="275" spans="1:3" x14ac:dyDescent="0.25">
      <c r="A275" s="9" t="s">
        <v>226</v>
      </c>
      <c r="B275" s="12">
        <v>166949.70624167562</v>
      </c>
      <c r="C275">
        <f>SAFADModel_final_000038[[#This Row],[Whole Building:Facility Total Electric Demand Power '[W'](Hourly) ]]/1000</f>
        <v>166.94970624167561</v>
      </c>
    </row>
    <row r="276" spans="1:3" x14ac:dyDescent="0.25">
      <c r="A276" s="9" t="s">
        <v>227</v>
      </c>
      <c r="B276" s="12">
        <v>171227.80747839136</v>
      </c>
      <c r="C276">
        <f>SAFADModel_final_000038[[#This Row],[Whole Building:Facility Total Electric Demand Power '[W'](Hourly) ]]/1000</f>
        <v>171.22780747839136</v>
      </c>
    </row>
    <row r="277" spans="1:3" x14ac:dyDescent="0.25">
      <c r="A277" s="9" t="s">
        <v>228</v>
      </c>
      <c r="B277" s="12">
        <v>174960.23717285192</v>
      </c>
      <c r="C277">
        <f>SAFADModel_final_000038[[#This Row],[Whole Building:Facility Total Electric Demand Power '[W'](Hourly) ]]/1000</f>
        <v>174.96023717285192</v>
      </c>
    </row>
    <row r="278" spans="1:3" x14ac:dyDescent="0.25">
      <c r="A278" s="9" t="s">
        <v>229</v>
      </c>
      <c r="B278" s="12">
        <v>180964.49753416385</v>
      </c>
      <c r="C278">
        <f>SAFADModel_final_000038[[#This Row],[Whole Building:Facility Total Electric Demand Power '[W'](Hourly) ]]/1000</f>
        <v>180.96449753416385</v>
      </c>
    </row>
    <row r="279" spans="1:3" x14ac:dyDescent="0.25">
      <c r="A279" s="9" t="s">
        <v>230</v>
      </c>
      <c r="B279" s="12">
        <v>186129.2825596997</v>
      </c>
      <c r="C279">
        <f>SAFADModel_final_000038[[#This Row],[Whole Building:Facility Total Electric Demand Power '[W'](Hourly) ]]/1000</f>
        <v>186.1292825596997</v>
      </c>
    </row>
    <row r="280" spans="1:3" x14ac:dyDescent="0.25">
      <c r="A280" s="9" t="s">
        <v>231</v>
      </c>
      <c r="B280" s="12">
        <v>185546.30980154933</v>
      </c>
      <c r="C280">
        <f>SAFADModel_final_000038[[#This Row],[Whole Building:Facility Total Electric Demand Power '[W'](Hourly) ]]/1000</f>
        <v>185.54630980154934</v>
      </c>
    </row>
    <row r="281" spans="1:3" x14ac:dyDescent="0.25">
      <c r="A281" s="9" t="s">
        <v>232</v>
      </c>
      <c r="B281" s="12">
        <v>166973.4773922376</v>
      </c>
      <c r="C281">
        <f>SAFADModel_final_000038[[#This Row],[Whole Building:Facility Total Electric Demand Power '[W'](Hourly) ]]/1000</f>
        <v>166.97347739223761</v>
      </c>
    </row>
    <row r="282" spans="1:3" x14ac:dyDescent="0.25">
      <c r="A282" s="9" t="s">
        <v>233</v>
      </c>
      <c r="B282" s="12">
        <v>147791.14603446159</v>
      </c>
      <c r="C282">
        <f>SAFADModel_final_000038[[#This Row],[Whole Building:Facility Total Electric Demand Power '[W'](Hourly) ]]/1000</f>
        <v>147.7911460344616</v>
      </c>
    </row>
    <row r="283" spans="1:3" x14ac:dyDescent="0.25">
      <c r="A283" s="9" t="s">
        <v>234</v>
      </c>
      <c r="B283" s="12">
        <v>57178.117447054305</v>
      </c>
      <c r="C283">
        <f>SAFADModel_final_000038[[#This Row],[Whole Building:Facility Total Electric Demand Power '[W'](Hourly) ]]/1000</f>
        <v>57.178117447054305</v>
      </c>
    </row>
    <row r="284" spans="1:3" x14ac:dyDescent="0.25">
      <c r="A284" s="9" t="s">
        <v>235</v>
      </c>
      <c r="B284" s="12">
        <v>30615.926873839435</v>
      </c>
      <c r="C284">
        <f>SAFADModel_final_000038[[#This Row],[Whole Building:Facility Total Electric Demand Power '[W'](Hourly) ]]/1000</f>
        <v>30.615926873839435</v>
      </c>
    </row>
    <row r="285" spans="1:3" x14ac:dyDescent="0.25">
      <c r="A285" s="9" t="s">
        <v>236</v>
      </c>
      <c r="B285" s="12">
        <v>19346.770545237803</v>
      </c>
      <c r="C285">
        <f>SAFADModel_final_000038[[#This Row],[Whole Building:Facility Total Electric Demand Power '[W'](Hourly) ]]/1000</f>
        <v>19.346770545237803</v>
      </c>
    </row>
    <row r="286" spans="1:3" x14ac:dyDescent="0.25">
      <c r="A286" s="9" t="s">
        <v>237</v>
      </c>
      <c r="B286" s="12">
        <v>14024.158934708852</v>
      </c>
      <c r="C286">
        <f>SAFADModel_final_000038[[#This Row],[Whole Building:Facility Total Electric Demand Power '[W'](Hourly) ]]/1000</f>
        <v>14.024158934708852</v>
      </c>
    </row>
    <row r="287" spans="1:3" x14ac:dyDescent="0.25">
      <c r="A287" s="9" t="s">
        <v>238</v>
      </c>
      <c r="B287" s="12">
        <v>8741.5265893973246</v>
      </c>
      <c r="C287">
        <f>SAFADModel_final_000038[[#This Row],[Whole Building:Facility Total Electric Demand Power '[W'](Hourly) ]]/1000</f>
        <v>8.7415265893973242</v>
      </c>
    </row>
    <row r="288" spans="1:3" x14ac:dyDescent="0.25">
      <c r="A288" s="9" t="s">
        <v>239</v>
      </c>
      <c r="B288" s="12">
        <v>8739.7196037002595</v>
      </c>
      <c r="C288">
        <f>SAFADModel_final_000038[[#This Row],[Whole Building:Facility Total Electric Demand Power '[W'](Hourly) ]]/1000</f>
        <v>8.7397196037002587</v>
      </c>
    </row>
    <row r="289" spans="1:3" x14ac:dyDescent="0.25">
      <c r="A289" s="9" t="s">
        <v>240</v>
      </c>
      <c r="B289" s="12">
        <v>8715.8159130764598</v>
      </c>
      <c r="C289">
        <f>SAFADModel_final_000038[[#This Row],[Whole Building:Facility Total Electric Demand Power '[W'](Hourly) ]]/1000</f>
        <v>8.7158159130764599</v>
      </c>
    </row>
    <row r="290" spans="1:3" x14ac:dyDescent="0.25">
      <c r="A290" s="9" t="s">
        <v>581</v>
      </c>
      <c r="B290" s="12">
        <v>8650.8611955536016</v>
      </c>
      <c r="C290">
        <f>SAFADModel_final_000038[[#This Row],[Whole Building:Facility Total Electric Demand Power '[W'](Hourly) ]]/1000</f>
        <v>8.6508611955536008</v>
      </c>
    </row>
    <row r="291" spans="1:3" x14ac:dyDescent="0.25">
      <c r="A291" s="9" t="s">
        <v>582</v>
      </c>
      <c r="B291" s="12">
        <v>8562.8380358601953</v>
      </c>
      <c r="C291">
        <f>SAFADModel_final_000038[[#This Row],[Whole Building:Facility Total Electric Demand Power '[W'](Hourly) ]]/1000</f>
        <v>8.5628380358601959</v>
      </c>
    </row>
    <row r="292" spans="1:3" x14ac:dyDescent="0.25">
      <c r="A292" s="9" t="s">
        <v>583</v>
      </c>
      <c r="B292" s="12">
        <v>8504.0303278953288</v>
      </c>
      <c r="C292">
        <f>SAFADModel_final_000038[[#This Row],[Whole Building:Facility Total Electric Demand Power '[W'](Hourly) ]]/1000</f>
        <v>8.5040303278953289</v>
      </c>
    </row>
    <row r="293" spans="1:3" x14ac:dyDescent="0.25">
      <c r="A293" s="9" t="s">
        <v>584</v>
      </c>
      <c r="B293" s="12">
        <v>8477.5907314793712</v>
      </c>
      <c r="C293">
        <f>SAFADModel_final_000038[[#This Row],[Whole Building:Facility Total Electric Demand Power '[W'](Hourly) ]]/1000</f>
        <v>8.4775907314793706</v>
      </c>
    </row>
    <row r="294" spans="1:3" x14ac:dyDescent="0.25">
      <c r="A294" s="9" t="s">
        <v>585</v>
      </c>
      <c r="B294" s="12">
        <v>8462.455493462232</v>
      </c>
      <c r="C294">
        <f>SAFADModel_final_000038[[#This Row],[Whole Building:Facility Total Electric Demand Power '[W'](Hourly) ]]/1000</f>
        <v>8.4624554934622314</v>
      </c>
    </row>
    <row r="295" spans="1:3" x14ac:dyDescent="0.25">
      <c r="A295" s="9" t="s">
        <v>586</v>
      </c>
      <c r="B295" s="12">
        <v>8490.9647824985204</v>
      </c>
      <c r="C295">
        <f>SAFADModel_final_000038[[#This Row],[Whole Building:Facility Total Electric Demand Power '[W'](Hourly) ]]/1000</f>
        <v>8.490964782498521</v>
      </c>
    </row>
    <row r="296" spans="1:3" x14ac:dyDescent="0.25">
      <c r="A296" s="9" t="s">
        <v>587</v>
      </c>
      <c r="B296" s="12">
        <v>8592.8406392751476</v>
      </c>
      <c r="C296">
        <f>SAFADModel_final_000038[[#This Row],[Whole Building:Facility Total Electric Demand Power '[W'](Hourly) ]]/1000</f>
        <v>8.5928406392751473</v>
      </c>
    </row>
    <row r="297" spans="1:3" x14ac:dyDescent="0.25">
      <c r="A297" s="9" t="s">
        <v>588</v>
      </c>
      <c r="B297" s="12">
        <v>8713.6270835180094</v>
      </c>
      <c r="C297">
        <f>SAFADModel_final_000038[[#This Row],[Whole Building:Facility Total Electric Demand Power '[W'](Hourly) ]]/1000</f>
        <v>8.7136270835180092</v>
      </c>
    </row>
    <row r="298" spans="1:3" x14ac:dyDescent="0.25">
      <c r="A298" s="9" t="s">
        <v>589</v>
      </c>
      <c r="B298" s="12">
        <v>54503.8803697248</v>
      </c>
      <c r="C298">
        <f>SAFADModel_final_000038[[#This Row],[Whole Building:Facility Total Electric Demand Power '[W'](Hourly) ]]/1000</f>
        <v>54.503880369724797</v>
      </c>
    </row>
    <row r="299" spans="1:3" x14ac:dyDescent="0.25">
      <c r="A299" s="9" t="s">
        <v>590</v>
      </c>
      <c r="B299" s="12">
        <v>81267.590038430979</v>
      </c>
      <c r="C299">
        <f>SAFADModel_final_000038[[#This Row],[Whole Building:Facility Total Electric Demand Power '[W'](Hourly) ]]/1000</f>
        <v>81.267590038430981</v>
      </c>
    </row>
    <row r="300" spans="1:3" x14ac:dyDescent="0.25">
      <c r="A300" s="9" t="s">
        <v>591</v>
      </c>
      <c r="B300" s="12">
        <v>94721.659209100253</v>
      </c>
      <c r="C300">
        <f>SAFADModel_final_000038[[#This Row],[Whole Building:Facility Total Electric Demand Power '[W'](Hourly) ]]/1000</f>
        <v>94.721659209100252</v>
      </c>
    </row>
    <row r="301" spans="1:3" x14ac:dyDescent="0.25">
      <c r="A301" s="9" t="s">
        <v>592</v>
      </c>
      <c r="B301" s="12">
        <v>88331.741885165902</v>
      </c>
      <c r="C301">
        <f>SAFADModel_final_000038[[#This Row],[Whole Building:Facility Total Electric Demand Power '[W'](Hourly) ]]/1000</f>
        <v>88.331741885165897</v>
      </c>
    </row>
    <row r="302" spans="1:3" x14ac:dyDescent="0.25">
      <c r="A302" s="9" t="s">
        <v>593</v>
      </c>
      <c r="B302" s="12">
        <v>73781.727020393577</v>
      </c>
      <c r="C302">
        <f>SAFADModel_final_000038[[#This Row],[Whole Building:Facility Total Electric Demand Power '[W'](Hourly) ]]/1000</f>
        <v>73.781727020393575</v>
      </c>
    </row>
    <row r="303" spans="1:3" x14ac:dyDescent="0.25">
      <c r="A303" s="9" t="s">
        <v>594</v>
      </c>
      <c r="B303" s="12">
        <v>69311.443318912177</v>
      </c>
      <c r="C303">
        <f>SAFADModel_final_000038[[#This Row],[Whole Building:Facility Total Electric Demand Power '[W'](Hourly) ]]/1000</f>
        <v>69.311443318912183</v>
      </c>
    </row>
    <row r="304" spans="1:3" x14ac:dyDescent="0.25">
      <c r="A304" s="9" t="s">
        <v>595</v>
      </c>
      <c r="B304" s="12">
        <v>69183.28062452325</v>
      </c>
      <c r="C304">
        <f>SAFADModel_final_000038[[#This Row],[Whole Building:Facility Total Electric Demand Power '[W'](Hourly) ]]/1000</f>
        <v>69.183280624523249</v>
      </c>
    </row>
    <row r="305" spans="1:3" x14ac:dyDescent="0.25">
      <c r="A305" s="9" t="s">
        <v>596</v>
      </c>
      <c r="B305" s="12">
        <v>62169.012673900586</v>
      </c>
      <c r="C305">
        <f>SAFADModel_final_000038[[#This Row],[Whole Building:Facility Total Electric Demand Power '[W'](Hourly) ]]/1000</f>
        <v>62.169012673900589</v>
      </c>
    </row>
    <row r="306" spans="1:3" x14ac:dyDescent="0.25">
      <c r="A306" s="9" t="s">
        <v>597</v>
      </c>
      <c r="B306" s="12">
        <v>51921.394914890203</v>
      </c>
      <c r="C306">
        <f>SAFADModel_final_000038[[#This Row],[Whole Building:Facility Total Electric Demand Power '[W'](Hourly) ]]/1000</f>
        <v>51.9213949148902</v>
      </c>
    </row>
    <row r="307" spans="1:3" x14ac:dyDescent="0.25">
      <c r="A307" s="9" t="s">
        <v>598</v>
      </c>
      <c r="B307" s="12">
        <v>42710.660167923576</v>
      </c>
      <c r="C307">
        <f>SAFADModel_final_000038[[#This Row],[Whole Building:Facility Total Electric Demand Power '[W'](Hourly) ]]/1000</f>
        <v>42.710660167923578</v>
      </c>
    </row>
    <row r="308" spans="1:3" x14ac:dyDescent="0.25">
      <c r="A308" s="9" t="s">
        <v>599</v>
      </c>
      <c r="B308" s="12">
        <v>32175.540734686118</v>
      </c>
      <c r="C308">
        <f>SAFADModel_final_000038[[#This Row],[Whole Building:Facility Total Electric Demand Power '[W'](Hourly) ]]/1000</f>
        <v>32.175540734686116</v>
      </c>
    </row>
    <row r="309" spans="1:3" x14ac:dyDescent="0.25">
      <c r="A309" s="9" t="s">
        <v>600</v>
      </c>
      <c r="B309" s="12">
        <v>20627.228363764745</v>
      </c>
      <c r="C309">
        <f>SAFADModel_final_000038[[#This Row],[Whole Building:Facility Total Electric Demand Power '[W'](Hourly) ]]/1000</f>
        <v>20.627228363764747</v>
      </c>
    </row>
    <row r="310" spans="1:3" x14ac:dyDescent="0.25">
      <c r="A310" s="9" t="s">
        <v>601</v>
      </c>
      <c r="B310" s="12">
        <v>18526.53733020067</v>
      </c>
      <c r="C310">
        <f>SAFADModel_final_000038[[#This Row],[Whole Building:Facility Total Electric Demand Power '[W'](Hourly) ]]/1000</f>
        <v>18.526537330200672</v>
      </c>
    </row>
    <row r="311" spans="1:3" x14ac:dyDescent="0.25">
      <c r="A311" s="9" t="s">
        <v>602</v>
      </c>
      <c r="B311" s="12">
        <v>8738.0100484672166</v>
      </c>
      <c r="C311">
        <f>SAFADModel_final_000038[[#This Row],[Whole Building:Facility Total Electric Demand Power '[W'](Hourly) ]]/1000</f>
        <v>8.738010048467217</v>
      </c>
    </row>
    <row r="312" spans="1:3" x14ac:dyDescent="0.25">
      <c r="A312" s="9" t="s">
        <v>603</v>
      </c>
      <c r="B312" s="12">
        <v>8730.429526698661</v>
      </c>
      <c r="C312">
        <f>SAFADModel_final_000038[[#This Row],[Whole Building:Facility Total Electric Demand Power '[W'](Hourly) ]]/1000</f>
        <v>8.7304295266986607</v>
      </c>
    </row>
    <row r="313" spans="1:3" x14ac:dyDescent="0.25">
      <c r="A313" s="9" t="s">
        <v>604</v>
      </c>
      <c r="B313" s="12">
        <v>8724.0874476165045</v>
      </c>
      <c r="C313">
        <f>SAFADModel_final_000038[[#This Row],[Whole Building:Facility Total Electric Demand Power '[W'](Hourly) ]]/1000</f>
        <v>8.7240874476165047</v>
      </c>
    </row>
    <row r="314" spans="1:3" x14ac:dyDescent="0.25">
      <c r="A314" s="9" t="s">
        <v>605</v>
      </c>
      <c r="B314" s="12">
        <v>8711.5720934572364</v>
      </c>
      <c r="C314">
        <f>SAFADModel_final_000038[[#This Row],[Whole Building:Facility Total Electric Demand Power '[W'](Hourly) ]]/1000</f>
        <v>8.7115720934572369</v>
      </c>
    </row>
    <row r="315" spans="1:3" x14ac:dyDescent="0.25">
      <c r="A315" s="9" t="s">
        <v>606</v>
      </c>
      <c r="B315" s="12">
        <v>8701.0039397168694</v>
      </c>
      <c r="C315">
        <f>SAFADModel_final_000038[[#This Row],[Whole Building:Facility Total Electric Demand Power '[W'](Hourly) ]]/1000</f>
        <v>8.7010039397168697</v>
      </c>
    </row>
    <row r="316" spans="1:3" x14ac:dyDescent="0.25">
      <c r="A316" s="9" t="s">
        <v>607</v>
      </c>
      <c r="B316" s="12">
        <v>8688.2250985202791</v>
      </c>
      <c r="C316">
        <f>SAFADModel_final_000038[[#This Row],[Whole Building:Facility Total Electric Demand Power '[W'](Hourly) ]]/1000</f>
        <v>8.6882250985202791</v>
      </c>
    </row>
    <row r="317" spans="1:3" x14ac:dyDescent="0.25">
      <c r="A317" s="9" t="s">
        <v>608</v>
      </c>
      <c r="B317" s="12">
        <v>8664.1649121810351</v>
      </c>
      <c r="C317">
        <f>SAFADModel_final_000038[[#This Row],[Whole Building:Facility Total Electric Demand Power '[W'](Hourly) ]]/1000</f>
        <v>8.6641649121810342</v>
      </c>
    </row>
    <row r="318" spans="1:3" x14ac:dyDescent="0.25">
      <c r="A318" s="9" t="s">
        <v>609</v>
      </c>
      <c r="B318" s="12">
        <v>8628.0838162573709</v>
      </c>
      <c r="C318">
        <f>SAFADModel_final_000038[[#This Row],[Whole Building:Facility Total Electric Demand Power '[W'](Hourly) ]]/1000</f>
        <v>8.6280838162573712</v>
      </c>
    </row>
    <row r="319" spans="1:3" x14ac:dyDescent="0.25">
      <c r="A319" s="9" t="s">
        <v>610</v>
      </c>
      <c r="B319" s="12">
        <v>8627.2241721389255</v>
      </c>
      <c r="C319">
        <f>SAFADModel_final_000038[[#This Row],[Whole Building:Facility Total Electric Demand Power '[W'](Hourly) ]]/1000</f>
        <v>8.6272241721389253</v>
      </c>
    </row>
    <row r="320" spans="1:3" x14ac:dyDescent="0.25">
      <c r="A320" s="9" t="s">
        <v>611</v>
      </c>
      <c r="B320" s="12">
        <v>8666.9880948651644</v>
      </c>
      <c r="C320">
        <f>SAFADModel_final_000038[[#This Row],[Whole Building:Facility Total Electric Demand Power '[W'](Hourly) ]]/1000</f>
        <v>8.6669880948651645</v>
      </c>
    </row>
    <row r="321" spans="1:3" x14ac:dyDescent="0.25">
      <c r="A321" s="9" t="s">
        <v>612</v>
      </c>
      <c r="B321" s="12">
        <v>8724.1161920084633</v>
      </c>
      <c r="C321">
        <f>SAFADModel_final_000038[[#This Row],[Whole Building:Facility Total Electric Demand Power '[W'](Hourly) ]]/1000</f>
        <v>8.7241161920084629</v>
      </c>
    </row>
    <row r="322" spans="1:3" x14ac:dyDescent="0.25">
      <c r="A322" s="9" t="s">
        <v>613</v>
      </c>
      <c r="B322" s="12">
        <v>8773.0297544655095</v>
      </c>
      <c r="C322">
        <f>SAFADModel_final_000038[[#This Row],[Whole Building:Facility Total Electric Demand Power '[W'](Hourly) ]]/1000</f>
        <v>8.7730297544655098</v>
      </c>
    </row>
    <row r="323" spans="1:3" x14ac:dyDescent="0.25">
      <c r="A323" s="9" t="s">
        <v>614</v>
      </c>
      <c r="B323" s="12">
        <v>8823.9063939518092</v>
      </c>
      <c r="C323">
        <f>SAFADModel_final_000038[[#This Row],[Whole Building:Facility Total Electric Demand Power '[W'](Hourly) ]]/1000</f>
        <v>8.823906393951809</v>
      </c>
    </row>
    <row r="324" spans="1:3" x14ac:dyDescent="0.25">
      <c r="A324" s="9" t="s">
        <v>615</v>
      </c>
      <c r="B324" s="12">
        <v>8863.2569375687799</v>
      </c>
      <c r="C324">
        <f>SAFADModel_final_000038[[#This Row],[Whole Building:Facility Total Electric Demand Power '[W'](Hourly) ]]/1000</f>
        <v>8.8632569375687797</v>
      </c>
    </row>
    <row r="325" spans="1:3" x14ac:dyDescent="0.25">
      <c r="A325" s="9" t="s">
        <v>616</v>
      </c>
      <c r="B325" s="12">
        <v>8895.713076486174</v>
      </c>
      <c r="C325">
        <f>SAFADModel_final_000038[[#This Row],[Whole Building:Facility Total Electric Demand Power '[W'](Hourly) ]]/1000</f>
        <v>8.8957130764861745</v>
      </c>
    </row>
    <row r="326" spans="1:3" x14ac:dyDescent="0.25">
      <c r="A326" s="9" t="s">
        <v>617</v>
      </c>
      <c r="B326" s="12">
        <v>8924.3240757104577</v>
      </c>
      <c r="C326">
        <f>SAFADModel_final_000038[[#This Row],[Whole Building:Facility Total Electric Demand Power '[W'](Hourly) ]]/1000</f>
        <v>8.9243240757104569</v>
      </c>
    </row>
    <row r="327" spans="1:3" x14ac:dyDescent="0.25">
      <c r="A327" s="9" t="s">
        <v>618</v>
      </c>
      <c r="B327" s="12">
        <v>8936.9647717338648</v>
      </c>
      <c r="C327">
        <f>SAFADModel_final_000038[[#This Row],[Whole Building:Facility Total Electric Demand Power '[W'](Hourly) ]]/1000</f>
        <v>8.9369647717338641</v>
      </c>
    </row>
    <row r="328" spans="1:3" x14ac:dyDescent="0.25">
      <c r="A328" s="9" t="s">
        <v>619</v>
      </c>
      <c r="B328" s="12">
        <v>8922.9468811354254</v>
      </c>
      <c r="C328">
        <f>SAFADModel_final_000038[[#This Row],[Whole Building:Facility Total Electric Demand Power '[W'](Hourly) ]]/1000</f>
        <v>8.9229468811354256</v>
      </c>
    </row>
    <row r="329" spans="1:3" x14ac:dyDescent="0.25">
      <c r="A329" s="9" t="s">
        <v>620</v>
      </c>
      <c r="B329" s="12">
        <v>8889.5120524761787</v>
      </c>
      <c r="C329">
        <f>SAFADModel_final_000038[[#This Row],[Whole Building:Facility Total Electric Demand Power '[W'](Hourly) ]]/1000</f>
        <v>8.8895120524761779</v>
      </c>
    </row>
    <row r="330" spans="1:3" x14ac:dyDescent="0.25">
      <c r="A330" s="9" t="s">
        <v>621</v>
      </c>
      <c r="B330" s="12">
        <v>8850.7703749612228</v>
      </c>
      <c r="C330">
        <f>SAFADModel_final_000038[[#This Row],[Whole Building:Facility Total Electric Demand Power '[W'](Hourly) ]]/1000</f>
        <v>8.8507703749612237</v>
      </c>
    </row>
    <row r="331" spans="1:3" x14ac:dyDescent="0.25">
      <c r="A331" s="9" t="s">
        <v>622</v>
      </c>
      <c r="B331" s="12">
        <v>8810.2042747365431</v>
      </c>
      <c r="C331">
        <f>SAFADModel_final_000038[[#This Row],[Whole Building:Facility Total Electric Demand Power '[W'](Hourly) ]]/1000</f>
        <v>8.8102042747365434</v>
      </c>
    </row>
    <row r="332" spans="1:3" x14ac:dyDescent="0.25">
      <c r="A332" s="9" t="s">
        <v>623</v>
      </c>
      <c r="B332" s="12">
        <v>8777.0110581050703</v>
      </c>
      <c r="C332">
        <f>SAFADModel_final_000038[[#This Row],[Whole Building:Facility Total Electric Demand Power '[W'](Hourly) ]]/1000</f>
        <v>8.7770110581050709</v>
      </c>
    </row>
    <row r="333" spans="1:3" x14ac:dyDescent="0.25">
      <c r="A333" s="9" t="s">
        <v>624</v>
      </c>
      <c r="B333" s="12">
        <v>8743.415322923016</v>
      </c>
      <c r="C333">
        <f>SAFADModel_final_000038[[#This Row],[Whole Building:Facility Total Electric Demand Power '[W'](Hourly) ]]/1000</f>
        <v>8.7434153229230152</v>
      </c>
    </row>
    <row r="334" spans="1:3" x14ac:dyDescent="0.25">
      <c r="A334" s="9" t="s">
        <v>625</v>
      </c>
      <c r="B334" s="12">
        <v>8722.3406372290137</v>
      </c>
      <c r="C334">
        <f>SAFADModel_final_000038[[#This Row],[Whole Building:Facility Total Electric Demand Power '[W'](Hourly) ]]/1000</f>
        <v>8.7223406372290135</v>
      </c>
    </row>
    <row r="335" spans="1:3" x14ac:dyDescent="0.25">
      <c r="A335" s="9" t="s">
        <v>626</v>
      </c>
      <c r="B335" s="12">
        <v>8719.1025537045934</v>
      </c>
      <c r="C335">
        <f>SAFADModel_final_000038[[#This Row],[Whole Building:Facility Total Electric Demand Power '[W'](Hourly) ]]/1000</f>
        <v>8.7191025537045928</v>
      </c>
    </row>
    <row r="336" spans="1:3" x14ac:dyDescent="0.25">
      <c r="A336" s="9" t="s">
        <v>627</v>
      </c>
      <c r="B336" s="12">
        <v>8718.7846462004254</v>
      </c>
      <c r="C336">
        <f>SAFADModel_final_000038[[#This Row],[Whole Building:Facility Total Electric Demand Power '[W'](Hourly) ]]/1000</f>
        <v>8.7187846462004259</v>
      </c>
    </row>
    <row r="337" spans="1:3" x14ac:dyDescent="0.25">
      <c r="A337" s="9" t="s">
        <v>628</v>
      </c>
      <c r="B337" s="12">
        <v>8712.0392447216745</v>
      </c>
      <c r="C337">
        <f>SAFADModel_final_000038[[#This Row],[Whole Building:Facility Total Electric Demand Power '[W'](Hourly) ]]/1000</f>
        <v>8.7120392447216748</v>
      </c>
    </row>
    <row r="338" spans="1:3" x14ac:dyDescent="0.25">
      <c r="A338" s="9" t="s">
        <v>241</v>
      </c>
      <c r="B338" s="12">
        <v>8700.5775810451159</v>
      </c>
      <c r="C338">
        <f>SAFADModel_final_000038[[#This Row],[Whole Building:Facility Total Electric Demand Power '[W'](Hourly) ]]/1000</f>
        <v>8.7005775810451151</v>
      </c>
    </row>
    <row r="339" spans="1:3" x14ac:dyDescent="0.25">
      <c r="A339" s="9" t="s">
        <v>242</v>
      </c>
      <c r="B339" s="12">
        <v>8692.6315655851886</v>
      </c>
      <c r="C339">
        <f>SAFADModel_final_000038[[#This Row],[Whole Building:Facility Total Electric Demand Power '[W'](Hourly) ]]/1000</f>
        <v>8.692631565585188</v>
      </c>
    </row>
    <row r="340" spans="1:3" x14ac:dyDescent="0.25">
      <c r="A340" s="9" t="s">
        <v>243</v>
      </c>
      <c r="B340" s="12">
        <v>8672.3110399925081</v>
      </c>
      <c r="C340">
        <f>SAFADModel_final_000038[[#This Row],[Whole Building:Facility Total Electric Demand Power '[W'](Hourly) ]]/1000</f>
        <v>8.6723110399925076</v>
      </c>
    </row>
    <row r="341" spans="1:3" x14ac:dyDescent="0.25">
      <c r="A341" s="9" t="s">
        <v>244</v>
      </c>
      <c r="B341" s="12">
        <v>8644.378881659919</v>
      </c>
      <c r="C341">
        <f>SAFADModel_final_000038[[#This Row],[Whole Building:Facility Total Electric Demand Power '[W'](Hourly) ]]/1000</f>
        <v>8.6443788816599199</v>
      </c>
    </row>
    <row r="342" spans="1:3" x14ac:dyDescent="0.25">
      <c r="A342" s="9" t="s">
        <v>245</v>
      </c>
      <c r="B342" s="12">
        <v>8615.3401166857057</v>
      </c>
      <c r="C342">
        <f>SAFADModel_final_000038[[#This Row],[Whole Building:Facility Total Electric Demand Power '[W'](Hourly) ]]/1000</f>
        <v>8.6153401166857062</v>
      </c>
    </row>
    <row r="343" spans="1:3" x14ac:dyDescent="0.25">
      <c r="A343" s="9" t="s">
        <v>246</v>
      </c>
      <c r="B343" s="12">
        <v>8612.9955283732852</v>
      </c>
      <c r="C343">
        <f>SAFADModel_final_000038[[#This Row],[Whole Building:Facility Total Electric Demand Power '[W'](Hourly) ]]/1000</f>
        <v>8.6129955283732844</v>
      </c>
    </row>
    <row r="344" spans="1:3" x14ac:dyDescent="0.25">
      <c r="A344" s="9" t="s">
        <v>247</v>
      </c>
      <c r="B344" s="12">
        <v>8630.641610952347</v>
      </c>
      <c r="C344">
        <f>SAFADModel_final_000038[[#This Row],[Whole Building:Facility Total Electric Demand Power '[W'](Hourly) ]]/1000</f>
        <v>8.6306416109523472</v>
      </c>
    </row>
    <row r="345" spans="1:3" x14ac:dyDescent="0.25">
      <c r="A345" s="9" t="s">
        <v>248</v>
      </c>
      <c r="B345" s="12">
        <v>30826.462129039614</v>
      </c>
      <c r="C345">
        <f>SAFADModel_final_000038[[#This Row],[Whole Building:Facility Total Electric Demand Power '[W'](Hourly) ]]/1000</f>
        <v>30.826462129039612</v>
      </c>
    </row>
    <row r="346" spans="1:3" x14ac:dyDescent="0.25">
      <c r="A346" s="9" t="s">
        <v>249</v>
      </c>
      <c r="B346" s="12">
        <v>63525.801439389703</v>
      </c>
      <c r="C346">
        <f>SAFADModel_final_000038[[#This Row],[Whole Building:Facility Total Electric Demand Power '[W'](Hourly) ]]/1000</f>
        <v>63.525801439389703</v>
      </c>
    </row>
    <row r="347" spans="1:3" x14ac:dyDescent="0.25">
      <c r="A347" s="9" t="s">
        <v>250</v>
      </c>
      <c r="B347" s="12">
        <v>120698.95486157831</v>
      </c>
      <c r="C347">
        <f>SAFADModel_final_000038[[#This Row],[Whole Building:Facility Total Electric Demand Power '[W'](Hourly) ]]/1000</f>
        <v>120.69895486157831</v>
      </c>
    </row>
    <row r="348" spans="1:3" x14ac:dyDescent="0.25">
      <c r="A348" s="9" t="s">
        <v>251</v>
      </c>
      <c r="B348" s="12">
        <v>128575.55009378109</v>
      </c>
      <c r="C348">
        <f>SAFADModel_final_000038[[#This Row],[Whole Building:Facility Total Electric Demand Power '[W'](Hourly) ]]/1000</f>
        <v>128.57555009378109</v>
      </c>
    </row>
    <row r="349" spans="1:3" x14ac:dyDescent="0.25">
      <c r="A349" s="9" t="s">
        <v>252</v>
      </c>
      <c r="B349" s="12">
        <v>183979.16446918939</v>
      </c>
      <c r="C349">
        <f>SAFADModel_final_000038[[#This Row],[Whole Building:Facility Total Electric Demand Power '[W'](Hourly) ]]/1000</f>
        <v>183.97916446918939</v>
      </c>
    </row>
    <row r="350" spans="1:3" x14ac:dyDescent="0.25">
      <c r="A350" s="9" t="s">
        <v>253</v>
      </c>
      <c r="B350" s="12">
        <v>183802.53650283359</v>
      </c>
      <c r="C350">
        <f>SAFADModel_final_000038[[#This Row],[Whole Building:Facility Total Electric Demand Power '[W'](Hourly) ]]/1000</f>
        <v>183.80253650283359</v>
      </c>
    </row>
    <row r="351" spans="1:3" x14ac:dyDescent="0.25">
      <c r="A351" s="9" t="s">
        <v>254</v>
      </c>
      <c r="B351" s="12">
        <v>185009.52215045306</v>
      </c>
      <c r="C351">
        <f>SAFADModel_final_000038[[#This Row],[Whole Building:Facility Total Electric Demand Power '[W'](Hourly) ]]/1000</f>
        <v>185.00952215045305</v>
      </c>
    </row>
    <row r="352" spans="1:3" x14ac:dyDescent="0.25">
      <c r="A352" s="9" t="s">
        <v>255</v>
      </c>
      <c r="B352" s="12">
        <v>190541.30018381472</v>
      </c>
      <c r="C352">
        <f>SAFADModel_final_000038[[#This Row],[Whole Building:Facility Total Electric Demand Power '[W'](Hourly) ]]/1000</f>
        <v>190.54130018381471</v>
      </c>
    </row>
    <row r="353" spans="1:3" x14ac:dyDescent="0.25">
      <c r="A353" s="9" t="s">
        <v>256</v>
      </c>
      <c r="B353" s="12">
        <v>181291.80790152834</v>
      </c>
      <c r="C353">
        <f>SAFADModel_final_000038[[#This Row],[Whole Building:Facility Total Electric Demand Power '[W'](Hourly) ]]/1000</f>
        <v>181.29180790152833</v>
      </c>
    </row>
    <row r="354" spans="1:3" x14ac:dyDescent="0.25">
      <c r="A354" s="9" t="s">
        <v>257</v>
      </c>
      <c r="B354" s="12">
        <v>164753.24745799534</v>
      </c>
      <c r="C354">
        <f>SAFADModel_final_000038[[#This Row],[Whole Building:Facility Total Electric Demand Power '[W'](Hourly) ]]/1000</f>
        <v>164.75324745799534</v>
      </c>
    </row>
    <row r="355" spans="1:3" x14ac:dyDescent="0.25">
      <c r="A355" s="9" t="s">
        <v>258</v>
      </c>
      <c r="B355" s="12">
        <v>57370.677234403171</v>
      </c>
      <c r="C355">
        <f>SAFADModel_final_000038[[#This Row],[Whole Building:Facility Total Electric Demand Power '[W'](Hourly) ]]/1000</f>
        <v>57.370677234403168</v>
      </c>
    </row>
    <row r="356" spans="1:3" x14ac:dyDescent="0.25">
      <c r="A356" s="9" t="s">
        <v>259</v>
      </c>
      <c r="B356" s="12">
        <v>28437.520465134658</v>
      </c>
      <c r="C356">
        <f>SAFADModel_final_000038[[#This Row],[Whole Building:Facility Total Electric Demand Power '[W'](Hourly) ]]/1000</f>
        <v>28.437520465134657</v>
      </c>
    </row>
    <row r="357" spans="1:3" x14ac:dyDescent="0.25">
      <c r="A357" s="9" t="s">
        <v>260</v>
      </c>
      <c r="B357" s="12">
        <v>11858.403498968708</v>
      </c>
      <c r="C357">
        <f>SAFADModel_final_000038[[#This Row],[Whole Building:Facility Total Electric Demand Power '[W'](Hourly) ]]/1000</f>
        <v>11.858403498968707</v>
      </c>
    </row>
    <row r="358" spans="1:3" x14ac:dyDescent="0.25">
      <c r="A358" s="9" t="s">
        <v>261</v>
      </c>
      <c r="B358" s="12">
        <v>9149.8512612422346</v>
      </c>
      <c r="C358">
        <f>SAFADModel_final_000038[[#This Row],[Whole Building:Facility Total Electric Demand Power '[W'](Hourly) ]]/1000</f>
        <v>9.1498512612422349</v>
      </c>
    </row>
    <row r="359" spans="1:3" x14ac:dyDescent="0.25">
      <c r="A359" s="9" t="s">
        <v>262</v>
      </c>
      <c r="B359" s="12">
        <v>8739.2503934867964</v>
      </c>
      <c r="C359">
        <f>SAFADModel_final_000038[[#This Row],[Whole Building:Facility Total Electric Demand Power '[W'](Hourly) ]]/1000</f>
        <v>8.7392503934867971</v>
      </c>
    </row>
    <row r="360" spans="1:3" x14ac:dyDescent="0.25">
      <c r="A360" s="9" t="s">
        <v>263</v>
      </c>
      <c r="B360" s="12">
        <v>8743.2570419004096</v>
      </c>
      <c r="C360">
        <f>SAFADModel_final_000038[[#This Row],[Whole Building:Facility Total Electric Demand Power '[W'](Hourly) ]]/1000</f>
        <v>8.7432570419004101</v>
      </c>
    </row>
    <row r="361" spans="1:3" x14ac:dyDescent="0.25">
      <c r="A361" s="9" t="s">
        <v>264</v>
      </c>
      <c r="B361" s="12">
        <v>8726.9663643771873</v>
      </c>
      <c r="C361">
        <f>SAFADModel_final_000038[[#This Row],[Whole Building:Facility Total Electric Demand Power '[W'](Hourly) ]]/1000</f>
        <v>8.7269663643771871</v>
      </c>
    </row>
    <row r="362" spans="1:3" x14ac:dyDescent="0.25">
      <c r="A362" s="9" t="s">
        <v>265</v>
      </c>
      <c r="B362" s="12">
        <v>8680.1265554090696</v>
      </c>
      <c r="C362">
        <f>SAFADModel_final_000038[[#This Row],[Whole Building:Facility Total Electric Demand Power '[W'](Hourly) ]]/1000</f>
        <v>8.6801265554090694</v>
      </c>
    </row>
    <row r="363" spans="1:3" x14ac:dyDescent="0.25">
      <c r="A363" s="9" t="s">
        <v>266</v>
      </c>
      <c r="B363" s="12">
        <v>8625.2850845302182</v>
      </c>
      <c r="C363">
        <f>SAFADModel_final_000038[[#This Row],[Whole Building:Facility Total Electric Demand Power '[W'](Hourly) ]]/1000</f>
        <v>8.6252850845302174</v>
      </c>
    </row>
    <row r="364" spans="1:3" x14ac:dyDescent="0.25">
      <c r="A364" s="9" t="s">
        <v>267</v>
      </c>
      <c r="B364" s="12">
        <v>8576.4064327350879</v>
      </c>
      <c r="C364">
        <f>SAFADModel_final_000038[[#This Row],[Whole Building:Facility Total Electric Demand Power '[W'](Hourly) ]]/1000</f>
        <v>8.5764064327350873</v>
      </c>
    </row>
    <row r="365" spans="1:3" x14ac:dyDescent="0.25">
      <c r="A365" s="9" t="s">
        <v>268</v>
      </c>
      <c r="B365" s="12">
        <v>8571.4539993852504</v>
      </c>
      <c r="C365">
        <f>SAFADModel_final_000038[[#This Row],[Whole Building:Facility Total Electric Demand Power '[W'](Hourly) ]]/1000</f>
        <v>8.5714539993852501</v>
      </c>
    </row>
    <row r="366" spans="1:3" x14ac:dyDescent="0.25">
      <c r="A366" s="9" t="s">
        <v>269</v>
      </c>
      <c r="B366" s="12">
        <v>8565.2309770922966</v>
      </c>
      <c r="C366">
        <f>SAFADModel_final_000038[[#This Row],[Whole Building:Facility Total Electric Demand Power '[W'](Hourly) ]]/1000</f>
        <v>8.5652309770922965</v>
      </c>
    </row>
    <row r="367" spans="1:3" x14ac:dyDescent="0.25">
      <c r="A367" s="9" t="s">
        <v>270</v>
      </c>
      <c r="B367" s="12">
        <v>8580.6714128217809</v>
      </c>
      <c r="C367">
        <f>SAFADModel_final_000038[[#This Row],[Whole Building:Facility Total Electric Demand Power '[W'](Hourly) ]]/1000</f>
        <v>8.5806714128217809</v>
      </c>
    </row>
    <row r="368" spans="1:3" x14ac:dyDescent="0.25">
      <c r="A368" s="9" t="s">
        <v>271</v>
      </c>
      <c r="B368" s="12">
        <v>8643.0111085387289</v>
      </c>
      <c r="C368">
        <f>SAFADModel_final_000038[[#This Row],[Whole Building:Facility Total Electric Demand Power '[W'](Hourly) ]]/1000</f>
        <v>8.6430111085387296</v>
      </c>
    </row>
    <row r="369" spans="1:3" x14ac:dyDescent="0.25">
      <c r="A369" s="9" t="s">
        <v>272</v>
      </c>
      <c r="B369" s="12">
        <v>21339.657081126297</v>
      </c>
      <c r="C369">
        <f>SAFADModel_final_000038[[#This Row],[Whole Building:Facility Total Electric Demand Power '[W'](Hourly) ]]/1000</f>
        <v>21.339657081126298</v>
      </c>
    </row>
    <row r="370" spans="1:3" x14ac:dyDescent="0.25">
      <c r="A370" s="9" t="s">
        <v>273</v>
      </c>
      <c r="B370" s="12">
        <v>109518.89750955089</v>
      </c>
      <c r="C370">
        <f>SAFADModel_final_000038[[#This Row],[Whole Building:Facility Total Electric Demand Power '[W'](Hourly) ]]/1000</f>
        <v>109.5188975095509</v>
      </c>
    </row>
    <row r="371" spans="1:3" x14ac:dyDescent="0.25">
      <c r="A371" s="9" t="s">
        <v>274</v>
      </c>
      <c r="B371" s="12">
        <v>150004.05695377025</v>
      </c>
      <c r="C371">
        <f>SAFADModel_final_000038[[#This Row],[Whole Building:Facility Total Electric Demand Power '[W'](Hourly) ]]/1000</f>
        <v>150.00405695377026</v>
      </c>
    </row>
    <row r="372" spans="1:3" x14ac:dyDescent="0.25">
      <c r="A372" s="9" t="s">
        <v>275</v>
      </c>
      <c r="B372" s="12">
        <v>163324.92237891236</v>
      </c>
      <c r="C372">
        <f>SAFADModel_final_000038[[#This Row],[Whole Building:Facility Total Electric Demand Power '[W'](Hourly) ]]/1000</f>
        <v>163.32492237891236</v>
      </c>
    </row>
    <row r="373" spans="1:3" x14ac:dyDescent="0.25">
      <c r="A373" s="9" t="s">
        <v>276</v>
      </c>
      <c r="B373" s="12">
        <v>182933.89533806153</v>
      </c>
      <c r="C373">
        <f>SAFADModel_final_000038[[#This Row],[Whole Building:Facility Total Electric Demand Power '[W'](Hourly) ]]/1000</f>
        <v>182.93389533806152</v>
      </c>
    </row>
    <row r="374" spans="1:3" x14ac:dyDescent="0.25">
      <c r="A374" s="9" t="s">
        <v>277</v>
      </c>
      <c r="B374" s="12">
        <v>180094.39249286117</v>
      </c>
      <c r="C374">
        <f>SAFADModel_final_000038[[#This Row],[Whole Building:Facility Total Electric Demand Power '[W'](Hourly) ]]/1000</f>
        <v>180.09439249286118</v>
      </c>
    </row>
    <row r="375" spans="1:3" x14ac:dyDescent="0.25">
      <c r="A375" s="9" t="s">
        <v>278</v>
      </c>
      <c r="B375" s="12">
        <v>202340.48531251634</v>
      </c>
      <c r="C375">
        <f>SAFADModel_final_000038[[#This Row],[Whole Building:Facility Total Electric Demand Power '[W'](Hourly) ]]/1000</f>
        <v>202.34048531251634</v>
      </c>
    </row>
    <row r="376" spans="1:3" x14ac:dyDescent="0.25">
      <c r="A376" s="9" t="s">
        <v>279</v>
      </c>
      <c r="B376" s="12">
        <v>198228.26973568488</v>
      </c>
      <c r="C376">
        <f>SAFADModel_final_000038[[#This Row],[Whole Building:Facility Total Electric Demand Power '[W'](Hourly) ]]/1000</f>
        <v>198.22826973568488</v>
      </c>
    </row>
    <row r="377" spans="1:3" x14ac:dyDescent="0.25">
      <c r="A377" s="9" t="s">
        <v>280</v>
      </c>
      <c r="B377" s="12">
        <v>194088.16562228254</v>
      </c>
      <c r="C377">
        <f>SAFADModel_final_000038[[#This Row],[Whole Building:Facility Total Electric Demand Power '[W'](Hourly) ]]/1000</f>
        <v>194.08816562228253</v>
      </c>
    </row>
    <row r="378" spans="1:3" x14ac:dyDescent="0.25">
      <c r="A378" s="9" t="s">
        <v>281</v>
      </c>
      <c r="B378" s="12">
        <v>166775.83641972716</v>
      </c>
      <c r="C378">
        <f>SAFADModel_final_000038[[#This Row],[Whole Building:Facility Total Electric Demand Power '[W'](Hourly) ]]/1000</f>
        <v>166.77583641972717</v>
      </c>
    </row>
    <row r="379" spans="1:3" x14ac:dyDescent="0.25">
      <c r="A379" s="9" t="s">
        <v>282</v>
      </c>
      <c r="B379" s="12">
        <v>112784.28480660164</v>
      </c>
      <c r="C379">
        <f>SAFADModel_final_000038[[#This Row],[Whole Building:Facility Total Electric Demand Power '[W'](Hourly) ]]/1000</f>
        <v>112.78428480660165</v>
      </c>
    </row>
    <row r="380" spans="1:3" x14ac:dyDescent="0.25">
      <c r="A380" s="9" t="s">
        <v>283</v>
      </c>
      <c r="B380" s="12">
        <v>77454.757769452714</v>
      </c>
      <c r="C380">
        <f>SAFADModel_final_000038[[#This Row],[Whole Building:Facility Total Electric Demand Power '[W'](Hourly) ]]/1000</f>
        <v>77.454757769452712</v>
      </c>
    </row>
    <row r="381" spans="1:3" x14ac:dyDescent="0.25">
      <c r="A381" s="9" t="s">
        <v>284</v>
      </c>
      <c r="B381" s="12">
        <v>47499.282260631378</v>
      </c>
      <c r="C381">
        <f>SAFADModel_final_000038[[#This Row],[Whole Building:Facility Total Electric Demand Power '[W'](Hourly) ]]/1000</f>
        <v>47.499282260631375</v>
      </c>
    </row>
    <row r="382" spans="1:3" x14ac:dyDescent="0.25">
      <c r="A382" s="9" t="s">
        <v>285</v>
      </c>
      <c r="B382" s="12">
        <v>8734.9418048883872</v>
      </c>
      <c r="C382">
        <f>SAFADModel_final_000038[[#This Row],[Whole Building:Facility Total Electric Demand Power '[W'](Hourly) ]]/1000</f>
        <v>8.734941804888388</v>
      </c>
    </row>
    <row r="383" spans="1:3" x14ac:dyDescent="0.25">
      <c r="A383" s="9" t="s">
        <v>286</v>
      </c>
      <c r="B383" s="12">
        <v>8708.5891513048355</v>
      </c>
      <c r="C383">
        <f>SAFADModel_final_000038[[#This Row],[Whole Building:Facility Total Electric Demand Power '[W'](Hourly) ]]/1000</f>
        <v>8.7085891513048352</v>
      </c>
    </row>
    <row r="384" spans="1:3" x14ac:dyDescent="0.25">
      <c r="A384" s="9" t="s">
        <v>287</v>
      </c>
      <c r="B384" s="12">
        <v>8682.0914959629008</v>
      </c>
      <c r="C384">
        <f>SAFADModel_final_000038[[#This Row],[Whole Building:Facility Total Electric Demand Power '[W'](Hourly) ]]/1000</f>
        <v>8.6820914959629008</v>
      </c>
    </row>
    <row r="385" spans="1:3" x14ac:dyDescent="0.25">
      <c r="A385" s="9" t="s">
        <v>288</v>
      </c>
      <c r="B385" s="12">
        <v>8675.5028887783246</v>
      </c>
      <c r="C385">
        <f>SAFADModel_final_000038[[#This Row],[Whole Building:Facility Total Electric Demand Power '[W'](Hourly) ]]/1000</f>
        <v>8.6755028887783254</v>
      </c>
    </row>
    <row r="386" spans="1:3" x14ac:dyDescent="0.25">
      <c r="A386" s="9" t="s">
        <v>289</v>
      </c>
      <c r="B386" s="12">
        <v>8687.7171786144208</v>
      </c>
      <c r="C386">
        <f>SAFADModel_final_000038[[#This Row],[Whole Building:Facility Total Electric Demand Power '[W'](Hourly) ]]/1000</f>
        <v>8.6877171786144203</v>
      </c>
    </row>
    <row r="387" spans="1:3" x14ac:dyDescent="0.25">
      <c r="A387" s="9" t="s">
        <v>290</v>
      </c>
      <c r="B387" s="12">
        <v>8704.1134204933951</v>
      </c>
      <c r="C387">
        <f>SAFADModel_final_000038[[#This Row],[Whole Building:Facility Total Electric Demand Power '[W'](Hourly) ]]/1000</f>
        <v>8.7041134204933943</v>
      </c>
    </row>
    <row r="388" spans="1:3" x14ac:dyDescent="0.25">
      <c r="A388" s="9" t="s">
        <v>291</v>
      </c>
      <c r="B388" s="12">
        <v>8700.09030768708</v>
      </c>
      <c r="C388">
        <f>SAFADModel_final_000038[[#This Row],[Whole Building:Facility Total Electric Demand Power '[W'](Hourly) ]]/1000</f>
        <v>8.7000903076870806</v>
      </c>
    </row>
    <row r="389" spans="1:3" x14ac:dyDescent="0.25">
      <c r="A389" s="9" t="s">
        <v>292</v>
      </c>
      <c r="B389" s="12">
        <v>8671.0323959206853</v>
      </c>
      <c r="C389">
        <f>SAFADModel_final_000038[[#This Row],[Whole Building:Facility Total Electric Demand Power '[W'](Hourly) ]]/1000</f>
        <v>8.671032395920685</v>
      </c>
    </row>
    <row r="390" spans="1:3" x14ac:dyDescent="0.25">
      <c r="A390" s="9" t="s">
        <v>293</v>
      </c>
      <c r="B390" s="12">
        <v>8644.028025138472</v>
      </c>
      <c r="C390">
        <f>SAFADModel_final_000038[[#This Row],[Whole Building:Facility Total Electric Demand Power '[W'](Hourly) ]]/1000</f>
        <v>8.6440280251384713</v>
      </c>
    </row>
    <row r="391" spans="1:3" x14ac:dyDescent="0.25">
      <c r="A391" s="9" t="s">
        <v>294</v>
      </c>
      <c r="B391" s="12">
        <v>8645.4229594597655</v>
      </c>
      <c r="C391">
        <f>SAFADModel_final_000038[[#This Row],[Whole Building:Facility Total Electric Demand Power '[W'](Hourly) ]]/1000</f>
        <v>8.6454229594597649</v>
      </c>
    </row>
    <row r="392" spans="1:3" x14ac:dyDescent="0.25">
      <c r="A392" s="9" t="s">
        <v>295</v>
      </c>
      <c r="B392" s="12">
        <v>8703.1775983509488</v>
      </c>
      <c r="C392">
        <f>SAFADModel_final_000038[[#This Row],[Whole Building:Facility Total Electric Demand Power '[W'](Hourly) ]]/1000</f>
        <v>8.7031775983509494</v>
      </c>
    </row>
    <row r="393" spans="1:3" x14ac:dyDescent="0.25">
      <c r="A393" s="9" t="s">
        <v>296</v>
      </c>
      <c r="B393" s="12">
        <v>8766.8540373210799</v>
      </c>
      <c r="C393">
        <f>SAFADModel_final_000038[[#This Row],[Whole Building:Facility Total Electric Demand Power '[W'](Hourly) ]]/1000</f>
        <v>8.7668540373210799</v>
      </c>
    </row>
    <row r="394" spans="1:3" x14ac:dyDescent="0.25">
      <c r="A394" s="9" t="s">
        <v>297</v>
      </c>
      <c r="B394" s="12">
        <v>8805.2245628372639</v>
      </c>
      <c r="C394">
        <f>SAFADModel_final_000038[[#This Row],[Whole Building:Facility Total Electric Demand Power '[W'](Hourly) ]]/1000</f>
        <v>8.8052245628372638</v>
      </c>
    </row>
    <row r="395" spans="1:3" x14ac:dyDescent="0.25">
      <c r="A395" s="9" t="s">
        <v>298</v>
      </c>
      <c r="B395" s="12">
        <v>8823.4102650525838</v>
      </c>
      <c r="C395">
        <f>SAFADModel_final_000038[[#This Row],[Whole Building:Facility Total Electric Demand Power '[W'](Hourly) ]]/1000</f>
        <v>8.8234102650525834</v>
      </c>
    </row>
    <row r="396" spans="1:3" x14ac:dyDescent="0.25">
      <c r="A396" s="9" t="s">
        <v>299</v>
      </c>
      <c r="B396" s="12">
        <v>8838.0735699540874</v>
      </c>
      <c r="C396">
        <f>SAFADModel_final_000038[[#This Row],[Whole Building:Facility Total Electric Demand Power '[W'](Hourly) ]]/1000</f>
        <v>8.8380735699540871</v>
      </c>
    </row>
    <row r="397" spans="1:3" x14ac:dyDescent="0.25">
      <c r="A397" s="9" t="s">
        <v>300</v>
      </c>
      <c r="B397" s="12">
        <v>8849.8336186226552</v>
      </c>
      <c r="C397">
        <f>SAFADModel_final_000038[[#This Row],[Whole Building:Facility Total Electric Demand Power '[W'](Hourly) ]]/1000</f>
        <v>8.8498336186226556</v>
      </c>
    </row>
    <row r="398" spans="1:3" x14ac:dyDescent="0.25">
      <c r="A398" s="9" t="s">
        <v>301</v>
      </c>
      <c r="B398" s="12">
        <v>8859.7829942228473</v>
      </c>
      <c r="C398">
        <f>SAFADModel_final_000038[[#This Row],[Whole Building:Facility Total Electric Demand Power '[W'](Hourly) ]]/1000</f>
        <v>8.8597829942228472</v>
      </c>
    </row>
    <row r="399" spans="1:3" x14ac:dyDescent="0.25">
      <c r="A399" s="9" t="s">
        <v>302</v>
      </c>
      <c r="B399" s="12">
        <v>8869.4421691892749</v>
      </c>
      <c r="C399">
        <f>SAFADModel_final_000038[[#This Row],[Whole Building:Facility Total Electric Demand Power '[W'](Hourly) ]]/1000</f>
        <v>8.8694421691892753</v>
      </c>
    </row>
    <row r="400" spans="1:3" x14ac:dyDescent="0.25">
      <c r="A400" s="9" t="s">
        <v>303</v>
      </c>
      <c r="B400" s="12">
        <v>8880.2023772098473</v>
      </c>
      <c r="C400">
        <f>SAFADModel_final_000038[[#This Row],[Whole Building:Facility Total Electric Demand Power '[W'](Hourly) ]]/1000</f>
        <v>8.880202377209848</v>
      </c>
    </row>
    <row r="401" spans="1:3" x14ac:dyDescent="0.25">
      <c r="A401" s="9" t="s">
        <v>304</v>
      </c>
      <c r="B401" s="12">
        <v>8883.3347470407407</v>
      </c>
      <c r="C401">
        <f>SAFADModel_final_000038[[#This Row],[Whole Building:Facility Total Electric Demand Power '[W'](Hourly) ]]/1000</f>
        <v>8.88333474704074</v>
      </c>
    </row>
    <row r="402" spans="1:3" x14ac:dyDescent="0.25">
      <c r="A402" s="9" t="s">
        <v>305</v>
      </c>
      <c r="B402" s="12">
        <v>8872.8399286039694</v>
      </c>
      <c r="C402">
        <f>SAFADModel_final_000038[[#This Row],[Whole Building:Facility Total Electric Demand Power '[W'](Hourly) ]]/1000</f>
        <v>8.8728399286039696</v>
      </c>
    </row>
    <row r="403" spans="1:3" x14ac:dyDescent="0.25">
      <c r="A403" s="9" t="s">
        <v>306</v>
      </c>
      <c r="B403" s="12">
        <v>8850.687234930343</v>
      </c>
      <c r="C403">
        <f>SAFADModel_final_000038[[#This Row],[Whole Building:Facility Total Electric Demand Power '[W'](Hourly) ]]/1000</f>
        <v>8.8506872349303425</v>
      </c>
    </row>
    <row r="404" spans="1:3" x14ac:dyDescent="0.25">
      <c r="A404" s="9" t="s">
        <v>307</v>
      </c>
      <c r="B404" s="12">
        <v>8815.6426827630185</v>
      </c>
      <c r="C404">
        <f>SAFADModel_final_000038[[#This Row],[Whole Building:Facility Total Electric Demand Power '[W'](Hourly) ]]/1000</f>
        <v>8.8156426827630181</v>
      </c>
    </row>
    <row r="405" spans="1:3" x14ac:dyDescent="0.25">
      <c r="A405" s="9" t="s">
        <v>308</v>
      </c>
      <c r="B405" s="12">
        <v>8774.6441676459144</v>
      </c>
      <c r="C405">
        <f>SAFADModel_final_000038[[#This Row],[Whole Building:Facility Total Electric Demand Power '[W'](Hourly) ]]/1000</f>
        <v>8.7746441676459153</v>
      </c>
    </row>
    <row r="406" spans="1:3" x14ac:dyDescent="0.25">
      <c r="A406" s="9" t="s">
        <v>309</v>
      </c>
      <c r="B406" s="12">
        <v>8751.4885824793473</v>
      </c>
      <c r="C406">
        <f>SAFADModel_final_000038[[#This Row],[Whole Building:Facility Total Electric Demand Power '[W'](Hourly) ]]/1000</f>
        <v>8.7514885824793467</v>
      </c>
    </row>
    <row r="407" spans="1:3" x14ac:dyDescent="0.25">
      <c r="A407" s="9" t="s">
        <v>310</v>
      </c>
      <c r="B407" s="12">
        <v>8716.4514509809542</v>
      </c>
      <c r="C407">
        <f>SAFADModel_final_000038[[#This Row],[Whole Building:Facility Total Electric Demand Power '[W'](Hourly) ]]/1000</f>
        <v>8.716451450980955</v>
      </c>
    </row>
    <row r="408" spans="1:3" x14ac:dyDescent="0.25">
      <c r="A408" s="9" t="s">
        <v>311</v>
      </c>
      <c r="B408" s="12">
        <v>8682.0004397502071</v>
      </c>
      <c r="C408">
        <f>SAFADModel_final_000038[[#This Row],[Whole Building:Facility Total Electric Demand Power '[W'](Hourly) ]]/1000</f>
        <v>8.6820004397502064</v>
      </c>
    </row>
    <row r="409" spans="1:3" x14ac:dyDescent="0.25">
      <c r="A409" s="9" t="s">
        <v>312</v>
      </c>
      <c r="B409" s="12">
        <v>8641.75107730952</v>
      </c>
      <c r="C409">
        <f>SAFADModel_final_000038[[#This Row],[Whole Building:Facility Total Electric Demand Power '[W'](Hourly) ]]/1000</f>
        <v>8.6417510773095199</v>
      </c>
    </row>
    <row r="410" spans="1:3" x14ac:dyDescent="0.25">
      <c r="A410" s="9" t="s">
        <v>313</v>
      </c>
      <c r="B410" s="12">
        <v>8622.695038979251</v>
      </c>
      <c r="C410">
        <f>SAFADModel_final_000038[[#This Row],[Whole Building:Facility Total Electric Demand Power '[W'](Hourly) ]]/1000</f>
        <v>8.6226950389792503</v>
      </c>
    </row>
    <row r="411" spans="1:3" x14ac:dyDescent="0.25">
      <c r="A411" s="9" t="s">
        <v>314</v>
      </c>
      <c r="B411" s="12">
        <v>8603.4998212431256</v>
      </c>
      <c r="C411">
        <f>SAFADModel_final_000038[[#This Row],[Whole Building:Facility Total Electric Demand Power '[W'](Hourly) ]]/1000</f>
        <v>8.6034998212431262</v>
      </c>
    </row>
    <row r="412" spans="1:3" x14ac:dyDescent="0.25">
      <c r="A412" s="9" t="s">
        <v>315</v>
      </c>
      <c r="B412" s="12">
        <v>8588.065458030258</v>
      </c>
      <c r="C412">
        <f>SAFADModel_final_000038[[#This Row],[Whole Building:Facility Total Electric Demand Power '[W'](Hourly) ]]/1000</f>
        <v>8.5880654580302576</v>
      </c>
    </row>
    <row r="413" spans="1:3" x14ac:dyDescent="0.25">
      <c r="A413" s="9" t="s">
        <v>316</v>
      </c>
      <c r="B413" s="12">
        <v>8566.1747061242113</v>
      </c>
      <c r="C413">
        <f>SAFADModel_final_000038[[#This Row],[Whole Building:Facility Total Electric Demand Power '[W'](Hourly) ]]/1000</f>
        <v>8.5661747061242117</v>
      </c>
    </row>
    <row r="414" spans="1:3" x14ac:dyDescent="0.25">
      <c r="A414" s="9" t="s">
        <v>317</v>
      </c>
      <c r="B414" s="12">
        <v>8548.2922969254196</v>
      </c>
      <c r="C414">
        <f>SAFADModel_final_000038[[#This Row],[Whole Building:Facility Total Electric Demand Power '[W'](Hourly) ]]/1000</f>
        <v>8.5482922969254194</v>
      </c>
    </row>
    <row r="415" spans="1:3" x14ac:dyDescent="0.25">
      <c r="A415" s="9" t="s">
        <v>318</v>
      </c>
      <c r="B415" s="12">
        <v>8559.3811168289103</v>
      </c>
      <c r="C415">
        <f>SAFADModel_final_000038[[#This Row],[Whole Building:Facility Total Electric Demand Power '[W'](Hourly) ]]/1000</f>
        <v>8.5593811168289111</v>
      </c>
    </row>
    <row r="416" spans="1:3" x14ac:dyDescent="0.25">
      <c r="A416" s="9" t="s">
        <v>319</v>
      </c>
      <c r="B416" s="12">
        <v>8631.6288439703512</v>
      </c>
      <c r="C416">
        <f>SAFADModel_final_000038[[#This Row],[Whole Building:Facility Total Electric Demand Power '[W'](Hourly) ]]/1000</f>
        <v>8.6316288439703506</v>
      </c>
    </row>
    <row r="417" spans="1:3" x14ac:dyDescent="0.25">
      <c r="A417" s="9" t="s">
        <v>320</v>
      </c>
      <c r="B417" s="12">
        <v>8714.0446990360888</v>
      </c>
      <c r="C417">
        <f>SAFADModel_final_000038[[#This Row],[Whole Building:Facility Total Electric Demand Power '[W'](Hourly) ]]/1000</f>
        <v>8.7140446990360889</v>
      </c>
    </row>
    <row r="418" spans="1:3" x14ac:dyDescent="0.25">
      <c r="A418" s="9" t="s">
        <v>321</v>
      </c>
      <c r="B418" s="12">
        <v>8772.2028417564597</v>
      </c>
      <c r="C418">
        <f>SAFADModel_final_000038[[#This Row],[Whole Building:Facility Total Electric Demand Power '[W'](Hourly) ]]/1000</f>
        <v>8.7722028417564601</v>
      </c>
    </row>
    <row r="419" spans="1:3" x14ac:dyDescent="0.25">
      <c r="A419" s="9" t="s">
        <v>322</v>
      </c>
      <c r="B419" s="12">
        <v>8808.4302234707575</v>
      </c>
      <c r="C419">
        <f>SAFADModel_final_000038[[#This Row],[Whole Building:Facility Total Electric Demand Power '[W'](Hourly) ]]/1000</f>
        <v>8.8084302234707579</v>
      </c>
    </row>
    <row r="420" spans="1:3" x14ac:dyDescent="0.25">
      <c r="A420" s="9" t="s">
        <v>323</v>
      </c>
      <c r="B420" s="12">
        <v>8844.5067549396845</v>
      </c>
      <c r="C420">
        <f>SAFADModel_final_000038[[#This Row],[Whole Building:Facility Total Electric Demand Power '[W'](Hourly) ]]/1000</f>
        <v>8.844506754939685</v>
      </c>
    </row>
    <row r="421" spans="1:3" x14ac:dyDescent="0.25">
      <c r="A421" s="9" t="s">
        <v>324</v>
      </c>
      <c r="B421" s="12">
        <v>8874.1366988028767</v>
      </c>
      <c r="C421">
        <f>SAFADModel_final_000038[[#This Row],[Whole Building:Facility Total Electric Demand Power '[W'](Hourly) ]]/1000</f>
        <v>8.8741366988028769</v>
      </c>
    </row>
    <row r="422" spans="1:3" x14ac:dyDescent="0.25">
      <c r="A422" s="9" t="s">
        <v>325</v>
      </c>
      <c r="B422" s="12">
        <v>8893.6104211840757</v>
      </c>
      <c r="C422">
        <f>SAFADModel_final_000038[[#This Row],[Whole Building:Facility Total Electric Demand Power '[W'](Hourly) ]]/1000</f>
        <v>8.893610421184075</v>
      </c>
    </row>
    <row r="423" spans="1:3" x14ac:dyDescent="0.25">
      <c r="A423" s="9" t="s">
        <v>326</v>
      </c>
      <c r="B423" s="12">
        <v>8895.9099438751527</v>
      </c>
      <c r="C423">
        <f>SAFADModel_final_000038[[#This Row],[Whole Building:Facility Total Electric Demand Power '[W'](Hourly) ]]/1000</f>
        <v>8.8959099438751519</v>
      </c>
    </row>
    <row r="424" spans="1:3" x14ac:dyDescent="0.25">
      <c r="A424" s="9" t="s">
        <v>327</v>
      </c>
      <c r="B424" s="12">
        <v>8869.9660933174364</v>
      </c>
      <c r="C424">
        <f>SAFADModel_final_000038[[#This Row],[Whole Building:Facility Total Electric Demand Power '[W'](Hourly) ]]/1000</f>
        <v>8.8699660933174371</v>
      </c>
    </row>
    <row r="425" spans="1:3" x14ac:dyDescent="0.25">
      <c r="A425" s="9" t="s">
        <v>328</v>
      </c>
      <c r="B425" s="12">
        <v>8817.4874780132286</v>
      </c>
      <c r="C425">
        <f>SAFADModel_final_000038[[#This Row],[Whole Building:Facility Total Electric Demand Power '[W'](Hourly) ]]/1000</f>
        <v>8.8174874780132289</v>
      </c>
    </row>
    <row r="426" spans="1:3" x14ac:dyDescent="0.25">
      <c r="A426" s="9" t="s">
        <v>329</v>
      </c>
      <c r="B426" s="12">
        <v>8767.3446361929473</v>
      </c>
      <c r="C426">
        <f>SAFADModel_final_000038[[#This Row],[Whole Building:Facility Total Electric Demand Power '[W'](Hourly) ]]/1000</f>
        <v>8.7673446361929468</v>
      </c>
    </row>
    <row r="427" spans="1:3" x14ac:dyDescent="0.25">
      <c r="A427" s="9" t="s">
        <v>330</v>
      </c>
      <c r="B427" s="12">
        <v>8732.3843405349562</v>
      </c>
      <c r="C427">
        <f>SAFADModel_final_000038[[#This Row],[Whole Building:Facility Total Electric Demand Power '[W'](Hourly) ]]/1000</f>
        <v>8.7323843405349564</v>
      </c>
    </row>
    <row r="428" spans="1:3" x14ac:dyDescent="0.25">
      <c r="A428" s="9" t="s">
        <v>331</v>
      </c>
      <c r="B428" s="12">
        <v>8713.8628669296522</v>
      </c>
      <c r="C428">
        <f>SAFADModel_final_000038[[#This Row],[Whole Building:Facility Total Electric Demand Power '[W'](Hourly) ]]/1000</f>
        <v>8.7138628669296523</v>
      </c>
    </row>
    <row r="429" spans="1:3" x14ac:dyDescent="0.25">
      <c r="A429" s="9" t="s">
        <v>332</v>
      </c>
      <c r="B429" s="12">
        <v>8698.4642101510181</v>
      </c>
      <c r="C429">
        <f>SAFADModel_final_000038[[#This Row],[Whole Building:Facility Total Electric Demand Power '[W'](Hourly) ]]/1000</f>
        <v>8.6984642101510179</v>
      </c>
    </row>
    <row r="430" spans="1:3" x14ac:dyDescent="0.25">
      <c r="A430" s="9" t="s">
        <v>333</v>
      </c>
      <c r="B430" s="12">
        <v>8681.6629450198689</v>
      </c>
      <c r="C430">
        <f>SAFADModel_final_000038[[#This Row],[Whole Building:Facility Total Electric Demand Power '[W'](Hourly) ]]/1000</f>
        <v>8.6816629450198697</v>
      </c>
    </row>
    <row r="431" spans="1:3" x14ac:dyDescent="0.25">
      <c r="A431" s="9" t="s">
        <v>334</v>
      </c>
      <c r="B431" s="12">
        <v>8659.9616247921949</v>
      </c>
      <c r="C431">
        <f>SAFADModel_final_000038[[#This Row],[Whole Building:Facility Total Electric Demand Power '[W'](Hourly) ]]/1000</f>
        <v>8.6599616247921958</v>
      </c>
    </row>
    <row r="432" spans="1:3" x14ac:dyDescent="0.25">
      <c r="A432" s="9" t="s">
        <v>335</v>
      </c>
      <c r="B432" s="12">
        <v>8645.8317998081911</v>
      </c>
      <c r="C432">
        <f>SAFADModel_final_000038[[#This Row],[Whole Building:Facility Total Electric Demand Power '[W'](Hourly) ]]/1000</f>
        <v>8.6458317998081906</v>
      </c>
    </row>
    <row r="433" spans="1:3" x14ac:dyDescent="0.25">
      <c r="A433" s="9" t="s">
        <v>336</v>
      </c>
      <c r="B433" s="12">
        <v>8631.9353489798141</v>
      </c>
      <c r="C433">
        <f>SAFADModel_final_000038[[#This Row],[Whole Building:Facility Total Electric Demand Power '[W'](Hourly) ]]/1000</f>
        <v>8.6319353489798143</v>
      </c>
    </row>
    <row r="434" spans="1:3" x14ac:dyDescent="0.25">
      <c r="A434" s="9" t="s">
        <v>337</v>
      </c>
      <c r="B434" s="12">
        <v>8627.9751808524816</v>
      </c>
      <c r="C434">
        <f>SAFADModel_final_000038[[#This Row],[Whole Building:Facility Total Electric Demand Power '[W'](Hourly) ]]/1000</f>
        <v>8.6279751808524807</v>
      </c>
    </row>
    <row r="435" spans="1:3" x14ac:dyDescent="0.25">
      <c r="A435" s="9" t="s">
        <v>338</v>
      </c>
      <c r="B435" s="12">
        <v>8628.1041230141727</v>
      </c>
      <c r="C435">
        <f>SAFADModel_final_000038[[#This Row],[Whole Building:Facility Total Electric Demand Power '[W'](Hourly) ]]/1000</f>
        <v>8.6281041230141735</v>
      </c>
    </row>
    <row r="436" spans="1:3" x14ac:dyDescent="0.25">
      <c r="A436" s="9" t="s">
        <v>339</v>
      </c>
      <c r="B436" s="12">
        <v>8608.1833127238733</v>
      </c>
      <c r="C436">
        <f>SAFADModel_final_000038[[#This Row],[Whole Building:Facility Total Electric Demand Power '[W'](Hourly) ]]/1000</f>
        <v>8.6081833127238738</v>
      </c>
    </row>
    <row r="437" spans="1:3" x14ac:dyDescent="0.25">
      <c r="A437" s="9" t="s">
        <v>340</v>
      </c>
      <c r="B437" s="12">
        <v>8559.0951169035197</v>
      </c>
      <c r="C437">
        <f>SAFADModel_final_000038[[#This Row],[Whole Building:Facility Total Electric Demand Power '[W'](Hourly) ]]/1000</f>
        <v>8.559095116903519</v>
      </c>
    </row>
    <row r="438" spans="1:3" x14ac:dyDescent="0.25">
      <c r="A438" s="9" t="s">
        <v>341</v>
      </c>
      <c r="B438" s="12">
        <v>8510.6962115307269</v>
      </c>
      <c r="C438">
        <f>SAFADModel_final_000038[[#This Row],[Whole Building:Facility Total Electric Demand Power '[W'](Hourly) ]]/1000</f>
        <v>8.5106962115307265</v>
      </c>
    </row>
    <row r="439" spans="1:3" x14ac:dyDescent="0.25">
      <c r="A439" s="9" t="s">
        <v>342</v>
      </c>
      <c r="B439" s="12">
        <v>8518.8788377378351</v>
      </c>
      <c r="C439">
        <f>SAFADModel_final_000038[[#This Row],[Whole Building:Facility Total Electric Demand Power '[W'](Hourly) ]]/1000</f>
        <v>8.5188788377378355</v>
      </c>
    </row>
    <row r="440" spans="1:3" x14ac:dyDescent="0.25">
      <c r="A440" s="9" t="s">
        <v>343</v>
      </c>
      <c r="B440" s="12">
        <v>8631.3747703795398</v>
      </c>
      <c r="C440">
        <f>SAFADModel_final_000038[[#This Row],[Whole Building:Facility Total Electric Demand Power '[W'](Hourly) ]]/1000</f>
        <v>8.6313747703795389</v>
      </c>
    </row>
    <row r="441" spans="1:3" x14ac:dyDescent="0.25">
      <c r="A441" s="9" t="s">
        <v>344</v>
      </c>
      <c r="B441" s="12">
        <v>8748.2960099433658</v>
      </c>
      <c r="C441">
        <f>SAFADModel_final_000038[[#This Row],[Whole Building:Facility Total Electric Demand Power '[W'](Hourly) ]]/1000</f>
        <v>8.7482960099433651</v>
      </c>
    </row>
    <row r="442" spans="1:3" x14ac:dyDescent="0.25">
      <c r="A442" s="9" t="s">
        <v>345</v>
      </c>
      <c r="B442" s="12">
        <v>8815.6106752722608</v>
      </c>
      <c r="C442">
        <f>SAFADModel_final_000038[[#This Row],[Whole Building:Facility Total Electric Demand Power '[W'](Hourly) ]]/1000</f>
        <v>8.8156106752722607</v>
      </c>
    </row>
    <row r="443" spans="1:3" x14ac:dyDescent="0.25">
      <c r="A443" s="9" t="s">
        <v>346</v>
      </c>
      <c r="B443" s="12">
        <v>8843.7516132661913</v>
      </c>
      <c r="C443">
        <f>SAFADModel_final_000038[[#This Row],[Whole Building:Facility Total Electric Demand Power '[W'](Hourly) ]]/1000</f>
        <v>8.8437516132661909</v>
      </c>
    </row>
    <row r="444" spans="1:3" x14ac:dyDescent="0.25">
      <c r="A444" s="9" t="s">
        <v>347</v>
      </c>
      <c r="B444" s="12">
        <v>8865.6962957835294</v>
      </c>
      <c r="C444">
        <f>SAFADModel_final_000038[[#This Row],[Whole Building:Facility Total Electric Demand Power '[W'](Hourly) ]]/1000</f>
        <v>8.865696295783529</v>
      </c>
    </row>
    <row r="445" spans="1:3" x14ac:dyDescent="0.25">
      <c r="A445" s="9" t="s">
        <v>348</v>
      </c>
      <c r="B445" s="12">
        <v>8883.2987916506045</v>
      </c>
      <c r="C445">
        <f>SAFADModel_final_000038[[#This Row],[Whole Building:Facility Total Electric Demand Power '[W'](Hourly) ]]/1000</f>
        <v>8.8832987916506045</v>
      </c>
    </row>
    <row r="446" spans="1:3" x14ac:dyDescent="0.25">
      <c r="A446" s="9" t="s">
        <v>349</v>
      </c>
      <c r="B446" s="12">
        <v>8896.0750541458783</v>
      </c>
      <c r="C446">
        <f>SAFADModel_final_000038[[#This Row],[Whole Building:Facility Total Electric Demand Power '[W'](Hourly) ]]/1000</f>
        <v>8.8960750541458786</v>
      </c>
    </row>
    <row r="447" spans="1:3" x14ac:dyDescent="0.25">
      <c r="A447" s="9" t="s">
        <v>350</v>
      </c>
      <c r="B447" s="12">
        <v>8897.4074332658492</v>
      </c>
      <c r="C447">
        <f>SAFADModel_final_000038[[#This Row],[Whole Building:Facility Total Electric Demand Power '[W'](Hourly) ]]/1000</f>
        <v>8.8974074332658493</v>
      </c>
    </row>
    <row r="448" spans="1:3" x14ac:dyDescent="0.25">
      <c r="A448" s="9" t="s">
        <v>351</v>
      </c>
      <c r="B448" s="12">
        <v>8885.9220460786146</v>
      </c>
      <c r="C448">
        <f>SAFADModel_final_000038[[#This Row],[Whole Building:Facility Total Electric Demand Power '[W'](Hourly) ]]/1000</f>
        <v>8.8859220460786155</v>
      </c>
    </row>
    <row r="449" spans="1:3" x14ac:dyDescent="0.25">
      <c r="A449" s="9" t="s">
        <v>352</v>
      </c>
      <c r="B449" s="12">
        <v>8864.4457373189525</v>
      </c>
      <c r="C449">
        <f>SAFADModel_final_000038[[#This Row],[Whole Building:Facility Total Electric Demand Power '[W'](Hourly) ]]/1000</f>
        <v>8.8644457373189525</v>
      </c>
    </row>
    <row r="450" spans="1:3" x14ac:dyDescent="0.25">
      <c r="A450" s="9" t="s">
        <v>353</v>
      </c>
      <c r="B450" s="12">
        <v>8842.5187303977436</v>
      </c>
      <c r="C450">
        <f>SAFADModel_final_000038[[#This Row],[Whole Building:Facility Total Electric Demand Power '[W'](Hourly) ]]/1000</f>
        <v>8.8425187303977442</v>
      </c>
    </row>
    <row r="451" spans="1:3" x14ac:dyDescent="0.25">
      <c r="A451" s="9" t="s">
        <v>354</v>
      </c>
      <c r="B451" s="12">
        <v>8820.7803340955288</v>
      </c>
      <c r="C451">
        <f>SAFADModel_final_000038[[#This Row],[Whole Building:Facility Total Electric Demand Power '[W'](Hourly) ]]/1000</f>
        <v>8.8207803340955291</v>
      </c>
    </row>
    <row r="452" spans="1:3" x14ac:dyDescent="0.25">
      <c r="A452" s="9" t="s">
        <v>355</v>
      </c>
      <c r="B452" s="12">
        <v>8795.8706162442068</v>
      </c>
      <c r="C452">
        <f>SAFADModel_final_000038[[#This Row],[Whole Building:Facility Total Electric Demand Power '[W'](Hourly) ]]/1000</f>
        <v>8.7958706162442066</v>
      </c>
    </row>
    <row r="453" spans="1:3" x14ac:dyDescent="0.25">
      <c r="A453" s="9" t="s">
        <v>356</v>
      </c>
      <c r="B453" s="12">
        <v>8754.502684254252</v>
      </c>
      <c r="C453">
        <f>SAFADModel_final_000038[[#This Row],[Whole Building:Facility Total Electric Demand Power '[W'](Hourly) ]]/1000</f>
        <v>8.7545026842542519</v>
      </c>
    </row>
    <row r="454" spans="1:3" x14ac:dyDescent="0.25">
      <c r="A454" s="9" t="s">
        <v>357</v>
      </c>
      <c r="B454" s="12">
        <v>8719.6597602163201</v>
      </c>
      <c r="C454">
        <f>SAFADModel_final_000038[[#This Row],[Whole Building:Facility Total Electric Demand Power '[W'](Hourly) ]]/1000</f>
        <v>8.7196597602163202</v>
      </c>
    </row>
    <row r="455" spans="1:3" x14ac:dyDescent="0.25">
      <c r="A455" s="9" t="s">
        <v>358</v>
      </c>
      <c r="B455" s="12">
        <v>8665.1542322196838</v>
      </c>
      <c r="C455">
        <f>SAFADModel_final_000038[[#This Row],[Whole Building:Facility Total Electric Demand Power '[W'](Hourly) ]]/1000</f>
        <v>8.6651542322196846</v>
      </c>
    </row>
    <row r="456" spans="1:3" x14ac:dyDescent="0.25">
      <c r="A456" s="9" t="s">
        <v>359</v>
      </c>
      <c r="B456" s="12">
        <v>8596.0849645476719</v>
      </c>
      <c r="C456">
        <f>SAFADModel_final_000038[[#This Row],[Whole Building:Facility Total Electric Demand Power '[W'](Hourly) ]]/1000</f>
        <v>8.5960849645476713</v>
      </c>
    </row>
    <row r="457" spans="1:3" x14ac:dyDescent="0.25">
      <c r="A457" s="9" t="s">
        <v>360</v>
      </c>
      <c r="B457" s="12">
        <v>8556.4436736510306</v>
      </c>
      <c r="C457">
        <f>SAFADModel_final_000038[[#This Row],[Whole Building:Facility Total Electric Demand Power '[W'](Hourly) ]]/1000</f>
        <v>8.5564436736510299</v>
      </c>
    </row>
    <row r="458" spans="1:3" x14ac:dyDescent="0.25">
      <c r="A458" s="9" t="s">
        <v>629</v>
      </c>
      <c r="B458" s="12">
        <v>8598.3048690404466</v>
      </c>
      <c r="C458">
        <f>SAFADModel_final_000038[[#This Row],[Whole Building:Facility Total Electric Demand Power '[W'](Hourly) ]]/1000</f>
        <v>8.5983048690404473</v>
      </c>
    </row>
    <row r="459" spans="1:3" x14ac:dyDescent="0.25">
      <c r="A459" s="9" t="s">
        <v>630</v>
      </c>
      <c r="B459" s="12">
        <v>8646.0365138785965</v>
      </c>
      <c r="C459">
        <f>SAFADModel_final_000038[[#This Row],[Whole Building:Facility Total Electric Demand Power '[W'](Hourly) ]]/1000</f>
        <v>8.6460365138785971</v>
      </c>
    </row>
    <row r="460" spans="1:3" x14ac:dyDescent="0.25">
      <c r="A460" s="9" t="s">
        <v>631</v>
      </c>
      <c r="B460" s="12">
        <v>8653.3418691820207</v>
      </c>
      <c r="C460">
        <f>SAFADModel_final_000038[[#This Row],[Whole Building:Facility Total Electric Demand Power '[W'](Hourly) ]]/1000</f>
        <v>8.6533418691820199</v>
      </c>
    </row>
    <row r="461" spans="1:3" x14ac:dyDescent="0.25">
      <c r="A461" s="9" t="s">
        <v>632</v>
      </c>
      <c r="B461" s="12">
        <v>8602.4516360320413</v>
      </c>
      <c r="C461">
        <f>SAFADModel_final_000038[[#This Row],[Whole Building:Facility Total Electric Demand Power '[W'](Hourly) ]]/1000</f>
        <v>8.6024516360320415</v>
      </c>
    </row>
    <row r="462" spans="1:3" x14ac:dyDescent="0.25">
      <c r="A462" s="9" t="s">
        <v>633</v>
      </c>
      <c r="B462" s="12">
        <v>8536.3640784295858</v>
      </c>
      <c r="C462">
        <f>SAFADModel_final_000038[[#This Row],[Whole Building:Facility Total Electric Demand Power '[W'](Hourly) ]]/1000</f>
        <v>8.5363640784295853</v>
      </c>
    </row>
    <row r="463" spans="1:3" x14ac:dyDescent="0.25">
      <c r="A463" s="9" t="s">
        <v>634</v>
      </c>
      <c r="B463" s="12">
        <v>8524.5669079020954</v>
      </c>
      <c r="C463">
        <f>SAFADModel_final_000038[[#This Row],[Whole Building:Facility Total Electric Demand Power '[W'](Hourly) ]]/1000</f>
        <v>8.5245669079020949</v>
      </c>
    </row>
    <row r="464" spans="1:3" x14ac:dyDescent="0.25">
      <c r="A464" s="9" t="s">
        <v>635</v>
      </c>
      <c r="B464" s="12">
        <v>8620.466142439338</v>
      </c>
      <c r="C464">
        <f>SAFADModel_final_000038[[#This Row],[Whole Building:Facility Total Electric Demand Power '[W'](Hourly) ]]/1000</f>
        <v>8.6204661424393372</v>
      </c>
    </row>
    <row r="465" spans="1:3" x14ac:dyDescent="0.25">
      <c r="A465" s="9" t="s">
        <v>636</v>
      </c>
      <c r="B465" s="12">
        <v>8734.8091203271324</v>
      </c>
      <c r="C465">
        <f>SAFADModel_final_000038[[#This Row],[Whole Building:Facility Total Electric Demand Power '[W'](Hourly) ]]/1000</f>
        <v>8.7348091203271316</v>
      </c>
    </row>
    <row r="466" spans="1:3" x14ac:dyDescent="0.25">
      <c r="A466" s="9" t="s">
        <v>637</v>
      </c>
      <c r="B466" s="12">
        <v>8805.1447222133211</v>
      </c>
      <c r="C466">
        <f>SAFADModel_final_000038[[#This Row],[Whole Building:Facility Total Electric Demand Power '[W'](Hourly) ]]/1000</f>
        <v>8.8051447222133206</v>
      </c>
    </row>
    <row r="467" spans="1:3" x14ac:dyDescent="0.25">
      <c r="A467" s="9" t="s">
        <v>638</v>
      </c>
      <c r="B467" s="12">
        <v>8836.3749693798254</v>
      </c>
      <c r="C467">
        <f>SAFADModel_final_000038[[#This Row],[Whole Building:Facility Total Electric Demand Power '[W'](Hourly) ]]/1000</f>
        <v>8.8363749693798255</v>
      </c>
    </row>
    <row r="468" spans="1:3" x14ac:dyDescent="0.25">
      <c r="A468" s="9" t="s">
        <v>639</v>
      </c>
      <c r="B468" s="12">
        <v>8842.0853054956078</v>
      </c>
      <c r="C468">
        <f>SAFADModel_final_000038[[#This Row],[Whole Building:Facility Total Electric Demand Power '[W'](Hourly) ]]/1000</f>
        <v>8.8420853054956083</v>
      </c>
    </row>
    <row r="469" spans="1:3" x14ac:dyDescent="0.25">
      <c r="A469" s="9" t="s">
        <v>640</v>
      </c>
      <c r="B469" s="12">
        <v>8855.6374116687966</v>
      </c>
      <c r="C469">
        <f>SAFADModel_final_000038[[#This Row],[Whole Building:Facility Total Electric Demand Power '[W'](Hourly) ]]/1000</f>
        <v>8.8556374116687966</v>
      </c>
    </row>
    <row r="470" spans="1:3" x14ac:dyDescent="0.25">
      <c r="A470" s="9" t="s">
        <v>641</v>
      </c>
      <c r="B470" s="12">
        <v>8869.9200986988435</v>
      </c>
      <c r="C470">
        <f>SAFADModel_final_000038[[#This Row],[Whole Building:Facility Total Electric Demand Power '[W'](Hourly) ]]/1000</f>
        <v>8.8699200986988433</v>
      </c>
    </row>
    <row r="471" spans="1:3" x14ac:dyDescent="0.25">
      <c r="A471" s="9" t="s">
        <v>642</v>
      </c>
      <c r="B471" s="12">
        <v>8877.2077395757515</v>
      </c>
      <c r="C471">
        <f>SAFADModel_final_000038[[#This Row],[Whole Building:Facility Total Electric Demand Power '[W'](Hourly) ]]/1000</f>
        <v>8.877207739575752</v>
      </c>
    </row>
    <row r="472" spans="1:3" x14ac:dyDescent="0.25">
      <c r="A472" s="9" t="s">
        <v>643</v>
      </c>
      <c r="B472" s="12">
        <v>8870.3559641363117</v>
      </c>
      <c r="C472">
        <f>SAFADModel_final_000038[[#This Row],[Whole Building:Facility Total Electric Demand Power '[W'](Hourly) ]]/1000</f>
        <v>8.8703559641363121</v>
      </c>
    </row>
    <row r="473" spans="1:3" x14ac:dyDescent="0.25">
      <c r="A473" s="9" t="s">
        <v>644</v>
      </c>
      <c r="B473" s="12">
        <v>8852.3262279039209</v>
      </c>
      <c r="C473">
        <f>SAFADModel_final_000038[[#This Row],[Whole Building:Facility Total Electric Demand Power '[W'](Hourly) ]]/1000</f>
        <v>8.8523262279039212</v>
      </c>
    </row>
    <row r="474" spans="1:3" x14ac:dyDescent="0.25">
      <c r="A474" s="9" t="s">
        <v>645</v>
      </c>
      <c r="B474" s="12">
        <v>8832.9013953776248</v>
      </c>
      <c r="C474">
        <f>SAFADModel_final_000038[[#This Row],[Whole Building:Facility Total Electric Demand Power '[W'](Hourly) ]]/1000</f>
        <v>8.8329013953776254</v>
      </c>
    </row>
    <row r="475" spans="1:3" x14ac:dyDescent="0.25">
      <c r="A475" s="9" t="s">
        <v>646</v>
      </c>
      <c r="B475" s="12">
        <v>8819.5815524899044</v>
      </c>
      <c r="C475">
        <f>SAFADModel_final_000038[[#This Row],[Whole Building:Facility Total Electric Demand Power '[W'](Hourly) ]]/1000</f>
        <v>8.8195815524899039</v>
      </c>
    </row>
    <row r="476" spans="1:3" x14ac:dyDescent="0.25">
      <c r="A476" s="9" t="s">
        <v>647</v>
      </c>
      <c r="B476" s="12">
        <v>8810.4293527344034</v>
      </c>
      <c r="C476">
        <f>SAFADModel_final_000038[[#This Row],[Whole Building:Facility Total Electric Demand Power '[W'](Hourly) ]]/1000</f>
        <v>8.8104293527344026</v>
      </c>
    </row>
    <row r="477" spans="1:3" x14ac:dyDescent="0.25">
      <c r="A477" s="9" t="s">
        <v>648</v>
      </c>
      <c r="B477" s="12">
        <v>8801.4720713832485</v>
      </c>
      <c r="C477">
        <f>SAFADModel_final_000038[[#This Row],[Whole Building:Facility Total Electric Demand Power '[W'](Hourly) ]]/1000</f>
        <v>8.8014720713832482</v>
      </c>
    </row>
    <row r="478" spans="1:3" x14ac:dyDescent="0.25">
      <c r="A478" s="9" t="s">
        <v>649</v>
      </c>
      <c r="B478" s="12">
        <v>8790.0865266548572</v>
      </c>
      <c r="C478">
        <f>SAFADModel_final_000038[[#This Row],[Whole Building:Facility Total Electric Demand Power '[W'](Hourly) ]]/1000</f>
        <v>8.7900865266548571</v>
      </c>
    </row>
    <row r="479" spans="1:3" x14ac:dyDescent="0.25">
      <c r="A479" s="9" t="s">
        <v>650</v>
      </c>
      <c r="B479" s="12">
        <v>8779.5592151437104</v>
      </c>
      <c r="C479">
        <f>SAFADModel_final_000038[[#This Row],[Whole Building:Facility Total Electric Demand Power '[W'](Hourly) ]]/1000</f>
        <v>8.7795592151437098</v>
      </c>
    </row>
    <row r="480" spans="1:3" x14ac:dyDescent="0.25">
      <c r="A480" s="9" t="s">
        <v>651</v>
      </c>
      <c r="B480" s="12">
        <v>8767.0891003677625</v>
      </c>
      <c r="C480">
        <f>SAFADModel_final_000038[[#This Row],[Whole Building:Facility Total Electric Demand Power '[W'](Hourly) ]]/1000</f>
        <v>8.7670891003677625</v>
      </c>
    </row>
    <row r="481" spans="1:3" x14ac:dyDescent="0.25">
      <c r="A481" s="9" t="s">
        <v>652</v>
      </c>
      <c r="B481" s="12">
        <v>8740.6961284652116</v>
      </c>
      <c r="C481">
        <f>SAFADModel_final_000038[[#This Row],[Whole Building:Facility Total Electric Demand Power '[W'](Hourly) ]]/1000</f>
        <v>8.7406961284652116</v>
      </c>
    </row>
    <row r="482" spans="1:3" x14ac:dyDescent="0.25">
      <c r="A482" s="9" t="s">
        <v>653</v>
      </c>
      <c r="B482" s="12">
        <v>8706.5163959027777</v>
      </c>
      <c r="C482">
        <f>SAFADModel_final_000038[[#This Row],[Whole Building:Facility Total Electric Demand Power '[W'](Hourly) ]]/1000</f>
        <v>8.7065163959027778</v>
      </c>
    </row>
    <row r="483" spans="1:3" x14ac:dyDescent="0.25">
      <c r="A483" s="9" t="s">
        <v>654</v>
      </c>
      <c r="B483" s="12">
        <v>8672.9407970873908</v>
      </c>
      <c r="C483">
        <f>SAFADModel_final_000038[[#This Row],[Whole Building:Facility Total Electric Demand Power '[W'](Hourly) ]]/1000</f>
        <v>8.6729407970873904</v>
      </c>
    </row>
    <row r="484" spans="1:3" x14ac:dyDescent="0.25">
      <c r="A484" s="9" t="s">
        <v>655</v>
      </c>
      <c r="B484" s="12">
        <v>8647.569319549244</v>
      </c>
      <c r="C484">
        <f>SAFADModel_final_000038[[#This Row],[Whole Building:Facility Total Electric Demand Power '[W'](Hourly) ]]/1000</f>
        <v>8.6475693195492447</v>
      </c>
    </row>
    <row r="485" spans="1:3" x14ac:dyDescent="0.25">
      <c r="A485" s="9" t="s">
        <v>656</v>
      </c>
      <c r="B485" s="12">
        <v>8642.574956838238</v>
      </c>
      <c r="C485">
        <f>SAFADModel_final_000038[[#This Row],[Whole Building:Facility Total Electric Demand Power '[W'](Hourly) ]]/1000</f>
        <v>8.6425749568382386</v>
      </c>
    </row>
    <row r="486" spans="1:3" x14ac:dyDescent="0.25">
      <c r="A486" s="9" t="s">
        <v>657</v>
      </c>
      <c r="B486" s="12">
        <v>8641.5437865838485</v>
      </c>
      <c r="C486">
        <f>SAFADModel_final_000038[[#This Row],[Whole Building:Facility Total Electric Demand Power '[W'](Hourly) ]]/1000</f>
        <v>8.6415437865838491</v>
      </c>
    </row>
    <row r="487" spans="1:3" x14ac:dyDescent="0.25">
      <c r="A487" s="9" t="s">
        <v>658</v>
      </c>
      <c r="B487" s="12">
        <v>8653.5721490047436</v>
      </c>
      <c r="C487">
        <f>SAFADModel_final_000038[[#This Row],[Whole Building:Facility Total Electric Demand Power '[W'](Hourly) ]]/1000</f>
        <v>8.6535721490047433</v>
      </c>
    </row>
    <row r="488" spans="1:3" x14ac:dyDescent="0.25">
      <c r="A488" s="9" t="s">
        <v>659</v>
      </c>
      <c r="B488" s="12">
        <v>8686.1116418109614</v>
      </c>
      <c r="C488">
        <f>SAFADModel_final_000038[[#This Row],[Whole Building:Facility Total Electric Demand Power '[W'](Hourly) ]]/1000</f>
        <v>8.6861116418109621</v>
      </c>
    </row>
    <row r="489" spans="1:3" x14ac:dyDescent="0.25">
      <c r="A489" s="9" t="s">
        <v>660</v>
      </c>
      <c r="B489" s="12">
        <v>8732.3872529511609</v>
      </c>
      <c r="C489">
        <f>SAFADModel_final_000038[[#This Row],[Whole Building:Facility Total Electric Demand Power '[W'](Hourly) ]]/1000</f>
        <v>8.7323872529511615</v>
      </c>
    </row>
    <row r="490" spans="1:3" x14ac:dyDescent="0.25">
      <c r="A490" s="9" t="s">
        <v>661</v>
      </c>
      <c r="B490" s="12">
        <v>8782.5587913318232</v>
      </c>
      <c r="C490">
        <f>SAFADModel_final_000038[[#This Row],[Whole Building:Facility Total Electric Demand Power '[W'](Hourly) ]]/1000</f>
        <v>8.782558791331823</v>
      </c>
    </row>
    <row r="491" spans="1:3" x14ac:dyDescent="0.25">
      <c r="A491" s="9" t="s">
        <v>662</v>
      </c>
      <c r="B491" s="12">
        <v>8831.8672039936864</v>
      </c>
      <c r="C491">
        <f>SAFADModel_final_000038[[#This Row],[Whole Building:Facility Total Electric Demand Power '[W'](Hourly) ]]/1000</f>
        <v>8.8318672039936867</v>
      </c>
    </row>
    <row r="492" spans="1:3" x14ac:dyDescent="0.25">
      <c r="A492" s="9" t="s">
        <v>663</v>
      </c>
      <c r="B492" s="12">
        <v>8870.4935379834569</v>
      </c>
      <c r="C492">
        <f>SAFADModel_final_000038[[#This Row],[Whole Building:Facility Total Electric Demand Power '[W'](Hourly) ]]/1000</f>
        <v>8.8704935379834566</v>
      </c>
    </row>
    <row r="493" spans="1:3" x14ac:dyDescent="0.25">
      <c r="A493" s="9" t="s">
        <v>664</v>
      </c>
      <c r="B493" s="12">
        <v>8896.8760518357249</v>
      </c>
      <c r="C493">
        <f>SAFADModel_final_000038[[#This Row],[Whole Building:Facility Total Electric Demand Power '[W'](Hourly) ]]/1000</f>
        <v>8.8968760518357257</v>
      </c>
    </row>
    <row r="494" spans="1:3" x14ac:dyDescent="0.25">
      <c r="A494" s="9" t="s">
        <v>665</v>
      </c>
      <c r="B494" s="12">
        <v>8915.5328864394487</v>
      </c>
      <c r="C494">
        <f>SAFADModel_final_000038[[#This Row],[Whole Building:Facility Total Electric Demand Power '[W'](Hourly) ]]/1000</f>
        <v>8.9155328864394487</v>
      </c>
    </row>
    <row r="495" spans="1:3" x14ac:dyDescent="0.25">
      <c r="A495" s="9" t="s">
        <v>666</v>
      </c>
      <c r="B495" s="12">
        <v>8925.6932198217783</v>
      </c>
      <c r="C495">
        <f>SAFADModel_final_000038[[#This Row],[Whole Building:Facility Total Electric Demand Power '[W'](Hourly) ]]/1000</f>
        <v>8.9256932198217775</v>
      </c>
    </row>
    <row r="496" spans="1:3" x14ac:dyDescent="0.25">
      <c r="A496" s="9" t="s">
        <v>667</v>
      </c>
      <c r="B496" s="12">
        <v>8921.5179473699773</v>
      </c>
      <c r="C496">
        <f>SAFADModel_final_000038[[#This Row],[Whole Building:Facility Total Electric Demand Power '[W'](Hourly) ]]/1000</f>
        <v>8.9215179473699777</v>
      </c>
    </row>
    <row r="497" spans="1:3" x14ac:dyDescent="0.25">
      <c r="A497" s="9" t="s">
        <v>668</v>
      </c>
      <c r="B497" s="12">
        <v>8904.1674936785785</v>
      </c>
      <c r="C497">
        <f>SAFADModel_final_000038[[#This Row],[Whole Building:Facility Total Electric Demand Power '[W'](Hourly) ]]/1000</f>
        <v>8.9041674936785782</v>
      </c>
    </row>
    <row r="498" spans="1:3" x14ac:dyDescent="0.25">
      <c r="A498" s="9" t="s">
        <v>669</v>
      </c>
      <c r="B498" s="12">
        <v>8879.8490427448633</v>
      </c>
      <c r="C498">
        <f>SAFADModel_final_000038[[#This Row],[Whole Building:Facility Total Electric Demand Power '[W'](Hourly) ]]/1000</f>
        <v>8.8798490427448638</v>
      </c>
    </row>
    <row r="499" spans="1:3" x14ac:dyDescent="0.25">
      <c r="A499" s="9" t="s">
        <v>670</v>
      </c>
      <c r="B499" s="12">
        <v>8848.6894819989793</v>
      </c>
      <c r="C499">
        <f>SAFADModel_final_000038[[#This Row],[Whole Building:Facility Total Electric Demand Power '[W'](Hourly) ]]/1000</f>
        <v>8.8486894819989796</v>
      </c>
    </row>
    <row r="500" spans="1:3" x14ac:dyDescent="0.25">
      <c r="A500" s="9" t="s">
        <v>671</v>
      </c>
      <c r="B500" s="12">
        <v>8815.4511737167286</v>
      </c>
      <c r="C500">
        <f>SAFADModel_final_000038[[#This Row],[Whole Building:Facility Total Electric Demand Power '[W'](Hourly) ]]/1000</f>
        <v>8.8154511737167294</v>
      </c>
    </row>
    <row r="501" spans="1:3" x14ac:dyDescent="0.25">
      <c r="A501" s="9" t="s">
        <v>672</v>
      </c>
      <c r="B501" s="12">
        <v>8784.591383494304</v>
      </c>
      <c r="C501">
        <f>SAFADModel_final_000038[[#This Row],[Whole Building:Facility Total Electric Demand Power '[W'](Hourly) ]]/1000</f>
        <v>8.7845913834943037</v>
      </c>
    </row>
    <row r="502" spans="1:3" x14ac:dyDescent="0.25">
      <c r="A502" s="9" t="s">
        <v>673</v>
      </c>
      <c r="B502" s="12">
        <v>8762.4564124745539</v>
      </c>
      <c r="C502">
        <f>SAFADModel_final_000038[[#This Row],[Whole Building:Facility Total Electric Demand Power '[W'](Hourly) ]]/1000</f>
        <v>8.7624564124745543</v>
      </c>
    </row>
    <row r="503" spans="1:3" x14ac:dyDescent="0.25">
      <c r="A503" s="9" t="s">
        <v>674</v>
      </c>
      <c r="B503" s="12">
        <v>8738.0469526361903</v>
      </c>
      <c r="C503">
        <f>SAFADModel_final_000038[[#This Row],[Whole Building:Facility Total Electric Demand Power '[W'](Hourly) ]]/1000</f>
        <v>8.738046952636191</v>
      </c>
    </row>
    <row r="504" spans="1:3" x14ac:dyDescent="0.25">
      <c r="A504" s="9" t="s">
        <v>675</v>
      </c>
      <c r="B504" s="12">
        <v>8706.8979566498729</v>
      </c>
      <c r="C504">
        <f>SAFADModel_final_000038[[#This Row],[Whole Building:Facility Total Electric Demand Power '[W'](Hourly) ]]/1000</f>
        <v>8.7068979566498736</v>
      </c>
    </row>
    <row r="505" spans="1:3" x14ac:dyDescent="0.25">
      <c r="A505" s="9" t="s">
        <v>676</v>
      </c>
      <c r="B505" s="12">
        <v>8674.2044828548005</v>
      </c>
      <c r="C505">
        <f>SAFADModel_final_000038[[#This Row],[Whole Building:Facility Total Electric Demand Power '[W'](Hourly) ]]/1000</f>
        <v>8.6742044828548011</v>
      </c>
    </row>
    <row r="506" spans="1:3" x14ac:dyDescent="0.25">
      <c r="A506" s="9" t="s">
        <v>361</v>
      </c>
      <c r="B506" s="12">
        <v>8648.5697719142863</v>
      </c>
      <c r="C506">
        <f>SAFADModel_final_000038[[#This Row],[Whole Building:Facility Total Electric Demand Power '[W'](Hourly) ]]/1000</f>
        <v>8.6485697719142856</v>
      </c>
    </row>
    <row r="507" spans="1:3" x14ac:dyDescent="0.25">
      <c r="A507" s="9" t="s">
        <v>362</v>
      </c>
      <c r="B507" s="12">
        <v>8615.3537224191241</v>
      </c>
      <c r="C507">
        <f>SAFADModel_final_000038[[#This Row],[Whole Building:Facility Total Electric Demand Power '[W'](Hourly) ]]/1000</f>
        <v>8.6153537224191243</v>
      </c>
    </row>
    <row r="508" spans="1:3" x14ac:dyDescent="0.25">
      <c r="A508" s="9" t="s">
        <v>363</v>
      </c>
      <c r="B508" s="12">
        <v>8592.014016665029</v>
      </c>
      <c r="C508">
        <f>SAFADModel_final_000038[[#This Row],[Whole Building:Facility Total Electric Demand Power '[W'](Hourly) ]]/1000</f>
        <v>8.5920140166650292</v>
      </c>
    </row>
    <row r="509" spans="1:3" x14ac:dyDescent="0.25">
      <c r="A509" s="9" t="s">
        <v>364</v>
      </c>
      <c r="B509" s="12">
        <v>8583.6840500019534</v>
      </c>
      <c r="C509">
        <f>SAFADModel_final_000038[[#This Row],[Whole Building:Facility Total Electric Demand Power '[W'](Hourly) ]]/1000</f>
        <v>8.5836840500019527</v>
      </c>
    </row>
    <row r="510" spans="1:3" x14ac:dyDescent="0.25">
      <c r="A510" s="9" t="s">
        <v>365</v>
      </c>
      <c r="B510" s="12">
        <v>8570.1167911508364</v>
      </c>
      <c r="C510">
        <f>SAFADModel_final_000038[[#This Row],[Whole Building:Facility Total Electric Demand Power '[W'](Hourly) ]]/1000</f>
        <v>8.570116791150836</v>
      </c>
    </row>
    <row r="511" spans="1:3" x14ac:dyDescent="0.25">
      <c r="A511" s="9" t="s">
        <v>366</v>
      </c>
      <c r="B511" s="12">
        <v>8592.0574277210835</v>
      </c>
      <c r="C511">
        <f>SAFADModel_final_000038[[#This Row],[Whole Building:Facility Total Electric Demand Power '[W'](Hourly) ]]/1000</f>
        <v>8.5920574277210839</v>
      </c>
    </row>
    <row r="512" spans="1:3" x14ac:dyDescent="0.25">
      <c r="A512" s="9" t="s">
        <v>367</v>
      </c>
      <c r="B512" s="12">
        <v>8675.0425116488368</v>
      </c>
      <c r="C512">
        <f>SAFADModel_final_000038[[#This Row],[Whole Building:Facility Total Electric Demand Power '[W'](Hourly) ]]/1000</f>
        <v>8.6750425116488366</v>
      </c>
    </row>
    <row r="513" spans="1:3" x14ac:dyDescent="0.25">
      <c r="A513" s="9" t="s">
        <v>368</v>
      </c>
      <c r="B513" s="12">
        <v>31037.76941116068</v>
      </c>
      <c r="C513">
        <f>SAFADModel_final_000038[[#This Row],[Whole Building:Facility Total Electric Demand Power '[W'](Hourly) ]]/1000</f>
        <v>31.037769411160681</v>
      </c>
    </row>
    <row r="514" spans="1:3" x14ac:dyDescent="0.25">
      <c r="A514" s="9" t="s">
        <v>369</v>
      </c>
      <c r="B514" s="12">
        <v>74449.893146873801</v>
      </c>
      <c r="C514">
        <f>SAFADModel_final_000038[[#This Row],[Whole Building:Facility Total Electric Demand Power '[W'](Hourly) ]]/1000</f>
        <v>74.449893146873805</v>
      </c>
    </row>
    <row r="515" spans="1:3" x14ac:dyDescent="0.25">
      <c r="A515" s="9" t="s">
        <v>370</v>
      </c>
      <c r="B515" s="12">
        <v>140930.36735137796</v>
      </c>
      <c r="C515">
        <f>SAFADModel_final_000038[[#This Row],[Whole Building:Facility Total Electric Demand Power '[W'](Hourly) ]]/1000</f>
        <v>140.93036735137795</v>
      </c>
    </row>
    <row r="516" spans="1:3" x14ac:dyDescent="0.25">
      <c r="A516" s="9" t="s">
        <v>371</v>
      </c>
      <c r="B516" s="12">
        <v>137918.22215906301</v>
      </c>
      <c r="C516">
        <f>SAFADModel_final_000038[[#This Row],[Whole Building:Facility Total Electric Demand Power '[W'](Hourly) ]]/1000</f>
        <v>137.91822215906302</v>
      </c>
    </row>
    <row r="517" spans="1:3" x14ac:dyDescent="0.25">
      <c r="A517" s="9" t="s">
        <v>372</v>
      </c>
      <c r="B517" s="12">
        <v>184932.02954928894</v>
      </c>
      <c r="C517">
        <f>SAFADModel_final_000038[[#This Row],[Whole Building:Facility Total Electric Demand Power '[W'](Hourly) ]]/1000</f>
        <v>184.93202954928896</v>
      </c>
    </row>
    <row r="518" spans="1:3" x14ac:dyDescent="0.25">
      <c r="A518" s="9" t="s">
        <v>373</v>
      </c>
      <c r="B518" s="12">
        <v>185621.853773676</v>
      </c>
      <c r="C518">
        <f>SAFADModel_final_000038[[#This Row],[Whole Building:Facility Total Electric Demand Power '[W'](Hourly) ]]/1000</f>
        <v>185.62185377367601</v>
      </c>
    </row>
    <row r="519" spans="1:3" x14ac:dyDescent="0.25">
      <c r="A519" s="9" t="s">
        <v>374</v>
      </c>
      <c r="B519" s="12">
        <v>185549.49411151241</v>
      </c>
      <c r="C519">
        <f>SAFADModel_final_000038[[#This Row],[Whole Building:Facility Total Electric Demand Power '[W'](Hourly) ]]/1000</f>
        <v>185.54949411151242</v>
      </c>
    </row>
    <row r="520" spans="1:3" x14ac:dyDescent="0.25">
      <c r="A520" s="9" t="s">
        <v>375</v>
      </c>
      <c r="B520" s="12">
        <v>191098.7226931875</v>
      </c>
      <c r="C520">
        <f>SAFADModel_final_000038[[#This Row],[Whole Building:Facility Total Electric Demand Power '[W'](Hourly) ]]/1000</f>
        <v>191.09872269318751</v>
      </c>
    </row>
    <row r="521" spans="1:3" x14ac:dyDescent="0.25">
      <c r="A521" s="9" t="s">
        <v>376</v>
      </c>
      <c r="B521" s="12">
        <v>181937.46099445768</v>
      </c>
      <c r="C521">
        <f>SAFADModel_final_000038[[#This Row],[Whole Building:Facility Total Electric Demand Power '[W'](Hourly) ]]/1000</f>
        <v>181.93746099445769</v>
      </c>
    </row>
    <row r="522" spans="1:3" x14ac:dyDescent="0.25">
      <c r="A522" s="9" t="s">
        <v>377</v>
      </c>
      <c r="B522" s="12">
        <v>165196.6869757509</v>
      </c>
      <c r="C522">
        <f>SAFADModel_final_000038[[#This Row],[Whole Building:Facility Total Electric Demand Power '[W'](Hourly) ]]/1000</f>
        <v>165.19668697575091</v>
      </c>
    </row>
    <row r="523" spans="1:3" x14ac:dyDescent="0.25">
      <c r="A523" s="9" t="s">
        <v>378</v>
      </c>
      <c r="B523" s="12">
        <v>57369.304636266956</v>
      </c>
      <c r="C523">
        <f>SAFADModel_final_000038[[#This Row],[Whole Building:Facility Total Electric Demand Power '[W'](Hourly) ]]/1000</f>
        <v>57.369304636266953</v>
      </c>
    </row>
    <row r="524" spans="1:3" x14ac:dyDescent="0.25">
      <c r="A524" s="9" t="s">
        <v>379</v>
      </c>
      <c r="B524" s="12">
        <v>28373.399374532342</v>
      </c>
      <c r="C524">
        <f>SAFADModel_final_000038[[#This Row],[Whole Building:Facility Total Electric Demand Power '[W'](Hourly) ]]/1000</f>
        <v>28.373399374532344</v>
      </c>
    </row>
    <row r="525" spans="1:3" x14ac:dyDescent="0.25">
      <c r="A525" s="9" t="s">
        <v>380</v>
      </c>
      <c r="B525" s="12">
        <v>11794.64854448486</v>
      </c>
      <c r="C525">
        <f>SAFADModel_final_000038[[#This Row],[Whole Building:Facility Total Electric Demand Power '[W'](Hourly) ]]/1000</f>
        <v>11.794648544484861</v>
      </c>
    </row>
    <row r="526" spans="1:3" x14ac:dyDescent="0.25">
      <c r="A526" s="9" t="s">
        <v>381</v>
      </c>
      <c r="B526" s="12">
        <v>9080.7366645866368</v>
      </c>
      <c r="C526">
        <f>SAFADModel_final_000038[[#This Row],[Whole Building:Facility Total Electric Demand Power '[W'](Hourly) ]]/1000</f>
        <v>9.0807366645866363</v>
      </c>
    </row>
    <row r="527" spans="1:3" x14ac:dyDescent="0.25">
      <c r="A527" s="9" t="s">
        <v>382</v>
      </c>
      <c r="B527" s="12">
        <v>8638.7395035232075</v>
      </c>
      <c r="C527">
        <f>SAFADModel_final_000038[[#This Row],[Whole Building:Facility Total Electric Demand Power '[W'](Hourly) ]]/1000</f>
        <v>8.6387395035232082</v>
      </c>
    </row>
    <row r="528" spans="1:3" x14ac:dyDescent="0.25">
      <c r="A528" s="9" t="s">
        <v>383</v>
      </c>
      <c r="B528" s="12">
        <v>8616.7563541511008</v>
      </c>
      <c r="C528">
        <f>SAFADModel_final_000038[[#This Row],[Whole Building:Facility Total Electric Demand Power '[W'](Hourly) ]]/1000</f>
        <v>8.6167563541511001</v>
      </c>
    </row>
    <row r="529" spans="1:3" x14ac:dyDescent="0.25">
      <c r="A529" s="9" t="s">
        <v>384</v>
      </c>
      <c r="B529" s="12">
        <v>8604.2818828947838</v>
      </c>
      <c r="C529">
        <f>SAFADModel_final_000038[[#This Row],[Whole Building:Facility Total Electric Demand Power '[W'](Hourly) ]]/1000</f>
        <v>8.6042818828947834</v>
      </c>
    </row>
    <row r="530" spans="1:3" x14ac:dyDescent="0.25">
      <c r="A530" s="9" t="s">
        <v>385</v>
      </c>
      <c r="B530" s="12">
        <v>8600.4219045860518</v>
      </c>
      <c r="C530">
        <f>SAFADModel_final_000038[[#This Row],[Whole Building:Facility Total Electric Demand Power '[W'](Hourly) ]]/1000</f>
        <v>8.6004219045860513</v>
      </c>
    </row>
    <row r="531" spans="1:3" x14ac:dyDescent="0.25">
      <c r="A531" s="9" t="s">
        <v>386</v>
      </c>
      <c r="B531" s="12">
        <v>8597.3539221323135</v>
      </c>
      <c r="C531">
        <f>SAFADModel_final_000038[[#This Row],[Whole Building:Facility Total Electric Demand Power '[W'](Hourly) ]]/1000</f>
        <v>8.5973539221323136</v>
      </c>
    </row>
    <row r="532" spans="1:3" x14ac:dyDescent="0.25">
      <c r="A532" s="9" t="s">
        <v>387</v>
      </c>
      <c r="B532" s="12">
        <v>8556.3584079755237</v>
      </c>
      <c r="C532">
        <f>SAFADModel_final_000038[[#This Row],[Whole Building:Facility Total Electric Demand Power '[W'](Hourly) ]]/1000</f>
        <v>8.5563584079755231</v>
      </c>
    </row>
    <row r="533" spans="1:3" x14ac:dyDescent="0.25">
      <c r="A533" s="9" t="s">
        <v>388</v>
      </c>
      <c r="B533" s="12">
        <v>8466.4641806276504</v>
      </c>
      <c r="C533">
        <f>SAFADModel_final_000038[[#This Row],[Whole Building:Facility Total Electric Demand Power '[W'](Hourly) ]]/1000</f>
        <v>8.4664641806276499</v>
      </c>
    </row>
    <row r="534" spans="1:3" x14ac:dyDescent="0.25">
      <c r="A534" s="9" t="s">
        <v>389</v>
      </c>
      <c r="B534" s="12">
        <v>8374.795085136142</v>
      </c>
      <c r="C534">
        <f>SAFADModel_final_000038[[#This Row],[Whole Building:Facility Total Electric Demand Power '[W'](Hourly) ]]/1000</f>
        <v>8.3747950851361423</v>
      </c>
    </row>
    <row r="535" spans="1:3" x14ac:dyDescent="0.25">
      <c r="A535" s="9" t="s">
        <v>390</v>
      </c>
      <c r="B535" s="12">
        <v>8356.6959052748425</v>
      </c>
      <c r="C535">
        <f>SAFADModel_final_000038[[#This Row],[Whole Building:Facility Total Electric Demand Power '[W'](Hourly) ]]/1000</f>
        <v>8.356695905274842</v>
      </c>
    </row>
    <row r="536" spans="1:3" x14ac:dyDescent="0.25">
      <c r="A536" s="9" t="s">
        <v>391</v>
      </c>
      <c r="B536" s="12">
        <v>8489.3325092231698</v>
      </c>
      <c r="C536">
        <f>SAFADModel_final_000038[[#This Row],[Whole Building:Facility Total Electric Demand Power '[W'](Hourly) ]]/1000</f>
        <v>8.4893325092231695</v>
      </c>
    </row>
    <row r="537" spans="1:3" x14ac:dyDescent="0.25">
      <c r="A537" s="9" t="s">
        <v>392</v>
      </c>
      <c r="B537" s="12">
        <v>21144.598087923481</v>
      </c>
      <c r="C537">
        <f>SAFADModel_final_000038[[#This Row],[Whole Building:Facility Total Electric Demand Power '[W'](Hourly) ]]/1000</f>
        <v>21.14459808792348</v>
      </c>
    </row>
    <row r="538" spans="1:3" x14ac:dyDescent="0.25">
      <c r="A538" s="9" t="s">
        <v>393</v>
      </c>
      <c r="B538" s="12">
        <v>111487.55108967278</v>
      </c>
      <c r="C538">
        <f>SAFADModel_final_000038[[#This Row],[Whole Building:Facility Total Electric Demand Power '[W'](Hourly) ]]/1000</f>
        <v>111.48755108967278</v>
      </c>
    </row>
    <row r="539" spans="1:3" x14ac:dyDescent="0.25">
      <c r="A539" s="9" t="s">
        <v>394</v>
      </c>
      <c r="B539" s="12">
        <v>152446.81266035276</v>
      </c>
      <c r="C539">
        <f>SAFADModel_final_000038[[#This Row],[Whole Building:Facility Total Electric Demand Power '[W'](Hourly) ]]/1000</f>
        <v>152.44681266035278</v>
      </c>
    </row>
    <row r="540" spans="1:3" x14ac:dyDescent="0.25">
      <c r="A540" s="9" t="s">
        <v>395</v>
      </c>
      <c r="B540" s="12">
        <v>165079.71512225945</v>
      </c>
      <c r="C540">
        <f>SAFADModel_final_000038[[#This Row],[Whole Building:Facility Total Electric Demand Power '[W'](Hourly) ]]/1000</f>
        <v>165.07971512225944</v>
      </c>
    </row>
    <row r="541" spans="1:3" x14ac:dyDescent="0.25">
      <c r="A541" s="9" t="s">
        <v>396</v>
      </c>
      <c r="B541" s="12">
        <v>183322.13695995891</v>
      </c>
      <c r="C541">
        <f>SAFADModel_final_000038[[#This Row],[Whole Building:Facility Total Electric Demand Power '[W'](Hourly) ]]/1000</f>
        <v>183.3221369599589</v>
      </c>
    </row>
    <row r="542" spans="1:3" x14ac:dyDescent="0.25">
      <c r="A542" s="9" t="s">
        <v>397</v>
      </c>
      <c r="B542" s="12">
        <v>181736.52212967371</v>
      </c>
      <c r="C542">
        <f>SAFADModel_final_000038[[#This Row],[Whole Building:Facility Total Electric Demand Power '[W'](Hourly) ]]/1000</f>
        <v>181.73652212967372</v>
      </c>
    </row>
    <row r="543" spans="1:3" x14ac:dyDescent="0.25">
      <c r="A543" s="9" t="s">
        <v>398</v>
      </c>
      <c r="B543" s="12">
        <v>203886.67936315818</v>
      </c>
      <c r="C543">
        <f>SAFADModel_final_000038[[#This Row],[Whole Building:Facility Total Electric Demand Power '[W'](Hourly) ]]/1000</f>
        <v>203.88667936315818</v>
      </c>
    </row>
    <row r="544" spans="1:3" x14ac:dyDescent="0.25">
      <c r="A544" s="9" t="s">
        <v>399</v>
      </c>
      <c r="B544" s="12">
        <v>201485.81216818877</v>
      </c>
      <c r="C544">
        <f>SAFADModel_final_000038[[#This Row],[Whole Building:Facility Total Electric Demand Power '[W'](Hourly) ]]/1000</f>
        <v>201.48581216818877</v>
      </c>
    </row>
    <row r="545" spans="1:3" x14ac:dyDescent="0.25">
      <c r="A545" s="9" t="s">
        <v>400</v>
      </c>
      <c r="B545" s="12">
        <v>196742.30779273101</v>
      </c>
      <c r="C545">
        <f>SAFADModel_final_000038[[#This Row],[Whole Building:Facility Total Electric Demand Power '[W'](Hourly) ]]/1000</f>
        <v>196.742307792731</v>
      </c>
    </row>
    <row r="546" spans="1:3" x14ac:dyDescent="0.25">
      <c r="A546" s="9" t="s">
        <v>401</v>
      </c>
      <c r="B546" s="12">
        <v>170143.50556675351</v>
      </c>
      <c r="C546">
        <f>SAFADModel_final_000038[[#This Row],[Whole Building:Facility Total Electric Demand Power '[W'](Hourly) ]]/1000</f>
        <v>170.1435055667535</v>
      </c>
    </row>
    <row r="547" spans="1:3" x14ac:dyDescent="0.25">
      <c r="A547" s="9" t="s">
        <v>402</v>
      </c>
      <c r="B547" s="12">
        <v>112662.92009135893</v>
      </c>
      <c r="C547">
        <f>SAFADModel_final_000038[[#This Row],[Whole Building:Facility Total Electric Demand Power '[W'](Hourly) ]]/1000</f>
        <v>112.66292009135893</v>
      </c>
    </row>
    <row r="548" spans="1:3" x14ac:dyDescent="0.25">
      <c r="A548" s="9" t="s">
        <v>403</v>
      </c>
      <c r="B548" s="12">
        <v>77354.937007130371</v>
      </c>
      <c r="C548">
        <f>SAFADModel_final_000038[[#This Row],[Whole Building:Facility Total Electric Demand Power '[W'](Hourly) ]]/1000</f>
        <v>77.354937007130374</v>
      </c>
    </row>
    <row r="549" spans="1:3" x14ac:dyDescent="0.25">
      <c r="A549" s="9" t="s">
        <v>404</v>
      </c>
      <c r="B549" s="12">
        <v>47437.181785827263</v>
      </c>
      <c r="C549">
        <f>SAFADModel_final_000038[[#This Row],[Whole Building:Facility Total Electric Demand Power '[W'](Hourly) ]]/1000</f>
        <v>47.437181785827264</v>
      </c>
    </row>
    <row r="550" spans="1:3" x14ac:dyDescent="0.25">
      <c r="A550" s="9" t="s">
        <v>405</v>
      </c>
      <c r="B550" s="12">
        <v>8750.2991538297993</v>
      </c>
      <c r="C550">
        <f>SAFADModel_final_000038[[#This Row],[Whole Building:Facility Total Electric Demand Power '[W'](Hourly) ]]/1000</f>
        <v>8.7502991538297987</v>
      </c>
    </row>
    <row r="551" spans="1:3" x14ac:dyDescent="0.25">
      <c r="A551" s="9" t="s">
        <v>406</v>
      </c>
      <c r="B551" s="12">
        <v>8741.9928438637489</v>
      </c>
      <c r="C551">
        <f>SAFADModel_final_000038[[#This Row],[Whole Building:Facility Total Electric Demand Power '[W'](Hourly) ]]/1000</f>
        <v>8.7419928438637484</v>
      </c>
    </row>
    <row r="552" spans="1:3" x14ac:dyDescent="0.25">
      <c r="A552" s="9" t="s">
        <v>407</v>
      </c>
      <c r="B552" s="12">
        <v>8730.5704211991342</v>
      </c>
      <c r="C552">
        <f>SAFADModel_final_000038[[#This Row],[Whole Building:Facility Total Electric Demand Power '[W'](Hourly) ]]/1000</f>
        <v>8.7305704211991344</v>
      </c>
    </row>
    <row r="553" spans="1:3" x14ac:dyDescent="0.25">
      <c r="A553" s="9" t="s">
        <v>408</v>
      </c>
      <c r="B553" s="12">
        <v>8720.5850802504156</v>
      </c>
      <c r="C553">
        <f>SAFADModel_final_000038[[#This Row],[Whole Building:Facility Total Electric Demand Power '[W'](Hourly) ]]/1000</f>
        <v>8.7205850802504159</v>
      </c>
    </row>
    <row r="554" spans="1:3" x14ac:dyDescent="0.25">
      <c r="A554" s="9" t="s">
        <v>409</v>
      </c>
      <c r="B554" s="12">
        <v>8710.7302143656834</v>
      </c>
      <c r="C554">
        <f>SAFADModel_final_000038[[#This Row],[Whole Building:Facility Total Electric Demand Power '[W'](Hourly) ]]/1000</f>
        <v>8.7107302143656842</v>
      </c>
    </row>
    <row r="555" spans="1:3" x14ac:dyDescent="0.25">
      <c r="A555" s="9" t="s">
        <v>410</v>
      </c>
      <c r="B555" s="12">
        <v>8700.5095899404787</v>
      </c>
      <c r="C555">
        <f>SAFADModel_final_000038[[#This Row],[Whole Building:Facility Total Electric Demand Power '[W'](Hourly) ]]/1000</f>
        <v>8.700509589940479</v>
      </c>
    </row>
    <row r="556" spans="1:3" x14ac:dyDescent="0.25">
      <c r="A556" s="9" t="s">
        <v>411</v>
      </c>
      <c r="B556" s="12">
        <v>8684.6788344716206</v>
      </c>
      <c r="C556">
        <f>SAFADModel_final_000038[[#This Row],[Whole Building:Facility Total Electric Demand Power '[W'](Hourly) ]]/1000</f>
        <v>8.6846788344716206</v>
      </c>
    </row>
    <row r="557" spans="1:3" x14ac:dyDescent="0.25">
      <c r="A557" s="9" t="s">
        <v>412</v>
      </c>
      <c r="B557" s="12">
        <v>8660.4295578826277</v>
      </c>
      <c r="C557">
        <f>SAFADModel_final_000038[[#This Row],[Whole Building:Facility Total Electric Demand Power '[W'](Hourly) ]]/1000</f>
        <v>8.6604295578826278</v>
      </c>
    </row>
    <row r="558" spans="1:3" x14ac:dyDescent="0.25">
      <c r="A558" s="9" t="s">
        <v>413</v>
      </c>
      <c r="B558" s="12">
        <v>8632.6024343673689</v>
      </c>
      <c r="C558">
        <f>SAFADModel_final_000038[[#This Row],[Whole Building:Facility Total Electric Demand Power '[W'](Hourly) ]]/1000</f>
        <v>8.6326024343673691</v>
      </c>
    </row>
    <row r="559" spans="1:3" x14ac:dyDescent="0.25">
      <c r="A559" s="9" t="s">
        <v>414</v>
      </c>
      <c r="B559" s="12">
        <v>8643.4620800815774</v>
      </c>
      <c r="C559">
        <f>SAFADModel_final_000038[[#This Row],[Whole Building:Facility Total Electric Demand Power '[W'](Hourly) ]]/1000</f>
        <v>8.6434620800815782</v>
      </c>
    </row>
    <row r="560" spans="1:3" x14ac:dyDescent="0.25">
      <c r="A560" s="9" t="s">
        <v>415</v>
      </c>
      <c r="B560" s="12">
        <v>8712.9093526039705</v>
      </c>
      <c r="C560">
        <f>SAFADModel_final_000038[[#This Row],[Whole Building:Facility Total Electric Demand Power '[W'](Hourly) ]]/1000</f>
        <v>8.7129093526039707</v>
      </c>
    </row>
    <row r="561" spans="1:3" x14ac:dyDescent="0.25">
      <c r="A561" s="9" t="s">
        <v>416</v>
      </c>
      <c r="B561" s="12">
        <v>25746.115721837839</v>
      </c>
      <c r="C561">
        <f>SAFADModel_final_000038[[#This Row],[Whole Building:Facility Total Electric Demand Power '[W'](Hourly) ]]/1000</f>
        <v>25.746115721837839</v>
      </c>
    </row>
    <row r="562" spans="1:3" x14ac:dyDescent="0.25">
      <c r="A562" s="9" t="s">
        <v>417</v>
      </c>
      <c r="B562" s="12">
        <v>110119.02322573075</v>
      </c>
      <c r="C562">
        <f>SAFADModel_final_000038[[#This Row],[Whole Building:Facility Total Electric Demand Power '[W'](Hourly) ]]/1000</f>
        <v>110.11902322573076</v>
      </c>
    </row>
    <row r="563" spans="1:3" x14ac:dyDescent="0.25">
      <c r="A563" s="9" t="s">
        <v>418</v>
      </c>
      <c r="B563" s="12">
        <v>151594.20248888797</v>
      </c>
      <c r="C563">
        <f>SAFADModel_final_000038[[#This Row],[Whole Building:Facility Total Electric Demand Power '[W'](Hourly) ]]/1000</f>
        <v>151.59420248888796</v>
      </c>
    </row>
    <row r="564" spans="1:3" x14ac:dyDescent="0.25">
      <c r="A564" s="9" t="s">
        <v>419</v>
      </c>
      <c r="B564" s="12">
        <v>174185.36630157559</v>
      </c>
      <c r="C564">
        <f>SAFADModel_final_000038[[#This Row],[Whole Building:Facility Total Electric Demand Power '[W'](Hourly) ]]/1000</f>
        <v>174.18536630157558</v>
      </c>
    </row>
    <row r="565" spans="1:3" x14ac:dyDescent="0.25">
      <c r="A565" s="9" t="s">
        <v>420</v>
      </c>
      <c r="B565" s="12">
        <v>198573.48356939887</v>
      </c>
      <c r="C565">
        <f>SAFADModel_final_000038[[#This Row],[Whole Building:Facility Total Electric Demand Power '[W'](Hourly) ]]/1000</f>
        <v>198.57348356939886</v>
      </c>
    </row>
    <row r="566" spans="1:3" x14ac:dyDescent="0.25">
      <c r="A566" s="9" t="s">
        <v>421</v>
      </c>
      <c r="B566" s="12">
        <v>196680.97952878344</v>
      </c>
      <c r="C566">
        <f>SAFADModel_final_000038[[#This Row],[Whole Building:Facility Total Electric Demand Power '[W'](Hourly) ]]/1000</f>
        <v>196.68097952878344</v>
      </c>
    </row>
    <row r="567" spans="1:3" x14ac:dyDescent="0.25">
      <c r="A567" s="9" t="s">
        <v>422</v>
      </c>
      <c r="B567" s="12">
        <v>187519.43509739891</v>
      </c>
      <c r="C567">
        <f>SAFADModel_final_000038[[#This Row],[Whole Building:Facility Total Electric Demand Power '[W'](Hourly) ]]/1000</f>
        <v>187.51943509739891</v>
      </c>
    </row>
    <row r="568" spans="1:3" x14ac:dyDescent="0.25">
      <c r="A568" s="9" t="s">
        <v>423</v>
      </c>
      <c r="B568" s="12">
        <v>193980.56028645611</v>
      </c>
      <c r="C568">
        <f>SAFADModel_final_000038[[#This Row],[Whole Building:Facility Total Electric Demand Power '[W'](Hourly) ]]/1000</f>
        <v>193.9805602864561</v>
      </c>
    </row>
    <row r="569" spans="1:3" x14ac:dyDescent="0.25">
      <c r="A569" s="9" t="s">
        <v>424</v>
      </c>
      <c r="B569" s="12">
        <v>177386.08397294043</v>
      </c>
      <c r="C569">
        <f>SAFADModel_final_000038[[#This Row],[Whole Building:Facility Total Electric Demand Power '[W'](Hourly) ]]/1000</f>
        <v>177.38608397294041</v>
      </c>
    </row>
    <row r="570" spans="1:3" x14ac:dyDescent="0.25">
      <c r="A570" s="9" t="s">
        <v>425</v>
      </c>
      <c r="B570" s="12">
        <v>117932.72779485602</v>
      </c>
      <c r="C570">
        <f>SAFADModel_final_000038[[#This Row],[Whole Building:Facility Total Electric Demand Power '[W'](Hourly) ]]/1000</f>
        <v>117.93272779485602</v>
      </c>
    </row>
    <row r="571" spans="1:3" x14ac:dyDescent="0.25">
      <c r="A571" s="9" t="s">
        <v>426</v>
      </c>
      <c r="B571" s="12">
        <v>53413.95178352145</v>
      </c>
      <c r="C571">
        <f>SAFADModel_final_000038[[#This Row],[Whole Building:Facility Total Electric Demand Power '[W'](Hourly) ]]/1000</f>
        <v>53.413951783521448</v>
      </c>
    </row>
    <row r="572" spans="1:3" x14ac:dyDescent="0.25">
      <c r="A572" s="9" t="s">
        <v>427</v>
      </c>
      <c r="B572" s="12">
        <v>23981.38893520115</v>
      </c>
      <c r="C572">
        <f>SAFADModel_final_000038[[#This Row],[Whole Building:Facility Total Electric Demand Power '[W'](Hourly) ]]/1000</f>
        <v>23.981388935201149</v>
      </c>
    </row>
    <row r="573" spans="1:3" x14ac:dyDescent="0.25">
      <c r="A573" s="9" t="s">
        <v>428</v>
      </c>
      <c r="B573" s="12">
        <v>9616.6110648171998</v>
      </c>
      <c r="C573">
        <f>SAFADModel_final_000038[[#This Row],[Whole Building:Facility Total Electric Demand Power '[W'](Hourly) ]]/1000</f>
        <v>9.6166110648171994</v>
      </c>
    </row>
    <row r="574" spans="1:3" x14ac:dyDescent="0.25">
      <c r="A574" s="9" t="s">
        <v>429</v>
      </c>
      <c r="B574" s="12">
        <v>9186.6644330365089</v>
      </c>
      <c r="C574">
        <f>SAFADModel_final_000038[[#This Row],[Whole Building:Facility Total Electric Demand Power '[W'](Hourly) ]]/1000</f>
        <v>9.1866644330365084</v>
      </c>
    </row>
    <row r="575" spans="1:3" x14ac:dyDescent="0.25">
      <c r="A575" s="9" t="s">
        <v>430</v>
      </c>
      <c r="B575" s="12">
        <v>8757.684683694657</v>
      </c>
      <c r="C575">
        <f>SAFADModel_final_000038[[#This Row],[Whole Building:Facility Total Electric Demand Power '[W'](Hourly) ]]/1000</f>
        <v>8.7576846836946576</v>
      </c>
    </row>
    <row r="576" spans="1:3" x14ac:dyDescent="0.25">
      <c r="A576" s="9" t="s">
        <v>431</v>
      </c>
      <c r="B576" s="12">
        <v>8742.4382569669451</v>
      </c>
      <c r="C576">
        <f>SAFADModel_final_000038[[#This Row],[Whole Building:Facility Total Electric Demand Power '[W'](Hourly) ]]/1000</f>
        <v>8.7424382569669454</v>
      </c>
    </row>
    <row r="577" spans="1:3" x14ac:dyDescent="0.25">
      <c r="A577" s="9" t="s">
        <v>432</v>
      </c>
      <c r="B577" s="12">
        <v>8727.8488087876995</v>
      </c>
      <c r="C577">
        <f>SAFADModel_final_000038[[#This Row],[Whole Building:Facility Total Electric Demand Power '[W'](Hourly) ]]/1000</f>
        <v>8.7278488087876998</v>
      </c>
    </row>
    <row r="578" spans="1:3" x14ac:dyDescent="0.25">
      <c r="A578" s="9" t="s">
        <v>433</v>
      </c>
      <c r="B578" s="12">
        <v>8713.1919664230463</v>
      </c>
      <c r="C578">
        <f>SAFADModel_final_000038[[#This Row],[Whole Building:Facility Total Electric Demand Power '[W'](Hourly) ]]/1000</f>
        <v>8.7131919664230466</v>
      </c>
    </row>
    <row r="579" spans="1:3" x14ac:dyDescent="0.25">
      <c r="A579" s="9" t="s">
        <v>434</v>
      </c>
      <c r="B579" s="12">
        <v>8704.762598907846</v>
      </c>
      <c r="C579">
        <f>SAFADModel_final_000038[[#This Row],[Whole Building:Facility Total Electric Demand Power '[W'](Hourly) ]]/1000</f>
        <v>8.7047625989078465</v>
      </c>
    </row>
    <row r="580" spans="1:3" x14ac:dyDescent="0.25">
      <c r="A580" s="9" t="s">
        <v>435</v>
      </c>
      <c r="B580" s="12">
        <v>8677.0382394013923</v>
      </c>
      <c r="C580">
        <f>SAFADModel_final_000038[[#This Row],[Whole Building:Facility Total Electric Demand Power '[W'](Hourly) ]]/1000</f>
        <v>8.6770382394013925</v>
      </c>
    </row>
    <row r="581" spans="1:3" x14ac:dyDescent="0.25">
      <c r="A581" s="9" t="s">
        <v>436</v>
      </c>
      <c r="B581" s="12">
        <v>8630.3383450501879</v>
      </c>
      <c r="C581">
        <f>SAFADModel_final_000038[[#This Row],[Whole Building:Facility Total Electric Demand Power '[W'](Hourly) ]]/1000</f>
        <v>8.6303383450501876</v>
      </c>
    </row>
    <row r="582" spans="1:3" x14ac:dyDescent="0.25">
      <c r="A582" s="9" t="s">
        <v>437</v>
      </c>
      <c r="B582" s="12">
        <v>8581.294983677004</v>
      </c>
      <c r="C582">
        <f>SAFADModel_final_000038[[#This Row],[Whole Building:Facility Total Electric Demand Power '[W'](Hourly) ]]/1000</f>
        <v>8.5812949836770045</v>
      </c>
    </row>
    <row r="583" spans="1:3" x14ac:dyDescent="0.25">
      <c r="A583" s="9" t="s">
        <v>438</v>
      </c>
      <c r="B583" s="12">
        <v>8588.8868332722759</v>
      </c>
      <c r="C583">
        <f>SAFADModel_final_000038[[#This Row],[Whole Building:Facility Total Electric Demand Power '[W'](Hourly) ]]/1000</f>
        <v>8.5888868332722765</v>
      </c>
    </row>
    <row r="584" spans="1:3" x14ac:dyDescent="0.25">
      <c r="A584" s="9" t="s">
        <v>439</v>
      </c>
      <c r="B584" s="12">
        <v>8691.5506224425408</v>
      </c>
      <c r="C584">
        <f>SAFADModel_final_000038[[#This Row],[Whole Building:Facility Total Electric Demand Power '[W'](Hourly) ]]/1000</f>
        <v>8.6915506224425414</v>
      </c>
    </row>
    <row r="585" spans="1:3" x14ac:dyDescent="0.25">
      <c r="A585" s="9" t="s">
        <v>440</v>
      </c>
      <c r="B585" s="12">
        <v>23928.364982578019</v>
      </c>
      <c r="C585">
        <f>SAFADModel_final_000038[[#This Row],[Whole Building:Facility Total Electric Demand Power '[W'](Hourly) ]]/1000</f>
        <v>23.928364982578021</v>
      </c>
    </row>
    <row r="586" spans="1:3" x14ac:dyDescent="0.25">
      <c r="A586" s="9" t="s">
        <v>441</v>
      </c>
      <c r="B586" s="12">
        <v>129651.4249430943</v>
      </c>
      <c r="C586">
        <f>SAFADModel_final_000038[[#This Row],[Whole Building:Facility Total Electric Demand Power '[W'](Hourly) ]]/1000</f>
        <v>129.6514249430943</v>
      </c>
    </row>
    <row r="587" spans="1:3" x14ac:dyDescent="0.25">
      <c r="A587" s="9" t="s">
        <v>442</v>
      </c>
      <c r="B587" s="12">
        <v>169653.9299575825</v>
      </c>
      <c r="C587">
        <f>SAFADModel_final_000038[[#This Row],[Whole Building:Facility Total Electric Demand Power '[W'](Hourly) ]]/1000</f>
        <v>169.65392995758251</v>
      </c>
    </row>
    <row r="588" spans="1:3" x14ac:dyDescent="0.25">
      <c r="A588" s="9" t="s">
        <v>443</v>
      </c>
      <c r="B588" s="12">
        <v>179177.27426649022</v>
      </c>
      <c r="C588">
        <f>SAFADModel_final_000038[[#This Row],[Whole Building:Facility Total Electric Demand Power '[W'](Hourly) ]]/1000</f>
        <v>179.17727426649023</v>
      </c>
    </row>
    <row r="589" spans="1:3" x14ac:dyDescent="0.25">
      <c r="A589" s="9" t="s">
        <v>444</v>
      </c>
      <c r="B589" s="12">
        <v>177737.55949907648</v>
      </c>
      <c r="C589">
        <f>SAFADModel_final_000038[[#This Row],[Whole Building:Facility Total Electric Demand Power '[W'](Hourly) ]]/1000</f>
        <v>177.73755949907647</v>
      </c>
    </row>
    <row r="590" spans="1:3" x14ac:dyDescent="0.25">
      <c r="A590" s="9" t="s">
        <v>445</v>
      </c>
      <c r="B590" s="12">
        <v>178151.09448216611</v>
      </c>
      <c r="C590">
        <f>SAFADModel_final_000038[[#This Row],[Whole Building:Facility Total Electric Demand Power '[W'](Hourly) ]]/1000</f>
        <v>178.15109448216612</v>
      </c>
    </row>
    <row r="591" spans="1:3" x14ac:dyDescent="0.25">
      <c r="A591" s="9" t="s">
        <v>446</v>
      </c>
      <c r="B591" s="12">
        <v>192198.91176706008</v>
      </c>
      <c r="C591">
        <f>SAFADModel_final_000038[[#This Row],[Whole Building:Facility Total Electric Demand Power '[W'](Hourly) ]]/1000</f>
        <v>192.19891176706008</v>
      </c>
    </row>
    <row r="592" spans="1:3" x14ac:dyDescent="0.25">
      <c r="A592" s="9" t="s">
        <v>447</v>
      </c>
      <c r="B592" s="12">
        <v>202733.14838229321</v>
      </c>
      <c r="C592">
        <f>SAFADModel_final_000038[[#This Row],[Whole Building:Facility Total Electric Demand Power '[W'](Hourly) ]]/1000</f>
        <v>202.73314838229319</v>
      </c>
    </row>
    <row r="593" spans="1:3" x14ac:dyDescent="0.25">
      <c r="A593" s="9" t="s">
        <v>448</v>
      </c>
      <c r="B593" s="12">
        <v>204312.9555867821</v>
      </c>
      <c r="C593">
        <f>SAFADModel_final_000038[[#This Row],[Whole Building:Facility Total Electric Demand Power '[W'](Hourly) ]]/1000</f>
        <v>204.3129555867821</v>
      </c>
    </row>
    <row r="594" spans="1:3" x14ac:dyDescent="0.25">
      <c r="A594" s="9" t="s">
        <v>449</v>
      </c>
      <c r="B594" s="12">
        <v>187871.33795872889</v>
      </c>
      <c r="C594">
        <f>SAFADModel_final_000038[[#This Row],[Whole Building:Facility Total Electric Demand Power '[W'](Hourly) ]]/1000</f>
        <v>187.8713379587289</v>
      </c>
    </row>
    <row r="595" spans="1:3" x14ac:dyDescent="0.25">
      <c r="A595" s="9" t="s">
        <v>450</v>
      </c>
      <c r="B595" s="12">
        <v>90132.604252187652</v>
      </c>
      <c r="C595">
        <f>SAFADModel_final_000038[[#This Row],[Whole Building:Facility Total Electric Demand Power '[W'](Hourly) ]]/1000</f>
        <v>90.132604252187647</v>
      </c>
    </row>
    <row r="596" spans="1:3" x14ac:dyDescent="0.25">
      <c r="A596" s="9" t="s">
        <v>451</v>
      </c>
      <c r="B596" s="12">
        <v>65848.360095490309</v>
      </c>
      <c r="C596">
        <f>SAFADModel_final_000038[[#This Row],[Whole Building:Facility Total Electric Demand Power '[W'](Hourly) ]]/1000</f>
        <v>65.848360095490307</v>
      </c>
    </row>
    <row r="597" spans="1:3" x14ac:dyDescent="0.25">
      <c r="A597" s="9" t="s">
        <v>452</v>
      </c>
      <c r="B597" s="12">
        <v>48207.640139639079</v>
      </c>
      <c r="C597">
        <f>SAFADModel_final_000038[[#This Row],[Whole Building:Facility Total Electric Demand Power '[W'](Hourly) ]]/1000</f>
        <v>48.207640139639082</v>
      </c>
    </row>
    <row r="598" spans="1:3" x14ac:dyDescent="0.25">
      <c r="A598" s="9" t="s">
        <v>453</v>
      </c>
      <c r="B598" s="12">
        <v>8783.8824269046308</v>
      </c>
      <c r="C598">
        <f>SAFADModel_final_000038[[#This Row],[Whole Building:Facility Total Electric Demand Power '[W'](Hourly) ]]/1000</f>
        <v>8.7838824269046309</v>
      </c>
    </row>
    <row r="599" spans="1:3" x14ac:dyDescent="0.25">
      <c r="A599" s="9" t="s">
        <v>454</v>
      </c>
      <c r="B599" s="12">
        <v>8772.0250776692319</v>
      </c>
      <c r="C599">
        <f>SAFADModel_final_000038[[#This Row],[Whole Building:Facility Total Electric Demand Power '[W'](Hourly) ]]/1000</f>
        <v>8.7720250776692321</v>
      </c>
    </row>
    <row r="600" spans="1:3" x14ac:dyDescent="0.25">
      <c r="A600" s="9" t="s">
        <v>455</v>
      </c>
      <c r="B600" s="12">
        <v>8762.1630475687271</v>
      </c>
      <c r="C600">
        <f>SAFADModel_final_000038[[#This Row],[Whole Building:Facility Total Electric Demand Power '[W'](Hourly) ]]/1000</f>
        <v>8.7621630475687269</v>
      </c>
    </row>
    <row r="601" spans="1:3" x14ac:dyDescent="0.25">
      <c r="A601" s="9" t="s">
        <v>456</v>
      </c>
      <c r="B601" s="12">
        <v>8750.6450578321583</v>
      </c>
      <c r="C601">
        <f>SAFADModel_final_000038[[#This Row],[Whole Building:Facility Total Electric Demand Power '[W'](Hourly) ]]/1000</f>
        <v>8.7506450578321591</v>
      </c>
    </row>
    <row r="602" spans="1:3" x14ac:dyDescent="0.25">
      <c r="A602" s="9" t="s">
        <v>457</v>
      </c>
      <c r="B602" s="12">
        <v>8740.6408660830839</v>
      </c>
      <c r="C602">
        <f>SAFADModel_final_000038[[#This Row],[Whole Building:Facility Total Electric Demand Power '[W'](Hourly) ]]/1000</f>
        <v>8.7406408660830834</v>
      </c>
    </row>
    <row r="603" spans="1:3" x14ac:dyDescent="0.25">
      <c r="A603" s="9" t="s">
        <v>458</v>
      </c>
      <c r="B603" s="12">
        <v>8726.7092927478516</v>
      </c>
      <c r="C603">
        <f>SAFADModel_final_000038[[#This Row],[Whole Building:Facility Total Electric Demand Power '[W'](Hourly) ]]/1000</f>
        <v>8.7267092927478522</v>
      </c>
    </row>
    <row r="604" spans="1:3" x14ac:dyDescent="0.25">
      <c r="A604" s="9" t="s">
        <v>459</v>
      </c>
      <c r="B604" s="12">
        <v>8702.2510549660456</v>
      </c>
      <c r="C604">
        <f>SAFADModel_final_000038[[#This Row],[Whole Building:Facility Total Electric Demand Power '[W'](Hourly) ]]/1000</f>
        <v>8.7022510549660463</v>
      </c>
    </row>
    <row r="605" spans="1:3" x14ac:dyDescent="0.25">
      <c r="A605" s="9" t="s">
        <v>460</v>
      </c>
      <c r="B605" s="12">
        <v>8670.6097903806694</v>
      </c>
      <c r="C605">
        <f>SAFADModel_final_000038[[#This Row],[Whole Building:Facility Total Electric Demand Power '[W'](Hourly) ]]/1000</f>
        <v>8.67060979038067</v>
      </c>
    </row>
    <row r="606" spans="1:3" x14ac:dyDescent="0.25">
      <c r="A606" s="9" t="s">
        <v>461</v>
      </c>
      <c r="B606" s="12">
        <v>8643.754167916939</v>
      </c>
      <c r="C606">
        <f>SAFADModel_final_000038[[#This Row],[Whole Building:Facility Total Electric Demand Power '[W'](Hourly) ]]/1000</f>
        <v>8.6437541679169385</v>
      </c>
    </row>
    <row r="607" spans="1:3" x14ac:dyDescent="0.25">
      <c r="A607" s="9" t="s">
        <v>462</v>
      </c>
      <c r="B607" s="12">
        <v>8642.2875851456538</v>
      </c>
      <c r="C607">
        <f>SAFADModel_final_000038[[#This Row],[Whole Building:Facility Total Electric Demand Power '[W'](Hourly) ]]/1000</f>
        <v>8.6422875851456542</v>
      </c>
    </row>
    <row r="608" spans="1:3" x14ac:dyDescent="0.25">
      <c r="A608" s="9" t="s">
        <v>463</v>
      </c>
      <c r="B608" s="12">
        <v>8691.4962912558422</v>
      </c>
      <c r="C608">
        <f>SAFADModel_final_000038[[#This Row],[Whole Building:Facility Total Electric Demand Power '[W'](Hourly) ]]/1000</f>
        <v>8.6914962912558416</v>
      </c>
    </row>
    <row r="609" spans="1:3" x14ac:dyDescent="0.25">
      <c r="A609" s="9" t="s">
        <v>464</v>
      </c>
      <c r="B609" s="12">
        <v>29404.805035997386</v>
      </c>
      <c r="C609">
        <f>SAFADModel_final_000038[[#This Row],[Whole Building:Facility Total Electric Demand Power '[W'](Hourly) ]]/1000</f>
        <v>29.404805035997384</v>
      </c>
    </row>
    <row r="610" spans="1:3" x14ac:dyDescent="0.25">
      <c r="A610" s="9" t="s">
        <v>465</v>
      </c>
      <c r="B610" s="12">
        <v>111506.58239534967</v>
      </c>
      <c r="C610">
        <f>SAFADModel_final_000038[[#This Row],[Whole Building:Facility Total Electric Demand Power '[W'](Hourly) ]]/1000</f>
        <v>111.50658239534967</v>
      </c>
    </row>
    <row r="611" spans="1:3" x14ac:dyDescent="0.25">
      <c r="A611" s="9" t="s">
        <v>466</v>
      </c>
      <c r="B611" s="12">
        <v>164468.96368135637</v>
      </c>
      <c r="C611">
        <f>SAFADModel_final_000038[[#This Row],[Whole Building:Facility Total Electric Demand Power '[W'](Hourly) ]]/1000</f>
        <v>164.46896368135637</v>
      </c>
    </row>
    <row r="612" spans="1:3" x14ac:dyDescent="0.25">
      <c r="A612" s="9" t="s">
        <v>467</v>
      </c>
      <c r="B612" s="12">
        <v>169505.92907965733</v>
      </c>
      <c r="C612">
        <f>SAFADModel_final_000038[[#This Row],[Whole Building:Facility Total Electric Demand Power '[W'](Hourly) ]]/1000</f>
        <v>169.50592907965734</v>
      </c>
    </row>
    <row r="613" spans="1:3" x14ac:dyDescent="0.25">
      <c r="A613" s="9" t="s">
        <v>468</v>
      </c>
      <c r="B613" s="12">
        <v>174668.38218121932</v>
      </c>
      <c r="C613">
        <f>SAFADModel_final_000038[[#This Row],[Whole Building:Facility Total Electric Demand Power '[W'](Hourly) ]]/1000</f>
        <v>174.66838218121933</v>
      </c>
    </row>
    <row r="614" spans="1:3" x14ac:dyDescent="0.25">
      <c r="A614" s="9" t="s">
        <v>469</v>
      </c>
      <c r="B614" s="12">
        <v>181287.42396578155</v>
      </c>
      <c r="C614">
        <f>SAFADModel_final_000038[[#This Row],[Whole Building:Facility Total Electric Demand Power '[W'](Hourly) ]]/1000</f>
        <v>181.28742396578156</v>
      </c>
    </row>
    <row r="615" spans="1:3" x14ac:dyDescent="0.25">
      <c r="A615" s="9" t="s">
        <v>470</v>
      </c>
      <c r="B615" s="12">
        <v>186640.00310604196</v>
      </c>
      <c r="C615">
        <f>SAFADModel_final_000038[[#This Row],[Whole Building:Facility Total Electric Demand Power '[W'](Hourly) ]]/1000</f>
        <v>186.64000310604195</v>
      </c>
    </row>
    <row r="616" spans="1:3" x14ac:dyDescent="0.25">
      <c r="A616" s="9" t="s">
        <v>471</v>
      </c>
      <c r="B616" s="12">
        <v>185950.91413085654</v>
      </c>
      <c r="C616">
        <f>SAFADModel_final_000038[[#This Row],[Whole Building:Facility Total Electric Demand Power '[W'](Hourly) ]]/1000</f>
        <v>185.95091413085655</v>
      </c>
    </row>
    <row r="617" spans="1:3" x14ac:dyDescent="0.25">
      <c r="A617" s="9" t="s">
        <v>472</v>
      </c>
      <c r="B617" s="12">
        <v>165692.86675503114</v>
      </c>
      <c r="C617">
        <f>SAFADModel_final_000038[[#This Row],[Whole Building:Facility Total Electric Demand Power '[W'](Hourly) ]]/1000</f>
        <v>165.69286675503113</v>
      </c>
    </row>
    <row r="618" spans="1:3" x14ac:dyDescent="0.25">
      <c r="A618" s="9" t="s">
        <v>473</v>
      </c>
      <c r="B618" s="12">
        <v>145058.17401008972</v>
      </c>
      <c r="C618">
        <f>SAFADModel_final_000038[[#This Row],[Whole Building:Facility Total Electric Demand Power '[W'](Hourly) ]]/1000</f>
        <v>145.05817401008972</v>
      </c>
    </row>
    <row r="619" spans="1:3" x14ac:dyDescent="0.25">
      <c r="A619" s="9" t="s">
        <v>474</v>
      </c>
      <c r="B619" s="12">
        <v>56782.995020773662</v>
      </c>
      <c r="C619">
        <f>SAFADModel_final_000038[[#This Row],[Whole Building:Facility Total Electric Demand Power '[W'](Hourly) ]]/1000</f>
        <v>56.782995020773662</v>
      </c>
    </row>
    <row r="620" spans="1:3" x14ac:dyDescent="0.25">
      <c r="A620" s="9" t="s">
        <v>475</v>
      </c>
      <c r="B620" s="12">
        <v>30427.492926748953</v>
      </c>
      <c r="C620">
        <f>SAFADModel_final_000038[[#This Row],[Whole Building:Facility Total Electric Demand Power '[W'](Hourly) ]]/1000</f>
        <v>30.427492926748954</v>
      </c>
    </row>
    <row r="621" spans="1:3" x14ac:dyDescent="0.25">
      <c r="A621" s="9" t="s">
        <v>476</v>
      </c>
      <c r="B621" s="12">
        <v>19269.021657027781</v>
      </c>
      <c r="C621">
        <f>SAFADModel_final_000038[[#This Row],[Whole Building:Facility Total Electric Demand Power '[W'](Hourly) ]]/1000</f>
        <v>19.269021657027782</v>
      </c>
    </row>
    <row r="622" spans="1:3" x14ac:dyDescent="0.25">
      <c r="A622" s="9" t="s">
        <v>477</v>
      </c>
      <c r="B622" s="12">
        <v>13985.151915210236</v>
      </c>
      <c r="C622">
        <f>SAFADModel_final_000038[[#This Row],[Whole Building:Facility Total Electric Demand Power '[W'](Hourly) ]]/1000</f>
        <v>13.985151915210235</v>
      </c>
    </row>
    <row r="623" spans="1:3" x14ac:dyDescent="0.25">
      <c r="A623" s="9" t="s">
        <v>478</v>
      </c>
      <c r="B623" s="12">
        <v>8747.2049511654477</v>
      </c>
      <c r="C623">
        <f>SAFADModel_final_000038[[#This Row],[Whole Building:Facility Total Electric Demand Power '[W'](Hourly) ]]/1000</f>
        <v>8.7472049511654468</v>
      </c>
    </row>
    <row r="624" spans="1:3" x14ac:dyDescent="0.25">
      <c r="A624" s="9" t="s">
        <v>479</v>
      </c>
      <c r="B624" s="12">
        <v>8757.8278754921575</v>
      </c>
      <c r="C624">
        <f>SAFADModel_final_000038[[#This Row],[Whole Building:Facility Total Electric Demand Power '[W'](Hourly) ]]/1000</f>
        <v>8.7578278754921577</v>
      </c>
    </row>
    <row r="625" spans="1:3" x14ac:dyDescent="0.25">
      <c r="A625" s="9" t="s">
        <v>480</v>
      </c>
      <c r="B625" s="12">
        <v>8751.8997263490455</v>
      </c>
      <c r="C625">
        <f>SAFADModel_final_000038[[#This Row],[Whole Building:Facility Total Electric Demand Power '[W'](Hourly) ]]/1000</f>
        <v>8.7518997263490448</v>
      </c>
    </row>
    <row r="626" spans="1:3" x14ac:dyDescent="0.25">
      <c r="A626" s="9" t="s">
        <v>677</v>
      </c>
      <c r="B626" s="12">
        <v>8746.5216346631478</v>
      </c>
      <c r="C626">
        <f>SAFADModel_final_000038[[#This Row],[Whole Building:Facility Total Electric Demand Power '[W'](Hourly) ]]/1000</f>
        <v>8.7465216346631482</v>
      </c>
    </row>
    <row r="627" spans="1:3" x14ac:dyDescent="0.25">
      <c r="A627" s="9" t="s">
        <v>678</v>
      </c>
      <c r="B627" s="12">
        <v>8740.2442619115427</v>
      </c>
      <c r="C627">
        <f>SAFADModel_final_000038[[#This Row],[Whole Building:Facility Total Electric Demand Power '[W'](Hourly) ]]/1000</f>
        <v>8.7402442619115419</v>
      </c>
    </row>
    <row r="628" spans="1:3" x14ac:dyDescent="0.25">
      <c r="A628" s="9" t="s">
        <v>679</v>
      </c>
      <c r="B628" s="12">
        <v>8722.2785172549993</v>
      </c>
      <c r="C628">
        <f>SAFADModel_final_000038[[#This Row],[Whole Building:Facility Total Electric Demand Power '[W'](Hourly) ]]/1000</f>
        <v>8.722278517254999</v>
      </c>
    </row>
    <row r="629" spans="1:3" x14ac:dyDescent="0.25">
      <c r="A629" s="9" t="s">
        <v>680</v>
      </c>
      <c r="B629" s="12">
        <v>8688.0331028706605</v>
      </c>
      <c r="C629">
        <f>SAFADModel_final_000038[[#This Row],[Whole Building:Facility Total Electric Demand Power '[W'](Hourly) ]]/1000</f>
        <v>8.6880331028706603</v>
      </c>
    </row>
    <row r="630" spans="1:3" x14ac:dyDescent="0.25">
      <c r="A630" s="9" t="s">
        <v>681</v>
      </c>
      <c r="B630" s="12">
        <v>8641.6364172285012</v>
      </c>
      <c r="C630">
        <f>SAFADModel_final_000038[[#This Row],[Whole Building:Facility Total Electric Demand Power '[W'](Hourly) ]]/1000</f>
        <v>8.6416364172285007</v>
      </c>
    </row>
    <row r="631" spans="1:3" x14ac:dyDescent="0.25">
      <c r="A631" s="9" t="s">
        <v>682</v>
      </c>
      <c r="B631" s="12">
        <v>8612.4632542006002</v>
      </c>
      <c r="C631">
        <f>SAFADModel_final_000038[[#This Row],[Whole Building:Facility Total Electric Demand Power '[W'](Hourly) ]]/1000</f>
        <v>8.6124632542006001</v>
      </c>
    </row>
    <row r="632" spans="1:3" x14ac:dyDescent="0.25">
      <c r="A632" s="9" t="s">
        <v>683</v>
      </c>
      <c r="B632" s="12">
        <v>8649.5317371157907</v>
      </c>
      <c r="C632">
        <f>SAFADModel_final_000038[[#This Row],[Whole Building:Facility Total Electric Demand Power '[W'](Hourly) ]]/1000</f>
        <v>8.6495317371157903</v>
      </c>
    </row>
    <row r="633" spans="1:3" x14ac:dyDescent="0.25">
      <c r="A633" s="9" t="s">
        <v>684</v>
      </c>
      <c r="B633" s="12">
        <v>8717.673042105871</v>
      </c>
      <c r="C633">
        <f>SAFADModel_final_000038[[#This Row],[Whole Building:Facility Total Electric Demand Power '[W'](Hourly) ]]/1000</f>
        <v>8.7176730421058704</v>
      </c>
    </row>
    <row r="634" spans="1:3" x14ac:dyDescent="0.25">
      <c r="A634" s="9" t="s">
        <v>685</v>
      </c>
      <c r="B634" s="12">
        <v>54341.852661358454</v>
      </c>
      <c r="C634">
        <f>SAFADModel_final_000038[[#This Row],[Whole Building:Facility Total Electric Demand Power '[W'](Hourly) ]]/1000</f>
        <v>54.341852661358452</v>
      </c>
    </row>
    <row r="635" spans="1:3" x14ac:dyDescent="0.25">
      <c r="A635" s="9" t="s">
        <v>686</v>
      </c>
      <c r="B635" s="12">
        <v>85563.49412375137</v>
      </c>
      <c r="C635">
        <f>SAFADModel_final_000038[[#This Row],[Whole Building:Facility Total Electric Demand Power '[W'](Hourly) ]]/1000</f>
        <v>85.563494123751369</v>
      </c>
    </row>
    <row r="636" spans="1:3" x14ac:dyDescent="0.25">
      <c r="A636" s="9" t="s">
        <v>687</v>
      </c>
      <c r="B636" s="12">
        <v>110042.8132046282</v>
      </c>
      <c r="C636">
        <f>SAFADModel_final_000038[[#This Row],[Whole Building:Facility Total Electric Demand Power '[W'](Hourly) ]]/1000</f>
        <v>110.0428132046282</v>
      </c>
    </row>
    <row r="637" spans="1:3" x14ac:dyDescent="0.25">
      <c r="A637" s="9" t="s">
        <v>688</v>
      </c>
      <c r="B637" s="12">
        <v>112544.13778620919</v>
      </c>
      <c r="C637">
        <f>SAFADModel_final_000038[[#This Row],[Whole Building:Facility Total Electric Demand Power '[W'](Hourly) ]]/1000</f>
        <v>112.54413778620919</v>
      </c>
    </row>
    <row r="638" spans="1:3" x14ac:dyDescent="0.25">
      <c r="A638" s="9" t="s">
        <v>689</v>
      </c>
      <c r="B638" s="12">
        <v>81508.789213444456</v>
      </c>
      <c r="C638">
        <f>SAFADModel_final_000038[[#This Row],[Whole Building:Facility Total Electric Demand Power '[W'](Hourly) ]]/1000</f>
        <v>81.508789213444459</v>
      </c>
    </row>
    <row r="639" spans="1:3" x14ac:dyDescent="0.25">
      <c r="A639" s="9" t="s">
        <v>690</v>
      </c>
      <c r="B639" s="12">
        <v>74966.140862980465</v>
      </c>
      <c r="C639">
        <f>SAFADModel_final_000038[[#This Row],[Whole Building:Facility Total Electric Demand Power '[W'](Hourly) ]]/1000</f>
        <v>74.966140862980467</v>
      </c>
    </row>
    <row r="640" spans="1:3" x14ac:dyDescent="0.25">
      <c r="A640" s="9" t="s">
        <v>691</v>
      </c>
      <c r="B640" s="12">
        <v>72539.93911758576</v>
      </c>
      <c r="C640">
        <f>SAFADModel_final_000038[[#This Row],[Whole Building:Facility Total Electric Demand Power '[W'](Hourly) ]]/1000</f>
        <v>72.53993911758576</v>
      </c>
    </row>
    <row r="641" spans="1:3" x14ac:dyDescent="0.25">
      <c r="A641" s="9" t="s">
        <v>692</v>
      </c>
      <c r="B641" s="12">
        <v>64264.317797515658</v>
      </c>
      <c r="C641">
        <f>SAFADModel_final_000038[[#This Row],[Whole Building:Facility Total Electric Demand Power '[W'](Hourly) ]]/1000</f>
        <v>64.264317797515659</v>
      </c>
    </row>
    <row r="642" spans="1:3" x14ac:dyDescent="0.25">
      <c r="A642" s="9" t="s">
        <v>693</v>
      </c>
      <c r="B642" s="12">
        <v>53487.981510201185</v>
      </c>
      <c r="C642">
        <f>SAFADModel_final_000038[[#This Row],[Whole Building:Facility Total Electric Demand Power '[W'](Hourly) ]]/1000</f>
        <v>53.487981510201188</v>
      </c>
    </row>
    <row r="643" spans="1:3" x14ac:dyDescent="0.25">
      <c r="A643" s="9" t="s">
        <v>694</v>
      </c>
      <c r="B643" s="12">
        <v>43783.550517616939</v>
      </c>
      <c r="C643">
        <f>SAFADModel_final_000038[[#This Row],[Whole Building:Facility Total Electric Demand Power '[W'](Hourly) ]]/1000</f>
        <v>43.783550517616938</v>
      </c>
    </row>
    <row r="644" spans="1:3" x14ac:dyDescent="0.25">
      <c r="A644" s="9" t="s">
        <v>695</v>
      </c>
      <c r="B644" s="12">
        <v>32611.606632932671</v>
      </c>
      <c r="C644">
        <f>SAFADModel_final_000038[[#This Row],[Whole Building:Facility Total Electric Demand Power '[W'](Hourly) ]]/1000</f>
        <v>32.61160663293267</v>
      </c>
    </row>
    <row r="645" spans="1:3" x14ac:dyDescent="0.25">
      <c r="A645" s="9" t="s">
        <v>696</v>
      </c>
      <c r="B645" s="12">
        <v>21779.843095473352</v>
      </c>
      <c r="C645">
        <f>SAFADModel_final_000038[[#This Row],[Whole Building:Facility Total Electric Demand Power '[W'](Hourly) ]]/1000</f>
        <v>21.779843095473353</v>
      </c>
    </row>
    <row r="646" spans="1:3" x14ac:dyDescent="0.25">
      <c r="A646" s="9" t="s">
        <v>697</v>
      </c>
      <c r="B646" s="12">
        <v>19555.087762004867</v>
      </c>
      <c r="C646">
        <f>SAFADModel_final_000038[[#This Row],[Whole Building:Facility Total Electric Demand Power '[W'](Hourly) ]]/1000</f>
        <v>19.555087762004867</v>
      </c>
    </row>
    <row r="647" spans="1:3" x14ac:dyDescent="0.25">
      <c r="A647" s="9" t="s">
        <v>698</v>
      </c>
      <c r="B647" s="12">
        <v>8784.8457966357655</v>
      </c>
      <c r="C647">
        <f>SAFADModel_final_000038[[#This Row],[Whole Building:Facility Total Electric Demand Power '[W'](Hourly) ]]/1000</f>
        <v>8.784845796635766</v>
      </c>
    </row>
    <row r="648" spans="1:3" x14ac:dyDescent="0.25">
      <c r="A648" s="9" t="s">
        <v>699</v>
      </c>
      <c r="B648" s="12">
        <v>8787.3297711304458</v>
      </c>
      <c r="C648">
        <f>SAFADModel_final_000038[[#This Row],[Whole Building:Facility Total Electric Demand Power '[W'](Hourly) ]]/1000</f>
        <v>8.7873297711304463</v>
      </c>
    </row>
    <row r="649" spans="1:3" x14ac:dyDescent="0.25">
      <c r="A649" s="9" t="s">
        <v>700</v>
      </c>
      <c r="B649" s="12">
        <v>8781.6977627029773</v>
      </c>
      <c r="C649">
        <f>SAFADModel_final_000038[[#This Row],[Whole Building:Facility Total Electric Demand Power '[W'](Hourly) ]]/1000</f>
        <v>8.7816977627029775</v>
      </c>
    </row>
    <row r="650" spans="1:3" x14ac:dyDescent="0.25">
      <c r="A650" s="9" t="s">
        <v>701</v>
      </c>
      <c r="B650" s="12">
        <v>8769.3143723688991</v>
      </c>
      <c r="C650">
        <f>SAFADModel_final_000038[[#This Row],[Whole Building:Facility Total Electric Demand Power '[W'](Hourly) ]]/1000</f>
        <v>8.7693143723688998</v>
      </c>
    </row>
    <row r="651" spans="1:3" x14ac:dyDescent="0.25">
      <c r="A651" s="9" t="s">
        <v>702</v>
      </c>
      <c r="B651" s="12">
        <v>8757.3845800368272</v>
      </c>
      <c r="C651">
        <f>SAFADModel_final_000038[[#This Row],[Whole Building:Facility Total Electric Demand Power '[W'](Hourly) ]]/1000</f>
        <v>8.7573845800368275</v>
      </c>
    </row>
    <row r="652" spans="1:3" x14ac:dyDescent="0.25">
      <c r="A652" s="9" t="s">
        <v>703</v>
      </c>
      <c r="B652" s="12">
        <v>8748.0971473561203</v>
      </c>
      <c r="C652">
        <f>SAFADModel_final_000038[[#This Row],[Whole Building:Facility Total Electric Demand Power '[W'](Hourly) ]]/1000</f>
        <v>8.7480971473561198</v>
      </c>
    </row>
    <row r="653" spans="1:3" x14ac:dyDescent="0.25">
      <c r="A653" s="9" t="s">
        <v>704</v>
      </c>
      <c r="B653" s="12">
        <v>8738.5223855521817</v>
      </c>
      <c r="C653">
        <f>SAFADModel_final_000038[[#This Row],[Whole Building:Facility Total Electric Demand Power '[W'](Hourly) ]]/1000</f>
        <v>8.7385223855521819</v>
      </c>
    </row>
    <row r="654" spans="1:3" x14ac:dyDescent="0.25">
      <c r="A654" s="9" t="s">
        <v>705</v>
      </c>
      <c r="B654" s="12">
        <v>8726.2877592758541</v>
      </c>
      <c r="C654">
        <f>SAFADModel_final_000038[[#This Row],[Whole Building:Facility Total Electric Demand Power '[W'](Hourly) ]]/1000</f>
        <v>8.7262877592758539</v>
      </c>
    </row>
    <row r="655" spans="1:3" x14ac:dyDescent="0.25">
      <c r="A655" s="9" t="s">
        <v>706</v>
      </c>
      <c r="B655" s="12">
        <v>8739.3007267442881</v>
      </c>
      <c r="C655">
        <f>SAFADModel_final_000038[[#This Row],[Whole Building:Facility Total Electric Demand Power '[W'](Hourly) ]]/1000</f>
        <v>8.7393007267442879</v>
      </c>
    </row>
    <row r="656" spans="1:3" x14ac:dyDescent="0.25">
      <c r="A656" s="9" t="s">
        <v>707</v>
      </c>
      <c r="B656" s="12">
        <v>8784.1400766669121</v>
      </c>
      <c r="C656">
        <f>SAFADModel_final_000038[[#This Row],[Whole Building:Facility Total Electric Demand Power '[W'](Hourly) ]]/1000</f>
        <v>8.7841400766669118</v>
      </c>
    </row>
    <row r="657" spans="1:3" x14ac:dyDescent="0.25">
      <c r="A657" s="9" t="s">
        <v>708</v>
      </c>
      <c r="B657" s="12">
        <v>8826.3316754234711</v>
      </c>
      <c r="C657">
        <f>SAFADModel_final_000038[[#This Row],[Whole Building:Facility Total Electric Demand Power '[W'](Hourly) ]]/1000</f>
        <v>8.8263316754234715</v>
      </c>
    </row>
    <row r="658" spans="1:3" x14ac:dyDescent="0.25">
      <c r="A658" s="9" t="s">
        <v>709</v>
      </c>
      <c r="B658" s="12">
        <v>8858.5689892708342</v>
      </c>
      <c r="C658">
        <f>SAFADModel_final_000038[[#This Row],[Whole Building:Facility Total Electric Demand Power '[W'](Hourly) ]]/1000</f>
        <v>8.8585689892708341</v>
      </c>
    </row>
    <row r="659" spans="1:3" x14ac:dyDescent="0.25">
      <c r="A659" s="9" t="s">
        <v>710</v>
      </c>
      <c r="B659" s="12">
        <v>8881.1346591952624</v>
      </c>
      <c r="C659">
        <f>SAFADModel_final_000038[[#This Row],[Whole Building:Facility Total Electric Demand Power '[W'](Hourly) ]]/1000</f>
        <v>8.8811346591952631</v>
      </c>
    </row>
    <row r="660" spans="1:3" x14ac:dyDescent="0.25">
      <c r="A660" s="9" t="s">
        <v>711</v>
      </c>
      <c r="B660" s="12">
        <v>8899.2105693316353</v>
      </c>
      <c r="C660">
        <f>SAFADModel_final_000038[[#This Row],[Whole Building:Facility Total Electric Demand Power '[W'](Hourly) ]]/1000</f>
        <v>8.8992105693316361</v>
      </c>
    </row>
    <row r="661" spans="1:3" x14ac:dyDescent="0.25">
      <c r="A661" s="9" t="s">
        <v>712</v>
      </c>
      <c r="B661" s="12">
        <v>8918.7667056718383</v>
      </c>
      <c r="C661">
        <f>SAFADModel_final_000038[[#This Row],[Whole Building:Facility Total Electric Demand Power '[W'](Hourly) ]]/1000</f>
        <v>8.9187667056718389</v>
      </c>
    </row>
    <row r="662" spans="1:3" x14ac:dyDescent="0.25">
      <c r="A662" s="9" t="s">
        <v>713</v>
      </c>
      <c r="B662" s="12">
        <v>8937.9264984878319</v>
      </c>
      <c r="C662">
        <f>SAFADModel_final_000038[[#This Row],[Whole Building:Facility Total Electric Demand Power '[W'](Hourly) ]]/1000</f>
        <v>8.9379264984878315</v>
      </c>
    </row>
    <row r="663" spans="1:3" x14ac:dyDescent="0.25">
      <c r="A663" s="9" t="s">
        <v>714</v>
      </c>
      <c r="B663" s="12">
        <v>8948.4140460987037</v>
      </c>
      <c r="C663">
        <f>SAFADModel_final_000038[[#This Row],[Whole Building:Facility Total Electric Demand Power '[W'](Hourly) ]]/1000</f>
        <v>8.9484140460987032</v>
      </c>
    </row>
    <row r="664" spans="1:3" x14ac:dyDescent="0.25">
      <c r="A664" s="9" t="s">
        <v>715</v>
      </c>
      <c r="B664" s="12">
        <v>8937.5154425013661</v>
      </c>
      <c r="C664">
        <f>SAFADModel_final_000038[[#This Row],[Whole Building:Facility Total Electric Demand Power '[W'](Hourly) ]]/1000</f>
        <v>8.9375154425013665</v>
      </c>
    </row>
    <row r="665" spans="1:3" x14ac:dyDescent="0.25">
      <c r="A665" s="9" t="s">
        <v>716</v>
      </c>
      <c r="B665" s="12">
        <v>8914.2866690790615</v>
      </c>
      <c r="C665">
        <f>SAFADModel_final_000038[[#This Row],[Whole Building:Facility Total Electric Demand Power '[W'](Hourly) ]]/1000</f>
        <v>8.9142866690790612</v>
      </c>
    </row>
    <row r="666" spans="1:3" x14ac:dyDescent="0.25">
      <c r="A666" s="9" t="s">
        <v>717</v>
      </c>
      <c r="B666" s="12">
        <v>8889.5940822645007</v>
      </c>
      <c r="C666">
        <f>SAFADModel_final_000038[[#This Row],[Whole Building:Facility Total Electric Demand Power '[W'](Hourly) ]]/1000</f>
        <v>8.8895940822644999</v>
      </c>
    </row>
    <row r="667" spans="1:3" x14ac:dyDescent="0.25">
      <c r="A667" s="9" t="s">
        <v>718</v>
      </c>
      <c r="B667" s="12">
        <v>8863.9408918570862</v>
      </c>
      <c r="C667">
        <f>SAFADModel_final_000038[[#This Row],[Whole Building:Facility Total Electric Demand Power '[W'](Hourly) ]]/1000</f>
        <v>8.8639408918570854</v>
      </c>
    </row>
    <row r="668" spans="1:3" x14ac:dyDescent="0.25">
      <c r="A668" s="9" t="s">
        <v>719</v>
      </c>
      <c r="B668" s="12">
        <v>8834.9470733852522</v>
      </c>
      <c r="C668">
        <f>SAFADModel_final_000038[[#This Row],[Whole Building:Facility Total Electric Demand Power '[W'](Hourly) ]]/1000</f>
        <v>8.8349470733852531</v>
      </c>
    </row>
    <row r="669" spans="1:3" x14ac:dyDescent="0.25">
      <c r="A669" s="9" t="s">
        <v>720</v>
      </c>
      <c r="B669" s="12">
        <v>8798.8723187619707</v>
      </c>
      <c r="C669">
        <f>SAFADModel_final_000038[[#This Row],[Whole Building:Facility Total Electric Demand Power '[W'](Hourly) ]]/1000</f>
        <v>8.7988723187619708</v>
      </c>
    </row>
    <row r="670" spans="1:3" x14ac:dyDescent="0.25">
      <c r="A670" s="9" t="s">
        <v>721</v>
      </c>
      <c r="B670" s="12">
        <v>8773.8550343617262</v>
      </c>
      <c r="C670">
        <f>SAFADModel_final_000038[[#This Row],[Whole Building:Facility Total Electric Demand Power '[W'](Hourly) ]]/1000</f>
        <v>8.773855034361727</v>
      </c>
    </row>
    <row r="671" spans="1:3" x14ac:dyDescent="0.25">
      <c r="A671" s="9" t="s">
        <v>722</v>
      </c>
      <c r="B671" s="12">
        <v>8753.3836650508838</v>
      </c>
      <c r="C671">
        <f>SAFADModel_final_000038[[#This Row],[Whole Building:Facility Total Electric Demand Power '[W'](Hourly) ]]/1000</f>
        <v>8.7533836650508832</v>
      </c>
    </row>
    <row r="672" spans="1:3" x14ac:dyDescent="0.25">
      <c r="A672" s="9" t="s">
        <v>723</v>
      </c>
      <c r="B672" s="12">
        <v>8732.8394852051242</v>
      </c>
      <c r="C672">
        <f>SAFADModel_final_000038[[#This Row],[Whole Building:Facility Total Electric Demand Power '[W'](Hourly) ]]/1000</f>
        <v>8.7328394852051243</v>
      </c>
    </row>
    <row r="673" spans="1:3" x14ac:dyDescent="0.25">
      <c r="A673" s="9" t="s">
        <v>724</v>
      </c>
      <c r="B673" s="12">
        <v>8708.6255646400768</v>
      </c>
      <c r="C673">
        <f>SAFADModel_final_000038[[#This Row],[Whole Building:Facility Total Electric Demand Power '[W'](Hourly) ]]/1000</f>
        <v>8.7086255646400765</v>
      </c>
    </row>
    <row r="674" spans="1:3" x14ac:dyDescent="0.25">
      <c r="A674" s="9" t="s">
        <v>481</v>
      </c>
      <c r="B674" s="12">
        <v>8677.1783056687691</v>
      </c>
      <c r="C674">
        <f>SAFADModel_final_000038[[#This Row],[Whole Building:Facility Total Electric Demand Power '[W'](Hourly) ]]/1000</f>
        <v>8.6771783056687699</v>
      </c>
    </row>
    <row r="675" spans="1:3" x14ac:dyDescent="0.25">
      <c r="A675" s="9" t="s">
        <v>482</v>
      </c>
      <c r="B675" s="12">
        <v>8645.3313023400187</v>
      </c>
      <c r="C675">
        <f>SAFADModel_final_000038[[#This Row],[Whole Building:Facility Total Electric Demand Power '[W'](Hourly) ]]/1000</f>
        <v>8.6453313023400185</v>
      </c>
    </row>
    <row r="676" spans="1:3" x14ac:dyDescent="0.25">
      <c r="A676" s="9" t="s">
        <v>483</v>
      </c>
      <c r="B676" s="12">
        <v>8617.1561202896337</v>
      </c>
      <c r="C676">
        <f>SAFADModel_final_000038[[#This Row],[Whole Building:Facility Total Electric Demand Power '[W'](Hourly) ]]/1000</f>
        <v>8.6171561202896338</v>
      </c>
    </row>
    <row r="677" spans="1:3" x14ac:dyDescent="0.25">
      <c r="A677" s="9" t="s">
        <v>484</v>
      </c>
      <c r="B677" s="12">
        <v>8577.2373773816289</v>
      </c>
      <c r="C677">
        <f>SAFADModel_final_000038[[#This Row],[Whole Building:Facility Total Electric Demand Power '[W'](Hourly) ]]/1000</f>
        <v>8.5772373773816284</v>
      </c>
    </row>
    <row r="678" spans="1:3" x14ac:dyDescent="0.25">
      <c r="A678" s="9" t="s">
        <v>485</v>
      </c>
      <c r="B678" s="12">
        <v>8530.5590494914632</v>
      </c>
      <c r="C678">
        <f>SAFADModel_final_000038[[#This Row],[Whole Building:Facility Total Electric Demand Power '[W'](Hourly) ]]/1000</f>
        <v>8.5305590494914636</v>
      </c>
    </row>
    <row r="679" spans="1:3" x14ac:dyDescent="0.25">
      <c r="A679" s="9" t="s">
        <v>486</v>
      </c>
      <c r="B679" s="12">
        <v>8554.0399467645493</v>
      </c>
      <c r="C679">
        <f>SAFADModel_final_000038[[#This Row],[Whole Building:Facility Total Electric Demand Power '[W'](Hourly) ]]/1000</f>
        <v>8.5540399467645489</v>
      </c>
    </row>
    <row r="680" spans="1:3" x14ac:dyDescent="0.25">
      <c r="A680" s="9" t="s">
        <v>487</v>
      </c>
      <c r="B680" s="12">
        <v>8676.1466301986711</v>
      </c>
      <c r="C680">
        <f>SAFADModel_final_000038[[#This Row],[Whole Building:Facility Total Electric Demand Power '[W'](Hourly) ]]/1000</f>
        <v>8.6761466301986712</v>
      </c>
    </row>
    <row r="681" spans="1:3" x14ac:dyDescent="0.25">
      <c r="A681" s="9" t="s">
        <v>488</v>
      </c>
      <c r="B681" s="12">
        <v>31281.049185797605</v>
      </c>
      <c r="C681">
        <f>SAFADModel_final_000038[[#This Row],[Whole Building:Facility Total Electric Demand Power '[W'](Hourly) ]]/1000</f>
        <v>31.281049185797606</v>
      </c>
    </row>
    <row r="682" spans="1:3" x14ac:dyDescent="0.25">
      <c r="A682" s="9" t="s">
        <v>489</v>
      </c>
      <c r="B682" s="12">
        <v>79441.67845163458</v>
      </c>
      <c r="C682">
        <f>SAFADModel_final_000038[[#This Row],[Whole Building:Facility Total Electric Demand Power '[W'](Hourly) ]]/1000</f>
        <v>79.441678451634573</v>
      </c>
    </row>
    <row r="683" spans="1:3" x14ac:dyDescent="0.25">
      <c r="A683" s="9" t="s">
        <v>490</v>
      </c>
      <c r="B683" s="12">
        <v>153464.8900479064</v>
      </c>
      <c r="C683">
        <f>SAFADModel_final_000038[[#This Row],[Whole Building:Facility Total Electric Demand Power '[W'](Hourly) ]]/1000</f>
        <v>153.46489004790641</v>
      </c>
    </row>
    <row r="684" spans="1:3" x14ac:dyDescent="0.25">
      <c r="A684" s="9" t="s">
        <v>491</v>
      </c>
      <c r="B684" s="12">
        <v>152800.25841685807</v>
      </c>
      <c r="C684">
        <f>SAFADModel_final_000038[[#This Row],[Whole Building:Facility Total Electric Demand Power '[W'](Hourly) ]]/1000</f>
        <v>152.80025841685807</v>
      </c>
    </row>
    <row r="685" spans="1:3" x14ac:dyDescent="0.25">
      <c r="A685" s="9" t="s">
        <v>492</v>
      </c>
      <c r="B685" s="12">
        <v>194180.81335300134</v>
      </c>
      <c r="C685">
        <f>SAFADModel_final_000038[[#This Row],[Whole Building:Facility Total Electric Demand Power '[W'](Hourly) ]]/1000</f>
        <v>194.18081335300135</v>
      </c>
    </row>
    <row r="686" spans="1:3" x14ac:dyDescent="0.25">
      <c r="A686" s="9" t="s">
        <v>493</v>
      </c>
      <c r="B686" s="12">
        <v>193861.05583936724</v>
      </c>
      <c r="C686">
        <f>SAFADModel_final_000038[[#This Row],[Whole Building:Facility Total Electric Demand Power '[W'](Hourly) ]]/1000</f>
        <v>193.86105583936725</v>
      </c>
    </row>
    <row r="687" spans="1:3" x14ac:dyDescent="0.25">
      <c r="A687" s="9" t="s">
        <v>494</v>
      </c>
      <c r="B687" s="12">
        <v>188736.72194718799</v>
      </c>
      <c r="C687">
        <f>SAFADModel_final_000038[[#This Row],[Whole Building:Facility Total Electric Demand Power '[W'](Hourly) ]]/1000</f>
        <v>188.73672194718799</v>
      </c>
    </row>
    <row r="688" spans="1:3" x14ac:dyDescent="0.25">
      <c r="A688" s="9" t="s">
        <v>495</v>
      </c>
      <c r="B688" s="12">
        <v>193443.1592626404</v>
      </c>
      <c r="C688">
        <f>SAFADModel_final_000038[[#This Row],[Whole Building:Facility Total Electric Demand Power '[W'](Hourly) ]]/1000</f>
        <v>193.44315926264039</v>
      </c>
    </row>
    <row r="689" spans="1:3" x14ac:dyDescent="0.25">
      <c r="A689" s="9" t="s">
        <v>496</v>
      </c>
      <c r="B689" s="12">
        <v>183818.00212864039</v>
      </c>
      <c r="C689">
        <f>SAFADModel_final_000038[[#This Row],[Whole Building:Facility Total Electric Demand Power '[W'](Hourly) ]]/1000</f>
        <v>183.81800212864039</v>
      </c>
    </row>
    <row r="690" spans="1:3" x14ac:dyDescent="0.25">
      <c r="A690" s="9" t="s">
        <v>497</v>
      </c>
      <c r="B690" s="12">
        <v>166852.74383290688</v>
      </c>
      <c r="C690">
        <f>SAFADModel_final_000038[[#This Row],[Whole Building:Facility Total Electric Demand Power '[W'](Hourly) ]]/1000</f>
        <v>166.8527438329069</v>
      </c>
    </row>
    <row r="691" spans="1:3" x14ac:dyDescent="0.25">
      <c r="A691" s="9" t="s">
        <v>498</v>
      </c>
      <c r="B691" s="12">
        <v>57988.475243230954</v>
      </c>
      <c r="C691">
        <f>SAFADModel_final_000038[[#This Row],[Whole Building:Facility Total Electric Demand Power '[W'](Hourly) ]]/1000</f>
        <v>57.988475243230951</v>
      </c>
    </row>
    <row r="692" spans="1:3" x14ac:dyDescent="0.25">
      <c r="A692" s="9" t="s">
        <v>499</v>
      </c>
      <c r="B692" s="12">
        <v>28751.429130894114</v>
      </c>
      <c r="C692">
        <f>SAFADModel_final_000038[[#This Row],[Whole Building:Facility Total Electric Demand Power '[W'](Hourly) ]]/1000</f>
        <v>28.751429130894113</v>
      </c>
    </row>
    <row r="693" spans="1:3" x14ac:dyDescent="0.25">
      <c r="A693" s="9" t="s">
        <v>500</v>
      </c>
      <c r="B693" s="12">
        <v>11947.713443456109</v>
      </c>
      <c r="C693">
        <f>SAFADModel_final_000038[[#This Row],[Whole Building:Facility Total Electric Demand Power '[W'](Hourly) ]]/1000</f>
        <v>11.947713443456108</v>
      </c>
    </row>
    <row r="694" spans="1:3" x14ac:dyDescent="0.25">
      <c r="A694" s="9" t="s">
        <v>501</v>
      </c>
      <c r="B694" s="12">
        <v>9198.3045440469214</v>
      </c>
      <c r="C694">
        <f>SAFADModel_final_000038[[#This Row],[Whole Building:Facility Total Electric Demand Power '[W'](Hourly) ]]/1000</f>
        <v>9.1983045440469215</v>
      </c>
    </row>
    <row r="695" spans="1:3" x14ac:dyDescent="0.25">
      <c r="A695" s="9" t="s">
        <v>502</v>
      </c>
      <c r="B695" s="12">
        <v>8757.8143510918435</v>
      </c>
      <c r="C695">
        <f>SAFADModel_final_000038[[#This Row],[Whole Building:Facility Total Electric Demand Power '[W'](Hourly) ]]/1000</f>
        <v>8.7578143510918434</v>
      </c>
    </row>
    <row r="696" spans="1:3" x14ac:dyDescent="0.25">
      <c r="A696" s="9" t="s">
        <v>503</v>
      </c>
      <c r="B696" s="12">
        <v>8730.2513796644253</v>
      </c>
      <c r="C696">
        <f>SAFADModel_final_000038[[#This Row],[Whole Building:Facility Total Electric Demand Power '[W'](Hourly) ]]/1000</f>
        <v>8.7302513796644252</v>
      </c>
    </row>
    <row r="697" spans="1:3" x14ac:dyDescent="0.25">
      <c r="A697" s="9" t="s">
        <v>504</v>
      </c>
      <c r="B697" s="12">
        <v>8703.3500025270278</v>
      </c>
      <c r="C697">
        <f>SAFADModel_final_000038[[#This Row],[Whole Building:Facility Total Electric Demand Power '[W'](Hourly) ]]/1000</f>
        <v>8.7033500025270278</v>
      </c>
    </row>
    <row r="698" spans="1:3" x14ac:dyDescent="0.25">
      <c r="A698" s="9" t="s">
        <v>505</v>
      </c>
      <c r="B698" s="12">
        <v>8679.4538249044053</v>
      </c>
      <c r="C698">
        <f>SAFADModel_final_000038[[#This Row],[Whole Building:Facility Total Electric Demand Power '[W'](Hourly) ]]/1000</f>
        <v>8.6794538249044049</v>
      </c>
    </row>
    <row r="699" spans="1:3" x14ac:dyDescent="0.25">
      <c r="A699" s="9" t="s">
        <v>506</v>
      </c>
      <c r="B699" s="12">
        <v>8656.429122329193</v>
      </c>
      <c r="C699">
        <f>SAFADModel_final_000038[[#This Row],[Whole Building:Facility Total Electric Demand Power '[W'](Hourly) ]]/1000</f>
        <v>8.6564291223291931</v>
      </c>
    </row>
    <row r="700" spans="1:3" x14ac:dyDescent="0.25">
      <c r="A700" s="9" t="s">
        <v>507</v>
      </c>
      <c r="B700" s="12">
        <v>8631.4481541563218</v>
      </c>
      <c r="C700">
        <f>SAFADModel_final_000038[[#This Row],[Whole Building:Facility Total Electric Demand Power '[W'](Hourly) ]]/1000</f>
        <v>8.6314481541563222</v>
      </c>
    </row>
    <row r="701" spans="1:3" x14ac:dyDescent="0.25">
      <c r="A701" s="9" t="s">
        <v>508</v>
      </c>
      <c r="B701" s="12">
        <v>8611.81810988904</v>
      </c>
      <c r="C701">
        <f>SAFADModel_final_000038[[#This Row],[Whole Building:Facility Total Electric Demand Power '[W'](Hourly) ]]/1000</f>
        <v>8.6118181098890396</v>
      </c>
    </row>
    <row r="702" spans="1:3" x14ac:dyDescent="0.25">
      <c r="A702" s="9" t="s">
        <v>509</v>
      </c>
      <c r="B702" s="12">
        <v>8590.3912068424597</v>
      </c>
      <c r="C702">
        <f>SAFADModel_final_000038[[#This Row],[Whole Building:Facility Total Electric Demand Power '[W'](Hourly) ]]/1000</f>
        <v>8.5903912068424599</v>
      </c>
    </row>
    <row r="703" spans="1:3" x14ac:dyDescent="0.25">
      <c r="A703" s="9" t="s">
        <v>510</v>
      </c>
      <c r="B703" s="12">
        <v>8614.087669693954</v>
      </c>
      <c r="C703">
        <f>SAFADModel_final_000038[[#This Row],[Whole Building:Facility Total Electric Demand Power '[W'](Hourly) ]]/1000</f>
        <v>8.6140876696939532</v>
      </c>
    </row>
    <row r="704" spans="1:3" x14ac:dyDescent="0.25">
      <c r="A704" s="9" t="s">
        <v>511</v>
      </c>
      <c r="B704" s="12">
        <v>8694.1834791949132</v>
      </c>
      <c r="C704">
        <f>SAFADModel_final_000038[[#This Row],[Whole Building:Facility Total Electric Demand Power '[W'](Hourly) ]]/1000</f>
        <v>8.6941834791949137</v>
      </c>
    </row>
    <row r="705" spans="1:3" x14ac:dyDescent="0.25">
      <c r="A705" s="9" t="s">
        <v>512</v>
      </c>
      <c r="B705" s="12">
        <v>21435.085918045694</v>
      </c>
      <c r="C705">
        <f>SAFADModel_final_000038[[#This Row],[Whole Building:Facility Total Electric Demand Power '[W'](Hourly) ]]/1000</f>
        <v>21.435085918045694</v>
      </c>
    </row>
    <row r="706" spans="1:3" x14ac:dyDescent="0.25">
      <c r="A706" s="9" t="s">
        <v>513</v>
      </c>
      <c r="B706" s="12">
        <v>120062.76894923924</v>
      </c>
      <c r="C706">
        <f>SAFADModel_final_000038[[#This Row],[Whole Building:Facility Total Electric Demand Power '[W'](Hourly) ]]/1000</f>
        <v>120.06276894923924</v>
      </c>
    </row>
    <row r="707" spans="1:3" x14ac:dyDescent="0.25">
      <c r="A707" s="9" t="s">
        <v>514</v>
      </c>
      <c r="B707" s="12">
        <v>159337.16934370765</v>
      </c>
      <c r="C707">
        <f>SAFADModel_final_000038[[#This Row],[Whole Building:Facility Total Electric Demand Power '[W'](Hourly) ]]/1000</f>
        <v>159.33716934370764</v>
      </c>
    </row>
    <row r="708" spans="1:3" x14ac:dyDescent="0.25">
      <c r="A708" s="9" t="s">
        <v>515</v>
      </c>
      <c r="B708" s="12">
        <v>170419.85481446318</v>
      </c>
      <c r="C708">
        <f>SAFADModel_final_000038[[#This Row],[Whole Building:Facility Total Electric Demand Power '[W'](Hourly) ]]/1000</f>
        <v>170.41985481446318</v>
      </c>
    </row>
    <row r="709" spans="1:3" x14ac:dyDescent="0.25">
      <c r="A709" s="9" t="s">
        <v>516</v>
      </c>
      <c r="B709" s="12">
        <v>185242.86238072449</v>
      </c>
      <c r="C709">
        <f>SAFADModel_final_000038[[#This Row],[Whole Building:Facility Total Electric Demand Power '[W'](Hourly) ]]/1000</f>
        <v>185.24286238072449</v>
      </c>
    </row>
    <row r="710" spans="1:3" x14ac:dyDescent="0.25">
      <c r="A710" s="9" t="s">
        <v>517</v>
      </c>
      <c r="B710" s="12">
        <v>183520.52209649992</v>
      </c>
      <c r="C710">
        <f>SAFADModel_final_000038[[#This Row],[Whole Building:Facility Total Electric Demand Power '[W'](Hourly) ]]/1000</f>
        <v>183.52052209649992</v>
      </c>
    </row>
    <row r="711" spans="1:3" x14ac:dyDescent="0.25">
      <c r="A711" s="9" t="s">
        <v>518</v>
      </c>
      <c r="B711" s="12">
        <v>205365.94196441959</v>
      </c>
      <c r="C711">
        <f>SAFADModel_final_000038[[#This Row],[Whole Building:Facility Total Electric Demand Power '[W'](Hourly) ]]/1000</f>
        <v>205.36594196441959</v>
      </c>
    </row>
    <row r="712" spans="1:3" x14ac:dyDescent="0.25">
      <c r="A712" s="9" t="s">
        <v>519</v>
      </c>
      <c r="B712" s="12">
        <v>204186.74862735067</v>
      </c>
      <c r="C712">
        <f>SAFADModel_final_000038[[#This Row],[Whole Building:Facility Total Electric Demand Power '[W'](Hourly) ]]/1000</f>
        <v>204.18674862735065</v>
      </c>
    </row>
    <row r="713" spans="1:3" x14ac:dyDescent="0.25">
      <c r="A713" s="9" t="s">
        <v>520</v>
      </c>
      <c r="B713" s="12">
        <v>199307.33557932836</v>
      </c>
      <c r="C713">
        <f>SAFADModel_final_000038[[#This Row],[Whole Building:Facility Total Electric Demand Power '[W'](Hourly) ]]/1000</f>
        <v>199.30733557932837</v>
      </c>
    </row>
    <row r="714" spans="1:3" x14ac:dyDescent="0.25">
      <c r="A714" s="9" t="s">
        <v>521</v>
      </c>
      <c r="B714" s="12">
        <v>175622.87805848158</v>
      </c>
      <c r="C714">
        <f>SAFADModel_final_000038[[#This Row],[Whole Building:Facility Total Electric Demand Power '[W'](Hourly) ]]/1000</f>
        <v>175.62287805848158</v>
      </c>
    </row>
    <row r="715" spans="1:3" x14ac:dyDescent="0.25">
      <c r="A715" s="9" t="s">
        <v>522</v>
      </c>
      <c r="B715" s="12">
        <v>113172.62731956468</v>
      </c>
      <c r="C715">
        <f>SAFADModel_final_000038[[#This Row],[Whole Building:Facility Total Electric Demand Power '[W'](Hourly) ]]/1000</f>
        <v>113.17262731956468</v>
      </c>
    </row>
    <row r="716" spans="1:3" x14ac:dyDescent="0.25">
      <c r="A716" s="9" t="s">
        <v>523</v>
      </c>
      <c r="B716" s="12">
        <v>78274.893362975228</v>
      </c>
      <c r="C716">
        <f>SAFADModel_final_000038[[#This Row],[Whole Building:Facility Total Electric Demand Power '[W'](Hourly) ]]/1000</f>
        <v>78.274893362975234</v>
      </c>
    </row>
    <row r="717" spans="1:3" x14ac:dyDescent="0.25">
      <c r="A717" s="9" t="s">
        <v>524</v>
      </c>
      <c r="B717" s="12">
        <v>49976.545735903921</v>
      </c>
      <c r="C717">
        <f>SAFADModel_final_000038[[#This Row],[Whole Building:Facility Total Electric Demand Power '[W'](Hourly) ]]/1000</f>
        <v>49.976545735903919</v>
      </c>
    </row>
    <row r="718" spans="1:3" x14ac:dyDescent="0.25">
      <c r="A718" s="9" t="s">
        <v>525</v>
      </c>
      <c r="B718" s="12">
        <v>8803.3319549025018</v>
      </c>
      <c r="C718">
        <f>SAFADModel_final_000038[[#This Row],[Whole Building:Facility Total Electric Demand Power '[W'](Hourly) ]]/1000</f>
        <v>8.803331954902502</v>
      </c>
    </row>
    <row r="719" spans="1:3" x14ac:dyDescent="0.25">
      <c r="A719" s="9" t="s">
        <v>526</v>
      </c>
      <c r="B719" s="12">
        <v>8790.2030298560258</v>
      </c>
      <c r="C719">
        <f>SAFADModel_final_000038[[#This Row],[Whole Building:Facility Total Electric Demand Power '[W'](Hourly) ]]/1000</f>
        <v>8.7902030298560252</v>
      </c>
    </row>
    <row r="720" spans="1:3" x14ac:dyDescent="0.25">
      <c r="A720" s="9" t="s">
        <v>527</v>
      </c>
      <c r="B720" s="12">
        <v>8771.3402350014294</v>
      </c>
      <c r="C720">
        <f>SAFADModel_final_000038[[#This Row],[Whole Building:Facility Total Electric Demand Power '[W'](Hourly) ]]/1000</f>
        <v>8.7713402350014302</v>
      </c>
    </row>
    <row r="721" spans="1:3" x14ac:dyDescent="0.25">
      <c r="A721" s="9" t="s">
        <v>528</v>
      </c>
      <c r="B721" s="12">
        <v>8752.7016164079305</v>
      </c>
      <c r="C721">
        <f>SAFADModel_final_000038[[#This Row],[Whole Building:Facility Total Electric Demand Power '[W'](Hourly) ]]/1000</f>
        <v>8.752701616407931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22D8D-5F98-417A-BE89-91112F3ED665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7322.2207113434633</v>
      </c>
      <c r="C2">
        <f>SAFADModel_final_000037[[#This Row],[Whole Building:Facility Total Electric Demand Power '[W'](Hourly) ]]/1000</f>
        <v>7.322220711343463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7192.8388109193838</v>
      </c>
      <c r="C3">
        <f>SAFADModel_final_000037[[#This Row],[Whole Building:Facility Total Electric Demand Power '[W'](Hourly) ]]/1000</f>
        <v>7.1928388109193842</v>
      </c>
      <c r="D3">
        <v>14.873535483909613</v>
      </c>
      <c r="E3">
        <v>31.560507004682187</v>
      </c>
      <c r="F3">
        <v>17.283125071909474</v>
      </c>
    </row>
    <row r="4" spans="1:6" x14ac:dyDescent="0.25">
      <c r="A4" s="9" t="s">
        <v>3</v>
      </c>
      <c r="B4" s="12">
        <v>7134.5084670574579</v>
      </c>
      <c r="C4">
        <f>SAFADModel_final_000037[[#This Row],[Whole Building:Facility Total Electric Demand Power '[W'](Hourly) ]]/1000</f>
        <v>7.1345084670574579</v>
      </c>
    </row>
    <row r="5" spans="1:6" x14ac:dyDescent="0.25">
      <c r="A5" s="9" t="s">
        <v>4</v>
      </c>
      <c r="B5" s="12">
        <v>7079.4819173190954</v>
      </c>
      <c r="C5">
        <f>SAFADModel_final_000037[[#This Row],[Whole Building:Facility Total Electric Demand Power '[W'](Hourly) ]]/1000</f>
        <v>7.0794819173190957</v>
      </c>
    </row>
    <row r="6" spans="1:6" x14ac:dyDescent="0.25">
      <c r="A6" s="9" t="s">
        <v>5</v>
      </c>
      <c r="B6" s="12">
        <v>7022.5727253340892</v>
      </c>
      <c r="C6">
        <f>SAFADModel_final_000037[[#This Row],[Whole Building:Facility Total Electric Demand Power '[W'](Hourly) ]]/1000</f>
        <v>7.022572725334089</v>
      </c>
    </row>
    <row r="7" spans="1:6" x14ac:dyDescent="0.25">
      <c r="A7" s="9" t="s">
        <v>6</v>
      </c>
      <c r="B7" s="12">
        <v>7000.7226661434406</v>
      </c>
      <c r="C7">
        <f>SAFADModel_final_000037[[#This Row],[Whole Building:Facility Total Electric Demand Power '[W'](Hourly) ]]/1000</f>
        <v>7.0007226661434405</v>
      </c>
    </row>
    <row r="8" spans="1:6" x14ac:dyDescent="0.25">
      <c r="A8" s="9" t="s">
        <v>7</v>
      </c>
      <c r="B8" s="12">
        <v>7063.9220896896622</v>
      </c>
      <c r="C8">
        <f>SAFADModel_final_000037[[#This Row],[Whole Building:Facility Total Electric Demand Power '[W'](Hourly) ]]/1000</f>
        <v>7.0639220896896626</v>
      </c>
    </row>
    <row r="9" spans="1:6" x14ac:dyDescent="0.25">
      <c r="A9" s="9" t="s">
        <v>8</v>
      </c>
      <c r="B9" s="12">
        <v>25971.403099329054</v>
      </c>
      <c r="C9">
        <f>SAFADModel_final_000037[[#This Row],[Whole Building:Facility Total Electric Demand Power '[W'](Hourly) ]]/1000</f>
        <v>25.971403099329056</v>
      </c>
    </row>
    <row r="10" spans="1:6" x14ac:dyDescent="0.25">
      <c r="A10" s="9" t="s">
        <v>9</v>
      </c>
      <c r="B10" s="12">
        <v>62662.631710720096</v>
      </c>
      <c r="C10">
        <f>SAFADModel_final_000037[[#This Row],[Whole Building:Facility Total Electric Demand Power '[W'](Hourly) ]]/1000</f>
        <v>62.662631710720099</v>
      </c>
    </row>
    <row r="11" spans="1:6" x14ac:dyDescent="0.25">
      <c r="A11" s="9" t="s">
        <v>10</v>
      </c>
      <c r="B11" s="12">
        <v>94365.871647164764</v>
      </c>
      <c r="C11">
        <f>SAFADModel_final_000037[[#This Row],[Whole Building:Facility Total Electric Demand Power '[W'](Hourly) ]]/1000</f>
        <v>94.365871647164767</v>
      </c>
    </row>
    <row r="12" spans="1:6" x14ac:dyDescent="0.25">
      <c r="A12" s="9" t="s">
        <v>11</v>
      </c>
      <c r="B12" s="12">
        <v>96688.552756541219</v>
      </c>
      <c r="C12">
        <f>SAFADModel_final_000037[[#This Row],[Whole Building:Facility Total Electric Demand Power '[W'](Hourly) ]]/1000</f>
        <v>96.688552756541213</v>
      </c>
    </row>
    <row r="13" spans="1:6" x14ac:dyDescent="0.25">
      <c r="A13" s="9" t="s">
        <v>12</v>
      </c>
      <c r="B13" s="12">
        <v>133197.73147346594</v>
      </c>
      <c r="C13">
        <f>SAFADModel_final_000037[[#This Row],[Whole Building:Facility Total Electric Demand Power '[W'](Hourly) ]]/1000</f>
        <v>133.19773147346595</v>
      </c>
    </row>
    <row r="14" spans="1:6" x14ac:dyDescent="0.25">
      <c r="A14" s="9" t="s">
        <v>13</v>
      </c>
      <c r="B14" s="12">
        <v>134118.76415003592</v>
      </c>
      <c r="C14">
        <f>SAFADModel_final_000037[[#This Row],[Whole Building:Facility Total Electric Demand Power '[W'](Hourly) ]]/1000</f>
        <v>134.11876415003593</v>
      </c>
    </row>
    <row r="15" spans="1:6" x14ac:dyDescent="0.25">
      <c r="A15" s="9" t="s">
        <v>14</v>
      </c>
      <c r="B15" s="12">
        <v>150425.83237239782</v>
      </c>
      <c r="C15">
        <f>SAFADModel_final_000037[[#This Row],[Whole Building:Facility Total Electric Demand Power '[W'](Hourly) ]]/1000</f>
        <v>150.42583237239782</v>
      </c>
    </row>
    <row r="16" spans="1:6" x14ac:dyDescent="0.25">
      <c r="A16" s="9" t="s">
        <v>15</v>
      </c>
      <c r="B16" s="12">
        <v>157083.23231396292</v>
      </c>
      <c r="C16">
        <f>SAFADModel_final_000037[[#This Row],[Whole Building:Facility Total Electric Demand Power '[W'](Hourly) ]]/1000</f>
        <v>157.08323231396292</v>
      </c>
    </row>
    <row r="17" spans="1:3" x14ac:dyDescent="0.25">
      <c r="A17" s="9" t="s">
        <v>16</v>
      </c>
      <c r="B17" s="12">
        <v>146053.50682694803</v>
      </c>
      <c r="C17">
        <f>SAFADModel_final_000037[[#This Row],[Whole Building:Facility Total Electric Demand Power '[W'](Hourly) ]]/1000</f>
        <v>146.05350682694802</v>
      </c>
    </row>
    <row r="18" spans="1:3" x14ac:dyDescent="0.25">
      <c r="A18" s="9" t="s">
        <v>17</v>
      </c>
      <c r="B18" s="12">
        <v>130034.53496744642</v>
      </c>
      <c r="C18">
        <f>SAFADModel_final_000037[[#This Row],[Whole Building:Facility Total Electric Demand Power '[W'](Hourly) ]]/1000</f>
        <v>130.03453496744643</v>
      </c>
    </row>
    <row r="19" spans="1:3" x14ac:dyDescent="0.25">
      <c r="A19" s="9" t="s">
        <v>18</v>
      </c>
      <c r="B19" s="12">
        <v>47318.042241966643</v>
      </c>
      <c r="C19">
        <f>SAFADModel_final_000037[[#This Row],[Whole Building:Facility Total Electric Demand Power '[W'](Hourly) ]]/1000</f>
        <v>47.318042241966644</v>
      </c>
    </row>
    <row r="20" spans="1:3" x14ac:dyDescent="0.25">
      <c r="A20" s="9" t="s">
        <v>19</v>
      </c>
      <c r="B20" s="12">
        <v>23367.79461955334</v>
      </c>
      <c r="C20">
        <f>SAFADModel_final_000037[[#This Row],[Whole Building:Facility Total Electric Demand Power '[W'](Hourly) ]]/1000</f>
        <v>23.36779461955334</v>
      </c>
    </row>
    <row r="21" spans="1:3" x14ac:dyDescent="0.25">
      <c r="A21" s="9" t="s">
        <v>20</v>
      </c>
      <c r="B21" s="12">
        <v>10041.960150222623</v>
      </c>
      <c r="C21">
        <f>SAFADModel_final_000037[[#This Row],[Whole Building:Facility Total Electric Demand Power '[W'](Hourly) ]]/1000</f>
        <v>10.041960150222623</v>
      </c>
    </row>
    <row r="22" spans="1:3" x14ac:dyDescent="0.25">
      <c r="A22" s="9" t="s">
        <v>21</v>
      </c>
      <c r="B22" s="12">
        <v>7807.2623756452404</v>
      </c>
      <c r="C22">
        <f>SAFADModel_final_000037[[#This Row],[Whole Building:Facility Total Electric Demand Power '[W'](Hourly) ]]/1000</f>
        <v>7.8072623756452399</v>
      </c>
    </row>
    <row r="23" spans="1:3" x14ac:dyDescent="0.25">
      <c r="A23" s="9" t="s">
        <v>22</v>
      </c>
      <c r="B23" s="12">
        <v>7382.1853552405546</v>
      </c>
      <c r="C23">
        <f>SAFADModel_final_000037[[#This Row],[Whole Building:Facility Total Electric Demand Power '[W'](Hourly) ]]/1000</f>
        <v>7.382185355240555</v>
      </c>
    </row>
    <row r="24" spans="1:3" x14ac:dyDescent="0.25">
      <c r="A24" s="9" t="s">
        <v>23</v>
      </c>
      <c r="B24" s="12">
        <v>7385.2698480249373</v>
      </c>
      <c r="C24">
        <f>SAFADModel_final_000037[[#This Row],[Whole Building:Facility Total Electric Demand Power '[W'](Hourly) ]]/1000</f>
        <v>7.3852698480249375</v>
      </c>
    </row>
    <row r="25" spans="1:3" x14ac:dyDescent="0.25">
      <c r="A25" s="9" t="s">
        <v>24</v>
      </c>
      <c r="B25" s="12">
        <v>7378.0900644234744</v>
      </c>
      <c r="C25">
        <f>SAFADModel_final_000037[[#This Row],[Whole Building:Facility Total Electric Demand Power '[W'](Hourly) ]]/1000</f>
        <v>7.3780900644234739</v>
      </c>
    </row>
    <row r="26" spans="1:3" x14ac:dyDescent="0.25">
      <c r="A26" s="9" t="s">
        <v>25</v>
      </c>
      <c r="B26" s="12">
        <v>7367.6188491926077</v>
      </c>
      <c r="C26">
        <f>SAFADModel_final_000037[[#This Row],[Whole Building:Facility Total Electric Demand Power '[W'](Hourly) ]]/1000</f>
        <v>7.367618849192608</v>
      </c>
    </row>
    <row r="27" spans="1:3" x14ac:dyDescent="0.25">
      <c r="A27" s="9" t="s">
        <v>26</v>
      </c>
      <c r="B27" s="12">
        <v>7352.2931400552743</v>
      </c>
      <c r="C27">
        <f>SAFADModel_final_000037[[#This Row],[Whole Building:Facility Total Electric Demand Power '[W'](Hourly) ]]/1000</f>
        <v>7.3522931400552745</v>
      </c>
    </row>
    <row r="28" spans="1:3" x14ac:dyDescent="0.25">
      <c r="A28" s="9" t="s">
        <v>27</v>
      </c>
      <c r="B28" s="12">
        <v>7335.8375317538803</v>
      </c>
      <c r="C28">
        <f>SAFADModel_final_000037[[#This Row],[Whole Building:Facility Total Electric Demand Power '[W'](Hourly) ]]/1000</f>
        <v>7.3358375317538806</v>
      </c>
    </row>
    <row r="29" spans="1:3" x14ac:dyDescent="0.25">
      <c r="A29" s="9" t="s">
        <v>28</v>
      </c>
      <c r="B29" s="12">
        <v>7332.9555348196691</v>
      </c>
      <c r="C29">
        <f>SAFADModel_final_000037[[#This Row],[Whole Building:Facility Total Electric Demand Power '[W'](Hourly) ]]/1000</f>
        <v>7.3329555348196687</v>
      </c>
    </row>
    <row r="30" spans="1:3" x14ac:dyDescent="0.25">
      <c r="A30" s="9" t="s">
        <v>29</v>
      </c>
      <c r="B30" s="12">
        <v>7330.5370462490437</v>
      </c>
      <c r="C30">
        <f>SAFADModel_final_000037[[#This Row],[Whole Building:Facility Total Electric Demand Power '[W'](Hourly) ]]/1000</f>
        <v>7.3305370462490433</v>
      </c>
    </row>
    <row r="31" spans="1:3" x14ac:dyDescent="0.25">
      <c r="A31" s="9" t="s">
        <v>30</v>
      </c>
      <c r="B31" s="12">
        <v>7329.3598115802515</v>
      </c>
      <c r="C31">
        <f>SAFADModel_final_000037[[#This Row],[Whole Building:Facility Total Electric Demand Power '[W'](Hourly) ]]/1000</f>
        <v>7.3293598115802512</v>
      </c>
    </row>
    <row r="32" spans="1:3" x14ac:dyDescent="0.25">
      <c r="A32" s="9" t="s">
        <v>31</v>
      </c>
      <c r="B32" s="12">
        <v>7331.5474377296086</v>
      </c>
      <c r="C32">
        <f>SAFADModel_final_000037[[#This Row],[Whole Building:Facility Total Electric Demand Power '[W'](Hourly) ]]/1000</f>
        <v>7.3315474377296086</v>
      </c>
    </row>
    <row r="33" spans="1:3" x14ac:dyDescent="0.25">
      <c r="A33" s="9" t="s">
        <v>32</v>
      </c>
      <c r="B33" s="12">
        <v>18053.564610746751</v>
      </c>
      <c r="C33">
        <f>SAFADModel_final_000037[[#This Row],[Whole Building:Facility Total Electric Demand Power '[W'](Hourly) ]]/1000</f>
        <v>18.053564610746751</v>
      </c>
    </row>
    <row r="34" spans="1:3" x14ac:dyDescent="0.25">
      <c r="A34" s="9" t="s">
        <v>33</v>
      </c>
      <c r="B34" s="12">
        <v>77272.036569981152</v>
      </c>
      <c r="C34">
        <f>SAFADModel_final_000037[[#This Row],[Whole Building:Facility Total Electric Demand Power '[W'](Hourly) ]]/1000</f>
        <v>77.272036569981154</v>
      </c>
    </row>
    <row r="35" spans="1:3" x14ac:dyDescent="0.25">
      <c r="A35" s="9" t="s">
        <v>34</v>
      </c>
      <c r="B35" s="12">
        <v>107704.54705068374</v>
      </c>
      <c r="C35">
        <f>SAFADModel_final_000037[[#This Row],[Whole Building:Facility Total Electric Demand Power '[W'](Hourly) ]]/1000</f>
        <v>107.70454705068374</v>
      </c>
    </row>
    <row r="36" spans="1:3" x14ac:dyDescent="0.25">
      <c r="A36" s="9" t="s">
        <v>35</v>
      </c>
      <c r="B36" s="12">
        <v>117319.93458627426</v>
      </c>
      <c r="C36">
        <f>SAFADModel_final_000037[[#This Row],[Whole Building:Facility Total Electric Demand Power '[W'](Hourly) ]]/1000</f>
        <v>117.31993458627426</v>
      </c>
    </row>
    <row r="37" spans="1:3" x14ac:dyDescent="0.25">
      <c r="A37" s="9" t="s">
        <v>36</v>
      </c>
      <c r="B37" s="12">
        <v>141351.30440442672</v>
      </c>
      <c r="C37">
        <f>SAFADModel_final_000037[[#This Row],[Whole Building:Facility Total Electric Demand Power '[W'](Hourly) ]]/1000</f>
        <v>141.35130440442671</v>
      </c>
    </row>
    <row r="38" spans="1:3" x14ac:dyDescent="0.25">
      <c r="A38" s="9" t="s">
        <v>37</v>
      </c>
      <c r="B38" s="12">
        <v>133177.33598428845</v>
      </c>
      <c r="C38">
        <f>SAFADModel_final_000037[[#This Row],[Whole Building:Facility Total Electric Demand Power '[W'](Hourly) ]]/1000</f>
        <v>133.17733598428845</v>
      </c>
    </row>
    <row r="39" spans="1:3" x14ac:dyDescent="0.25">
      <c r="A39" s="9" t="s">
        <v>38</v>
      </c>
      <c r="B39" s="12">
        <v>149974.02052123338</v>
      </c>
      <c r="C39">
        <f>SAFADModel_final_000037[[#This Row],[Whole Building:Facility Total Electric Demand Power '[W'](Hourly) ]]/1000</f>
        <v>149.97402052123337</v>
      </c>
    </row>
    <row r="40" spans="1:3" x14ac:dyDescent="0.25">
      <c r="A40" s="9" t="s">
        <v>39</v>
      </c>
      <c r="B40" s="12">
        <v>132442.32263238894</v>
      </c>
      <c r="C40">
        <f>SAFADModel_final_000037[[#This Row],[Whole Building:Facility Total Electric Demand Power '[W'](Hourly) ]]/1000</f>
        <v>132.44232263238894</v>
      </c>
    </row>
    <row r="41" spans="1:3" x14ac:dyDescent="0.25">
      <c r="A41" s="9" t="s">
        <v>40</v>
      </c>
      <c r="B41" s="12">
        <v>135222.06566431359</v>
      </c>
      <c r="C41">
        <f>SAFADModel_final_000037[[#This Row],[Whole Building:Facility Total Electric Demand Power '[W'](Hourly) ]]/1000</f>
        <v>135.22206566431359</v>
      </c>
    </row>
    <row r="42" spans="1:3" x14ac:dyDescent="0.25">
      <c r="A42" s="9" t="s">
        <v>41</v>
      </c>
      <c r="B42" s="12">
        <v>114106.42243210138</v>
      </c>
      <c r="C42">
        <f>SAFADModel_final_000037[[#This Row],[Whole Building:Facility Total Electric Demand Power '[W'](Hourly) ]]/1000</f>
        <v>114.10642243210137</v>
      </c>
    </row>
    <row r="43" spans="1:3" x14ac:dyDescent="0.25">
      <c r="A43" s="9" t="s">
        <v>42</v>
      </c>
      <c r="B43" s="12">
        <v>96606.673104179776</v>
      </c>
      <c r="C43">
        <f>SAFADModel_final_000037[[#This Row],[Whole Building:Facility Total Electric Demand Power '[W'](Hourly) ]]/1000</f>
        <v>96.606673104179777</v>
      </c>
    </row>
    <row r="44" spans="1:3" x14ac:dyDescent="0.25">
      <c r="A44" s="9" t="s">
        <v>43</v>
      </c>
      <c r="B44" s="12">
        <v>61203.59956422168</v>
      </c>
      <c r="C44">
        <f>SAFADModel_final_000037[[#This Row],[Whole Building:Facility Total Electric Demand Power '[W'](Hourly) ]]/1000</f>
        <v>61.203599564221683</v>
      </c>
    </row>
    <row r="45" spans="1:3" x14ac:dyDescent="0.25">
      <c r="A45" s="9" t="s">
        <v>44</v>
      </c>
      <c r="B45" s="12">
        <v>35382.933815877688</v>
      </c>
      <c r="C45">
        <f>SAFADModel_final_000037[[#This Row],[Whole Building:Facility Total Electric Demand Power '[W'](Hourly) ]]/1000</f>
        <v>35.382933815877685</v>
      </c>
    </row>
    <row r="46" spans="1:3" x14ac:dyDescent="0.25">
      <c r="A46" s="9" t="s">
        <v>45</v>
      </c>
      <c r="B46" s="12">
        <v>7567.9867529372705</v>
      </c>
      <c r="C46">
        <f>SAFADModel_final_000037[[#This Row],[Whole Building:Facility Total Electric Demand Power '[W'](Hourly) ]]/1000</f>
        <v>7.5679867529372702</v>
      </c>
    </row>
    <row r="47" spans="1:3" x14ac:dyDescent="0.25">
      <c r="A47" s="9" t="s">
        <v>46</v>
      </c>
      <c r="B47" s="12">
        <v>7442.5753985139381</v>
      </c>
      <c r="C47">
        <f>SAFADModel_final_000037[[#This Row],[Whole Building:Facility Total Electric Demand Power '[W'](Hourly) ]]/1000</f>
        <v>7.442575398513938</v>
      </c>
    </row>
    <row r="48" spans="1:3" x14ac:dyDescent="0.25">
      <c r="A48" s="9" t="s">
        <v>47</v>
      </c>
      <c r="B48" s="12">
        <v>7385.4052839824399</v>
      </c>
      <c r="C48">
        <f>SAFADModel_final_000037[[#This Row],[Whole Building:Facility Total Electric Demand Power '[W'](Hourly) ]]/1000</f>
        <v>7.3854052839824398</v>
      </c>
    </row>
    <row r="49" spans="1:3" x14ac:dyDescent="0.25">
      <c r="A49" s="9" t="s">
        <v>48</v>
      </c>
      <c r="B49" s="12">
        <v>7338.054269864886</v>
      </c>
      <c r="C49">
        <f>SAFADModel_final_000037[[#This Row],[Whole Building:Facility Total Electric Demand Power '[W'](Hourly) ]]/1000</f>
        <v>7.3380542698648856</v>
      </c>
    </row>
    <row r="50" spans="1:3" x14ac:dyDescent="0.25">
      <c r="A50" s="9" t="s">
        <v>49</v>
      </c>
      <c r="B50" s="12">
        <v>7292.9757362286955</v>
      </c>
      <c r="C50">
        <f>SAFADModel_final_000037[[#This Row],[Whole Building:Facility Total Electric Demand Power '[W'](Hourly) ]]/1000</f>
        <v>7.2929757362286951</v>
      </c>
    </row>
    <row r="51" spans="1:3" x14ac:dyDescent="0.25">
      <c r="A51" s="9" t="s">
        <v>50</v>
      </c>
      <c r="B51" s="12">
        <v>7255.4823475325111</v>
      </c>
      <c r="C51">
        <f>SAFADModel_final_000037[[#This Row],[Whole Building:Facility Total Electric Demand Power '[W'](Hourly) ]]/1000</f>
        <v>7.255482347532511</v>
      </c>
    </row>
    <row r="52" spans="1:3" x14ac:dyDescent="0.25">
      <c r="A52" s="9" t="s">
        <v>51</v>
      </c>
      <c r="B52" s="12">
        <v>7213.695788565271</v>
      </c>
      <c r="C52">
        <f>SAFADModel_final_000037[[#This Row],[Whole Building:Facility Total Electric Demand Power '[W'](Hourly) ]]/1000</f>
        <v>7.2136957885652713</v>
      </c>
    </row>
    <row r="53" spans="1:3" x14ac:dyDescent="0.25">
      <c r="A53" s="9" t="s">
        <v>52</v>
      </c>
      <c r="B53" s="12">
        <v>7176.1963522405067</v>
      </c>
      <c r="C53">
        <f>SAFADModel_final_000037[[#This Row],[Whole Building:Facility Total Electric Demand Power '[W'](Hourly) ]]/1000</f>
        <v>7.176196352240507</v>
      </c>
    </row>
    <row r="54" spans="1:3" x14ac:dyDescent="0.25">
      <c r="A54" s="9" t="s">
        <v>53</v>
      </c>
      <c r="B54" s="12">
        <v>7139.3429639428405</v>
      </c>
      <c r="C54">
        <f>SAFADModel_final_000037[[#This Row],[Whole Building:Facility Total Electric Demand Power '[W'](Hourly) ]]/1000</f>
        <v>7.1393429639428403</v>
      </c>
    </row>
    <row r="55" spans="1:3" x14ac:dyDescent="0.25">
      <c r="A55" s="9" t="s">
        <v>54</v>
      </c>
      <c r="B55" s="12">
        <v>7127.4189680364789</v>
      </c>
      <c r="C55">
        <f>SAFADModel_final_000037[[#This Row],[Whole Building:Facility Total Electric Demand Power '[W'](Hourly) ]]/1000</f>
        <v>7.127418968036479</v>
      </c>
    </row>
    <row r="56" spans="1:3" x14ac:dyDescent="0.25">
      <c r="A56" s="9" t="s">
        <v>55</v>
      </c>
      <c r="B56" s="12">
        <v>7187.5539487743035</v>
      </c>
      <c r="C56">
        <f>SAFADModel_final_000037[[#This Row],[Whole Building:Facility Total Electric Demand Power '[W'](Hourly) ]]/1000</f>
        <v>7.1875539487743039</v>
      </c>
    </row>
    <row r="57" spans="1:3" x14ac:dyDescent="0.25">
      <c r="A57" s="9" t="s">
        <v>56</v>
      </c>
      <c r="B57" s="12">
        <v>21334.378274460756</v>
      </c>
      <c r="C57">
        <f>SAFADModel_final_000037[[#This Row],[Whole Building:Facility Total Electric Demand Power '[W'](Hourly) ]]/1000</f>
        <v>21.334378274460757</v>
      </c>
    </row>
    <row r="58" spans="1:3" x14ac:dyDescent="0.25">
      <c r="A58" s="9" t="s">
        <v>57</v>
      </c>
      <c r="B58" s="12">
        <v>72264.469680780065</v>
      </c>
      <c r="C58">
        <f>SAFADModel_final_000037[[#This Row],[Whole Building:Facility Total Electric Demand Power '[W'](Hourly) ]]/1000</f>
        <v>72.264469680780067</v>
      </c>
    </row>
    <row r="59" spans="1:3" x14ac:dyDescent="0.25">
      <c r="A59" s="9" t="s">
        <v>58</v>
      </c>
      <c r="B59" s="12">
        <v>101914.141036054</v>
      </c>
      <c r="C59">
        <f>SAFADModel_final_000037[[#This Row],[Whole Building:Facility Total Electric Demand Power '[W'](Hourly) ]]/1000</f>
        <v>101.914141036054</v>
      </c>
    </row>
    <row r="60" spans="1:3" x14ac:dyDescent="0.25">
      <c r="A60" s="9" t="s">
        <v>59</v>
      </c>
      <c r="B60" s="12">
        <v>120121.14649059222</v>
      </c>
      <c r="C60">
        <f>SAFADModel_final_000037[[#This Row],[Whole Building:Facility Total Electric Demand Power '[W'](Hourly) ]]/1000</f>
        <v>120.12114649059222</v>
      </c>
    </row>
    <row r="61" spans="1:3" x14ac:dyDescent="0.25">
      <c r="A61" s="9" t="s">
        <v>60</v>
      </c>
      <c r="B61" s="12">
        <v>151334.60682170247</v>
      </c>
      <c r="C61">
        <f>SAFADModel_final_000037[[#This Row],[Whole Building:Facility Total Electric Demand Power '[W'](Hourly) ]]/1000</f>
        <v>151.33460682170247</v>
      </c>
    </row>
    <row r="62" spans="1:3" x14ac:dyDescent="0.25">
      <c r="A62" s="9" t="s">
        <v>61</v>
      </c>
      <c r="B62" s="12">
        <v>149769.937039918</v>
      </c>
      <c r="C62">
        <f>SAFADModel_final_000037[[#This Row],[Whole Building:Facility Total Electric Demand Power '[W'](Hourly) ]]/1000</f>
        <v>149.76993703991801</v>
      </c>
    </row>
    <row r="63" spans="1:3" x14ac:dyDescent="0.25">
      <c r="A63" s="9" t="s">
        <v>62</v>
      </c>
      <c r="B63" s="12">
        <v>148804.3869471481</v>
      </c>
      <c r="C63">
        <f>SAFADModel_final_000037[[#This Row],[Whole Building:Facility Total Electric Demand Power '[W'](Hourly) ]]/1000</f>
        <v>148.80438694714809</v>
      </c>
    </row>
    <row r="64" spans="1:3" x14ac:dyDescent="0.25">
      <c r="A64" s="9" t="s">
        <v>63</v>
      </c>
      <c r="B64" s="12">
        <v>154232.44351802266</v>
      </c>
      <c r="C64">
        <f>SAFADModel_final_000037[[#This Row],[Whole Building:Facility Total Electric Demand Power '[W'](Hourly) ]]/1000</f>
        <v>154.23244351802265</v>
      </c>
    </row>
    <row r="65" spans="1:3" x14ac:dyDescent="0.25">
      <c r="A65" s="9" t="s">
        <v>64</v>
      </c>
      <c r="B65" s="12">
        <v>122856.87756982112</v>
      </c>
      <c r="C65">
        <f>SAFADModel_final_000037[[#This Row],[Whole Building:Facility Total Electric Demand Power '[W'](Hourly) ]]/1000</f>
        <v>122.85687756982112</v>
      </c>
    </row>
    <row r="66" spans="1:3" x14ac:dyDescent="0.25">
      <c r="A66" s="9" t="s">
        <v>65</v>
      </c>
      <c r="B66" s="12">
        <v>65786.680205314929</v>
      </c>
      <c r="C66">
        <f>SAFADModel_final_000037[[#This Row],[Whole Building:Facility Total Electric Demand Power '[W'](Hourly) ]]/1000</f>
        <v>65.786680205314923</v>
      </c>
    </row>
    <row r="67" spans="1:3" x14ac:dyDescent="0.25">
      <c r="A67" s="9" t="s">
        <v>66</v>
      </c>
      <c r="B67" s="12">
        <v>44545.118309099526</v>
      </c>
      <c r="C67">
        <f>SAFADModel_final_000037[[#This Row],[Whole Building:Facility Total Electric Demand Power '[W'](Hourly) ]]/1000</f>
        <v>44.545118309099529</v>
      </c>
    </row>
    <row r="68" spans="1:3" x14ac:dyDescent="0.25">
      <c r="A68" s="9" t="s">
        <v>67</v>
      </c>
      <c r="B68" s="12">
        <v>19722.614310411926</v>
      </c>
      <c r="C68">
        <f>SAFADModel_final_000037[[#This Row],[Whole Building:Facility Total Electric Demand Power '[W'](Hourly) ]]/1000</f>
        <v>19.722614310411924</v>
      </c>
    </row>
    <row r="69" spans="1:3" x14ac:dyDescent="0.25">
      <c r="A69" s="9" t="s">
        <v>68</v>
      </c>
      <c r="B69" s="12">
        <v>8236.1508948932733</v>
      </c>
      <c r="C69">
        <f>SAFADModel_final_000037[[#This Row],[Whole Building:Facility Total Electric Demand Power '[W'](Hourly) ]]/1000</f>
        <v>8.2361508948932727</v>
      </c>
    </row>
    <row r="70" spans="1:3" x14ac:dyDescent="0.25">
      <c r="A70" s="9" t="s">
        <v>69</v>
      </c>
      <c r="B70" s="12">
        <v>7799.5403958980269</v>
      </c>
      <c r="C70">
        <f>SAFADModel_final_000037[[#This Row],[Whole Building:Facility Total Electric Demand Power '[W'](Hourly) ]]/1000</f>
        <v>7.7995403958980267</v>
      </c>
    </row>
    <row r="71" spans="1:3" x14ac:dyDescent="0.25">
      <c r="A71" s="9" t="s">
        <v>70</v>
      </c>
      <c r="B71" s="12">
        <v>7363.8196447618766</v>
      </c>
      <c r="C71">
        <f>SAFADModel_final_000037[[#This Row],[Whole Building:Facility Total Electric Demand Power '[W'](Hourly) ]]/1000</f>
        <v>7.3638196447618762</v>
      </c>
    </row>
    <row r="72" spans="1:3" x14ac:dyDescent="0.25">
      <c r="A72" s="9" t="s">
        <v>71</v>
      </c>
      <c r="B72" s="12">
        <v>7339.3918912901281</v>
      </c>
      <c r="C72">
        <f>SAFADModel_final_000037[[#This Row],[Whole Building:Facility Total Electric Demand Power '[W'](Hourly) ]]/1000</f>
        <v>7.3393918912901279</v>
      </c>
    </row>
    <row r="73" spans="1:3" x14ac:dyDescent="0.25">
      <c r="A73" s="9" t="s">
        <v>72</v>
      </c>
      <c r="B73" s="12">
        <v>7315.0000744129475</v>
      </c>
      <c r="C73">
        <f>SAFADModel_final_000037[[#This Row],[Whole Building:Facility Total Electric Demand Power '[W'](Hourly) ]]/1000</f>
        <v>7.3150000744129473</v>
      </c>
    </row>
    <row r="74" spans="1:3" x14ac:dyDescent="0.25">
      <c r="A74" s="9" t="s">
        <v>73</v>
      </c>
      <c r="B74" s="12">
        <v>7291.4741709700966</v>
      </c>
      <c r="C74">
        <f>SAFADModel_final_000037[[#This Row],[Whole Building:Facility Total Electric Demand Power '[W'](Hourly) ]]/1000</f>
        <v>7.2914741709700968</v>
      </c>
    </row>
    <row r="75" spans="1:3" x14ac:dyDescent="0.25">
      <c r="A75" s="9" t="s">
        <v>74</v>
      </c>
      <c r="B75" s="12">
        <v>7266.3313891806747</v>
      </c>
      <c r="C75">
        <f>SAFADModel_final_000037[[#This Row],[Whole Building:Facility Total Electric Demand Power '[W'](Hourly) ]]/1000</f>
        <v>7.2663313891806744</v>
      </c>
    </row>
    <row r="76" spans="1:3" x14ac:dyDescent="0.25">
      <c r="A76" s="9" t="s">
        <v>75</v>
      </c>
      <c r="B76" s="12">
        <v>7239.1856515172376</v>
      </c>
      <c r="C76">
        <f>SAFADModel_final_000037[[#This Row],[Whole Building:Facility Total Electric Demand Power '[W'](Hourly) ]]/1000</f>
        <v>7.2391856515172375</v>
      </c>
    </row>
    <row r="77" spans="1:3" x14ac:dyDescent="0.25">
      <c r="A77" s="9" t="s">
        <v>76</v>
      </c>
      <c r="B77" s="12">
        <v>7210.6282653893186</v>
      </c>
      <c r="C77">
        <f>SAFADModel_final_000037[[#This Row],[Whole Building:Facility Total Electric Demand Power '[W'](Hourly) ]]/1000</f>
        <v>7.2106282653893183</v>
      </c>
    </row>
    <row r="78" spans="1:3" x14ac:dyDescent="0.25">
      <c r="A78" s="9" t="s">
        <v>77</v>
      </c>
      <c r="B78" s="12">
        <v>7188.3606619667489</v>
      </c>
      <c r="C78">
        <f>SAFADModel_final_000037[[#This Row],[Whole Building:Facility Total Electric Demand Power '[W'](Hourly) ]]/1000</f>
        <v>7.1883606619667493</v>
      </c>
    </row>
    <row r="79" spans="1:3" x14ac:dyDescent="0.25">
      <c r="A79" s="9" t="s">
        <v>78</v>
      </c>
      <c r="B79" s="12">
        <v>7178.2919783026555</v>
      </c>
      <c r="C79">
        <f>SAFADModel_final_000037[[#This Row],[Whole Building:Facility Total Electric Demand Power '[W'](Hourly) ]]/1000</f>
        <v>7.1782919783026555</v>
      </c>
    </row>
    <row r="80" spans="1:3" x14ac:dyDescent="0.25">
      <c r="A80" s="9" t="s">
        <v>79</v>
      </c>
      <c r="B80" s="12">
        <v>7233.5131459677623</v>
      </c>
      <c r="C80">
        <f>SAFADModel_final_000037[[#This Row],[Whole Building:Facility Total Electric Demand Power '[W'](Hourly) ]]/1000</f>
        <v>7.2335131459677626</v>
      </c>
    </row>
    <row r="81" spans="1:3" x14ac:dyDescent="0.25">
      <c r="A81" s="9" t="s">
        <v>80</v>
      </c>
      <c r="B81" s="12">
        <v>19945.197965905256</v>
      </c>
      <c r="C81">
        <f>SAFADModel_final_000037[[#This Row],[Whole Building:Facility Total Electric Demand Power '[W'](Hourly) ]]/1000</f>
        <v>19.945197965905255</v>
      </c>
    </row>
    <row r="82" spans="1:3" x14ac:dyDescent="0.25">
      <c r="A82" s="9" t="s">
        <v>81</v>
      </c>
      <c r="B82" s="12">
        <v>93876.523172399669</v>
      </c>
      <c r="C82">
        <f>SAFADModel_final_000037[[#This Row],[Whole Building:Facility Total Electric Demand Power '[W'](Hourly) ]]/1000</f>
        <v>93.876523172399672</v>
      </c>
    </row>
    <row r="83" spans="1:3" x14ac:dyDescent="0.25">
      <c r="A83" s="9" t="s">
        <v>82</v>
      </c>
      <c r="B83" s="12">
        <v>128359.30691736405</v>
      </c>
      <c r="C83">
        <f>SAFADModel_final_000037[[#This Row],[Whole Building:Facility Total Electric Demand Power '[W'](Hourly) ]]/1000</f>
        <v>128.35930691736405</v>
      </c>
    </row>
    <row r="84" spans="1:3" x14ac:dyDescent="0.25">
      <c r="A84" s="9" t="s">
        <v>83</v>
      </c>
      <c r="B84" s="12">
        <v>143788.78860868971</v>
      </c>
      <c r="C84">
        <f>SAFADModel_final_000037[[#This Row],[Whole Building:Facility Total Electric Demand Power '[W'](Hourly) ]]/1000</f>
        <v>143.78878860868971</v>
      </c>
    </row>
    <row r="85" spans="1:3" x14ac:dyDescent="0.25">
      <c r="A85" s="9" t="s">
        <v>84</v>
      </c>
      <c r="B85" s="12">
        <v>144605.67067827089</v>
      </c>
      <c r="C85">
        <f>SAFADModel_final_000037[[#This Row],[Whole Building:Facility Total Electric Demand Power '[W'](Hourly) ]]/1000</f>
        <v>144.60567067827088</v>
      </c>
    </row>
    <row r="86" spans="1:3" x14ac:dyDescent="0.25">
      <c r="A86" s="9" t="s">
        <v>85</v>
      </c>
      <c r="B86" s="12">
        <v>145996.06010093357</v>
      </c>
      <c r="C86">
        <f>SAFADModel_final_000037[[#This Row],[Whole Building:Facility Total Electric Demand Power '[W'](Hourly) ]]/1000</f>
        <v>145.99606010093356</v>
      </c>
    </row>
    <row r="87" spans="1:3" x14ac:dyDescent="0.25">
      <c r="A87" s="9" t="s">
        <v>86</v>
      </c>
      <c r="B87" s="12">
        <v>156210.31284014531</v>
      </c>
      <c r="C87">
        <f>SAFADModel_final_000037[[#This Row],[Whole Building:Facility Total Electric Demand Power '[W'](Hourly) ]]/1000</f>
        <v>156.21031284014532</v>
      </c>
    </row>
    <row r="88" spans="1:3" x14ac:dyDescent="0.25">
      <c r="A88" s="9" t="s">
        <v>87</v>
      </c>
      <c r="B88" s="12">
        <v>155259.68062197068</v>
      </c>
      <c r="C88">
        <f>SAFADModel_final_000037[[#This Row],[Whole Building:Facility Total Electric Demand Power '[W'](Hourly) ]]/1000</f>
        <v>155.25968062197069</v>
      </c>
    </row>
    <row r="89" spans="1:3" x14ac:dyDescent="0.25">
      <c r="A89" s="9" t="s">
        <v>88</v>
      </c>
      <c r="B89" s="12">
        <v>158987.16634986267</v>
      </c>
      <c r="C89">
        <f>SAFADModel_final_000037[[#This Row],[Whole Building:Facility Total Electric Demand Power '[W'](Hourly) ]]/1000</f>
        <v>158.98716634986266</v>
      </c>
    </row>
    <row r="90" spans="1:3" x14ac:dyDescent="0.25">
      <c r="A90" s="9" t="s">
        <v>89</v>
      </c>
      <c r="B90" s="12">
        <v>147716.51515566887</v>
      </c>
      <c r="C90">
        <f>SAFADModel_final_000037[[#This Row],[Whole Building:Facility Total Electric Demand Power '[W'](Hourly) ]]/1000</f>
        <v>147.71651515566887</v>
      </c>
    </row>
    <row r="91" spans="1:3" x14ac:dyDescent="0.25">
      <c r="A91" s="9" t="s">
        <v>90</v>
      </c>
      <c r="B91" s="12">
        <v>77310.672382576173</v>
      </c>
      <c r="C91">
        <f>SAFADModel_final_000037[[#This Row],[Whole Building:Facility Total Electric Demand Power '[W'](Hourly) ]]/1000</f>
        <v>77.310672382576172</v>
      </c>
    </row>
    <row r="92" spans="1:3" x14ac:dyDescent="0.25">
      <c r="A92" s="9" t="s">
        <v>91</v>
      </c>
      <c r="B92" s="12">
        <v>56523.973337749841</v>
      </c>
      <c r="C92">
        <f>SAFADModel_final_000037[[#This Row],[Whole Building:Facility Total Electric Demand Power '[W'](Hourly) ]]/1000</f>
        <v>56.523973337749844</v>
      </c>
    </row>
    <row r="93" spans="1:3" x14ac:dyDescent="0.25">
      <c r="A93" s="9" t="s">
        <v>92</v>
      </c>
      <c r="B93" s="12">
        <v>41256.454544757638</v>
      </c>
      <c r="C93">
        <f>SAFADModel_final_000037[[#This Row],[Whole Building:Facility Total Electric Demand Power '[W'](Hourly) ]]/1000</f>
        <v>41.256454544757638</v>
      </c>
    </row>
    <row r="94" spans="1:3" x14ac:dyDescent="0.25">
      <c r="A94" s="9" t="s">
        <v>93</v>
      </c>
      <c r="B94" s="12">
        <v>7394.759738768772</v>
      </c>
      <c r="C94">
        <f>SAFADModel_final_000037[[#This Row],[Whole Building:Facility Total Electric Demand Power '[W'](Hourly) ]]/1000</f>
        <v>7.394759738768772</v>
      </c>
    </row>
    <row r="95" spans="1:3" x14ac:dyDescent="0.25">
      <c r="A95" s="9" t="s">
        <v>94</v>
      </c>
      <c r="B95" s="12">
        <v>7372.8921558762095</v>
      </c>
      <c r="C95">
        <f>SAFADModel_final_000037[[#This Row],[Whole Building:Facility Total Electric Demand Power '[W'](Hourly) ]]/1000</f>
        <v>7.3728921558762091</v>
      </c>
    </row>
    <row r="96" spans="1:3" x14ac:dyDescent="0.25">
      <c r="A96" s="9" t="s">
        <v>95</v>
      </c>
      <c r="B96" s="12">
        <v>7346.617789885534</v>
      </c>
      <c r="C96">
        <f>SAFADModel_final_000037[[#This Row],[Whole Building:Facility Total Electric Demand Power '[W'](Hourly) ]]/1000</f>
        <v>7.346617789885534</v>
      </c>
    </row>
    <row r="97" spans="1:3" x14ac:dyDescent="0.25">
      <c r="A97" s="9" t="s">
        <v>96</v>
      </c>
      <c r="B97" s="12">
        <v>7325.5285948775245</v>
      </c>
      <c r="C97">
        <f>SAFADModel_final_000037[[#This Row],[Whole Building:Facility Total Electric Demand Power '[W'](Hourly) ]]/1000</f>
        <v>7.3255285948775244</v>
      </c>
    </row>
    <row r="98" spans="1:3" x14ac:dyDescent="0.25">
      <c r="A98" s="9" t="s">
        <v>97</v>
      </c>
      <c r="B98" s="12">
        <v>7322.0133693001872</v>
      </c>
      <c r="C98">
        <f>SAFADModel_final_000037[[#This Row],[Whole Building:Facility Total Electric Demand Power '[W'](Hourly) ]]/1000</f>
        <v>7.322013369300187</v>
      </c>
    </row>
    <row r="99" spans="1:3" x14ac:dyDescent="0.25">
      <c r="A99" s="9" t="s">
        <v>98</v>
      </c>
      <c r="B99" s="12">
        <v>7319.0178738827462</v>
      </c>
      <c r="C99">
        <f>SAFADModel_final_000037[[#This Row],[Whole Building:Facility Total Electric Demand Power '[W'](Hourly) ]]/1000</f>
        <v>7.3190178738827463</v>
      </c>
    </row>
    <row r="100" spans="1:3" x14ac:dyDescent="0.25">
      <c r="A100" s="9" t="s">
        <v>99</v>
      </c>
      <c r="B100" s="12">
        <v>7302.3151244155097</v>
      </c>
      <c r="C100">
        <f>SAFADModel_final_000037[[#This Row],[Whole Building:Facility Total Electric Demand Power '[W'](Hourly) ]]/1000</f>
        <v>7.30231512441551</v>
      </c>
    </row>
    <row r="101" spans="1:3" x14ac:dyDescent="0.25">
      <c r="A101" s="9" t="s">
        <v>100</v>
      </c>
      <c r="B101" s="12">
        <v>7261.8420283810456</v>
      </c>
      <c r="C101">
        <f>SAFADModel_final_000037[[#This Row],[Whole Building:Facility Total Electric Demand Power '[W'](Hourly) ]]/1000</f>
        <v>7.2618420283810456</v>
      </c>
    </row>
    <row r="102" spans="1:3" x14ac:dyDescent="0.25">
      <c r="A102" s="9" t="s">
        <v>101</v>
      </c>
      <c r="B102" s="12">
        <v>7214.9321285668875</v>
      </c>
      <c r="C102">
        <f>SAFADModel_final_000037[[#This Row],[Whole Building:Facility Total Electric Demand Power '[W'](Hourly) ]]/1000</f>
        <v>7.2149321285668879</v>
      </c>
    </row>
    <row r="103" spans="1:3" x14ac:dyDescent="0.25">
      <c r="A103" s="9" t="s">
        <v>102</v>
      </c>
      <c r="B103" s="12">
        <v>7194.9015655597459</v>
      </c>
      <c r="C103">
        <f>SAFADModel_final_000037[[#This Row],[Whole Building:Facility Total Electric Demand Power '[W'](Hourly) ]]/1000</f>
        <v>7.1949015655597455</v>
      </c>
    </row>
    <row r="104" spans="1:3" x14ac:dyDescent="0.25">
      <c r="A104" s="9" t="s">
        <v>103</v>
      </c>
      <c r="B104" s="12">
        <v>7227.7533411155937</v>
      </c>
      <c r="C104">
        <f>SAFADModel_final_000037[[#This Row],[Whole Building:Facility Total Electric Demand Power '[W'](Hourly) ]]/1000</f>
        <v>7.2277533411155934</v>
      </c>
    </row>
    <row r="105" spans="1:3" x14ac:dyDescent="0.25">
      <c r="A105" s="9" t="s">
        <v>104</v>
      </c>
      <c r="B105" s="12">
        <v>24773.276580039641</v>
      </c>
      <c r="C105">
        <f>SAFADModel_final_000037[[#This Row],[Whole Building:Facility Total Electric Demand Power '[W'](Hourly) ]]/1000</f>
        <v>24.773276580039642</v>
      </c>
    </row>
    <row r="106" spans="1:3" x14ac:dyDescent="0.25">
      <c r="A106" s="9" t="s">
        <v>105</v>
      </c>
      <c r="B106" s="12">
        <v>72435.10759474583</v>
      </c>
      <c r="C106">
        <f>SAFADModel_final_000037[[#This Row],[Whole Building:Facility Total Electric Demand Power '[W'](Hourly) ]]/1000</f>
        <v>72.43510759474583</v>
      </c>
    </row>
    <row r="107" spans="1:3" x14ac:dyDescent="0.25">
      <c r="A107" s="9" t="s">
        <v>106</v>
      </c>
      <c r="B107" s="12">
        <v>129425.85800697911</v>
      </c>
      <c r="C107">
        <f>SAFADModel_final_000037[[#This Row],[Whole Building:Facility Total Electric Demand Power '[W'](Hourly) ]]/1000</f>
        <v>129.4258580069791</v>
      </c>
    </row>
    <row r="108" spans="1:3" x14ac:dyDescent="0.25">
      <c r="A108" s="9" t="s">
        <v>107</v>
      </c>
      <c r="B108" s="12">
        <v>130487.01353899478</v>
      </c>
      <c r="C108">
        <f>SAFADModel_final_000037[[#This Row],[Whole Building:Facility Total Electric Demand Power '[W'](Hourly) ]]/1000</f>
        <v>130.48701353899477</v>
      </c>
    </row>
    <row r="109" spans="1:3" x14ac:dyDescent="0.25">
      <c r="A109" s="9" t="s">
        <v>108</v>
      </c>
      <c r="B109" s="12">
        <v>133210.82107687125</v>
      </c>
      <c r="C109">
        <f>SAFADModel_final_000037[[#This Row],[Whole Building:Facility Total Electric Demand Power '[W'](Hourly) ]]/1000</f>
        <v>133.21082107687124</v>
      </c>
    </row>
    <row r="110" spans="1:3" x14ac:dyDescent="0.25">
      <c r="A110" s="9" t="s">
        <v>109</v>
      </c>
      <c r="B110" s="12">
        <v>138579.66447816751</v>
      </c>
      <c r="C110">
        <f>SAFADModel_final_000037[[#This Row],[Whole Building:Facility Total Electric Demand Power '[W'](Hourly) ]]/1000</f>
        <v>138.5796644781675</v>
      </c>
    </row>
    <row r="111" spans="1:3" x14ac:dyDescent="0.25">
      <c r="A111" s="9" t="s">
        <v>110</v>
      </c>
      <c r="B111" s="12">
        <v>144814.0992309385</v>
      </c>
      <c r="C111">
        <f>SAFADModel_final_000037[[#This Row],[Whole Building:Facility Total Electric Demand Power '[W'](Hourly) ]]/1000</f>
        <v>144.8140992309385</v>
      </c>
    </row>
    <row r="112" spans="1:3" x14ac:dyDescent="0.25">
      <c r="A112" s="9" t="s">
        <v>111</v>
      </c>
      <c r="B112" s="12">
        <v>125349.82623196759</v>
      </c>
      <c r="C112">
        <f>SAFADModel_final_000037[[#This Row],[Whole Building:Facility Total Electric Demand Power '[W'](Hourly) ]]/1000</f>
        <v>125.34982623196758</v>
      </c>
    </row>
    <row r="113" spans="1:3" x14ac:dyDescent="0.25">
      <c r="A113" s="9" t="s">
        <v>112</v>
      </c>
      <c r="B113" s="12">
        <v>109690.30814358236</v>
      </c>
      <c r="C113">
        <f>SAFADModel_final_000037[[#This Row],[Whole Building:Facility Total Electric Demand Power '[W'](Hourly) ]]/1000</f>
        <v>109.69030814358236</v>
      </c>
    </row>
    <row r="114" spans="1:3" x14ac:dyDescent="0.25">
      <c r="A114" s="9" t="s">
        <v>113</v>
      </c>
      <c r="B114" s="12">
        <v>104416.4447106505</v>
      </c>
      <c r="C114">
        <f>SAFADModel_final_000037[[#This Row],[Whole Building:Facility Total Electric Demand Power '[W'](Hourly) ]]/1000</f>
        <v>104.4164447106505</v>
      </c>
    </row>
    <row r="115" spans="1:3" x14ac:dyDescent="0.25">
      <c r="A115" s="9" t="s">
        <v>114</v>
      </c>
      <c r="B115" s="12">
        <v>48861.069781123799</v>
      </c>
      <c r="C115">
        <f>SAFADModel_final_000037[[#This Row],[Whole Building:Facility Total Electric Demand Power '[W'](Hourly) ]]/1000</f>
        <v>48.861069781123796</v>
      </c>
    </row>
    <row r="116" spans="1:3" x14ac:dyDescent="0.25">
      <c r="A116" s="9" t="s">
        <v>115</v>
      </c>
      <c r="B116" s="12">
        <v>26589.859908548107</v>
      </c>
      <c r="C116">
        <f>SAFADModel_final_000037[[#This Row],[Whole Building:Facility Total Electric Demand Power '[W'](Hourly) ]]/1000</f>
        <v>26.589859908548107</v>
      </c>
    </row>
    <row r="117" spans="1:3" x14ac:dyDescent="0.25">
      <c r="A117" s="9" t="s">
        <v>116</v>
      </c>
      <c r="B117" s="12">
        <v>17140.724482205667</v>
      </c>
      <c r="C117">
        <f>SAFADModel_final_000037[[#This Row],[Whole Building:Facility Total Electric Demand Power '[W'](Hourly) ]]/1000</f>
        <v>17.140724482205666</v>
      </c>
    </row>
    <row r="118" spans="1:3" x14ac:dyDescent="0.25">
      <c r="A118" s="9" t="s">
        <v>117</v>
      </c>
      <c r="B118" s="12">
        <v>12249.64185308919</v>
      </c>
      <c r="C118">
        <f>SAFADModel_final_000037[[#This Row],[Whole Building:Facility Total Electric Demand Power '[W'](Hourly) ]]/1000</f>
        <v>12.249641853089189</v>
      </c>
    </row>
    <row r="119" spans="1:3" x14ac:dyDescent="0.25">
      <c r="A119" s="9" t="s">
        <v>118</v>
      </c>
      <c r="B119" s="12">
        <v>7373.4830167352529</v>
      </c>
      <c r="C119">
        <f>SAFADModel_final_000037[[#This Row],[Whole Building:Facility Total Electric Demand Power '[W'](Hourly) ]]/1000</f>
        <v>7.3734830167352525</v>
      </c>
    </row>
    <row r="120" spans="1:3" x14ac:dyDescent="0.25">
      <c r="A120" s="9" t="s">
        <v>119</v>
      </c>
      <c r="B120" s="12">
        <v>7349.4143484291017</v>
      </c>
      <c r="C120">
        <f>SAFADModel_final_000037[[#This Row],[Whole Building:Facility Total Electric Demand Power '[W'](Hourly) ]]/1000</f>
        <v>7.3494143484291019</v>
      </c>
    </row>
    <row r="121" spans="1:3" x14ac:dyDescent="0.25">
      <c r="A121" s="9" t="s">
        <v>120</v>
      </c>
      <c r="B121" s="12">
        <v>7330.7717633427419</v>
      </c>
      <c r="C121">
        <f>SAFADModel_final_000037[[#This Row],[Whole Building:Facility Total Electric Demand Power '[W'](Hourly) ]]/1000</f>
        <v>7.3307717633427423</v>
      </c>
    </row>
    <row r="122" spans="1:3" x14ac:dyDescent="0.25">
      <c r="A122" s="9" t="s">
        <v>533</v>
      </c>
      <c r="B122" s="12">
        <v>7320.9552817566291</v>
      </c>
      <c r="C122">
        <f>SAFADModel_final_000037[[#This Row],[Whole Building:Facility Total Electric Demand Power '[W'](Hourly) ]]/1000</f>
        <v>7.3209552817566292</v>
      </c>
    </row>
    <row r="123" spans="1:3" x14ac:dyDescent="0.25">
      <c r="A123" s="9" t="s">
        <v>534</v>
      </c>
      <c r="B123" s="12">
        <v>7314.9654757682756</v>
      </c>
      <c r="C123">
        <f>SAFADModel_final_000037[[#This Row],[Whole Building:Facility Total Electric Demand Power '[W'](Hourly) ]]/1000</f>
        <v>7.3149654757682754</v>
      </c>
    </row>
    <row r="124" spans="1:3" x14ac:dyDescent="0.25">
      <c r="A124" s="9" t="s">
        <v>535</v>
      </c>
      <c r="B124" s="12">
        <v>7295.3358776513924</v>
      </c>
      <c r="C124">
        <f>SAFADModel_final_000037[[#This Row],[Whole Building:Facility Total Electric Demand Power '[W'](Hourly) ]]/1000</f>
        <v>7.2953358776513921</v>
      </c>
    </row>
    <row r="125" spans="1:3" x14ac:dyDescent="0.25">
      <c r="A125" s="9" t="s">
        <v>536</v>
      </c>
      <c r="B125" s="12">
        <v>7248.075887863105</v>
      </c>
      <c r="C125">
        <f>SAFADModel_final_000037[[#This Row],[Whole Building:Facility Total Electric Demand Power '[W'](Hourly) ]]/1000</f>
        <v>7.2480758878631049</v>
      </c>
    </row>
    <row r="126" spans="1:3" x14ac:dyDescent="0.25">
      <c r="A126" s="9" t="s">
        <v>537</v>
      </c>
      <c r="B126" s="12">
        <v>7185.2535981369192</v>
      </c>
      <c r="C126">
        <f>SAFADModel_final_000037[[#This Row],[Whole Building:Facility Total Electric Demand Power '[W'](Hourly) ]]/1000</f>
        <v>7.185253598136919</v>
      </c>
    </row>
    <row r="127" spans="1:3" x14ac:dyDescent="0.25">
      <c r="A127" s="9" t="s">
        <v>538</v>
      </c>
      <c r="B127" s="12">
        <v>7146.2161381719188</v>
      </c>
      <c r="C127">
        <f>SAFADModel_final_000037[[#This Row],[Whole Building:Facility Total Electric Demand Power '[W'](Hourly) ]]/1000</f>
        <v>7.1462161381719191</v>
      </c>
    </row>
    <row r="128" spans="1:3" x14ac:dyDescent="0.25">
      <c r="A128" s="9" t="s">
        <v>539</v>
      </c>
      <c r="B128" s="12">
        <v>7145.8767829590943</v>
      </c>
      <c r="C128">
        <f>SAFADModel_final_000037[[#This Row],[Whole Building:Facility Total Electric Demand Power '[W'](Hourly) ]]/1000</f>
        <v>7.1458767829590943</v>
      </c>
    </row>
    <row r="129" spans="1:3" x14ac:dyDescent="0.25">
      <c r="A129" s="9" t="s">
        <v>540</v>
      </c>
      <c r="B129" s="12">
        <v>7170.2065096138604</v>
      </c>
      <c r="C129">
        <f>SAFADModel_final_000037[[#This Row],[Whole Building:Facility Total Electric Demand Power '[W'](Hourly) ]]/1000</f>
        <v>7.1702065096138607</v>
      </c>
    </row>
    <row r="130" spans="1:3" x14ac:dyDescent="0.25">
      <c r="A130" s="9" t="s">
        <v>541</v>
      </c>
      <c r="B130" s="12">
        <v>34836.257680497663</v>
      </c>
      <c r="C130">
        <f>SAFADModel_final_000037[[#This Row],[Whole Building:Facility Total Electric Demand Power '[W'](Hourly) ]]/1000</f>
        <v>34.836257680497667</v>
      </c>
    </row>
    <row r="131" spans="1:3" x14ac:dyDescent="0.25">
      <c r="A131" s="9" t="s">
        <v>542</v>
      </c>
      <c r="B131" s="12">
        <v>49420.87788171303</v>
      </c>
      <c r="C131">
        <f>SAFADModel_final_000037[[#This Row],[Whole Building:Facility Total Electric Demand Power '[W'](Hourly) ]]/1000</f>
        <v>49.420877881713032</v>
      </c>
    </row>
    <row r="132" spans="1:3" x14ac:dyDescent="0.25">
      <c r="A132" s="9" t="s">
        <v>543</v>
      </c>
      <c r="B132" s="12">
        <v>57117.071926388366</v>
      </c>
      <c r="C132">
        <f>SAFADModel_final_000037[[#This Row],[Whole Building:Facility Total Electric Demand Power '[W'](Hourly) ]]/1000</f>
        <v>57.117071926388363</v>
      </c>
    </row>
    <row r="133" spans="1:3" x14ac:dyDescent="0.25">
      <c r="A133" s="9" t="s">
        <v>544</v>
      </c>
      <c r="B133" s="12">
        <v>50438.357834241244</v>
      </c>
      <c r="C133">
        <f>SAFADModel_final_000037[[#This Row],[Whole Building:Facility Total Electric Demand Power '[W'](Hourly) ]]/1000</f>
        <v>50.438357834241245</v>
      </c>
    </row>
    <row r="134" spans="1:3" x14ac:dyDescent="0.25">
      <c r="A134" s="9" t="s">
        <v>545</v>
      </c>
      <c r="B134" s="12">
        <v>41960.380930981803</v>
      </c>
      <c r="C134">
        <f>SAFADModel_final_000037[[#This Row],[Whole Building:Facility Total Electric Demand Power '[W'](Hourly) ]]/1000</f>
        <v>41.960380930981799</v>
      </c>
    </row>
    <row r="135" spans="1:3" x14ac:dyDescent="0.25">
      <c r="A135" s="9" t="s">
        <v>546</v>
      </c>
      <c r="B135" s="12">
        <v>38292.795713748528</v>
      </c>
      <c r="C135">
        <f>SAFADModel_final_000037[[#This Row],[Whole Building:Facility Total Electric Demand Power '[W'](Hourly) ]]/1000</f>
        <v>38.292795713748525</v>
      </c>
    </row>
    <row r="136" spans="1:3" x14ac:dyDescent="0.25">
      <c r="A136" s="9" t="s">
        <v>547</v>
      </c>
      <c r="B136" s="12">
        <v>40358.77083802002</v>
      </c>
      <c r="C136">
        <f>SAFADModel_final_000037[[#This Row],[Whole Building:Facility Total Electric Demand Power '[W'](Hourly) ]]/1000</f>
        <v>40.358770838020021</v>
      </c>
    </row>
    <row r="137" spans="1:3" x14ac:dyDescent="0.25">
      <c r="A137" s="9" t="s">
        <v>548</v>
      </c>
      <c r="B137" s="12">
        <v>36336.316985371675</v>
      </c>
      <c r="C137">
        <f>SAFADModel_final_000037[[#This Row],[Whole Building:Facility Total Electric Demand Power '[W'](Hourly) ]]/1000</f>
        <v>36.336316985371674</v>
      </c>
    </row>
    <row r="138" spans="1:3" x14ac:dyDescent="0.25">
      <c r="A138" s="9" t="s">
        <v>549</v>
      </c>
      <c r="B138" s="12">
        <v>29037.856913895899</v>
      </c>
      <c r="C138">
        <f>SAFADModel_final_000037[[#This Row],[Whole Building:Facility Total Electric Demand Power '[W'](Hourly) ]]/1000</f>
        <v>29.037856913895901</v>
      </c>
    </row>
    <row r="139" spans="1:3" x14ac:dyDescent="0.25">
      <c r="A139" s="9" t="s">
        <v>550</v>
      </c>
      <c r="B139" s="12">
        <v>28803.661881252829</v>
      </c>
      <c r="C139">
        <f>SAFADModel_final_000037[[#This Row],[Whole Building:Facility Total Electric Demand Power '[W'](Hourly) ]]/1000</f>
        <v>28.803661881252829</v>
      </c>
    </row>
    <row r="140" spans="1:3" x14ac:dyDescent="0.25">
      <c r="A140" s="9" t="s">
        <v>551</v>
      </c>
      <c r="B140" s="12">
        <v>23937.805781135874</v>
      </c>
      <c r="C140">
        <f>SAFADModel_final_000037[[#This Row],[Whole Building:Facility Total Electric Demand Power '[W'](Hourly) ]]/1000</f>
        <v>23.937805781135875</v>
      </c>
    </row>
    <row r="141" spans="1:3" x14ac:dyDescent="0.25">
      <c r="A141" s="9" t="s">
        <v>552</v>
      </c>
      <c r="B141" s="12">
        <v>9261.7555655733977</v>
      </c>
      <c r="C141">
        <f>SAFADModel_final_000037[[#This Row],[Whole Building:Facility Total Electric Demand Power '[W'](Hourly) ]]/1000</f>
        <v>9.261755565573397</v>
      </c>
    </row>
    <row r="142" spans="1:3" x14ac:dyDescent="0.25">
      <c r="A142" s="9" t="s">
        <v>553</v>
      </c>
      <c r="B142" s="12">
        <v>9061.9890131611101</v>
      </c>
      <c r="C142">
        <f>SAFADModel_final_000037[[#This Row],[Whole Building:Facility Total Electric Demand Power '[W'](Hourly) ]]/1000</f>
        <v>9.0619890131611101</v>
      </c>
    </row>
    <row r="143" spans="1:3" x14ac:dyDescent="0.25">
      <c r="A143" s="9" t="s">
        <v>554</v>
      </c>
      <c r="B143" s="12">
        <v>7464.234642966072</v>
      </c>
      <c r="C143">
        <f>SAFADModel_final_000037[[#This Row],[Whole Building:Facility Total Electric Demand Power '[W'](Hourly) ]]/1000</f>
        <v>7.4642346429660718</v>
      </c>
    </row>
    <row r="144" spans="1:3" x14ac:dyDescent="0.25">
      <c r="A144" s="9" t="s">
        <v>555</v>
      </c>
      <c r="B144" s="12">
        <v>7322.2708098734847</v>
      </c>
      <c r="C144">
        <f>SAFADModel_final_000037[[#This Row],[Whole Building:Facility Total Electric Demand Power '[W'](Hourly) ]]/1000</f>
        <v>7.3222708098734843</v>
      </c>
    </row>
    <row r="145" spans="1:3" x14ac:dyDescent="0.25">
      <c r="A145" s="9" t="s">
        <v>556</v>
      </c>
      <c r="B145" s="12">
        <v>7281.9861686342692</v>
      </c>
      <c r="C145">
        <f>SAFADModel_final_000037[[#This Row],[Whole Building:Facility Total Electric Demand Power '[W'](Hourly) ]]/1000</f>
        <v>7.2819861686342691</v>
      </c>
    </row>
    <row r="146" spans="1:3" x14ac:dyDescent="0.25">
      <c r="A146" s="9" t="s">
        <v>557</v>
      </c>
      <c r="B146" s="12">
        <v>7265.1829036808076</v>
      </c>
      <c r="C146">
        <f>SAFADModel_final_000037[[#This Row],[Whole Building:Facility Total Electric Demand Power '[W'](Hourly) ]]/1000</f>
        <v>7.2651829036808078</v>
      </c>
    </row>
    <row r="147" spans="1:3" x14ac:dyDescent="0.25">
      <c r="A147" s="9" t="s">
        <v>558</v>
      </c>
      <c r="B147" s="12">
        <v>7251.2437581705317</v>
      </c>
      <c r="C147">
        <f>SAFADModel_final_000037[[#This Row],[Whole Building:Facility Total Electric Demand Power '[W'](Hourly) ]]/1000</f>
        <v>7.2512437581705314</v>
      </c>
    </row>
    <row r="148" spans="1:3" x14ac:dyDescent="0.25">
      <c r="A148" s="9" t="s">
        <v>559</v>
      </c>
      <c r="B148" s="12">
        <v>7242.816666336792</v>
      </c>
      <c r="C148">
        <f>SAFADModel_final_000037[[#This Row],[Whole Building:Facility Total Electric Demand Power '[W'](Hourly) ]]/1000</f>
        <v>7.2428166663367923</v>
      </c>
    </row>
    <row r="149" spans="1:3" x14ac:dyDescent="0.25">
      <c r="A149" s="9" t="s">
        <v>560</v>
      </c>
      <c r="B149" s="12">
        <v>7238.1294170125875</v>
      </c>
      <c r="C149">
        <f>SAFADModel_final_000037[[#This Row],[Whole Building:Facility Total Electric Demand Power '[W'](Hourly) ]]/1000</f>
        <v>7.2381294170125878</v>
      </c>
    </row>
    <row r="150" spans="1:3" x14ac:dyDescent="0.25">
      <c r="A150" s="9" t="s">
        <v>561</v>
      </c>
      <c r="B150" s="12">
        <v>7228.4662702234355</v>
      </c>
      <c r="C150">
        <f>SAFADModel_final_000037[[#This Row],[Whole Building:Facility Total Electric Demand Power '[W'](Hourly) ]]/1000</f>
        <v>7.2284662702234357</v>
      </c>
    </row>
    <row r="151" spans="1:3" x14ac:dyDescent="0.25">
      <c r="A151" s="9" t="s">
        <v>562</v>
      </c>
      <c r="B151" s="12">
        <v>7251.5216153375832</v>
      </c>
      <c r="C151">
        <f>SAFADModel_final_000037[[#This Row],[Whole Building:Facility Total Electric Demand Power '[W'](Hourly) ]]/1000</f>
        <v>7.251521615337583</v>
      </c>
    </row>
    <row r="152" spans="1:3" x14ac:dyDescent="0.25">
      <c r="A152" s="9" t="s">
        <v>563</v>
      </c>
      <c r="B152" s="12">
        <v>7326.7152019173036</v>
      </c>
      <c r="C152">
        <f>SAFADModel_final_000037[[#This Row],[Whole Building:Facility Total Electric Demand Power '[W'](Hourly) ]]/1000</f>
        <v>7.3267152019173034</v>
      </c>
    </row>
    <row r="153" spans="1:3" x14ac:dyDescent="0.25">
      <c r="A153" s="9" t="s">
        <v>564</v>
      </c>
      <c r="B153" s="12">
        <v>7413.8668848921343</v>
      </c>
      <c r="C153">
        <f>SAFADModel_final_000037[[#This Row],[Whole Building:Facility Total Electric Demand Power '[W'](Hourly) ]]/1000</f>
        <v>7.4138668848921343</v>
      </c>
    </row>
    <row r="154" spans="1:3" x14ac:dyDescent="0.25">
      <c r="A154" s="9" t="s">
        <v>565</v>
      </c>
      <c r="B154" s="12">
        <v>7483.3568289660579</v>
      </c>
      <c r="C154">
        <f>SAFADModel_final_000037[[#This Row],[Whole Building:Facility Total Electric Demand Power '[W'](Hourly) ]]/1000</f>
        <v>7.4833568289660581</v>
      </c>
    </row>
    <row r="155" spans="1:3" x14ac:dyDescent="0.25">
      <c r="A155" s="9" t="s">
        <v>566</v>
      </c>
      <c r="B155" s="12">
        <v>7515.1331765034529</v>
      </c>
      <c r="C155">
        <f>SAFADModel_final_000037[[#This Row],[Whole Building:Facility Total Electric Demand Power '[W'](Hourly) ]]/1000</f>
        <v>7.5151331765034532</v>
      </c>
    </row>
    <row r="156" spans="1:3" x14ac:dyDescent="0.25">
      <c r="A156" s="9" t="s">
        <v>567</v>
      </c>
      <c r="B156" s="12">
        <v>7532.6588495887918</v>
      </c>
      <c r="C156">
        <f>SAFADModel_final_000037[[#This Row],[Whole Building:Facility Total Electric Demand Power '[W'](Hourly) ]]/1000</f>
        <v>7.5326588495887918</v>
      </c>
    </row>
    <row r="157" spans="1:3" x14ac:dyDescent="0.25">
      <c r="A157" s="9" t="s">
        <v>568</v>
      </c>
      <c r="B157" s="12">
        <v>7537.8998167657874</v>
      </c>
      <c r="C157">
        <f>SAFADModel_final_000037[[#This Row],[Whole Building:Facility Total Electric Demand Power '[W'](Hourly) ]]/1000</f>
        <v>7.5378998167657878</v>
      </c>
    </row>
    <row r="158" spans="1:3" x14ac:dyDescent="0.25">
      <c r="A158" s="9" t="s">
        <v>569</v>
      </c>
      <c r="B158" s="12">
        <v>7544.5585661814011</v>
      </c>
      <c r="C158">
        <f>SAFADModel_final_000037[[#This Row],[Whole Building:Facility Total Electric Demand Power '[W'](Hourly) ]]/1000</f>
        <v>7.5445585661814007</v>
      </c>
    </row>
    <row r="159" spans="1:3" x14ac:dyDescent="0.25">
      <c r="A159" s="9" t="s">
        <v>570</v>
      </c>
      <c r="B159" s="12">
        <v>7558.7202460455765</v>
      </c>
      <c r="C159">
        <f>SAFADModel_final_000037[[#This Row],[Whole Building:Facility Total Electric Demand Power '[W'](Hourly) ]]/1000</f>
        <v>7.558720246045576</v>
      </c>
    </row>
    <row r="160" spans="1:3" x14ac:dyDescent="0.25">
      <c r="A160" s="9" t="s">
        <v>571</v>
      </c>
      <c r="B160" s="12">
        <v>7582.6489251076591</v>
      </c>
      <c r="C160">
        <f>SAFADModel_final_000037[[#This Row],[Whole Building:Facility Total Electric Demand Power '[W'](Hourly) ]]/1000</f>
        <v>7.5826489251076588</v>
      </c>
    </row>
    <row r="161" spans="1:3" x14ac:dyDescent="0.25">
      <c r="A161" s="9" t="s">
        <v>572</v>
      </c>
      <c r="B161" s="12">
        <v>7608.6961637642444</v>
      </c>
      <c r="C161">
        <f>SAFADModel_final_000037[[#This Row],[Whole Building:Facility Total Electric Demand Power '[W'](Hourly) ]]/1000</f>
        <v>7.6086961637642441</v>
      </c>
    </row>
    <row r="162" spans="1:3" x14ac:dyDescent="0.25">
      <c r="A162" s="9" t="s">
        <v>573</v>
      </c>
      <c r="B162" s="12">
        <v>7625.0897715340243</v>
      </c>
      <c r="C162">
        <f>SAFADModel_final_000037[[#This Row],[Whole Building:Facility Total Electric Demand Power '[W'](Hourly) ]]/1000</f>
        <v>7.6250897715340242</v>
      </c>
    </row>
    <row r="163" spans="1:3" x14ac:dyDescent="0.25">
      <c r="A163" s="9" t="s">
        <v>574</v>
      </c>
      <c r="B163" s="12">
        <v>7618.7386042754961</v>
      </c>
      <c r="C163">
        <f>SAFADModel_final_000037[[#This Row],[Whole Building:Facility Total Electric Demand Power '[W'](Hourly) ]]/1000</f>
        <v>7.6187386042754959</v>
      </c>
    </row>
    <row r="164" spans="1:3" x14ac:dyDescent="0.25">
      <c r="A164" s="9" t="s">
        <v>575</v>
      </c>
      <c r="B164" s="12">
        <v>7595.5780439757254</v>
      </c>
      <c r="C164">
        <f>SAFADModel_final_000037[[#This Row],[Whole Building:Facility Total Electric Demand Power '[W'](Hourly) ]]/1000</f>
        <v>7.5955780439757259</v>
      </c>
    </row>
    <row r="165" spans="1:3" x14ac:dyDescent="0.25">
      <c r="A165" s="9" t="s">
        <v>576</v>
      </c>
      <c r="B165" s="12">
        <v>7567.9211199706051</v>
      </c>
      <c r="C165">
        <f>SAFADModel_final_000037[[#This Row],[Whole Building:Facility Total Electric Demand Power '[W'](Hourly) ]]/1000</f>
        <v>7.5679211199706051</v>
      </c>
    </row>
    <row r="166" spans="1:3" x14ac:dyDescent="0.25">
      <c r="A166" s="9" t="s">
        <v>577</v>
      </c>
      <c r="B166" s="12">
        <v>7547.9850570509407</v>
      </c>
      <c r="C166">
        <f>SAFADModel_final_000037[[#This Row],[Whole Building:Facility Total Electric Demand Power '[W'](Hourly) ]]/1000</f>
        <v>7.5479850570509406</v>
      </c>
    </row>
    <row r="167" spans="1:3" x14ac:dyDescent="0.25">
      <c r="A167" s="9" t="s">
        <v>578</v>
      </c>
      <c r="B167" s="12">
        <v>7509.3890821529303</v>
      </c>
      <c r="C167">
        <f>SAFADModel_final_000037[[#This Row],[Whole Building:Facility Total Electric Demand Power '[W'](Hourly) ]]/1000</f>
        <v>7.5093890821529303</v>
      </c>
    </row>
    <row r="168" spans="1:3" x14ac:dyDescent="0.25">
      <c r="A168" s="9" t="s">
        <v>579</v>
      </c>
      <c r="B168" s="12">
        <v>7465.7043750363036</v>
      </c>
      <c r="C168">
        <f>SAFADModel_final_000037[[#This Row],[Whole Building:Facility Total Electric Demand Power '[W'](Hourly) ]]/1000</f>
        <v>7.4657043750363039</v>
      </c>
    </row>
    <row r="169" spans="1:3" x14ac:dyDescent="0.25">
      <c r="A169" s="9" t="s">
        <v>580</v>
      </c>
      <c r="B169" s="12">
        <v>7428.2399382962658</v>
      </c>
      <c r="C169">
        <f>SAFADModel_final_000037[[#This Row],[Whole Building:Facility Total Electric Demand Power '[W'](Hourly) ]]/1000</f>
        <v>7.4282399382962661</v>
      </c>
    </row>
    <row r="170" spans="1:3" x14ac:dyDescent="0.25">
      <c r="A170" s="9" t="s">
        <v>121</v>
      </c>
      <c r="B170" s="12">
        <v>7412.7450237083131</v>
      </c>
      <c r="C170">
        <f>SAFADModel_final_000037[[#This Row],[Whole Building:Facility Total Electric Demand Power '[W'](Hourly) ]]/1000</f>
        <v>7.4127450237083128</v>
      </c>
    </row>
    <row r="171" spans="1:3" x14ac:dyDescent="0.25">
      <c r="A171" s="9" t="s">
        <v>122</v>
      </c>
      <c r="B171" s="12">
        <v>7397.0831716502653</v>
      </c>
      <c r="C171">
        <f>SAFADModel_final_000037[[#This Row],[Whole Building:Facility Total Electric Demand Power '[W'](Hourly) ]]/1000</f>
        <v>7.397083171650265</v>
      </c>
    </row>
    <row r="172" spans="1:3" x14ac:dyDescent="0.25">
      <c r="A172" s="9" t="s">
        <v>123</v>
      </c>
      <c r="B172" s="12">
        <v>7369.4564530170501</v>
      </c>
      <c r="C172">
        <f>SAFADModel_final_000037[[#This Row],[Whole Building:Facility Total Electric Demand Power '[W'](Hourly) ]]/1000</f>
        <v>7.3694564530170501</v>
      </c>
    </row>
    <row r="173" spans="1:3" x14ac:dyDescent="0.25">
      <c r="A173" s="9" t="s">
        <v>124</v>
      </c>
      <c r="B173" s="12">
        <v>7333.5024484020005</v>
      </c>
      <c r="C173">
        <f>SAFADModel_final_000037[[#This Row],[Whole Building:Facility Total Electric Demand Power '[W'](Hourly) ]]/1000</f>
        <v>7.3335024484020002</v>
      </c>
    </row>
    <row r="174" spans="1:3" x14ac:dyDescent="0.25">
      <c r="A174" s="9" t="s">
        <v>125</v>
      </c>
      <c r="B174" s="12">
        <v>7291.820721426091</v>
      </c>
      <c r="C174">
        <f>SAFADModel_final_000037[[#This Row],[Whole Building:Facility Total Electric Demand Power '[W'](Hourly) ]]/1000</f>
        <v>7.2918207214260908</v>
      </c>
    </row>
    <row r="175" spans="1:3" x14ac:dyDescent="0.25">
      <c r="A175" s="9" t="s">
        <v>126</v>
      </c>
      <c r="B175" s="12">
        <v>7279.7320832890573</v>
      </c>
      <c r="C175">
        <f>SAFADModel_final_000037[[#This Row],[Whole Building:Facility Total Electric Demand Power '[W'](Hourly) ]]/1000</f>
        <v>7.2797320832890575</v>
      </c>
    </row>
    <row r="176" spans="1:3" x14ac:dyDescent="0.25">
      <c r="A176" s="9" t="s">
        <v>127</v>
      </c>
      <c r="B176" s="12">
        <v>7315.0886812944436</v>
      </c>
      <c r="C176">
        <f>SAFADModel_final_000037[[#This Row],[Whole Building:Facility Total Electric Demand Power '[W'](Hourly) ]]/1000</f>
        <v>7.3150886812944433</v>
      </c>
    </row>
    <row r="177" spans="1:3" x14ac:dyDescent="0.25">
      <c r="A177" s="9" t="s">
        <v>128</v>
      </c>
      <c r="B177" s="12">
        <v>26602.762187816701</v>
      </c>
      <c r="C177">
        <f>SAFADModel_final_000037[[#This Row],[Whole Building:Facility Total Electric Demand Power '[W'](Hourly) ]]/1000</f>
        <v>26.602762187816701</v>
      </c>
    </row>
    <row r="178" spans="1:3" x14ac:dyDescent="0.25">
      <c r="A178" s="9" t="s">
        <v>129</v>
      </c>
      <c r="B178" s="12">
        <v>67743.28768642385</v>
      </c>
      <c r="C178">
        <f>SAFADModel_final_000037[[#This Row],[Whole Building:Facility Total Electric Demand Power '[W'](Hourly) ]]/1000</f>
        <v>67.743287686423855</v>
      </c>
    </row>
    <row r="179" spans="1:3" x14ac:dyDescent="0.25">
      <c r="A179" s="9" t="s">
        <v>130</v>
      </c>
      <c r="B179" s="12">
        <v>109402.39023595443</v>
      </c>
      <c r="C179">
        <f>SAFADModel_final_000037[[#This Row],[Whole Building:Facility Total Electric Demand Power '[W'](Hourly) ]]/1000</f>
        <v>109.40239023595443</v>
      </c>
    </row>
    <row r="180" spans="1:3" x14ac:dyDescent="0.25">
      <c r="A180" s="9" t="s">
        <v>131</v>
      </c>
      <c r="B180" s="12">
        <v>107189.32562059113</v>
      </c>
      <c r="C180">
        <f>SAFADModel_final_000037[[#This Row],[Whole Building:Facility Total Electric Demand Power '[W'](Hourly) ]]/1000</f>
        <v>107.18932562059113</v>
      </c>
    </row>
    <row r="181" spans="1:3" x14ac:dyDescent="0.25">
      <c r="A181" s="9" t="s">
        <v>132</v>
      </c>
      <c r="B181" s="12">
        <v>143804.61853428796</v>
      </c>
      <c r="C181">
        <f>SAFADModel_final_000037[[#This Row],[Whole Building:Facility Total Electric Demand Power '[W'](Hourly) ]]/1000</f>
        <v>143.80461853428795</v>
      </c>
    </row>
    <row r="182" spans="1:3" x14ac:dyDescent="0.25">
      <c r="A182" s="9" t="s">
        <v>133</v>
      </c>
      <c r="B182" s="12">
        <v>142679.64728123604</v>
      </c>
      <c r="C182">
        <f>SAFADModel_final_000037[[#This Row],[Whole Building:Facility Total Electric Demand Power '[W'](Hourly) ]]/1000</f>
        <v>142.67964728123604</v>
      </c>
    </row>
    <row r="183" spans="1:3" x14ac:dyDescent="0.25">
      <c r="A183" s="9" t="s">
        <v>134</v>
      </c>
      <c r="B183" s="12">
        <v>154039.54356924514</v>
      </c>
      <c r="C183">
        <f>SAFADModel_final_000037[[#This Row],[Whole Building:Facility Total Electric Demand Power '[W'](Hourly) ]]/1000</f>
        <v>154.03954356924515</v>
      </c>
    </row>
    <row r="184" spans="1:3" x14ac:dyDescent="0.25">
      <c r="A184" s="9" t="s">
        <v>135</v>
      </c>
      <c r="B184" s="12">
        <v>159740.24338755812</v>
      </c>
      <c r="C184">
        <f>SAFADModel_final_000037[[#This Row],[Whole Building:Facility Total Electric Demand Power '[W'](Hourly) ]]/1000</f>
        <v>159.74024338755811</v>
      </c>
    </row>
    <row r="185" spans="1:3" x14ac:dyDescent="0.25">
      <c r="A185" s="9" t="s">
        <v>136</v>
      </c>
      <c r="B185" s="12">
        <v>149411.76588147916</v>
      </c>
      <c r="C185">
        <f>SAFADModel_final_000037[[#This Row],[Whole Building:Facility Total Electric Demand Power '[W'](Hourly) ]]/1000</f>
        <v>149.41176588147917</v>
      </c>
    </row>
    <row r="186" spans="1:3" x14ac:dyDescent="0.25">
      <c r="A186" s="9" t="s">
        <v>137</v>
      </c>
      <c r="B186" s="12">
        <v>132940.57764290055</v>
      </c>
      <c r="C186">
        <f>SAFADModel_final_000037[[#This Row],[Whole Building:Facility Total Electric Demand Power '[W'](Hourly) ]]/1000</f>
        <v>132.94057764290054</v>
      </c>
    </row>
    <row r="187" spans="1:3" x14ac:dyDescent="0.25">
      <c r="A187" s="9" t="s">
        <v>138</v>
      </c>
      <c r="B187" s="12">
        <v>47747.387017036795</v>
      </c>
      <c r="C187">
        <f>SAFADModel_final_000037[[#This Row],[Whole Building:Facility Total Electric Demand Power '[W'](Hourly) ]]/1000</f>
        <v>47.747387017036793</v>
      </c>
    </row>
    <row r="188" spans="1:3" x14ac:dyDescent="0.25">
      <c r="A188" s="9" t="s">
        <v>139</v>
      </c>
      <c r="B188" s="12">
        <v>23548.352720226772</v>
      </c>
      <c r="C188">
        <f>SAFADModel_final_000037[[#This Row],[Whole Building:Facility Total Electric Demand Power '[W'](Hourly) ]]/1000</f>
        <v>23.548352720226774</v>
      </c>
    </row>
    <row r="189" spans="1:3" x14ac:dyDescent="0.25">
      <c r="A189" s="9" t="s">
        <v>140</v>
      </c>
      <c r="B189" s="12">
        <v>10084.077783816951</v>
      </c>
      <c r="C189">
        <f>SAFADModel_final_000037[[#This Row],[Whole Building:Facility Total Electric Demand Power '[W'](Hourly) ]]/1000</f>
        <v>10.08407778381695</v>
      </c>
    </row>
    <row r="190" spans="1:3" x14ac:dyDescent="0.25">
      <c r="A190" s="9" t="s">
        <v>141</v>
      </c>
      <c r="B190" s="12">
        <v>7826.6466704545346</v>
      </c>
      <c r="C190">
        <f>SAFADModel_final_000037[[#This Row],[Whole Building:Facility Total Electric Demand Power '[W'](Hourly) ]]/1000</f>
        <v>7.8266466704545348</v>
      </c>
    </row>
    <row r="191" spans="1:3" x14ac:dyDescent="0.25">
      <c r="A191" s="9" t="s">
        <v>142</v>
      </c>
      <c r="B191" s="12">
        <v>7413.3363298005688</v>
      </c>
      <c r="C191">
        <f>SAFADModel_final_000037[[#This Row],[Whole Building:Facility Total Electric Demand Power '[W'](Hourly) ]]/1000</f>
        <v>7.4133363298005692</v>
      </c>
    </row>
    <row r="192" spans="1:3" x14ac:dyDescent="0.25">
      <c r="A192" s="9" t="s">
        <v>143</v>
      </c>
      <c r="B192" s="12">
        <v>7421.2282296055246</v>
      </c>
      <c r="C192">
        <f>SAFADModel_final_000037[[#This Row],[Whole Building:Facility Total Electric Demand Power '[W'](Hourly) ]]/1000</f>
        <v>7.421228229605525</v>
      </c>
    </row>
    <row r="193" spans="1:3" x14ac:dyDescent="0.25">
      <c r="A193" s="9" t="s">
        <v>144</v>
      </c>
      <c r="B193" s="12">
        <v>7414.6149475117772</v>
      </c>
      <c r="C193">
        <f>SAFADModel_final_000037[[#This Row],[Whole Building:Facility Total Electric Demand Power '[W'](Hourly) ]]/1000</f>
        <v>7.4146149475117769</v>
      </c>
    </row>
    <row r="194" spans="1:3" x14ac:dyDescent="0.25">
      <c r="A194" s="9" t="s">
        <v>145</v>
      </c>
      <c r="B194" s="12">
        <v>7396.9879741703744</v>
      </c>
      <c r="C194">
        <f>SAFADModel_final_000037[[#This Row],[Whole Building:Facility Total Electric Demand Power '[W'](Hourly) ]]/1000</f>
        <v>7.3969879741703748</v>
      </c>
    </row>
    <row r="195" spans="1:3" x14ac:dyDescent="0.25">
      <c r="A195" s="9" t="s">
        <v>146</v>
      </c>
      <c r="B195" s="12">
        <v>7380.3596349068257</v>
      </c>
      <c r="C195">
        <f>SAFADModel_final_000037[[#This Row],[Whole Building:Facility Total Electric Demand Power '[W'](Hourly) ]]/1000</f>
        <v>7.3803596349068261</v>
      </c>
    </row>
    <row r="196" spans="1:3" x14ac:dyDescent="0.25">
      <c r="A196" s="9" t="s">
        <v>147</v>
      </c>
      <c r="B196" s="12">
        <v>7363.0851425245019</v>
      </c>
      <c r="C196">
        <f>SAFADModel_final_000037[[#This Row],[Whole Building:Facility Total Electric Demand Power '[W'](Hourly) ]]/1000</f>
        <v>7.3630851425245023</v>
      </c>
    </row>
    <row r="197" spans="1:3" x14ac:dyDescent="0.25">
      <c r="A197" s="9" t="s">
        <v>148</v>
      </c>
      <c r="B197" s="12">
        <v>7346.5170897980015</v>
      </c>
      <c r="C197">
        <f>SAFADModel_final_000037[[#This Row],[Whole Building:Facility Total Electric Demand Power '[W'](Hourly) ]]/1000</f>
        <v>7.3465170897980014</v>
      </c>
    </row>
    <row r="198" spans="1:3" x14ac:dyDescent="0.25">
      <c r="A198" s="9" t="s">
        <v>149</v>
      </c>
      <c r="B198" s="12">
        <v>7327.5075467713832</v>
      </c>
      <c r="C198">
        <f>SAFADModel_final_000037[[#This Row],[Whole Building:Facility Total Electric Demand Power '[W'](Hourly) ]]/1000</f>
        <v>7.3275075467713835</v>
      </c>
    </row>
    <row r="199" spans="1:3" x14ac:dyDescent="0.25">
      <c r="A199" s="9" t="s">
        <v>150</v>
      </c>
      <c r="B199" s="12">
        <v>7330.9901154484714</v>
      </c>
      <c r="C199">
        <f>SAFADModel_final_000037[[#This Row],[Whole Building:Facility Total Electric Demand Power '[W'](Hourly) ]]/1000</f>
        <v>7.3309901154484711</v>
      </c>
    </row>
    <row r="200" spans="1:3" x14ac:dyDescent="0.25">
      <c r="A200" s="9" t="s">
        <v>151</v>
      </c>
      <c r="B200" s="12">
        <v>7358.0979127028977</v>
      </c>
      <c r="C200">
        <f>SAFADModel_final_000037[[#This Row],[Whole Building:Facility Total Electric Demand Power '[W'](Hourly) ]]/1000</f>
        <v>7.358097912702898</v>
      </c>
    </row>
    <row r="201" spans="1:3" x14ac:dyDescent="0.25">
      <c r="A201" s="9" t="s">
        <v>152</v>
      </c>
      <c r="B201" s="12">
        <v>7400.5662146811055</v>
      </c>
      <c r="C201">
        <f>SAFADModel_final_000037[[#This Row],[Whole Building:Facility Total Electric Demand Power '[W'](Hourly) ]]/1000</f>
        <v>7.4005662146811053</v>
      </c>
    </row>
    <row r="202" spans="1:3" x14ac:dyDescent="0.25">
      <c r="A202" s="9" t="s">
        <v>153</v>
      </c>
      <c r="B202" s="12">
        <v>7432.6223208832716</v>
      </c>
      <c r="C202">
        <f>SAFADModel_final_000037[[#This Row],[Whole Building:Facility Total Electric Demand Power '[W'](Hourly) ]]/1000</f>
        <v>7.4326223208832713</v>
      </c>
    </row>
    <row r="203" spans="1:3" x14ac:dyDescent="0.25">
      <c r="A203" s="9" t="s">
        <v>154</v>
      </c>
      <c r="B203" s="12">
        <v>7510.6928228721799</v>
      </c>
      <c r="C203">
        <f>SAFADModel_final_000037[[#This Row],[Whole Building:Facility Total Electric Demand Power '[W'](Hourly) ]]/1000</f>
        <v>7.5106928228721799</v>
      </c>
    </row>
    <row r="204" spans="1:3" x14ac:dyDescent="0.25">
      <c r="A204" s="9" t="s">
        <v>155</v>
      </c>
      <c r="B204" s="12">
        <v>7580.7463221557373</v>
      </c>
      <c r="C204">
        <f>SAFADModel_final_000037[[#This Row],[Whole Building:Facility Total Electric Demand Power '[W'](Hourly) ]]/1000</f>
        <v>7.5807463221557372</v>
      </c>
    </row>
    <row r="205" spans="1:3" x14ac:dyDescent="0.25">
      <c r="A205" s="9" t="s">
        <v>156</v>
      </c>
      <c r="B205" s="12">
        <v>7601.3528608776332</v>
      </c>
      <c r="C205">
        <f>SAFADModel_final_000037[[#This Row],[Whole Building:Facility Total Electric Demand Power '[W'](Hourly) ]]/1000</f>
        <v>7.6013528608776335</v>
      </c>
    </row>
    <row r="206" spans="1:3" x14ac:dyDescent="0.25">
      <c r="A206" s="9" t="s">
        <v>157</v>
      </c>
      <c r="B206" s="12">
        <v>7605.2664724125561</v>
      </c>
      <c r="C206">
        <f>SAFADModel_final_000037[[#This Row],[Whole Building:Facility Total Electric Demand Power '[W'](Hourly) ]]/1000</f>
        <v>7.6052664724125565</v>
      </c>
    </row>
    <row r="207" spans="1:3" x14ac:dyDescent="0.25">
      <c r="A207" s="9" t="s">
        <v>158</v>
      </c>
      <c r="B207" s="12">
        <v>7595.1153620895229</v>
      </c>
      <c r="C207">
        <f>SAFADModel_final_000037[[#This Row],[Whole Building:Facility Total Electric Demand Power '[W'](Hourly) ]]/1000</f>
        <v>7.5951153620895226</v>
      </c>
    </row>
    <row r="208" spans="1:3" x14ac:dyDescent="0.25">
      <c r="A208" s="9" t="s">
        <v>159</v>
      </c>
      <c r="B208" s="12">
        <v>7583.6923997516633</v>
      </c>
      <c r="C208">
        <f>SAFADModel_final_000037[[#This Row],[Whole Building:Facility Total Electric Demand Power '[W'](Hourly) ]]/1000</f>
        <v>7.583692399751663</v>
      </c>
    </row>
    <row r="209" spans="1:3" x14ac:dyDescent="0.25">
      <c r="A209" s="9" t="s">
        <v>160</v>
      </c>
      <c r="B209" s="12">
        <v>7569.1713610346023</v>
      </c>
      <c r="C209">
        <f>SAFADModel_final_000037[[#This Row],[Whole Building:Facility Total Electric Demand Power '[W'](Hourly) ]]/1000</f>
        <v>7.5691713610346021</v>
      </c>
    </row>
    <row r="210" spans="1:3" x14ac:dyDescent="0.25">
      <c r="A210" s="9" t="s">
        <v>161</v>
      </c>
      <c r="B210" s="12">
        <v>7546.94590978212</v>
      </c>
      <c r="C210">
        <f>SAFADModel_final_000037[[#This Row],[Whole Building:Facility Total Electric Demand Power '[W'](Hourly) ]]/1000</f>
        <v>7.5469459097821199</v>
      </c>
    </row>
    <row r="211" spans="1:3" x14ac:dyDescent="0.25">
      <c r="A211" s="9" t="s">
        <v>162</v>
      </c>
      <c r="B211" s="12">
        <v>7521.4725594006713</v>
      </c>
      <c r="C211">
        <f>SAFADModel_final_000037[[#This Row],[Whole Building:Facility Total Electric Demand Power '[W'](Hourly) ]]/1000</f>
        <v>7.5214725594006717</v>
      </c>
    </row>
    <row r="212" spans="1:3" x14ac:dyDescent="0.25">
      <c r="A212" s="9" t="s">
        <v>163</v>
      </c>
      <c r="B212" s="12">
        <v>7491.5654258322566</v>
      </c>
      <c r="C212">
        <f>SAFADModel_final_000037[[#This Row],[Whole Building:Facility Total Electric Demand Power '[W'](Hourly) ]]/1000</f>
        <v>7.4915654258322562</v>
      </c>
    </row>
    <row r="213" spans="1:3" x14ac:dyDescent="0.25">
      <c r="A213" s="9" t="s">
        <v>164</v>
      </c>
      <c r="B213" s="12">
        <v>7460.879717171144</v>
      </c>
      <c r="C213">
        <f>SAFADModel_final_000037[[#This Row],[Whole Building:Facility Total Electric Demand Power '[W'](Hourly) ]]/1000</f>
        <v>7.4608797171711441</v>
      </c>
    </row>
    <row r="214" spans="1:3" x14ac:dyDescent="0.25">
      <c r="A214" s="9" t="s">
        <v>165</v>
      </c>
      <c r="B214" s="12">
        <v>7437.3990747611997</v>
      </c>
      <c r="C214">
        <f>SAFADModel_final_000037[[#This Row],[Whole Building:Facility Total Electric Demand Power '[W'](Hourly) ]]/1000</f>
        <v>7.4373990747612</v>
      </c>
    </row>
    <row r="215" spans="1:3" x14ac:dyDescent="0.25">
      <c r="A215" s="9" t="s">
        <v>166</v>
      </c>
      <c r="B215" s="12">
        <v>7413.3960101326666</v>
      </c>
      <c r="C215">
        <f>SAFADModel_final_000037[[#This Row],[Whole Building:Facility Total Electric Demand Power '[W'](Hourly) ]]/1000</f>
        <v>7.4133960101326668</v>
      </c>
    </row>
    <row r="216" spans="1:3" x14ac:dyDescent="0.25">
      <c r="A216" s="9" t="s">
        <v>167</v>
      </c>
      <c r="B216" s="12">
        <v>7392.3926714306899</v>
      </c>
      <c r="C216">
        <f>SAFADModel_final_000037[[#This Row],[Whole Building:Facility Total Electric Demand Power '[W'](Hourly) ]]/1000</f>
        <v>7.3923926714306898</v>
      </c>
    </row>
    <row r="217" spans="1:3" x14ac:dyDescent="0.25">
      <c r="A217" s="9" t="s">
        <v>168</v>
      </c>
      <c r="B217" s="12">
        <v>7373.276270837524</v>
      </c>
      <c r="C217">
        <f>SAFADModel_final_000037[[#This Row],[Whole Building:Facility Total Electric Demand Power '[W'](Hourly) ]]/1000</f>
        <v>7.3732762708375237</v>
      </c>
    </row>
    <row r="218" spans="1:3" x14ac:dyDescent="0.25">
      <c r="A218" s="9" t="s">
        <v>169</v>
      </c>
      <c r="B218" s="12">
        <v>7358.7749774435479</v>
      </c>
      <c r="C218">
        <f>SAFADModel_final_000037[[#This Row],[Whole Building:Facility Total Electric Demand Power '[W'](Hourly) ]]/1000</f>
        <v>7.3587749774435478</v>
      </c>
    </row>
    <row r="219" spans="1:3" x14ac:dyDescent="0.25">
      <c r="A219" s="9" t="s">
        <v>170</v>
      </c>
      <c r="B219" s="12">
        <v>7347.0142882888294</v>
      </c>
      <c r="C219">
        <f>SAFADModel_final_000037[[#This Row],[Whole Building:Facility Total Electric Demand Power '[W'](Hourly) ]]/1000</f>
        <v>7.3470142882888299</v>
      </c>
    </row>
    <row r="220" spans="1:3" x14ac:dyDescent="0.25">
      <c r="A220" s="9" t="s">
        <v>171</v>
      </c>
      <c r="B220" s="12">
        <v>7336.402181932498</v>
      </c>
      <c r="C220">
        <f>SAFADModel_final_000037[[#This Row],[Whole Building:Facility Total Electric Demand Power '[W'](Hourly) ]]/1000</f>
        <v>7.336402181932498</v>
      </c>
    </row>
    <row r="221" spans="1:3" x14ac:dyDescent="0.25">
      <c r="A221" s="9" t="s">
        <v>172</v>
      </c>
      <c r="B221" s="12">
        <v>7328.0153389503384</v>
      </c>
      <c r="C221">
        <f>SAFADModel_final_000037[[#This Row],[Whole Building:Facility Total Electric Demand Power '[W'](Hourly) ]]/1000</f>
        <v>7.3280153389503386</v>
      </c>
    </row>
    <row r="222" spans="1:3" x14ac:dyDescent="0.25">
      <c r="A222" s="9" t="s">
        <v>173</v>
      </c>
      <c r="B222" s="12">
        <v>7321.757990500817</v>
      </c>
      <c r="C222">
        <f>SAFADModel_final_000037[[#This Row],[Whole Building:Facility Total Electric Demand Power '[W'](Hourly) ]]/1000</f>
        <v>7.3217579905008172</v>
      </c>
    </row>
    <row r="223" spans="1:3" x14ac:dyDescent="0.25">
      <c r="A223" s="9" t="s">
        <v>174</v>
      </c>
      <c r="B223" s="12">
        <v>7328.4588859231653</v>
      </c>
      <c r="C223">
        <f>SAFADModel_final_000037[[#This Row],[Whole Building:Facility Total Electric Demand Power '[W'](Hourly) ]]/1000</f>
        <v>7.3284588859231654</v>
      </c>
    </row>
    <row r="224" spans="1:3" x14ac:dyDescent="0.25">
      <c r="A224" s="9" t="s">
        <v>175</v>
      </c>
      <c r="B224" s="12">
        <v>7372.6780476556914</v>
      </c>
      <c r="C224">
        <f>SAFADModel_final_000037[[#This Row],[Whole Building:Facility Total Electric Demand Power '[W'](Hourly) ]]/1000</f>
        <v>7.3726780476556915</v>
      </c>
    </row>
    <row r="225" spans="1:3" x14ac:dyDescent="0.25">
      <c r="A225" s="9" t="s">
        <v>176</v>
      </c>
      <c r="B225" s="12">
        <v>21761.542234396755</v>
      </c>
      <c r="C225">
        <f>SAFADModel_final_000037[[#This Row],[Whole Building:Facility Total Electric Demand Power '[W'](Hourly) ]]/1000</f>
        <v>21.761542234396753</v>
      </c>
    </row>
    <row r="226" spans="1:3" x14ac:dyDescent="0.25">
      <c r="A226" s="9" t="s">
        <v>177</v>
      </c>
      <c r="B226" s="12">
        <v>86108.846630612257</v>
      </c>
      <c r="C226">
        <f>SAFADModel_final_000037[[#This Row],[Whole Building:Facility Total Electric Demand Power '[W'](Hourly) ]]/1000</f>
        <v>86.108846630612263</v>
      </c>
    </row>
    <row r="227" spans="1:3" x14ac:dyDescent="0.25">
      <c r="A227" s="9" t="s">
        <v>178</v>
      </c>
      <c r="B227" s="12">
        <v>112108.72526212798</v>
      </c>
      <c r="C227">
        <f>SAFADModel_final_000037[[#This Row],[Whole Building:Facility Total Electric Demand Power '[W'](Hourly) ]]/1000</f>
        <v>112.10872526212798</v>
      </c>
    </row>
    <row r="228" spans="1:3" x14ac:dyDescent="0.25">
      <c r="A228" s="9" t="s">
        <v>179</v>
      </c>
      <c r="B228" s="12">
        <v>130505.67023744893</v>
      </c>
      <c r="C228">
        <f>SAFADModel_final_000037[[#This Row],[Whole Building:Facility Total Electric Demand Power '[W'](Hourly) ]]/1000</f>
        <v>130.50567023744892</v>
      </c>
    </row>
    <row r="229" spans="1:3" x14ac:dyDescent="0.25">
      <c r="A229" s="9" t="s">
        <v>180</v>
      </c>
      <c r="B229" s="12">
        <v>156818.59184230116</v>
      </c>
      <c r="C229">
        <f>SAFADModel_final_000037[[#This Row],[Whole Building:Facility Total Electric Demand Power '[W'](Hourly) ]]/1000</f>
        <v>156.81859184230117</v>
      </c>
    </row>
    <row r="230" spans="1:3" x14ac:dyDescent="0.25">
      <c r="A230" s="9" t="s">
        <v>181</v>
      </c>
      <c r="B230" s="12">
        <v>154377.04111474103</v>
      </c>
      <c r="C230">
        <f>SAFADModel_final_000037[[#This Row],[Whole Building:Facility Total Electric Demand Power '[W'](Hourly) ]]/1000</f>
        <v>154.37704111474105</v>
      </c>
    </row>
    <row r="231" spans="1:3" x14ac:dyDescent="0.25">
      <c r="A231" s="9" t="s">
        <v>182</v>
      </c>
      <c r="B231" s="12">
        <v>151589.52267373735</v>
      </c>
      <c r="C231">
        <f>SAFADModel_final_000037[[#This Row],[Whole Building:Facility Total Electric Demand Power '[W'](Hourly) ]]/1000</f>
        <v>151.58952267373735</v>
      </c>
    </row>
    <row r="232" spans="1:3" x14ac:dyDescent="0.25">
      <c r="A232" s="9" t="s">
        <v>183</v>
      </c>
      <c r="B232" s="12">
        <v>156972.38791108844</v>
      </c>
      <c r="C232">
        <f>SAFADModel_final_000037[[#This Row],[Whole Building:Facility Total Electric Demand Power '[W'](Hourly) ]]/1000</f>
        <v>156.97238791108845</v>
      </c>
    </row>
    <row r="233" spans="1:3" x14ac:dyDescent="0.25">
      <c r="A233" s="9" t="s">
        <v>184</v>
      </c>
      <c r="B233" s="12">
        <v>128578.79175682645</v>
      </c>
      <c r="C233">
        <f>SAFADModel_final_000037[[#This Row],[Whole Building:Facility Total Electric Demand Power '[W'](Hourly) ]]/1000</f>
        <v>128.57879175682646</v>
      </c>
    </row>
    <row r="234" spans="1:3" x14ac:dyDescent="0.25">
      <c r="A234" s="9" t="s">
        <v>185</v>
      </c>
      <c r="B234" s="12">
        <v>69671.419506465245</v>
      </c>
      <c r="C234">
        <f>SAFADModel_final_000037[[#This Row],[Whole Building:Facility Total Electric Demand Power '[W'](Hourly) ]]/1000</f>
        <v>69.671419506465242</v>
      </c>
    </row>
    <row r="235" spans="1:3" x14ac:dyDescent="0.25">
      <c r="A235" s="9" t="s">
        <v>186</v>
      </c>
      <c r="B235" s="12">
        <v>44559.567852839864</v>
      </c>
      <c r="C235">
        <f>SAFADModel_final_000037[[#This Row],[Whole Building:Facility Total Electric Demand Power '[W'](Hourly) ]]/1000</f>
        <v>44.559567852839862</v>
      </c>
    </row>
    <row r="236" spans="1:3" x14ac:dyDescent="0.25">
      <c r="A236" s="9" t="s">
        <v>187</v>
      </c>
      <c r="B236" s="12">
        <v>19749.057083845826</v>
      </c>
      <c r="C236">
        <f>SAFADModel_final_000037[[#This Row],[Whole Building:Facility Total Electric Demand Power '[W'](Hourly) ]]/1000</f>
        <v>19.749057083845827</v>
      </c>
    </row>
    <row r="237" spans="1:3" x14ac:dyDescent="0.25">
      <c r="A237" s="9" t="s">
        <v>188</v>
      </c>
      <c r="B237" s="12">
        <v>8226.2353646781648</v>
      </c>
      <c r="C237">
        <f>SAFADModel_final_000037[[#This Row],[Whole Building:Facility Total Electric Demand Power '[W'](Hourly) ]]/1000</f>
        <v>8.2262353646781641</v>
      </c>
    </row>
    <row r="238" spans="1:3" x14ac:dyDescent="0.25">
      <c r="A238" s="9" t="s">
        <v>189</v>
      </c>
      <c r="B238" s="12">
        <v>7790.7830095453501</v>
      </c>
      <c r="C238">
        <f>SAFADModel_final_000037[[#This Row],[Whole Building:Facility Total Electric Demand Power '[W'](Hourly) ]]/1000</f>
        <v>7.7907830095453496</v>
      </c>
    </row>
    <row r="239" spans="1:3" x14ac:dyDescent="0.25">
      <c r="A239" s="9" t="s">
        <v>190</v>
      </c>
      <c r="B239" s="12">
        <v>7370.1536987768914</v>
      </c>
      <c r="C239">
        <f>SAFADModel_final_000037[[#This Row],[Whole Building:Facility Total Electric Demand Power '[W'](Hourly) ]]/1000</f>
        <v>7.3701536987768916</v>
      </c>
    </row>
    <row r="240" spans="1:3" x14ac:dyDescent="0.25">
      <c r="A240" s="9" t="s">
        <v>191</v>
      </c>
      <c r="B240" s="12">
        <v>7367.8404346202014</v>
      </c>
      <c r="C240">
        <f>SAFADModel_final_000037[[#This Row],[Whole Building:Facility Total Electric Demand Power '[W'](Hourly) ]]/1000</f>
        <v>7.3678404346202013</v>
      </c>
    </row>
    <row r="241" spans="1:3" x14ac:dyDescent="0.25">
      <c r="A241" s="9" t="s">
        <v>192</v>
      </c>
      <c r="B241" s="12">
        <v>7362.4981364144514</v>
      </c>
      <c r="C241">
        <f>SAFADModel_final_000037[[#This Row],[Whole Building:Facility Total Electric Demand Power '[W'](Hourly) ]]/1000</f>
        <v>7.3624981364144517</v>
      </c>
    </row>
    <row r="242" spans="1:3" x14ac:dyDescent="0.25">
      <c r="A242" s="9" t="s">
        <v>193</v>
      </c>
      <c r="B242" s="12">
        <v>7354.4784314418257</v>
      </c>
      <c r="C242">
        <f>SAFADModel_final_000037[[#This Row],[Whole Building:Facility Total Electric Demand Power '[W'](Hourly) ]]/1000</f>
        <v>7.3544784314418257</v>
      </c>
    </row>
    <row r="243" spans="1:3" x14ac:dyDescent="0.25">
      <c r="A243" s="9" t="s">
        <v>194</v>
      </c>
      <c r="B243" s="12">
        <v>7351.7150237688757</v>
      </c>
      <c r="C243">
        <f>SAFADModel_final_000037[[#This Row],[Whole Building:Facility Total Electric Demand Power '[W'](Hourly) ]]/1000</f>
        <v>7.3517150237688753</v>
      </c>
    </row>
    <row r="244" spans="1:3" x14ac:dyDescent="0.25">
      <c r="A244" s="9" t="s">
        <v>195</v>
      </c>
      <c r="B244" s="12">
        <v>7334.4547708146483</v>
      </c>
      <c r="C244">
        <f>SAFADModel_final_000037[[#This Row],[Whole Building:Facility Total Electric Demand Power '[W'](Hourly) ]]/1000</f>
        <v>7.3344547708146486</v>
      </c>
    </row>
    <row r="245" spans="1:3" x14ac:dyDescent="0.25">
      <c r="A245" s="9" t="s">
        <v>196</v>
      </c>
      <c r="B245" s="12">
        <v>7294.8425113117964</v>
      </c>
      <c r="C245">
        <f>SAFADModel_final_000037[[#This Row],[Whole Building:Facility Total Electric Demand Power '[W'](Hourly) ]]/1000</f>
        <v>7.2948425113117965</v>
      </c>
    </row>
    <row r="246" spans="1:3" x14ac:dyDescent="0.25">
      <c r="A246" s="9" t="s">
        <v>197</v>
      </c>
      <c r="B246" s="12">
        <v>7248.6380531264367</v>
      </c>
      <c r="C246">
        <f>SAFADModel_final_000037[[#This Row],[Whole Building:Facility Total Electric Demand Power '[W'](Hourly) ]]/1000</f>
        <v>7.2486380531264363</v>
      </c>
    </row>
    <row r="247" spans="1:3" x14ac:dyDescent="0.25">
      <c r="A247" s="9" t="s">
        <v>198</v>
      </c>
      <c r="B247" s="12">
        <v>7233.5639341939022</v>
      </c>
      <c r="C247">
        <f>SAFADModel_final_000037[[#This Row],[Whole Building:Facility Total Electric Demand Power '[W'](Hourly) ]]/1000</f>
        <v>7.233563934193902</v>
      </c>
    </row>
    <row r="248" spans="1:3" x14ac:dyDescent="0.25">
      <c r="A248" s="9" t="s">
        <v>199</v>
      </c>
      <c r="B248" s="12">
        <v>7282.211891273827</v>
      </c>
      <c r="C248">
        <f>SAFADModel_final_000037[[#This Row],[Whole Building:Facility Total Electric Demand Power '[W'](Hourly) ]]/1000</f>
        <v>7.2822118912738265</v>
      </c>
    </row>
    <row r="249" spans="1:3" x14ac:dyDescent="0.25">
      <c r="A249" s="9" t="s">
        <v>200</v>
      </c>
      <c r="B249" s="12">
        <v>20031.039226341709</v>
      </c>
      <c r="C249">
        <f>SAFADModel_final_000037[[#This Row],[Whole Building:Facility Total Electric Demand Power '[W'](Hourly) ]]/1000</f>
        <v>20.031039226341708</v>
      </c>
    </row>
    <row r="250" spans="1:3" x14ac:dyDescent="0.25">
      <c r="A250" s="9" t="s">
        <v>201</v>
      </c>
      <c r="B250" s="12">
        <v>96660.724019001122</v>
      </c>
      <c r="C250">
        <f>SAFADModel_final_000037[[#This Row],[Whole Building:Facility Total Electric Demand Power '[W'](Hourly) ]]/1000</f>
        <v>96.660724019001123</v>
      </c>
    </row>
    <row r="251" spans="1:3" x14ac:dyDescent="0.25">
      <c r="A251" s="9" t="s">
        <v>202</v>
      </c>
      <c r="B251" s="12">
        <v>128668.14702559849</v>
      </c>
      <c r="C251">
        <f>SAFADModel_final_000037[[#This Row],[Whole Building:Facility Total Electric Demand Power '[W'](Hourly) ]]/1000</f>
        <v>128.6681470255985</v>
      </c>
    </row>
    <row r="252" spans="1:3" x14ac:dyDescent="0.25">
      <c r="A252" s="9" t="s">
        <v>203</v>
      </c>
      <c r="B252" s="12">
        <v>142988.69123535772</v>
      </c>
      <c r="C252">
        <f>SAFADModel_final_000037[[#This Row],[Whole Building:Facility Total Electric Demand Power '[W'](Hourly) ]]/1000</f>
        <v>142.98869123535772</v>
      </c>
    </row>
    <row r="253" spans="1:3" x14ac:dyDescent="0.25">
      <c r="A253" s="9" t="s">
        <v>204</v>
      </c>
      <c r="B253" s="12">
        <v>144265.47282620266</v>
      </c>
      <c r="C253">
        <f>SAFADModel_final_000037[[#This Row],[Whole Building:Facility Total Electric Demand Power '[W'](Hourly) ]]/1000</f>
        <v>144.26547282620265</v>
      </c>
    </row>
    <row r="254" spans="1:3" x14ac:dyDescent="0.25">
      <c r="A254" s="9" t="s">
        <v>205</v>
      </c>
      <c r="B254" s="12">
        <v>146740.56909586411</v>
      </c>
      <c r="C254">
        <f>SAFADModel_final_000037[[#This Row],[Whole Building:Facility Total Electric Demand Power '[W'](Hourly) ]]/1000</f>
        <v>146.74056909586412</v>
      </c>
    </row>
    <row r="255" spans="1:3" x14ac:dyDescent="0.25">
      <c r="A255" s="9" t="s">
        <v>206</v>
      </c>
      <c r="B255" s="12">
        <v>158089.60998578867</v>
      </c>
      <c r="C255">
        <f>SAFADModel_final_000037[[#This Row],[Whole Building:Facility Total Electric Demand Power '[W'](Hourly) ]]/1000</f>
        <v>158.08960998578868</v>
      </c>
    </row>
    <row r="256" spans="1:3" x14ac:dyDescent="0.25">
      <c r="A256" s="9" t="s">
        <v>207</v>
      </c>
      <c r="B256" s="12">
        <v>159682.72292630331</v>
      </c>
      <c r="C256">
        <f>SAFADModel_final_000037[[#This Row],[Whole Building:Facility Total Electric Demand Power '[W'](Hourly) ]]/1000</f>
        <v>159.68272292630331</v>
      </c>
    </row>
    <row r="257" spans="1:3" x14ac:dyDescent="0.25">
      <c r="A257" s="9" t="s">
        <v>208</v>
      </c>
      <c r="B257" s="12">
        <v>162219.27045187276</v>
      </c>
      <c r="C257">
        <f>SAFADModel_final_000037[[#This Row],[Whole Building:Facility Total Electric Demand Power '[W'](Hourly) ]]/1000</f>
        <v>162.21927045187275</v>
      </c>
    </row>
    <row r="258" spans="1:3" x14ac:dyDescent="0.25">
      <c r="A258" s="9" t="s">
        <v>209</v>
      </c>
      <c r="B258" s="12">
        <v>150605.91748710143</v>
      </c>
      <c r="C258">
        <f>SAFADModel_final_000037[[#This Row],[Whole Building:Facility Total Electric Demand Power '[W'](Hourly) ]]/1000</f>
        <v>150.60591748710144</v>
      </c>
    </row>
    <row r="259" spans="1:3" x14ac:dyDescent="0.25">
      <c r="A259" s="9" t="s">
        <v>210</v>
      </c>
      <c r="B259" s="12">
        <v>77733.108615660298</v>
      </c>
      <c r="C259">
        <f>SAFADModel_final_000037[[#This Row],[Whole Building:Facility Total Electric Demand Power '[W'](Hourly) ]]/1000</f>
        <v>77.733108615660299</v>
      </c>
    </row>
    <row r="260" spans="1:3" x14ac:dyDescent="0.25">
      <c r="A260" s="9" t="s">
        <v>211</v>
      </c>
      <c r="B260" s="12">
        <v>56886.659585966518</v>
      </c>
      <c r="C260">
        <f>SAFADModel_final_000037[[#This Row],[Whole Building:Facility Total Electric Demand Power '[W'](Hourly) ]]/1000</f>
        <v>56.88665958596652</v>
      </c>
    </row>
    <row r="261" spans="1:3" x14ac:dyDescent="0.25">
      <c r="A261" s="9" t="s">
        <v>212</v>
      </c>
      <c r="B261" s="12">
        <v>41522.709849082021</v>
      </c>
      <c r="C261">
        <f>SAFADModel_final_000037[[#This Row],[Whole Building:Facility Total Electric Demand Power '[W'](Hourly) ]]/1000</f>
        <v>41.52270984908202</v>
      </c>
    </row>
    <row r="262" spans="1:3" x14ac:dyDescent="0.25">
      <c r="A262" s="9" t="s">
        <v>213</v>
      </c>
      <c r="B262" s="12">
        <v>7439.5403991280873</v>
      </c>
      <c r="C262">
        <f>SAFADModel_final_000037[[#This Row],[Whole Building:Facility Total Electric Demand Power '[W'](Hourly) ]]/1000</f>
        <v>7.4395403991280871</v>
      </c>
    </row>
    <row r="263" spans="1:3" x14ac:dyDescent="0.25">
      <c r="A263" s="9" t="s">
        <v>214</v>
      </c>
      <c r="B263" s="12">
        <v>7404.8538933985337</v>
      </c>
      <c r="C263">
        <f>SAFADModel_final_000037[[#This Row],[Whole Building:Facility Total Electric Demand Power '[W'](Hourly) ]]/1000</f>
        <v>7.4048538933985339</v>
      </c>
    </row>
    <row r="264" spans="1:3" x14ac:dyDescent="0.25">
      <c r="A264" s="9" t="s">
        <v>215</v>
      </c>
      <c r="B264" s="12">
        <v>7361.8977932068883</v>
      </c>
      <c r="C264">
        <f>SAFADModel_final_000037[[#This Row],[Whole Building:Facility Total Electric Demand Power '[W'](Hourly) ]]/1000</f>
        <v>7.3618977932068885</v>
      </c>
    </row>
    <row r="265" spans="1:3" x14ac:dyDescent="0.25">
      <c r="A265" s="9" t="s">
        <v>216</v>
      </c>
      <c r="B265" s="12">
        <v>7320.2499138812409</v>
      </c>
      <c r="C265">
        <f>SAFADModel_final_000037[[#This Row],[Whole Building:Facility Total Electric Demand Power '[W'](Hourly) ]]/1000</f>
        <v>7.3202499138812405</v>
      </c>
    </row>
    <row r="266" spans="1:3" x14ac:dyDescent="0.25">
      <c r="A266" s="9" t="s">
        <v>217</v>
      </c>
      <c r="B266" s="12">
        <v>7281.8645820069678</v>
      </c>
      <c r="C266">
        <f>SAFADModel_final_000037[[#This Row],[Whole Building:Facility Total Electric Demand Power '[W'](Hourly) ]]/1000</f>
        <v>7.2818645820069676</v>
      </c>
    </row>
    <row r="267" spans="1:3" x14ac:dyDescent="0.25">
      <c r="A267" s="9" t="s">
        <v>218</v>
      </c>
      <c r="B267" s="12">
        <v>7237.5845094003262</v>
      </c>
      <c r="C267">
        <f>SAFADModel_final_000037[[#This Row],[Whole Building:Facility Total Electric Demand Power '[W'](Hourly) ]]/1000</f>
        <v>7.2375845094003264</v>
      </c>
    </row>
    <row r="268" spans="1:3" x14ac:dyDescent="0.25">
      <c r="A268" s="9" t="s">
        <v>219</v>
      </c>
      <c r="B268" s="12">
        <v>7201.3917296936552</v>
      </c>
      <c r="C268">
        <f>SAFADModel_final_000037[[#This Row],[Whole Building:Facility Total Electric Demand Power '[W'](Hourly) ]]/1000</f>
        <v>7.2013917296936549</v>
      </c>
    </row>
    <row r="269" spans="1:3" x14ac:dyDescent="0.25">
      <c r="A269" s="9" t="s">
        <v>220</v>
      </c>
      <c r="B269" s="12">
        <v>7187.7322322210275</v>
      </c>
      <c r="C269">
        <f>SAFADModel_final_000037[[#This Row],[Whole Building:Facility Total Electric Demand Power '[W'](Hourly) ]]/1000</f>
        <v>7.1877322322210278</v>
      </c>
    </row>
    <row r="270" spans="1:3" x14ac:dyDescent="0.25">
      <c r="A270" s="9" t="s">
        <v>221</v>
      </c>
      <c r="B270" s="12">
        <v>7180.3116666240794</v>
      </c>
      <c r="C270">
        <f>SAFADModel_final_000037[[#This Row],[Whole Building:Facility Total Electric Demand Power '[W'](Hourly) ]]/1000</f>
        <v>7.1803116666240792</v>
      </c>
    </row>
    <row r="271" spans="1:3" x14ac:dyDescent="0.25">
      <c r="A271" s="9" t="s">
        <v>222</v>
      </c>
      <c r="B271" s="12">
        <v>7212.5037493312184</v>
      </c>
      <c r="C271">
        <f>SAFADModel_final_000037[[#This Row],[Whole Building:Facility Total Electric Demand Power '[W'](Hourly) ]]/1000</f>
        <v>7.2125037493312183</v>
      </c>
    </row>
    <row r="272" spans="1:3" x14ac:dyDescent="0.25">
      <c r="A272" s="9" t="s">
        <v>223</v>
      </c>
      <c r="B272" s="12">
        <v>7323.1150348448546</v>
      </c>
      <c r="C272">
        <f>SAFADModel_final_000037[[#This Row],[Whole Building:Facility Total Electric Demand Power '[W'](Hourly) ]]/1000</f>
        <v>7.3231150348448546</v>
      </c>
    </row>
    <row r="273" spans="1:3" x14ac:dyDescent="0.25">
      <c r="A273" s="9" t="s">
        <v>224</v>
      </c>
      <c r="B273" s="12">
        <v>25313.024069766037</v>
      </c>
      <c r="C273">
        <f>SAFADModel_final_000037[[#This Row],[Whole Building:Facility Total Electric Demand Power '[W'](Hourly) ]]/1000</f>
        <v>25.313024069766037</v>
      </c>
    </row>
    <row r="274" spans="1:3" x14ac:dyDescent="0.25">
      <c r="A274" s="9" t="s">
        <v>225</v>
      </c>
      <c r="B274" s="12">
        <v>85758.622368995304</v>
      </c>
      <c r="C274">
        <f>SAFADModel_final_000037[[#This Row],[Whole Building:Facility Total Electric Demand Power '[W'](Hourly) ]]/1000</f>
        <v>85.758622368995304</v>
      </c>
    </row>
    <row r="275" spans="1:3" x14ac:dyDescent="0.25">
      <c r="A275" s="9" t="s">
        <v>226</v>
      </c>
      <c r="B275" s="12">
        <v>135135.73269648425</v>
      </c>
      <c r="C275">
        <f>SAFADModel_final_000037[[#This Row],[Whole Building:Facility Total Electric Demand Power '[W'](Hourly) ]]/1000</f>
        <v>135.13573269648424</v>
      </c>
    </row>
    <row r="276" spans="1:3" x14ac:dyDescent="0.25">
      <c r="A276" s="9" t="s">
        <v>227</v>
      </c>
      <c r="B276" s="12">
        <v>135187.17509365111</v>
      </c>
      <c r="C276">
        <f>SAFADModel_final_000037[[#This Row],[Whole Building:Facility Total Electric Demand Power '[W'](Hourly) ]]/1000</f>
        <v>135.18717509365112</v>
      </c>
    </row>
    <row r="277" spans="1:3" x14ac:dyDescent="0.25">
      <c r="A277" s="9" t="s">
        <v>228</v>
      </c>
      <c r="B277" s="12">
        <v>137242.26255217759</v>
      </c>
      <c r="C277">
        <f>SAFADModel_final_000037[[#This Row],[Whole Building:Facility Total Electric Demand Power '[W'](Hourly) ]]/1000</f>
        <v>137.24226255217758</v>
      </c>
    </row>
    <row r="278" spans="1:3" x14ac:dyDescent="0.25">
      <c r="A278" s="9" t="s">
        <v>229</v>
      </c>
      <c r="B278" s="12">
        <v>143317.97305289589</v>
      </c>
      <c r="C278">
        <f>SAFADModel_final_000037[[#This Row],[Whole Building:Facility Total Electric Demand Power '[W'](Hourly) ]]/1000</f>
        <v>143.31797305289589</v>
      </c>
    </row>
    <row r="279" spans="1:3" x14ac:dyDescent="0.25">
      <c r="A279" s="9" t="s">
        <v>230</v>
      </c>
      <c r="B279" s="12">
        <v>150067.72931104267</v>
      </c>
      <c r="C279">
        <f>SAFADModel_final_000037[[#This Row],[Whole Building:Facility Total Electric Demand Power '[W'](Hourly) ]]/1000</f>
        <v>150.06772931104268</v>
      </c>
    </row>
    <row r="280" spans="1:3" x14ac:dyDescent="0.25">
      <c r="A280" s="9" t="s">
        <v>231</v>
      </c>
      <c r="B280" s="12">
        <v>137424.85911103411</v>
      </c>
      <c r="C280">
        <f>SAFADModel_final_000037[[#This Row],[Whole Building:Facility Total Electric Demand Power '[W'](Hourly) ]]/1000</f>
        <v>137.4248591110341</v>
      </c>
    </row>
    <row r="281" spans="1:3" x14ac:dyDescent="0.25">
      <c r="A281" s="9" t="s">
        <v>232</v>
      </c>
      <c r="B281" s="12">
        <v>121480.72825795274</v>
      </c>
      <c r="C281">
        <f>SAFADModel_final_000037[[#This Row],[Whole Building:Facility Total Electric Demand Power '[W'](Hourly) ]]/1000</f>
        <v>121.48072825795273</v>
      </c>
    </row>
    <row r="282" spans="1:3" x14ac:dyDescent="0.25">
      <c r="A282" s="9" t="s">
        <v>233</v>
      </c>
      <c r="B282" s="12">
        <v>111310.07836625438</v>
      </c>
      <c r="C282">
        <f>SAFADModel_final_000037[[#This Row],[Whole Building:Facility Total Electric Demand Power '[W'](Hourly) ]]/1000</f>
        <v>111.31007836625439</v>
      </c>
    </row>
    <row r="283" spans="1:3" x14ac:dyDescent="0.25">
      <c r="A283" s="9" t="s">
        <v>234</v>
      </c>
      <c r="B283" s="12">
        <v>49150.830889012701</v>
      </c>
      <c r="C283">
        <f>SAFADModel_final_000037[[#This Row],[Whole Building:Facility Total Electric Demand Power '[W'](Hourly) ]]/1000</f>
        <v>49.150830889012703</v>
      </c>
    </row>
    <row r="284" spans="1:3" x14ac:dyDescent="0.25">
      <c r="A284" s="9" t="s">
        <v>235</v>
      </c>
      <c r="B284" s="12">
        <v>26696.123972874066</v>
      </c>
      <c r="C284">
        <f>SAFADModel_final_000037[[#This Row],[Whole Building:Facility Total Electric Demand Power '[W'](Hourly) ]]/1000</f>
        <v>26.696123972874066</v>
      </c>
    </row>
    <row r="285" spans="1:3" x14ac:dyDescent="0.25">
      <c r="A285" s="9" t="s">
        <v>236</v>
      </c>
      <c r="B285" s="12">
        <v>17167.59043646729</v>
      </c>
      <c r="C285">
        <f>SAFADModel_final_000037[[#This Row],[Whole Building:Facility Total Electric Demand Power '[W'](Hourly) ]]/1000</f>
        <v>17.16759043646729</v>
      </c>
    </row>
    <row r="286" spans="1:3" x14ac:dyDescent="0.25">
      <c r="A286" s="9" t="s">
        <v>237</v>
      </c>
      <c r="B286" s="12">
        <v>12261.046977435688</v>
      </c>
      <c r="C286">
        <f>SAFADModel_final_000037[[#This Row],[Whole Building:Facility Total Electric Demand Power '[W'](Hourly) ]]/1000</f>
        <v>12.261046977435688</v>
      </c>
    </row>
    <row r="287" spans="1:3" x14ac:dyDescent="0.25">
      <c r="A287" s="9" t="s">
        <v>238</v>
      </c>
      <c r="B287" s="12">
        <v>7397.1409280941325</v>
      </c>
      <c r="C287">
        <f>SAFADModel_final_000037[[#This Row],[Whole Building:Facility Total Electric Demand Power '[W'](Hourly) ]]/1000</f>
        <v>7.3971409280941325</v>
      </c>
    </row>
    <row r="288" spans="1:3" x14ac:dyDescent="0.25">
      <c r="A288" s="9" t="s">
        <v>239</v>
      </c>
      <c r="B288" s="12">
        <v>7395.6071598309982</v>
      </c>
      <c r="C288">
        <f>SAFADModel_final_000037[[#This Row],[Whole Building:Facility Total Electric Demand Power '[W'](Hourly) ]]/1000</f>
        <v>7.3956071598309983</v>
      </c>
    </row>
    <row r="289" spans="1:3" x14ac:dyDescent="0.25">
      <c r="A289" s="9" t="s">
        <v>240</v>
      </c>
      <c r="B289" s="12">
        <v>7372.7858302831992</v>
      </c>
      <c r="C289">
        <f>SAFADModel_final_000037[[#This Row],[Whole Building:Facility Total Electric Demand Power '[W'](Hourly) ]]/1000</f>
        <v>7.372785830283199</v>
      </c>
    </row>
    <row r="290" spans="1:3" x14ac:dyDescent="0.25">
      <c r="A290" s="9" t="s">
        <v>581</v>
      </c>
      <c r="B290" s="12">
        <v>7306.5236324124589</v>
      </c>
      <c r="C290">
        <f>SAFADModel_final_000037[[#This Row],[Whole Building:Facility Total Electric Demand Power '[W'](Hourly) ]]/1000</f>
        <v>7.3065236324124587</v>
      </c>
    </row>
    <row r="291" spans="1:3" x14ac:dyDescent="0.25">
      <c r="A291" s="9" t="s">
        <v>582</v>
      </c>
      <c r="B291" s="12">
        <v>7226.4651424655485</v>
      </c>
      <c r="C291">
        <f>SAFADModel_final_000037[[#This Row],[Whole Building:Facility Total Electric Demand Power '[W'](Hourly) ]]/1000</f>
        <v>7.2264651424655488</v>
      </c>
    </row>
    <row r="292" spans="1:3" x14ac:dyDescent="0.25">
      <c r="A292" s="9" t="s">
        <v>583</v>
      </c>
      <c r="B292" s="12">
        <v>7171.0259103166163</v>
      </c>
      <c r="C292">
        <f>SAFADModel_final_000037[[#This Row],[Whole Building:Facility Total Electric Demand Power '[W'](Hourly) ]]/1000</f>
        <v>7.1710259103166161</v>
      </c>
    </row>
    <row r="293" spans="1:3" x14ac:dyDescent="0.25">
      <c r="A293" s="9" t="s">
        <v>584</v>
      </c>
      <c r="B293" s="12">
        <v>7144.0254350210917</v>
      </c>
      <c r="C293">
        <f>SAFADModel_final_000037[[#This Row],[Whole Building:Facility Total Electric Demand Power '[W'](Hourly) ]]/1000</f>
        <v>7.1440254350210912</v>
      </c>
    </row>
    <row r="294" spans="1:3" x14ac:dyDescent="0.25">
      <c r="A294" s="9" t="s">
        <v>585</v>
      </c>
      <c r="B294" s="12">
        <v>7128.2373847632962</v>
      </c>
      <c r="C294">
        <f>SAFADModel_final_000037[[#This Row],[Whole Building:Facility Total Electric Demand Power '[W'](Hourly) ]]/1000</f>
        <v>7.1282373847632963</v>
      </c>
    </row>
    <row r="295" spans="1:3" x14ac:dyDescent="0.25">
      <c r="A295" s="9" t="s">
        <v>586</v>
      </c>
      <c r="B295" s="12">
        <v>7150.4093152800488</v>
      </c>
      <c r="C295">
        <f>SAFADModel_final_000037[[#This Row],[Whole Building:Facility Total Electric Demand Power '[W'](Hourly) ]]/1000</f>
        <v>7.150409315280049</v>
      </c>
    </row>
    <row r="296" spans="1:3" x14ac:dyDescent="0.25">
      <c r="A296" s="9" t="s">
        <v>587</v>
      </c>
      <c r="B296" s="12">
        <v>7238.7676924568705</v>
      </c>
      <c r="C296">
        <f>SAFADModel_final_000037[[#This Row],[Whole Building:Facility Total Electric Demand Power '[W'](Hourly) ]]/1000</f>
        <v>7.2387676924568707</v>
      </c>
    </row>
    <row r="297" spans="1:3" x14ac:dyDescent="0.25">
      <c r="A297" s="9" t="s">
        <v>588</v>
      </c>
      <c r="B297" s="12">
        <v>7349.8657795770969</v>
      </c>
      <c r="C297">
        <f>SAFADModel_final_000037[[#This Row],[Whole Building:Facility Total Electric Demand Power '[W'](Hourly) ]]/1000</f>
        <v>7.3498657795770965</v>
      </c>
    </row>
    <row r="298" spans="1:3" x14ac:dyDescent="0.25">
      <c r="A298" s="9" t="s">
        <v>589</v>
      </c>
      <c r="B298" s="12">
        <v>46842.84194667355</v>
      </c>
      <c r="C298">
        <f>SAFADModel_final_000037[[#This Row],[Whole Building:Facility Total Electric Demand Power '[W'](Hourly) ]]/1000</f>
        <v>46.842841946673552</v>
      </c>
    </row>
    <row r="299" spans="1:3" x14ac:dyDescent="0.25">
      <c r="A299" s="9" t="s">
        <v>590</v>
      </c>
      <c r="B299" s="12">
        <v>67311.03812713029</v>
      </c>
      <c r="C299">
        <f>SAFADModel_final_000037[[#This Row],[Whole Building:Facility Total Electric Demand Power '[W'](Hourly) ]]/1000</f>
        <v>67.311038127130288</v>
      </c>
    </row>
    <row r="300" spans="1:3" x14ac:dyDescent="0.25">
      <c r="A300" s="9" t="s">
        <v>591</v>
      </c>
      <c r="B300" s="12">
        <v>76581.347581126247</v>
      </c>
      <c r="C300">
        <f>SAFADModel_final_000037[[#This Row],[Whole Building:Facility Total Electric Demand Power '[W'](Hourly) ]]/1000</f>
        <v>76.581347581126252</v>
      </c>
    </row>
    <row r="301" spans="1:3" x14ac:dyDescent="0.25">
      <c r="A301" s="9" t="s">
        <v>592</v>
      </c>
      <c r="B301" s="12">
        <v>67387.09473936315</v>
      </c>
      <c r="C301">
        <f>SAFADModel_final_000037[[#This Row],[Whole Building:Facility Total Electric Demand Power '[W'](Hourly) ]]/1000</f>
        <v>67.38709473936315</v>
      </c>
    </row>
    <row r="302" spans="1:3" x14ac:dyDescent="0.25">
      <c r="A302" s="9" t="s">
        <v>593</v>
      </c>
      <c r="B302" s="12">
        <v>51775.844615421927</v>
      </c>
      <c r="C302">
        <f>SAFADModel_final_000037[[#This Row],[Whole Building:Facility Total Electric Demand Power '[W'](Hourly) ]]/1000</f>
        <v>51.775844615421924</v>
      </c>
    </row>
    <row r="303" spans="1:3" x14ac:dyDescent="0.25">
      <c r="A303" s="9" t="s">
        <v>594</v>
      </c>
      <c r="B303" s="12">
        <v>47174.938301636466</v>
      </c>
      <c r="C303">
        <f>SAFADModel_final_000037[[#This Row],[Whole Building:Facility Total Electric Demand Power '[W'](Hourly) ]]/1000</f>
        <v>47.174938301636466</v>
      </c>
    </row>
    <row r="304" spans="1:3" x14ac:dyDescent="0.25">
      <c r="A304" s="9" t="s">
        <v>595</v>
      </c>
      <c r="B304" s="12">
        <v>47732.427219780664</v>
      </c>
      <c r="C304">
        <f>SAFADModel_final_000037[[#This Row],[Whole Building:Facility Total Electric Demand Power '[W'](Hourly) ]]/1000</f>
        <v>47.732427219780661</v>
      </c>
    </row>
    <row r="305" spans="1:3" x14ac:dyDescent="0.25">
      <c r="A305" s="9" t="s">
        <v>596</v>
      </c>
      <c r="B305" s="12">
        <v>42083.979151125175</v>
      </c>
      <c r="C305">
        <f>SAFADModel_final_000037[[#This Row],[Whole Building:Facility Total Electric Demand Power '[W'](Hourly) ]]/1000</f>
        <v>42.083979151125178</v>
      </c>
    </row>
    <row r="306" spans="1:3" x14ac:dyDescent="0.25">
      <c r="A306" s="9" t="s">
        <v>597</v>
      </c>
      <c r="B306" s="12">
        <v>33367.689854769931</v>
      </c>
      <c r="C306">
        <f>SAFADModel_final_000037[[#This Row],[Whole Building:Facility Total Electric Demand Power '[W'](Hourly) ]]/1000</f>
        <v>33.367689854769928</v>
      </c>
    </row>
    <row r="307" spans="1:3" x14ac:dyDescent="0.25">
      <c r="A307" s="9" t="s">
        <v>598</v>
      </c>
      <c r="B307" s="12">
        <v>30232.359510238573</v>
      </c>
      <c r="C307">
        <f>SAFADModel_final_000037[[#This Row],[Whole Building:Facility Total Electric Demand Power '[W'](Hourly) ]]/1000</f>
        <v>30.232359510238574</v>
      </c>
    </row>
    <row r="308" spans="1:3" x14ac:dyDescent="0.25">
      <c r="A308" s="9" t="s">
        <v>599</v>
      </c>
      <c r="B308" s="12">
        <v>24476.380394313059</v>
      </c>
      <c r="C308">
        <f>SAFADModel_final_000037[[#This Row],[Whole Building:Facility Total Electric Demand Power '[W'](Hourly) ]]/1000</f>
        <v>24.476380394313058</v>
      </c>
    </row>
    <row r="309" spans="1:3" x14ac:dyDescent="0.25">
      <c r="A309" s="9" t="s">
        <v>600</v>
      </c>
      <c r="B309" s="12">
        <v>10585.896198237884</v>
      </c>
      <c r="C309">
        <f>SAFADModel_final_000037[[#This Row],[Whole Building:Facility Total Electric Demand Power '[W'](Hourly) ]]/1000</f>
        <v>10.585896198237885</v>
      </c>
    </row>
    <row r="310" spans="1:3" x14ac:dyDescent="0.25">
      <c r="A310" s="9" t="s">
        <v>601</v>
      </c>
      <c r="B310" s="12">
        <v>10381.73315251235</v>
      </c>
      <c r="C310">
        <f>SAFADModel_final_000037[[#This Row],[Whole Building:Facility Total Electric Demand Power '[W'](Hourly) ]]/1000</f>
        <v>10.38173315251235</v>
      </c>
    </row>
    <row r="311" spans="1:3" x14ac:dyDescent="0.25">
      <c r="A311" s="9" t="s">
        <v>602</v>
      </c>
      <c r="B311" s="12">
        <v>7534.0111626064308</v>
      </c>
      <c r="C311">
        <f>SAFADModel_final_000037[[#This Row],[Whole Building:Facility Total Electric Demand Power '[W'](Hourly) ]]/1000</f>
        <v>7.534011162606431</v>
      </c>
    </row>
    <row r="312" spans="1:3" x14ac:dyDescent="0.25">
      <c r="A312" s="9" t="s">
        <v>603</v>
      </c>
      <c r="B312" s="12">
        <v>7416.4297808423171</v>
      </c>
      <c r="C312">
        <f>SAFADModel_final_000037[[#This Row],[Whole Building:Facility Total Electric Demand Power '[W'](Hourly) ]]/1000</f>
        <v>7.416429780842317</v>
      </c>
    </row>
    <row r="313" spans="1:3" x14ac:dyDescent="0.25">
      <c r="A313" s="9" t="s">
        <v>604</v>
      </c>
      <c r="B313" s="12">
        <v>7394.1581883557956</v>
      </c>
      <c r="C313">
        <f>SAFADModel_final_000037[[#This Row],[Whole Building:Facility Total Electric Demand Power '[W'](Hourly) ]]/1000</f>
        <v>7.3941581883557959</v>
      </c>
    </row>
    <row r="314" spans="1:3" x14ac:dyDescent="0.25">
      <c r="A314" s="9" t="s">
        <v>605</v>
      </c>
      <c r="B314" s="12">
        <v>7378.5574536923968</v>
      </c>
      <c r="C314">
        <f>SAFADModel_final_000037[[#This Row],[Whole Building:Facility Total Electric Demand Power '[W'](Hourly) ]]/1000</f>
        <v>7.3785574536923972</v>
      </c>
    </row>
    <row r="315" spans="1:3" x14ac:dyDescent="0.25">
      <c r="A315" s="9" t="s">
        <v>606</v>
      </c>
      <c r="B315" s="12">
        <v>7366.5934931123656</v>
      </c>
      <c r="C315">
        <f>SAFADModel_final_000037[[#This Row],[Whole Building:Facility Total Electric Demand Power '[W'](Hourly) ]]/1000</f>
        <v>7.366593493112366</v>
      </c>
    </row>
    <row r="316" spans="1:3" x14ac:dyDescent="0.25">
      <c r="A316" s="9" t="s">
        <v>607</v>
      </c>
      <c r="B316" s="12">
        <v>7352.2011323980487</v>
      </c>
      <c r="C316">
        <f>SAFADModel_final_000037[[#This Row],[Whole Building:Facility Total Electric Demand Power '[W'](Hourly) ]]/1000</f>
        <v>7.352201132398049</v>
      </c>
    </row>
    <row r="317" spans="1:3" x14ac:dyDescent="0.25">
      <c r="A317" s="9" t="s">
        <v>608</v>
      </c>
      <c r="B317" s="12">
        <v>7324.3759450902689</v>
      </c>
      <c r="C317">
        <f>SAFADModel_final_000037[[#This Row],[Whole Building:Facility Total Electric Demand Power '[W'](Hourly) ]]/1000</f>
        <v>7.324375945090269</v>
      </c>
    </row>
    <row r="318" spans="1:3" x14ac:dyDescent="0.25">
      <c r="A318" s="9" t="s">
        <v>609</v>
      </c>
      <c r="B318" s="12">
        <v>7286.5268548881686</v>
      </c>
      <c r="C318">
        <f>SAFADModel_final_000037[[#This Row],[Whole Building:Facility Total Electric Demand Power '[W'](Hourly) ]]/1000</f>
        <v>7.2865268548881685</v>
      </c>
    </row>
    <row r="319" spans="1:3" x14ac:dyDescent="0.25">
      <c r="A319" s="9" t="s">
        <v>610</v>
      </c>
      <c r="B319" s="12">
        <v>7283.2448395416495</v>
      </c>
      <c r="C319">
        <f>SAFADModel_final_000037[[#This Row],[Whole Building:Facility Total Electric Demand Power '[W'](Hourly) ]]/1000</f>
        <v>7.2832448395416494</v>
      </c>
    </row>
    <row r="320" spans="1:3" x14ac:dyDescent="0.25">
      <c r="A320" s="9" t="s">
        <v>611</v>
      </c>
      <c r="B320" s="12">
        <v>7318.4644033890117</v>
      </c>
      <c r="C320">
        <f>SAFADModel_final_000037[[#This Row],[Whole Building:Facility Total Electric Demand Power '[W'](Hourly) ]]/1000</f>
        <v>7.3184644033890116</v>
      </c>
    </row>
    <row r="321" spans="1:3" x14ac:dyDescent="0.25">
      <c r="A321" s="9" t="s">
        <v>612</v>
      </c>
      <c r="B321" s="12">
        <v>7373.212678041763</v>
      </c>
      <c r="C321">
        <f>SAFADModel_final_000037[[#This Row],[Whole Building:Facility Total Electric Demand Power '[W'](Hourly) ]]/1000</f>
        <v>7.3732126780417628</v>
      </c>
    </row>
    <row r="322" spans="1:3" x14ac:dyDescent="0.25">
      <c r="A322" s="9" t="s">
        <v>613</v>
      </c>
      <c r="B322" s="12">
        <v>7426.1160783429104</v>
      </c>
      <c r="C322">
        <f>SAFADModel_final_000037[[#This Row],[Whole Building:Facility Total Electric Demand Power '[W'](Hourly) ]]/1000</f>
        <v>7.4261160783429103</v>
      </c>
    </row>
    <row r="323" spans="1:3" x14ac:dyDescent="0.25">
      <c r="A323" s="9" t="s">
        <v>614</v>
      </c>
      <c r="B323" s="12">
        <v>7483.9409743608558</v>
      </c>
      <c r="C323">
        <f>SAFADModel_final_000037[[#This Row],[Whole Building:Facility Total Electric Demand Power '[W'](Hourly) ]]/1000</f>
        <v>7.4839409743608556</v>
      </c>
    </row>
    <row r="324" spans="1:3" x14ac:dyDescent="0.25">
      <c r="A324" s="9" t="s">
        <v>615</v>
      </c>
      <c r="B324" s="12">
        <v>7540.2846158122156</v>
      </c>
      <c r="C324">
        <f>SAFADModel_final_000037[[#This Row],[Whole Building:Facility Total Electric Demand Power '[W'](Hourly) ]]/1000</f>
        <v>7.5402846158122152</v>
      </c>
    </row>
    <row r="325" spans="1:3" x14ac:dyDescent="0.25">
      <c r="A325" s="9" t="s">
        <v>616</v>
      </c>
      <c r="B325" s="12">
        <v>7591.2121789090343</v>
      </c>
      <c r="C325">
        <f>SAFADModel_final_000037[[#This Row],[Whole Building:Facility Total Electric Demand Power '[W'](Hourly) ]]/1000</f>
        <v>7.5912121789090339</v>
      </c>
    </row>
    <row r="326" spans="1:3" x14ac:dyDescent="0.25">
      <c r="A326" s="9" t="s">
        <v>617</v>
      </c>
      <c r="B326" s="12">
        <v>7630.5286530717685</v>
      </c>
      <c r="C326">
        <f>SAFADModel_final_000037[[#This Row],[Whole Building:Facility Total Electric Demand Power '[W'](Hourly) ]]/1000</f>
        <v>7.6305286530717682</v>
      </c>
    </row>
    <row r="327" spans="1:3" x14ac:dyDescent="0.25">
      <c r="A327" s="9" t="s">
        <v>618</v>
      </c>
      <c r="B327" s="12">
        <v>7655.4744906825108</v>
      </c>
      <c r="C327">
        <f>SAFADModel_final_000037[[#This Row],[Whole Building:Facility Total Electric Demand Power '[W'](Hourly) ]]/1000</f>
        <v>7.6554744906825105</v>
      </c>
    </row>
    <row r="328" spans="1:3" x14ac:dyDescent="0.25">
      <c r="A328" s="9" t="s">
        <v>619</v>
      </c>
      <c r="B328" s="12">
        <v>7646.6351749976502</v>
      </c>
      <c r="C328">
        <f>SAFADModel_final_000037[[#This Row],[Whole Building:Facility Total Electric Demand Power '[W'](Hourly) ]]/1000</f>
        <v>7.64663517499765</v>
      </c>
    </row>
    <row r="329" spans="1:3" x14ac:dyDescent="0.25">
      <c r="A329" s="9" t="s">
        <v>620</v>
      </c>
      <c r="B329" s="12">
        <v>7605.5739719610065</v>
      </c>
      <c r="C329">
        <f>SAFADModel_final_000037[[#This Row],[Whole Building:Facility Total Electric Demand Power '[W'](Hourly) ]]/1000</f>
        <v>7.6055739719610065</v>
      </c>
    </row>
    <row r="330" spans="1:3" x14ac:dyDescent="0.25">
      <c r="A330" s="9" t="s">
        <v>621</v>
      </c>
      <c r="B330" s="12">
        <v>7561.4629278097455</v>
      </c>
      <c r="C330">
        <f>SAFADModel_final_000037[[#This Row],[Whole Building:Facility Total Electric Demand Power '[W'](Hourly) ]]/1000</f>
        <v>7.5614629278097452</v>
      </c>
    </row>
    <row r="331" spans="1:3" x14ac:dyDescent="0.25">
      <c r="A331" s="9" t="s">
        <v>622</v>
      </c>
      <c r="B331" s="12">
        <v>7498.5248714423569</v>
      </c>
      <c r="C331">
        <f>SAFADModel_final_000037[[#This Row],[Whole Building:Facility Total Electric Demand Power '[W'](Hourly) ]]/1000</f>
        <v>7.4985248714423571</v>
      </c>
    </row>
    <row r="332" spans="1:3" x14ac:dyDescent="0.25">
      <c r="A332" s="9" t="s">
        <v>623</v>
      </c>
      <c r="B332" s="12">
        <v>7448.8390649148896</v>
      </c>
      <c r="C332">
        <f>SAFADModel_final_000037[[#This Row],[Whole Building:Facility Total Electric Demand Power '[W'](Hourly) ]]/1000</f>
        <v>7.4488390649148899</v>
      </c>
    </row>
    <row r="333" spans="1:3" x14ac:dyDescent="0.25">
      <c r="A333" s="9" t="s">
        <v>624</v>
      </c>
      <c r="B333" s="12">
        <v>7410.4410593494686</v>
      </c>
      <c r="C333">
        <f>SAFADModel_final_000037[[#This Row],[Whole Building:Facility Total Electric Demand Power '[W'](Hourly) ]]/1000</f>
        <v>7.410441059349469</v>
      </c>
    </row>
    <row r="334" spans="1:3" x14ac:dyDescent="0.25">
      <c r="A334" s="9" t="s">
        <v>625</v>
      </c>
      <c r="B334" s="12">
        <v>7385.2151064751915</v>
      </c>
      <c r="C334">
        <f>SAFADModel_final_000037[[#This Row],[Whole Building:Facility Total Electric Demand Power '[W'](Hourly) ]]/1000</f>
        <v>7.3852151064751919</v>
      </c>
    </row>
    <row r="335" spans="1:3" x14ac:dyDescent="0.25">
      <c r="A335" s="9" t="s">
        <v>626</v>
      </c>
      <c r="B335" s="12">
        <v>7379.5951105281101</v>
      </c>
      <c r="C335">
        <f>SAFADModel_final_000037[[#This Row],[Whole Building:Facility Total Electric Demand Power '[W'](Hourly) ]]/1000</f>
        <v>7.3795951105281103</v>
      </c>
    </row>
    <row r="336" spans="1:3" x14ac:dyDescent="0.25">
      <c r="A336" s="9" t="s">
        <v>627</v>
      </c>
      <c r="B336" s="12">
        <v>7379.1313005106322</v>
      </c>
      <c r="C336">
        <f>SAFADModel_final_000037[[#This Row],[Whole Building:Facility Total Electric Demand Power '[W'](Hourly) ]]/1000</f>
        <v>7.3791313005106325</v>
      </c>
    </row>
    <row r="337" spans="1:3" x14ac:dyDescent="0.25">
      <c r="A337" s="9" t="s">
        <v>628</v>
      </c>
      <c r="B337" s="12">
        <v>7371.6902367150578</v>
      </c>
      <c r="C337">
        <f>SAFADModel_final_000037[[#This Row],[Whole Building:Facility Total Electric Demand Power '[W'](Hourly) ]]/1000</f>
        <v>7.3716902367150574</v>
      </c>
    </row>
    <row r="338" spans="1:3" x14ac:dyDescent="0.25">
      <c r="A338" s="9" t="s">
        <v>241</v>
      </c>
      <c r="B338" s="12">
        <v>7356.6228185115515</v>
      </c>
      <c r="C338">
        <f>SAFADModel_final_000037[[#This Row],[Whole Building:Facility Total Electric Demand Power '[W'](Hourly) ]]/1000</f>
        <v>7.3566228185115516</v>
      </c>
    </row>
    <row r="339" spans="1:3" x14ac:dyDescent="0.25">
      <c r="A339" s="9" t="s">
        <v>242</v>
      </c>
      <c r="B339" s="12">
        <v>7346.1945007095119</v>
      </c>
      <c r="C339">
        <f>SAFADModel_final_000037[[#This Row],[Whole Building:Facility Total Electric Demand Power '[W'](Hourly) ]]/1000</f>
        <v>7.3461945007095117</v>
      </c>
    </row>
    <row r="340" spans="1:3" x14ac:dyDescent="0.25">
      <c r="A340" s="9" t="s">
        <v>243</v>
      </c>
      <c r="B340" s="12">
        <v>7322.5432284769731</v>
      </c>
      <c r="C340">
        <f>SAFADModel_final_000037[[#This Row],[Whole Building:Facility Total Electric Demand Power '[W'](Hourly) ]]/1000</f>
        <v>7.3225432284769729</v>
      </c>
    </row>
    <row r="341" spans="1:3" x14ac:dyDescent="0.25">
      <c r="A341" s="9" t="s">
        <v>244</v>
      </c>
      <c r="B341" s="12">
        <v>7294.6912760770037</v>
      </c>
      <c r="C341">
        <f>SAFADModel_final_000037[[#This Row],[Whole Building:Facility Total Electric Demand Power '[W'](Hourly) ]]/1000</f>
        <v>7.2946912760770042</v>
      </c>
    </row>
    <row r="342" spans="1:3" x14ac:dyDescent="0.25">
      <c r="A342" s="9" t="s">
        <v>245</v>
      </c>
      <c r="B342" s="12">
        <v>7266.9267873996987</v>
      </c>
      <c r="C342">
        <f>SAFADModel_final_000037[[#This Row],[Whole Building:Facility Total Electric Demand Power '[W'](Hourly) ]]/1000</f>
        <v>7.266926787399699</v>
      </c>
    </row>
    <row r="343" spans="1:3" x14ac:dyDescent="0.25">
      <c r="A343" s="9" t="s">
        <v>246</v>
      </c>
      <c r="B343" s="12">
        <v>7264.7932617588267</v>
      </c>
      <c r="C343">
        <f>SAFADModel_final_000037[[#This Row],[Whole Building:Facility Total Electric Demand Power '[W'](Hourly) ]]/1000</f>
        <v>7.2647932617588271</v>
      </c>
    </row>
    <row r="344" spans="1:3" x14ac:dyDescent="0.25">
      <c r="A344" s="9" t="s">
        <v>247</v>
      </c>
      <c r="B344" s="12">
        <v>7280.7887803829799</v>
      </c>
      <c r="C344">
        <f>SAFADModel_final_000037[[#This Row],[Whole Building:Facility Total Electric Demand Power '[W'](Hourly) ]]/1000</f>
        <v>7.2807887803829798</v>
      </c>
    </row>
    <row r="345" spans="1:3" x14ac:dyDescent="0.25">
      <c r="A345" s="9" t="s">
        <v>248</v>
      </c>
      <c r="B345" s="12">
        <v>26411.999196899913</v>
      </c>
      <c r="C345">
        <f>SAFADModel_final_000037[[#This Row],[Whole Building:Facility Total Electric Demand Power '[W'](Hourly) ]]/1000</f>
        <v>26.411999196899913</v>
      </c>
    </row>
    <row r="346" spans="1:3" x14ac:dyDescent="0.25">
      <c r="A346" s="9" t="s">
        <v>249</v>
      </c>
      <c r="B346" s="12">
        <v>66100.689971286978</v>
      </c>
      <c r="C346">
        <f>SAFADModel_final_000037[[#This Row],[Whole Building:Facility Total Electric Demand Power '[W'](Hourly) ]]/1000</f>
        <v>66.100689971286982</v>
      </c>
    </row>
    <row r="347" spans="1:3" x14ac:dyDescent="0.25">
      <c r="A347" s="9" t="s">
        <v>250</v>
      </c>
      <c r="B347" s="12">
        <v>103726.68657178472</v>
      </c>
      <c r="C347">
        <f>SAFADModel_final_000037[[#This Row],[Whole Building:Facility Total Electric Demand Power '[W'](Hourly) ]]/1000</f>
        <v>103.72668657178473</v>
      </c>
    </row>
    <row r="348" spans="1:3" x14ac:dyDescent="0.25">
      <c r="A348" s="9" t="s">
        <v>251</v>
      </c>
      <c r="B348" s="12">
        <v>103837.1956162611</v>
      </c>
      <c r="C348">
        <f>SAFADModel_final_000037[[#This Row],[Whole Building:Facility Total Electric Demand Power '[W'](Hourly) ]]/1000</f>
        <v>103.8371956162611</v>
      </c>
    </row>
    <row r="349" spans="1:3" x14ac:dyDescent="0.25">
      <c r="A349" s="9" t="s">
        <v>252</v>
      </c>
      <c r="B349" s="12">
        <v>140122.18348645302</v>
      </c>
      <c r="C349">
        <f>SAFADModel_final_000037[[#This Row],[Whole Building:Facility Total Electric Demand Power '[W'](Hourly) ]]/1000</f>
        <v>140.12218348645303</v>
      </c>
    </row>
    <row r="350" spans="1:3" x14ac:dyDescent="0.25">
      <c r="A350" s="9" t="s">
        <v>253</v>
      </c>
      <c r="B350" s="12">
        <v>138976.79051027409</v>
      </c>
      <c r="C350">
        <f>SAFADModel_final_000037[[#This Row],[Whole Building:Facility Total Electric Demand Power '[W'](Hourly) ]]/1000</f>
        <v>138.9767905102741</v>
      </c>
    </row>
    <row r="351" spans="1:3" x14ac:dyDescent="0.25">
      <c r="A351" s="9" t="s">
        <v>254</v>
      </c>
      <c r="B351" s="12">
        <v>152167.09702886673</v>
      </c>
      <c r="C351">
        <f>SAFADModel_final_000037[[#This Row],[Whole Building:Facility Total Electric Demand Power '[W'](Hourly) ]]/1000</f>
        <v>152.16709702886672</v>
      </c>
    </row>
    <row r="352" spans="1:3" x14ac:dyDescent="0.25">
      <c r="A352" s="9" t="s">
        <v>255</v>
      </c>
      <c r="B352" s="12">
        <v>158216.93539013437</v>
      </c>
      <c r="C352">
        <f>SAFADModel_final_000037[[#This Row],[Whole Building:Facility Total Electric Demand Power '[W'](Hourly) ]]/1000</f>
        <v>158.21693539013438</v>
      </c>
    </row>
    <row r="353" spans="1:3" x14ac:dyDescent="0.25">
      <c r="A353" s="9" t="s">
        <v>256</v>
      </c>
      <c r="B353" s="12">
        <v>147588.15404815142</v>
      </c>
      <c r="C353">
        <f>SAFADModel_final_000037[[#This Row],[Whole Building:Facility Total Electric Demand Power '[W'](Hourly) ]]/1000</f>
        <v>147.58815404815144</v>
      </c>
    </row>
    <row r="354" spans="1:3" x14ac:dyDescent="0.25">
      <c r="A354" s="9" t="s">
        <v>257</v>
      </c>
      <c r="B354" s="12">
        <v>131412.65519602611</v>
      </c>
      <c r="C354">
        <f>SAFADModel_final_000037[[#This Row],[Whole Building:Facility Total Electric Demand Power '[W'](Hourly) ]]/1000</f>
        <v>131.41265519602612</v>
      </c>
    </row>
    <row r="355" spans="1:3" x14ac:dyDescent="0.25">
      <c r="A355" s="9" t="s">
        <v>258</v>
      </c>
      <c r="B355" s="12">
        <v>47459.712472189138</v>
      </c>
      <c r="C355">
        <f>SAFADModel_final_000037[[#This Row],[Whole Building:Facility Total Electric Demand Power '[W'](Hourly) ]]/1000</f>
        <v>47.459712472189139</v>
      </c>
    </row>
    <row r="356" spans="1:3" x14ac:dyDescent="0.25">
      <c r="A356" s="9" t="s">
        <v>259</v>
      </c>
      <c r="B356" s="12">
        <v>23427.773893978196</v>
      </c>
      <c r="C356">
        <f>SAFADModel_final_000037[[#This Row],[Whole Building:Facility Total Electric Demand Power '[W'](Hourly) ]]/1000</f>
        <v>23.427773893978195</v>
      </c>
    </row>
    <row r="357" spans="1:3" x14ac:dyDescent="0.25">
      <c r="A357" s="9" t="s">
        <v>260</v>
      </c>
      <c r="B357" s="12">
        <v>10054.416514523366</v>
      </c>
      <c r="C357">
        <f>SAFADModel_final_000037[[#This Row],[Whole Building:Facility Total Electric Demand Power '[W'](Hourly) ]]/1000</f>
        <v>10.054416514523366</v>
      </c>
    </row>
    <row r="358" spans="1:3" x14ac:dyDescent="0.25">
      <c r="A358" s="9" t="s">
        <v>261</v>
      </c>
      <c r="B358" s="12">
        <v>7810.3151157903703</v>
      </c>
      <c r="C358">
        <f>SAFADModel_final_000037[[#This Row],[Whole Building:Facility Total Electric Demand Power '[W'](Hourly) ]]/1000</f>
        <v>7.8103151157903703</v>
      </c>
    </row>
    <row r="359" spans="1:3" x14ac:dyDescent="0.25">
      <c r="A359" s="9" t="s">
        <v>262</v>
      </c>
      <c r="B359" s="12">
        <v>7399.014452590257</v>
      </c>
      <c r="C359">
        <f>SAFADModel_final_000037[[#This Row],[Whole Building:Facility Total Electric Demand Power '[W'](Hourly) ]]/1000</f>
        <v>7.399014452590257</v>
      </c>
    </row>
    <row r="360" spans="1:3" x14ac:dyDescent="0.25">
      <c r="A360" s="9" t="s">
        <v>263</v>
      </c>
      <c r="B360" s="12">
        <v>7407.8115012279704</v>
      </c>
      <c r="C360">
        <f>SAFADModel_final_000037[[#This Row],[Whole Building:Facility Total Electric Demand Power '[W'](Hourly) ]]/1000</f>
        <v>7.4078115012279708</v>
      </c>
    </row>
    <row r="361" spans="1:3" x14ac:dyDescent="0.25">
      <c r="A361" s="9" t="s">
        <v>264</v>
      </c>
      <c r="B361" s="12">
        <v>7396.1548603267183</v>
      </c>
      <c r="C361">
        <f>SAFADModel_final_000037[[#This Row],[Whole Building:Facility Total Electric Demand Power '[W'](Hourly) ]]/1000</f>
        <v>7.3961548603267184</v>
      </c>
    </row>
    <row r="362" spans="1:3" x14ac:dyDescent="0.25">
      <c r="A362" s="9" t="s">
        <v>265</v>
      </c>
      <c r="B362" s="12">
        <v>7342.0566047025068</v>
      </c>
      <c r="C362">
        <f>SAFADModel_final_000037[[#This Row],[Whole Building:Facility Total Electric Demand Power '[W'](Hourly) ]]/1000</f>
        <v>7.3420566047025071</v>
      </c>
    </row>
    <row r="363" spans="1:3" x14ac:dyDescent="0.25">
      <c r="A363" s="9" t="s">
        <v>266</v>
      </c>
      <c r="B363" s="12">
        <v>7282.0406240151651</v>
      </c>
      <c r="C363">
        <f>SAFADModel_final_000037[[#This Row],[Whole Building:Facility Total Electric Demand Power '[W'](Hourly) ]]/1000</f>
        <v>7.2820406240151652</v>
      </c>
    </row>
    <row r="364" spans="1:3" x14ac:dyDescent="0.25">
      <c r="A364" s="9" t="s">
        <v>267</v>
      </c>
      <c r="B364" s="12">
        <v>7234.7864567570823</v>
      </c>
      <c r="C364">
        <f>SAFADModel_final_000037[[#This Row],[Whole Building:Facility Total Electric Demand Power '[W'](Hourly) ]]/1000</f>
        <v>7.2347864567570825</v>
      </c>
    </row>
    <row r="365" spans="1:3" x14ac:dyDescent="0.25">
      <c r="A365" s="9" t="s">
        <v>268</v>
      </c>
      <c r="B365" s="12">
        <v>7225.9705807335804</v>
      </c>
      <c r="C365">
        <f>SAFADModel_final_000037[[#This Row],[Whole Building:Facility Total Electric Demand Power '[W'](Hourly) ]]/1000</f>
        <v>7.2259705807335806</v>
      </c>
    </row>
    <row r="366" spans="1:3" x14ac:dyDescent="0.25">
      <c r="A366" s="9" t="s">
        <v>269</v>
      </c>
      <c r="B366" s="12">
        <v>7219.8894939077654</v>
      </c>
      <c r="C366">
        <f>SAFADModel_final_000037[[#This Row],[Whole Building:Facility Total Electric Demand Power '[W'](Hourly) ]]/1000</f>
        <v>7.2198894939077656</v>
      </c>
    </row>
    <row r="367" spans="1:3" x14ac:dyDescent="0.25">
      <c r="A367" s="9" t="s">
        <v>270</v>
      </c>
      <c r="B367" s="12">
        <v>7232.8041452644466</v>
      </c>
      <c r="C367">
        <f>SAFADModel_final_000037[[#This Row],[Whole Building:Facility Total Electric Demand Power '[W'](Hourly) ]]/1000</f>
        <v>7.2328041452644465</v>
      </c>
    </row>
    <row r="368" spans="1:3" x14ac:dyDescent="0.25">
      <c r="A368" s="9" t="s">
        <v>271</v>
      </c>
      <c r="B368" s="12">
        <v>7288.592478944367</v>
      </c>
      <c r="C368">
        <f>SAFADModel_final_000037[[#This Row],[Whole Building:Facility Total Electric Demand Power '[W'](Hourly) ]]/1000</f>
        <v>7.2885924789443672</v>
      </c>
    </row>
    <row r="369" spans="1:3" x14ac:dyDescent="0.25">
      <c r="A369" s="9" t="s">
        <v>272</v>
      </c>
      <c r="B369" s="12">
        <v>18086.115805868281</v>
      </c>
      <c r="C369">
        <f>SAFADModel_final_000037[[#This Row],[Whole Building:Facility Total Electric Demand Power '[W'](Hourly) ]]/1000</f>
        <v>18.086115805868282</v>
      </c>
    </row>
    <row r="370" spans="1:3" x14ac:dyDescent="0.25">
      <c r="A370" s="9" t="s">
        <v>273</v>
      </c>
      <c r="B370" s="12">
        <v>81767.333627365078</v>
      </c>
      <c r="C370">
        <f>SAFADModel_final_000037[[#This Row],[Whole Building:Facility Total Electric Demand Power '[W'](Hourly) ]]/1000</f>
        <v>81.767333627365076</v>
      </c>
    </row>
    <row r="371" spans="1:3" x14ac:dyDescent="0.25">
      <c r="A371" s="9" t="s">
        <v>274</v>
      </c>
      <c r="B371" s="12">
        <v>110885.15935580239</v>
      </c>
      <c r="C371">
        <f>SAFADModel_final_000037[[#This Row],[Whole Building:Facility Total Electric Demand Power '[W'](Hourly) ]]/1000</f>
        <v>110.88515935580239</v>
      </c>
    </row>
    <row r="372" spans="1:3" x14ac:dyDescent="0.25">
      <c r="A372" s="9" t="s">
        <v>275</v>
      </c>
      <c r="B372" s="12">
        <v>118888.44213754624</v>
      </c>
      <c r="C372">
        <f>SAFADModel_final_000037[[#This Row],[Whole Building:Facility Total Electric Demand Power '[W'](Hourly) ]]/1000</f>
        <v>118.88844213754624</v>
      </c>
    </row>
    <row r="373" spans="1:3" x14ac:dyDescent="0.25">
      <c r="A373" s="9" t="s">
        <v>276</v>
      </c>
      <c r="B373" s="12">
        <v>142281.54279046692</v>
      </c>
      <c r="C373">
        <f>SAFADModel_final_000037[[#This Row],[Whole Building:Facility Total Electric Demand Power '[W'](Hourly) ]]/1000</f>
        <v>142.28154279046691</v>
      </c>
    </row>
    <row r="374" spans="1:3" x14ac:dyDescent="0.25">
      <c r="A374" s="9" t="s">
        <v>277</v>
      </c>
      <c r="B374" s="12">
        <v>135508.36547487651</v>
      </c>
      <c r="C374">
        <f>SAFADModel_final_000037[[#This Row],[Whole Building:Facility Total Electric Demand Power '[W'](Hourly) ]]/1000</f>
        <v>135.50836547487651</v>
      </c>
    </row>
    <row r="375" spans="1:3" x14ac:dyDescent="0.25">
      <c r="A375" s="9" t="s">
        <v>278</v>
      </c>
      <c r="B375" s="12">
        <v>154086.72822680205</v>
      </c>
      <c r="C375">
        <f>SAFADModel_final_000037[[#This Row],[Whole Building:Facility Total Electric Demand Power '[W'](Hourly) ]]/1000</f>
        <v>154.08672822680205</v>
      </c>
    </row>
    <row r="376" spans="1:3" x14ac:dyDescent="0.25">
      <c r="A376" s="9" t="s">
        <v>279</v>
      </c>
      <c r="B376" s="12">
        <v>139817.81727218899</v>
      </c>
      <c r="C376">
        <f>SAFADModel_final_000037[[#This Row],[Whole Building:Facility Total Electric Demand Power '[W'](Hourly) ]]/1000</f>
        <v>139.81781727218899</v>
      </c>
    </row>
    <row r="377" spans="1:3" x14ac:dyDescent="0.25">
      <c r="A377" s="9" t="s">
        <v>280</v>
      </c>
      <c r="B377" s="12">
        <v>141118.01685707053</v>
      </c>
      <c r="C377">
        <f>SAFADModel_final_000037[[#This Row],[Whole Building:Facility Total Electric Demand Power '[W'](Hourly) ]]/1000</f>
        <v>141.11801685707053</v>
      </c>
    </row>
    <row r="378" spans="1:3" x14ac:dyDescent="0.25">
      <c r="A378" s="9" t="s">
        <v>281</v>
      </c>
      <c r="B378" s="12">
        <v>117796.8341624757</v>
      </c>
      <c r="C378">
        <f>SAFADModel_final_000037[[#This Row],[Whole Building:Facility Total Electric Demand Power '[W'](Hourly) ]]/1000</f>
        <v>117.7968341624757</v>
      </c>
    </row>
    <row r="379" spans="1:3" x14ac:dyDescent="0.25">
      <c r="A379" s="9" t="s">
        <v>282</v>
      </c>
      <c r="B379" s="12">
        <v>96657.210401502904</v>
      </c>
      <c r="C379">
        <f>SAFADModel_final_000037[[#This Row],[Whole Building:Facility Total Electric Demand Power '[W'](Hourly) ]]/1000</f>
        <v>96.657210401502908</v>
      </c>
    </row>
    <row r="380" spans="1:3" x14ac:dyDescent="0.25">
      <c r="A380" s="9" t="s">
        <v>283</v>
      </c>
      <c r="B380" s="12">
        <v>60841.042853502295</v>
      </c>
      <c r="C380">
        <f>SAFADModel_final_000037[[#This Row],[Whole Building:Facility Total Electric Demand Power '[W'](Hourly) ]]/1000</f>
        <v>60.841042853502294</v>
      </c>
    </row>
    <row r="381" spans="1:3" x14ac:dyDescent="0.25">
      <c r="A381" s="9" t="s">
        <v>284</v>
      </c>
      <c r="B381" s="12">
        <v>34553.892190203143</v>
      </c>
      <c r="C381">
        <f>SAFADModel_final_000037[[#This Row],[Whole Building:Facility Total Electric Demand Power '[W'](Hourly) ]]/1000</f>
        <v>34.553892190203143</v>
      </c>
    </row>
    <row r="382" spans="1:3" x14ac:dyDescent="0.25">
      <c r="A382" s="9" t="s">
        <v>285</v>
      </c>
      <c r="B382" s="12">
        <v>7508.3292677743957</v>
      </c>
      <c r="C382">
        <f>SAFADModel_final_000037[[#This Row],[Whole Building:Facility Total Electric Demand Power '[W'](Hourly) ]]/1000</f>
        <v>7.5083292677743954</v>
      </c>
    </row>
    <row r="383" spans="1:3" x14ac:dyDescent="0.25">
      <c r="A383" s="9" t="s">
        <v>286</v>
      </c>
      <c r="B383" s="12">
        <v>7385.914223613986</v>
      </c>
      <c r="C383">
        <f>SAFADModel_final_000037[[#This Row],[Whole Building:Facility Total Electric Demand Power '[W'](Hourly) ]]/1000</f>
        <v>7.3859142236139856</v>
      </c>
    </row>
    <row r="384" spans="1:3" x14ac:dyDescent="0.25">
      <c r="A384" s="9" t="s">
        <v>287</v>
      </c>
      <c r="B384" s="12">
        <v>7345.4387232615964</v>
      </c>
      <c r="C384">
        <f>SAFADModel_final_000037[[#This Row],[Whole Building:Facility Total Electric Demand Power '[W'](Hourly) ]]/1000</f>
        <v>7.3454387232615961</v>
      </c>
    </row>
    <row r="385" spans="1:3" x14ac:dyDescent="0.25">
      <c r="A385" s="9" t="s">
        <v>288</v>
      </c>
      <c r="B385" s="12">
        <v>7334.53082225046</v>
      </c>
      <c r="C385">
        <f>SAFADModel_final_000037[[#This Row],[Whole Building:Facility Total Electric Demand Power '[W'](Hourly) ]]/1000</f>
        <v>7.3345308222504597</v>
      </c>
    </row>
    <row r="386" spans="1:3" x14ac:dyDescent="0.25">
      <c r="A386" s="9" t="s">
        <v>289</v>
      </c>
      <c r="B386" s="12">
        <v>7344.9517382389886</v>
      </c>
      <c r="C386">
        <f>SAFADModel_final_000037[[#This Row],[Whole Building:Facility Total Electric Demand Power '[W'](Hourly) ]]/1000</f>
        <v>7.3449517382389882</v>
      </c>
    </row>
    <row r="387" spans="1:3" x14ac:dyDescent="0.25">
      <c r="A387" s="9" t="s">
        <v>290</v>
      </c>
      <c r="B387" s="12">
        <v>7361.7787650446198</v>
      </c>
      <c r="C387">
        <f>SAFADModel_final_000037[[#This Row],[Whole Building:Facility Total Electric Demand Power '[W'](Hourly) ]]/1000</f>
        <v>7.3617787650446198</v>
      </c>
    </row>
    <row r="388" spans="1:3" x14ac:dyDescent="0.25">
      <c r="A388" s="9" t="s">
        <v>291</v>
      </c>
      <c r="B388" s="12">
        <v>7360.0942520624731</v>
      </c>
      <c r="C388">
        <f>SAFADModel_final_000037[[#This Row],[Whole Building:Facility Total Electric Demand Power '[W'](Hourly) ]]/1000</f>
        <v>7.3600942520624733</v>
      </c>
    </row>
    <row r="389" spans="1:3" x14ac:dyDescent="0.25">
      <c r="A389" s="9" t="s">
        <v>292</v>
      </c>
      <c r="B389" s="12">
        <v>7327.6673143552898</v>
      </c>
      <c r="C389">
        <f>SAFADModel_final_000037[[#This Row],[Whole Building:Facility Total Electric Demand Power '[W'](Hourly) ]]/1000</f>
        <v>7.3276673143552902</v>
      </c>
    </row>
    <row r="390" spans="1:3" x14ac:dyDescent="0.25">
      <c r="A390" s="9" t="s">
        <v>293</v>
      </c>
      <c r="B390" s="12">
        <v>7298.1313209696082</v>
      </c>
      <c r="C390">
        <f>SAFADModel_final_000037[[#This Row],[Whole Building:Facility Total Electric Demand Power '[W'](Hourly) ]]/1000</f>
        <v>7.2981313209696079</v>
      </c>
    </row>
    <row r="391" spans="1:3" x14ac:dyDescent="0.25">
      <c r="A391" s="9" t="s">
        <v>294</v>
      </c>
      <c r="B391" s="12">
        <v>7296.647157384974</v>
      </c>
      <c r="C391">
        <f>SAFADModel_final_000037[[#This Row],[Whole Building:Facility Total Electric Demand Power '[W'](Hourly) ]]/1000</f>
        <v>7.2966471573849736</v>
      </c>
    </row>
    <row r="392" spans="1:3" x14ac:dyDescent="0.25">
      <c r="A392" s="9" t="s">
        <v>295</v>
      </c>
      <c r="B392" s="12">
        <v>7351.1063395369956</v>
      </c>
      <c r="C392">
        <f>SAFADModel_final_000037[[#This Row],[Whole Building:Facility Total Electric Demand Power '[W'](Hourly) ]]/1000</f>
        <v>7.3511063395369955</v>
      </c>
    </row>
    <row r="393" spans="1:3" x14ac:dyDescent="0.25">
      <c r="A393" s="9" t="s">
        <v>296</v>
      </c>
      <c r="B393" s="12">
        <v>7424.0876096675856</v>
      </c>
      <c r="C393">
        <f>SAFADModel_final_000037[[#This Row],[Whole Building:Facility Total Electric Demand Power '[W'](Hourly) ]]/1000</f>
        <v>7.4240876096675859</v>
      </c>
    </row>
    <row r="394" spans="1:3" x14ac:dyDescent="0.25">
      <c r="A394" s="9" t="s">
        <v>297</v>
      </c>
      <c r="B394" s="12">
        <v>7471.9689311523298</v>
      </c>
      <c r="C394">
        <f>SAFADModel_final_000037[[#This Row],[Whole Building:Facility Total Electric Demand Power '[W'](Hourly) ]]/1000</f>
        <v>7.4719689311523299</v>
      </c>
    </row>
    <row r="395" spans="1:3" x14ac:dyDescent="0.25">
      <c r="A395" s="9" t="s">
        <v>298</v>
      </c>
      <c r="B395" s="12">
        <v>7498.0100962883816</v>
      </c>
      <c r="C395">
        <f>SAFADModel_final_000037[[#This Row],[Whole Building:Facility Total Electric Demand Power '[W'](Hourly) ]]/1000</f>
        <v>7.4980100962883816</v>
      </c>
    </row>
    <row r="396" spans="1:3" x14ac:dyDescent="0.25">
      <c r="A396" s="9" t="s">
        <v>299</v>
      </c>
      <c r="B396" s="12">
        <v>7523.1522623195169</v>
      </c>
      <c r="C396">
        <f>SAFADModel_final_000037[[#This Row],[Whole Building:Facility Total Electric Demand Power '[W'](Hourly) ]]/1000</f>
        <v>7.5231522623195168</v>
      </c>
    </row>
    <row r="397" spans="1:3" x14ac:dyDescent="0.25">
      <c r="A397" s="9" t="s">
        <v>300</v>
      </c>
      <c r="B397" s="12">
        <v>7541.0357766124725</v>
      </c>
      <c r="C397">
        <f>SAFADModel_final_000037[[#This Row],[Whole Building:Facility Total Electric Demand Power '[W'](Hourly) ]]/1000</f>
        <v>7.5410357766124729</v>
      </c>
    </row>
    <row r="398" spans="1:3" x14ac:dyDescent="0.25">
      <c r="A398" s="9" t="s">
        <v>301</v>
      </c>
      <c r="B398" s="12">
        <v>7544.4563123998405</v>
      </c>
      <c r="C398">
        <f>SAFADModel_final_000037[[#This Row],[Whole Building:Facility Total Electric Demand Power '[W'](Hourly) ]]/1000</f>
        <v>7.5444563123998405</v>
      </c>
    </row>
    <row r="399" spans="1:3" x14ac:dyDescent="0.25">
      <c r="A399" s="9" t="s">
        <v>302</v>
      </c>
      <c r="B399" s="12">
        <v>7544.5492451624559</v>
      </c>
      <c r="C399">
        <f>SAFADModel_final_000037[[#This Row],[Whole Building:Facility Total Electric Demand Power '[W'](Hourly) ]]/1000</f>
        <v>7.5445492451624556</v>
      </c>
    </row>
    <row r="400" spans="1:3" x14ac:dyDescent="0.25">
      <c r="A400" s="9" t="s">
        <v>303</v>
      </c>
      <c r="B400" s="12">
        <v>7547.3181148374397</v>
      </c>
      <c r="C400">
        <f>SAFADModel_final_000037[[#This Row],[Whole Building:Facility Total Electric Demand Power '[W'](Hourly) ]]/1000</f>
        <v>7.5473181148374398</v>
      </c>
    </row>
    <row r="401" spans="1:3" x14ac:dyDescent="0.25">
      <c r="A401" s="9" t="s">
        <v>304</v>
      </c>
      <c r="B401" s="12">
        <v>7545.6523955018092</v>
      </c>
      <c r="C401">
        <f>SAFADModel_final_000037[[#This Row],[Whole Building:Facility Total Electric Demand Power '[W'](Hourly) ]]/1000</f>
        <v>7.5456523955018096</v>
      </c>
    </row>
    <row r="402" spans="1:3" x14ac:dyDescent="0.25">
      <c r="A402" s="9" t="s">
        <v>305</v>
      </c>
      <c r="B402" s="12">
        <v>7530.9221780877851</v>
      </c>
      <c r="C402">
        <f>SAFADModel_final_000037[[#This Row],[Whole Building:Facility Total Electric Demand Power '[W'](Hourly) ]]/1000</f>
        <v>7.5309221780877849</v>
      </c>
    </row>
    <row r="403" spans="1:3" x14ac:dyDescent="0.25">
      <c r="A403" s="9" t="s">
        <v>306</v>
      </c>
      <c r="B403" s="12">
        <v>7505.8422929818271</v>
      </c>
      <c r="C403">
        <f>SAFADModel_final_000037[[#This Row],[Whole Building:Facility Total Electric Demand Power '[W'](Hourly) ]]/1000</f>
        <v>7.5058422929818267</v>
      </c>
    </row>
    <row r="404" spans="1:3" x14ac:dyDescent="0.25">
      <c r="A404" s="9" t="s">
        <v>307</v>
      </c>
      <c r="B404" s="12">
        <v>7470.1163323015235</v>
      </c>
      <c r="C404">
        <f>SAFADModel_final_000037[[#This Row],[Whole Building:Facility Total Electric Demand Power '[W'](Hourly) ]]/1000</f>
        <v>7.4701163323015232</v>
      </c>
    </row>
    <row r="405" spans="1:3" x14ac:dyDescent="0.25">
      <c r="A405" s="9" t="s">
        <v>308</v>
      </c>
      <c r="B405" s="12">
        <v>7428.6606512451981</v>
      </c>
      <c r="C405">
        <f>SAFADModel_final_000037[[#This Row],[Whole Building:Facility Total Electric Demand Power '[W'](Hourly) ]]/1000</f>
        <v>7.428660651245198</v>
      </c>
    </row>
    <row r="406" spans="1:3" x14ac:dyDescent="0.25">
      <c r="A406" s="9" t="s">
        <v>309</v>
      </c>
      <c r="B406" s="12">
        <v>7406.2205803302286</v>
      </c>
      <c r="C406">
        <f>SAFADModel_final_000037[[#This Row],[Whole Building:Facility Total Electric Demand Power '[W'](Hourly) ]]/1000</f>
        <v>7.4062205803302286</v>
      </c>
    </row>
    <row r="407" spans="1:3" x14ac:dyDescent="0.25">
      <c r="A407" s="9" t="s">
        <v>310</v>
      </c>
      <c r="B407" s="12">
        <v>7367.0379067882213</v>
      </c>
      <c r="C407">
        <f>SAFADModel_final_000037[[#This Row],[Whole Building:Facility Total Electric Demand Power '[W'](Hourly) ]]/1000</f>
        <v>7.3670379067882212</v>
      </c>
    </row>
    <row r="408" spans="1:3" x14ac:dyDescent="0.25">
      <c r="A408" s="9" t="s">
        <v>311</v>
      </c>
      <c r="B408" s="12">
        <v>7330.2142280215012</v>
      </c>
      <c r="C408">
        <f>SAFADModel_final_000037[[#This Row],[Whole Building:Facility Total Electric Demand Power '[W'](Hourly) ]]/1000</f>
        <v>7.330214228021501</v>
      </c>
    </row>
    <row r="409" spans="1:3" x14ac:dyDescent="0.25">
      <c r="A409" s="9" t="s">
        <v>312</v>
      </c>
      <c r="B409" s="12">
        <v>7292.3734427341215</v>
      </c>
      <c r="C409">
        <f>SAFADModel_final_000037[[#This Row],[Whole Building:Facility Total Electric Demand Power '[W'](Hourly) ]]/1000</f>
        <v>7.2923734427341218</v>
      </c>
    </row>
    <row r="410" spans="1:3" x14ac:dyDescent="0.25">
      <c r="A410" s="9" t="s">
        <v>313</v>
      </c>
      <c r="B410" s="12">
        <v>7272.289038946933</v>
      </c>
      <c r="C410">
        <f>SAFADModel_final_000037[[#This Row],[Whole Building:Facility Total Electric Demand Power '[W'](Hourly) ]]/1000</f>
        <v>7.2722890389469335</v>
      </c>
    </row>
    <row r="411" spans="1:3" x14ac:dyDescent="0.25">
      <c r="A411" s="9" t="s">
        <v>314</v>
      </c>
      <c r="B411" s="12">
        <v>7254.1901851303455</v>
      </c>
      <c r="C411">
        <f>SAFADModel_final_000037[[#This Row],[Whole Building:Facility Total Electric Demand Power '[W'](Hourly) ]]/1000</f>
        <v>7.2541901851303452</v>
      </c>
    </row>
    <row r="412" spans="1:3" x14ac:dyDescent="0.25">
      <c r="A412" s="9" t="s">
        <v>315</v>
      </c>
      <c r="B412" s="12">
        <v>7240.0410853975527</v>
      </c>
      <c r="C412">
        <f>SAFADModel_final_000037[[#This Row],[Whole Building:Facility Total Electric Demand Power '[W'](Hourly) ]]/1000</f>
        <v>7.2400410853975528</v>
      </c>
    </row>
    <row r="413" spans="1:3" x14ac:dyDescent="0.25">
      <c r="A413" s="9" t="s">
        <v>316</v>
      </c>
      <c r="B413" s="12">
        <v>7220.435299992153</v>
      </c>
      <c r="C413">
        <f>SAFADModel_final_000037[[#This Row],[Whole Building:Facility Total Electric Demand Power '[W'](Hourly) ]]/1000</f>
        <v>7.2204352999921531</v>
      </c>
    </row>
    <row r="414" spans="1:3" x14ac:dyDescent="0.25">
      <c r="A414" s="9" t="s">
        <v>317</v>
      </c>
      <c r="B414" s="12">
        <v>7203.7590936106199</v>
      </c>
      <c r="C414">
        <f>SAFADModel_final_000037[[#This Row],[Whole Building:Facility Total Electric Demand Power '[W'](Hourly) ]]/1000</f>
        <v>7.2037590936106195</v>
      </c>
    </row>
    <row r="415" spans="1:3" x14ac:dyDescent="0.25">
      <c r="A415" s="9" t="s">
        <v>318</v>
      </c>
      <c r="B415" s="12">
        <v>7211.6835266498965</v>
      </c>
      <c r="C415">
        <f>SAFADModel_final_000037[[#This Row],[Whole Building:Facility Total Electric Demand Power '[W'](Hourly) ]]/1000</f>
        <v>7.2116835266498969</v>
      </c>
    </row>
    <row r="416" spans="1:3" x14ac:dyDescent="0.25">
      <c r="A416" s="9" t="s">
        <v>319</v>
      </c>
      <c r="B416" s="12">
        <v>7273.42624725516</v>
      </c>
      <c r="C416">
        <f>SAFADModel_final_000037[[#This Row],[Whole Building:Facility Total Electric Demand Power '[W'](Hourly) ]]/1000</f>
        <v>7.2734262472551601</v>
      </c>
    </row>
    <row r="417" spans="1:3" x14ac:dyDescent="0.25">
      <c r="A417" s="9" t="s">
        <v>320</v>
      </c>
      <c r="B417" s="12">
        <v>7352.6019341311794</v>
      </c>
      <c r="C417">
        <f>SAFADModel_final_000037[[#This Row],[Whole Building:Facility Total Electric Demand Power '[W'](Hourly) ]]/1000</f>
        <v>7.3526019341311795</v>
      </c>
    </row>
    <row r="418" spans="1:3" x14ac:dyDescent="0.25">
      <c r="A418" s="9" t="s">
        <v>321</v>
      </c>
      <c r="B418" s="12">
        <v>7420.7070228851562</v>
      </c>
      <c r="C418">
        <f>SAFADModel_final_000037[[#This Row],[Whole Building:Facility Total Electric Demand Power '[W'](Hourly) ]]/1000</f>
        <v>7.4207070228851562</v>
      </c>
    </row>
    <row r="419" spans="1:3" x14ac:dyDescent="0.25">
      <c r="A419" s="9" t="s">
        <v>322</v>
      </c>
      <c r="B419" s="12">
        <v>7463.4609533421562</v>
      </c>
      <c r="C419">
        <f>SAFADModel_final_000037[[#This Row],[Whole Building:Facility Total Electric Demand Power '[W'](Hourly) ]]/1000</f>
        <v>7.4634609533421559</v>
      </c>
    </row>
    <row r="420" spans="1:3" x14ac:dyDescent="0.25">
      <c r="A420" s="9" t="s">
        <v>323</v>
      </c>
      <c r="B420" s="12">
        <v>7505.2714498806999</v>
      </c>
      <c r="C420">
        <f>SAFADModel_final_000037[[#This Row],[Whole Building:Facility Total Electric Demand Power '[W'](Hourly) ]]/1000</f>
        <v>7.5052714498807003</v>
      </c>
    </row>
    <row r="421" spans="1:3" x14ac:dyDescent="0.25">
      <c r="A421" s="9" t="s">
        <v>324</v>
      </c>
      <c r="B421" s="12">
        <v>7536.4254787530263</v>
      </c>
      <c r="C421">
        <f>SAFADModel_final_000037[[#This Row],[Whole Building:Facility Total Electric Demand Power '[W'](Hourly) ]]/1000</f>
        <v>7.536425478753026</v>
      </c>
    </row>
    <row r="422" spans="1:3" x14ac:dyDescent="0.25">
      <c r="A422" s="9" t="s">
        <v>325</v>
      </c>
      <c r="B422" s="12">
        <v>7555.0735139057215</v>
      </c>
      <c r="C422">
        <f>SAFADModel_final_000037[[#This Row],[Whole Building:Facility Total Electric Demand Power '[W'](Hourly) ]]/1000</f>
        <v>7.5550735139057217</v>
      </c>
    </row>
    <row r="423" spans="1:3" x14ac:dyDescent="0.25">
      <c r="A423" s="9" t="s">
        <v>326</v>
      </c>
      <c r="B423" s="12">
        <v>7553.9267367642742</v>
      </c>
      <c r="C423">
        <f>SAFADModel_final_000037[[#This Row],[Whole Building:Facility Total Electric Demand Power '[W'](Hourly) ]]/1000</f>
        <v>7.5539267367642742</v>
      </c>
    </row>
    <row r="424" spans="1:3" x14ac:dyDescent="0.25">
      <c r="A424" s="9" t="s">
        <v>327</v>
      </c>
      <c r="B424" s="12">
        <v>7529.5078450906794</v>
      </c>
      <c r="C424">
        <f>SAFADModel_final_000037[[#This Row],[Whole Building:Facility Total Electric Demand Power '[W'](Hourly) ]]/1000</f>
        <v>7.5295078450906798</v>
      </c>
    </row>
    <row r="425" spans="1:3" x14ac:dyDescent="0.25">
      <c r="A425" s="9" t="s">
        <v>328</v>
      </c>
      <c r="B425" s="12">
        <v>7476.0897547463574</v>
      </c>
      <c r="C425">
        <f>SAFADModel_final_000037[[#This Row],[Whole Building:Facility Total Electric Demand Power '[W'](Hourly) ]]/1000</f>
        <v>7.476089754746357</v>
      </c>
    </row>
    <row r="426" spans="1:3" x14ac:dyDescent="0.25">
      <c r="A426" s="9" t="s">
        <v>329</v>
      </c>
      <c r="B426" s="12">
        <v>7421.3334265555031</v>
      </c>
      <c r="C426">
        <f>SAFADModel_final_000037[[#This Row],[Whole Building:Facility Total Electric Demand Power '[W'](Hourly) ]]/1000</f>
        <v>7.4213334265555035</v>
      </c>
    </row>
    <row r="427" spans="1:3" x14ac:dyDescent="0.25">
      <c r="A427" s="9" t="s">
        <v>330</v>
      </c>
      <c r="B427" s="12">
        <v>7378.0732766990159</v>
      </c>
      <c r="C427">
        <f>SAFADModel_final_000037[[#This Row],[Whole Building:Facility Total Electric Demand Power '[W'](Hourly) ]]/1000</f>
        <v>7.3780732766990162</v>
      </c>
    </row>
    <row r="428" spans="1:3" x14ac:dyDescent="0.25">
      <c r="A428" s="9" t="s">
        <v>331</v>
      </c>
      <c r="B428" s="12">
        <v>7353.9656002808042</v>
      </c>
      <c r="C428">
        <f>SAFADModel_final_000037[[#This Row],[Whole Building:Facility Total Electric Demand Power '[W'](Hourly) ]]/1000</f>
        <v>7.3539656002808043</v>
      </c>
    </row>
    <row r="429" spans="1:3" x14ac:dyDescent="0.25">
      <c r="A429" s="9" t="s">
        <v>332</v>
      </c>
      <c r="B429" s="12">
        <v>7337.8205768391463</v>
      </c>
      <c r="C429">
        <f>SAFADModel_final_000037[[#This Row],[Whole Building:Facility Total Electric Demand Power '[W'](Hourly) ]]/1000</f>
        <v>7.337820576839146</v>
      </c>
    </row>
    <row r="430" spans="1:3" x14ac:dyDescent="0.25">
      <c r="A430" s="9" t="s">
        <v>333</v>
      </c>
      <c r="B430" s="12">
        <v>7322.1929701101935</v>
      </c>
      <c r="C430">
        <f>SAFADModel_final_000037[[#This Row],[Whole Building:Facility Total Electric Demand Power '[W'](Hourly) ]]/1000</f>
        <v>7.3221929701101933</v>
      </c>
    </row>
    <row r="431" spans="1:3" x14ac:dyDescent="0.25">
      <c r="A431" s="9" t="s">
        <v>334</v>
      </c>
      <c r="B431" s="12">
        <v>7301.9242696582287</v>
      </c>
      <c r="C431">
        <f>SAFADModel_final_000037[[#This Row],[Whole Building:Facility Total Electric Demand Power '[W'](Hourly) ]]/1000</f>
        <v>7.3019242696582287</v>
      </c>
    </row>
    <row r="432" spans="1:3" x14ac:dyDescent="0.25">
      <c r="A432" s="9" t="s">
        <v>335</v>
      </c>
      <c r="B432" s="12">
        <v>7288.4085094390939</v>
      </c>
      <c r="C432">
        <f>SAFADModel_final_000037[[#This Row],[Whole Building:Facility Total Electric Demand Power '[W'](Hourly) ]]/1000</f>
        <v>7.288408509439094</v>
      </c>
    </row>
    <row r="433" spans="1:3" x14ac:dyDescent="0.25">
      <c r="A433" s="9" t="s">
        <v>336</v>
      </c>
      <c r="B433" s="12">
        <v>7276.1306257526221</v>
      </c>
      <c r="C433">
        <f>SAFADModel_final_000037[[#This Row],[Whole Building:Facility Total Electric Demand Power '[W'](Hourly) ]]/1000</f>
        <v>7.2761306257526224</v>
      </c>
    </row>
    <row r="434" spans="1:3" x14ac:dyDescent="0.25">
      <c r="A434" s="9" t="s">
        <v>337</v>
      </c>
      <c r="B434" s="12">
        <v>7271.5122552247167</v>
      </c>
      <c r="C434">
        <f>SAFADModel_final_000037[[#This Row],[Whole Building:Facility Total Electric Demand Power '[W'](Hourly) ]]/1000</f>
        <v>7.2715122552247164</v>
      </c>
    </row>
    <row r="435" spans="1:3" x14ac:dyDescent="0.25">
      <c r="A435" s="9" t="s">
        <v>338</v>
      </c>
      <c r="B435" s="12">
        <v>7271.3005295499779</v>
      </c>
      <c r="C435">
        <f>SAFADModel_final_000037[[#This Row],[Whole Building:Facility Total Electric Demand Power '[W'](Hourly) ]]/1000</f>
        <v>7.2713005295499782</v>
      </c>
    </row>
    <row r="436" spans="1:3" x14ac:dyDescent="0.25">
      <c r="A436" s="9" t="s">
        <v>339</v>
      </c>
      <c r="B436" s="12">
        <v>7255.0469509221175</v>
      </c>
      <c r="C436">
        <f>SAFADModel_final_000037[[#This Row],[Whole Building:Facility Total Electric Demand Power '[W'](Hourly) ]]/1000</f>
        <v>7.2550469509221172</v>
      </c>
    </row>
    <row r="437" spans="1:3" x14ac:dyDescent="0.25">
      <c r="A437" s="9" t="s">
        <v>340</v>
      </c>
      <c r="B437" s="12">
        <v>7212.0691975846739</v>
      </c>
      <c r="C437">
        <f>SAFADModel_final_000037[[#This Row],[Whole Building:Facility Total Electric Demand Power '[W'](Hourly) ]]/1000</f>
        <v>7.2120691975846736</v>
      </c>
    </row>
    <row r="438" spans="1:3" x14ac:dyDescent="0.25">
      <c r="A438" s="9" t="s">
        <v>341</v>
      </c>
      <c r="B438" s="12">
        <v>7168.0740498979867</v>
      </c>
      <c r="C438">
        <f>SAFADModel_final_000037[[#This Row],[Whole Building:Facility Total Electric Demand Power '[W'](Hourly) ]]/1000</f>
        <v>7.1680740498979869</v>
      </c>
    </row>
    <row r="439" spans="1:3" x14ac:dyDescent="0.25">
      <c r="A439" s="9" t="s">
        <v>342</v>
      </c>
      <c r="B439" s="12">
        <v>7170.6222163226585</v>
      </c>
      <c r="C439">
        <f>SAFADModel_final_000037[[#This Row],[Whole Building:Facility Total Electric Demand Power '[W'](Hourly) ]]/1000</f>
        <v>7.1706222163226583</v>
      </c>
    </row>
    <row r="440" spans="1:3" x14ac:dyDescent="0.25">
      <c r="A440" s="9" t="s">
        <v>343</v>
      </c>
      <c r="B440" s="12">
        <v>7264.6008390083553</v>
      </c>
      <c r="C440">
        <f>SAFADModel_final_000037[[#This Row],[Whole Building:Facility Total Electric Demand Power '[W'](Hourly) ]]/1000</f>
        <v>7.264600839008355</v>
      </c>
    </row>
    <row r="441" spans="1:3" x14ac:dyDescent="0.25">
      <c r="A441" s="9" t="s">
        <v>344</v>
      </c>
      <c r="B441" s="12">
        <v>7383.4840377233268</v>
      </c>
      <c r="C441">
        <f>SAFADModel_final_000037[[#This Row],[Whole Building:Facility Total Electric Demand Power '[W'](Hourly) ]]/1000</f>
        <v>7.3834840377233268</v>
      </c>
    </row>
    <row r="442" spans="1:3" x14ac:dyDescent="0.25">
      <c r="A442" s="9" t="s">
        <v>345</v>
      </c>
      <c r="B442" s="12">
        <v>7469.5351611242468</v>
      </c>
      <c r="C442">
        <f>SAFADModel_final_000037[[#This Row],[Whole Building:Facility Total Electric Demand Power '[W'](Hourly) ]]/1000</f>
        <v>7.4695351611242469</v>
      </c>
    </row>
    <row r="443" spans="1:3" x14ac:dyDescent="0.25">
      <c r="A443" s="9" t="s">
        <v>346</v>
      </c>
      <c r="B443" s="12">
        <v>7512.991622089151</v>
      </c>
      <c r="C443">
        <f>SAFADModel_final_000037[[#This Row],[Whole Building:Facility Total Electric Demand Power '[W'](Hourly) ]]/1000</f>
        <v>7.5129916220891513</v>
      </c>
    </row>
    <row r="444" spans="1:3" x14ac:dyDescent="0.25">
      <c r="A444" s="9" t="s">
        <v>347</v>
      </c>
      <c r="B444" s="12">
        <v>7546.5901280709877</v>
      </c>
      <c r="C444">
        <f>SAFADModel_final_000037[[#This Row],[Whole Building:Facility Total Electric Demand Power '[W'](Hourly) ]]/1000</f>
        <v>7.5465901280709877</v>
      </c>
    </row>
    <row r="445" spans="1:3" x14ac:dyDescent="0.25">
      <c r="A445" s="9" t="s">
        <v>348</v>
      </c>
      <c r="B445" s="12">
        <v>7568.227211738601</v>
      </c>
      <c r="C445">
        <f>SAFADModel_final_000037[[#This Row],[Whole Building:Facility Total Electric Demand Power '[W'](Hourly) ]]/1000</f>
        <v>7.5682272117386011</v>
      </c>
    </row>
    <row r="446" spans="1:3" x14ac:dyDescent="0.25">
      <c r="A446" s="9" t="s">
        <v>349</v>
      </c>
      <c r="B446" s="12">
        <v>7579.8308935231389</v>
      </c>
      <c r="C446">
        <f>SAFADModel_final_000037[[#This Row],[Whole Building:Facility Total Electric Demand Power '[W'](Hourly) ]]/1000</f>
        <v>7.5798308935231393</v>
      </c>
    </row>
    <row r="447" spans="1:3" x14ac:dyDescent="0.25">
      <c r="A447" s="9" t="s">
        <v>350</v>
      </c>
      <c r="B447" s="12">
        <v>7582.6249227466869</v>
      </c>
      <c r="C447">
        <f>SAFADModel_final_000037[[#This Row],[Whole Building:Facility Total Electric Demand Power '[W'](Hourly) ]]/1000</f>
        <v>7.5826249227466871</v>
      </c>
    </row>
    <row r="448" spans="1:3" x14ac:dyDescent="0.25">
      <c r="A448" s="9" t="s">
        <v>351</v>
      </c>
      <c r="B448" s="12">
        <v>7570.5821748113967</v>
      </c>
      <c r="C448">
        <f>SAFADModel_final_000037[[#This Row],[Whole Building:Facility Total Electric Demand Power '[W'](Hourly) ]]/1000</f>
        <v>7.5705821748113964</v>
      </c>
    </row>
    <row r="449" spans="1:3" x14ac:dyDescent="0.25">
      <c r="A449" s="9" t="s">
        <v>352</v>
      </c>
      <c r="B449" s="12">
        <v>7554.0469928612329</v>
      </c>
      <c r="C449">
        <f>SAFADModel_final_000037[[#This Row],[Whole Building:Facility Total Electric Demand Power '[W'](Hourly) ]]/1000</f>
        <v>7.5540469928612328</v>
      </c>
    </row>
    <row r="450" spans="1:3" x14ac:dyDescent="0.25">
      <c r="A450" s="9" t="s">
        <v>353</v>
      </c>
      <c r="B450" s="12">
        <v>7534.0823440269387</v>
      </c>
      <c r="C450">
        <f>SAFADModel_final_000037[[#This Row],[Whole Building:Facility Total Electric Demand Power '[W'](Hourly) ]]/1000</f>
        <v>7.5340823440269391</v>
      </c>
    </row>
    <row r="451" spans="1:3" x14ac:dyDescent="0.25">
      <c r="A451" s="9" t="s">
        <v>354</v>
      </c>
      <c r="B451" s="12">
        <v>7506.4310526302734</v>
      </c>
      <c r="C451">
        <f>SAFADModel_final_000037[[#This Row],[Whole Building:Facility Total Electric Demand Power '[W'](Hourly) ]]/1000</f>
        <v>7.5064310526302735</v>
      </c>
    </row>
    <row r="452" spans="1:3" x14ac:dyDescent="0.25">
      <c r="A452" s="9" t="s">
        <v>355</v>
      </c>
      <c r="B452" s="12">
        <v>7463.9168398107759</v>
      </c>
      <c r="C452">
        <f>SAFADModel_final_000037[[#This Row],[Whole Building:Facility Total Electric Demand Power '[W'](Hourly) ]]/1000</f>
        <v>7.4639168398107758</v>
      </c>
    </row>
    <row r="453" spans="1:3" x14ac:dyDescent="0.25">
      <c r="A453" s="9" t="s">
        <v>356</v>
      </c>
      <c r="B453" s="12">
        <v>7407.6665065692468</v>
      </c>
      <c r="C453">
        <f>SAFADModel_final_000037[[#This Row],[Whole Building:Facility Total Electric Demand Power '[W'](Hourly) ]]/1000</f>
        <v>7.4076665065692469</v>
      </c>
    </row>
    <row r="454" spans="1:3" x14ac:dyDescent="0.25">
      <c r="A454" s="9" t="s">
        <v>357</v>
      </c>
      <c r="B454" s="12">
        <v>7365.2604688883193</v>
      </c>
      <c r="C454">
        <f>SAFADModel_final_000037[[#This Row],[Whole Building:Facility Total Electric Demand Power '[W'](Hourly) ]]/1000</f>
        <v>7.3652604688883194</v>
      </c>
    </row>
    <row r="455" spans="1:3" x14ac:dyDescent="0.25">
      <c r="A455" s="9" t="s">
        <v>358</v>
      </c>
      <c r="B455" s="12">
        <v>7311.1841431879511</v>
      </c>
      <c r="C455">
        <f>SAFADModel_final_000037[[#This Row],[Whole Building:Facility Total Electric Demand Power '[W'](Hourly) ]]/1000</f>
        <v>7.3111841431879512</v>
      </c>
    </row>
    <row r="456" spans="1:3" x14ac:dyDescent="0.25">
      <c r="A456" s="9" t="s">
        <v>359</v>
      </c>
      <c r="B456" s="12">
        <v>7250.1909823413271</v>
      </c>
      <c r="C456">
        <f>SAFADModel_final_000037[[#This Row],[Whole Building:Facility Total Electric Demand Power '[W'](Hourly) ]]/1000</f>
        <v>7.2501909823413273</v>
      </c>
    </row>
    <row r="457" spans="1:3" x14ac:dyDescent="0.25">
      <c r="A457" s="9" t="s">
        <v>360</v>
      </c>
      <c r="B457" s="12">
        <v>7208.9133486136589</v>
      </c>
      <c r="C457">
        <f>SAFADModel_final_000037[[#This Row],[Whole Building:Facility Total Electric Demand Power '[W'](Hourly) ]]/1000</f>
        <v>7.2089133486136587</v>
      </c>
    </row>
    <row r="458" spans="1:3" x14ac:dyDescent="0.25">
      <c r="A458" s="9" t="s">
        <v>629</v>
      </c>
      <c r="B458" s="12">
        <v>7236.4033323104532</v>
      </c>
      <c r="C458">
        <f>SAFADModel_final_000037[[#This Row],[Whole Building:Facility Total Electric Demand Power '[W'](Hourly) ]]/1000</f>
        <v>7.2364033323104531</v>
      </c>
    </row>
    <row r="459" spans="1:3" x14ac:dyDescent="0.25">
      <c r="A459" s="9" t="s">
        <v>630</v>
      </c>
      <c r="B459" s="12">
        <v>7278.0603214831463</v>
      </c>
      <c r="C459">
        <f>SAFADModel_final_000037[[#This Row],[Whole Building:Facility Total Electric Demand Power '[W'](Hourly) ]]/1000</f>
        <v>7.2780603214831459</v>
      </c>
    </row>
    <row r="460" spans="1:3" x14ac:dyDescent="0.25">
      <c r="A460" s="9" t="s">
        <v>631</v>
      </c>
      <c r="B460" s="12">
        <v>7292.006354938675</v>
      </c>
      <c r="C460">
        <f>SAFADModel_final_000037[[#This Row],[Whole Building:Facility Total Electric Demand Power '[W'](Hourly) ]]/1000</f>
        <v>7.2920063549386747</v>
      </c>
    </row>
    <row r="461" spans="1:3" x14ac:dyDescent="0.25">
      <c r="A461" s="9" t="s">
        <v>632</v>
      </c>
      <c r="B461" s="12">
        <v>7248.1095171598745</v>
      </c>
      <c r="C461">
        <f>SAFADModel_final_000037[[#This Row],[Whole Building:Facility Total Electric Demand Power '[W'](Hourly) ]]/1000</f>
        <v>7.2481095171598744</v>
      </c>
    </row>
    <row r="462" spans="1:3" x14ac:dyDescent="0.25">
      <c r="A462" s="9" t="s">
        <v>633</v>
      </c>
      <c r="B462" s="12">
        <v>7189.1877519413429</v>
      </c>
      <c r="C462">
        <f>SAFADModel_final_000037[[#This Row],[Whole Building:Facility Total Electric Demand Power '[W'](Hourly) ]]/1000</f>
        <v>7.1891877519413425</v>
      </c>
    </row>
    <row r="463" spans="1:3" x14ac:dyDescent="0.25">
      <c r="A463" s="9" t="s">
        <v>634</v>
      </c>
      <c r="B463" s="12">
        <v>7175.710570932396</v>
      </c>
      <c r="C463">
        <f>SAFADModel_final_000037[[#This Row],[Whole Building:Facility Total Electric Demand Power '[W'](Hourly) ]]/1000</f>
        <v>7.1757105709323961</v>
      </c>
    </row>
    <row r="464" spans="1:3" x14ac:dyDescent="0.25">
      <c r="A464" s="9" t="s">
        <v>635</v>
      </c>
      <c r="B464" s="12">
        <v>7257.6230398685757</v>
      </c>
      <c r="C464">
        <f>SAFADModel_final_000037[[#This Row],[Whole Building:Facility Total Electric Demand Power '[W'](Hourly) ]]/1000</f>
        <v>7.2576230398685757</v>
      </c>
    </row>
    <row r="465" spans="1:3" x14ac:dyDescent="0.25">
      <c r="A465" s="9" t="s">
        <v>636</v>
      </c>
      <c r="B465" s="12">
        <v>7364.5940436357641</v>
      </c>
      <c r="C465">
        <f>SAFADModel_final_000037[[#This Row],[Whole Building:Facility Total Electric Demand Power '[W'](Hourly) ]]/1000</f>
        <v>7.3645940436357638</v>
      </c>
    </row>
    <row r="466" spans="1:3" x14ac:dyDescent="0.25">
      <c r="A466" s="9" t="s">
        <v>637</v>
      </c>
      <c r="B466" s="12">
        <v>7444.87504282596</v>
      </c>
      <c r="C466">
        <f>SAFADModel_final_000037[[#This Row],[Whole Building:Facility Total Electric Demand Power '[W'](Hourly) ]]/1000</f>
        <v>7.4448750428259602</v>
      </c>
    </row>
    <row r="467" spans="1:3" x14ac:dyDescent="0.25">
      <c r="A467" s="9" t="s">
        <v>638</v>
      </c>
      <c r="B467" s="12">
        <v>7499.7511223634719</v>
      </c>
      <c r="C467">
        <f>SAFADModel_final_000037[[#This Row],[Whole Building:Facility Total Electric Demand Power '[W'](Hourly) ]]/1000</f>
        <v>7.4997511223634721</v>
      </c>
    </row>
    <row r="468" spans="1:3" x14ac:dyDescent="0.25">
      <c r="A468" s="9" t="s">
        <v>639</v>
      </c>
      <c r="B468" s="12">
        <v>7538.3055942796536</v>
      </c>
      <c r="C468">
        <f>SAFADModel_final_000037[[#This Row],[Whole Building:Facility Total Electric Demand Power '[W'](Hourly) ]]/1000</f>
        <v>7.5383055942796533</v>
      </c>
    </row>
    <row r="469" spans="1:3" x14ac:dyDescent="0.25">
      <c r="A469" s="9" t="s">
        <v>640</v>
      </c>
      <c r="B469" s="12">
        <v>7572.9983233077392</v>
      </c>
      <c r="C469">
        <f>SAFADModel_final_000037[[#This Row],[Whole Building:Facility Total Electric Demand Power '[W'](Hourly) ]]/1000</f>
        <v>7.5729983233077389</v>
      </c>
    </row>
    <row r="470" spans="1:3" x14ac:dyDescent="0.25">
      <c r="A470" s="9" t="s">
        <v>641</v>
      </c>
      <c r="B470" s="12">
        <v>7601.6418955039853</v>
      </c>
      <c r="C470">
        <f>SAFADModel_final_000037[[#This Row],[Whole Building:Facility Total Electric Demand Power '[W'](Hourly) ]]/1000</f>
        <v>7.6016418955039855</v>
      </c>
    </row>
    <row r="471" spans="1:3" x14ac:dyDescent="0.25">
      <c r="A471" s="9" t="s">
        <v>642</v>
      </c>
      <c r="B471" s="12">
        <v>7613.0084781229534</v>
      </c>
      <c r="C471">
        <f>SAFADModel_final_000037[[#This Row],[Whole Building:Facility Total Electric Demand Power '[W'](Hourly) ]]/1000</f>
        <v>7.6130084781229534</v>
      </c>
    </row>
    <row r="472" spans="1:3" x14ac:dyDescent="0.25">
      <c r="A472" s="9" t="s">
        <v>643</v>
      </c>
      <c r="B472" s="12">
        <v>7601.0746087618545</v>
      </c>
      <c r="C472">
        <f>SAFADModel_final_000037[[#This Row],[Whole Building:Facility Total Electric Demand Power '[W'](Hourly) ]]/1000</f>
        <v>7.6010746087618548</v>
      </c>
    </row>
    <row r="473" spans="1:3" x14ac:dyDescent="0.25">
      <c r="A473" s="9" t="s">
        <v>644</v>
      </c>
      <c r="B473" s="12">
        <v>7567.9098997632782</v>
      </c>
      <c r="C473">
        <f>SAFADModel_final_000037[[#This Row],[Whole Building:Facility Total Electric Demand Power '[W'](Hourly) ]]/1000</f>
        <v>7.5679098997632783</v>
      </c>
    </row>
    <row r="474" spans="1:3" x14ac:dyDescent="0.25">
      <c r="A474" s="9" t="s">
        <v>645</v>
      </c>
      <c r="B474" s="12">
        <v>7532.1175101757117</v>
      </c>
      <c r="C474">
        <f>SAFADModel_final_000037[[#This Row],[Whole Building:Facility Total Electric Demand Power '[W'](Hourly) ]]/1000</f>
        <v>7.5321175101757118</v>
      </c>
    </row>
    <row r="475" spans="1:3" x14ac:dyDescent="0.25">
      <c r="A475" s="9" t="s">
        <v>646</v>
      </c>
      <c r="B475" s="12">
        <v>7501.4541015394252</v>
      </c>
      <c r="C475">
        <f>SAFADModel_final_000037[[#This Row],[Whole Building:Facility Total Electric Demand Power '[W'](Hourly) ]]/1000</f>
        <v>7.5014541015394256</v>
      </c>
    </row>
    <row r="476" spans="1:3" x14ac:dyDescent="0.25">
      <c r="A476" s="9" t="s">
        <v>647</v>
      </c>
      <c r="B476" s="12">
        <v>7477.1356577915831</v>
      </c>
      <c r="C476">
        <f>SAFADModel_final_000037[[#This Row],[Whole Building:Facility Total Electric Demand Power '[W'](Hourly) ]]/1000</f>
        <v>7.4771356577915835</v>
      </c>
    </row>
    <row r="477" spans="1:3" x14ac:dyDescent="0.25">
      <c r="A477" s="9" t="s">
        <v>648</v>
      </c>
      <c r="B477" s="12">
        <v>7463.0677594629224</v>
      </c>
      <c r="C477">
        <f>SAFADModel_final_000037[[#This Row],[Whole Building:Facility Total Electric Demand Power '[W'](Hourly) ]]/1000</f>
        <v>7.4630677594629224</v>
      </c>
    </row>
    <row r="478" spans="1:3" x14ac:dyDescent="0.25">
      <c r="A478" s="9" t="s">
        <v>649</v>
      </c>
      <c r="B478" s="12">
        <v>7450.0372089480952</v>
      </c>
      <c r="C478">
        <f>SAFADModel_final_000037[[#This Row],[Whole Building:Facility Total Electric Demand Power '[W'](Hourly) ]]/1000</f>
        <v>7.4500372089480953</v>
      </c>
    </row>
    <row r="479" spans="1:3" x14ac:dyDescent="0.25">
      <c r="A479" s="9" t="s">
        <v>650</v>
      </c>
      <c r="B479" s="12">
        <v>7439.8391232100212</v>
      </c>
      <c r="C479">
        <f>SAFADModel_final_000037[[#This Row],[Whole Building:Facility Total Electric Demand Power '[W'](Hourly) ]]/1000</f>
        <v>7.4398391232100209</v>
      </c>
    </row>
    <row r="480" spans="1:3" x14ac:dyDescent="0.25">
      <c r="A480" s="9" t="s">
        <v>651</v>
      </c>
      <c r="B480" s="12">
        <v>7425.9407148753735</v>
      </c>
      <c r="C480">
        <f>SAFADModel_final_000037[[#This Row],[Whole Building:Facility Total Electric Demand Power '[W'](Hourly) ]]/1000</f>
        <v>7.4259407148753738</v>
      </c>
    </row>
    <row r="481" spans="1:3" x14ac:dyDescent="0.25">
      <c r="A481" s="9" t="s">
        <v>652</v>
      </c>
      <c r="B481" s="12">
        <v>7396.6921947750607</v>
      </c>
      <c r="C481">
        <f>SAFADModel_final_000037[[#This Row],[Whole Building:Facility Total Electric Demand Power '[W'](Hourly) ]]/1000</f>
        <v>7.3966921947750608</v>
      </c>
    </row>
    <row r="482" spans="1:3" x14ac:dyDescent="0.25">
      <c r="A482" s="9" t="s">
        <v>653</v>
      </c>
      <c r="B482" s="12">
        <v>7357.4797547298303</v>
      </c>
      <c r="C482">
        <f>SAFADModel_final_000037[[#This Row],[Whole Building:Facility Total Electric Demand Power '[W'](Hourly) ]]/1000</f>
        <v>7.3574797547298303</v>
      </c>
    </row>
    <row r="483" spans="1:3" x14ac:dyDescent="0.25">
      <c r="A483" s="9" t="s">
        <v>654</v>
      </c>
      <c r="B483" s="12">
        <v>7318.2010791359962</v>
      </c>
      <c r="C483">
        <f>SAFADModel_final_000037[[#This Row],[Whole Building:Facility Total Electric Demand Power '[W'](Hourly) ]]/1000</f>
        <v>7.3182010791359966</v>
      </c>
    </row>
    <row r="484" spans="1:3" x14ac:dyDescent="0.25">
      <c r="A484" s="9" t="s">
        <v>655</v>
      </c>
      <c r="B484" s="12">
        <v>7288.8328476732722</v>
      </c>
      <c r="C484">
        <f>SAFADModel_final_000037[[#This Row],[Whole Building:Facility Total Electric Demand Power '[W'](Hourly) ]]/1000</f>
        <v>7.2888328476732722</v>
      </c>
    </row>
    <row r="485" spans="1:3" x14ac:dyDescent="0.25">
      <c r="A485" s="9" t="s">
        <v>656</v>
      </c>
      <c r="B485" s="12">
        <v>7281.7899012427615</v>
      </c>
      <c r="C485">
        <f>SAFADModel_final_000037[[#This Row],[Whole Building:Facility Total Electric Demand Power '[W'](Hourly) ]]/1000</f>
        <v>7.2817899012427612</v>
      </c>
    </row>
    <row r="486" spans="1:3" x14ac:dyDescent="0.25">
      <c r="A486" s="9" t="s">
        <v>657</v>
      </c>
      <c r="B486" s="12">
        <v>7279.9927005087056</v>
      </c>
      <c r="C486">
        <f>SAFADModel_final_000037[[#This Row],[Whole Building:Facility Total Electric Demand Power '[W'](Hourly) ]]/1000</f>
        <v>7.2799927005087053</v>
      </c>
    </row>
    <row r="487" spans="1:3" x14ac:dyDescent="0.25">
      <c r="A487" s="9" t="s">
        <v>658</v>
      </c>
      <c r="B487" s="12">
        <v>7291.2946434503838</v>
      </c>
      <c r="C487">
        <f>SAFADModel_final_000037[[#This Row],[Whole Building:Facility Total Electric Demand Power '[W'](Hourly) ]]/1000</f>
        <v>7.2912946434503834</v>
      </c>
    </row>
    <row r="488" spans="1:3" x14ac:dyDescent="0.25">
      <c r="A488" s="9" t="s">
        <v>659</v>
      </c>
      <c r="B488" s="12">
        <v>7322.6233879501679</v>
      </c>
      <c r="C488">
        <f>SAFADModel_final_000037[[#This Row],[Whole Building:Facility Total Electric Demand Power '[W'](Hourly) ]]/1000</f>
        <v>7.3226233879501681</v>
      </c>
    </row>
    <row r="489" spans="1:3" x14ac:dyDescent="0.25">
      <c r="A489" s="9" t="s">
        <v>660</v>
      </c>
      <c r="B489" s="12">
        <v>7369.4105050569151</v>
      </c>
      <c r="C489">
        <f>SAFADModel_final_000037[[#This Row],[Whole Building:Facility Total Electric Demand Power '[W'](Hourly) ]]/1000</f>
        <v>7.3694105050569148</v>
      </c>
    </row>
    <row r="490" spans="1:3" x14ac:dyDescent="0.25">
      <c r="A490" s="9" t="s">
        <v>661</v>
      </c>
      <c r="B490" s="12">
        <v>7423.9314796800199</v>
      </c>
      <c r="C490">
        <f>SAFADModel_final_000037[[#This Row],[Whole Building:Facility Total Electric Demand Power '[W'](Hourly) ]]/1000</f>
        <v>7.4239314796800198</v>
      </c>
    </row>
    <row r="491" spans="1:3" x14ac:dyDescent="0.25">
      <c r="A491" s="9" t="s">
        <v>662</v>
      </c>
      <c r="B491" s="12">
        <v>7479.9975606295984</v>
      </c>
      <c r="C491">
        <f>SAFADModel_final_000037[[#This Row],[Whole Building:Facility Total Electric Demand Power '[W'](Hourly) ]]/1000</f>
        <v>7.4799975606295988</v>
      </c>
    </row>
    <row r="492" spans="1:3" x14ac:dyDescent="0.25">
      <c r="A492" s="9" t="s">
        <v>663</v>
      </c>
      <c r="B492" s="12">
        <v>7524.6607506624778</v>
      </c>
      <c r="C492">
        <f>SAFADModel_final_000037[[#This Row],[Whole Building:Facility Total Electric Demand Power '[W'](Hourly) ]]/1000</f>
        <v>7.5246607506624779</v>
      </c>
    </row>
    <row r="493" spans="1:3" x14ac:dyDescent="0.25">
      <c r="A493" s="9" t="s">
        <v>664</v>
      </c>
      <c r="B493" s="12">
        <v>7560.0830996373816</v>
      </c>
      <c r="C493">
        <f>SAFADModel_final_000037[[#This Row],[Whole Building:Facility Total Electric Demand Power '[W'](Hourly) ]]/1000</f>
        <v>7.5600830996373816</v>
      </c>
    </row>
    <row r="494" spans="1:3" x14ac:dyDescent="0.25">
      <c r="A494" s="9" t="s">
        <v>665</v>
      </c>
      <c r="B494" s="12">
        <v>7588.8429474102313</v>
      </c>
      <c r="C494">
        <f>SAFADModel_final_000037[[#This Row],[Whole Building:Facility Total Electric Demand Power '[W'](Hourly) ]]/1000</f>
        <v>7.5888429474102317</v>
      </c>
    </row>
    <row r="495" spans="1:3" x14ac:dyDescent="0.25">
      <c r="A495" s="9" t="s">
        <v>666</v>
      </c>
      <c r="B495" s="12">
        <v>7598.2752065832938</v>
      </c>
      <c r="C495">
        <f>SAFADModel_final_000037[[#This Row],[Whole Building:Facility Total Electric Demand Power '[W'](Hourly) ]]/1000</f>
        <v>7.5982752065832937</v>
      </c>
    </row>
    <row r="496" spans="1:3" x14ac:dyDescent="0.25">
      <c r="A496" s="9" t="s">
        <v>667</v>
      </c>
      <c r="B496" s="12">
        <v>7591.121383052222</v>
      </c>
      <c r="C496">
        <f>SAFADModel_final_000037[[#This Row],[Whole Building:Facility Total Electric Demand Power '[W'](Hourly) ]]/1000</f>
        <v>7.5911213830522222</v>
      </c>
    </row>
    <row r="497" spans="1:3" x14ac:dyDescent="0.25">
      <c r="A497" s="9" t="s">
        <v>668</v>
      </c>
      <c r="B497" s="12">
        <v>7574.2751766055299</v>
      </c>
      <c r="C497">
        <f>SAFADModel_final_000037[[#This Row],[Whole Building:Facility Total Electric Demand Power '[W'](Hourly) ]]/1000</f>
        <v>7.5742751766055303</v>
      </c>
    </row>
    <row r="498" spans="1:3" x14ac:dyDescent="0.25">
      <c r="A498" s="9" t="s">
        <v>669</v>
      </c>
      <c r="B498" s="12">
        <v>7550.9853063338924</v>
      </c>
      <c r="C498">
        <f>SAFADModel_final_000037[[#This Row],[Whole Building:Facility Total Electric Demand Power '[W'](Hourly) ]]/1000</f>
        <v>7.5509853063338923</v>
      </c>
    </row>
    <row r="499" spans="1:3" x14ac:dyDescent="0.25">
      <c r="A499" s="9" t="s">
        <v>670</v>
      </c>
      <c r="B499" s="12">
        <v>7522.3248989091871</v>
      </c>
      <c r="C499">
        <f>SAFADModel_final_000037[[#This Row],[Whole Building:Facility Total Electric Demand Power '[W'](Hourly) ]]/1000</f>
        <v>7.5223248989091873</v>
      </c>
    </row>
    <row r="500" spans="1:3" x14ac:dyDescent="0.25">
      <c r="A500" s="9" t="s">
        <v>671</v>
      </c>
      <c r="B500" s="12">
        <v>7488.3263187749844</v>
      </c>
      <c r="C500">
        <f>SAFADModel_final_000037[[#This Row],[Whole Building:Facility Total Electric Demand Power '[W'](Hourly) ]]/1000</f>
        <v>7.488326318774984</v>
      </c>
    </row>
    <row r="501" spans="1:3" x14ac:dyDescent="0.25">
      <c r="A501" s="9" t="s">
        <v>672</v>
      </c>
      <c r="B501" s="12">
        <v>7456.1883307131939</v>
      </c>
      <c r="C501">
        <f>SAFADModel_final_000037[[#This Row],[Whole Building:Facility Total Electric Demand Power '[W'](Hourly) ]]/1000</f>
        <v>7.4561883307131938</v>
      </c>
    </row>
    <row r="502" spans="1:3" x14ac:dyDescent="0.25">
      <c r="A502" s="9" t="s">
        <v>673</v>
      </c>
      <c r="B502" s="12">
        <v>7427.8252972149639</v>
      </c>
      <c r="C502">
        <f>SAFADModel_final_000037[[#This Row],[Whole Building:Facility Total Electric Demand Power '[W'](Hourly) ]]/1000</f>
        <v>7.4278252972149641</v>
      </c>
    </row>
    <row r="503" spans="1:3" x14ac:dyDescent="0.25">
      <c r="A503" s="9" t="s">
        <v>674</v>
      </c>
      <c r="B503" s="12">
        <v>7395.7567160215513</v>
      </c>
      <c r="C503">
        <f>SAFADModel_final_000037[[#This Row],[Whole Building:Facility Total Electric Demand Power '[W'](Hourly) ]]/1000</f>
        <v>7.3957567160215509</v>
      </c>
    </row>
    <row r="504" spans="1:3" x14ac:dyDescent="0.25">
      <c r="A504" s="9" t="s">
        <v>675</v>
      </c>
      <c r="B504" s="12">
        <v>7359.9754058810431</v>
      </c>
      <c r="C504">
        <f>SAFADModel_final_000037[[#This Row],[Whole Building:Facility Total Electric Demand Power '[W'](Hourly) ]]/1000</f>
        <v>7.3599754058810429</v>
      </c>
    </row>
    <row r="505" spans="1:3" x14ac:dyDescent="0.25">
      <c r="A505" s="9" t="s">
        <v>676</v>
      </c>
      <c r="B505" s="12">
        <v>7320.6461751394045</v>
      </c>
      <c r="C505">
        <f>SAFADModel_final_000037[[#This Row],[Whole Building:Facility Total Electric Demand Power '[W'](Hourly) ]]/1000</f>
        <v>7.3206461751394043</v>
      </c>
    </row>
    <row r="506" spans="1:3" x14ac:dyDescent="0.25">
      <c r="A506" s="9" t="s">
        <v>361</v>
      </c>
      <c r="B506" s="12">
        <v>7290.6064844411949</v>
      </c>
      <c r="C506">
        <f>SAFADModel_final_000037[[#This Row],[Whole Building:Facility Total Electric Demand Power '[W'](Hourly) ]]/1000</f>
        <v>7.2906064844411951</v>
      </c>
    </row>
    <row r="507" spans="1:3" x14ac:dyDescent="0.25">
      <c r="A507" s="9" t="s">
        <v>362</v>
      </c>
      <c r="B507" s="12">
        <v>7258.4040847542956</v>
      </c>
      <c r="C507">
        <f>SAFADModel_final_000037[[#This Row],[Whole Building:Facility Total Electric Demand Power '[W'](Hourly) ]]/1000</f>
        <v>7.2584040847542957</v>
      </c>
    </row>
    <row r="508" spans="1:3" x14ac:dyDescent="0.25">
      <c r="A508" s="9" t="s">
        <v>363</v>
      </c>
      <c r="B508" s="12">
        <v>7236.0717554994217</v>
      </c>
      <c r="C508">
        <f>SAFADModel_final_000037[[#This Row],[Whole Building:Facility Total Electric Demand Power '[W'](Hourly) ]]/1000</f>
        <v>7.2360717554994221</v>
      </c>
    </row>
    <row r="509" spans="1:3" x14ac:dyDescent="0.25">
      <c r="A509" s="9" t="s">
        <v>364</v>
      </c>
      <c r="B509" s="12">
        <v>7227.4402154754634</v>
      </c>
      <c r="C509">
        <f>SAFADModel_final_000037[[#This Row],[Whole Building:Facility Total Electric Demand Power '[W'](Hourly) ]]/1000</f>
        <v>7.2274402154754638</v>
      </c>
    </row>
    <row r="510" spans="1:3" x14ac:dyDescent="0.25">
      <c r="A510" s="9" t="s">
        <v>365</v>
      </c>
      <c r="B510" s="12">
        <v>7215.8655857507365</v>
      </c>
      <c r="C510">
        <f>SAFADModel_final_000037[[#This Row],[Whole Building:Facility Total Electric Demand Power '[W'](Hourly) ]]/1000</f>
        <v>7.2158655857507368</v>
      </c>
    </row>
    <row r="511" spans="1:3" x14ac:dyDescent="0.25">
      <c r="A511" s="9" t="s">
        <v>366</v>
      </c>
      <c r="B511" s="12">
        <v>7234.0784406332032</v>
      </c>
      <c r="C511">
        <f>SAFADModel_final_000037[[#This Row],[Whole Building:Facility Total Electric Demand Power '[W'](Hourly) ]]/1000</f>
        <v>7.234078440633203</v>
      </c>
    </row>
    <row r="512" spans="1:3" x14ac:dyDescent="0.25">
      <c r="A512" s="9" t="s">
        <v>367</v>
      </c>
      <c r="B512" s="12">
        <v>7307.0509748522609</v>
      </c>
      <c r="C512">
        <f>SAFADModel_final_000037[[#This Row],[Whole Building:Facility Total Electric Demand Power '[W'](Hourly) ]]/1000</f>
        <v>7.3070509748522605</v>
      </c>
    </row>
    <row r="513" spans="1:3" x14ac:dyDescent="0.25">
      <c r="A513" s="9" t="s">
        <v>368</v>
      </c>
      <c r="B513" s="12">
        <v>26719.729038282821</v>
      </c>
      <c r="C513">
        <f>SAFADModel_final_000037[[#This Row],[Whole Building:Facility Total Electric Demand Power '[W'](Hourly) ]]/1000</f>
        <v>26.719729038282821</v>
      </c>
    </row>
    <row r="514" spans="1:3" x14ac:dyDescent="0.25">
      <c r="A514" s="9" t="s">
        <v>369</v>
      </c>
      <c r="B514" s="12">
        <v>74806.188400279716</v>
      </c>
      <c r="C514">
        <f>SAFADModel_final_000037[[#This Row],[Whole Building:Facility Total Electric Demand Power '[W'](Hourly) ]]/1000</f>
        <v>74.806188400279723</v>
      </c>
    </row>
    <row r="515" spans="1:3" x14ac:dyDescent="0.25">
      <c r="A515" s="9" t="s">
        <v>370</v>
      </c>
      <c r="B515" s="12">
        <v>113402.54848174537</v>
      </c>
      <c r="C515">
        <f>SAFADModel_final_000037[[#This Row],[Whole Building:Facility Total Electric Demand Power '[W'](Hourly) ]]/1000</f>
        <v>113.40254848174537</v>
      </c>
    </row>
    <row r="516" spans="1:3" x14ac:dyDescent="0.25">
      <c r="A516" s="9" t="s">
        <v>371</v>
      </c>
      <c r="B516" s="12">
        <v>108001.28546069066</v>
      </c>
      <c r="C516">
        <f>SAFADModel_final_000037[[#This Row],[Whole Building:Facility Total Electric Demand Power '[W'](Hourly) ]]/1000</f>
        <v>108.00128546069067</v>
      </c>
    </row>
    <row r="517" spans="1:3" x14ac:dyDescent="0.25">
      <c r="A517" s="9" t="s">
        <v>372</v>
      </c>
      <c r="B517" s="12">
        <v>142391.04052836457</v>
      </c>
      <c r="C517">
        <f>SAFADModel_final_000037[[#This Row],[Whole Building:Facility Total Electric Demand Power '[W'](Hourly) ]]/1000</f>
        <v>142.39104052836456</v>
      </c>
    </row>
    <row r="518" spans="1:3" x14ac:dyDescent="0.25">
      <c r="A518" s="9" t="s">
        <v>373</v>
      </c>
      <c r="B518" s="12">
        <v>141683.7862374289</v>
      </c>
      <c r="C518">
        <f>SAFADModel_final_000037[[#This Row],[Whole Building:Facility Total Electric Demand Power '[W'](Hourly) ]]/1000</f>
        <v>141.6837862374289</v>
      </c>
    </row>
    <row r="519" spans="1:3" x14ac:dyDescent="0.25">
      <c r="A519" s="9" t="s">
        <v>374</v>
      </c>
      <c r="B519" s="12">
        <v>152643.30221749129</v>
      </c>
      <c r="C519">
        <f>SAFADModel_final_000037[[#This Row],[Whole Building:Facility Total Electric Demand Power '[W'](Hourly) ]]/1000</f>
        <v>152.64330221749128</v>
      </c>
    </row>
    <row r="520" spans="1:3" x14ac:dyDescent="0.25">
      <c r="A520" s="9" t="s">
        <v>375</v>
      </c>
      <c r="B520" s="12">
        <v>158667.73828300595</v>
      </c>
      <c r="C520">
        <f>SAFADModel_final_000037[[#This Row],[Whole Building:Facility Total Electric Demand Power '[W'](Hourly) ]]/1000</f>
        <v>158.66773828300595</v>
      </c>
    </row>
    <row r="521" spans="1:3" x14ac:dyDescent="0.25">
      <c r="A521" s="9" t="s">
        <v>376</v>
      </c>
      <c r="B521" s="12">
        <v>148443.46746698025</v>
      </c>
      <c r="C521">
        <f>SAFADModel_final_000037[[#This Row],[Whole Building:Facility Total Electric Demand Power '[W'](Hourly) ]]/1000</f>
        <v>148.44346746698025</v>
      </c>
    </row>
    <row r="522" spans="1:3" x14ac:dyDescent="0.25">
      <c r="A522" s="9" t="s">
        <v>377</v>
      </c>
      <c r="B522" s="12">
        <v>131978.00022737612</v>
      </c>
      <c r="C522">
        <f>SAFADModel_final_000037[[#This Row],[Whole Building:Facility Total Electric Demand Power '[W'](Hourly) ]]/1000</f>
        <v>131.97800022737613</v>
      </c>
    </row>
    <row r="523" spans="1:3" x14ac:dyDescent="0.25">
      <c r="A523" s="9" t="s">
        <v>378</v>
      </c>
      <c r="B523" s="12">
        <v>47391.982322580385</v>
      </c>
      <c r="C523">
        <f>SAFADModel_final_000037[[#This Row],[Whole Building:Facility Total Electric Demand Power '[W'](Hourly) ]]/1000</f>
        <v>47.391982322580382</v>
      </c>
    </row>
    <row r="524" spans="1:3" x14ac:dyDescent="0.25">
      <c r="A524" s="9" t="s">
        <v>379</v>
      </c>
      <c r="B524" s="12">
        <v>23361.921138305694</v>
      </c>
      <c r="C524">
        <f>SAFADModel_final_000037[[#This Row],[Whole Building:Facility Total Electric Demand Power '[W'](Hourly) ]]/1000</f>
        <v>23.361921138305693</v>
      </c>
    </row>
    <row r="525" spans="1:3" x14ac:dyDescent="0.25">
      <c r="A525" s="9" t="s">
        <v>380</v>
      </c>
      <c r="B525" s="12">
        <v>9984.1067987625283</v>
      </c>
      <c r="C525">
        <f>SAFADModel_final_000037[[#This Row],[Whole Building:Facility Total Electric Demand Power '[W'](Hourly) ]]/1000</f>
        <v>9.9841067987625287</v>
      </c>
    </row>
    <row r="526" spans="1:3" x14ac:dyDescent="0.25">
      <c r="A526" s="9" t="s">
        <v>381</v>
      </c>
      <c r="B526" s="12">
        <v>7727.2105425301779</v>
      </c>
      <c r="C526">
        <f>SAFADModel_final_000037[[#This Row],[Whole Building:Facility Total Electric Demand Power '[W'](Hourly) ]]/1000</f>
        <v>7.7272105425301776</v>
      </c>
    </row>
    <row r="527" spans="1:3" x14ac:dyDescent="0.25">
      <c r="A527" s="9" t="s">
        <v>382</v>
      </c>
      <c r="B527" s="12">
        <v>7284.8896024069072</v>
      </c>
      <c r="C527">
        <f>SAFADModel_final_000037[[#This Row],[Whole Building:Facility Total Electric Demand Power '[W'](Hourly) ]]/1000</f>
        <v>7.2848896024069072</v>
      </c>
    </row>
    <row r="528" spans="1:3" x14ac:dyDescent="0.25">
      <c r="A528" s="9" t="s">
        <v>383</v>
      </c>
      <c r="B528" s="12">
        <v>7263.2962306398395</v>
      </c>
      <c r="C528">
        <f>SAFADModel_final_000037[[#This Row],[Whole Building:Facility Total Electric Demand Power '[W'](Hourly) ]]/1000</f>
        <v>7.2632962306398392</v>
      </c>
    </row>
    <row r="529" spans="1:3" x14ac:dyDescent="0.25">
      <c r="A529" s="9" t="s">
        <v>384</v>
      </c>
      <c r="B529" s="12">
        <v>7251.7315133529128</v>
      </c>
      <c r="C529">
        <f>SAFADModel_final_000037[[#This Row],[Whole Building:Facility Total Electric Demand Power '[W'](Hourly) ]]/1000</f>
        <v>7.2517315133529126</v>
      </c>
    </row>
    <row r="530" spans="1:3" x14ac:dyDescent="0.25">
      <c r="A530" s="9" t="s">
        <v>385</v>
      </c>
      <c r="B530" s="12">
        <v>7247.9733673813471</v>
      </c>
      <c r="C530">
        <f>SAFADModel_final_000037[[#This Row],[Whole Building:Facility Total Electric Demand Power '[W'](Hourly) ]]/1000</f>
        <v>7.2479733673813467</v>
      </c>
    </row>
    <row r="531" spans="1:3" x14ac:dyDescent="0.25">
      <c r="A531" s="9" t="s">
        <v>386</v>
      </c>
      <c r="B531" s="12">
        <v>7245.1227804630735</v>
      </c>
      <c r="C531">
        <f>SAFADModel_final_000037[[#This Row],[Whole Building:Facility Total Electric Demand Power '[W'](Hourly) ]]/1000</f>
        <v>7.2451227804630731</v>
      </c>
    </row>
    <row r="532" spans="1:3" x14ac:dyDescent="0.25">
      <c r="A532" s="9" t="s">
        <v>387</v>
      </c>
      <c r="B532" s="12">
        <v>7210.7682876142717</v>
      </c>
      <c r="C532">
        <f>SAFADModel_final_000037[[#This Row],[Whole Building:Facility Total Electric Demand Power '[W'](Hourly) ]]/1000</f>
        <v>7.2107682876142718</v>
      </c>
    </row>
    <row r="533" spans="1:3" x14ac:dyDescent="0.25">
      <c r="A533" s="9" t="s">
        <v>388</v>
      </c>
      <c r="B533" s="12">
        <v>7133.4049164753678</v>
      </c>
      <c r="C533">
        <f>SAFADModel_final_000037[[#This Row],[Whole Building:Facility Total Electric Demand Power '[W'](Hourly) ]]/1000</f>
        <v>7.1334049164753681</v>
      </c>
    </row>
    <row r="534" spans="1:3" x14ac:dyDescent="0.25">
      <c r="A534" s="9" t="s">
        <v>389</v>
      </c>
      <c r="B534" s="12">
        <v>7052.2843109759224</v>
      </c>
      <c r="C534">
        <f>SAFADModel_final_000037[[#This Row],[Whole Building:Facility Total Electric Demand Power '[W'](Hourly) ]]/1000</f>
        <v>7.0522843109759226</v>
      </c>
    </row>
    <row r="535" spans="1:3" x14ac:dyDescent="0.25">
      <c r="A535" s="9" t="s">
        <v>390</v>
      </c>
      <c r="B535" s="12">
        <v>7030.1439934720838</v>
      </c>
      <c r="C535">
        <f>SAFADModel_final_000037[[#This Row],[Whole Building:Facility Total Electric Demand Power '[W'](Hourly) ]]/1000</f>
        <v>7.030143993472084</v>
      </c>
    </row>
    <row r="536" spans="1:3" x14ac:dyDescent="0.25">
      <c r="A536" s="9" t="s">
        <v>391</v>
      </c>
      <c r="B536" s="12">
        <v>7137.4444788765095</v>
      </c>
      <c r="C536">
        <f>SAFADModel_final_000037[[#This Row],[Whole Building:Facility Total Electric Demand Power '[W'](Hourly) ]]/1000</f>
        <v>7.1374444788765095</v>
      </c>
    </row>
    <row r="537" spans="1:3" x14ac:dyDescent="0.25">
      <c r="A537" s="9" t="s">
        <v>392</v>
      </c>
      <c r="B537" s="12">
        <v>17951.421205073671</v>
      </c>
      <c r="C537">
        <f>SAFADModel_final_000037[[#This Row],[Whole Building:Facility Total Electric Demand Power '[W'](Hourly) ]]/1000</f>
        <v>17.951421205073672</v>
      </c>
    </row>
    <row r="538" spans="1:3" x14ac:dyDescent="0.25">
      <c r="A538" s="9" t="s">
        <v>393</v>
      </c>
      <c r="B538" s="12">
        <v>83054.372526256702</v>
      </c>
      <c r="C538">
        <f>SAFADModel_final_000037[[#This Row],[Whole Building:Facility Total Electric Demand Power '[W'](Hourly) ]]/1000</f>
        <v>83.054372526256699</v>
      </c>
    </row>
    <row r="539" spans="1:3" x14ac:dyDescent="0.25">
      <c r="A539" s="9" t="s">
        <v>394</v>
      </c>
      <c r="B539" s="12">
        <v>112325.45404677141</v>
      </c>
      <c r="C539">
        <f>SAFADModel_final_000037[[#This Row],[Whole Building:Facility Total Electric Demand Power '[W'](Hourly) ]]/1000</f>
        <v>112.32545404677141</v>
      </c>
    </row>
    <row r="540" spans="1:3" x14ac:dyDescent="0.25">
      <c r="A540" s="9" t="s">
        <v>395</v>
      </c>
      <c r="B540" s="12">
        <v>120181.11237485854</v>
      </c>
      <c r="C540">
        <f>SAFADModel_final_000037[[#This Row],[Whole Building:Facility Total Electric Demand Power '[W'](Hourly) ]]/1000</f>
        <v>120.18111237485854</v>
      </c>
    </row>
    <row r="541" spans="1:3" x14ac:dyDescent="0.25">
      <c r="A541" s="9" t="s">
        <v>396</v>
      </c>
      <c r="B541" s="12">
        <v>142848.7687213349</v>
      </c>
      <c r="C541">
        <f>SAFADModel_final_000037[[#This Row],[Whole Building:Facility Total Electric Demand Power '[W'](Hourly) ]]/1000</f>
        <v>142.84876872133489</v>
      </c>
    </row>
    <row r="542" spans="1:3" x14ac:dyDescent="0.25">
      <c r="A542" s="9" t="s">
        <v>397</v>
      </c>
      <c r="B542" s="12">
        <v>137132.79196565755</v>
      </c>
      <c r="C542">
        <f>SAFADModel_final_000037[[#This Row],[Whole Building:Facility Total Electric Demand Power '[W'](Hourly) ]]/1000</f>
        <v>137.13279196565756</v>
      </c>
    </row>
    <row r="543" spans="1:3" x14ac:dyDescent="0.25">
      <c r="A543" s="9" t="s">
        <v>398</v>
      </c>
      <c r="B543" s="12">
        <v>155893.52572503555</v>
      </c>
      <c r="C543">
        <f>SAFADModel_final_000037[[#This Row],[Whole Building:Facility Total Electric Demand Power '[W'](Hourly) ]]/1000</f>
        <v>155.89352572503554</v>
      </c>
    </row>
    <row r="544" spans="1:3" x14ac:dyDescent="0.25">
      <c r="A544" s="9" t="s">
        <v>399</v>
      </c>
      <c r="B544" s="12">
        <v>143060.72409784442</v>
      </c>
      <c r="C544">
        <f>SAFADModel_final_000037[[#This Row],[Whole Building:Facility Total Electric Demand Power '[W'](Hourly) ]]/1000</f>
        <v>143.06072409784443</v>
      </c>
    </row>
    <row r="545" spans="1:3" x14ac:dyDescent="0.25">
      <c r="A545" s="9" t="s">
        <v>400</v>
      </c>
      <c r="B545" s="12">
        <v>143595.43356022472</v>
      </c>
      <c r="C545">
        <f>SAFADModel_final_000037[[#This Row],[Whole Building:Facility Total Electric Demand Power '[W'](Hourly) ]]/1000</f>
        <v>143.59543356022471</v>
      </c>
    </row>
    <row r="546" spans="1:3" x14ac:dyDescent="0.25">
      <c r="A546" s="9" t="s">
        <v>401</v>
      </c>
      <c r="B546" s="12">
        <v>119587.11826871995</v>
      </c>
      <c r="C546">
        <f>SAFADModel_final_000037[[#This Row],[Whole Building:Facility Total Electric Demand Power '[W'](Hourly) ]]/1000</f>
        <v>119.58711826871995</v>
      </c>
    </row>
    <row r="547" spans="1:3" x14ac:dyDescent="0.25">
      <c r="A547" s="9" t="s">
        <v>402</v>
      </c>
      <c r="B547" s="12">
        <v>96366.116879349996</v>
      </c>
      <c r="C547">
        <f>SAFADModel_final_000037[[#This Row],[Whole Building:Facility Total Electric Demand Power '[W'](Hourly) ]]/1000</f>
        <v>96.366116879350002</v>
      </c>
    </row>
    <row r="548" spans="1:3" x14ac:dyDescent="0.25">
      <c r="A548" s="9" t="s">
        <v>403</v>
      </c>
      <c r="B548" s="12">
        <v>60582.848141299248</v>
      </c>
      <c r="C548">
        <f>SAFADModel_final_000037[[#This Row],[Whole Building:Facility Total Electric Demand Power '[W'](Hourly) ]]/1000</f>
        <v>60.582848141299245</v>
      </c>
    </row>
    <row r="549" spans="1:3" x14ac:dyDescent="0.25">
      <c r="A549" s="9" t="s">
        <v>404</v>
      </c>
      <c r="B549" s="12">
        <v>34629.371448953731</v>
      </c>
      <c r="C549">
        <f>SAFADModel_final_000037[[#This Row],[Whole Building:Facility Total Electric Demand Power '[W'](Hourly) ]]/1000</f>
        <v>34.629371448953734</v>
      </c>
    </row>
    <row r="550" spans="1:3" x14ac:dyDescent="0.25">
      <c r="A550" s="9" t="s">
        <v>405</v>
      </c>
      <c r="B550" s="12">
        <v>7515.5713403124755</v>
      </c>
      <c r="C550">
        <f>SAFADModel_final_000037[[#This Row],[Whole Building:Facility Total Electric Demand Power '[W'](Hourly) ]]/1000</f>
        <v>7.5155713403124755</v>
      </c>
    </row>
    <row r="551" spans="1:3" x14ac:dyDescent="0.25">
      <c r="A551" s="9" t="s">
        <v>406</v>
      </c>
      <c r="B551" s="12">
        <v>7412.8795553828359</v>
      </c>
      <c r="C551">
        <f>SAFADModel_final_000037[[#This Row],[Whole Building:Facility Total Electric Demand Power '[W'](Hourly) ]]/1000</f>
        <v>7.4128795553828359</v>
      </c>
    </row>
    <row r="552" spans="1:3" x14ac:dyDescent="0.25">
      <c r="A552" s="9" t="s">
        <v>407</v>
      </c>
      <c r="B552" s="12">
        <v>7387.7969840258438</v>
      </c>
      <c r="C552">
        <f>SAFADModel_final_000037[[#This Row],[Whole Building:Facility Total Electric Demand Power '[W'](Hourly) ]]/1000</f>
        <v>7.3877969840258437</v>
      </c>
    </row>
    <row r="553" spans="1:3" x14ac:dyDescent="0.25">
      <c r="A553" s="9" t="s">
        <v>408</v>
      </c>
      <c r="B553" s="12">
        <v>7374.5238100445231</v>
      </c>
      <c r="C553">
        <f>SAFADModel_final_000037[[#This Row],[Whole Building:Facility Total Electric Demand Power '[W'](Hourly) ]]/1000</f>
        <v>7.374523810044523</v>
      </c>
    </row>
    <row r="554" spans="1:3" x14ac:dyDescent="0.25">
      <c r="A554" s="9" t="s">
        <v>409</v>
      </c>
      <c r="B554" s="12">
        <v>7362.3300237847589</v>
      </c>
      <c r="C554">
        <f>SAFADModel_final_000037[[#This Row],[Whole Building:Facility Total Electric Demand Power '[W'](Hourly) ]]/1000</f>
        <v>7.3623300237847591</v>
      </c>
    </row>
    <row r="555" spans="1:3" x14ac:dyDescent="0.25">
      <c r="A555" s="9" t="s">
        <v>410</v>
      </c>
      <c r="B555" s="12">
        <v>7349.7793109531895</v>
      </c>
      <c r="C555">
        <f>SAFADModel_final_000037[[#This Row],[Whole Building:Facility Total Electric Demand Power '[W'](Hourly) ]]/1000</f>
        <v>7.3497793109531893</v>
      </c>
    </row>
    <row r="556" spans="1:3" x14ac:dyDescent="0.25">
      <c r="A556" s="9" t="s">
        <v>411</v>
      </c>
      <c r="B556" s="12">
        <v>7333.441314745497</v>
      </c>
      <c r="C556">
        <f>SAFADModel_final_000037[[#This Row],[Whole Building:Facility Total Electric Demand Power '[W'](Hourly) ]]/1000</f>
        <v>7.3334413147454969</v>
      </c>
    </row>
    <row r="557" spans="1:3" x14ac:dyDescent="0.25">
      <c r="A557" s="9" t="s">
        <v>412</v>
      </c>
      <c r="B557" s="12">
        <v>7311.8973734774154</v>
      </c>
      <c r="C557">
        <f>SAFADModel_final_000037[[#This Row],[Whole Building:Facility Total Electric Demand Power '[W'](Hourly) ]]/1000</f>
        <v>7.3118973734774153</v>
      </c>
    </row>
    <row r="558" spans="1:3" x14ac:dyDescent="0.25">
      <c r="A558" s="9" t="s">
        <v>413</v>
      </c>
      <c r="B558" s="12">
        <v>7286.6901472919599</v>
      </c>
      <c r="C558">
        <f>SAFADModel_final_000037[[#This Row],[Whole Building:Facility Total Electric Demand Power '[W'](Hourly) ]]/1000</f>
        <v>7.2866901472919601</v>
      </c>
    </row>
    <row r="559" spans="1:3" x14ac:dyDescent="0.25">
      <c r="A559" s="9" t="s">
        <v>414</v>
      </c>
      <c r="B559" s="12">
        <v>7292.8065819259746</v>
      </c>
      <c r="C559">
        <f>SAFADModel_final_000037[[#This Row],[Whole Building:Facility Total Electric Demand Power '[W'](Hourly) ]]/1000</f>
        <v>7.2928065819259746</v>
      </c>
    </row>
    <row r="560" spans="1:3" x14ac:dyDescent="0.25">
      <c r="A560" s="9" t="s">
        <v>415</v>
      </c>
      <c r="B560" s="12">
        <v>7352.8139693334988</v>
      </c>
      <c r="C560">
        <f>SAFADModel_final_000037[[#This Row],[Whole Building:Facility Total Electric Demand Power '[W'](Hourly) ]]/1000</f>
        <v>7.3528139693334991</v>
      </c>
    </row>
    <row r="561" spans="1:3" x14ac:dyDescent="0.25">
      <c r="A561" s="9" t="s">
        <v>416</v>
      </c>
      <c r="B561" s="12">
        <v>21776.563151281178</v>
      </c>
      <c r="C561">
        <f>SAFADModel_final_000037[[#This Row],[Whole Building:Facility Total Electric Demand Power '[W'](Hourly) ]]/1000</f>
        <v>21.776563151281177</v>
      </c>
    </row>
    <row r="562" spans="1:3" x14ac:dyDescent="0.25">
      <c r="A562" s="9" t="s">
        <v>417</v>
      </c>
      <c r="B562" s="12">
        <v>87444.843642529551</v>
      </c>
      <c r="C562">
        <f>SAFADModel_final_000037[[#This Row],[Whole Building:Facility Total Electric Demand Power '[W'](Hourly) ]]/1000</f>
        <v>87.444843642529548</v>
      </c>
    </row>
    <row r="563" spans="1:3" x14ac:dyDescent="0.25">
      <c r="A563" s="9" t="s">
        <v>418</v>
      </c>
      <c r="B563" s="12">
        <v>112562.16042692581</v>
      </c>
      <c r="C563">
        <f>SAFADModel_final_000037[[#This Row],[Whole Building:Facility Total Electric Demand Power '[W'](Hourly) ]]/1000</f>
        <v>112.56216042692581</v>
      </c>
    </row>
    <row r="564" spans="1:3" x14ac:dyDescent="0.25">
      <c r="A564" s="9" t="s">
        <v>419</v>
      </c>
      <c r="B564" s="12">
        <v>128854.55633711863</v>
      </c>
      <c r="C564">
        <f>SAFADModel_final_000037[[#This Row],[Whole Building:Facility Total Electric Demand Power '[W'](Hourly) ]]/1000</f>
        <v>128.85455633711862</v>
      </c>
    </row>
    <row r="565" spans="1:3" x14ac:dyDescent="0.25">
      <c r="A565" s="9" t="s">
        <v>420</v>
      </c>
      <c r="B565" s="12">
        <v>155560.94818063948</v>
      </c>
      <c r="C565">
        <f>SAFADModel_final_000037[[#This Row],[Whole Building:Facility Total Electric Demand Power '[W'](Hourly) ]]/1000</f>
        <v>155.56094818063949</v>
      </c>
    </row>
    <row r="566" spans="1:3" x14ac:dyDescent="0.25">
      <c r="A566" s="9" t="s">
        <v>421</v>
      </c>
      <c r="B566" s="12">
        <v>153328.08959711145</v>
      </c>
      <c r="C566">
        <f>SAFADModel_final_000037[[#This Row],[Whole Building:Facility Total Electric Demand Power '[W'](Hourly) ]]/1000</f>
        <v>153.32808959711144</v>
      </c>
    </row>
    <row r="567" spans="1:3" x14ac:dyDescent="0.25">
      <c r="A567" s="9" t="s">
        <v>422</v>
      </c>
      <c r="B567" s="12">
        <v>150994.83613687145</v>
      </c>
      <c r="C567">
        <f>SAFADModel_final_000037[[#This Row],[Whole Building:Facility Total Electric Demand Power '[W'](Hourly) ]]/1000</f>
        <v>150.99483613687144</v>
      </c>
    </row>
    <row r="568" spans="1:3" x14ac:dyDescent="0.25">
      <c r="A568" s="9" t="s">
        <v>423</v>
      </c>
      <c r="B568" s="12">
        <v>157278.48515708381</v>
      </c>
      <c r="C568">
        <f>SAFADModel_final_000037[[#This Row],[Whole Building:Facility Total Electric Demand Power '[W'](Hourly) ]]/1000</f>
        <v>157.27848515708382</v>
      </c>
    </row>
    <row r="569" spans="1:3" x14ac:dyDescent="0.25">
      <c r="A569" s="9" t="s">
        <v>424</v>
      </c>
      <c r="B569" s="12">
        <v>131083.14063908774</v>
      </c>
      <c r="C569">
        <f>SAFADModel_final_000037[[#This Row],[Whole Building:Facility Total Electric Demand Power '[W'](Hourly) ]]/1000</f>
        <v>131.08314063908773</v>
      </c>
    </row>
    <row r="570" spans="1:3" x14ac:dyDescent="0.25">
      <c r="A570" s="9" t="s">
        <v>425</v>
      </c>
      <c r="B570" s="12">
        <v>74626.616870104204</v>
      </c>
      <c r="C570">
        <f>SAFADModel_final_000037[[#This Row],[Whole Building:Facility Total Electric Demand Power '[W'](Hourly) ]]/1000</f>
        <v>74.626616870104201</v>
      </c>
    </row>
    <row r="571" spans="1:3" x14ac:dyDescent="0.25">
      <c r="A571" s="9" t="s">
        <v>426</v>
      </c>
      <c r="B571" s="12">
        <v>44963.506788616854</v>
      </c>
      <c r="C571">
        <f>SAFADModel_final_000037[[#This Row],[Whole Building:Facility Total Electric Demand Power '[W'](Hourly) ]]/1000</f>
        <v>44.963506788616854</v>
      </c>
    </row>
    <row r="572" spans="1:3" x14ac:dyDescent="0.25">
      <c r="A572" s="9" t="s">
        <v>427</v>
      </c>
      <c r="B572" s="12">
        <v>19950.315030593676</v>
      </c>
      <c r="C572">
        <f>SAFADModel_final_000037[[#This Row],[Whole Building:Facility Total Electric Demand Power '[W'](Hourly) ]]/1000</f>
        <v>19.950315030593675</v>
      </c>
    </row>
    <row r="573" spans="1:3" x14ac:dyDescent="0.25">
      <c r="A573" s="9" t="s">
        <v>428</v>
      </c>
      <c r="B573" s="12">
        <v>8288.4545062881753</v>
      </c>
      <c r="C573">
        <f>SAFADModel_final_000037[[#This Row],[Whole Building:Facility Total Electric Demand Power '[W'](Hourly) ]]/1000</f>
        <v>8.2884545062881756</v>
      </c>
    </row>
    <row r="574" spans="1:3" x14ac:dyDescent="0.25">
      <c r="A574" s="9" t="s">
        <v>429</v>
      </c>
      <c r="B574" s="12">
        <v>7853.9626554843089</v>
      </c>
      <c r="C574">
        <f>SAFADModel_final_000037[[#This Row],[Whole Building:Facility Total Electric Demand Power '[W'](Hourly) ]]/1000</f>
        <v>7.8539626554843087</v>
      </c>
    </row>
    <row r="575" spans="1:3" x14ac:dyDescent="0.25">
      <c r="A575" s="9" t="s">
        <v>430</v>
      </c>
      <c r="B575" s="12">
        <v>7422.6255124934241</v>
      </c>
      <c r="C575">
        <f>SAFADModel_final_000037[[#This Row],[Whole Building:Facility Total Electric Demand Power '[W'](Hourly) ]]/1000</f>
        <v>7.4226255124934237</v>
      </c>
    </row>
    <row r="576" spans="1:3" x14ac:dyDescent="0.25">
      <c r="A576" s="9" t="s">
        <v>431</v>
      </c>
      <c r="B576" s="12">
        <v>7403.4950117148792</v>
      </c>
      <c r="C576">
        <f>SAFADModel_final_000037[[#This Row],[Whole Building:Facility Total Electric Demand Power '[W'](Hourly) ]]/1000</f>
        <v>7.4034950117148792</v>
      </c>
    </row>
    <row r="577" spans="1:3" x14ac:dyDescent="0.25">
      <c r="A577" s="9" t="s">
        <v>432</v>
      </c>
      <c r="B577" s="12">
        <v>7385.8163964819078</v>
      </c>
      <c r="C577">
        <f>SAFADModel_final_000037[[#This Row],[Whole Building:Facility Total Electric Demand Power '[W'](Hourly) ]]/1000</f>
        <v>7.3858163964819079</v>
      </c>
    </row>
    <row r="578" spans="1:3" x14ac:dyDescent="0.25">
      <c r="A578" s="9" t="s">
        <v>433</v>
      </c>
      <c r="B578" s="12">
        <v>7367.9819728849152</v>
      </c>
      <c r="C578">
        <f>SAFADModel_final_000037[[#This Row],[Whole Building:Facility Total Electric Demand Power '[W'](Hourly) ]]/1000</f>
        <v>7.3679819728849152</v>
      </c>
    </row>
    <row r="579" spans="1:3" x14ac:dyDescent="0.25">
      <c r="A579" s="9" t="s">
        <v>434</v>
      </c>
      <c r="B579" s="12">
        <v>7358.8360836158863</v>
      </c>
      <c r="C579">
        <f>SAFADModel_final_000037[[#This Row],[Whole Building:Facility Total Electric Demand Power '[W'](Hourly) ]]/1000</f>
        <v>7.3588360836158859</v>
      </c>
    </row>
    <row r="580" spans="1:3" x14ac:dyDescent="0.25">
      <c r="A580" s="9" t="s">
        <v>435</v>
      </c>
      <c r="B580" s="12">
        <v>7330.081409423291</v>
      </c>
      <c r="C580">
        <f>SAFADModel_final_000037[[#This Row],[Whole Building:Facility Total Electric Demand Power '[W'](Hourly) ]]/1000</f>
        <v>7.3300814094232907</v>
      </c>
    </row>
    <row r="581" spans="1:3" x14ac:dyDescent="0.25">
      <c r="A581" s="9" t="s">
        <v>436</v>
      </c>
      <c r="B581" s="12">
        <v>7286.9385840681098</v>
      </c>
      <c r="C581">
        <f>SAFADModel_final_000037[[#This Row],[Whole Building:Facility Total Electric Demand Power '[W'](Hourly) ]]/1000</f>
        <v>7.2869385840681096</v>
      </c>
    </row>
    <row r="582" spans="1:3" x14ac:dyDescent="0.25">
      <c r="A582" s="9" t="s">
        <v>437</v>
      </c>
      <c r="B582" s="12">
        <v>7242.2241835362111</v>
      </c>
      <c r="C582">
        <f>SAFADModel_final_000037[[#This Row],[Whole Building:Facility Total Electric Demand Power '[W'](Hourly) ]]/1000</f>
        <v>7.2422241835362113</v>
      </c>
    </row>
    <row r="583" spans="1:3" x14ac:dyDescent="0.25">
      <c r="A583" s="9" t="s">
        <v>438</v>
      </c>
      <c r="B583" s="12">
        <v>7243.8597574851483</v>
      </c>
      <c r="C583">
        <f>SAFADModel_final_000037[[#This Row],[Whole Building:Facility Total Electric Demand Power '[W'](Hourly) ]]/1000</f>
        <v>7.243859757485148</v>
      </c>
    </row>
    <row r="584" spans="1:3" x14ac:dyDescent="0.25">
      <c r="A584" s="9" t="s">
        <v>439</v>
      </c>
      <c r="B584" s="12">
        <v>7333.3786363494155</v>
      </c>
      <c r="C584">
        <f>SAFADModel_final_000037[[#This Row],[Whole Building:Facility Total Electric Demand Power '[W'](Hourly) ]]/1000</f>
        <v>7.3333786363494156</v>
      </c>
    </row>
    <row r="585" spans="1:3" x14ac:dyDescent="0.25">
      <c r="A585" s="9" t="s">
        <v>440</v>
      </c>
      <c r="B585" s="12">
        <v>20289.377739869047</v>
      </c>
      <c r="C585">
        <f>SAFADModel_final_000037[[#This Row],[Whole Building:Facility Total Electric Demand Power '[W'](Hourly) ]]/1000</f>
        <v>20.289377739869046</v>
      </c>
    </row>
    <row r="586" spans="1:3" x14ac:dyDescent="0.25">
      <c r="A586" s="9" t="s">
        <v>441</v>
      </c>
      <c r="B586" s="12">
        <v>102257.92975634876</v>
      </c>
      <c r="C586">
        <f>SAFADModel_final_000037[[#This Row],[Whole Building:Facility Total Electric Demand Power '[W'](Hourly) ]]/1000</f>
        <v>102.25792975634876</v>
      </c>
    </row>
    <row r="587" spans="1:3" x14ac:dyDescent="0.25">
      <c r="A587" s="9" t="s">
        <v>442</v>
      </c>
      <c r="B587" s="12">
        <v>133925.36234255979</v>
      </c>
      <c r="C587">
        <f>SAFADModel_final_000037[[#This Row],[Whole Building:Facility Total Electric Demand Power '[W'](Hourly) ]]/1000</f>
        <v>133.92536234255979</v>
      </c>
    </row>
    <row r="588" spans="1:3" x14ac:dyDescent="0.25">
      <c r="A588" s="9" t="s">
        <v>443</v>
      </c>
      <c r="B588" s="12">
        <v>144113.30574848139</v>
      </c>
      <c r="C588">
        <f>SAFADModel_final_000037[[#This Row],[Whole Building:Facility Total Electric Demand Power '[W'](Hourly) ]]/1000</f>
        <v>144.11330574848139</v>
      </c>
    </row>
    <row r="589" spans="1:3" x14ac:dyDescent="0.25">
      <c r="A589" s="9" t="s">
        <v>444</v>
      </c>
      <c r="B589" s="12">
        <v>144118.06611406695</v>
      </c>
      <c r="C589">
        <f>SAFADModel_final_000037[[#This Row],[Whole Building:Facility Total Electric Demand Power '[W'](Hourly) ]]/1000</f>
        <v>144.11806611406695</v>
      </c>
    </row>
    <row r="590" spans="1:3" x14ac:dyDescent="0.25">
      <c r="A590" s="9" t="s">
        <v>445</v>
      </c>
      <c r="B590" s="12">
        <v>146844.45230586626</v>
      </c>
      <c r="C590">
        <f>SAFADModel_final_000037[[#This Row],[Whole Building:Facility Total Electric Demand Power '[W'](Hourly) ]]/1000</f>
        <v>146.84445230586627</v>
      </c>
    </row>
    <row r="591" spans="1:3" x14ac:dyDescent="0.25">
      <c r="A591" s="9" t="s">
        <v>446</v>
      </c>
      <c r="B591" s="12">
        <v>158813.62778925174</v>
      </c>
      <c r="C591">
        <f>SAFADModel_final_000037[[#This Row],[Whole Building:Facility Total Electric Demand Power '[W'](Hourly) ]]/1000</f>
        <v>158.81362778925174</v>
      </c>
    </row>
    <row r="592" spans="1:3" x14ac:dyDescent="0.25">
      <c r="A592" s="9" t="s">
        <v>447</v>
      </c>
      <c r="B592" s="12">
        <v>161630.97520091303</v>
      </c>
      <c r="C592">
        <f>SAFADModel_final_000037[[#This Row],[Whole Building:Facility Total Electric Demand Power '[W'](Hourly) ]]/1000</f>
        <v>161.63097520091304</v>
      </c>
    </row>
    <row r="593" spans="1:3" x14ac:dyDescent="0.25">
      <c r="A593" s="9" t="s">
        <v>448</v>
      </c>
      <c r="B593" s="12">
        <v>164028.90399149802</v>
      </c>
      <c r="C593">
        <f>SAFADModel_final_000037[[#This Row],[Whole Building:Facility Total Electric Demand Power '[W'](Hourly) ]]/1000</f>
        <v>164.02890399149803</v>
      </c>
    </row>
    <row r="594" spans="1:3" x14ac:dyDescent="0.25">
      <c r="A594" s="9" t="s">
        <v>449</v>
      </c>
      <c r="B594" s="12">
        <v>151959.75237752215</v>
      </c>
      <c r="C594">
        <f>SAFADModel_final_000037[[#This Row],[Whole Building:Facility Total Electric Demand Power '[W'](Hourly) ]]/1000</f>
        <v>151.95975237752214</v>
      </c>
    </row>
    <row r="595" spans="1:3" x14ac:dyDescent="0.25">
      <c r="A595" s="9" t="s">
        <v>450</v>
      </c>
      <c r="B595" s="12">
        <v>77855.529059021297</v>
      </c>
      <c r="C595">
        <f>SAFADModel_final_000037[[#This Row],[Whole Building:Facility Total Electric Demand Power '[W'](Hourly) ]]/1000</f>
        <v>77.855529059021293</v>
      </c>
    </row>
    <row r="596" spans="1:3" x14ac:dyDescent="0.25">
      <c r="A596" s="9" t="s">
        <v>451</v>
      </c>
      <c r="B596" s="12">
        <v>56881.500587514951</v>
      </c>
      <c r="C596">
        <f>SAFADModel_final_000037[[#This Row],[Whole Building:Facility Total Electric Demand Power '[W'](Hourly) ]]/1000</f>
        <v>56.88150058751495</v>
      </c>
    </row>
    <row r="597" spans="1:3" x14ac:dyDescent="0.25">
      <c r="A597" s="9" t="s">
        <v>452</v>
      </c>
      <c r="B597" s="12">
        <v>41534.636803999201</v>
      </c>
      <c r="C597">
        <f>SAFADModel_final_000037[[#This Row],[Whole Building:Facility Total Electric Demand Power '[W'](Hourly) ]]/1000</f>
        <v>41.534636803999199</v>
      </c>
    </row>
    <row r="598" spans="1:3" x14ac:dyDescent="0.25">
      <c r="A598" s="9" t="s">
        <v>453</v>
      </c>
      <c r="B598" s="12">
        <v>7445.1148709223298</v>
      </c>
      <c r="C598">
        <f>SAFADModel_final_000037[[#This Row],[Whole Building:Facility Total Electric Demand Power '[W'](Hourly) ]]/1000</f>
        <v>7.44511487092233</v>
      </c>
    </row>
    <row r="599" spans="1:3" x14ac:dyDescent="0.25">
      <c r="A599" s="9" t="s">
        <v>454</v>
      </c>
      <c r="B599" s="12">
        <v>7430.3945520088519</v>
      </c>
      <c r="C599">
        <f>SAFADModel_final_000037[[#This Row],[Whole Building:Facility Total Electric Demand Power '[W'](Hourly) ]]/1000</f>
        <v>7.4303945520088517</v>
      </c>
    </row>
    <row r="600" spans="1:3" x14ac:dyDescent="0.25">
      <c r="A600" s="9" t="s">
        <v>455</v>
      </c>
      <c r="B600" s="12">
        <v>7419.3186502002573</v>
      </c>
      <c r="C600">
        <f>SAFADModel_final_000037[[#This Row],[Whole Building:Facility Total Electric Demand Power '[W'](Hourly) ]]/1000</f>
        <v>7.4193186502002568</v>
      </c>
    </row>
    <row r="601" spans="1:3" x14ac:dyDescent="0.25">
      <c r="A601" s="9" t="s">
        <v>456</v>
      </c>
      <c r="B601" s="12">
        <v>7406.4124299595715</v>
      </c>
      <c r="C601">
        <f>SAFADModel_final_000037[[#This Row],[Whole Building:Facility Total Electric Demand Power '[W'](Hourly) ]]/1000</f>
        <v>7.4064124299595715</v>
      </c>
    </row>
    <row r="602" spans="1:3" x14ac:dyDescent="0.25">
      <c r="A602" s="9" t="s">
        <v>457</v>
      </c>
      <c r="B602" s="12">
        <v>7394.9613183526344</v>
      </c>
      <c r="C602">
        <f>SAFADModel_final_000037[[#This Row],[Whole Building:Facility Total Electric Demand Power '[W'](Hourly) ]]/1000</f>
        <v>7.3949613183526344</v>
      </c>
    </row>
    <row r="603" spans="1:3" x14ac:dyDescent="0.25">
      <c r="A603" s="9" t="s">
        <v>458</v>
      </c>
      <c r="B603" s="12">
        <v>7379.1436357615285</v>
      </c>
      <c r="C603">
        <f>SAFADModel_final_000037[[#This Row],[Whole Building:Facility Total Electric Demand Power '[W'](Hourly) ]]/1000</f>
        <v>7.3791436357615288</v>
      </c>
    </row>
    <row r="604" spans="1:3" x14ac:dyDescent="0.25">
      <c r="A604" s="9" t="s">
        <v>459</v>
      </c>
      <c r="B604" s="12">
        <v>7352.0486024728461</v>
      </c>
      <c r="C604">
        <f>SAFADModel_final_000037[[#This Row],[Whole Building:Facility Total Electric Demand Power '[W'](Hourly) ]]/1000</f>
        <v>7.3520486024728458</v>
      </c>
    </row>
    <row r="605" spans="1:3" x14ac:dyDescent="0.25">
      <c r="A605" s="9" t="s">
        <v>460</v>
      </c>
      <c r="B605" s="12">
        <v>7319.9214568381731</v>
      </c>
      <c r="C605">
        <f>SAFADModel_final_000037[[#This Row],[Whole Building:Facility Total Electric Demand Power '[W'](Hourly) ]]/1000</f>
        <v>7.3199214568381734</v>
      </c>
    </row>
    <row r="606" spans="1:3" x14ac:dyDescent="0.25">
      <c r="A606" s="9" t="s">
        <v>461</v>
      </c>
      <c r="B606" s="12">
        <v>7294.5037827541264</v>
      </c>
      <c r="C606">
        <f>SAFADModel_final_000037[[#This Row],[Whole Building:Facility Total Electric Demand Power '[W'](Hourly) ]]/1000</f>
        <v>7.2945037827541261</v>
      </c>
    </row>
    <row r="607" spans="1:3" x14ac:dyDescent="0.25">
      <c r="A607" s="9" t="s">
        <v>462</v>
      </c>
      <c r="B607" s="12">
        <v>7291.8747600966699</v>
      </c>
      <c r="C607">
        <f>SAFADModel_final_000037[[#This Row],[Whole Building:Facility Total Electric Demand Power '[W'](Hourly) ]]/1000</f>
        <v>7.29187476009667</v>
      </c>
    </row>
    <row r="608" spans="1:3" x14ac:dyDescent="0.25">
      <c r="A608" s="9" t="s">
        <v>463</v>
      </c>
      <c r="B608" s="12">
        <v>7334.5713876992149</v>
      </c>
      <c r="C608">
        <f>SAFADModel_final_000037[[#This Row],[Whole Building:Facility Total Electric Demand Power '[W'](Hourly) ]]/1000</f>
        <v>7.3345713876992154</v>
      </c>
    </row>
    <row r="609" spans="1:3" x14ac:dyDescent="0.25">
      <c r="A609" s="9" t="s">
        <v>464</v>
      </c>
      <c r="B609" s="12">
        <v>25104.483124290797</v>
      </c>
      <c r="C609">
        <f>SAFADModel_final_000037[[#This Row],[Whole Building:Facility Total Electric Demand Power '[W'](Hourly) ]]/1000</f>
        <v>25.104483124290798</v>
      </c>
    </row>
    <row r="610" spans="1:3" x14ac:dyDescent="0.25">
      <c r="A610" s="9" t="s">
        <v>465</v>
      </c>
      <c r="B610" s="12">
        <v>81870.556450343516</v>
      </c>
      <c r="C610">
        <f>SAFADModel_final_000037[[#This Row],[Whole Building:Facility Total Electric Demand Power '[W'](Hourly) ]]/1000</f>
        <v>81.870556450343514</v>
      </c>
    </row>
    <row r="611" spans="1:3" x14ac:dyDescent="0.25">
      <c r="A611" s="9" t="s">
        <v>466</v>
      </c>
      <c r="B611" s="12">
        <v>132525.99666543835</v>
      </c>
      <c r="C611">
        <f>SAFADModel_final_000037[[#This Row],[Whole Building:Facility Total Electric Demand Power '[W'](Hourly) ]]/1000</f>
        <v>132.52599666543836</v>
      </c>
    </row>
    <row r="612" spans="1:3" x14ac:dyDescent="0.25">
      <c r="A612" s="9" t="s">
        <v>467</v>
      </c>
      <c r="B612" s="12">
        <v>133546.33662403098</v>
      </c>
      <c r="C612">
        <f>SAFADModel_final_000037[[#This Row],[Whole Building:Facility Total Electric Demand Power '[W'](Hourly) ]]/1000</f>
        <v>133.54633662403097</v>
      </c>
    </row>
    <row r="613" spans="1:3" x14ac:dyDescent="0.25">
      <c r="A613" s="9" t="s">
        <v>468</v>
      </c>
      <c r="B613" s="12">
        <v>137123.70579151795</v>
      </c>
      <c r="C613">
        <f>SAFADModel_final_000037[[#This Row],[Whole Building:Facility Total Electric Demand Power '[W'](Hourly) ]]/1000</f>
        <v>137.12370579151795</v>
      </c>
    </row>
    <row r="614" spans="1:3" x14ac:dyDescent="0.25">
      <c r="A614" s="9" t="s">
        <v>469</v>
      </c>
      <c r="B614" s="12">
        <v>143782.84021048257</v>
      </c>
      <c r="C614">
        <f>SAFADModel_final_000037[[#This Row],[Whole Building:Facility Total Electric Demand Power '[W'](Hourly) ]]/1000</f>
        <v>143.78284021048256</v>
      </c>
    </row>
    <row r="615" spans="1:3" x14ac:dyDescent="0.25">
      <c r="A615" s="9" t="s">
        <v>470</v>
      </c>
      <c r="B615" s="12">
        <v>150630.51466284684</v>
      </c>
      <c r="C615">
        <f>SAFADModel_final_000037[[#This Row],[Whole Building:Facility Total Electric Demand Power '[W'](Hourly) ]]/1000</f>
        <v>150.63051466284685</v>
      </c>
    </row>
    <row r="616" spans="1:3" x14ac:dyDescent="0.25">
      <c r="A616" s="9" t="s">
        <v>471</v>
      </c>
      <c r="B616" s="12">
        <v>138555.28215275897</v>
      </c>
      <c r="C616">
        <f>SAFADModel_final_000037[[#This Row],[Whole Building:Facility Total Electric Demand Power '[W'](Hourly) ]]/1000</f>
        <v>138.55528215275896</v>
      </c>
    </row>
    <row r="617" spans="1:3" x14ac:dyDescent="0.25">
      <c r="A617" s="9" t="s">
        <v>472</v>
      </c>
      <c r="B617" s="12">
        <v>120117.99951362172</v>
      </c>
      <c r="C617">
        <f>SAFADModel_final_000037[[#This Row],[Whole Building:Facility Total Electric Demand Power '[W'](Hourly) ]]/1000</f>
        <v>120.11799951362171</v>
      </c>
    </row>
    <row r="618" spans="1:3" x14ac:dyDescent="0.25">
      <c r="A618" s="9" t="s">
        <v>473</v>
      </c>
      <c r="B618" s="12">
        <v>109118.40339464264</v>
      </c>
      <c r="C618">
        <f>SAFADModel_final_000037[[#This Row],[Whole Building:Facility Total Electric Demand Power '[W'](Hourly) ]]/1000</f>
        <v>109.11840339464264</v>
      </c>
    </row>
    <row r="619" spans="1:3" x14ac:dyDescent="0.25">
      <c r="A619" s="9" t="s">
        <v>474</v>
      </c>
      <c r="B619" s="12">
        <v>48751.251206424167</v>
      </c>
      <c r="C619">
        <f>SAFADModel_final_000037[[#This Row],[Whole Building:Facility Total Electric Demand Power '[W'](Hourly) ]]/1000</f>
        <v>48.751251206424165</v>
      </c>
    </row>
    <row r="620" spans="1:3" x14ac:dyDescent="0.25">
      <c r="A620" s="9" t="s">
        <v>475</v>
      </c>
      <c r="B620" s="12">
        <v>26528.260508285137</v>
      </c>
      <c r="C620">
        <f>SAFADModel_final_000037[[#This Row],[Whole Building:Facility Total Electric Demand Power '[W'](Hourly) ]]/1000</f>
        <v>26.528260508285136</v>
      </c>
    </row>
    <row r="621" spans="1:3" x14ac:dyDescent="0.25">
      <c r="A621" s="9" t="s">
        <v>476</v>
      </c>
      <c r="B621" s="12">
        <v>17092.622558639239</v>
      </c>
      <c r="C621">
        <f>SAFADModel_final_000037[[#This Row],[Whole Building:Facility Total Electric Demand Power '[W'](Hourly) ]]/1000</f>
        <v>17.092622558639238</v>
      </c>
    </row>
    <row r="622" spans="1:3" x14ac:dyDescent="0.25">
      <c r="A622" s="9" t="s">
        <v>477</v>
      </c>
      <c r="B622" s="12">
        <v>12220.752085491431</v>
      </c>
      <c r="C622">
        <f>SAFADModel_final_000037[[#This Row],[Whole Building:Facility Total Electric Demand Power '[W'](Hourly) ]]/1000</f>
        <v>12.220752085491432</v>
      </c>
    </row>
    <row r="623" spans="1:3" x14ac:dyDescent="0.25">
      <c r="A623" s="9" t="s">
        <v>478</v>
      </c>
      <c r="B623" s="12">
        <v>7402.9007981842014</v>
      </c>
      <c r="C623">
        <f>SAFADModel_final_000037[[#This Row],[Whole Building:Facility Total Electric Demand Power '[W'](Hourly) ]]/1000</f>
        <v>7.4029007981842012</v>
      </c>
    </row>
    <row r="624" spans="1:3" x14ac:dyDescent="0.25">
      <c r="A624" s="9" t="s">
        <v>479</v>
      </c>
      <c r="B624" s="12">
        <v>7436.3046959951062</v>
      </c>
      <c r="C624">
        <f>SAFADModel_final_000037[[#This Row],[Whole Building:Facility Total Electric Demand Power '[W'](Hourly) ]]/1000</f>
        <v>7.4363046959951058</v>
      </c>
    </row>
    <row r="625" spans="1:3" x14ac:dyDescent="0.25">
      <c r="A625" s="9" t="s">
        <v>480</v>
      </c>
      <c r="B625" s="12">
        <v>7454.7932301801593</v>
      </c>
      <c r="C625">
        <f>SAFADModel_final_000037[[#This Row],[Whole Building:Facility Total Electric Demand Power '[W'](Hourly) ]]/1000</f>
        <v>7.4547932301801589</v>
      </c>
    </row>
    <row r="626" spans="1:3" x14ac:dyDescent="0.25">
      <c r="A626" s="9" t="s">
        <v>677</v>
      </c>
      <c r="B626" s="12">
        <v>7440.5352338429248</v>
      </c>
      <c r="C626">
        <f>SAFADModel_final_000037[[#This Row],[Whole Building:Facility Total Electric Demand Power '[W'](Hourly) ]]/1000</f>
        <v>7.4405352338429251</v>
      </c>
    </row>
    <row r="627" spans="1:3" x14ac:dyDescent="0.25">
      <c r="A627" s="9" t="s">
        <v>678</v>
      </c>
      <c r="B627" s="12">
        <v>7417.4960028972082</v>
      </c>
      <c r="C627">
        <f>SAFADModel_final_000037[[#This Row],[Whole Building:Facility Total Electric Demand Power '[W'](Hourly) ]]/1000</f>
        <v>7.4174960028972086</v>
      </c>
    </row>
    <row r="628" spans="1:3" x14ac:dyDescent="0.25">
      <c r="A628" s="9" t="s">
        <v>679</v>
      </c>
      <c r="B628" s="12">
        <v>7389.4396489244609</v>
      </c>
      <c r="C628">
        <f>SAFADModel_final_000037[[#This Row],[Whole Building:Facility Total Electric Demand Power '[W'](Hourly) ]]/1000</f>
        <v>7.3894396489244611</v>
      </c>
    </row>
    <row r="629" spans="1:3" x14ac:dyDescent="0.25">
      <c r="A629" s="9" t="s">
        <v>680</v>
      </c>
      <c r="B629" s="12">
        <v>7347.0516982401195</v>
      </c>
      <c r="C629">
        <f>SAFADModel_final_000037[[#This Row],[Whole Building:Facility Total Electric Demand Power '[W'](Hourly) ]]/1000</f>
        <v>7.3470516982401195</v>
      </c>
    </row>
    <row r="630" spans="1:3" x14ac:dyDescent="0.25">
      <c r="A630" s="9" t="s">
        <v>681</v>
      </c>
      <c r="B630" s="12">
        <v>7298.3404904687368</v>
      </c>
      <c r="C630">
        <f>SAFADModel_final_000037[[#This Row],[Whole Building:Facility Total Electric Demand Power '[W'](Hourly) ]]/1000</f>
        <v>7.2983404904687372</v>
      </c>
    </row>
    <row r="631" spans="1:3" x14ac:dyDescent="0.25">
      <c r="A631" s="9" t="s">
        <v>682</v>
      </c>
      <c r="B631" s="12">
        <v>7269.9052458830129</v>
      </c>
      <c r="C631">
        <f>SAFADModel_final_000037[[#This Row],[Whole Building:Facility Total Electric Demand Power '[W'](Hourly) ]]/1000</f>
        <v>7.2699052458830131</v>
      </c>
    </row>
    <row r="632" spans="1:3" x14ac:dyDescent="0.25">
      <c r="A632" s="9" t="s">
        <v>683</v>
      </c>
      <c r="B632" s="12">
        <v>7298.5275151264677</v>
      </c>
      <c r="C632">
        <f>SAFADModel_final_000037[[#This Row],[Whole Building:Facility Total Electric Demand Power '[W'](Hourly) ]]/1000</f>
        <v>7.2985275151264677</v>
      </c>
    </row>
    <row r="633" spans="1:3" x14ac:dyDescent="0.25">
      <c r="A633" s="9" t="s">
        <v>684</v>
      </c>
      <c r="B633" s="12">
        <v>7359.1695738435155</v>
      </c>
      <c r="C633">
        <f>SAFADModel_final_000037[[#This Row],[Whole Building:Facility Total Electric Demand Power '[W'](Hourly) ]]/1000</f>
        <v>7.3591695738435154</v>
      </c>
    </row>
    <row r="634" spans="1:3" x14ac:dyDescent="0.25">
      <c r="A634" s="9" t="s">
        <v>685</v>
      </c>
      <c r="B634" s="12">
        <v>47620.599326604417</v>
      </c>
      <c r="C634">
        <f>SAFADModel_final_000037[[#This Row],[Whole Building:Facility Total Electric Demand Power '[W'](Hourly) ]]/1000</f>
        <v>47.62059932660442</v>
      </c>
    </row>
    <row r="635" spans="1:3" x14ac:dyDescent="0.25">
      <c r="A635" s="9" t="s">
        <v>686</v>
      </c>
      <c r="B635" s="12">
        <v>70098.285561928526</v>
      </c>
      <c r="C635">
        <f>SAFADModel_final_000037[[#This Row],[Whole Building:Facility Total Electric Demand Power '[W'](Hourly) ]]/1000</f>
        <v>70.09828556192852</v>
      </c>
    </row>
    <row r="636" spans="1:3" x14ac:dyDescent="0.25">
      <c r="A636" s="9" t="s">
        <v>687</v>
      </c>
      <c r="B636" s="12">
        <v>83784.595220871779</v>
      </c>
      <c r="C636">
        <f>SAFADModel_final_000037[[#This Row],[Whole Building:Facility Total Electric Demand Power '[W'](Hourly) ]]/1000</f>
        <v>83.784595220871779</v>
      </c>
    </row>
    <row r="637" spans="1:3" x14ac:dyDescent="0.25">
      <c r="A637" s="9" t="s">
        <v>688</v>
      </c>
      <c r="B637" s="12">
        <v>78787.756442355967</v>
      </c>
      <c r="C637">
        <f>SAFADModel_final_000037[[#This Row],[Whole Building:Facility Total Electric Demand Power '[W'](Hourly) ]]/1000</f>
        <v>78.78775644235597</v>
      </c>
    </row>
    <row r="638" spans="1:3" x14ac:dyDescent="0.25">
      <c r="A638" s="9" t="s">
        <v>689</v>
      </c>
      <c r="B638" s="12">
        <v>57903.653403646465</v>
      </c>
      <c r="C638">
        <f>SAFADModel_final_000037[[#This Row],[Whole Building:Facility Total Electric Demand Power '[W'](Hourly) ]]/1000</f>
        <v>57.903653403646466</v>
      </c>
    </row>
    <row r="639" spans="1:3" x14ac:dyDescent="0.25">
      <c r="A639" s="9" t="s">
        <v>690</v>
      </c>
      <c r="B639" s="12">
        <v>52623.74600211082</v>
      </c>
      <c r="C639">
        <f>SAFADModel_final_000037[[#This Row],[Whole Building:Facility Total Electric Demand Power '[W'](Hourly) ]]/1000</f>
        <v>52.623746002110821</v>
      </c>
    </row>
    <row r="640" spans="1:3" x14ac:dyDescent="0.25">
      <c r="A640" s="9" t="s">
        <v>691</v>
      </c>
      <c r="B640" s="12">
        <v>51786.140275375976</v>
      </c>
      <c r="C640">
        <f>SAFADModel_final_000037[[#This Row],[Whole Building:Facility Total Electric Demand Power '[W'](Hourly) ]]/1000</f>
        <v>51.786140275375978</v>
      </c>
    </row>
    <row r="641" spans="1:3" x14ac:dyDescent="0.25">
      <c r="A641" s="9" t="s">
        <v>692</v>
      </c>
      <c r="B641" s="12">
        <v>45547.971463906353</v>
      </c>
      <c r="C641">
        <f>SAFADModel_final_000037[[#This Row],[Whole Building:Facility Total Electric Demand Power '[W'](Hourly) ]]/1000</f>
        <v>45.54797146390635</v>
      </c>
    </row>
    <row r="642" spans="1:3" x14ac:dyDescent="0.25">
      <c r="A642" s="9" t="s">
        <v>693</v>
      </c>
      <c r="B642" s="12">
        <v>36410.346446911892</v>
      </c>
      <c r="C642">
        <f>SAFADModel_final_000037[[#This Row],[Whole Building:Facility Total Electric Demand Power '[W'](Hourly) ]]/1000</f>
        <v>36.410346446911895</v>
      </c>
    </row>
    <row r="643" spans="1:3" x14ac:dyDescent="0.25">
      <c r="A643" s="9" t="s">
        <v>694</v>
      </c>
      <c r="B643" s="12">
        <v>31392.582567111778</v>
      </c>
      <c r="C643">
        <f>SAFADModel_final_000037[[#This Row],[Whole Building:Facility Total Electric Demand Power '[W'](Hourly) ]]/1000</f>
        <v>31.392582567111777</v>
      </c>
    </row>
    <row r="644" spans="1:3" x14ac:dyDescent="0.25">
      <c r="A644" s="9" t="s">
        <v>695</v>
      </c>
      <c r="B644" s="12">
        <v>25155.405649426979</v>
      </c>
      <c r="C644">
        <f>SAFADModel_final_000037[[#This Row],[Whole Building:Facility Total Electric Demand Power '[W'](Hourly) ]]/1000</f>
        <v>25.155405649426978</v>
      </c>
    </row>
    <row r="645" spans="1:3" x14ac:dyDescent="0.25">
      <c r="A645" s="9" t="s">
        <v>696</v>
      </c>
      <c r="B645" s="12">
        <v>11880.413060927325</v>
      </c>
      <c r="C645">
        <f>SAFADModel_final_000037[[#This Row],[Whole Building:Facility Total Electric Demand Power '[W'](Hourly) ]]/1000</f>
        <v>11.880413060927324</v>
      </c>
    </row>
    <row r="646" spans="1:3" x14ac:dyDescent="0.25">
      <c r="A646" s="9" t="s">
        <v>697</v>
      </c>
      <c r="B646" s="12">
        <v>11544.441516117105</v>
      </c>
      <c r="C646">
        <f>SAFADModel_final_000037[[#This Row],[Whole Building:Facility Total Electric Demand Power '[W'](Hourly) ]]/1000</f>
        <v>11.544441516117105</v>
      </c>
    </row>
    <row r="647" spans="1:3" x14ac:dyDescent="0.25">
      <c r="A647" s="9" t="s">
        <v>698</v>
      </c>
      <c r="B647" s="12">
        <v>7598.484688639961</v>
      </c>
      <c r="C647">
        <f>SAFADModel_final_000037[[#This Row],[Whole Building:Facility Total Electric Demand Power '[W'](Hourly) ]]/1000</f>
        <v>7.5984846886399611</v>
      </c>
    </row>
    <row r="648" spans="1:3" x14ac:dyDescent="0.25">
      <c r="A648" s="9" t="s">
        <v>699</v>
      </c>
      <c r="B648" s="12">
        <v>7518.6561155846675</v>
      </c>
      <c r="C648">
        <f>SAFADModel_final_000037[[#This Row],[Whole Building:Facility Total Electric Demand Power '[W'](Hourly) ]]/1000</f>
        <v>7.5186561155846672</v>
      </c>
    </row>
    <row r="649" spans="1:3" x14ac:dyDescent="0.25">
      <c r="A649" s="9" t="s">
        <v>700</v>
      </c>
      <c r="B649" s="12">
        <v>7496.0784191794983</v>
      </c>
      <c r="C649">
        <f>SAFADModel_final_000037[[#This Row],[Whole Building:Facility Total Electric Demand Power '[W'](Hourly) ]]/1000</f>
        <v>7.496078419179498</v>
      </c>
    </row>
    <row r="650" spans="1:3" x14ac:dyDescent="0.25">
      <c r="A650" s="9" t="s">
        <v>701</v>
      </c>
      <c r="B650" s="12">
        <v>7472.6106591370253</v>
      </c>
      <c r="C650">
        <f>SAFADModel_final_000037[[#This Row],[Whole Building:Facility Total Electric Demand Power '[W'](Hourly) ]]/1000</f>
        <v>7.4726106591370254</v>
      </c>
    </row>
    <row r="651" spans="1:3" x14ac:dyDescent="0.25">
      <c r="A651" s="9" t="s">
        <v>702</v>
      </c>
      <c r="B651" s="12">
        <v>7451.0979616313953</v>
      </c>
      <c r="C651">
        <f>SAFADModel_final_000037[[#This Row],[Whole Building:Facility Total Electric Demand Power '[W'](Hourly) ]]/1000</f>
        <v>7.4510979616313957</v>
      </c>
    </row>
    <row r="652" spans="1:3" x14ac:dyDescent="0.25">
      <c r="A652" s="9" t="s">
        <v>703</v>
      </c>
      <c r="B652" s="12">
        <v>7438.4159704352433</v>
      </c>
      <c r="C652">
        <f>SAFADModel_final_000037[[#This Row],[Whole Building:Facility Total Electric Demand Power '[W'](Hourly) ]]/1000</f>
        <v>7.4384159704352433</v>
      </c>
    </row>
    <row r="653" spans="1:3" x14ac:dyDescent="0.25">
      <c r="A653" s="9" t="s">
        <v>704</v>
      </c>
      <c r="B653" s="12">
        <v>7422.9402975637677</v>
      </c>
      <c r="C653">
        <f>SAFADModel_final_000037[[#This Row],[Whole Building:Facility Total Electric Demand Power '[W'](Hourly) ]]/1000</f>
        <v>7.4229402975637679</v>
      </c>
    </row>
    <row r="654" spans="1:3" x14ac:dyDescent="0.25">
      <c r="A654" s="9" t="s">
        <v>705</v>
      </c>
      <c r="B654" s="12">
        <v>7402.0343942031686</v>
      </c>
      <c r="C654">
        <f>SAFADModel_final_000037[[#This Row],[Whole Building:Facility Total Electric Demand Power '[W'](Hourly) ]]/1000</f>
        <v>7.4020343942031683</v>
      </c>
    </row>
    <row r="655" spans="1:3" x14ac:dyDescent="0.25">
      <c r="A655" s="9" t="s">
        <v>706</v>
      </c>
      <c r="B655" s="12">
        <v>7409.1620237567504</v>
      </c>
      <c r="C655">
        <f>SAFADModel_final_000037[[#This Row],[Whole Building:Facility Total Electric Demand Power '[W'](Hourly) ]]/1000</f>
        <v>7.4091620237567506</v>
      </c>
    </row>
    <row r="656" spans="1:3" x14ac:dyDescent="0.25">
      <c r="A656" s="9" t="s">
        <v>707</v>
      </c>
      <c r="B656" s="12">
        <v>7461.5909917005592</v>
      </c>
      <c r="C656">
        <f>SAFADModel_final_000037[[#This Row],[Whole Building:Facility Total Electric Demand Power '[W'](Hourly) ]]/1000</f>
        <v>7.4615909917005592</v>
      </c>
    </row>
    <row r="657" spans="1:3" x14ac:dyDescent="0.25">
      <c r="A657" s="9" t="s">
        <v>708</v>
      </c>
      <c r="B657" s="12">
        <v>7518.926056945752</v>
      </c>
      <c r="C657">
        <f>SAFADModel_final_000037[[#This Row],[Whole Building:Facility Total Electric Demand Power '[W'](Hourly) ]]/1000</f>
        <v>7.5189260569457517</v>
      </c>
    </row>
    <row r="658" spans="1:3" x14ac:dyDescent="0.25">
      <c r="A658" s="9" t="s">
        <v>709</v>
      </c>
      <c r="B658" s="12">
        <v>7566.0394036238358</v>
      </c>
      <c r="C658">
        <f>SAFADModel_final_000037[[#This Row],[Whole Building:Facility Total Electric Demand Power '[W'](Hourly) ]]/1000</f>
        <v>7.5660394036238356</v>
      </c>
    </row>
    <row r="659" spans="1:3" x14ac:dyDescent="0.25">
      <c r="A659" s="9" t="s">
        <v>710</v>
      </c>
      <c r="B659" s="12">
        <v>7599.8060752651836</v>
      </c>
      <c r="C659">
        <f>SAFADModel_final_000037[[#This Row],[Whole Building:Facility Total Electric Demand Power '[W'](Hourly) ]]/1000</f>
        <v>7.5998060752651835</v>
      </c>
    </row>
    <row r="660" spans="1:3" x14ac:dyDescent="0.25">
      <c r="A660" s="9" t="s">
        <v>711</v>
      </c>
      <c r="B660" s="12">
        <v>7622.1528728241274</v>
      </c>
      <c r="C660">
        <f>SAFADModel_final_000037[[#This Row],[Whole Building:Facility Total Electric Demand Power '[W'](Hourly) ]]/1000</f>
        <v>7.6221528728241275</v>
      </c>
    </row>
    <row r="661" spans="1:3" x14ac:dyDescent="0.25">
      <c r="A661" s="9" t="s">
        <v>712</v>
      </c>
      <c r="B661" s="12">
        <v>7635.3608019271478</v>
      </c>
      <c r="C661">
        <f>SAFADModel_final_000037[[#This Row],[Whole Building:Facility Total Electric Demand Power '[W'](Hourly) ]]/1000</f>
        <v>7.6353608019271482</v>
      </c>
    </row>
    <row r="662" spans="1:3" x14ac:dyDescent="0.25">
      <c r="A662" s="9" t="s">
        <v>713</v>
      </c>
      <c r="B662" s="12">
        <v>7634.4139043186951</v>
      </c>
      <c r="C662">
        <f>SAFADModel_final_000037[[#This Row],[Whole Building:Facility Total Electric Demand Power '[W'](Hourly) ]]/1000</f>
        <v>7.6344139043186949</v>
      </c>
    </row>
    <row r="663" spans="1:3" x14ac:dyDescent="0.25">
      <c r="A663" s="9" t="s">
        <v>714</v>
      </c>
      <c r="B663" s="12">
        <v>7626.3276302770528</v>
      </c>
      <c r="C663">
        <f>SAFADModel_final_000037[[#This Row],[Whole Building:Facility Total Electric Demand Power '[W'](Hourly) ]]/1000</f>
        <v>7.6263276302770526</v>
      </c>
    </row>
    <row r="664" spans="1:3" x14ac:dyDescent="0.25">
      <c r="A664" s="9" t="s">
        <v>715</v>
      </c>
      <c r="B664" s="12">
        <v>7602.3269446829945</v>
      </c>
      <c r="C664">
        <f>SAFADModel_final_000037[[#This Row],[Whole Building:Facility Total Electric Demand Power '[W'](Hourly) ]]/1000</f>
        <v>7.6023269446829946</v>
      </c>
    </row>
    <row r="665" spans="1:3" x14ac:dyDescent="0.25">
      <c r="A665" s="9" t="s">
        <v>716</v>
      </c>
      <c r="B665" s="12">
        <v>7576.4271982443997</v>
      </c>
      <c r="C665">
        <f>SAFADModel_final_000037[[#This Row],[Whole Building:Facility Total Electric Demand Power '[W'](Hourly) ]]/1000</f>
        <v>7.5764271982443994</v>
      </c>
    </row>
    <row r="666" spans="1:3" x14ac:dyDescent="0.25">
      <c r="A666" s="9" t="s">
        <v>717</v>
      </c>
      <c r="B666" s="12">
        <v>7551.3623261859948</v>
      </c>
      <c r="C666">
        <f>SAFADModel_final_000037[[#This Row],[Whole Building:Facility Total Electric Demand Power '[W'](Hourly) ]]/1000</f>
        <v>7.5513623261859948</v>
      </c>
    </row>
    <row r="667" spans="1:3" x14ac:dyDescent="0.25">
      <c r="A667" s="9" t="s">
        <v>718</v>
      </c>
      <c r="B667" s="12">
        <v>7527.3317444067588</v>
      </c>
      <c r="C667">
        <f>SAFADModel_final_000037[[#This Row],[Whole Building:Facility Total Electric Demand Power '[W'](Hourly) ]]/1000</f>
        <v>7.5273317444067587</v>
      </c>
    </row>
    <row r="668" spans="1:3" x14ac:dyDescent="0.25">
      <c r="A668" s="9" t="s">
        <v>719</v>
      </c>
      <c r="B668" s="12">
        <v>7500.7200661800516</v>
      </c>
      <c r="C668">
        <f>SAFADModel_final_000037[[#This Row],[Whole Building:Facility Total Electric Demand Power '[W'](Hourly) ]]/1000</f>
        <v>7.5007200661800519</v>
      </c>
    </row>
    <row r="669" spans="1:3" x14ac:dyDescent="0.25">
      <c r="A669" s="9" t="s">
        <v>720</v>
      </c>
      <c r="B669" s="12">
        <v>7462.4168537581472</v>
      </c>
      <c r="C669">
        <f>SAFADModel_final_000037[[#This Row],[Whole Building:Facility Total Electric Demand Power '[W'](Hourly) ]]/1000</f>
        <v>7.462416853758147</v>
      </c>
    </row>
    <row r="670" spans="1:3" x14ac:dyDescent="0.25">
      <c r="A670" s="9" t="s">
        <v>721</v>
      </c>
      <c r="B670" s="12">
        <v>7435.8417060535212</v>
      </c>
      <c r="C670">
        <f>SAFADModel_final_000037[[#This Row],[Whole Building:Facility Total Electric Demand Power '[W'](Hourly) ]]/1000</f>
        <v>7.4358417060535213</v>
      </c>
    </row>
    <row r="671" spans="1:3" x14ac:dyDescent="0.25">
      <c r="A671" s="9" t="s">
        <v>722</v>
      </c>
      <c r="B671" s="12">
        <v>7413.51747262355</v>
      </c>
      <c r="C671">
        <f>SAFADModel_final_000037[[#This Row],[Whole Building:Facility Total Electric Demand Power '[W'](Hourly) ]]/1000</f>
        <v>7.4135174726235498</v>
      </c>
    </row>
    <row r="672" spans="1:3" x14ac:dyDescent="0.25">
      <c r="A672" s="9" t="s">
        <v>723</v>
      </c>
      <c r="B672" s="12">
        <v>7390.758114002766</v>
      </c>
      <c r="C672">
        <f>SAFADModel_final_000037[[#This Row],[Whole Building:Facility Total Electric Demand Power '[W'](Hourly) ]]/1000</f>
        <v>7.3907581140027663</v>
      </c>
    </row>
    <row r="673" spans="1:3" x14ac:dyDescent="0.25">
      <c r="A673" s="9" t="s">
        <v>724</v>
      </c>
      <c r="B673" s="12">
        <v>7364.2659761765599</v>
      </c>
      <c r="C673">
        <f>SAFADModel_final_000037[[#This Row],[Whole Building:Facility Total Electric Demand Power '[W'](Hourly) ]]/1000</f>
        <v>7.3642659761765596</v>
      </c>
    </row>
    <row r="674" spans="1:3" x14ac:dyDescent="0.25">
      <c r="A674" s="9" t="s">
        <v>481</v>
      </c>
      <c r="B674" s="12">
        <v>7330.0529110268571</v>
      </c>
      <c r="C674">
        <f>SAFADModel_final_000037[[#This Row],[Whole Building:Facility Total Electric Demand Power '[W'](Hourly) ]]/1000</f>
        <v>7.3300529110268569</v>
      </c>
    </row>
    <row r="675" spans="1:3" x14ac:dyDescent="0.25">
      <c r="A675" s="9" t="s">
        <v>482</v>
      </c>
      <c r="B675" s="12">
        <v>7298.7836822439012</v>
      </c>
      <c r="C675">
        <f>SAFADModel_final_000037[[#This Row],[Whole Building:Facility Total Electric Demand Power '[W'](Hourly) ]]/1000</f>
        <v>7.2987836822439016</v>
      </c>
    </row>
    <row r="676" spans="1:3" x14ac:dyDescent="0.25">
      <c r="A676" s="9" t="s">
        <v>483</v>
      </c>
      <c r="B676" s="12">
        <v>7272.197531352148</v>
      </c>
      <c r="C676">
        <f>SAFADModel_final_000037[[#This Row],[Whole Building:Facility Total Electric Demand Power '[W'](Hourly) ]]/1000</f>
        <v>7.2721975313521483</v>
      </c>
    </row>
    <row r="677" spans="1:3" x14ac:dyDescent="0.25">
      <c r="A677" s="9" t="s">
        <v>484</v>
      </c>
      <c r="B677" s="12">
        <v>7237.0117695844665</v>
      </c>
      <c r="C677">
        <f>SAFADModel_final_000037[[#This Row],[Whole Building:Facility Total Electric Demand Power '[W'](Hourly) ]]/1000</f>
        <v>7.2370117695844662</v>
      </c>
    </row>
    <row r="678" spans="1:3" x14ac:dyDescent="0.25">
      <c r="A678" s="9" t="s">
        <v>485</v>
      </c>
      <c r="B678" s="12">
        <v>7195.0651335984558</v>
      </c>
      <c r="C678">
        <f>SAFADModel_final_000037[[#This Row],[Whole Building:Facility Total Electric Demand Power '[W'](Hourly) ]]/1000</f>
        <v>7.1950651335984555</v>
      </c>
    </row>
    <row r="679" spans="1:3" x14ac:dyDescent="0.25">
      <c r="A679" s="9" t="s">
        <v>486</v>
      </c>
      <c r="B679" s="12">
        <v>7210.2419058162486</v>
      </c>
      <c r="C679">
        <f>SAFADModel_final_000037[[#This Row],[Whole Building:Facility Total Electric Demand Power '[W'](Hourly) ]]/1000</f>
        <v>7.2102419058162486</v>
      </c>
    </row>
    <row r="680" spans="1:3" x14ac:dyDescent="0.25">
      <c r="A680" s="9" t="s">
        <v>487</v>
      </c>
      <c r="B680" s="12">
        <v>7316.2369461387634</v>
      </c>
      <c r="C680">
        <f>SAFADModel_final_000037[[#This Row],[Whole Building:Facility Total Electric Demand Power '[W'](Hourly) ]]/1000</f>
        <v>7.3162369461387637</v>
      </c>
    </row>
    <row r="681" spans="1:3" x14ac:dyDescent="0.25">
      <c r="A681" s="9" t="s">
        <v>488</v>
      </c>
      <c r="B681" s="12">
        <v>26844.803503318912</v>
      </c>
      <c r="C681">
        <f>SAFADModel_final_000037[[#This Row],[Whole Building:Facility Total Electric Demand Power '[W'](Hourly) ]]/1000</f>
        <v>26.844803503318911</v>
      </c>
    </row>
    <row r="682" spans="1:3" x14ac:dyDescent="0.25">
      <c r="A682" s="9" t="s">
        <v>489</v>
      </c>
      <c r="B682" s="12">
        <v>77035.522447411277</v>
      </c>
      <c r="C682">
        <f>SAFADModel_final_000037[[#This Row],[Whole Building:Facility Total Electric Demand Power '[W'](Hourly) ]]/1000</f>
        <v>77.035522447411282</v>
      </c>
    </row>
    <row r="683" spans="1:3" x14ac:dyDescent="0.25">
      <c r="A683" s="9" t="s">
        <v>490</v>
      </c>
      <c r="B683" s="12">
        <v>119199.83525615696</v>
      </c>
      <c r="C683">
        <f>SAFADModel_final_000037[[#This Row],[Whole Building:Facility Total Electric Demand Power '[W'](Hourly) ]]/1000</f>
        <v>119.19983525615696</v>
      </c>
    </row>
    <row r="684" spans="1:3" x14ac:dyDescent="0.25">
      <c r="A684" s="9" t="s">
        <v>491</v>
      </c>
      <c r="B684" s="12">
        <v>114160.64115814092</v>
      </c>
      <c r="C684">
        <f>SAFADModel_final_000037[[#This Row],[Whole Building:Facility Total Electric Demand Power '[W'](Hourly) ]]/1000</f>
        <v>114.16064115814092</v>
      </c>
    </row>
    <row r="685" spans="1:3" x14ac:dyDescent="0.25">
      <c r="A685" s="9" t="s">
        <v>492</v>
      </c>
      <c r="B685" s="12">
        <v>150670.04341022167</v>
      </c>
      <c r="C685">
        <f>SAFADModel_final_000037[[#This Row],[Whole Building:Facility Total Electric Demand Power '[W'](Hourly) ]]/1000</f>
        <v>150.67004341022167</v>
      </c>
    </row>
    <row r="686" spans="1:3" x14ac:dyDescent="0.25">
      <c r="A686" s="9" t="s">
        <v>493</v>
      </c>
      <c r="B686" s="12">
        <v>149088.24195056988</v>
      </c>
      <c r="C686">
        <f>SAFADModel_final_000037[[#This Row],[Whole Building:Facility Total Electric Demand Power '[W'](Hourly) ]]/1000</f>
        <v>149.08824195056988</v>
      </c>
    </row>
    <row r="687" spans="1:3" x14ac:dyDescent="0.25">
      <c r="A687" s="9" t="s">
        <v>494</v>
      </c>
      <c r="B687" s="12">
        <v>156101.12805438126</v>
      </c>
      <c r="C687">
        <f>SAFADModel_final_000037[[#This Row],[Whole Building:Facility Total Electric Demand Power '[W'](Hourly) ]]/1000</f>
        <v>156.10112805438126</v>
      </c>
    </row>
    <row r="688" spans="1:3" x14ac:dyDescent="0.25">
      <c r="A688" s="9" t="s">
        <v>495</v>
      </c>
      <c r="B688" s="12">
        <v>161537.33778349709</v>
      </c>
      <c r="C688">
        <f>SAFADModel_final_000037[[#This Row],[Whole Building:Facility Total Electric Demand Power '[W'](Hourly) ]]/1000</f>
        <v>161.53733778349709</v>
      </c>
    </row>
    <row r="689" spans="1:3" x14ac:dyDescent="0.25">
      <c r="A689" s="9" t="s">
        <v>496</v>
      </c>
      <c r="B689" s="12">
        <v>151062.56579578246</v>
      </c>
      <c r="C689">
        <f>SAFADModel_final_000037[[#This Row],[Whole Building:Facility Total Electric Demand Power '[W'](Hourly) ]]/1000</f>
        <v>151.06256579578246</v>
      </c>
    </row>
    <row r="690" spans="1:3" x14ac:dyDescent="0.25">
      <c r="A690" s="9" t="s">
        <v>497</v>
      </c>
      <c r="B690" s="12">
        <v>134392.71876993001</v>
      </c>
      <c r="C690">
        <f>SAFADModel_final_000037[[#This Row],[Whole Building:Facility Total Electric Demand Power '[W'](Hourly) ]]/1000</f>
        <v>134.39271876993001</v>
      </c>
    </row>
    <row r="691" spans="1:3" x14ac:dyDescent="0.25">
      <c r="A691" s="9" t="s">
        <v>498</v>
      </c>
      <c r="B691" s="12">
        <v>48006.461104375681</v>
      </c>
      <c r="C691">
        <f>SAFADModel_final_000037[[#This Row],[Whole Building:Facility Total Electric Demand Power '[W'](Hourly) ]]/1000</f>
        <v>48.006461104375681</v>
      </c>
    </row>
    <row r="692" spans="1:3" x14ac:dyDescent="0.25">
      <c r="A692" s="9" t="s">
        <v>499</v>
      </c>
      <c r="B692" s="12">
        <v>23747.067681467583</v>
      </c>
      <c r="C692">
        <f>SAFADModel_final_000037[[#This Row],[Whole Building:Facility Total Electric Demand Power '[W'](Hourly) ]]/1000</f>
        <v>23.747067681467584</v>
      </c>
    </row>
    <row r="693" spans="1:3" x14ac:dyDescent="0.25">
      <c r="A693" s="9" t="s">
        <v>500</v>
      </c>
      <c r="B693" s="12">
        <v>10162.725940361272</v>
      </c>
      <c r="C693">
        <f>SAFADModel_final_000037[[#This Row],[Whole Building:Facility Total Electric Demand Power '[W'](Hourly) ]]/1000</f>
        <v>10.162725940361272</v>
      </c>
    </row>
    <row r="694" spans="1:3" x14ac:dyDescent="0.25">
      <c r="A694" s="9" t="s">
        <v>501</v>
      </c>
      <c r="B694" s="12">
        <v>7875.5628187494585</v>
      </c>
      <c r="C694">
        <f>SAFADModel_final_000037[[#This Row],[Whole Building:Facility Total Electric Demand Power '[W'](Hourly) ]]/1000</f>
        <v>7.8755628187494588</v>
      </c>
    </row>
    <row r="695" spans="1:3" x14ac:dyDescent="0.25">
      <c r="A695" s="9" t="s">
        <v>502</v>
      </c>
      <c r="B695" s="12">
        <v>7432.2972680004705</v>
      </c>
      <c r="C695">
        <f>SAFADModel_final_000037[[#This Row],[Whole Building:Facility Total Electric Demand Power '[W'](Hourly) ]]/1000</f>
        <v>7.4322972680004709</v>
      </c>
    </row>
    <row r="696" spans="1:3" x14ac:dyDescent="0.25">
      <c r="A696" s="9" t="s">
        <v>503</v>
      </c>
      <c r="B696" s="12">
        <v>7400.8757489631571</v>
      </c>
      <c r="C696">
        <f>SAFADModel_final_000037[[#This Row],[Whole Building:Facility Total Electric Demand Power '[W'](Hourly) ]]/1000</f>
        <v>7.4008757489631574</v>
      </c>
    </row>
    <row r="697" spans="1:3" x14ac:dyDescent="0.25">
      <c r="A697" s="9" t="s">
        <v>504</v>
      </c>
      <c r="B697" s="12">
        <v>7370.4466833515326</v>
      </c>
      <c r="C697">
        <f>SAFADModel_final_000037[[#This Row],[Whole Building:Facility Total Electric Demand Power '[W'](Hourly) ]]/1000</f>
        <v>7.370446683351533</v>
      </c>
    </row>
    <row r="698" spans="1:3" x14ac:dyDescent="0.25">
      <c r="A698" s="9" t="s">
        <v>505</v>
      </c>
      <c r="B698" s="12">
        <v>7340.9242966730426</v>
      </c>
      <c r="C698">
        <f>SAFADModel_final_000037[[#This Row],[Whole Building:Facility Total Electric Demand Power '[W'](Hourly) ]]/1000</f>
        <v>7.3409242966730428</v>
      </c>
    </row>
    <row r="699" spans="1:3" x14ac:dyDescent="0.25">
      <c r="A699" s="9" t="s">
        <v>506</v>
      </c>
      <c r="B699" s="12">
        <v>7312.6174015801453</v>
      </c>
      <c r="C699">
        <f>SAFADModel_final_000037[[#This Row],[Whole Building:Facility Total Electric Demand Power '[W'](Hourly) ]]/1000</f>
        <v>7.3126174015801455</v>
      </c>
    </row>
    <row r="700" spans="1:3" x14ac:dyDescent="0.25">
      <c r="A700" s="9" t="s">
        <v>507</v>
      </c>
      <c r="B700" s="12">
        <v>7285.5232045508228</v>
      </c>
      <c r="C700">
        <f>SAFADModel_final_000037[[#This Row],[Whole Building:Facility Total Electric Demand Power '[W'](Hourly) ]]/1000</f>
        <v>7.2855232045508229</v>
      </c>
    </row>
    <row r="701" spans="1:3" x14ac:dyDescent="0.25">
      <c r="A701" s="9" t="s">
        <v>508</v>
      </c>
      <c r="B701" s="12">
        <v>7266.4027090983082</v>
      </c>
      <c r="C701">
        <f>SAFADModel_final_000037[[#This Row],[Whole Building:Facility Total Electric Demand Power '[W'](Hourly) ]]/1000</f>
        <v>7.2664027090983083</v>
      </c>
    </row>
    <row r="702" spans="1:3" x14ac:dyDescent="0.25">
      <c r="A702" s="9" t="s">
        <v>509</v>
      </c>
      <c r="B702" s="12">
        <v>7246.4052764498665</v>
      </c>
      <c r="C702">
        <f>SAFADModel_final_000037[[#This Row],[Whole Building:Facility Total Electric Demand Power '[W'](Hourly) ]]/1000</f>
        <v>7.2464052764498668</v>
      </c>
    </row>
    <row r="703" spans="1:3" x14ac:dyDescent="0.25">
      <c r="A703" s="9" t="s">
        <v>510</v>
      </c>
      <c r="B703" s="12">
        <v>7265.2367654913032</v>
      </c>
      <c r="C703">
        <f>SAFADModel_final_000037[[#This Row],[Whole Building:Facility Total Electric Demand Power '[W'](Hourly) ]]/1000</f>
        <v>7.265236765491303</v>
      </c>
    </row>
    <row r="704" spans="1:3" x14ac:dyDescent="0.25">
      <c r="A704" s="9" t="s">
        <v>511</v>
      </c>
      <c r="B704" s="12">
        <v>7337.493466500574</v>
      </c>
      <c r="C704">
        <f>SAFADModel_final_000037[[#This Row],[Whole Building:Facility Total Electric Demand Power '[W'](Hourly) ]]/1000</f>
        <v>7.3374934665005735</v>
      </c>
    </row>
    <row r="705" spans="1:3" x14ac:dyDescent="0.25">
      <c r="A705" s="9" t="s">
        <v>512</v>
      </c>
      <c r="B705" s="12">
        <v>18236.921118307724</v>
      </c>
      <c r="C705">
        <f>SAFADModel_final_000037[[#This Row],[Whole Building:Facility Total Electric Demand Power '[W'](Hourly) ]]/1000</f>
        <v>18.236921118307723</v>
      </c>
    </row>
    <row r="706" spans="1:3" x14ac:dyDescent="0.25">
      <c r="A706" s="9" t="s">
        <v>513</v>
      </c>
      <c r="B706" s="12">
        <v>89424.732893286156</v>
      </c>
      <c r="C706">
        <f>SAFADModel_final_000037[[#This Row],[Whole Building:Facility Total Electric Demand Power '[W'](Hourly) ]]/1000</f>
        <v>89.424732893286162</v>
      </c>
    </row>
    <row r="707" spans="1:3" x14ac:dyDescent="0.25">
      <c r="A707" s="9" t="s">
        <v>514</v>
      </c>
      <c r="B707" s="12">
        <v>118365.84609400034</v>
      </c>
      <c r="C707">
        <f>SAFADModel_final_000037[[#This Row],[Whole Building:Facility Total Electric Demand Power '[W'](Hourly) ]]/1000</f>
        <v>118.36584609400035</v>
      </c>
    </row>
    <row r="708" spans="1:3" x14ac:dyDescent="0.25">
      <c r="A708" s="9" t="s">
        <v>515</v>
      </c>
      <c r="B708" s="12">
        <v>125547.43508769882</v>
      </c>
      <c r="C708">
        <f>SAFADModel_final_000037[[#This Row],[Whole Building:Facility Total Electric Demand Power '[W'](Hourly) ]]/1000</f>
        <v>125.54743508769882</v>
      </c>
    </row>
    <row r="709" spans="1:3" x14ac:dyDescent="0.25">
      <c r="A709" s="9" t="s">
        <v>516</v>
      </c>
      <c r="B709" s="12">
        <v>145273.0982396795</v>
      </c>
      <c r="C709">
        <f>SAFADModel_final_000037[[#This Row],[Whole Building:Facility Total Electric Demand Power '[W'](Hourly) ]]/1000</f>
        <v>145.27309823967951</v>
      </c>
    </row>
    <row r="710" spans="1:3" x14ac:dyDescent="0.25">
      <c r="A710" s="9" t="s">
        <v>517</v>
      </c>
      <c r="B710" s="12">
        <v>139275.16375584077</v>
      </c>
      <c r="C710">
        <f>SAFADModel_final_000037[[#This Row],[Whole Building:Facility Total Electric Demand Power '[W'](Hourly) ]]/1000</f>
        <v>139.27516375584077</v>
      </c>
    </row>
    <row r="711" spans="1:3" x14ac:dyDescent="0.25">
      <c r="A711" s="9" t="s">
        <v>518</v>
      </c>
      <c r="B711" s="12">
        <v>157887.18019250667</v>
      </c>
      <c r="C711">
        <f>SAFADModel_final_000037[[#This Row],[Whole Building:Facility Total Electric Demand Power '[W'](Hourly) ]]/1000</f>
        <v>157.88718019250666</v>
      </c>
    </row>
    <row r="712" spans="1:3" x14ac:dyDescent="0.25">
      <c r="A712" s="9" t="s">
        <v>519</v>
      </c>
      <c r="B712" s="12">
        <v>147029.45550589886</v>
      </c>
      <c r="C712">
        <f>SAFADModel_final_000037[[#This Row],[Whole Building:Facility Total Electric Demand Power '[W'](Hourly) ]]/1000</f>
        <v>147.02945550589885</v>
      </c>
    </row>
    <row r="713" spans="1:3" x14ac:dyDescent="0.25">
      <c r="A713" s="9" t="s">
        <v>520</v>
      </c>
      <c r="B713" s="12">
        <v>146714.78102976465</v>
      </c>
      <c r="C713">
        <f>SAFADModel_final_000037[[#This Row],[Whole Building:Facility Total Electric Demand Power '[W'](Hourly) ]]/1000</f>
        <v>146.71478102976465</v>
      </c>
    </row>
    <row r="714" spans="1:3" x14ac:dyDescent="0.25">
      <c r="A714" s="9" t="s">
        <v>521</v>
      </c>
      <c r="B714" s="12">
        <v>123038.97875976998</v>
      </c>
      <c r="C714">
        <f>SAFADModel_final_000037[[#This Row],[Whole Building:Facility Total Electric Demand Power '[W'](Hourly) ]]/1000</f>
        <v>123.03897875976998</v>
      </c>
    </row>
    <row r="715" spans="1:3" x14ac:dyDescent="0.25">
      <c r="A715" s="9" t="s">
        <v>522</v>
      </c>
      <c r="B715" s="12">
        <v>96862.53170830071</v>
      </c>
      <c r="C715">
        <f>SAFADModel_final_000037[[#This Row],[Whole Building:Facility Total Electric Demand Power '[W'](Hourly) ]]/1000</f>
        <v>96.862531708300708</v>
      </c>
    </row>
    <row r="716" spans="1:3" x14ac:dyDescent="0.25">
      <c r="A716" s="9" t="s">
        <v>523</v>
      </c>
      <c r="B716" s="12">
        <v>61966.564246738206</v>
      </c>
      <c r="C716">
        <f>SAFADModel_final_000037[[#This Row],[Whole Building:Facility Total Electric Demand Power '[W'](Hourly) ]]/1000</f>
        <v>61.966564246738209</v>
      </c>
    </row>
    <row r="717" spans="1:3" x14ac:dyDescent="0.25">
      <c r="A717" s="9" t="s">
        <v>524</v>
      </c>
      <c r="B717" s="12">
        <v>36783.886248344301</v>
      </c>
      <c r="C717">
        <f>SAFADModel_final_000037[[#This Row],[Whole Building:Facility Total Electric Demand Power '[W'](Hourly) ]]/1000</f>
        <v>36.783886248344302</v>
      </c>
    </row>
    <row r="718" spans="1:3" x14ac:dyDescent="0.25">
      <c r="A718" s="9" t="s">
        <v>525</v>
      </c>
      <c r="B718" s="12">
        <v>7584.9810071236761</v>
      </c>
      <c r="C718">
        <f>SAFADModel_final_000037[[#This Row],[Whole Building:Facility Total Electric Demand Power '[W'](Hourly) ]]/1000</f>
        <v>7.5849810071236758</v>
      </c>
    </row>
    <row r="719" spans="1:3" x14ac:dyDescent="0.25">
      <c r="A719" s="9" t="s">
        <v>526</v>
      </c>
      <c r="B719" s="12">
        <v>7488.2117691398489</v>
      </c>
      <c r="C719">
        <f>SAFADModel_final_000037[[#This Row],[Whole Building:Facility Total Electric Demand Power '[W'](Hourly) ]]/1000</f>
        <v>7.4882117691398493</v>
      </c>
    </row>
    <row r="720" spans="1:3" x14ac:dyDescent="0.25">
      <c r="A720" s="9" t="s">
        <v>527</v>
      </c>
      <c r="B720" s="12">
        <v>7448.7300714094636</v>
      </c>
      <c r="C720">
        <f>SAFADModel_final_000037[[#This Row],[Whole Building:Facility Total Electric Demand Power '[W'](Hourly) ]]/1000</f>
        <v>7.4487300714094635</v>
      </c>
    </row>
    <row r="721" spans="1:3" x14ac:dyDescent="0.25">
      <c r="A721" s="9" t="s">
        <v>528</v>
      </c>
      <c r="B721" s="12">
        <v>7421.9195148804247</v>
      </c>
      <c r="C721">
        <f>SAFADModel_final_000037[[#This Row],[Whole Building:Facility Total Electric Demand Power '[W'](Hourly) ]]/1000</f>
        <v>7.4219195148804245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83924-BE68-4F74-B0C1-EF4AB0AEBA26}">
  <dimension ref="A1:F721"/>
  <sheetViews>
    <sheetView topLeftCell="C1" zoomScaleNormal="100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6477.9536428052734</v>
      </c>
      <c r="C2">
        <f>SAFADModel_final_000036[[#This Row],[Whole Building:Facility Total Electric Demand Power '[W'](Hourly) ]]/1000</f>
        <v>6.4779536428052733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6374.4968510976296</v>
      </c>
      <c r="C3">
        <f>SAFADModel_final_000036[[#This Row],[Whole Building:Facility Total Electric Demand Power '[W'](Hourly) ]]/1000</f>
        <v>6.3744968510976294</v>
      </c>
      <c r="D3">
        <v>22.79135723240832</v>
      </c>
      <c r="E3">
        <v>39.287354331064108</v>
      </c>
      <c r="F3">
        <v>24.936940250944662</v>
      </c>
    </row>
    <row r="4" spans="1:6" x14ac:dyDescent="0.25">
      <c r="A4" s="9" t="s">
        <v>3</v>
      </c>
      <c r="B4" s="12">
        <v>6330.5196508300569</v>
      </c>
      <c r="C4">
        <f>SAFADModel_final_000036[[#This Row],[Whole Building:Facility Total Electric Demand Power '[W'](Hourly) ]]/1000</f>
        <v>6.3305196508300572</v>
      </c>
    </row>
    <row r="5" spans="1:6" x14ac:dyDescent="0.25">
      <c r="A5" s="9" t="s">
        <v>4</v>
      </c>
      <c r="B5" s="12">
        <v>6287.4882180748782</v>
      </c>
      <c r="C5">
        <f>SAFADModel_final_000036[[#This Row],[Whole Building:Facility Total Electric Demand Power '[W'](Hourly) ]]/1000</f>
        <v>6.2874882180748779</v>
      </c>
    </row>
    <row r="6" spans="1:6" x14ac:dyDescent="0.25">
      <c r="A6" s="9" t="s">
        <v>5</v>
      </c>
      <c r="B6" s="12">
        <v>6242.7052614082068</v>
      </c>
      <c r="C6">
        <f>SAFADModel_final_000036[[#This Row],[Whole Building:Facility Total Electric Demand Power '[W'](Hourly) ]]/1000</f>
        <v>6.242705261408207</v>
      </c>
    </row>
    <row r="7" spans="1:6" x14ac:dyDescent="0.25">
      <c r="A7" s="9" t="s">
        <v>6</v>
      </c>
      <c r="B7" s="12">
        <v>6225.5911963807657</v>
      </c>
      <c r="C7">
        <f>SAFADModel_final_000036[[#This Row],[Whole Building:Facility Total Electric Demand Power '[W'](Hourly) ]]/1000</f>
        <v>6.2255911963807655</v>
      </c>
    </row>
    <row r="8" spans="1:6" x14ac:dyDescent="0.25">
      <c r="A8" s="9" t="s">
        <v>7</v>
      </c>
      <c r="B8" s="12">
        <v>6276.3671114365425</v>
      </c>
      <c r="C8">
        <f>SAFADModel_final_000036[[#This Row],[Whole Building:Facility Total Electric Demand Power '[W'](Hourly) ]]/1000</f>
        <v>6.2763671114365422</v>
      </c>
    </row>
    <row r="9" spans="1:6" x14ac:dyDescent="0.25">
      <c r="A9" s="9" t="s">
        <v>8</v>
      </c>
      <c r="B9" s="12">
        <v>22462.682284483501</v>
      </c>
      <c r="C9">
        <f>SAFADModel_final_000036[[#This Row],[Whole Building:Facility Total Electric Demand Power '[W'](Hourly) ]]/1000</f>
        <v>22.462682284483499</v>
      </c>
    </row>
    <row r="10" spans="1:6" x14ac:dyDescent="0.25">
      <c r="A10" s="9" t="s">
        <v>9</v>
      </c>
      <c r="B10" s="12">
        <v>58723.000179127041</v>
      </c>
      <c r="C10">
        <f>SAFADModel_final_000036[[#This Row],[Whole Building:Facility Total Electric Demand Power '[W'](Hourly) ]]/1000</f>
        <v>58.723000179127041</v>
      </c>
    </row>
    <row r="11" spans="1:6" x14ac:dyDescent="0.25">
      <c r="A11" s="9" t="s">
        <v>10</v>
      </c>
      <c r="B11" s="12">
        <v>86606.830092196513</v>
      </c>
      <c r="C11">
        <f>SAFADModel_final_000036[[#This Row],[Whole Building:Facility Total Electric Demand Power '[W'](Hourly) ]]/1000</f>
        <v>86.606830092196518</v>
      </c>
    </row>
    <row r="12" spans="1:6" x14ac:dyDescent="0.25">
      <c r="A12" s="9" t="s">
        <v>11</v>
      </c>
      <c r="B12" s="12">
        <v>90821.359163800444</v>
      </c>
      <c r="C12">
        <f>SAFADModel_final_000036[[#This Row],[Whole Building:Facility Total Electric Demand Power '[W'](Hourly) ]]/1000</f>
        <v>90.821359163800437</v>
      </c>
    </row>
    <row r="13" spans="1:6" x14ac:dyDescent="0.25">
      <c r="A13" s="9" t="s">
        <v>12</v>
      </c>
      <c r="B13" s="12">
        <v>127187.62858759462</v>
      </c>
      <c r="C13">
        <f>SAFADModel_final_000036[[#This Row],[Whole Building:Facility Total Electric Demand Power '[W'](Hourly) ]]/1000</f>
        <v>127.18762858759462</v>
      </c>
    </row>
    <row r="14" spans="1:6" x14ac:dyDescent="0.25">
      <c r="A14" s="9" t="s">
        <v>13</v>
      </c>
      <c r="B14" s="12">
        <v>125490.92390871687</v>
      </c>
      <c r="C14">
        <f>SAFADModel_final_000036[[#This Row],[Whole Building:Facility Total Electric Demand Power '[W'](Hourly) ]]/1000</f>
        <v>125.49092390871687</v>
      </c>
    </row>
    <row r="15" spans="1:6" x14ac:dyDescent="0.25">
      <c r="A15" s="9" t="s">
        <v>14</v>
      </c>
      <c r="B15" s="12">
        <v>130606.16262795357</v>
      </c>
      <c r="C15">
        <f>SAFADModel_final_000036[[#This Row],[Whole Building:Facility Total Electric Demand Power '[W'](Hourly) ]]/1000</f>
        <v>130.60616262795358</v>
      </c>
    </row>
    <row r="16" spans="1:6" x14ac:dyDescent="0.25">
      <c r="A16" s="9" t="s">
        <v>15</v>
      </c>
      <c r="B16" s="12">
        <v>137534.33376254453</v>
      </c>
      <c r="C16">
        <f>SAFADModel_final_000036[[#This Row],[Whole Building:Facility Total Electric Demand Power '[W'](Hourly) ]]/1000</f>
        <v>137.53433376254452</v>
      </c>
    </row>
    <row r="17" spans="1:3" x14ac:dyDescent="0.25">
      <c r="A17" s="9" t="s">
        <v>16</v>
      </c>
      <c r="B17" s="12">
        <v>130157.56790685836</v>
      </c>
      <c r="C17">
        <f>SAFADModel_final_000036[[#This Row],[Whole Building:Facility Total Electric Demand Power '[W'](Hourly) ]]/1000</f>
        <v>130.15756790685836</v>
      </c>
    </row>
    <row r="18" spans="1:3" x14ac:dyDescent="0.25">
      <c r="A18" s="9" t="s">
        <v>17</v>
      </c>
      <c r="B18" s="12">
        <v>117001.5220147292</v>
      </c>
      <c r="C18">
        <f>SAFADModel_final_000036[[#This Row],[Whole Building:Facility Total Electric Demand Power '[W'](Hourly) ]]/1000</f>
        <v>117.0015220147292</v>
      </c>
    </row>
    <row r="19" spans="1:3" x14ac:dyDescent="0.25">
      <c r="A19" s="9" t="s">
        <v>18</v>
      </c>
      <c r="B19" s="12">
        <v>41151.396106451801</v>
      </c>
      <c r="C19">
        <f>SAFADModel_final_000036[[#This Row],[Whole Building:Facility Total Electric Demand Power '[W'](Hourly) ]]/1000</f>
        <v>41.151396106451799</v>
      </c>
    </row>
    <row r="20" spans="1:3" x14ac:dyDescent="0.25">
      <c r="A20" s="9" t="s">
        <v>19</v>
      </c>
      <c r="B20" s="12">
        <v>20276.166200739655</v>
      </c>
      <c r="C20">
        <f>SAFADModel_final_000036[[#This Row],[Whole Building:Facility Total Electric Demand Power '[W'](Hourly) ]]/1000</f>
        <v>20.276166200739656</v>
      </c>
    </row>
    <row r="21" spans="1:3" x14ac:dyDescent="0.25">
      <c r="A21" s="9" t="s">
        <v>20</v>
      </c>
      <c r="B21" s="12">
        <v>8922.5143316785689</v>
      </c>
      <c r="C21">
        <f>SAFADModel_final_000036[[#This Row],[Whole Building:Facility Total Electric Demand Power '[W'](Hourly) ]]/1000</f>
        <v>8.9225143316785687</v>
      </c>
    </row>
    <row r="22" spans="1:3" x14ac:dyDescent="0.25">
      <c r="A22" s="9" t="s">
        <v>21</v>
      </c>
      <c r="B22" s="12">
        <v>6949.7287572671166</v>
      </c>
      <c r="C22">
        <f>SAFADModel_final_000036[[#This Row],[Whole Building:Facility Total Electric Demand Power '[W'](Hourly) ]]/1000</f>
        <v>6.9497287572671169</v>
      </c>
    </row>
    <row r="23" spans="1:3" x14ac:dyDescent="0.25">
      <c r="A23" s="9" t="s">
        <v>22</v>
      </c>
      <c r="B23" s="12">
        <v>6527.319055402274</v>
      </c>
      <c r="C23">
        <f>SAFADModel_final_000036[[#This Row],[Whole Building:Facility Total Electric Demand Power '[W'](Hourly) ]]/1000</f>
        <v>6.5273190554022742</v>
      </c>
    </row>
    <row r="24" spans="1:3" x14ac:dyDescent="0.25">
      <c r="A24" s="9" t="s">
        <v>23</v>
      </c>
      <c r="B24" s="12">
        <v>6529.8398199178773</v>
      </c>
      <c r="C24">
        <f>SAFADModel_final_000036[[#This Row],[Whole Building:Facility Total Electric Demand Power '[W'](Hourly) ]]/1000</f>
        <v>6.5298398199178775</v>
      </c>
    </row>
    <row r="25" spans="1:3" x14ac:dyDescent="0.25">
      <c r="A25" s="9" t="s">
        <v>24</v>
      </c>
      <c r="B25" s="12">
        <v>6523.6386603126712</v>
      </c>
      <c r="C25">
        <f>SAFADModel_final_000036[[#This Row],[Whole Building:Facility Total Electric Demand Power '[W'](Hourly) ]]/1000</f>
        <v>6.5236386603126713</v>
      </c>
    </row>
    <row r="26" spans="1:3" x14ac:dyDescent="0.25">
      <c r="A26" s="9" t="s">
        <v>25</v>
      </c>
      <c r="B26" s="12">
        <v>6515.0927072914683</v>
      </c>
      <c r="C26">
        <f>SAFADModel_final_000036[[#This Row],[Whole Building:Facility Total Electric Demand Power '[W'](Hourly) ]]/1000</f>
        <v>6.5150927072914682</v>
      </c>
    </row>
    <row r="27" spans="1:3" x14ac:dyDescent="0.25">
      <c r="A27" s="9" t="s">
        <v>26</v>
      </c>
      <c r="B27" s="12">
        <v>6502.8029077488318</v>
      </c>
      <c r="C27">
        <f>SAFADModel_final_000036[[#This Row],[Whole Building:Facility Total Electric Demand Power '[W'](Hourly) ]]/1000</f>
        <v>6.5028029077488316</v>
      </c>
    </row>
    <row r="28" spans="1:3" x14ac:dyDescent="0.25">
      <c r="A28" s="9" t="s">
        <v>27</v>
      </c>
      <c r="B28" s="12">
        <v>6489.8415749074693</v>
      </c>
      <c r="C28">
        <f>SAFADModel_final_000036[[#This Row],[Whole Building:Facility Total Electric Demand Power '[W'](Hourly) ]]/1000</f>
        <v>6.4898415749074694</v>
      </c>
    </row>
    <row r="29" spans="1:3" x14ac:dyDescent="0.25">
      <c r="A29" s="9" t="s">
        <v>28</v>
      </c>
      <c r="B29" s="12">
        <v>6487.6670879357152</v>
      </c>
      <c r="C29">
        <f>SAFADModel_final_000036[[#This Row],[Whole Building:Facility Total Electric Demand Power '[W'](Hourly) ]]/1000</f>
        <v>6.4876670879357157</v>
      </c>
    </row>
    <row r="30" spans="1:3" x14ac:dyDescent="0.25">
      <c r="A30" s="9" t="s">
        <v>29</v>
      </c>
      <c r="B30" s="12">
        <v>6485.6337907546831</v>
      </c>
      <c r="C30">
        <f>SAFADModel_final_000036[[#This Row],[Whole Building:Facility Total Electric Demand Power '[W'](Hourly) ]]/1000</f>
        <v>6.485633790754683</v>
      </c>
    </row>
    <row r="31" spans="1:3" x14ac:dyDescent="0.25">
      <c r="A31" s="9" t="s">
        <v>30</v>
      </c>
      <c r="B31" s="12">
        <v>6484.3805223822528</v>
      </c>
      <c r="C31">
        <f>SAFADModel_final_000036[[#This Row],[Whole Building:Facility Total Electric Demand Power '[W'](Hourly) ]]/1000</f>
        <v>6.4843805223822528</v>
      </c>
    </row>
    <row r="32" spans="1:3" x14ac:dyDescent="0.25">
      <c r="A32" s="9" t="s">
        <v>31</v>
      </c>
      <c r="B32" s="12">
        <v>6485.4269541265203</v>
      </c>
      <c r="C32">
        <f>SAFADModel_final_000036[[#This Row],[Whole Building:Facility Total Electric Demand Power '[W'](Hourly) ]]/1000</f>
        <v>6.4854269541265204</v>
      </c>
    </row>
    <row r="33" spans="1:3" x14ac:dyDescent="0.25">
      <c r="A33" s="9" t="s">
        <v>32</v>
      </c>
      <c r="B33" s="12">
        <v>15424.381109328178</v>
      </c>
      <c r="C33">
        <f>SAFADModel_final_000036[[#This Row],[Whole Building:Facility Total Electric Demand Power '[W'](Hourly) ]]/1000</f>
        <v>15.424381109328179</v>
      </c>
    </row>
    <row r="34" spans="1:3" x14ac:dyDescent="0.25">
      <c r="A34" s="9" t="s">
        <v>33</v>
      </c>
      <c r="B34" s="12">
        <v>69851.764011117062</v>
      </c>
      <c r="C34">
        <f>SAFADModel_final_000036[[#This Row],[Whole Building:Facility Total Electric Demand Power '[W'](Hourly) ]]/1000</f>
        <v>69.851764011117069</v>
      </c>
    </row>
    <row r="35" spans="1:3" x14ac:dyDescent="0.25">
      <c r="A35" s="9" t="s">
        <v>34</v>
      </c>
      <c r="B35" s="12">
        <v>100000.34117673278</v>
      </c>
      <c r="C35">
        <f>SAFADModel_final_000036[[#This Row],[Whole Building:Facility Total Electric Demand Power '[W'](Hourly) ]]/1000</f>
        <v>100.00034117673277</v>
      </c>
    </row>
    <row r="36" spans="1:3" x14ac:dyDescent="0.25">
      <c r="A36" s="9" t="s">
        <v>35</v>
      </c>
      <c r="B36" s="12">
        <v>111010.95096777205</v>
      </c>
      <c r="C36">
        <f>SAFADModel_final_000036[[#This Row],[Whole Building:Facility Total Electric Demand Power '[W'](Hourly) ]]/1000</f>
        <v>111.01095096777205</v>
      </c>
    </row>
    <row r="37" spans="1:3" x14ac:dyDescent="0.25">
      <c r="A37" s="9" t="s">
        <v>36</v>
      </c>
      <c r="B37" s="12">
        <v>128001.17030133966</v>
      </c>
      <c r="C37">
        <f>SAFADModel_final_000036[[#This Row],[Whole Building:Facility Total Electric Demand Power '[W'](Hourly) ]]/1000</f>
        <v>128.00117030133967</v>
      </c>
    </row>
    <row r="38" spans="1:3" x14ac:dyDescent="0.25">
      <c r="A38" s="9" t="s">
        <v>37</v>
      </c>
      <c r="B38" s="12">
        <v>120629.99719361523</v>
      </c>
      <c r="C38">
        <f>SAFADModel_final_000036[[#This Row],[Whole Building:Facility Total Electric Demand Power '[W'](Hourly) ]]/1000</f>
        <v>120.62999719361522</v>
      </c>
    </row>
    <row r="39" spans="1:3" x14ac:dyDescent="0.25">
      <c r="A39" s="9" t="s">
        <v>38</v>
      </c>
      <c r="B39" s="12">
        <v>135979.64684713626</v>
      </c>
      <c r="C39">
        <f>SAFADModel_final_000036[[#This Row],[Whole Building:Facility Total Electric Demand Power '[W'](Hourly) ]]/1000</f>
        <v>135.97964684713625</v>
      </c>
    </row>
    <row r="40" spans="1:3" x14ac:dyDescent="0.25">
      <c r="A40" s="9" t="s">
        <v>39</v>
      </c>
      <c r="B40" s="12">
        <v>126650.69711551465</v>
      </c>
      <c r="C40">
        <f>SAFADModel_final_000036[[#This Row],[Whole Building:Facility Total Electric Demand Power '[W'](Hourly) ]]/1000</f>
        <v>126.65069711551465</v>
      </c>
    </row>
    <row r="41" spans="1:3" x14ac:dyDescent="0.25">
      <c r="A41" s="9" t="s">
        <v>40</v>
      </c>
      <c r="B41" s="12">
        <v>129670.87708894633</v>
      </c>
      <c r="C41">
        <f>SAFADModel_final_000036[[#This Row],[Whole Building:Facility Total Electric Demand Power '[W'](Hourly) ]]/1000</f>
        <v>129.67087708894633</v>
      </c>
    </row>
    <row r="42" spans="1:3" x14ac:dyDescent="0.25">
      <c r="A42" s="9" t="s">
        <v>41</v>
      </c>
      <c r="B42" s="12">
        <v>109237.64857354137</v>
      </c>
      <c r="C42">
        <f>SAFADModel_final_000036[[#This Row],[Whole Building:Facility Total Electric Demand Power '[W'](Hourly) ]]/1000</f>
        <v>109.23764857354138</v>
      </c>
    </row>
    <row r="43" spans="1:3" x14ac:dyDescent="0.25">
      <c r="A43" s="9" t="s">
        <v>42</v>
      </c>
      <c r="B43" s="12">
        <v>84544.925273044195</v>
      </c>
      <c r="C43">
        <f>SAFADModel_final_000036[[#This Row],[Whole Building:Facility Total Electric Demand Power '[W'](Hourly) ]]/1000</f>
        <v>84.5449252730442</v>
      </c>
    </row>
    <row r="44" spans="1:3" x14ac:dyDescent="0.25">
      <c r="A44" s="9" t="s">
        <v>43</v>
      </c>
      <c r="B44" s="12">
        <v>57671.437481745532</v>
      </c>
      <c r="C44">
        <f>SAFADModel_final_000036[[#This Row],[Whole Building:Facility Total Electric Demand Power '[W'](Hourly) ]]/1000</f>
        <v>57.671437481745535</v>
      </c>
    </row>
    <row r="45" spans="1:3" x14ac:dyDescent="0.25">
      <c r="A45" s="9" t="s">
        <v>44</v>
      </c>
      <c r="B45" s="12">
        <v>35300.313143096049</v>
      </c>
      <c r="C45">
        <f>SAFADModel_final_000036[[#This Row],[Whole Building:Facility Total Electric Demand Power '[W'](Hourly) ]]/1000</f>
        <v>35.300313143096048</v>
      </c>
    </row>
    <row r="46" spans="1:3" x14ac:dyDescent="0.25">
      <c r="A46" s="9" t="s">
        <v>45</v>
      </c>
      <c r="B46" s="12">
        <v>6619.8453519626628</v>
      </c>
      <c r="C46">
        <f>SAFADModel_final_000036[[#This Row],[Whole Building:Facility Total Electric Demand Power '[W'](Hourly) ]]/1000</f>
        <v>6.6198453519626632</v>
      </c>
    </row>
    <row r="47" spans="1:3" x14ac:dyDescent="0.25">
      <c r="A47" s="9" t="s">
        <v>46</v>
      </c>
      <c r="B47" s="12">
        <v>6563.0212415443566</v>
      </c>
      <c r="C47">
        <f>SAFADModel_final_000036[[#This Row],[Whole Building:Facility Total Electric Demand Power '[W'](Hourly) ]]/1000</f>
        <v>6.563021241544357</v>
      </c>
    </row>
    <row r="48" spans="1:3" x14ac:dyDescent="0.25">
      <c r="A48" s="9" t="s">
        <v>47</v>
      </c>
      <c r="B48" s="12">
        <v>6524.1570749831271</v>
      </c>
      <c r="C48">
        <f>SAFADModel_final_000036[[#This Row],[Whole Building:Facility Total Electric Demand Power '[W'](Hourly) ]]/1000</f>
        <v>6.524157074983127</v>
      </c>
    </row>
    <row r="49" spans="1:3" x14ac:dyDescent="0.25">
      <c r="A49" s="9" t="s">
        <v>48</v>
      </c>
      <c r="B49" s="12">
        <v>6487.7460317165596</v>
      </c>
      <c r="C49">
        <f>SAFADModel_final_000036[[#This Row],[Whole Building:Facility Total Electric Demand Power '[W'](Hourly) ]]/1000</f>
        <v>6.4877460317165596</v>
      </c>
    </row>
    <row r="50" spans="1:3" x14ac:dyDescent="0.25">
      <c r="A50" s="9" t="s">
        <v>49</v>
      </c>
      <c r="B50" s="12">
        <v>6452.6776294651036</v>
      </c>
      <c r="C50">
        <f>SAFADModel_final_000036[[#This Row],[Whole Building:Facility Total Electric Demand Power '[W'](Hourly) ]]/1000</f>
        <v>6.4526776294651036</v>
      </c>
    </row>
    <row r="51" spans="1:3" x14ac:dyDescent="0.25">
      <c r="A51" s="9" t="s">
        <v>50</v>
      </c>
      <c r="B51" s="12">
        <v>6423.231143815</v>
      </c>
      <c r="C51">
        <f>SAFADModel_final_000036[[#This Row],[Whole Building:Facility Total Electric Demand Power '[W'](Hourly) ]]/1000</f>
        <v>6.4232311438150003</v>
      </c>
    </row>
    <row r="52" spans="1:3" x14ac:dyDescent="0.25">
      <c r="A52" s="9" t="s">
        <v>51</v>
      </c>
      <c r="B52" s="12">
        <v>6389.7623904621432</v>
      </c>
      <c r="C52">
        <f>SAFADModel_final_000036[[#This Row],[Whole Building:Facility Total Electric Demand Power '[W'](Hourly) ]]/1000</f>
        <v>6.3897623904621437</v>
      </c>
    </row>
    <row r="53" spans="1:3" x14ac:dyDescent="0.25">
      <c r="A53" s="9" t="s">
        <v>52</v>
      </c>
      <c r="B53" s="12">
        <v>6360.2249611496663</v>
      </c>
      <c r="C53">
        <f>SAFADModel_final_000036[[#This Row],[Whole Building:Facility Total Electric Demand Power '[W'](Hourly) ]]/1000</f>
        <v>6.3602249611496662</v>
      </c>
    </row>
    <row r="54" spans="1:3" x14ac:dyDescent="0.25">
      <c r="A54" s="9" t="s">
        <v>53</v>
      </c>
      <c r="B54" s="12">
        <v>6330.8502991956857</v>
      </c>
      <c r="C54">
        <f>SAFADModel_final_000036[[#This Row],[Whole Building:Facility Total Electric Demand Power '[W'](Hourly) ]]/1000</f>
        <v>6.3308502991956859</v>
      </c>
    </row>
    <row r="55" spans="1:3" x14ac:dyDescent="0.25">
      <c r="A55" s="9" t="s">
        <v>54</v>
      </c>
      <c r="B55" s="12">
        <v>6321.7243002260357</v>
      </c>
      <c r="C55">
        <f>SAFADModel_final_000036[[#This Row],[Whole Building:Facility Total Electric Demand Power '[W'](Hourly) ]]/1000</f>
        <v>6.3217243002260357</v>
      </c>
    </row>
    <row r="56" spans="1:3" x14ac:dyDescent="0.25">
      <c r="A56" s="9" t="s">
        <v>55</v>
      </c>
      <c r="B56" s="12">
        <v>6370.1187137226834</v>
      </c>
      <c r="C56">
        <f>SAFADModel_final_000036[[#This Row],[Whole Building:Facility Total Electric Demand Power '[W'](Hourly) ]]/1000</f>
        <v>6.3701187137226833</v>
      </c>
    </row>
    <row r="57" spans="1:3" x14ac:dyDescent="0.25">
      <c r="A57" s="9" t="s">
        <v>56</v>
      </c>
      <c r="B57" s="12">
        <v>18127.777991457118</v>
      </c>
      <c r="C57">
        <f>SAFADModel_final_000036[[#This Row],[Whole Building:Facility Total Electric Demand Power '[W'](Hourly) ]]/1000</f>
        <v>18.127777991457119</v>
      </c>
    </row>
    <row r="58" spans="1:3" x14ac:dyDescent="0.25">
      <c r="A58" s="9" t="s">
        <v>57</v>
      </c>
      <c r="B58" s="12">
        <v>64200.003264166611</v>
      </c>
      <c r="C58">
        <f>SAFADModel_final_000036[[#This Row],[Whole Building:Facility Total Electric Demand Power '[W'](Hourly) ]]/1000</f>
        <v>64.200003264166611</v>
      </c>
    </row>
    <row r="59" spans="1:3" x14ac:dyDescent="0.25">
      <c r="A59" s="9" t="s">
        <v>58</v>
      </c>
      <c r="B59" s="12">
        <v>93384.773493944769</v>
      </c>
      <c r="C59">
        <f>SAFADModel_final_000036[[#This Row],[Whole Building:Facility Total Electric Demand Power '[W'](Hourly) ]]/1000</f>
        <v>93.384773493944763</v>
      </c>
    </row>
    <row r="60" spans="1:3" x14ac:dyDescent="0.25">
      <c r="A60" s="9" t="s">
        <v>59</v>
      </c>
      <c r="B60" s="12">
        <v>114422.44112481289</v>
      </c>
      <c r="C60">
        <f>SAFADModel_final_000036[[#This Row],[Whole Building:Facility Total Electric Demand Power '[W'](Hourly) ]]/1000</f>
        <v>114.42244112481289</v>
      </c>
    </row>
    <row r="61" spans="1:3" x14ac:dyDescent="0.25">
      <c r="A61" s="9" t="s">
        <v>60</v>
      </c>
      <c r="B61" s="12">
        <v>138065.98684823196</v>
      </c>
      <c r="C61">
        <f>SAFADModel_final_000036[[#This Row],[Whole Building:Facility Total Electric Demand Power '[W'](Hourly) ]]/1000</f>
        <v>138.06598684823194</v>
      </c>
    </row>
    <row r="62" spans="1:3" x14ac:dyDescent="0.25">
      <c r="A62" s="9" t="s">
        <v>61</v>
      </c>
      <c r="B62" s="12">
        <v>135303.20030614777</v>
      </c>
      <c r="C62">
        <f>SAFADModel_final_000036[[#This Row],[Whole Building:Facility Total Electric Demand Power '[W'](Hourly) ]]/1000</f>
        <v>135.30320030614777</v>
      </c>
    </row>
    <row r="63" spans="1:3" x14ac:dyDescent="0.25">
      <c r="A63" s="9" t="s">
        <v>62</v>
      </c>
      <c r="B63" s="12">
        <v>130043.0178828041</v>
      </c>
      <c r="C63">
        <f>SAFADModel_final_000036[[#This Row],[Whole Building:Facility Total Electric Demand Power '[W'](Hourly) ]]/1000</f>
        <v>130.04301788280409</v>
      </c>
    </row>
    <row r="64" spans="1:3" x14ac:dyDescent="0.25">
      <c r="A64" s="9" t="s">
        <v>63</v>
      </c>
      <c r="B64" s="12">
        <v>136402.3366061968</v>
      </c>
      <c r="C64">
        <f>SAFADModel_final_000036[[#This Row],[Whole Building:Facility Total Electric Demand Power '[W'](Hourly) ]]/1000</f>
        <v>136.4023366061968</v>
      </c>
    </row>
    <row r="65" spans="1:3" x14ac:dyDescent="0.25">
      <c r="A65" s="9" t="s">
        <v>64</v>
      </c>
      <c r="B65" s="12">
        <v>115961.33922098293</v>
      </c>
      <c r="C65">
        <f>SAFADModel_final_000036[[#This Row],[Whole Building:Facility Total Electric Demand Power '[W'](Hourly) ]]/1000</f>
        <v>115.96133922098294</v>
      </c>
    </row>
    <row r="66" spans="1:3" x14ac:dyDescent="0.25">
      <c r="A66" s="9" t="s">
        <v>65</v>
      </c>
      <c r="B66" s="12">
        <v>63895.245641327907</v>
      </c>
      <c r="C66">
        <f>SAFADModel_final_000036[[#This Row],[Whole Building:Facility Total Electric Demand Power '[W'](Hourly) ]]/1000</f>
        <v>63.895245641327904</v>
      </c>
    </row>
    <row r="67" spans="1:3" x14ac:dyDescent="0.25">
      <c r="A67" s="9" t="s">
        <v>66</v>
      </c>
      <c r="B67" s="12">
        <v>38467.921523700614</v>
      </c>
      <c r="C67">
        <f>SAFADModel_final_000036[[#This Row],[Whole Building:Facility Total Electric Demand Power '[W'](Hourly) ]]/1000</f>
        <v>38.46792152370061</v>
      </c>
    </row>
    <row r="68" spans="1:3" x14ac:dyDescent="0.25">
      <c r="A68" s="9" t="s">
        <v>67</v>
      </c>
      <c r="B68" s="12">
        <v>17115.466994587568</v>
      </c>
      <c r="C68">
        <f>SAFADModel_final_000036[[#This Row],[Whole Building:Facility Total Electric Demand Power '[W'](Hourly) ]]/1000</f>
        <v>17.115466994587567</v>
      </c>
    </row>
    <row r="69" spans="1:3" x14ac:dyDescent="0.25">
      <c r="A69" s="9" t="s">
        <v>68</v>
      </c>
      <c r="B69" s="12">
        <v>7370.0848935223594</v>
      </c>
      <c r="C69">
        <f>SAFADModel_final_000036[[#This Row],[Whole Building:Facility Total Electric Demand Power '[W'](Hourly) ]]/1000</f>
        <v>7.3700848935223595</v>
      </c>
    </row>
    <row r="70" spans="1:3" x14ac:dyDescent="0.25">
      <c r="A70" s="9" t="s">
        <v>69</v>
      </c>
      <c r="B70" s="12">
        <v>6939.5527429667245</v>
      </c>
      <c r="C70">
        <f>SAFADModel_final_000036[[#This Row],[Whole Building:Facility Total Electric Demand Power '[W'](Hourly) ]]/1000</f>
        <v>6.9395527429667245</v>
      </c>
    </row>
    <row r="71" spans="1:3" x14ac:dyDescent="0.25">
      <c r="A71" s="9" t="s">
        <v>70</v>
      </c>
      <c r="B71" s="12">
        <v>6507.6093946932988</v>
      </c>
      <c r="C71">
        <f>SAFADModel_final_000036[[#This Row],[Whole Building:Facility Total Electric Demand Power '[W'](Hourly) ]]/1000</f>
        <v>6.5076093946932989</v>
      </c>
    </row>
    <row r="72" spans="1:3" x14ac:dyDescent="0.25">
      <c r="A72" s="9" t="s">
        <v>71</v>
      </c>
      <c r="B72" s="12">
        <v>6488.8232256949987</v>
      </c>
      <c r="C72">
        <f>SAFADModel_final_000036[[#This Row],[Whole Building:Facility Total Electric Demand Power '[W'](Hourly) ]]/1000</f>
        <v>6.4888232256949987</v>
      </c>
    </row>
    <row r="73" spans="1:3" x14ac:dyDescent="0.25">
      <c r="A73" s="9" t="s">
        <v>72</v>
      </c>
      <c r="B73" s="12">
        <v>6469.7972099500985</v>
      </c>
      <c r="C73">
        <f>SAFADModel_final_000036[[#This Row],[Whole Building:Facility Total Electric Demand Power '[W'](Hourly) ]]/1000</f>
        <v>6.4697972099500989</v>
      </c>
    </row>
    <row r="74" spans="1:3" x14ac:dyDescent="0.25">
      <c r="A74" s="9" t="s">
        <v>73</v>
      </c>
      <c r="B74" s="12">
        <v>6451.3275915102377</v>
      </c>
      <c r="C74">
        <f>SAFADModel_final_000036[[#This Row],[Whole Building:Facility Total Electric Demand Power '[W'](Hourly) ]]/1000</f>
        <v>6.4513275915102373</v>
      </c>
    </row>
    <row r="75" spans="1:3" x14ac:dyDescent="0.25">
      <c r="A75" s="9" t="s">
        <v>74</v>
      </c>
      <c r="B75" s="12">
        <v>6431.5376084559766</v>
      </c>
      <c r="C75">
        <f>SAFADModel_final_000036[[#This Row],[Whole Building:Facility Total Electric Demand Power '[W'](Hourly) ]]/1000</f>
        <v>6.4315376084559768</v>
      </c>
    </row>
    <row r="76" spans="1:3" x14ac:dyDescent="0.25">
      <c r="A76" s="9" t="s">
        <v>75</v>
      </c>
      <c r="B76" s="12">
        <v>6410.0854805534591</v>
      </c>
      <c r="C76">
        <f>SAFADModel_final_000036[[#This Row],[Whole Building:Facility Total Electric Demand Power '[W'](Hourly) ]]/1000</f>
        <v>6.4100854805534588</v>
      </c>
    </row>
    <row r="77" spans="1:3" x14ac:dyDescent="0.25">
      <c r="A77" s="9" t="s">
        <v>76</v>
      </c>
      <c r="B77" s="12">
        <v>6387.5247666376536</v>
      </c>
      <c r="C77">
        <f>SAFADModel_final_000036[[#This Row],[Whole Building:Facility Total Electric Demand Power '[W'](Hourly) ]]/1000</f>
        <v>6.3875247666376538</v>
      </c>
    </row>
    <row r="78" spans="1:3" x14ac:dyDescent="0.25">
      <c r="A78" s="9" t="s">
        <v>77</v>
      </c>
      <c r="B78" s="12">
        <v>6370.0526976361698</v>
      </c>
      <c r="C78">
        <f>SAFADModel_final_000036[[#This Row],[Whole Building:Facility Total Electric Demand Power '[W'](Hourly) ]]/1000</f>
        <v>6.3700526976361695</v>
      </c>
    </row>
    <row r="79" spans="1:3" x14ac:dyDescent="0.25">
      <c r="A79" s="9" t="s">
        <v>78</v>
      </c>
      <c r="B79" s="12">
        <v>6362.6410789631409</v>
      </c>
      <c r="C79">
        <f>SAFADModel_final_000036[[#This Row],[Whole Building:Facility Total Electric Demand Power '[W'](Hourly) ]]/1000</f>
        <v>6.3626410789631409</v>
      </c>
    </row>
    <row r="80" spans="1:3" x14ac:dyDescent="0.25">
      <c r="A80" s="9" t="s">
        <v>79</v>
      </c>
      <c r="B80" s="12">
        <v>6407.8572401486572</v>
      </c>
      <c r="C80">
        <f>SAFADModel_final_000036[[#This Row],[Whole Building:Facility Total Electric Demand Power '[W'](Hourly) ]]/1000</f>
        <v>6.4078572401486573</v>
      </c>
    </row>
    <row r="81" spans="1:3" x14ac:dyDescent="0.25">
      <c r="A81" s="9" t="s">
        <v>80</v>
      </c>
      <c r="B81" s="12">
        <v>17027.829109175618</v>
      </c>
      <c r="C81">
        <f>SAFADModel_final_000036[[#This Row],[Whole Building:Facility Total Electric Demand Power '[W'](Hourly) ]]/1000</f>
        <v>17.027829109175617</v>
      </c>
    </row>
    <row r="82" spans="1:3" x14ac:dyDescent="0.25">
      <c r="A82" s="9" t="s">
        <v>81</v>
      </c>
      <c r="B82" s="12">
        <v>83989.055552964681</v>
      </c>
      <c r="C82">
        <f>SAFADModel_final_000036[[#This Row],[Whole Building:Facility Total Electric Demand Power '[W'](Hourly) ]]/1000</f>
        <v>83.989055552964686</v>
      </c>
    </row>
    <row r="83" spans="1:3" x14ac:dyDescent="0.25">
      <c r="A83" s="9" t="s">
        <v>82</v>
      </c>
      <c r="B83" s="12">
        <v>116230.30107435689</v>
      </c>
      <c r="C83">
        <f>SAFADModel_final_000036[[#This Row],[Whole Building:Facility Total Electric Demand Power '[W'](Hourly) ]]/1000</f>
        <v>116.23030107435689</v>
      </c>
    </row>
    <row r="84" spans="1:3" x14ac:dyDescent="0.25">
      <c r="A84" s="9" t="s">
        <v>83</v>
      </c>
      <c r="B84" s="12">
        <v>129359.36605990538</v>
      </c>
      <c r="C84">
        <f>SAFADModel_final_000036[[#This Row],[Whole Building:Facility Total Electric Demand Power '[W'](Hourly) ]]/1000</f>
        <v>129.3593660599054</v>
      </c>
    </row>
    <row r="85" spans="1:3" x14ac:dyDescent="0.25">
      <c r="A85" s="9" t="s">
        <v>84</v>
      </c>
      <c r="B85" s="12">
        <v>127695.77513062886</v>
      </c>
      <c r="C85">
        <f>SAFADModel_final_000036[[#This Row],[Whole Building:Facility Total Electric Demand Power '[W'](Hourly) ]]/1000</f>
        <v>127.69577513062886</v>
      </c>
    </row>
    <row r="86" spans="1:3" x14ac:dyDescent="0.25">
      <c r="A86" s="9" t="s">
        <v>85</v>
      </c>
      <c r="B86" s="12">
        <v>127040.99825290362</v>
      </c>
      <c r="C86">
        <f>SAFADModel_final_000036[[#This Row],[Whole Building:Facility Total Electric Demand Power '[W'](Hourly) ]]/1000</f>
        <v>127.04099825290362</v>
      </c>
    </row>
    <row r="87" spans="1:3" x14ac:dyDescent="0.25">
      <c r="A87" s="9" t="s">
        <v>86</v>
      </c>
      <c r="B87" s="12">
        <v>136448.22051221417</v>
      </c>
      <c r="C87">
        <f>SAFADModel_final_000036[[#This Row],[Whole Building:Facility Total Electric Demand Power '[W'](Hourly) ]]/1000</f>
        <v>136.44822051221416</v>
      </c>
    </row>
    <row r="88" spans="1:3" x14ac:dyDescent="0.25">
      <c r="A88" s="9" t="s">
        <v>87</v>
      </c>
      <c r="B88" s="12">
        <v>137706.32487542205</v>
      </c>
      <c r="C88">
        <f>SAFADModel_final_000036[[#This Row],[Whole Building:Facility Total Electric Demand Power '[W'](Hourly) ]]/1000</f>
        <v>137.70632487542204</v>
      </c>
    </row>
    <row r="89" spans="1:3" x14ac:dyDescent="0.25">
      <c r="A89" s="9" t="s">
        <v>88</v>
      </c>
      <c r="B89" s="12">
        <v>143172.58048100348</v>
      </c>
      <c r="C89">
        <f>SAFADModel_final_000036[[#This Row],[Whole Building:Facility Total Electric Demand Power '[W'](Hourly) ]]/1000</f>
        <v>143.17258048100348</v>
      </c>
    </row>
    <row r="90" spans="1:3" x14ac:dyDescent="0.25">
      <c r="A90" s="9" t="s">
        <v>89</v>
      </c>
      <c r="B90" s="12">
        <v>132574.64037143954</v>
      </c>
      <c r="C90">
        <f>SAFADModel_final_000036[[#This Row],[Whole Building:Facility Total Electric Demand Power '[W'](Hourly) ]]/1000</f>
        <v>132.57464037143953</v>
      </c>
    </row>
    <row r="91" spans="1:3" x14ac:dyDescent="0.25">
      <c r="A91" s="9" t="s">
        <v>90</v>
      </c>
      <c r="B91" s="12">
        <v>68635.59849318082</v>
      </c>
      <c r="C91">
        <f>SAFADModel_final_000036[[#This Row],[Whole Building:Facility Total Electric Demand Power '[W'](Hourly) ]]/1000</f>
        <v>68.635598493180822</v>
      </c>
    </row>
    <row r="92" spans="1:3" x14ac:dyDescent="0.25">
      <c r="A92" s="9" t="s">
        <v>91</v>
      </c>
      <c r="B92" s="12">
        <v>50957.029631036676</v>
      </c>
      <c r="C92">
        <f>SAFADModel_final_000036[[#This Row],[Whole Building:Facility Total Electric Demand Power '[W'](Hourly) ]]/1000</f>
        <v>50.957029631036676</v>
      </c>
    </row>
    <row r="93" spans="1:3" x14ac:dyDescent="0.25">
      <c r="A93" s="9" t="s">
        <v>92</v>
      </c>
      <c r="B93" s="12">
        <v>37680.747656719475</v>
      </c>
      <c r="C93">
        <f>SAFADModel_final_000036[[#This Row],[Whole Building:Facility Total Electric Demand Power '[W'](Hourly) ]]/1000</f>
        <v>37.680747656719475</v>
      </c>
    </row>
    <row r="94" spans="1:3" x14ac:dyDescent="0.25">
      <c r="A94" s="9" t="s">
        <v>93</v>
      </c>
      <c r="B94" s="12">
        <v>6533.5885986097919</v>
      </c>
      <c r="C94">
        <f>SAFADModel_final_000036[[#This Row],[Whole Building:Facility Total Electric Demand Power '[W'](Hourly) ]]/1000</f>
        <v>6.5335885986097919</v>
      </c>
    </row>
    <row r="95" spans="1:3" x14ac:dyDescent="0.25">
      <c r="A95" s="9" t="s">
        <v>94</v>
      </c>
      <c r="B95" s="12">
        <v>6516.5600035918224</v>
      </c>
      <c r="C95">
        <f>SAFADModel_final_000036[[#This Row],[Whole Building:Facility Total Electric Demand Power '[W'](Hourly) ]]/1000</f>
        <v>6.5165600035918221</v>
      </c>
    </row>
    <row r="96" spans="1:3" x14ac:dyDescent="0.25">
      <c r="A96" s="9" t="s">
        <v>95</v>
      </c>
      <c r="B96" s="12">
        <v>6495.9277901296446</v>
      </c>
      <c r="C96">
        <f>SAFADModel_final_000036[[#This Row],[Whole Building:Facility Total Electric Demand Power '[W'](Hourly) ]]/1000</f>
        <v>6.4959277901296444</v>
      </c>
    </row>
    <row r="97" spans="1:3" x14ac:dyDescent="0.25">
      <c r="A97" s="9" t="s">
        <v>96</v>
      </c>
      <c r="B97" s="12">
        <v>6479.4217069739252</v>
      </c>
      <c r="C97">
        <f>SAFADModel_final_000036[[#This Row],[Whole Building:Facility Total Electric Demand Power '[W'](Hourly) ]]/1000</f>
        <v>6.4794217069739251</v>
      </c>
    </row>
    <row r="98" spans="1:3" x14ac:dyDescent="0.25">
      <c r="A98" s="9" t="s">
        <v>97</v>
      </c>
      <c r="B98" s="12">
        <v>6476.7614116092982</v>
      </c>
      <c r="C98">
        <f>SAFADModel_final_000036[[#This Row],[Whole Building:Facility Total Electric Demand Power '[W'](Hourly) ]]/1000</f>
        <v>6.4767614116092984</v>
      </c>
    </row>
    <row r="99" spans="1:3" x14ac:dyDescent="0.25">
      <c r="A99" s="9" t="s">
        <v>98</v>
      </c>
      <c r="B99" s="12">
        <v>6474.2860342254216</v>
      </c>
      <c r="C99">
        <f>SAFADModel_final_000036[[#This Row],[Whole Building:Facility Total Electric Demand Power '[W'](Hourly) ]]/1000</f>
        <v>6.4742860342254218</v>
      </c>
    </row>
    <row r="100" spans="1:3" x14ac:dyDescent="0.25">
      <c r="A100" s="9" t="s">
        <v>99</v>
      </c>
      <c r="B100" s="12">
        <v>6460.9012129050816</v>
      </c>
      <c r="C100">
        <f>SAFADModel_final_000036[[#This Row],[Whole Building:Facility Total Electric Demand Power '[W'](Hourly) ]]/1000</f>
        <v>6.4609012129050818</v>
      </c>
    </row>
    <row r="101" spans="1:3" x14ac:dyDescent="0.25">
      <c r="A101" s="9" t="s">
        <v>100</v>
      </c>
      <c r="B101" s="12">
        <v>6428.6333795615019</v>
      </c>
      <c r="C101">
        <f>SAFADModel_final_000036[[#This Row],[Whole Building:Facility Total Electric Demand Power '[W'](Hourly) ]]/1000</f>
        <v>6.4286333795615018</v>
      </c>
    </row>
    <row r="102" spans="1:3" x14ac:dyDescent="0.25">
      <c r="A102" s="9" t="s">
        <v>101</v>
      </c>
      <c r="B102" s="12">
        <v>6391.6604836576016</v>
      </c>
      <c r="C102">
        <f>SAFADModel_final_000036[[#This Row],[Whole Building:Facility Total Electric Demand Power '[W'](Hourly) ]]/1000</f>
        <v>6.3916604836576019</v>
      </c>
    </row>
    <row r="103" spans="1:3" x14ac:dyDescent="0.25">
      <c r="A103" s="9" t="s">
        <v>102</v>
      </c>
      <c r="B103" s="12">
        <v>6376.256502362844</v>
      </c>
      <c r="C103">
        <f>SAFADModel_final_000036[[#This Row],[Whole Building:Facility Total Electric Demand Power '[W'](Hourly) ]]/1000</f>
        <v>6.3762565023628444</v>
      </c>
    </row>
    <row r="104" spans="1:3" x14ac:dyDescent="0.25">
      <c r="A104" s="9" t="s">
        <v>103</v>
      </c>
      <c r="B104" s="12">
        <v>6402.5857608925799</v>
      </c>
      <c r="C104">
        <f>SAFADModel_final_000036[[#This Row],[Whole Building:Facility Total Electric Demand Power '[W'](Hourly) ]]/1000</f>
        <v>6.4025857608925802</v>
      </c>
    </row>
    <row r="105" spans="1:3" x14ac:dyDescent="0.25">
      <c r="A105" s="9" t="s">
        <v>104</v>
      </c>
      <c r="B105" s="12">
        <v>21212.706713618067</v>
      </c>
      <c r="C105">
        <f>SAFADModel_final_000036[[#This Row],[Whole Building:Facility Total Electric Demand Power '[W'](Hourly) ]]/1000</f>
        <v>21.212706713618068</v>
      </c>
    </row>
    <row r="106" spans="1:3" x14ac:dyDescent="0.25">
      <c r="A106" s="9" t="s">
        <v>105</v>
      </c>
      <c r="B106" s="12">
        <v>64011.735374856224</v>
      </c>
      <c r="C106">
        <f>SAFADModel_final_000036[[#This Row],[Whole Building:Facility Total Electric Demand Power '[W'](Hourly) ]]/1000</f>
        <v>64.011735374856229</v>
      </c>
    </row>
    <row r="107" spans="1:3" x14ac:dyDescent="0.25">
      <c r="A107" s="9" t="s">
        <v>106</v>
      </c>
      <c r="B107" s="12">
        <v>116115.04782295959</v>
      </c>
      <c r="C107">
        <f>SAFADModel_final_000036[[#This Row],[Whole Building:Facility Total Electric Demand Power '[W'](Hourly) ]]/1000</f>
        <v>116.1150478229596</v>
      </c>
    </row>
    <row r="108" spans="1:3" x14ac:dyDescent="0.25">
      <c r="A108" s="9" t="s">
        <v>107</v>
      </c>
      <c r="B108" s="12">
        <v>116863.25396437202</v>
      </c>
      <c r="C108">
        <f>SAFADModel_final_000036[[#This Row],[Whole Building:Facility Total Electric Demand Power '[W'](Hourly) ]]/1000</f>
        <v>116.86325396437202</v>
      </c>
    </row>
    <row r="109" spans="1:3" x14ac:dyDescent="0.25">
      <c r="A109" s="9" t="s">
        <v>108</v>
      </c>
      <c r="B109" s="12">
        <v>119082.64322651284</v>
      </c>
      <c r="C109">
        <f>SAFADModel_final_000036[[#This Row],[Whole Building:Facility Total Electric Demand Power '[W'](Hourly) ]]/1000</f>
        <v>119.08264322651284</v>
      </c>
    </row>
    <row r="110" spans="1:3" x14ac:dyDescent="0.25">
      <c r="A110" s="9" t="s">
        <v>109</v>
      </c>
      <c r="B110" s="12">
        <v>124787.92759022089</v>
      </c>
      <c r="C110">
        <f>SAFADModel_final_000036[[#This Row],[Whole Building:Facility Total Electric Demand Power '[W'](Hourly) ]]/1000</f>
        <v>124.78792759022089</v>
      </c>
    </row>
    <row r="111" spans="1:3" x14ac:dyDescent="0.25">
      <c r="A111" s="9" t="s">
        <v>110</v>
      </c>
      <c r="B111" s="12">
        <v>128981.61237509373</v>
      </c>
      <c r="C111">
        <f>SAFADModel_final_000036[[#This Row],[Whole Building:Facility Total Electric Demand Power '[W'](Hourly) ]]/1000</f>
        <v>128.98161237509373</v>
      </c>
    </row>
    <row r="112" spans="1:3" x14ac:dyDescent="0.25">
      <c r="A112" s="9" t="s">
        <v>111</v>
      </c>
      <c r="B112" s="12">
        <v>116086.05824632838</v>
      </c>
      <c r="C112">
        <f>SAFADModel_final_000036[[#This Row],[Whole Building:Facility Total Electric Demand Power '[W'](Hourly) ]]/1000</f>
        <v>116.08605824632838</v>
      </c>
    </row>
    <row r="113" spans="1:3" x14ac:dyDescent="0.25">
      <c r="A113" s="9" t="s">
        <v>112</v>
      </c>
      <c r="B113" s="12">
        <v>104162.88541239838</v>
      </c>
      <c r="C113">
        <f>SAFADModel_final_000036[[#This Row],[Whole Building:Facility Total Electric Demand Power '[W'](Hourly) ]]/1000</f>
        <v>104.16288541239838</v>
      </c>
    </row>
    <row r="114" spans="1:3" x14ac:dyDescent="0.25">
      <c r="A114" s="9" t="s">
        <v>113</v>
      </c>
      <c r="B114" s="12">
        <v>97314.839525678442</v>
      </c>
      <c r="C114">
        <f>SAFADModel_final_000036[[#This Row],[Whole Building:Facility Total Electric Demand Power '[W'](Hourly) ]]/1000</f>
        <v>97.314839525678437</v>
      </c>
    </row>
    <row r="115" spans="1:3" x14ac:dyDescent="0.25">
      <c r="A115" s="9" t="s">
        <v>114</v>
      </c>
      <c r="B115" s="12">
        <v>43237.378548739369</v>
      </c>
      <c r="C115">
        <f>SAFADModel_final_000036[[#This Row],[Whole Building:Facility Total Electric Demand Power '[W'](Hourly) ]]/1000</f>
        <v>43.237378548739372</v>
      </c>
    </row>
    <row r="116" spans="1:3" x14ac:dyDescent="0.25">
      <c r="A116" s="9" t="s">
        <v>115</v>
      </c>
      <c r="B116" s="12">
        <v>23920.641719526884</v>
      </c>
      <c r="C116">
        <f>SAFADModel_final_000036[[#This Row],[Whole Building:Facility Total Electric Demand Power '[W'](Hourly) ]]/1000</f>
        <v>23.920641719526884</v>
      </c>
    </row>
    <row r="117" spans="1:3" x14ac:dyDescent="0.25">
      <c r="A117" s="9" t="s">
        <v>116</v>
      </c>
      <c r="B117" s="12">
        <v>15649.988184345697</v>
      </c>
      <c r="C117">
        <f>SAFADModel_final_000036[[#This Row],[Whole Building:Facility Total Electric Demand Power '[W'](Hourly) ]]/1000</f>
        <v>15.649988184345696</v>
      </c>
    </row>
    <row r="118" spans="1:3" x14ac:dyDescent="0.25">
      <c r="A118" s="9" t="s">
        <v>117</v>
      </c>
      <c r="B118" s="12">
        <v>11077.904044545663</v>
      </c>
      <c r="C118">
        <f>SAFADModel_final_000036[[#This Row],[Whole Building:Facility Total Electric Demand Power '[W'](Hourly) ]]/1000</f>
        <v>11.077904044545663</v>
      </c>
    </row>
    <row r="119" spans="1:3" x14ac:dyDescent="0.25">
      <c r="A119" s="9" t="s">
        <v>118</v>
      </c>
      <c r="B119" s="12">
        <v>6517.1193655991474</v>
      </c>
      <c r="C119">
        <f>SAFADModel_final_000036[[#This Row],[Whole Building:Facility Total Electric Demand Power '[W'](Hourly) ]]/1000</f>
        <v>6.5171193655991475</v>
      </c>
    </row>
    <row r="120" spans="1:3" x14ac:dyDescent="0.25">
      <c r="A120" s="9" t="s">
        <v>119</v>
      </c>
      <c r="B120" s="12">
        <v>6498.8688467883467</v>
      </c>
      <c r="C120">
        <f>SAFADModel_final_000036[[#This Row],[Whole Building:Facility Total Electric Demand Power '[W'](Hourly) ]]/1000</f>
        <v>6.4988688467883469</v>
      </c>
    </row>
    <row r="121" spans="1:3" x14ac:dyDescent="0.25">
      <c r="A121" s="9" t="s">
        <v>120</v>
      </c>
      <c r="B121" s="12">
        <v>6484.3478433563041</v>
      </c>
      <c r="C121">
        <f>SAFADModel_final_000036[[#This Row],[Whole Building:Facility Total Electric Demand Power '[W'](Hourly) ]]/1000</f>
        <v>6.4843478433563044</v>
      </c>
    </row>
    <row r="122" spans="1:3" x14ac:dyDescent="0.25">
      <c r="A122" s="9" t="s">
        <v>533</v>
      </c>
      <c r="B122" s="12">
        <v>6476.7195426797562</v>
      </c>
      <c r="C122">
        <f>SAFADModel_final_000036[[#This Row],[Whole Building:Facility Total Electric Demand Power '[W'](Hourly) ]]/1000</f>
        <v>6.4767195426797564</v>
      </c>
    </row>
    <row r="123" spans="1:3" x14ac:dyDescent="0.25">
      <c r="A123" s="9" t="s">
        <v>534</v>
      </c>
      <c r="B123" s="12">
        <v>6471.7857607678852</v>
      </c>
      <c r="C123">
        <f>SAFADModel_final_000036[[#This Row],[Whole Building:Facility Total Electric Demand Power '[W'](Hourly) ]]/1000</f>
        <v>6.4717857607678848</v>
      </c>
    </row>
    <row r="124" spans="1:3" x14ac:dyDescent="0.25">
      <c r="A124" s="9" t="s">
        <v>535</v>
      </c>
      <c r="B124" s="12">
        <v>6455.3302995761742</v>
      </c>
      <c r="C124">
        <f>SAFADModel_final_000036[[#This Row],[Whole Building:Facility Total Electric Demand Power '[W'](Hourly) ]]/1000</f>
        <v>6.4553302995761745</v>
      </c>
    </row>
    <row r="125" spans="1:3" x14ac:dyDescent="0.25">
      <c r="A125" s="9" t="s">
        <v>536</v>
      </c>
      <c r="B125" s="12">
        <v>6417.093294824972</v>
      </c>
      <c r="C125">
        <f>SAFADModel_final_000036[[#This Row],[Whole Building:Facility Total Electric Demand Power '[W'](Hourly) ]]/1000</f>
        <v>6.4170932948249719</v>
      </c>
    </row>
    <row r="126" spans="1:3" x14ac:dyDescent="0.25">
      <c r="A126" s="9" t="s">
        <v>537</v>
      </c>
      <c r="B126" s="12">
        <v>6366.7906660673661</v>
      </c>
      <c r="C126">
        <f>SAFADModel_final_000036[[#This Row],[Whole Building:Facility Total Electric Demand Power '[W'](Hourly) ]]/1000</f>
        <v>6.3667906660673665</v>
      </c>
    </row>
    <row r="127" spans="1:3" x14ac:dyDescent="0.25">
      <c r="A127" s="9" t="s">
        <v>538</v>
      </c>
      <c r="B127" s="12">
        <v>6336.4786125281507</v>
      </c>
      <c r="C127">
        <f>SAFADModel_final_000036[[#This Row],[Whole Building:Facility Total Electric Demand Power '[W'](Hourly) ]]/1000</f>
        <v>6.3364786125281505</v>
      </c>
    </row>
    <row r="128" spans="1:3" x14ac:dyDescent="0.25">
      <c r="A128" s="9" t="s">
        <v>539</v>
      </c>
      <c r="B128" s="12">
        <v>6336.6815570989856</v>
      </c>
      <c r="C128">
        <f>SAFADModel_final_000036[[#This Row],[Whole Building:Facility Total Electric Demand Power '[W'](Hourly) ]]/1000</f>
        <v>6.3366815570989861</v>
      </c>
    </row>
    <row r="129" spans="1:3" x14ac:dyDescent="0.25">
      <c r="A129" s="9" t="s">
        <v>540</v>
      </c>
      <c r="B129" s="12">
        <v>6355.7640331629009</v>
      </c>
      <c r="C129">
        <f>SAFADModel_final_000036[[#This Row],[Whole Building:Facility Total Electric Demand Power '[W'](Hourly) ]]/1000</f>
        <v>6.3557640331629006</v>
      </c>
    </row>
    <row r="130" spans="1:3" x14ac:dyDescent="0.25">
      <c r="A130" s="9" t="s">
        <v>541</v>
      </c>
      <c r="B130" s="12">
        <v>34143.661949890316</v>
      </c>
      <c r="C130">
        <f>SAFADModel_final_000036[[#This Row],[Whole Building:Facility Total Electric Demand Power '[W'](Hourly) ]]/1000</f>
        <v>34.143661949890316</v>
      </c>
    </row>
    <row r="131" spans="1:3" x14ac:dyDescent="0.25">
      <c r="A131" s="9" t="s">
        <v>542</v>
      </c>
      <c r="B131" s="12">
        <v>46144.70699916414</v>
      </c>
      <c r="C131">
        <f>SAFADModel_final_000036[[#This Row],[Whole Building:Facility Total Electric Demand Power '[W'](Hourly) ]]/1000</f>
        <v>46.144706999164143</v>
      </c>
    </row>
    <row r="132" spans="1:3" x14ac:dyDescent="0.25">
      <c r="A132" s="9" t="s">
        <v>543</v>
      </c>
      <c r="B132" s="12">
        <v>53327.753452548735</v>
      </c>
      <c r="C132">
        <f>SAFADModel_final_000036[[#This Row],[Whole Building:Facility Total Electric Demand Power '[W'](Hourly) ]]/1000</f>
        <v>53.327753452548734</v>
      </c>
    </row>
    <row r="133" spans="1:3" x14ac:dyDescent="0.25">
      <c r="A133" s="9" t="s">
        <v>544</v>
      </c>
      <c r="B133" s="12">
        <v>47013.490153313534</v>
      </c>
      <c r="C133">
        <f>SAFADModel_final_000036[[#This Row],[Whole Building:Facility Total Electric Demand Power '[W'](Hourly) ]]/1000</f>
        <v>47.013490153313533</v>
      </c>
    </row>
    <row r="134" spans="1:3" x14ac:dyDescent="0.25">
      <c r="A134" s="9" t="s">
        <v>545</v>
      </c>
      <c r="B134" s="12">
        <v>43002.872658412773</v>
      </c>
      <c r="C134">
        <f>SAFADModel_final_000036[[#This Row],[Whole Building:Facility Total Electric Demand Power '[W'](Hourly) ]]/1000</f>
        <v>43.00287265841277</v>
      </c>
    </row>
    <row r="135" spans="1:3" x14ac:dyDescent="0.25">
      <c r="A135" s="9" t="s">
        <v>546</v>
      </c>
      <c r="B135" s="12">
        <v>39330.180165429287</v>
      </c>
      <c r="C135">
        <f>SAFADModel_final_000036[[#This Row],[Whole Building:Facility Total Electric Demand Power '[W'](Hourly) ]]/1000</f>
        <v>39.33018016542929</v>
      </c>
    </row>
    <row r="136" spans="1:3" x14ac:dyDescent="0.25">
      <c r="A136" s="9" t="s">
        <v>547</v>
      </c>
      <c r="B136" s="12">
        <v>41071.889824459933</v>
      </c>
      <c r="C136">
        <f>SAFADModel_final_000036[[#This Row],[Whole Building:Facility Total Electric Demand Power '[W'](Hourly) ]]/1000</f>
        <v>41.07188982445993</v>
      </c>
    </row>
    <row r="137" spans="1:3" x14ac:dyDescent="0.25">
      <c r="A137" s="9" t="s">
        <v>548</v>
      </c>
      <c r="B137" s="12">
        <v>36946.824158872769</v>
      </c>
      <c r="C137">
        <f>SAFADModel_final_000036[[#This Row],[Whole Building:Facility Total Electric Demand Power '[W'](Hourly) ]]/1000</f>
        <v>36.946824158872772</v>
      </c>
    </row>
    <row r="138" spans="1:3" x14ac:dyDescent="0.25">
      <c r="A138" s="9" t="s">
        <v>549</v>
      </c>
      <c r="B138" s="12">
        <v>30678.258165327963</v>
      </c>
      <c r="C138">
        <f>SAFADModel_final_000036[[#This Row],[Whole Building:Facility Total Electric Demand Power '[W'](Hourly) ]]/1000</f>
        <v>30.678258165327964</v>
      </c>
    </row>
    <row r="139" spans="1:3" x14ac:dyDescent="0.25">
      <c r="A139" s="9" t="s">
        <v>550</v>
      </c>
      <c r="B139" s="12">
        <v>27289.269040910658</v>
      </c>
      <c r="C139">
        <f>SAFADModel_final_000036[[#This Row],[Whole Building:Facility Total Electric Demand Power '[W'](Hourly) ]]/1000</f>
        <v>27.289269040910657</v>
      </c>
    </row>
    <row r="140" spans="1:3" x14ac:dyDescent="0.25">
      <c r="A140" s="9" t="s">
        <v>551</v>
      </c>
      <c r="B140" s="12">
        <v>21656.708082918383</v>
      </c>
      <c r="C140">
        <f>SAFADModel_final_000036[[#This Row],[Whole Building:Facility Total Electric Demand Power '[W'](Hourly) ]]/1000</f>
        <v>21.656708082918382</v>
      </c>
    </row>
    <row r="141" spans="1:3" x14ac:dyDescent="0.25">
      <c r="A141" s="9" t="s">
        <v>552</v>
      </c>
      <c r="B141" s="12">
        <v>10461.38833052635</v>
      </c>
      <c r="C141">
        <f>SAFADModel_final_000036[[#This Row],[Whole Building:Facility Total Electric Demand Power '[W'](Hourly) ]]/1000</f>
        <v>10.461388330526351</v>
      </c>
    </row>
    <row r="142" spans="1:3" x14ac:dyDescent="0.25">
      <c r="A142" s="9" t="s">
        <v>553</v>
      </c>
      <c r="B142" s="12">
        <v>9764.9705315334886</v>
      </c>
      <c r="C142">
        <f>SAFADModel_final_000036[[#This Row],[Whole Building:Facility Total Electric Demand Power '[W'](Hourly) ]]/1000</f>
        <v>9.7649705315334892</v>
      </c>
    </row>
    <row r="143" spans="1:3" x14ac:dyDescent="0.25">
      <c r="A143" s="9" t="s">
        <v>554</v>
      </c>
      <c r="B143" s="12">
        <v>6544.6165087880918</v>
      </c>
      <c r="C143">
        <f>SAFADModel_final_000036[[#This Row],[Whole Building:Facility Total Electric Demand Power '[W'](Hourly) ]]/1000</f>
        <v>6.5446165087880921</v>
      </c>
    </row>
    <row r="144" spans="1:3" x14ac:dyDescent="0.25">
      <c r="A144" s="9" t="s">
        <v>555</v>
      </c>
      <c r="B144" s="12">
        <v>6466.83747132188</v>
      </c>
      <c r="C144">
        <f>SAFADModel_final_000036[[#This Row],[Whole Building:Facility Total Electric Demand Power '[W'](Hourly) ]]/1000</f>
        <v>6.4668374713218801</v>
      </c>
    </row>
    <row r="145" spans="1:3" x14ac:dyDescent="0.25">
      <c r="A145" s="9" t="s">
        <v>556</v>
      </c>
      <c r="B145" s="12">
        <v>6441.223376889061</v>
      </c>
      <c r="C145">
        <f>SAFADModel_final_000036[[#This Row],[Whole Building:Facility Total Electric Demand Power '[W'](Hourly) ]]/1000</f>
        <v>6.4412233768890612</v>
      </c>
    </row>
    <row r="146" spans="1:3" x14ac:dyDescent="0.25">
      <c r="A146" s="9" t="s">
        <v>557</v>
      </c>
      <c r="B146" s="12">
        <v>6429.1223376571425</v>
      </c>
      <c r="C146">
        <f>SAFADModel_final_000036[[#This Row],[Whole Building:Facility Total Electric Demand Power '[W'](Hourly) ]]/1000</f>
        <v>6.4291223376571427</v>
      </c>
    </row>
    <row r="147" spans="1:3" x14ac:dyDescent="0.25">
      <c r="A147" s="9" t="s">
        <v>558</v>
      </c>
      <c r="B147" s="12">
        <v>6418.4530118240518</v>
      </c>
      <c r="C147">
        <f>SAFADModel_final_000036[[#This Row],[Whole Building:Facility Total Electric Demand Power '[W'](Hourly) ]]/1000</f>
        <v>6.4184530118240515</v>
      </c>
    </row>
    <row r="148" spans="1:3" x14ac:dyDescent="0.25">
      <c r="A148" s="9" t="s">
        <v>559</v>
      </c>
      <c r="B148" s="12">
        <v>6411.9913653929134</v>
      </c>
      <c r="C148">
        <f>SAFADModel_final_000036[[#This Row],[Whole Building:Facility Total Electric Demand Power '[W'](Hourly) ]]/1000</f>
        <v>6.4119913653929137</v>
      </c>
    </row>
    <row r="149" spans="1:3" x14ac:dyDescent="0.25">
      <c r="A149" s="9" t="s">
        <v>560</v>
      </c>
      <c r="B149" s="12">
        <v>6408.2484231835015</v>
      </c>
      <c r="C149">
        <f>SAFADModel_final_000036[[#This Row],[Whole Building:Facility Total Electric Demand Power '[W'](Hourly) ]]/1000</f>
        <v>6.4082484231835011</v>
      </c>
    </row>
    <row r="150" spans="1:3" x14ac:dyDescent="0.25">
      <c r="A150" s="9" t="s">
        <v>561</v>
      </c>
      <c r="B150" s="12">
        <v>6400.5308830340618</v>
      </c>
      <c r="C150">
        <f>SAFADModel_final_000036[[#This Row],[Whole Building:Facility Total Electric Demand Power '[W'](Hourly) ]]/1000</f>
        <v>6.4005308830340617</v>
      </c>
    </row>
    <row r="151" spans="1:3" x14ac:dyDescent="0.25">
      <c r="A151" s="9" t="s">
        <v>562</v>
      </c>
      <c r="B151" s="12">
        <v>6419.2656392677154</v>
      </c>
      <c r="C151">
        <f>SAFADModel_final_000036[[#This Row],[Whole Building:Facility Total Electric Demand Power '[W'](Hourly) ]]/1000</f>
        <v>6.4192656392677154</v>
      </c>
    </row>
    <row r="152" spans="1:3" x14ac:dyDescent="0.25">
      <c r="A152" s="9" t="s">
        <v>563</v>
      </c>
      <c r="B152" s="12">
        <v>6478.7536255990708</v>
      </c>
      <c r="C152">
        <f>SAFADModel_final_000036[[#This Row],[Whole Building:Facility Total Electric Demand Power '[W'](Hourly) ]]/1000</f>
        <v>6.4787536255990705</v>
      </c>
    </row>
    <row r="153" spans="1:3" x14ac:dyDescent="0.25">
      <c r="A153" s="9" t="s">
        <v>564</v>
      </c>
      <c r="B153" s="12">
        <v>6547.6003719133651</v>
      </c>
      <c r="C153">
        <f>SAFADModel_final_000036[[#This Row],[Whole Building:Facility Total Electric Demand Power '[W'](Hourly) ]]/1000</f>
        <v>6.5476003719133651</v>
      </c>
    </row>
    <row r="154" spans="1:3" x14ac:dyDescent="0.25">
      <c r="A154" s="9" t="s">
        <v>565</v>
      </c>
      <c r="B154" s="12">
        <v>6599.2964384260458</v>
      </c>
      <c r="C154">
        <f>SAFADModel_final_000036[[#This Row],[Whole Building:Facility Total Electric Demand Power '[W'](Hourly) ]]/1000</f>
        <v>6.5992964384260455</v>
      </c>
    </row>
    <row r="155" spans="1:3" x14ac:dyDescent="0.25">
      <c r="A155" s="9" t="s">
        <v>566</v>
      </c>
      <c r="B155" s="12">
        <v>6622.7718896954784</v>
      </c>
      <c r="C155">
        <f>SAFADModel_final_000036[[#This Row],[Whole Building:Facility Total Electric Demand Power '[W'](Hourly) ]]/1000</f>
        <v>6.6227718896954784</v>
      </c>
    </row>
    <row r="156" spans="1:3" x14ac:dyDescent="0.25">
      <c r="A156" s="9" t="s">
        <v>567</v>
      </c>
      <c r="B156" s="12">
        <v>6635.879000786731</v>
      </c>
      <c r="C156">
        <f>SAFADModel_final_000036[[#This Row],[Whole Building:Facility Total Electric Demand Power '[W'](Hourly) ]]/1000</f>
        <v>6.6358790007867308</v>
      </c>
    </row>
    <row r="157" spans="1:3" x14ac:dyDescent="0.25">
      <c r="A157" s="9" t="s">
        <v>568</v>
      </c>
      <c r="B157" s="12">
        <v>6639.9816607183129</v>
      </c>
      <c r="C157">
        <f>SAFADModel_final_000036[[#This Row],[Whole Building:Facility Total Electric Demand Power '[W'](Hourly) ]]/1000</f>
        <v>6.6399816607183126</v>
      </c>
    </row>
    <row r="158" spans="1:3" x14ac:dyDescent="0.25">
      <c r="A158" s="9" t="s">
        <v>569</v>
      </c>
      <c r="B158" s="12">
        <v>6645.9144179883669</v>
      </c>
      <c r="C158">
        <f>SAFADModel_final_000036[[#This Row],[Whole Building:Facility Total Electric Demand Power '[W'](Hourly) ]]/1000</f>
        <v>6.6459144179883669</v>
      </c>
    </row>
    <row r="159" spans="1:3" x14ac:dyDescent="0.25">
      <c r="A159" s="9" t="s">
        <v>570</v>
      </c>
      <c r="B159" s="12">
        <v>6657.7733830859206</v>
      </c>
      <c r="C159">
        <f>SAFADModel_final_000036[[#This Row],[Whole Building:Facility Total Electric Demand Power '[W'](Hourly) ]]/1000</f>
        <v>6.6577733830859209</v>
      </c>
    </row>
    <row r="160" spans="1:3" x14ac:dyDescent="0.25">
      <c r="A160" s="9" t="s">
        <v>571</v>
      </c>
      <c r="B160" s="12">
        <v>6677.2156521145525</v>
      </c>
      <c r="C160">
        <f>SAFADModel_final_000036[[#This Row],[Whole Building:Facility Total Electric Demand Power '[W'](Hourly) ]]/1000</f>
        <v>6.6772156521145529</v>
      </c>
    </row>
    <row r="161" spans="1:3" x14ac:dyDescent="0.25">
      <c r="A161" s="9" t="s">
        <v>572</v>
      </c>
      <c r="B161" s="12">
        <v>6692.6182841366253</v>
      </c>
      <c r="C161">
        <f>SAFADModel_final_000036[[#This Row],[Whole Building:Facility Total Electric Demand Power '[W'](Hourly) ]]/1000</f>
        <v>6.6926182841366257</v>
      </c>
    </row>
    <row r="162" spans="1:3" x14ac:dyDescent="0.25">
      <c r="A162" s="9" t="s">
        <v>573</v>
      </c>
      <c r="B162" s="12">
        <v>6699.1300619734293</v>
      </c>
      <c r="C162">
        <f>SAFADModel_final_000036[[#This Row],[Whole Building:Facility Total Electric Demand Power '[W'](Hourly) ]]/1000</f>
        <v>6.6991300619734293</v>
      </c>
    </row>
    <row r="163" spans="1:3" x14ac:dyDescent="0.25">
      <c r="A163" s="9" t="s">
        <v>574</v>
      </c>
      <c r="B163" s="12">
        <v>6692.344536018386</v>
      </c>
      <c r="C163">
        <f>SAFADModel_final_000036[[#This Row],[Whole Building:Facility Total Electric Demand Power '[W'](Hourly) ]]/1000</f>
        <v>6.6923445360183855</v>
      </c>
    </row>
    <row r="164" spans="1:3" x14ac:dyDescent="0.25">
      <c r="A164" s="9" t="s">
        <v>575</v>
      </c>
      <c r="B164" s="12">
        <v>6676.7710557225246</v>
      </c>
      <c r="C164">
        <f>SAFADModel_final_000036[[#This Row],[Whole Building:Facility Total Electric Demand Power '[W'](Hourly) ]]/1000</f>
        <v>6.6767710557225248</v>
      </c>
    </row>
    <row r="165" spans="1:3" x14ac:dyDescent="0.25">
      <c r="A165" s="9" t="s">
        <v>576</v>
      </c>
      <c r="B165" s="12">
        <v>6658.8470887002832</v>
      </c>
      <c r="C165">
        <f>SAFADModel_final_000036[[#This Row],[Whole Building:Facility Total Electric Demand Power '[W'](Hourly) ]]/1000</f>
        <v>6.6588470887002833</v>
      </c>
    </row>
    <row r="166" spans="1:3" x14ac:dyDescent="0.25">
      <c r="A166" s="9" t="s">
        <v>577</v>
      </c>
      <c r="B166" s="12">
        <v>6645.1841603857238</v>
      </c>
      <c r="C166">
        <f>SAFADModel_final_000036[[#This Row],[Whole Building:Facility Total Electric Demand Power '[W'](Hourly) ]]/1000</f>
        <v>6.6451841603857238</v>
      </c>
    </row>
    <row r="167" spans="1:3" x14ac:dyDescent="0.25">
      <c r="A167" s="9" t="s">
        <v>578</v>
      </c>
      <c r="B167" s="12">
        <v>6621.1107784666883</v>
      </c>
      <c r="C167">
        <f>SAFADModel_final_000036[[#This Row],[Whole Building:Facility Total Electric Demand Power '[W'](Hourly) ]]/1000</f>
        <v>6.6211107784666883</v>
      </c>
    </row>
    <row r="168" spans="1:3" x14ac:dyDescent="0.25">
      <c r="A168" s="9" t="s">
        <v>579</v>
      </c>
      <c r="B168" s="12">
        <v>6588.4581219066777</v>
      </c>
      <c r="C168">
        <f>SAFADModel_final_000036[[#This Row],[Whole Building:Facility Total Electric Demand Power '[W'](Hourly) ]]/1000</f>
        <v>6.5884581219066778</v>
      </c>
    </row>
    <row r="169" spans="1:3" x14ac:dyDescent="0.25">
      <c r="A169" s="9" t="s">
        <v>580</v>
      </c>
      <c r="B169" s="12">
        <v>6559.5869659361333</v>
      </c>
      <c r="C169">
        <f>SAFADModel_final_000036[[#This Row],[Whole Building:Facility Total Electric Demand Power '[W'](Hourly) ]]/1000</f>
        <v>6.5595869659361332</v>
      </c>
    </row>
    <row r="170" spans="1:3" x14ac:dyDescent="0.25">
      <c r="A170" s="9" t="s">
        <v>121</v>
      </c>
      <c r="B170" s="12">
        <v>6547.8932101565188</v>
      </c>
      <c r="C170">
        <f>SAFADModel_final_000036[[#This Row],[Whole Building:Facility Total Electric Demand Power '[W'](Hourly) ]]/1000</f>
        <v>6.547893210156519</v>
      </c>
    </row>
    <row r="171" spans="1:3" x14ac:dyDescent="0.25">
      <c r="A171" s="9" t="s">
        <v>122</v>
      </c>
      <c r="B171" s="12">
        <v>6535.4678395747424</v>
      </c>
      <c r="C171">
        <f>SAFADModel_final_000036[[#This Row],[Whole Building:Facility Total Electric Demand Power '[W'](Hourly) ]]/1000</f>
        <v>6.5354678395747428</v>
      </c>
    </row>
    <row r="172" spans="1:3" x14ac:dyDescent="0.25">
      <c r="A172" s="9" t="s">
        <v>123</v>
      </c>
      <c r="B172" s="12">
        <v>6513.6771372650874</v>
      </c>
      <c r="C172">
        <f>SAFADModel_final_000036[[#This Row],[Whole Building:Facility Total Electric Demand Power '[W'](Hourly) ]]/1000</f>
        <v>6.5136771372650877</v>
      </c>
    </row>
    <row r="173" spans="1:3" x14ac:dyDescent="0.25">
      <c r="A173" s="9" t="s">
        <v>124</v>
      </c>
      <c r="B173" s="12">
        <v>6485.3852642811507</v>
      </c>
      <c r="C173">
        <f>SAFADModel_final_000036[[#This Row],[Whole Building:Facility Total Electric Demand Power '[W'](Hourly) ]]/1000</f>
        <v>6.4853852642811507</v>
      </c>
    </row>
    <row r="174" spans="1:3" x14ac:dyDescent="0.25">
      <c r="A174" s="9" t="s">
        <v>125</v>
      </c>
      <c r="B174" s="12">
        <v>6452.643752470648</v>
      </c>
      <c r="C174">
        <f>SAFADModel_final_000036[[#This Row],[Whole Building:Facility Total Electric Demand Power '[W'](Hourly) ]]/1000</f>
        <v>6.4526437524706477</v>
      </c>
    </row>
    <row r="175" spans="1:3" x14ac:dyDescent="0.25">
      <c r="A175" s="9" t="s">
        <v>126</v>
      </c>
      <c r="B175" s="12">
        <v>6443.5360735233253</v>
      </c>
      <c r="C175">
        <f>SAFADModel_final_000036[[#This Row],[Whole Building:Facility Total Electric Demand Power '[W'](Hourly) ]]/1000</f>
        <v>6.4435360735233251</v>
      </c>
    </row>
    <row r="176" spans="1:3" x14ac:dyDescent="0.25">
      <c r="A176" s="9" t="s">
        <v>127</v>
      </c>
      <c r="B176" s="12">
        <v>6471.3896473050845</v>
      </c>
      <c r="C176">
        <f>SAFADModel_final_000036[[#This Row],[Whole Building:Facility Total Electric Demand Power '[W'](Hourly) ]]/1000</f>
        <v>6.4713896473050845</v>
      </c>
    </row>
    <row r="177" spans="1:3" x14ac:dyDescent="0.25">
      <c r="A177" s="9" t="s">
        <v>128</v>
      </c>
      <c r="B177" s="12">
        <v>22980.105941729347</v>
      </c>
      <c r="C177">
        <f>SAFADModel_final_000036[[#This Row],[Whole Building:Facility Total Electric Demand Power '[W'](Hourly) ]]/1000</f>
        <v>22.980105941729349</v>
      </c>
    </row>
    <row r="178" spans="1:3" x14ac:dyDescent="0.25">
      <c r="A178" s="9" t="s">
        <v>129</v>
      </c>
      <c r="B178" s="12">
        <v>60755.695224483592</v>
      </c>
      <c r="C178">
        <f>SAFADModel_final_000036[[#This Row],[Whole Building:Facility Total Electric Demand Power '[W'](Hourly) ]]/1000</f>
        <v>60.755695224483595</v>
      </c>
    </row>
    <row r="179" spans="1:3" x14ac:dyDescent="0.25">
      <c r="A179" s="9" t="s">
        <v>130</v>
      </c>
      <c r="B179" s="12">
        <v>99880.110857754305</v>
      </c>
      <c r="C179">
        <f>SAFADModel_final_000036[[#This Row],[Whole Building:Facility Total Electric Demand Power '[W'](Hourly) ]]/1000</f>
        <v>99.880110857754303</v>
      </c>
    </row>
    <row r="180" spans="1:3" x14ac:dyDescent="0.25">
      <c r="A180" s="9" t="s">
        <v>131</v>
      </c>
      <c r="B180" s="12">
        <v>99706.3129056209</v>
      </c>
      <c r="C180">
        <f>SAFADModel_final_000036[[#This Row],[Whole Building:Facility Total Electric Demand Power '[W'](Hourly) ]]/1000</f>
        <v>99.706312905620905</v>
      </c>
    </row>
    <row r="181" spans="1:3" x14ac:dyDescent="0.25">
      <c r="A181" s="9" t="s">
        <v>132</v>
      </c>
      <c r="B181" s="12">
        <v>133789.0328982035</v>
      </c>
      <c r="C181">
        <f>SAFADModel_final_000036[[#This Row],[Whole Building:Facility Total Electric Demand Power '[W'](Hourly) ]]/1000</f>
        <v>133.78903289820349</v>
      </c>
    </row>
    <row r="182" spans="1:3" x14ac:dyDescent="0.25">
      <c r="A182" s="9" t="s">
        <v>133</v>
      </c>
      <c r="B182" s="12">
        <v>130764.79239461182</v>
      </c>
      <c r="C182">
        <f>SAFADModel_final_000036[[#This Row],[Whole Building:Facility Total Electric Demand Power '[W'](Hourly) ]]/1000</f>
        <v>130.76479239461182</v>
      </c>
    </row>
    <row r="183" spans="1:3" x14ac:dyDescent="0.25">
      <c r="A183" s="9" t="s">
        <v>134</v>
      </c>
      <c r="B183" s="12">
        <v>132887.27144131847</v>
      </c>
      <c r="C183">
        <f>SAFADModel_final_000036[[#This Row],[Whole Building:Facility Total Electric Demand Power '[W'](Hourly) ]]/1000</f>
        <v>132.88727144131846</v>
      </c>
    </row>
    <row r="184" spans="1:3" x14ac:dyDescent="0.25">
      <c r="A184" s="9" t="s">
        <v>135</v>
      </c>
      <c r="B184" s="12">
        <v>139407.71502757163</v>
      </c>
      <c r="C184">
        <f>SAFADModel_final_000036[[#This Row],[Whole Building:Facility Total Electric Demand Power '[W'](Hourly) ]]/1000</f>
        <v>139.40771502757164</v>
      </c>
    </row>
    <row r="185" spans="1:3" x14ac:dyDescent="0.25">
      <c r="A185" s="9" t="s">
        <v>136</v>
      </c>
      <c r="B185" s="12">
        <v>132106.41362560153</v>
      </c>
      <c r="C185">
        <f>SAFADModel_final_000036[[#This Row],[Whole Building:Facility Total Electric Demand Power '[W'](Hourly) ]]/1000</f>
        <v>132.10641362560153</v>
      </c>
    </row>
    <row r="186" spans="1:3" x14ac:dyDescent="0.25">
      <c r="A186" s="9" t="s">
        <v>137</v>
      </c>
      <c r="B186" s="12">
        <v>118745.45795189466</v>
      </c>
      <c r="C186">
        <f>SAFADModel_final_000036[[#This Row],[Whole Building:Facility Total Electric Demand Power '[W'](Hourly) ]]/1000</f>
        <v>118.74545795189465</v>
      </c>
    </row>
    <row r="187" spans="1:3" x14ac:dyDescent="0.25">
      <c r="A187" s="9" t="s">
        <v>138</v>
      </c>
      <c r="B187" s="12">
        <v>41453.732123053378</v>
      </c>
      <c r="C187">
        <f>SAFADModel_final_000036[[#This Row],[Whole Building:Facility Total Electric Demand Power '[W'](Hourly) ]]/1000</f>
        <v>41.453732123053378</v>
      </c>
    </row>
    <row r="188" spans="1:3" x14ac:dyDescent="0.25">
      <c r="A188" s="9" t="s">
        <v>139</v>
      </c>
      <c r="B188" s="12">
        <v>20390.890637764933</v>
      </c>
      <c r="C188">
        <f>SAFADModel_final_000036[[#This Row],[Whole Building:Facility Total Electric Demand Power '[W'](Hourly) ]]/1000</f>
        <v>20.390890637764933</v>
      </c>
    </row>
    <row r="189" spans="1:3" x14ac:dyDescent="0.25">
      <c r="A189" s="9" t="s">
        <v>140</v>
      </c>
      <c r="B189" s="12">
        <v>8947.6740161889447</v>
      </c>
      <c r="C189">
        <f>SAFADModel_final_000036[[#This Row],[Whole Building:Facility Total Electric Demand Power '[W'](Hourly) ]]/1000</f>
        <v>8.9476740161889445</v>
      </c>
    </row>
    <row r="190" spans="1:3" x14ac:dyDescent="0.25">
      <c r="A190" s="9" t="s">
        <v>141</v>
      </c>
      <c r="B190" s="12">
        <v>6961.4441587062947</v>
      </c>
      <c r="C190">
        <f>SAFADModel_final_000036[[#This Row],[Whole Building:Facility Total Electric Demand Power '[W'](Hourly) ]]/1000</f>
        <v>6.9614441587062945</v>
      </c>
    </row>
    <row r="191" spans="1:3" x14ac:dyDescent="0.25">
      <c r="A191" s="9" t="s">
        <v>142</v>
      </c>
      <c r="B191" s="12">
        <v>6548.7840859370253</v>
      </c>
      <c r="C191">
        <f>SAFADModel_final_000036[[#This Row],[Whole Building:Facility Total Electric Demand Power '[W'](Hourly) ]]/1000</f>
        <v>6.548784085937025</v>
      </c>
    </row>
    <row r="192" spans="1:3" x14ac:dyDescent="0.25">
      <c r="A192" s="9" t="s">
        <v>143</v>
      </c>
      <c r="B192" s="12">
        <v>6554.6833323151905</v>
      </c>
      <c r="C192">
        <f>SAFADModel_final_000036[[#This Row],[Whole Building:Facility Total Electric Demand Power '[W'](Hourly) ]]/1000</f>
        <v>6.5546833323151903</v>
      </c>
    </row>
    <row r="193" spans="1:3" x14ac:dyDescent="0.25">
      <c r="A193" s="9" t="s">
        <v>144</v>
      </c>
      <c r="B193" s="12">
        <v>6548.9169874267145</v>
      </c>
      <c r="C193">
        <f>SAFADModel_final_000036[[#This Row],[Whole Building:Facility Total Electric Demand Power '[W'](Hourly) ]]/1000</f>
        <v>6.5489169874267148</v>
      </c>
    </row>
    <row r="194" spans="1:3" x14ac:dyDescent="0.25">
      <c r="A194" s="9" t="s">
        <v>145</v>
      </c>
      <c r="B194" s="12">
        <v>6534.8252209909269</v>
      </c>
      <c r="C194">
        <f>SAFADModel_final_000036[[#This Row],[Whole Building:Facility Total Electric Demand Power '[W'](Hourly) ]]/1000</f>
        <v>6.5348252209909266</v>
      </c>
    </row>
    <row r="195" spans="1:3" x14ac:dyDescent="0.25">
      <c r="A195" s="9" t="s">
        <v>146</v>
      </c>
      <c r="B195" s="12">
        <v>6521.7374362969213</v>
      </c>
      <c r="C195">
        <f>SAFADModel_final_000036[[#This Row],[Whole Building:Facility Total Electric Demand Power '[W'](Hourly) ]]/1000</f>
        <v>6.5217374362969212</v>
      </c>
    </row>
    <row r="196" spans="1:3" x14ac:dyDescent="0.25">
      <c r="A196" s="9" t="s">
        <v>147</v>
      </c>
      <c r="B196" s="12">
        <v>6508.0434152464068</v>
      </c>
      <c r="C196">
        <f>SAFADModel_final_000036[[#This Row],[Whole Building:Facility Total Electric Demand Power '[W'](Hourly) ]]/1000</f>
        <v>6.5080434152464068</v>
      </c>
    </row>
    <row r="197" spans="1:3" x14ac:dyDescent="0.25">
      <c r="A197" s="9" t="s">
        <v>148</v>
      </c>
      <c r="B197" s="12">
        <v>6494.914477928799</v>
      </c>
      <c r="C197">
        <f>SAFADModel_final_000036[[#This Row],[Whole Building:Facility Total Electric Demand Power '[W'](Hourly) ]]/1000</f>
        <v>6.4949144779287993</v>
      </c>
    </row>
    <row r="198" spans="1:3" x14ac:dyDescent="0.25">
      <c r="A198" s="9" t="s">
        <v>149</v>
      </c>
      <c r="B198" s="12">
        <v>6479.881543158167</v>
      </c>
      <c r="C198">
        <f>SAFADModel_final_000036[[#This Row],[Whole Building:Facility Total Electric Demand Power '[W'](Hourly) ]]/1000</f>
        <v>6.4798815431581671</v>
      </c>
    </row>
    <row r="199" spans="1:3" x14ac:dyDescent="0.25">
      <c r="A199" s="9" t="s">
        <v>150</v>
      </c>
      <c r="B199" s="12">
        <v>6482.4721068084555</v>
      </c>
      <c r="C199">
        <f>SAFADModel_final_000036[[#This Row],[Whole Building:Facility Total Electric Demand Power '[W'](Hourly) ]]/1000</f>
        <v>6.4824721068084559</v>
      </c>
    </row>
    <row r="200" spans="1:3" x14ac:dyDescent="0.25">
      <c r="A200" s="9" t="s">
        <v>151</v>
      </c>
      <c r="B200" s="12">
        <v>6502.9997182870056</v>
      </c>
      <c r="C200">
        <f>SAFADModel_final_000036[[#This Row],[Whole Building:Facility Total Electric Demand Power '[W'](Hourly) ]]/1000</f>
        <v>6.5029997182870058</v>
      </c>
    </row>
    <row r="201" spans="1:3" x14ac:dyDescent="0.25">
      <c r="A201" s="9" t="s">
        <v>152</v>
      </c>
      <c r="B201" s="12">
        <v>6535.557475005091</v>
      </c>
      <c r="C201">
        <f>SAFADModel_final_000036[[#This Row],[Whole Building:Facility Total Electric Demand Power '[W'](Hourly) ]]/1000</f>
        <v>6.5355574750050911</v>
      </c>
    </row>
    <row r="202" spans="1:3" x14ac:dyDescent="0.25">
      <c r="A202" s="9" t="s">
        <v>153</v>
      </c>
      <c r="B202" s="12">
        <v>6560.700486721471</v>
      </c>
      <c r="C202">
        <f>SAFADModel_final_000036[[#This Row],[Whole Building:Facility Total Electric Demand Power '[W'](Hourly) ]]/1000</f>
        <v>6.5607004867214709</v>
      </c>
    </row>
    <row r="203" spans="1:3" x14ac:dyDescent="0.25">
      <c r="A203" s="9" t="s">
        <v>154</v>
      </c>
      <c r="B203" s="12">
        <v>6621.5199012558005</v>
      </c>
      <c r="C203">
        <f>SAFADModel_final_000036[[#This Row],[Whole Building:Facility Total Electric Demand Power '[W'](Hourly) ]]/1000</f>
        <v>6.6215199012558008</v>
      </c>
    </row>
    <row r="204" spans="1:3" x14ac:dyDescent="0.25">
      <c r="A204" s="9" t="s">
        <v>155</v>
      </c>
      <c r="B204" s="12">
        <v>6674.1877465566295</v>
      </c>
      <c r="C204">
        <f>SAFADModel_final_000036[[#This Row],[Whole Building:Facility Total Electric Demand Power '[W'](Hourly) ]]/1000</f>
        <v>6.6741877465566297</v>
      </c>
    </row>
    <row r="205" spans="1:3" x14ac:dyDescent="0.25">
      <c r="A205" s="9" t="s">
        <v>156</v>
      </c>
      <c r="B205" s="12">
        <v>6689.8903013423196</v>
      </c>
      <c r="C205">
        <f>SAFADModel_final_000036[[#This Row],[Whole Building:Facility Total Electric Demand Power '[W'](Hourly) ]]/1000</f>
        <v>6.6898903013423192</v>
      </c>
    </row>
    <row r="206" spans="1:3" x14ac:dyDescent="0.25">
      <c r="A206" s="9" t="s">
        <v>157</v>
      </c>
      <c r="B206" s="12">
        <v>6692.4190011912806</v>
      </c>
      <c r="C206">
        <f>SAFADModel_final_000036[[#This Row],[Whole Building:Facility Total Electric Demand Power '[W'](Hourly) ]]/1000</f>
        <v>6.692419001191281</v>
      </c>
    </row>
    <row r="207" spans="1:3" x14ac:dyDescent="0.25">
      <c r="A207" s="9" t="s">
        <v>158</v>
      </c>
      <c r="B207" s="12">
        <v>6685.5262809664027</v>
      </c>
      <c r="C207">
        <f>SAFADModel_final_000036[[#This Row],[Whole Building:Facility Total Electric Demand Power '[W'](Hourly) ]]/1000</f>
        <v>6.6855262809664024</v>
      </c>
    </row>
    <row r="208" spans="1:3" x14ac:dyDescent="0.25">
      <c r="A208" s="9" t="s">
        <v>159</v>
      </c>
      <c r="B208" s="12">
        <v>6677.2874441815811</v>
      </c>
      <c r="C208">
        <f>SAFADModel_final_000036[[#This Row],[Whole Building:Facility Total Electric Demand Power '[W'](Hourly) ]]/1000</f>
        <v>6.677287444181581</v>
      </c>
    </row>
    <row r="209" spans="1:3" x14ac:dyDescent="0.25">
      <c r="A209" s="9" t="s">
        <v>160</v>
      </c>
      <c r="B209" s="12">
        <v>6666.5965212749206</v>
      </c>
      <c r="C209">
        <f>SAFADModel_final_000036[[#This Row],[Whole Building:Facility Total Electric Demand Power '[W'](Hourly) ]]/1000</f>
        <v>6.6665965212749203</v>
      </c>
    </row>
    <row r="210" spans="1:3" x14ac:dyDescent="0.25">
      <c r="A210" s="9" t="s">
        <v>161</v>
      </c>
      <c r="B210" s="12">
        <v>6650.2390805616569</v>
      </c>
      <c r="C210">
        <f>SAFADModel_final_000036[[#This Row],[Whole Building:Facility Total Electric Demand Power '[W'](Hourly) ]]/1000</f>
        <v>6.6502390805616569</v>
      </c>
    </row>
    <row r="211" spans="1:3" x14ac:dyDescent="0.25">
      <c r="A211" s="9" t="s">
        <v>162</v>
      </c>
      <c r="B211" s="12">
        <v>6631.8413106273829</v>
      </c>
      <c r="C211">
        <f>SAFADModel_final_000036[[#This Row],[Whole Building:Facility Total Electric Demand Power '[W'](Hourly) ]]/1000</f>
        <v>6.631841310627383</v>
      </c>
    </row>
    <row r="212" spans="1:3" x14ac:dyDescent="0.25">
      <c r="A212" s="9" t="s">
        <v>163</v>
      </c>
      <c r="B212" s="12">
        <v>6609.7739439176612</v>
      </c>
      <c r="C212">
        <f>SAFADModel_final_000036[[#This Row],[Whole Building:Facility Total Electric Demand Power '[W'](Hourly) ]]/1000</f>
        <v>6.609773943917661</v>
      </c>
    </row>
    <row r="213" spans="1:3" x14ac:dyDescent="0.25">
      <c r="A213" s="9" t="s">
        <v>164</v>
      </c>
      <c r="B213" s="12">
        <v>6586.7270156993654</v>
      </c>
      <c r="C213">
        <f>SAFADModel_final_000036[[#This Row],[Whole Building:Facility Total Electric Demand Power '[W'](Hourly) ]]/1000</f>
        <v>6.5867270156993651</v>
      </c>
    </row>
    <row r="214" spans="1:3" x14ac:dyDescent="0.25">
      <c r="A214" s="9" t="s">
        <v>165</v>
      </c>
      <c r="B214" s="12">
        <v>6568.7421644019523</v>
      </c>
      <c r="C214">
        <f>SAFADModel_final_000036[[#This Row],[Whole Building:Facility Total Electric Demand Power '[W'](Hourly) ]]/1000</f>
        <v>6.5687421644019519</v>
      </c>
    </row>
    <row r="215" spans="1:3" x14ac:dyDescent="0.25">
      <c r="A215" s="9" t="s">
        <v>166</v>
      </c>
      <c r="B215" s="12">
        <v>6550.014303789153</v>
      </c>
      <c r="C215">
        <f>SAFADModel_final_000036[[#This Row],[Whole Building:Facility Total Electric Demand Power '[W'](Hourly) ]]/1000</f>
        <v>6.5500143037891529</v>
      </c>
    </row>
    <row r="216" spans="1:3" x14ac:dyDescent="0.25">
      <c r="A216" s="9" t="s">
        <v>167</v>
      </c>
      <c r="B216" s="12">
        <v>6533.4984738623316</v>
      </c>
      <c r="C216">
        <f>SAFADModel_final_000036[[#This Row],[Whole Building:Facility Total Electric Demand Power '[W'](Hourly) ]]/1000</f>
        <v>6.5334984738623314</v>
      </c>
    </row>
    <row r="217" spans="1:3" x14ac:dyDescent="0.25">
      <c r="A217" s="9" t="s">
        <v>168</v>
      </c>
      <c r="B217" s="12">
        <v>6518.3916515315386</v>
      </c>
      <c r="C217">
        <f>SAFADModel_final_000036[[#This Row],[Whole Building:Facility Total Electric Demand Power '[W'](Hourly) ]]/1000</f>
        <v>6.5183916515315383</v>
      </c>
    </row>
    <row r="218" spans="1:3" x14ac:dyDescent="0.25">
      <c r="A218" s="9" t="s">
        <v>169</v>
      </c>
      <c r="B218" s="12">
        <v>6507.0910727323899</v>
      </c>
      <c r="C218">
        <f>SAFADModel_final_000036[[#This Row],[Whole Building:Facility Total Electric Demand Power '[W'](Hourly) ]]/1000</f>
        <v>6.5070910727323898</v>
      </c>
    </row>
    <row r="219" spans="1:3" x14ac:dyDescent="0.25">
      <c r="A219" s="9" t="s">
        <v>170</v>
      </c>
      <c r="B219" s="12">
        <v>6497.8312696470612</v>
      </c>
      <c r="C219">
        <f>SAFADModel_final_000036[[#This Row],[Whole Building:Facility Total Electric Demand Power '[W'](Hourly) ]]/1000</f>
        <v>6.4978312696470608</v>
      </c>
    </row>
    <row r="220" spans="1:3" x14ac:dyDescent="0.25">
      <c r="A220" s="9" t="s">
        <v>171</v>
      </c>
      <c r="B220" s="12">
        <v>6489.304847995576</v>
      </c>
      <c r="C220">
        <f>SAFADModel_final_000036[[#This Row],[Whole Building:Facility Total Electric Demand Power '[W'](Hourly) ]]/1000</f>
        <v>6.4893048479955757</v>
      </c>
    </row>
    <row r="221" spans="1:3" x14ac:dyDescent="0.25">
      <c r="A221" s="9" t="s">
        <v>172</v>
      </c>
      <c r="B221" s="12">
        <v>6482.5147397592591</v>
      </c>
      <c r="C221">
        <f>SAFADModel_final_000036[[#This Row],[Whole Building:Facility Total Electric Demand Power '[W'](Hourly) ]]/1000</f>
        <v>6.4825147397592593</v>
      </c>
    </row>
    <row r="222" spans="1:3" x14ac:dyDescent="0.25">
      <c r="A222" s="9" t="s">
        <v>173</v>
      </c>
      <c r="B222" s="12">
        <v>6477.4667538264548</v>
      </c>
      <c r="C222">
        <f>SAFADModel_final_000036[[#This Row],[Whole Building:Facility Total Electric Demand Power '[W'](Hourly) ]]/1000</f>
        <v>6.4774667538264552</v>
      </c>
    </row>
    <row r="223" spans="1:3" x14ac:dyDescent="0.25">
      <c r="A223" s="9" t="s">
        <v>174</v>
      </c>
      <c r="B223" s="12">
        <v>6482.7836174292097</v>
      </c>
      <c r="C223">
        <f>SAFADModel_final_000036[[#This Row],[Whole Building:Facility Total Electric Demand Power '[W'](Hourly) ]]/1000</f>
        <v>6.4827836174292095</v>
      </c>
    </row>
    <row r="224" spans="1:3" x14ac:dyDescent="0.25">
      <c r="A224" s="9" t="s">
        <v>175</v>
      </c>
      <c r="B224" s="12">
        <v>6517.3995910876656</v>
      </c>
      <c r="C224">
        <f>SAFADModel_final_000036[[#This Row],[Whole Building:Facility Total Electric Demand Power '[W'](Hourly) ]]/1000</f>
        <v>6.5173995910876652</v>
      </c>
    </row>
    <row r="225" spans="1:3" x14ac:dyDescent="0.25">
      <c r="A225" s="9" t="s">
        <v>176</v>
      </c>
      <c r="B225" s="12">
        <v>18494.763276654652</v>
      </c>
      <c r="C225">
        <f>SAFADModel_final_000036[[#This Row],[Whole Building:Facility Total Electric Demand Power '[W'](Hourly) ]]/1000</f>
        <v>18.494763276654652</v>
      </c>
    </row>
    <row r="226" spans="1:3" x14ac:dyDescent="0.25">
      <c r="A226" s="9" t="s">
        <v>177</v>
      </c>
      <c r="B226" s="12">
        <v>78241.927356346452</v>
      </c>
      <c r="C226">
        <f>SAFADModel_final_000036[[#This Row],[Whole Building:Facility Total Electric Demand Power '[W'](Hourly) ]]/1000</f>
        <v>78.241927356346451</v>
      </c>
    </row>
    <row r="227" spans="1:3" x14ac:dyDescent="0.25">
      <c r="A227" s="9" t="s">
        <v>178</v>
      </c>
      <c r="B227" s="12">
        <v>106502.49724447947</v>
      </c>
      <c r="C227">
        <f>SAFADModel_final_000036[[#This Row],[Whole Building:Facility Total Electric Demand Power '[W'](Hourly) ]]/1000</f>
        <v>106.50249724447947</v>
      </c>
    </row>
    <row r="228" spans="1:3" x14ac:dyDescent="0.25">
      <c r="A228" s="9" t="s">
        <v>179</v>
      </c>
      <c r="B228" s="12">
        <v>122905.49466782302</v>
      </c>
      <c r="C228">
        <f>SAFADModel_final_000036[[#This Row],[Whole Building:Facility Total Electric Demand Power '[W'](Hourly) ]]/1000</f>
        <v>122.90549466782302</v>
      </c>
    </row>
    <row r="229" spans="1:3" x14ac:dyDescent="0.25">
      <c r="A229" s="9" t="s">
        <v>180</v>
      </c>
      <c r="B229" s="12">
        <v>142034.19663992248</v>
      </c>
      <c r="C229">
        <f>SAFADModel_final_000036[[#This Row],[Whole Building:Facility Total Electric Demand Power '[W'](Hourly) ]]/1000</f>
        <v>142.03419663992247</v>
      </c>
    </row>
    <row r="230" spans="1:3" x14ac:dyDescent="0.25">
      <c r="A230" s="9" t="s">
        <v>181</v>
      </c>
      <c r="B230" s="12">
        <v>139054.4007351516</v>
      </c>
      <c r="C230">
        <f>SAFADModel_final_000036[[#This Row],[Whole Building:Facility Total Electric Demand Power '[W'](Hourly) ]]/1000</f>
        <v>139.0544007351516</v>
      </c>
    </row>
    <row r="231" spans="1:3" x14ac:dyDescent="0.25">
      <c r="A231" s="9" t="s">
        <v>182</v>
      </c>
      <c r="B231" s="12">
        <v>132420.55839780913</v>
      </c>
      <c r="C231">
        <f>SAFADModel_final_000036[[#This Row],[Whole Building:Facility Total Electric Demand Power '[W'](Hourly) ]]/1000</f>
        <v>132.42055839780912</v>
      </c>
    </row>
    <row r="232" spans="1:3" x14ac:dyDescent="0.25">
      <c r="A232" s="9" t="s">
        <v>183</v>
      </c>
      <c r="B232" s="12">
        <v>138734.8786200372</v>
      </c>
      <c r="C232">
        <f>SAFADModel_final_000036[[#This Row],[Whole Building:Facility Total Electric Demand Power '[W'](Hourly) ]]/1000</f>
        <v>138.73487862003719</v>
      </c>
    </row>
    <row r="233" spans="1:3" x14ac:dyDescent="0.25">
      <c r="A233" s="9" t="s">
        <v>184</v>
      </c>
      <c r="B233" s="12">
        <v>121126.968695779</v>
      </c>
      <c r="C233">
        <f>SAFADModel_final_000036[[#This Row],[Whole Building:Facility Total Electric Demand Power '[W'](Hourly) ]]/1000</f>
        <v>121.126968695779</v>
      </c>
    </row>
    <row r="234" spans="1:3" x14ac:dyDescent="0.25">
      <c r="A234" s="9" t="s">
        <v>185</v>
      </c>
      <c r="B234" s="12">
        <v>70838.561648682677</v>
      </c>
      <c r="C234">
        <f>SAFADModel_final_000036[[#This Row],[Whole Building:Facility Total Electric Demand Power '[W'](Hourly) ]]/1000</f>
        <v>70.838561648682671</v>
      </c>
    </row>
    <row r="235" spans="1:3" x14ac:dyDescent="0.25">
      <c r="A235" s="9" t="s">
        <v>186</v>
      </c>
      <c r="B235" s="12">
        <v>38483.058951945924</v>
      </c>
      <c r="C235">
        <f>SAFADModel_final_000036[[#This Row],[Whole Building:Facility Total Electric Demand Power '[W'](Hourly) ]]/1000</f>
        <v>38.483058951945921</v>
      </c>
    </row>
    <row r="236" spans="1:3" x14ac:dyDescent="0.25">
      <c r="A236" s="9" t="s">
        <v>187</v>
      </c>
      <c r="B236" s="12">
        <v>17148.489817121696</v>
      </c>
      <c r="C236">
        <f>SAFADModel_final_000036[[#This Row],[Whole Building:Facility Total Electric Demand Power '[W'](Hourly) ]]/1000</f>
        <v>17.148489817121696</v>
      </c>
    </row>
    <row r="237" spans="1:3" x14ac:dyDescent="0.25">
      <c r="A237" s="9" t="s">
        <v>188</v>
      </c>
      <c r="B237" s="12">
        <v>7362.4034990371756</v>
      </c>
      <c r="C237">
        <f>SAFADModel_final_000036[[#This Row],[Whole Building:Facility Total Electric Demand Power '[W'](Hourly) ]]/1000</f>
        <v>7.3624034990371756</v>
      </c>
    </row>
    <row r="238" spans="1:3" x14ac:dyDescent="0.25">
      <c r="A238" s="9" t="s">
        <v>189</v>
      </c>
      <c r="B238" s="12">
        <v>6934.3661168438348</v>
      </c>
      <c r="C238">
        <f>SAFADModel_final_000036[[#This Row],[Whole Building:Facility Total Electric Demand Power '[W'](Hourly) ]]/1000</f>
        <v>6.9343661168438349</v>
      </c>
    </row>
    <row r="239" spans="1:3" x14ac:dyDescent="0.25">
      <c r="A239" s="9" t="s">
        <v>190</v>
      </c>
      <c r="B239" s="12">
        <v>6515.8565411343598</v>
      </c>
      <c r="C239">
        <f>SAFADModel_final_000036[[#This Row],[Whole Building:Facility Total Electric Demand Power '[W'](Hourly) ]]/1000</f>
        <v>6.5158565411343599</v>
      </c>
    </row>
    <row r="240" spans="1:3" x14ac:dyDescent="0.25">
      <c r="A240" s="9" t="s">
        <v>191</v>
      </c>
      <c r="B240" s="12">
        <v>6514.2224972848298</v>
      </c>
      <c r="C240">
        <f>SAFADModel_final_000036[[#This Row],[Whole Building:Facility Total Electric Demand Power '[W'](Hourly) ]]/1000</f>
        <v>6.5142224972848295</v>
      </c>
    </row>
    <row r="241" spans="1:3" x14ac:dyDescent="0.25">
      <c r="A241" s="9" t="s">
        <v>192</v>
      </c>
      <c r="B241" s="12">
        <v>6509.9088031344108</v>
      </c>
      <c r="C241">
        <f>SAFADModel_final_000036[[#This Row],[Whole Building:Facility Total Electric Demand Power '[W'](Hourly) ]]/1000</f>
        <v>6.5099088031344108</v>
      </c>
    </row>
    <row r="242" spans="1:3" x14ac:dyDescent="0.25">
      <c r="A242" s="9" t="s">
        <v>193</v>
      </c>
      <c r="B242" s="12">
        <v>6503.5171537392735</v>
      </c>
      <c r="C242">
        <f>SAFADModel_final_000036[[#This Row],[Whole Building:Facility Total Electric Demand Power '[W'](Hourly) ]]/1000</f>
        <v>6.5035171537392733</v>
      </c>
    </row>
    <row r="243" spans="1:3" x14ac:dyDescent="0.25">
      <c r="A243" s="9" t="s">
        <v>194</v>
      </c>
      <c r="B243" s="12">
        <v>6501.3649603994882</v>
      </c>
      <c r="C243">
        <f>SAFADModel_final_000036[[#This Row],[Whole Building:Facility Total Electric Demand Power '[W'](Hourly) ]]/1000</f>
        <v>6.5013649603994885</v>
      </c>
    </row>
    <row r="244" spans="1:3" x14ac:dyDescent="0.25">
      <c r="A244" s="9" t="s">
        <v>195</v>
      </c>
      <c r="B244" s="12">
        <v>6487.5729656279846</v>
      </c>
      <c r="C244">
        <f>SAFADModel_final_000036[[#This Row],[Whole Building:Facility Total Electric Demand Power '[W'](Hourly) ]]/1000</f>
        <v>6.4875729656279848</v>
      </c>
    </row>
    <row r="245" spans="1:3" x14ac:dyDescent="0.25">
      <c r="A245" s="9" t="s">
        <v>196</v>
      </c>
      <c r="B245" s="12">
        <v>6456.0785033320544</v>
      </c>
      <c r="C245">
        <f>SAFADModel_final_000036[[#This Row],[Whole Building:Facility Total Electric Demand Power '[W'](Hourly) ]]/1000</f>
        <v>6.456078503332054</v>
      </c>
    </row>
    <row r="246" spans="1:3" x14ac:dyDescent="0.25">
      <c r="A246" s="9" t="s">
        <v>197</v>
      </c>
      <c r="B246" s="12">
        <v>6419.6954657712549</v>
      </c>
      <c r="C246">
        <f>SAFADModel_final_000036[[#This Row],[Whole Building:Facility Total Electric Demand Power '[W'](Hourly) ]]/1000</f>
        <v>6.4196954657712553</v>
      </c>
    </row>
    <row r="247" spans="1:3" x14ac:dyDescent="0.25">
      <c r="A247" s="9" t="s">
        <v>198</v>
      </c>
      <c r="B247" s="12">
        <v>6408.5220226469128</v>
      </c>
      <c r="C247">
        <f>SAFADModel_final_000036[[#This Row],[Whole Building:Facility Total Electric Demand Power '[W'](Hourly) ]]/1000</f>
        <v>6.4085220226469124</v>
      </c>
    </row>
    <row r="248" spans="1:3" x14ac:dyDescent="0.25">
      <c r="A248" s="9" t="s">
        <v>199</v>
      </c>
      <c r="B248" s="12">
        <v>6447.6012890832017</v>
      </c>
      <c r="C248">
        <f>SAFADModel_final_000036[[#This Row],[Whole Building:Facility Total Electric Demand Power '[W'](Hourly) ]]/1000</f>
        <v>6.4476012890832015</v>
      </c>
    </row>
    <row r="249" spans="1:3" x14ac:dyDescent="0.25">
      <c r="A249" s="9" t="s">
        <v>200</v>
      </c>
      <c r="B249" s="12">
        <v>17104.31815054515</v>
      </c>
      <c r="C249">
        <f>SAFADModel_final_000036[[#This Row],[Whole Building:Facility Total Electric Demand Power '[W'](Hourly) ]]/1000</f>
        <v>17.104318150545151</v>
      </c>
    </row>
    <row r="250" spans="1:3" x14ac:dyDescent="0.25">
      <c r="A250" s="9" t="s">
        <v>201</v>
      </c>
      <c r="B250" s="12">
        <v>86029.055134924944</v>
      </c>
      <c r="C250">
        <f>SAFADModel_final_000036[[#This Row],[Whole Building:Facility Total Electric Demand Power '[W'](Hourly) ]]/1000</f>
        <v>86.029055134924945</v>
      </c>
    </row>
    <row r="251" spans="1:3" x14ac:dyDescent="0.25">
      <c r="A251" s="9" t="s">
        <v>202</v>
      </c>
      <c r="B251" s="12">
        <v>116810.83104914696</v>
      </c>
      <c r="C251">
        <f>SAFADModel_final_000036[[#This Row],[Whole Building:Facility Total Electric Demand Power '[W'](Hourly) ]]/1000</f>
        <v>116.81083104914696</v>
      </c>
    </row>
    <row r="252" spans="1:3" x14ac:dyDescent="0.25">
      <c r="A252" s="9" t="s">
        <v>203</v>
      </c>
      <c r="B252" s="12">
        <v>128720.19343053689</v>
      </c>
      <c r="C252">
        <f>SAFADModel_final_000036[[#This Row],[Whole Building:Facility Total Electric Demand Power '[W'](Hourly) ]]/1000</f>
        <v>128.72019343053688</v>
      </c>
    </row>
    <row r="253" spans="1:3" x14ac:dyDescent="0.25">
      <c r="A253" s="9" t="s">
        <v>204</v>
      </c>
      <c r="B253" s="12">
        <v>127492.33946474399</v>
      </c>
      <c r="C253">
        <f>SAFADModel_final_000036[[#This Row],[Whole Building:Facility Total Electric Demand Power '[W'](Hourly) ]]/1000</f>
        <v>127.49233946474399</v>
      </c>
    </row>
    <row r="254" spans="1:3" x14ac:dyDescent="0.25">
      <c r="A254" s="9" t="s">
        <v>205</v>
      </c>
      <c r="B254" s="12">
        <v>127504.46261101113</v>
      </c>
      <c r="C254">
        <f>SAFADModel_final_000036[[#This Row],[Whole Building:Facility Total Electric Demand Power '[W'](Hourly) ]]/1000</f>
        <v>127.50446261101112</v>
      </c>
    </row>
    <row r="255" spans="1:3" x14ac:dyDescent="0.25">
      <c r="A255" s="9" t="s">
        <v>206</v>
      </c>
      <c r="B255" s="12">
        <v>137761.09347436074</v>
      </c>
      <c r="C255">
        <f>SAFADModel_final_000036[[#This Row],[Whole Building:Facility Total Electric Demand Power '[W'](Hourly) ]]/1000</f>
        <v>137.76109347436073</v>
      </c>
    </row>
    <row r="256" spans="1:3" x14ac:dyDescent="0.25">
      <c r="A256" s="9" t="s">
        <v>207</v>
      </c>
      <c r="B256" s="12">
        <v>141315.57212929087</v>
      </c>
      <c r="C256">
        <f>SAFADModel_final_000036[[#This Row],[Whole Building:Facility Total Electric Demand Power '[W'](Hourly) ]]/1000</f>
        <v>141.31557212929087</v>
      </c>
    </row>
    <row r="257" spans="1:3" x14ac:dyDescent="0.25">
      <c r="A257" s="9" t="s">
        <v>208</v>
      </c>
      <c r="B257" s="12">
        <v>146194.42713293395</v>
      </c>
      <c r="C257">
        <f>SAFADModel_final_000036[[#This Row],[Whole Building:Facility Total Electric Demand Power '[W'](Hourly) ]]/1000</f>
        <v>146.19442713293395</v>
      </c>
    </row>
    <row r="258" spans="1:3" x14ac:dyDescent="0.25">
      <c r="A258" s="9" t="s">
        <v>209</v>
      </c>
      <c r="B258" s="12">
        <v>135133.74437737706</v>
      </c>
      <c r="C258">
        <f>SAFADModel_final_000036[[#This Row],[Whole Building:Facility Total Electric Demand Power '[W'](Hourly) ]]/1000</f>
        <v>135.13374437737707</v>
      </c>
    </row>
    <row r="259" spans="1:3" x14ac:dyDescent="0.25">
      <c r="A259" s="9" t="s">
        <v>210</v>
      </c>
      <c r="B259" s="12">
        <v>68968.158921012582</v>
      </c>
      <c r="C259">
        <f>SAFADModel_final_000036[[#This Row],[Whole Building:Facility Total Electric Demand Power '[W'](Hourly) ]]/1000</f>
        <v>68.968158921012588</v>
      </c>
    </row>
    <row r="260" spans="1:3" x14ac:dyDescent="0.25">
      <c r="A260" s="9" t="s">
        <v>211</v>
      </c>
      <c r="B260" s="12">
        <v>51258.892954065901</v>
      </c>
      <c r="C260">
        <f>SAFADModel_final_000036[[#This Row],[Whole Building:Facility Total Electric Demand Power '[W'](Hourly) ]]/1000</f>
        <v>51.2588929540659</v>
      </c>
    </row>
    <row r="261" spans="1:3" x14ac:dyDescent="0.25">
      <c r="A261" s="9" t="s">
        <v>212</v>
      </c>
      <c r="B261" s="12">
        <v>37904.48107099667</v>
      </c>
      <c r="C261">
        <f>SAFADModel_final_000036[[#This Row],[Whole Building:Facility Total Electric Demand Power '[W'](Hourly) ]]/1000</f>
        <v>37.904481070996667</v>
      </c>
    </row>
    <row r="262" spans="1:3" x14ac:dyDescent="0.25">
      <c r="A262" s="9" t="s">
        <v>213</v>
      </c>
      <c r="B262" s="12">
        <v>6569.4009459512736</v>
      </c>
      <c r="C262">
        <f>SAFADModel_final_000036[[#This Row],[Whole Building:Facility Total Electric Demand Power '[W'](Hourly) ]]/1000</f>
        <v>6.5694009459512737</v>
      </c>
    </row>
    <row r="263" spans="1:3" x14ac:dyDescent="0.25">
      <c r="A263" s="9" t="s">
        <v>214</v>
      </c>
      <c r="B263" s="12">
        <v>6542.1849031843967</v>
      </c>
      <c r="C263">
        <f>SAFADModel_final_000036[[#This Row],[Whole Building:Facility Total Electric Demand Power '[W'](Hourly) ]]/1000</f>
        <v>6.5421849031843964</v>
      </c>
    </row>
    <row r="264" spans="1:3" x14ac:dyDescent="0.25">
      <c r="A264" s="9" t="s">
        <v>215</v>
      </c>
      <c r="B264" s="12">
        <v>6508.7593179012156</v>
      </c>
      <c r="C264">
        <f>SAFADModel_final_000036[[#This Row],[Whole Building:Facility Total Electric Demand Power '[W'](Hourly) ]]/1000</f>
        <v>6.508759317901216</v>
      </c>
    </row>
    <row r="265" spans="1:3" x14ac:dyDescent="0.25">
      <c r="A265" s="9" t="s">
        <v>216</v>
      </c>
      <c r="B265" s="12">
        <v>6476.3432781032216</v>
      </c>
      <c r="C265">
        <f>SAFADModel_final_000036[[#This Row],[Whole Building:Facility Total Electric Demand Power '[W'](Hourly) ]]/1000</f>
        <v>6.4763432781032213</v>
      </c>
    </row>
    <row r="266" spans="1:3" x14ac:dyDescent="0.25">
      <c r="A266" s="9" t="s">
        <v>217</v>
      </c>
      <c r="B266" s="12">
        <v>6446.2924979708087</v>
      </c>
      <c r="C266">
        <f>SAFADModel_final_000036[[#This Row],[Whole Building:Facility Total Electric Demand Power '[W'](Hourly) ]]/1000</f>
        <v>6.4462924979708083</v>
      </c>
    </row>
    <row r="267" spans="1:3" x14ac:dyDescent="0.25">
      <c r="A267" s="9" t="s">
        <v>218</v>
      </c>
      <c r="B267" s="12">
        <v>6411.3505220348334</v>
      </c>
      <c r="C267">
        <f>SAFADModel_final_000036[[#This Row],[Whole Building:Facility Total Electric Demand Power '[W'](Hourly) ]]/1000</f>
        <v>6.4113505220348337</v>
      </c>
    </row>
    <row r="268" spans="1:3" x14ac:dyDescent="0.25">
      <c r="A268" s="9" t="s">
        <v>219</v>
      </c>
      <c r="B268" s="12">
        <v>6383.0057119464773</v>
      </c>
      <c r="C268">
        <f>SAFADModel_final_000036[[#This Row],[Whole Building:Facility Total Electric Demand Power '[W'](Hourly) ]]/1000</f>
        <v>6.3830057119464776</v>
      </c>
    </row>
    <row r="269" spans="1:3" x14ac:dyDescent="0.25">
      <c r="A269" s="9" t="s">
        <v>220</v>
      </c>
      <c r="B269" s="12">
        <v>6372.7072476112007</v>
      </c>
      <c r="C269">
        <f>SAFADModel_final_000036[[#This Row],[Whole Building:Facility Total Electric Demand Power '[W'](Hourly) ]]/1000</f>
        <v>6.372707247611201</v>
      </c>
    </row>
    <row r="270" spans="1:3" x14ac:dyDescent="0.25">
      <c r="A270" s="9" t="s">
        <v>221</v>
      </c>
      <c r="B270" s="12">
        <v>6367.0034462811309</v>
      </c>
      <c r="C270">
        <f>SAFADModel_final_000036[[#This Row],[Whole Building:Facility Total Electric Demand Power '[W'](Hourly) ]]/1000</f>
        <v>6.3670034462811307</v>
      </c>
    </row>
    <row r="271" spans="1:3" x14ac:dyDescent="0.25">
      <c r="A271" s="9" t="s">
        <v>222</v>
      </c>
      <c r="B271" s="12">
        <v>6392.8847483197815</v>
      </c>
      <c r="C271">
        <f>SAFADModel_final_000036[[#This Row],[Whole Building:Facility Total Electric Demand Power '[W'](Hourly) ]]/1000</f>
        <v>6.3928847483197817</v>
      </c>
    </row>
    <row r="272" spans="1:3" x14ac:dyDescent="0.25">
      <c r="A272" s="9" t="s">
        <v>223</v>
      </c>
      <c r="B272" s="12">
        <v>6480.4250193621001</v>
      </c>
      <c r="C272">
        <f>SAFADModel_final_000036[[#This Row],[Whole Building:Facility Total Electric Demand Power '[W'](Hourly) ]]/1000</f>
        <v>6.4804250193620998</v>
      </c>
    </row>
    <row r="273" spans="1:3" x14ac:dyDescent="0.25">
      <c r="A273" s="9" t="s">
        <v>224</v>
      </c>
      <c r="B273" s="12">
        <v>21680.228540329193</v>
      </c>
      <c r="C273">
        <f>SAFADModel_final_000036[[#This Row],[Whole Building:Facility Total Electric Demand Power '[W'](Hourly) ]]/1000</f>
        <v>21.680228540329193</v>
      </c>
    </row>
    <row r="274" spans="1:3" x14ac:dyDescent="0.25">
      <c r="A274" s="9" t="s">
        <v>225</v>
      </c>
      <c r="B274" s="12">
        <v>77378.598907410909</v>
      </c>
      <c r="C274">
        <f>SAFADModel_final_000036[[#This Row],[Whole Building:Facility Total Electric Demand Power '[W'](Hourly) ]]/1000</f>
        <v>77.378598907410904</v>
      </c>
    </row>
    <row r="275" spans="1:3" x14ac:dyDescent="0.25">
      <c r="A275" s="9" t="s">
        <v>226</v>
      </c>
      <c r="B275" s="12">
        <v>120408.25316876567</v>
      </c>
      <c r="C275">
        <f>SAFADModel_final_000036[[#This Row],[Whole Building:Facility Total Electric Demand Power '[W'](Hourly) ]]/1000</f>
        <v>120.40825316876567</v>
      </c>
    </row>
    <row r="276" spans="1:3" x14ac:dyDescent="0.25">
      <c r="A276" s="9" t="s">
        <v>227</v>
      </c>
      <c r="B276" s="12">
        <v>121259.03149423219</v>
      </c>
      <c r="C276">
        <f>SAFADModel_final_000036[[#This Row],[Whole Building:Facility Total Electric Demand Power '[W'](Hourly) ]]/1000</f>
        <v>121.25903149423219</v>
      </c>
    </row>
    <row r="277" spans="1:3" x14ac:dyDescent="0.25">
      <c r="A277" s="9" t="s">
        <v>228</v>
      </c>
      <c r="B277" s="12">
        <v>122984.37453648158</v>
      </c>
      <c r="C277">
        <f>SAFADModel_final_000036[[#This Row],[Whole Building:Facility Total Electric Demand Power '[W'](Hourly) ]]/1000</f>
        <v>122.98437453648158</v>
      </c>
    </row>
    <row r="278" spans="1:3" x14ac:dyDescent="0.25">
      <c r="A278" s="9" t="s">
        <v>229</v>
      </c>
      <c r="B278" s="12">
        <v>128184.31186588516</v>
      </c>
      <c r="C278">
        <f>SAFADModel_final_000036[[#This Row],[Whole Building:Facility Total Electric Demand Power '[W'](Hourly) ]]/1000</f>
        <v>128.18431186588515</v>
      </c>
    </row>
    <row r="279" spans="1:3" x14ac:dyDescent="0.25">
      <c r="A279" s="9" t="s">
        <v>230</v>
      </c>
      <c r="B279" s="12">
        <v>133062.508416397</v>
      </c>
      <c r="C279">
        <f>SAFADModel_final_000036[[#This Row],[Whole Building:Facility Total Electric Demand Power '[W'](Hourly) ]]/1000</f>
        <v>133.06250841639701</v>
      </c>
    </row>
    <row r="280" spans="1:3" x14ac:dyDescent="0.25">
      <c r="A280" s="9" t="s">
        <v>231</v>
      </c>
      <c r="B280" s="12">
        <v>125250.53811593261</v>
      </c>
      <c r="C280">
        <f>SAFADModel_final_000036[[#This Row],[Whole Building:Facility Total Electric Demand Power '[W'](Hourly) ]]/1000</f>
        <v>125.2505381159326</v>
      </c>
    </row>
    <row r="281" spans="1:3" x14ac:dyDescent="0.25">
      <c r="A281" s="9" t="s">
        <v>232</v>
      </c>
      <c r="B281" s="12">
        <v>113919.8466784651</v>
      </c>
      <c r="C281">
        <f>SAFADModel_final_000036[[#This Row],[Whole Building:Facility Total Electric Demand Power '[W'](Hourly) ]]/1000</f>
        <v>113.91984667846509</v>
      </c>
    </row>
    <row r="282" spans="1:3" x14ac:dyDescent="0.25">
      <c r="A282" s="9" t="s">
        <v>233</v>
      </c>
      <c r="B282" s="12">
        <v>102756.53310038107</v>
      </c>
      <c r="C282">
        <f>SAFADModel_final_000036[[#This Row],[Whole Building:Facility Total Electric Demand Power '[W'](Hourly) ]]/1000</f>
        <v>102.75653310038108</v>
      </c>
    </row>
    <row r="283" spans="1:3" x14ac:dyDescent="0.25">
      <c r="A283" s="9" t="s">
        <v>234</v>
      </c>
      <c r="B283" s="12">
        <v>43378.873234300707</v>
      </c>
      <c r="C283">
        <f>SAFADModel_final_000036[[#This Row],[Whole Building:Facility Total Electric Demand Power '[W'](Hourly) ]]/1000</f>
        <v>43.378873234300706</v>
      </c>
    </row>
    <row r="284" spans="1:3" x14ac:dyDescent="0.25">
      <c r="A284" s="9" t="s">
        <v>235</v>
      </c>
      <c r="B284" s="12">
        <v>23993.755560762118</v>
      </c>
      <c r="C284">
        <f>SAFADModel_final_000036[[#This Row],[Whole Building:Facility Total Electric Demand Power '[W'](Hourly) ]]/1000</f>
        <v>23.993755560762118</v>
      </c>
    </row>
    <row r="285" spans="1:3" x14ac:dyDescent="0.25">
      <c r="A285" s="9" t="s">
        <v>236</v>
      </c>
      <c r="B285" s="12">
        <v>15667.278736928114</v>
      </c>
      <c r="C285">
        <f>SAFADModel_final_000036[[#This Row],[Whole Building:Facility Total Electric Demand Power '[W'](Hourly) ]]/1000</f>
        <v>15.667278736928115</v>
      </c>
    </row>
    <row r="286" spans="1:3" x14ac:dyDescent="0.25">
      <c r="A286" s="9" t="s">
        <v>237</v>
      </c>
      <c r="B286" s="12">
        <v>11085.161336324722</v>
      </c>
      <c r="C286">
        <f>SAFADModel_final_000036[[#This Row],[Whole Building:Facility Total Electric Demand Power '[W'](Hourly) ]]/1000</f>
        <v>11.085161336324722</v>
      </c>
    </row>
    <row r="287" spans="1:3" x14ac:dyDescent="0.25">
      <c r="A287" s="9" t="s">
        <v>238</v>
      </c>
      <c r="B287" s="12">
        <v>6536.2637260334768</v>
      </c>
      <c r="C287">
        <f>SAFADModel_final_000036[[#This Row],[Whole Building:Facility Total Electric Demand Power '[W'](Hourly) ]]/1000</f>
        <v>6.5362637260334768</v>
      </c>
    </row>
    <row r="288" spans="1:3" x14ac:dyDescent="0.25">
      <c r="A288" s="9" t="s">
        <v>239</v>
      </c>
      <c r="B288" s="12">
        <v>6535.0097737582337</v>
      </c>
      <c r="C288">
        <f>SAFADModel_final_000036[[#This Row],[Whole Building:Facility Total Electric Demand Power '[W'](Hourly) ]]/1000</f>
        <v>6.535009773758234</v>
      </c>
    </row>
    <row r="289" spans="1:3" x14ac:dyDescent="0.25">
      <c r="A289" s="9" t="s">
        <v>240</v>
      </c>
      <c r="B289" s="12">
        <v>6516.5757011956557</v>
      </c>
      <c r="C289">
        <f>SAFADModel_final_000036[[#This Row],[Whole Building:Facility Total Electric Demand Power '[W'](Hourly) ]]/1000</f>
        <v>6.5165757011956558</v>
      </c>
    </row>
    <row r="290" spans="1:3" x14ac:dyDescent="0.25">
      <c r="A290" s="9" t="s">
        <v>581</v>
      </c>
      <c r="B290" s="12">
        <v>6463.6791993124471</v>
      </c>
      <c r="C290">
        <f>SAFADModel_final_000036[[#This Row],[Whole Building:Facility Total Electric Demand Power '[W'](Hourly) ]]/1000</f>
        <v>6.4636791993124474</v>
      </c>
    </row>
    <row r="291" spans="1:3" x14ac:dyDescent="0.25">
      <c r="A291" s="9" t="s">
        <v>582</v>
      </c>
      <c r="B291" s="12">
        <v>6400.3996643307537</v>
      </c>
      <c r="C291">
        <f>SAFADModel_final_000036[[#This Row],[Whole Building:Facility Total Electric Demand Power '[W'](Hourly) ]]/1000</f>
        <v>6.4003996643307541</v>
      </c>
    </row>
    <row r="292" spans="1:3" x14ac:dyDescent="0.25">
      <c r="A292" s="9" t="s">
        <v>583</v>
      </c>
      <c r="B292" s="12">
        <v>6357.0130051997266</v>
      </c>
      <c r="C292">
        <f>SAFADModel_final_000036[[#This Row],[Whole Building:Facility Total Electric Demand Power '[W'](Hourly) ]]/1000</f>
        <v>6.3570130051997262</v>
      </c>
    </row>
    <row r="293" spans="1:3" x14ac:dyDescent="0.25">
      <c r="A293" s="9" t="s">
        <v>584</v>
      </c>
      <c r="B293" s="12">
        <v>6336.1906660101886</v>
      </c>
      <c r="C293">
        <f>SAFADModel_final_000036[[#This Row],[Whole Building:Facility Total Electric Demand Power '[W'](Hourly) ]]/1000</f>
        <v>6.3361906660101885</v>
      </c>
    </row>
    <row r="294" spans="1:3" x14ac:dyDescent="0.25">
      <c r="A294" s="9" t="s">
        <v>585</v>
      </c>
      <c r="B294" s="12">
        <v>6324.0572611193702</v>
      </c>
      <c r="C294">
        <f>SAFADModel_final_000036[[#This Row],[Whole Building:Facility Total Electric Demand Power '[W'](Hourly) ]]/1000</f>
        <v>6.3240572611193704</v>
      </c>
    </row>
    <row r="295" spans="1:3" x14ac:dyDescent="0.25">
      <c r="A295" s="9" t="s">
        <v>586</v>
      </c>
      <c r="B295" s="12">
        <v>6341.8463415237848</v>
      </c>
      <c r="C295">
        <f>SAFADModel_final_000036[[#This Row],[Whole Building:Facility Total Electric Demand Power '[W'](Hourly) ]]/1000</f>
        <v>6.3418463415237847</v>
      </c>
    </row>
    <row r="296" spans="1:3" x14ac:dyDescent="0.25">
      <c r="A296" s="9" t="s">
        <v>587</v>
      </c>
      <c r="B296" s="12">
        <v>6411.3618813234889</v>
      </c>
      <c r="C296">
        <f>SAFADModel_final_000036[[#This Row],[Whole Building:Facility Total Electric Demand Power '[W'](Hourly) ]]/1000</f>
        <v>6.4113618813234892</v>
      </c>
    </row>
    <row r="297" spans="1:3" x14ac:dyDescent="0.25">
      <c r="A297" s="9" t="s">
        <v>588</v>
      </c>
      <c r="B297" s="12">
        <v>6496.8859002684867</v>
      </c>
      <c r="C297">
        <f>SAFADModel_final_000036[[#This Row],[Whole Building:Facility Total Electric Demand Power '[W'](Hourly) ]]/1000</f>
        <v>6.4968859002684871</v>
      </c>
    </row>
    <row r="298" spans="1:3" x14ac:dyDescent="0.25">
      <c r="A298" s="9" t="s">
        <v>589</v>
      </c>
      <c r="B298" s="12">
        <v>45005.04167151259</v>
      </c>
      <c r="C298">
        <f>SAFADModel_final_000036[[#This Row],[Whole Building:Facility Total Electric Demand Power '[W'](Hourly) ]]/1000</f>
        <v>45.005041671512593</v>
      </c>
    </row>
    <row r="299" spans="1:3" x14ac:dyDescent="0.25">
      <c r="A299" s="9" t="s">
        <v>590</v>
      </c>
      <c r="B299" s="12">
        <v>64088.778740809241</v>
      </c>
      <c r="C299">
        <f>SAFADModel_final_000036[[#This Row],[Whole Building:Facility Total Electric Demand Power '[W'](Hourly) ]]/1000</f>
        <v>64.088778740809246</v>
      </c>
    </row>
    <row r="300" spans="1:3" x14ac:dyDescent="0.25">
      <c r="A300" s="9" t="s">
        <v>591</v>
      </c>
      <c r="B300" s="12">
        <v>72920.515423911929</v>
      </c>
      <c r="C300">
        <f>SAFADModel_final_000036[[#This Row],[Whole Building:Facility Total Electric Demand Power '[W'](Hourly) ]]/1000</f>
        <v>72.920515423911922</v>
      </c>
    </row>
    <row r="301" spans="1:3" x14ac:dyDescent="0.25">
      <c r="A301" s="9" t="s">
        <v>592</v>
      </c>
      <c r="B301" s="12">
        <v>65873.750237886285</v>
      </c>
      <c r="C301">
        <f>SAFADModel_final_000036[[#This Row],[Whole Building:Facility Total Electric Demand Power '[W'](Hourly) ]]/1000</f>
        <v>65.873750237886284</v>
      </c>
    </row>
    <row r="302" spans="1:3" x14ac:dyDescent="0.25">
      <c r="A302" s="9" t="s">
        <v>593</v>
      </c>
      <c r="B302" s="12">
        <v>51147.098032607842</v>
      </c>
      <c r="C302">
        <f>SAFADModel_final_000036[[#This Row],[Whole Building:Facility Total Electric Demand Power '[W'](Hourly) ]]/1000</f>
        <v>51.147098032607843</v>
      </c>
    </row>
    <row r="303" spans="1:3" x14ac:dyDescent="0.25">
      <c r="A303" s="9" t="s">
        <v>594</v>
      </c>
      <c r="B303" s="12">
        <v>46486.735990322566</v>
      </c>
      <c r="C303">
        <f>SAFADModel_final_000036[[#This Row],[Whole Building:Facility Total Electric Demand Power '[W'](Hourly) ]]/1000</f>
        <v>46.486735990322565</v>
      </c>
    </row>
    <row r="304" spans="1:3" x14ac:dyDescent="0.25">
      <c r="A304" s="9" t="s">
        <v>595</v>
      </c>
      <c r="B304" s="12">
        <v>46712.216645078151</v>
      </c>
      <c r="C304">
        <f>SAFADModel_final_000036[[#This Row],[Whole Building:Facility Total Electric Demand Power '[W'](Hourly) ]]/1000</f>
        <v>46.712216645078151</v>
      </c>
    </row>
    <row r="305" spans="1:3" x14ac:dyDescent="0.25">
      <c r="A305" s="9" t="s">
        <v>596</v>
      </c>
      <c r="B305" s="12">
        <v>41593.511351935587</v>
      </c>
      <c r="C305">
        <f>SAFADModel_final_000036[[#This Row],[Whole Building:Facility Total Electric Demand Power '[W'](Hourly) ]]/1000</f>
        <v>41.593511351935589</v>
      </c>
    </row>
    <row r="306" spans="1:3" x14ac:dyDescent="0.25">
      <c r="A306" s="9" t="s">
        <v>597</v>
      </c>
      <c r="B306" s="12">
        <v>34521.248090235058</v>
      </c>
      <c r="C306">
        <f>SAFADModel_final_000036[[#This Row],[Whole Building:Facility Total Electric Demand Power '[W'](Hourly) ]]/1000</f>
        <v>34.521248090235055</v>
      </c>
    </row>
    <row r="307" spans="1:3" x14ac:dyDescent="0.25">
      <c r="A307" s="9" t="s">
        <v>598</v>
      </c>
      <c r="B307" s="12">
        <v>28592.441464070405</v>
      </c>
      <c r="C307">
        <f>SAFADModel_final_000036[[#This Row],[Whole Building:Facility Total Electric Demand Power '[W'](Hourly) ]]/1000</f>
        <v>28.592441464070404</v>
      </c>
    </row>
    <row r="308" spans="1:3" x14ac:dyDescent="0.25">
      <c r="A308" s="9" t="s">
        <v>599</v>
      </c>
      <c r="B308" s="12">
        <v>22147.944849040618</v>
      </c>
      <c r="C308">
        <f>SAFADModel_final_000036[[#This Row],[Whole Building:Facility Total Electric Demand Power '[W'](Hourly) ]]/1000</f>
        <v>22.147944849040616</v>
      </c>
    </row>
    <row r="309" spans="1:3" x14ac:dyDescent="0.25">
      <c r="A309" s="9" t="s">
        <v>600</v>
      </c>
      <c r="B309" s="12">
        <v>12112.670855750557</v>
      </c>
      <c r="C309">
        <f>SAFADModel_final_000036[[#This Row],[Whole Building:Facility Total Electric Demand Power '[W'](Hourly) ]]/1000</f>
        <v>12.112670855750558</v>
      </c>
    </row>
    <row r="310" spans="1:3" x14ac:dyDescent="0.25">
      <c r="A310" s="9" t="s">
        <v>601</v>
      </c>
      <c r="B310" s="12">
        <v>11337.700446871322</v>
      </c>
      <c r="C310">
        <f>SAFADModel_final_000036[[#This Row],[Whole Building:Facility Total Electric Demand Power '[W'](Hourly) ]]/1000</f>
        <v>11.337700446871322</v>
      </c>
    </row>
    <row r="311" spans="1:3" x14ac:dyDescent="0.25">
      <c r="A311" s="9" t="s">
        <v>602</v>
      </c>
      <c r="B311" s="12">
        <v>6584.7295751518168</v>
      </c>
      <c r="C311">
        <f>SAFADModel_final_000036[[#This Row],[Whole Building:Facility Total Electric Demand Power '[W'](Hourly) ]]/1000</f>
        <v>6.5847295751518171</v>
      </c>
    </row>
    <row r="312" spans="1:3" x14ac:dyDescent="0.25">
      <c r="A312" s="9" t="s">
        <v>603</v>
      </c>
      <c r="B312" s="12">
        <v>6543.0904504570999</v>
      </c>
      <c r="C312">
        <f>SAFADModel_final_000036[[#This Row],[Whole Building:Facility Total Electric Demand Power '[W'](Hourly) ]]/1000</f>
        <v>6.5430904504570995</v>
      </c>
    </row>
    <row r="313" spans="1:3" x14ac:dyDescent="0.25">
      <c r="A313" s="9" t="s">
        <v>604</v>
      </c>
      <c r="B313" s="12">
        <v>6530.1583934710534</v>
      </c>
      <c r="C313">
        <f>SAFADModel_final_000036[[#This Row],[Whole Building:Facility Total Electric Demand Power '[W'](Hourly) ]]/1000</f>
        <v>6.5301583934710532</v>
      </c>
    </row>
    <row r="314" spans="1:3" x14ac:dyDescent="0.25">
      <c r="A314" s="9" t="s">
        <v>605</v>
      </c>
      <c r="B314" s="12">
        <v>6518.7661380632844</v>
      </c>
      <c r="C314">
        <f>SAFADModel_final_000036[[#This Row],[Whole Building:Facility Total Electric Demand Power '[W'](Hourly) ]]/1000</f>
        <v>6.5187661380632846</v>
      </c>
    </row>
    <row r="315" spans="1:3" x14ac:dyDescent="0.25">
      <c r="A315" s="9" t="s">
        <v>606</v>
      </c>
      <c r="B315" s="12">
        <v>6509.6485926572759</v>
      </c>
      <c r="C315">
        <f>SAFADModel_final_000036[[#This Row],[Whole Building:Facility Total Electric Demand Power '[W'](Hourly) ]]/1000</f>
        <v>6.5096485926572756</v>
      </c>
    </row>
    <row r="316" spans="1:3" x14ac:dyDescent="0.25">
      <c r="A316" s="9" t="s">
        <v>607</v>
      </c>
      <c r="B316" s="12">
        <v>6498.2891679128079</v>
      </c>
      <c r="C316">
        <f>SAFADModel_final_000036[[#This Row],[Whole Building:Facility Total Electric Demand Power '[W'](Hourly) ]]/1000</f>
        <v>6.4982891679128079</v>
      </c>
    </row>
    <row r="317" spans="1:3" x14ac:dyDescent="0.25">
      <c r="A317" s="9" t="s">
        <v>608</v>
      </c>
      <c r="B317" s="12">
        <v>6476.1866600044714</v>
      </c>
      <c r="C317">
        <f>SAFADModel_final_000036[[#This Row],[Whole Building:Facility Total Electric Demand Power '[W'](Hourly) ]]/1000</f>
        <v>6.4761866600044717</v>
      </c>
    </row>
    <row r="318" spans="1:3" x14ac:dyDescent="0.25">
      <c r="A318" s="9" t="s">
        <v>609</v>
      </c>
      <c r="B318" s="12">
        <v>6446.3980184957982</v>
      </c>
      <c r="C318">
        <f>SAFADModel_final_000036[[#This Row],[Whole Building:Facility Total Electric Demand Power '[W'](Hourly) ]]/1000</f>
        <v>6.4463980184957981</v>
      </c>
    </row>
    <row r="319" spans="1:3" x14ac:dyDescent="0.25">
      <c r="A319" s="9" t="s">
        <v>610</v>
      </c>
      <c r="B319" s="12">
        <v>6444.0860237032784</v>
      </c>
      <c r="C319">
        <f>SAFADModel_final_000036[[#This Row],[Whole Building:Facility Total Electric Demand Power '[W'](Hourly) ]]/1000</f>
        <v>6.4440860237032789</v>
      </c>
    </row>
    <row r="320" spans="1:3" x14ac:dyDescent="0.25">
      <c r="A320" s="9" t="s">
        <v>611</v>
      </c>
      <c r="B320" s="12">
        <v>6471.2568795592015</v>
      </c>
      <c r="C320">
        <f>SAFADModel_final_000036[[#This Row],[Whole Building:Facility Total Electric Demand Power '[W'](Hourly) ]]/1000</f>
        <v>6.4712568795592018</v>
      </c>
    </row>
    <row r="321" spans="1:3" x14ac:dyDescent="0.25">
      <c r="A321" s="9" t="s">
        <v>612</v>
      </c>
      <c r="B321" s="12">
        <v>6513.5427192203206</v>
      </c>
      <c r="C321">
        <f>SAFADModel_final_000036[[#This Row],[Whole Building:Facility Total Electric Demand Power '[W'](Hourly) ]]/1000</f>
        <v>6.5135427192203208</v>
      </c>
    </row>
    <row r="322" spans="1:3" x14ac:dyDescent="0.25">
      <c r="A322" s="9" t="s">
        <v>613</v>
      </c>
      <c r="B322" s="12">
        <v>6554.5853054283652</v>
      </c>
      <c r="C322">
        <f>SAFADModel_final_000036[[#This Row],[Whole Building:Facility Total Electric Demand Power '[W'](Hourly) ]]/1000</f>
        <v>6.5545853054283656</v>
      </c>
    </row>
    <row r="323" spans="1:3" x14ac:dyDescent="0.25">
      <c r="A323" s="9" t="s">
        <v>614</v>
      </c>
      <c r="B323" s="12">
        <v>6600.7376729069292</v>
      </c>
      <c r="C323">
        <f>SAFADModel_final_000036[[#This Row],[Whole Building:Facility Total Electric Demand Power '[W'](Hourly) ]]/1000</f>
        <v>6.6007376729069289</v>
      </c>
    </row>
    <row r="324" spans="1:3" x14ac:dyDescent="0.25">
      <c r="A324" s="9" t="s">
        <v>615</v>
      </c>
      <c r="B324" s="12">
        <v>6644.1975404399418</v>
      </c>
      <c r="C324">
        <f>SAFADModel_final_000036[[#This Row],[Whole Building:Facility Total Electric Demand Power '[W'](Hourly) ]]/1000</f>
        <v>6.6441975404399418</v>
      </c>
    </row>
    <row r="325" spans="1:3" x14ac:dyDescent="0.25">
      <c r="A325" s="9" t="s">
        <v>616</v>
      </c>
      <c r="B325" s="12">
        <v>6683.0293622196941</v>
      </c>
      <c r="C325">
        <f>SAFADModel_final_000036[[#This Row],[Whole Building:Facility Total Electric Demand Power '[W'](Hourly) ]]/1000</f>
        <v>6.6830293622196937</v>
      </c>
    </row>
    <row r="326" spans="1:3" x14ac:dyDescent="0.25">
      <c r="A326" s="9" t="s">
        <v>617</v>
      </c>
      <c r="B326" s="12">
        <v>6712.8363478907513</v>
      </c>
      <c r="C326">
        <f>SAFADModel_final_000036[[#This Row],[Whole Building:Facility Total Electric Demand Power '[W'](Hourly) ]]/1000</f>
        <v>6.7128363478907511</v>
      </c>
    </row>
    <row r="327" spans="1:3" x14ac:dyDescent="0.25">
      <c r="A327" s="9" t="s">
        <v>618</v>
      </c>
      <c r="B327" s="12">
        <v>6729.2373180552868</v>
      </c>
      <c r="C327">
        <f>SAFADModel_final_000036[[#This Row],[Whole Building:Facility Total Electric Demand Power '[W'](Hourly) ]]/1000</f>
        <v>6.7292373180552865</v>
      </c>
    </row>
    <row r="328" spans="1:3" x14ac:dyDescent="0.25">
      <c r="A328" s="9" t="s">
        <v>619</v>
      </c>
      <c r="B328" s="12">
        <v>6721.5399669283752</v>
      </c>
      <c r="C328">
        <f>SAFADModel_final_000036[[#This Row],[Whole Building:Facility Total Electric Demand Power '[W'](Hourly) ]]/1000</f>
        <v>6.7215399669283755</v>
      </c>
    </row>
    <row r="329" spans="1:3" x14ac:dyDescent="0.25">
      <c r="A329" s="9" t="s">
        <v>620</v>
      </c>
      <c r="B329" s="12">
        <v>6692.7317116868808</v>
      </c>
      <c r="C329">
        <f>SAFADModel_final_000036[[#This Row],[Whole Building:Facility Total Electric Demand Power '[W'](Hourly) ]]/1000</f>
        <v>6.6927317116868812</v>
      </c>
    </row>
    <row r="330" spans="1:3" x14ac:dyDescent="0.25">
      <c r="A330" s="9" t="s">
        <v>621</v>
      </c>
      <c r="B330" s="12">
        <v>6661.1395433599964</v>
      </c>
      <c r="C330">
        <f>SAFADModel_final_000036[[#This Row],[Whole Building:Facility Total Electric Demand Power '[W'](Hourly) ]]/1000</f>
        <v>6.6611395433599965</v>
      </c>
    </row>
    <row r="331" spans="1:3" x14ac:dyDescent="0.25">
      <c r="A331" s="9" t="s">
        <v>622</v>
      </c>
      <c r="B331" s="12">
        <v>6613.628955901936</v>
      </c>
      <c r="C331">
        <f>SAFADModel_final_000036[[#This Row],[Whole Building:Facility Total Electric Demand Power '[W'](Hourly) ]]/1000</f>
        <v>6.6136289559019357</v>
      </c>
    </row>
    <row r="332" spans="1:3" x14ac:dyDescent="0.25">
      <c r="A332" s="9" t="s">
        <v>623</v>
      </c>
      <c r="B332" s="12">
        <v>6576.2206890917014</v>
      </c>
      <c r="C332">
        <f>SAFADModel_final_000036[[#This Row],[Whole Building:Facility Total Electric Demand Power '[W'](Hourly) ]]/1000</f>
        <v>6.5762206890917012</v>
      </c>
    </row>
    <row r="333" spans="1:3" x14ac:dyDescent="0.25">
      <c r="A333" s="9" t="s">
        <v>624</v>
      </c>
      <c r="B333" s="12">
        <v>6546.8475174811474</v>
      </c>
      <c r="C333">
        <f>SAFADModel_final_000036[[#This Row],[Whole Building:Facility Total Electric Demand Power '[W'](Hourly) ]]/1000</f>
        <v>6.5468475174811473</v>
      </c>
    </row>
    <row r="334" spans="1:3" x14ac:dyDescent="0.25">
      <c r="A334" s="9" t="s">
        <v>625</v>
      </c>
      <c r="B334" s="12">
        <v>6527.3398053551036</v>
      </c>
      <c r="C334">
        <f>SAFADModel_final_000036[[#This Row],[Whole Building:Facility Total Electric Demand Power '[W'](Hourly) ]]/1000</f>
        <v>6.5273398053551039</v>
      </c>
    </row>
    <row r="335" spans="1:3" x14ac:dyDescent="0.25">
      <c r="A335" s="9" t="s">
        <v>626</v>
      </c>
      <c r="B335" s="12">
        <v>6523.1220433603858</v>
      </c>
      <c r="C335">
        <f>SAFADModel_final_000036[[#This Row],[Whole Building:Facility Total Electric Demand Power '[W'](Hourly) ]]/1000</f>
        <v>6.5231220433603854</v>
      </c>
    </row>
    <row r="336" spans="1:3" x14ac:dyDescent="0.25">
      <c r="A336" s="9" t="s">
        <v>627</v>
      </c>
      <c r="B336" s="12">
        <v>6522.6179634499349</v>
      </c>
      <c r="C336">
        <f>SAFADModel_final_000036[[#This Row],[Whole Building:Facility Total Electric Demand Power '[W'](Hourly) ]]/1000</f>
        <v>6.5226179634499353</v>
      </c>
    </row>
    <row r="337" spans="1:3" x14ac:dyDescent="0.25">
      <c r="A337" s="9" t="s">
        <v>628</v>
      </c>
      <c r="B337" s="12">
        <v>6516.3555515750604</v>
      </c>
      <c r="C337">
        <f>SAFADModel_final_000036[[#This Row],[Whole Building:Facility Total Electric Demand Power '[W'](Hourly) ]]/1000</f>
        <v>6.5163555515750602</v>
      </c>
    </row>
    <row r="338" spans="1:3" x14ac:dyDescent="0.25">
      <c r="A338" s="9" t="s">
        <v>241</v>
      </c>
      <c r="B338" s="12">
        <v>6504.3082223105803</v>
      </c>
      <c r="C338">
        <f>SAFADModel_final_000036[[#This Row],[Whole Building:Facility Total Electric Demand Power '[W'](Hourly) ]]/1000</f>
        <v>6.5043082223105806</v>
      </c>
    </row>
    <row r="339" spans="1:3" x14ac:dyDescent="0.25">
      <c r="A339" s="9" t="s">
        <v>242</v>
      </c>
      <c r="B339" s="12">
        <v>6496.0524037636578</v>
      </c>
      <c r="C339">
        <f>SAFADModel_final_000036[[#This Row],[Whole Building:Facility Total Electric Demand Power '[W'](Hourly) ]]/1000</f>
        <v>6.4960524037636578</v>
      </c>
    </row>
    <row r="340" spans="1:3" x14ac:dyDescent="0.25">
      <c r="A340" s="9" t="s">
        <v>243</v>
      </c>
      <c r="B340" s="12">
        <v>6477.2479600797778</v>
      </c>
      <c r="C340">
        <f>SAFADModel_final_000036[[#This Row],[Whole Building:Facility Total Electric Demand Power '[W'](Hourly) ]]/1000</f>
        <v>6.4772479600797777</v>
      </c>
    </row>
    <row r="341" spans="1:3" x14ac:dyDescent="0.25">
      <c r="A341" s="9" t="s">
        <v>244</v>
      </c>
      <c r="B341" s="12">
        <v>6455.4333419631439</v>
      </c>
      <c r="C341">
        <f>SAFADModel_final_000036[[#This Row],[Whole Building:Facility Total Electric Demand Power '[W'](Hourly) ]]/1000</f>
        <v>6.4554333419631442</v>
      </c>
    </row>
    <row r="342" spans="1:3" x14ac:dyDescent="0.25">
      <c r="A342" s="9" t="s">
        <v>245</v>
      </c>
      <c r="B342" s="12">
        <v>6433.7664596288632</v>
      </c>
      <c r="C342">
        <f>SAFADModel_final_000036[[#This Row],[Whole Building:Facility Total Electric Demand Power '[W'](Hourly) ]]/1000</f>
        <v>6.4337664596288633</v>
      </c>
    </row>
    <row r="343" spans="1:3" x14ac:dyDescent="0.25">
      <c r="A343" s="9" t="s">
        <v>246</v>
      </c>
      <c r="B343" s="12">
        <v>6431.668369832264</v>
      </c>
      <c r="C343">
        <f>SAFADModel_final_000036[[#This Row],[Whole Building:Facility Total Electric Demand Power '[W'](Hourly) ]]/1000</f>
        <v>6.4316683698322636</v>
      </c>
    </row>
    <row r="344" spans="1:3" x14ac:dyDescent="0.25">
      <c r="A344" s="9" t="s">
        <v>247</v>
      </c>
      <c r="B344" s="12">
        <v>6443.7162379640431</v>
      </c>
      <c r="C344">
        <f>SAFADModel_final_000036[[#This Row],[Whole Building:Facility Total Electric Demand Power '[W'](Hourly) ]]/1000</f>
        <v>6.4437162379640434</v>
      </c>
    </row>
    <row r="345" spans="1:3" x14ac:dyDescent="0.25">
      <c r="A345" s="9" t="s">
        <v>248</v>
      </c>
      <c r="B345" s="12">
        <v>22815.230200310398</v>
      </c>
      <c r="C345">
        <f>SAFADModel_final_000036[[#This Row],[Whole Building:Facility Total Electric Demand Power '[W'](Hourly) ]]/1000</f>
        <v>22.815230200310399</v>
      </c>
    </row>
    <row r="346" spans="1:3" x14ac:dyDescent="0.25">
      <c r="A346" s="9" t="s">
        <v>249</v>
      </c>
      <c r="B346" s="12">
        <v>59506.811742309488</v>
      </c>
      <c r="C346">
        <f>SAFADModel_final_000036[[#This Row],[Whole Building:Facility Total Electric Demand Power '[W'](Hourly) ]]/1000</f>
        <v>59.506811742309488</v>
      </c>
    </row>
    <row r="347" spans="1:3" x14ac:dyDescent="0.25">
      <c r="A347" s="9" t="s">
        <v>250</v>
      </c>
      <c r="B347" s="12">
        <v>93607.748636151271</v>
      </c>
      <c r="C347">
        <f>SAFADModel_final_000036[[#This Row],[Whole Building:Facility Total Electric Demand Power '[W'](Hourly) ]]/1000</f>
        <v>93.607748636151271</v>
      </c>
    </row>
    <row r="348" spans="1:3" x14ac:dyDescent="0.25">
      <c r="A348" s="9" t="s">
        <v>251</v>
      </c>
      <c r="B348" s="12">
        <v>95037.903746633136</v>
      </c>
      <c r="C348">
        <f>SAFADModel_final_000036[[#This Row],[Whole Building:Facility Total Electric Demand Power '[W'](Hourly) ]]/1000</f>
        <v>95.037903746633134</v>
      </c>
    </row>
    <row r="349" spans="1:3" x14ac:dyDescent="0.25">
      <c r="A349" s="9" t="s">
        <v>252</v>
      </c>
      <c r="B349" s="12">
        <v>130427.03319970441</v>
      </c>
      <c r="C349">
        <f>SAFADModel_final_000036[[#This Row],[Whole Building:Facility Total Electric Demand Power '[W'](Hourly) ]]/1000</f>
        <v>130.42703319970443</v>
      </c>
    </row>
    <row r="350" spans="1:3" x14ac:dyDescent="0.25">
      <c r="A350" s="9" t="s">
        <v>253</v>
      </c>
      <c r="B350" s="12">
        <v>127402.60568126325</v>
      </c>
      <c r="C350">
        <f>SAFADModel_final_000036[[#This Row],[Whole Building:Facility Total Electric Demand Power '[W'](Hourly) ]]/1000</f>
        <v>127.40260568126324</v>
      </c>
    </row>
    <row r="351" spans="1:3" x14ac:dyDescent="0.25">
      <c r="A351" s="9" t="s">
        <v>254</v>
      </c>
      <c r="B351" s="12">
        <v>130941.6615652207</v>
      </c>
      <c r="C351">
        <f>SAFADModel_final_000036[[#This Row],[Whole Building:Facility Total Electric Demand Power '[W'](Hourly) ]]/1000</f>
        <v>130.9416615652207</v>
      </c>
    </row>
    <row r="352" spans="1:3" x14ac:dyDescent="0.25">
      <c r="A352" s="9" t="s">
        <v>255</v>
      </c>
      <c r="B352" s="12">
        <v>138020.10125904917</v>
      </c>
      <c r="C352">
        <f>SAFADModel_final_000036[[#This Row],[Whole Building:Facility Total Electric Demand Power '[W'](Hourly) ]]/1000</f>
        <v>138.02010125904917</v>
      </c>
    </row>
    <row r="353" spans="1:3" x14ac:dyDescent="0.25">
      <c r="A353" s="9" t="s">
        <v>256</v>
      </c>
      <c r="B353" s="12">
        <v>130724.66360497853</v>
      </c>
      <c r="C353">
        <f>SAFADModel_final_000036[[#This Row],[Whole Building:Facility Total Electric Demand Power '[W'](Hourly) ]]/1000</f>
        <v>130.72466360497853</v>
      </c>
    </row>
    <row r="354" spans="1:3" x14ac:dyDescent="0.25">
      <c r="A354" s="9" t="s">
        <v>257</v>
      </c>
      <c r="B354" s="12">
        <v>117522.99282302319</v>
      </c>
      <c r="C354">
        <f>SAFADModel_final_000036[[#This Row],[Whole Building:Facility Total Electric Demand Power '[W'](Hourly) ]]/1000</f>
        <v>117.52299282302319</v>
      </c>
    </row>
    <row r="355" spans="1:3" x14ac:dyDescent="0.25">
      <c r="A355" s="9" t="s">
        <v>258</v>
      </c>
      <c r="B355" s="12">
        <v>41180.644326052417</v>
      </c>
      <c r="C355">
        <f>SAFADModel_final_000036[[#This Row],[Whole Building:Facility Total Electric Demand Power '[W'](Hourly) ]]/1000</f>
        <v>41.180644326052416</v>
      </c>
    </row>
    <row r="356" spans="1:3" x14ac:dyDescent="0.25">
      <c r="A356" s="9" t="s">
        <v>259</v>
      </c>
      <c r="B356" s="12">
        <v>20278.585453339259</v>
      </c>
      <c r="C356">
        <f>SAFADModel_final_000036[[#This Row],[Whole Building:Facility Total Electric Demand Power '[W'](Hourly) ]]/1000</f>
        <v>20.278585453339261</v>
      </c>
    </row>
    <row r="357" spans="1:3" x14ac:dyDescent="0.25">
      <c r="A357" s="9" t="s">
        <v>260</v>
      </c>
      <c r="B357" s="12">
        <v>8923.0026030146764</v>
      </c>
      <c r="C357">
        <f>SAFADModel_final_000036[[#This Row],[Whole Building:Facility Total Electric Demand Power '[W'](Hourly) ]]/1000</f>
        <v>8.9230026030146767</v>
      </c>
    </row>
    <row r="358" spans="1:3" x14ac:dyDescent="0.25">
      <c r="A358" s="9" t="s">
        <v>261</v>
      </c>
      <c r="B358" s="12">
        <v>6947.5973517809934</v>
      </c>
      <c r="C358">
        <f>SAFADModel_final_000036[[#This Row],[Whole Building:Facility Total Electric Demand Power '[W'](Hourly) ]]/1000</f>
        <v>6.9475973517809937</v>
      </c>
    </row>
    <row r="359" spans="1:3" x14ac:dyDescent="0.25">
      <c r="A359" s="9" t="s">
        <v>262</v>
      </c>
      <c r="B359" s="12">
        <v>6536.7334746677361</v>
      </c>
      <c r="C359">
        <f>SAFADModel_final_000036[[#This Row],[Whole Building:Facility Total Electric Demand Power '[W'](Hourly) ]]/1000</f>
        <v>6.5367334746677361</v>
      </c>
    </row>
    <row r="360" spans="1:3" x14ac:dyDescent="0.25">
      <c r="A360" s="9" t="s">
        <v>263</v>
      </c>
      <c r="B360" s="12">
        <v>6543.3865019853665</v>
      </c>
      <c r="C360">
        <f>SAFADModel_final_000036[[#This Row],[Whole Building:Facility Total Electric Demand Power '[W'](Hourly) ]]/1000</f>
        <v>6.5433865019853661</v>
      </c>
    </row>
    <row r="361" spans="1:3" x14ac:dyDescent="0.25">
      <c r="A361" s="9" t="s">
        <v>264</v>
      </c>
      <c r="B361" s="12">
        <v>6533.6774855969152</v>
      </c>
      <c r="C361">
        <f>SAFADModel_final_000036[[#This Row],[Whole Building:Facility Total Electric Demand Power '[W'](Hourly) ]]/1000</f>
        <v>6.5336774855969155</v>
      </c>
    </row>
    <row r="362" spans="1:3" x14ac:dyDescent="0.25">
      <c r="A362" s="9" t="s">
        <v>265</v>
      </c>
      <c r="B362" s="12">
        <v>6490.5986013239553</v>
      </c>
      <c r="C362">
        <f>SAFADModel_final_000036[[#This Row],[Whole Building:Facility Total Electric Demand Power '[W'](Hourly) ]]/1000</f>
        <v>6.4905986013239554</v>
      </c>
    </row>
    <row r="363" spans="1:3" x14ac:dyDescent="0.25">
      <c r="A363" s="9" t="s">
        <v>266</v>
      </c>
      <c r="B363" s="12">
        <v>6443.6046571531524</v>
      </c>
      <c r="C363">
        <f>SAFADModel_final_000036[[#This Row],[Whole Building:Facility Total Electric Demand Power '[W'](Hourly) ]]/1000</f>
        <v>6.443604657153152</v>
      </c>
    </row>
    <row r="364" spans="1:3" x14ac:dyDescent="0.25">
      <c r="A364" s="9" t="s">
        <v>267</v>
      </c>
      <c r="B364" s="12">
        <v>6406.8971645050333</v>
      </c>
      <c r="C364">
        <f>SAFADModel_final_000036[[#This Row],[Whole Building:Facility Total Electric Demand Power '[W'](Hourly) ]]/1000</f>
        <v>6.4068971645050334</v>
      </c>
    </row>
    <row r="365" spans="1:3" x14ac:dyDescent="0.25">
      <c r="A365" s="9" t="s">
        <v>268</v>
      </c>
      <c r="B365" s="12">
        <v>6400.8284387239655</v>
      </c>
      <c r="C365">
        <f>SAFADModel_final_000036[[#This Row],[Whole Building:Facility Total Electric Demand Power '[W'](Hourly) ]]/1000</f>
        <v>6.4008284387239653</v>
      </c>
    </row>
    <row r="366" spans="1:3" x14ac:dyDescent="0.25">
      <c r="A366" s="9" t="s">
        <v>269</v>
      </c>
      <c r="B366" s="12">
        <v>6396.1169681649671</v>
      </c>
      <c r="C366">
        <f>SAFADModel_final_000036[[#This Row],[Whole Building:Facility Total Electric Demand Power '[W'](Hourly) ]]/1000</f>
        <v>6.396116968164967</v>
      </c>
    </row>
    <row r="367" spans="1:3" x14ac:dyDescent="0.25">
      <c r="A367" s="9" t="s">
        <v>270</v>
      </c>
      <c r="B367" s="12">
        <v>6406.2651453197568</v>
      </c>
      <c r="C367">
        <f>SAFADModel_final_000036[[#This Row],[Whole Building:Facility Total Electric Demand Power '[W'](Hourly) ]]/1000</f>
        <v>6.4062651453197565</v>
      </c>
    </row>
    <row r="368" spans="1:3" x14ac:dyDescent="0.25">
      <c r="A368" s="9" t="s">
        <v>271</v>
      </c>
      <c r="B368" s="12">
        <v>6449.8164944292903</v>
      </c>
      <c r="C368">
        <f>SAFADModel_final_000036[[#This Row],[Whole Building:Facility Total Electric Demand Power '[W'](Hourly) ]]/1000</f>
        <v>6.4498164944292906</v>
      </c>
    </row>
    <row r="369" spans="1:3" x14ac:dyDescent="0.25">
      <c r="A369" s="9" t="s">
        <v>272</v>
      </c>
      <c r="B369" s="12">
        <v>15448.531181592107</v>
      </c>
      <c r="C369">
        <f>SAFADModel_final_000036[[#This Row],[Whole Building:Facility Total Electric Demand Power '[W'](Hourly) ]]/1000</f>
        <v>15.448531181592108</v>
      </c>
    </row>
    <row r="370" spans="1:3" x14ac:dyDescent="0.25">
      <c r="A370" s="9" t="s">
        <v>273</v>
      </c>
      <c r="B370" s="12">
        <v>73017.283735098652</v>
      </c>
      <c r="C370">
        <f>SAFADModel_final_000036[[#This Row],[Whole Building:Facility Total Electric Demand Power '[W'](Hourly) ]]/1000</f>
        <v>73.017283735098658</v>
      </c>
    </row>
    <row r="371" spans="1:3" x14ac:dyDescent="0.25">
      <c r="A371" s="9" t="s">
        <v>274</v>
      </c>
      <c r="B371" s="12">
        <v>101573.06622062252</v>
      </c>
      <c r="C371">
        <f>SAFADModel_final_000036[[#This Row],[Whole Building:Facility Total Electric Demand Power '[W'](Hourly) ]]/1000</f>
        <v>101.57306622062252</v>
      </c>
    </row>
    <row r="372" spans="1:3" x14ac:dyDescent="0.25">
      <c r="A372" s="9" t="s">
        <v>275</v>
      </c>
      <c r="B372" s="12">
        <v>111110.06313020484</v>
      </c>
      <c r="C372">
        <f>SAFADModel_final_000036[[#This Row],[Whole Building:Facility Total Electric Demand Power '[W'](Hourly) ]]/1000</f>
        <v>111.11006313020484</v>
      </c>
    </row>
    <row r="373" spans="1:3" x14ac:dyDescent="0.25">
      <c r="A373" s="9" t="s">
        <v>276</v>
      </c>
      <c r="B373" s="12">
        <v>128045.76056704456</v>
      </c>
      <c r="C373">
        <f>SAFADModel_final_000036[[#This Row],[Whole Building:Facility Total Electric Demand Power '[W'](Hourly) ]]/1000</f>
        <v>128.04576056704457</v>
      </c>
    </row>
    <row r="374" spans="1:3" x14ac:dyDescent="0.25">
      <c r="A374" s="9" t="s">
        <v>277</v>
      </c>
      <c r="B374" s="12">
        <v>121514.20428340592</v>
      </c>
      <c r="C374">
        <f>SAFADModel_final_000036[[#This Row],[Whole Building:Facility Total Electric Demand Power '[W'](Hourly) ]]/1000</f>
        <v>121.51420428340593</v>
      </c>
    </row>
    <row r="375" spans="1:3" x14ac:dyDescent="0.25">
      <c r="A375" s="9" t="s">
        <v>278</v>
      </c>
      <c r="B375" s="12">
        <v>138112.61087477044</v>
      </c>
      <c r="C375">
        <f>SAFADModel_final_000036[[#This Row],[Whole Building:Facility Total Electric Demand Power '[W'](Hourly) ]]/1000</f>
        <v>138.11261087477044</v>
      </c>
    </row>
    <row r="376" spans="1:3" x14ac:dyDescent="0.25">
      <c r="A376" s="9" t="s">
        <v>279</v>
      </c>
      <c r="B376" s="12">
        <v>132006.90135576771</v>
      </c>
      <c r="C376">
        <f>SAFADModel_final_000036[[#This Row],[Whole Building:Facility Total Electric Demand Power '[W'](Hourly) ]]/1000</f>
        <v>132.00690135576772</v>
      </c>
    </row>
    <row r="377" spans="1:3" x14ac:dyDescent="0.25">
      <c r="A377" s="9" t="s">
        <v>280</v>
      </c>
      <c r="B377" s="12">
        <v>133903.88432304387</v>
      </c>
      <c r="C377">
        <f>SAFADModel_final_000036[[#This Row],[Whole Building:Facility Total Electric Demand Power '[W'](Hourly) ]]/1000</f>
        <v>133.90388432304385</v>
      </c>
    </row>
    <row r="378" spans="1:3" x14ac:dyDescent="0.25">
      <c r="A378" s="9" t="s">
        <v>281</v>
      </c>
      <c r="B378" s="12">
        <v>112690.24568663817</v>
      </c>
      <c r="C378">
        <f>SAFADModel_final_000036[[#This Row],[Whole Building:Facility Total Electric Demand Power '[W'](Hourly) ]]/1000</f>
        <v>112.69024568663816</v>
      </c>
    </row>
    <row r="379" spans="1:3" x14ac:dyDescent="0.25">
      <c r="A379" s="9" t="s">
        <v>282</v>
      </c>
      <c r="B379" s="12">
        <v>84569.639337964793</v>
      </c>
      <c r="C379">
        <f>SAFADModel_final_000036[[#This Row],[Whole Building:Facility Total Electric Demand Power '[W'](Hourly) ]]/1000</f>
        <v>84.569639337964787</v>
      </c>
    </row>
    <row r="380" spans="1:3" x14ac:dyDescent="0.25">
      <c r="A380" s="9" t="s">
        <v>283</v>
      </c>
      <c r="B380" s="12">
        <v>57333.344751315621</v>
      </c>
      <c r="C380">
        <f>SAFADModel_final_000036[[#This Row],[Whole Building:Facility Total Electric Demand Power '[W'](Hourly) ]]/1000</f>
        <v>57.333344751315622</v>
      </c>
    </row>
    <row r="381" spans="1:3" x14ac:dyDescent="0.25">
      <c r="A381" s="9" t="s">
        <v>284</v>
      </c>
      <c r="B381" s="12">
        <v>34474.30965193257</v>
      </c>
      <c r="C381">
        <f>SAFADModel_final_000036[[#This Row],[Whole Building:Facility Total Electric Demand Power '[W'](Hourly) ]]/1000</f>
        <v>34.474309651932572</v>
      </c>
    </row>
    <row r="382" spans="1:3" x14ac:dyDescent="0.25">
      <c r="A382" s="9" t="s">
        <v>285</v>
      </c>
      <c r="B382" s="12">
        <v>6566.3300504905192</v>
      </c>
      <c r="C382">
        <f>SAFADModel_final_000036[[#This Row],[Whole Building:Facility Total Electric Demand Power '[W'](Hourly) ]]/1000</f>
        <v>6.5663300504905191</v>
      </c>
    </row>
    <row r="383" spans="1:3" x14ac:dyDescent="0.25">
      <c r="A383" s="9" t="s">
        <v>286</v>
      </c>
      <c r="B383" s="12">
        <v>6517.9288834933395</v>
      </c>
      <c r="C383">
        <f>SAFADModel_final_000036[[#This Row],[Whole Building:Facility Total Electric Demand Power '[W'](Hourly) ]]/1000</f>
        <v>6.5179288834933393</v>
      </c>
    </row>
    <row r="384" spans="1:3" x14ac:dyDescent="0.25">
      <c r="A384" s="9" t="s">
        <v>287</v>
      </c>
      <c r="B384" s="12">
        <v>6493.4666866774896</v>
      </c>
      <c r="C384">
        <f>SAFADModel_final_000036[[#This Row],[Whole Building:Facility Total Electric Demand Power '[W'](Hourly) ]]/1000</f>
        <v>6.4934666866774897</v>
      </c>
    </row>
    <row r="385" spans="1:3" x14ac:dyDescent="0.25">
      <c r="A385" s="9" t="s">
        <v>288</v>
      </c>
      <c r="B385" s="12">
        <v>6485.8805785931718</v>
      </c>
      <c r="C385">
        <f>SAFADModel_final_000036[[#This Row],[Whole Building:Facility Total Electric Demand Power '[W'](Hourly) ]]/1000</f>
        <v>6.4858805785931715</v>
      </c>
    </row>
    <row r="386" spans="1:3" x14ac:dyDescent="0.25">
      <c r="A386" s="9" t="s">
        <v>289</v>
      </c>
      <c r="B386" s="12">
        <v>6494.2298122816674</v>
      </c>
      <c r="C386">
        <f>SAFADModel_final_000036[[#This Row],[Whole Building:Facility Total Electric Demand Power '[W'](Hourly) ]]/1000</f>
        <v>6.4942298122816675</v>
      </c>
    </row>
    <row r="387" spans="1:3" x14ac:dyDescent="0.25">
      <c r="A387" s="9" t="s">
        <v>290</v>
      </c>
      <c r="B387" s="12">
        <v>6507.4467649769676</v>
      </c>
      <c r="C387">
        <f>SAFADModel_final_000036[[#This Row],[Whole Building:Facility Total Electric Demand Power '[W'](Hourly) ]]/1000</f>
        <v>6.5074467649769678</v>
      </c>
    </row>
    <row r="388" spans="1:3" x14ac:dyDescent="0.25">
      <c r="A388" s="9" t="s">
        <v>291</v>
      </c>
      <c r="B388" s="12">
        <v>6505.7270054134779</v>
      </c>
      <c r="C388">
        <f>SAFADModel_final_000036[[#This Row],[Whole Building:Facility Total Electric Demand Power '[W'](Hourly) ]]/1000</f>
        <v>6.5057270054134779</v>
      </c>
    </row>
    <row r="389" spans="1:3" x14ac:dyDescent="0.25">
      <c r="A389" s="9" t="s">
        <v>292</v>
      </c>
      <c r="B389" s="12">
        <v>6479.8494548123417</v>
      </c>
      <c r="C389">
        <f>SAFADModel_final_000036[[#This Row],[Whole Building:Facility Total Electric Demand Power '[W'](Hourly) ]]/1000</f>
        <v>6.4798494548123413</v>
      </c>
    </row>
    <row r="390" spans="1:3" x14ac:dyDescent="0.25">
      <c r="A390" s="9" t="s">
        <v>293</v>
      </c>
      <c r="B390" s="12">
        <v>6456.9170863617319</v>
      </c>
      <c r="C390">
        <f>SAFADModel_final_000036[[#This Row],[Whole Building:Facility Total Electric Demand Power '[W'](Hourly) ]]/1000</f>
        <v>6.4569170863617318</v>
      </c>
    </row>
    <row r="391" spans="1:3" x14ac:dyDescent="0.25">
      <c r="A391" s="9" t="s">
        <v>294</v>
      </c>
      <c r="B391" s="12">
        <v>6456.0336140610671</v>
      </c>
      <c r="C391">
        <f>SAFADModel_final_000036[[#This Row],[Whole Building:Facility Total Electric Demand Power '[W'](Hourly) ]]/1000</f>
        <v>6.4560336140610675</v>
      </c>
    </row>
    <row r="392" spans="1:3" x14ac:dyDescent="0.25">
      <c r="A392" s="9" t="s">
        <v>295</v>
      </c>
      <c r="B392" s="12">
        <v>6499.0236189576462</v>
      </c>
      <c r="C392">
        <f>SAFADModel_final_000036[[#This Row],[Whole Building:Facility Total Electric Demand Power '[W'](Hourly) ]]/1000</f>
        <v>6.4990236189576462</v>
      </c>
    </row>
    <row r="393" spans="1:3" x14ac:dyDescent="0.25">
      <c r="A393" s="9" t="s">
        <v>296</v>
      </c>
      <c r="B393" s="12">
        <v>6555.2468718706741</v>
      </c>
      <c r="C393">
        <f>SAFADModel_final_000036[[#This Row],[Whole Building:Facility Total Electric Demand Power '[W'](Hourly) ]]/1000</f>
        <v>6.5552468718706738</v>
      </c>
    </row>
    <row r="394" spans="1:3" x14ac:dyDescent="0.25">
      <c r="A394" s="9" t="s">
        <v>297</v>
      </c>
      <c r="B394" s="12">
        <v>6591.2207926663004</v>
      </c>
      <c r="C394">
        <f>SAFADModel_final_000036[[#This Row],[Whole Building:Facility Total Electric Demand Power '[W'](Hourly) ]]/1000</f>
        <v>6.5912207926663005</v>
      </c>
    </row>
    <row r="395" spans="1:3" x14ac:dyDescent="0.25">
      <c r="A395" s="9" t="s">
        <v>298</v>
      </c>
      <c r="B395" s="12">
        <v>6610.8098238160046</v>
      </c>
      <c r="C395">
        <f>SAFADModel_final_000036[[#This Row],[Whole Building:Facility Total Electric Demand Power '[W'](Hourly) ]]/1000</f>
        <v>6.6108098238160045</v>
      </c>
    </row>
    <row r="396" spans="1:3" x14ac:dyDescent="0.25">
      <c r="A396" s="9" t="s">
        <v>299</v>
      </c>
      <c r="B396" s="12">
        <v>6630.343800137216</v>
      </c>
      <c r="C396">
        <f>SAFADModel_final_000036[[#This Row],[Whole Building:Facility Total Electric Demand Power '[W'](Hourly) ]]/1000</f>
        <v>6.6303438001372159</v>
      </c>
    </row>
    <row r="397" spans="1:3" x14ac:dyDescent="0.25">
      <c r="A397" s="9" t="s">
        <v>300</v>
      </c>
      <c r="B397" s="12">
        <v>6643.9019441324635</v>
      </c>
      <c r="C397">
        <f>SAFADModel_final_000036[[#This Row],[Whole Building:Facility Total Electric Demand Power '[W'](Hourly) ]]/1000</f>
        <v>6.6439019441324634</v>
      </c>
    </row>
    <row r="398" spans="1:3" x14ac:dyDescent="0.25">
      <c r="A398" s="9" t="s">
        <v>301</v>
      </c>
      <c r="B398" s="12">
        <v>6646.7372498746226</v>
      </c>
      <c r="C398">
        <f>SAFADModel_final_000036[[#This Row],[Whole Building:Facility Total Electric Demand Power '[W'](Hourly) ]]/1000</f>
        <v>6.6467372498746222</v>
      </c>
    </row>
    <row r="399" spans="1:3" x14ac:dyDescent="0.25">
      <c r="A399" s="9" t="s">
        <v>302</v>
      </c>
      <c r="B399" s="12">
        <v>6647.3680604795481</v>
      </c>
      <c r="C399">
        <f>SAFADModel_final_000036[[#This Row],[Whole Building:Facility Total Electric Demand Power '[W'](Hourly) ]]/1000</f>
        <v>6.6473680604795478</v>
      </c>
    </row>
    <row r="400" spans="1:3" x14ac:dyDescent="0.25">
      <c r="A400" s="9" t="s">
        <v>303</v>
      </c>
      <c r="B400" s="12">
        <v>6650.5167193981151</v>
      </c>
      <c r="C400">
        <f>SAFADModel_final_000036[[#This Row],[Whole Building:Facility Total Electric Demand Power '[W'](Hourly) ]]/1000</f>
        <v>6.650516719398115</v>
      </c>
    </row>
    <row r="401" spans="1:3" x14ac:dyDescent="0.25">
      <c r="A401" s="9" t="s">
        <v>304</v>
      </c>
      <c r="B401" s="12">
        <v>6650.2656611369939</v>
      </c>
      <c r="C401">
        <f>SAFADModel_final_000036[[#This Row],[Whole Building:Facility Total Electric Demand Power '[W'](Hourly) ]]/1000</f>
        <v>6.6502656611369941</v>
      </c>
    </row>
    <row r="402" spans="1:3" x14ac:dyDescent="0.25">
      <c r="A402" s="9" t="s">
        <v>305</v>
      </c>
      <c r="B402" s="12">
        <v>6639.9404336247107</v>
      </c>
      <c r="C402">
        <f>SAFADModel_final_000036[[#This Row],[Whole Building:Facility Total Electric Demand Power '[W'](Hourly) ]]/1000</f>
        <v>6.6399404336247105</v>
      </c>
    </row>
    <row r="403" spans="1:3" x14ac:dyDescent="0.25">
      <c r="A403" s="9" t="s">
        <v>306</v>
      </c>
      <c r="B403" s="12">
        <v>6621.9518199879676</v>
      </c>
      <c r="C403">
        <f>SAFADModel_final_000036[[#This Row],[Whole Building:Facility Total Electric Demand Power '[W'](Hourly) ]]/1000</f>
        <v>6.6219518199879674</v>
      </c>
    </row>
    <row r="404" spans="1:3" x14ac:dyDescent="0.25">
      <c r="A404" s="9" t="s">
        <v>307</v>
      </c>
      <c r="B404" s="12">
        <v>6595.3577167672192</v>
      </c>
      <c r="C404">
        <f>SAFADModel_final_000036[[#This Row],[Whole Building:Facility Total Electric Demand Power '[W'](Hourly) ]]/1000</f>
        <v>6.5953577167672188</v>
      </c>
    </row>
    <row r="405" spans="1:3" x14ac:dyDescent="0.25">
      <c r="A405" s="9" t="s">
        <v>308</v>
      </c>
      <c r="B405" s="12">
        <v>6563.5611374194932</v>
      </c>
      <c r="C405">
        <f>SAFADModel_final_000036[[#This Row],[Whole Building:Facility Total Electric Demand Power '[W'](Hourly) ]]/1000</f>
        <v>6.5635611374194935</v>
      </c>
    </row>
    <row r="406" spans="1:3" x14ac:dyDescent="0.25">
      <c r="A406" s="9" t="s">
        <v>309</v>
      </c>
      <c r="B406" s="12">
        <v>6546.0598644616584</v>
      </c>
      <c r="C406">
        <f>SAFADModel_final_000036[[#This Row],[Whole Building:Facility Total Electric Demand Power '[W'](Hourly) ]]/1000</f>
        <v>6.5460598644616583</v>
      </c>
    </row>
    <row r="407" spans="1:3" x14ac:dyDescent="0.25">
      <c r="A407" s="9" t="s">
        <v>310</v>
      </c>
      <c r="B407" s="12">
        <v>6514.8893232429073</v>
      </c>
      <c r="C407">
        <f>SAFADModel_final_000036[[#This Row],[Whole Building:Facility Total Electric Demand Power '[W'](Hourly) ]]/1000</f>
        <v>6.5148893232429073</v>
      </c>
    </row>
    <row r="408" spans="1:3" x14ac:dyDescent="0.25">
      <c r="A408" s="9" t="s">
        <v>311</v>
      </c>
      <c r="B408" s="12">
        <v>6485.8987933825874</v>
      </c>
      <c r="C408">
        <f>SAFADModel_final_000036[[#This Row],[Whole Building:Facility Total Electric Demand Power '[W'](Hourly) ]]/1000</f>
        <v>6.4858987933825878</v>
      </c>
    </row>
    <row r="409" spans="1:3" x14ac:dyDescent="0.25">
      <c r="A409" s="9" t="s">
        <v>312</v>
      </c>
      <c r="B409" s="12">
        <v>6456.1195657522694</v>
      </c>
      <c r="C409">
        <f>SAFADModel_final_000036[[#This Row],[Whole Building:Facility Total Electric Demand Power '[W'](Hourly) ]]/1000</f>
        <v>6.4561195657522692</v>
      </c>
    </row>
    <row r="410" spans="1:3" x14ac:dyDescent="0.25">
      <c r="A410" s="9" t="s">
        <v>313</v>
      </c>
      <c r="B410" s="12">
        <v>6440.7355543305848</v>
      </c>
      <c r="C410">
        <f>SAFADModel_final_000036[[#This Row],[Whole Building:Facility Total Electric Demand Power '[W'](Hourly) ]]/1000</f>
        <v>6.4407355543305851</v>
      </c>
    </row>
    <row r="411" spans="1:3" x14ac:dyDescent="0.25">
      <c r="A411" s="9" t="s">
        <v>314</v>
      </c>
      <c r="B411" s="12">
        <v>6426.4399973949903</v>
      </c>
      <c r="C411">
        <f>SAFADModel_final_000036[[#This Row],[Whole Building:Facility Total Electric Demand Power '[W'](Hourly) ]]/1000</f>
        <v>6.4264399973949899</v>
      </c>
    </row>
    <row r="412" spans="1:3" x14ac:dyDescent="0.25">
      <c r="A412" s="9" t="s">
        <v>315</v>
      </c>
      <c r="B412" s="12">
        <v>6415.129591250181</v>
      </c>
      <c r="C412">
        <f>SAFADModel_final_000036[[#This Row],[Whole Building:Facility Total Electric Demand Power '[W'](Hourly) ]]/1000</f>
        <v>6.4151295912501807</v>
      </c>
    </row>
    <row r="413" spans="1:3" x14ac:dyDescent="0.25">
      <c r="A413" s="9" t="s">
        <v>316</v>
      </c>
      <c r="B413" s="12">
        <v>6399.4122510358839</v>
      </c>
      <c r="C413">
        <f>SAFADModel_final_000036[[#This Row],[Whole Building:Facility Total Electric Demand Power '[W'](Hourly) ]]/1000</f>
        <v>6.3994122510358835</v>
      </c>
    </row>
    <row r="414" spans="1:3" x14ac:dyDescent="0.25">
      <c r="A414" s="9" t="s">
        <v>317</v>
      </c>
      <c r="B414" s="12">
        <v>6386.2274222688166</v>
      </c>
      <c r="C414">
        <f>SAFADModel_final_000036[[#This Row],[Whole Building:Facility Total Electric Demand Power '[W'](Hourly) ]]/1000</f>
        <v>6.3862274222688162</v>
      </c>
    </row>
    <row r="415" spans="1:3" x14ac:dyDescent="0.25">
      <c r="A415" s="9" t="s">
        <v>318</v>
      </c>
      <c r="B415" s="12">
        <v>6392.4946483503145</v>
      </c>
      <c r="C415">
        <f>SAFADModel_final_000036[[#This Row],[Whole Building:Facility Total Electric Demand Power '[W'](Hourly) ]]/1000</f>
        <v>6.3924946483503149</v>
      </c>
    </row>
    <row r="416" spans="1:3" x14ac:dyDescent="0.25">
      <c r="A416" s="9" t="s">
        <v>319</v>
      </c>
      <c r="B416" s="12">
        <v>6441.2713178158619</v>
      </c>
      <c r="C416">
        <f>SAFADModel_final_000036[[#This Row],[Whole Building:Facility Total Electric Demand Power '[W'](Hourly) ]]/1000</f>
        <v>6.441271317815862</v>
      </c>
    </row>
    <row r="417" spans="1:3" x14ac:dyDescent="0.25">
      <c r="A417" s="9" t="s">
        <v>320</v>
      </c>
      <c r="B417" s="12">
        <v>6502.5789358947741</v>
      </c>
      <c r="C417">
        <f>SAFADModel_final_000036[[#This Row],[Whole Building:Facility Total Electric Demand Power '[W'](Hourly) ]]/1000</f>
        <v>6.5025789358947739</v>
      </c>
    </row>
    <row r="418" spans="1:3" x14ac:dyDescent="0.25">
      <c r="A418" s="9" t="s">
        <v>321</v>
      </c>
      <c r="B418" s="12">
        <v>6554.5395275503324</v>
      </c>
      <c r="C418">
        <f>SAFADModel_final_000036[[#This Row],[Whole Building:Facility Total Electric Demand Power '[W'](Hourly) ]]/1000</f>
        <v>6.5545395275503324</v>
      </c>
    </row>
    <row r="419" spans="1:3" x14ac:dyDescent="0.25">
      <c r="A419" s="9" t="s">
        <v>322</v>
      </c>
      <c r="B419" s="12">
        <v>6586.9624066987699</v>
      </c>
      <c r="C419">
        <f>SAFADModel_final_000036[[#This Row],[Whole Building:Facility Total Electric Demand Power '[W'](Hourly) ]]/1000</f>
        <v>6.5869624066987695</v>
      </c>
    </row>
    <row r="420" spans="1:3" x14ac:dyDescent="0.25">
      <c r="A420" s="9" t="s">
        <v>323</v>
      </c>
      <c r="B420" s="12">
        <v>6619.3342478737968</v>
      </c>
      <c r="C420">
        <f>SAFADModel_final_000036[[#This Row],[Whole Building:Facility Total Electric Demand Power '[W'](Hourly) ]]/1000</f>
        <v>6.6193342478737964</v>
      </c>
    </row>
    <row r="421" spans="1:3" x14ac:dyDescent="0.25">
      <c r="A421" s="9" t="s">
        <v>324</v>
      </c>
      <c r="B421" s="12">
        <v>6643.0246657822818</v>
      </c>
      <c r="C421">
        <f>SAFADModel_final_000036[[#This Row],[Whole Building:Facility Total Electric Demand Power '[W'](Hourly) ]]/1000</f>
        <v>6.6430246657822813</v>
      </c>
    </row>
    <row r="422" spans="1:3" x14ac:dyDescent="0.25">
      <c r="A422" s="9" t="s">
        <v>325</v>
      </c>
      <c r="B422" s="12">
        <v>6657.8758150055228</v>
      </c>
      <c r="C422">
        <f>SAFADModel_final_000036[[#This Row],[Whole Building:Facility Total Electric Demand Power '[W'](Hourly) ]]/1000</f>
        <v>6.6578758150055224</v>
      </c>
    </row>
    <row r="423" spans="1:3" x14ac:dyDescent="0.25">
      <c r="A423" s="9" t="s">
        <v>326</v>
      </c>
      <c r="B423" s="12">
        <v>6657.3728925060905</v>
      </c>
      <c r="C423">
        <f>SAFADModel_final_000036[[#This Row],[Whole Building:Facility Total Electric Demand Power '[W'](Hourly) ]]/1000</f>
        <v>6.6573728925060909</v>
      </c>
    </row>
    <row r="424" spans="1:3" x14ac:dyDescent="0.25">
      <c r="A424" s="9" t="s">
        <v>327</v>
      </c>
      <c r="B424" s="12">
        <v>6638.7845559314892</v>
      </c>
      <c r="C424">
        <f>SAFADModel_final_000036[[#This Row],[Whole Building:Facility Total Electric Demand Power '[W'](Hourly) ]]/1000</f>
        <v>6.6387845559314895</v>
      </c>
    </row>
    <row r="425" spans="1:3" x14ac:dyDescent="0.25">
      <c r="A425" s="9" t="s">
        <v>328</v>
      </c>
      <c r="B425" s="12">
        <v>6597.761564779431</v>
      </c>
      <c r="C425">
        <f>SAFADModel_final_000036[[#This Row],[Whole Building:Facility Total Electric Demand Power '[W'](Hourly) ]]/1000</f>
        <v>6.5977615647794305</v>
      </c>
    </row>
    <row r="426" spans="1:3" x14ac:dyDescent="0.25">
      <c r="A426" s="9" t="s">
        <v>329</v>
      </c>
      <c r="B426" s="12">
        <v>6556.2711261438671</v>
      </c>
      <c r="C426">
        <f>SAFADModel_final_000036[[#This Row],[Whole Building:Facility Total Electric Demand Power '[W'](Hourly) ]]/1000</f>
        <v>6.5562711261438675</v>
      </c>
    </row>
    <row r="427" spans="1:3" x14ac:dyDescent="0.25">
      <c r="A427" s="9" t="s">
        <v>330</v>
      </c>
      <c r="B427" s="12">
        <v>6523.8901683577024</v>
      </c>
      <c r="C427">
        <f>SAFADModel_final_000036[[#This Row],[Whole Building:Facility Total Electric Demand Power '[W'](Hourly) ]]/1000</f>
        <v>6.5238901683577026</v>
      </c>
    </row>
    <row r="428" spans="1:3" x14ac:dyDescent="0.25">
      <c r="A428" s="9" t="s">
        <v>331</v>
      </c>
      <c r="B428" s="12">
        <v>6506.284043025832</v>
      </c>
      <c r="C428">
        <f>SAFADModel_final_000036[[#This Row],[Whole Building:Facility Total Electric Demand Power '[W'](Hourly) ]]/1000</f>
        <v>6.5062840430258317</v>
      </c>
    </row>
    <row r="429" spans="1:3" x14ac:dyDescent="0.25">
      <c r="A429" s="9" t="s">
        <v>332</v>
      </c>
      <c r="B429" s="12">
        <v>6494.2293777419045</v>
      </c>
      <c r="C429">
        <f>SAFADModel_final_000036[[#This Row],[Whole Building:Facility Total Electric Demand Power '[W'](Hourly) ]]/1000</f>
        <v>6.4942293777419042</v>
      </c>
    </row>
    <row r="430" spans="1:3" x14ac:dyDescent="0.25">
      <c r="A430" s="9" t="s">
        <v>333</v>
      </c>
      <c r="B430" s="12">
        <v>6482.0211953743956</v>
      </c>
      <c r="C430">
        <f>SAFADModel_final_000036[[#This Row],[Whole Building:Facility Total Electric Demand Power '[W'](Hourly) ]]/1000</f>
        <v>6.4820211953743954</v>
      </c>
    </row>
    <row r="431" spans="1:3" x14ac:dyDescent="0.25">
      <c r="A431" s="9" t="s">
        <v>334</v>
      </c>
      <c r="B431" s="12">
        <v>6466.086126875889</v>
      </c>
      <c r="C431">
        <f>SAFADModel_final_000036[[#This Row],[Whole Building:Facility Total Electric Demand Power '[W'](Hourly) ]]/1000</f>
        <v>6.4660861268758891</v>
      </c>
    </row>
    <row r="432" spans="1:3" x14ac:dyDescent="0.25">
      <c r="A432" s="9" t="s">
        <v>335</v>
      </c>
      <c r="B432" s="12">
        <v>6455.4559623421856</v>
      </c>
      <c r="C432">
        <f>SAFADModel_final_000036[[#This Row],[Whole Building:Facility Total Electric Demand Power '[W'](Hourly) ]]/1000</f>
        <v>6.4554559623421852</v>
      </c>
    </row>
    <row r="433" spans="1:3" x14ac:dyDescent="0.25">
      <c r="A433" s="9" t="s">
        <v>336</v>
      </c>
      <c r="B433" s="12">
        <v>6445.4205867535202</v>
      </c>
      <c r="C433">
        <f>SAFADModel_final_000036[[#This Row],[Whole Building:Facility Total Electric Demand Power '[W'](Hourly) ]]/1000</f>
        <v>6.4454205867535199</v>
      </c>
    </row>
    <row r="434" spans="1:3" x14ac:dyDescent="0.25">
      <c r="A434" s="9" t="s">
        <v>337</v>
      </c>
      <c r="B434" s="12">
        <v>6441.6578555055266</v>
      </c>
      <c r="C434">
        <f>SAFADModel_final_000036[[#This Row],[Whole Building:Facility Total Electric Demand Power '[W'](Hourly) ]]/1000</f>
        <v>6.4416578555055271</v>
      </c>
    </row>
    <row r="435" spans="1:3" x14ac:dyDescent="0.25">
      <c r="A435" s="9" t="s">
        <v>338</v>
      </c>
      <c r="B435" s="12">
        <v>6441.267799282602</v>
      </c>
      <c r="C435">
        <f>SAFADModel_final_000036[[#This Row],[Whole Building:Facility Total Electric Demand Power '[W'](Hourly) ]]/1000</f>
        <v>6.4412677992826017</v>
      </c>
    </row>
    <row r="436" spans="1:3" x14ac:dyDescent="0.25">
      <c r="A436" s="9" t="s">
        <v>339</v>
      </c>
      <c r="B436" s="12">
        <v>6427.9270493814429</v>
      </c>
      <c r="C436">
        <f>SAFADModel_final_000036[[#This Row],[Whole Building:Facility Total Electric Demand Power '[W'](Hourly) ]]/1000</f>
        <v>6.4279270493814433</v>
      </c>
    </row>
    <row r="437" spans="1:3" x14ac:dyDescent="0.25">
      <c r="A437" s="9" t="s">
        <v>340</v>
      </c>
      <c r="B437" s="12">
        <v>6393.7045729419297</v>
      </c>
      <c r="C437">
        <f>SAFADModel_final_000036[[#This Row],[Whole Building:Facility Total Electric Demand Power '[W'](Hourly) ]]/1000</f>
        <v>6.39370457294193</v>
      </c>
    </row>
    <row r="438" spans="1:3" x14ac:dyDescent="0.25">
      <c r="A438" s="9" t="s">
        <v>341</v>
      </c>
      <c r="B438" s="12">
        <v>6359.0392018215789</v>
      </c>
      <c r="C438">
        <f>SAFADModel_final_000036[[#This Row],[Whole Building:Facility Total Electric Demand Power '[W'](Hourly) ]]/1000</f>
        <v>6.3590392018215791</v>
      </c>
    </row>
    <row r="439" spans="1:3" x14ac:dyDescent="0.25">
      <c r="A439" s="9" t="s">
        <v>342</v>
      </c>
      <c r="B439" s="12">
        <v>6361.536411734065</v>
      </c>
      <c r="C439">
        <f>SAFADModel_final_000036[[#This Row],[Whole Building:Facility Total Electric Demand Power '[W'](Hourly) ]]/1000</f>
        <v>6.3615364117340647</v>
      </c>
    </row>
    <row r="440" spans="1:3" x14ac:dyDescent="0.25">
      <c r="A440" s="9" t="s">
        <v>343</v>
      </c>
      <c r="B440" s="12">
        <v>6436.5064301246202</v>
      </c>
      <c r="C440">
        <f>SAFADModel_final_000036[[#This Row],[Whole Building:Facility Total Electric Demand Power '[W'](Hourly) ]]/1000</f>
        <v>6.43650643012462</v>
      </c>
    </row>
    <row r="441" spans="1:3" x14ac:dyDescent="0.25">
      <c r="A441" s="9" t="s">
        <v>344</v>
      </c>
      <c r="B441" s="12">
        <v>6528.8372788400557</v>
      </c>
      <c r="C441">
        <f>SAFADModel_final_000036[[#This Row],[Whole Building:Facility Total Electric Demand Power '[W'](Hourly) ]]/1000</f>
        <v>6.5288372788400553</v>
      </c>
    </row>
    <row r="442" spans="1:3" x14ac:dyDescent="0.25">
      <c r="A442" s="9" t="s">
        <v>345</v>
      </c>
      <c r="B442" s="12">
        <v>6594.0016077192004</v>
      </c>
      <c r="C442">
        <f>SAFADModel_final_000036[[#This Row],[Whole Building:Facility Total Electric Demand Power '[W'](Hourly) ]]/1000</f>
        <v>6.5940016077192007</v>
      </c>
    </row>
    <row r="443" spans="1:3" x14ac:dyDescent="0.25">
      <c r="A443" s="9" t="s">
        <v>346</v>
      </c>
      <c r="B443" s="12">
        <v>6626.2253730465809</v>
      </c>
      <c r="C443">
        <f>SAFADModel_final_000036[[#This Row],[Whole Building:Facility Total Electric Demand Power '[W'](Hourly) ]]/1000</f>
        <v>6.626225373046581</v>
      </c>
    </row>
    <row r="444" spans="1:3" x14ac:dyDescent="0.25">
      <c r="A444" s="9" t="s">
        <v>347</v>
      </c>
      <c r="B444" s="12">
        <v>6651.8736227567415</v>
      </c>
      <c r="C444">
        <f>SAFADModel_final_000036[[#This Row],[Whole Building:Facility Total Electric Demand Power '[W'](Hourly) ]]/1000</f>
        <v>6.6518736227567414</v>
      </c>
    </row>
    <row r="445" spans="1:3" x14ac:dyDescent="0.25">
      <c r="A445" s="9" t="s">
        <v>348</v>
      </c>
      <c r="B445" s="12">
        <v>6668.2151488630307</v>
      </c>
      <c r="C445">
        <f>SAFADModel_final_000036[[#This Row],[Whole Building:Facility Total Electric Demand Power '[W'](Hourly) ]]/1000</f>
        <v>6.6682151488630304</v>
      </c>
    </row>
    <row r="446" spans="1:3" x14ac:dyDescent="0.25">
      <c r="A446" s="9" t="s">
        <v>349</v>
      </c>
      <c r="B446" s="12">
        <v>6677.4648809223063</v>
      </c>
      <c r="C446">
        <f>SAFADModel_final_000036[[#This Row],[Whole Building:Facility Total Electric Demand Power '[W'](Hourly) ]]/1000</f>
        <v>6.6774648809223063</v>
      </c>
    </row>
    <row r="447" spans="1:3" x14ac:dyDescent="0.25">
      <c r="A447" s="9" t="s">
        <v>350</v>
      </c>
      <c r="B447" s="12">
        <v>6679.8375252534461</v>
      </c>
      <c r="C447">
        <f>SAFADModel_final_000036[[#This Row],[Whole Building:Facility Total Electric Demand Power '[W'](Hourly) ]]/1000</f>
        <v>6.6798375252534461</v>
      </c>
    </row>
    <row r="448" spans="1:3" x14ac:dyDescent="0.25">
      <c r="A448" s="9" t="s">
        <v>351</v>
      </c>
      <c r="B448" s="12">
        <v>6670.8147313338586</v>
      </c>
      <c r="C448">
        <f>SAFADModel_final_000036[[#This Row],[Whole Building:Facility Total Electric Demand Power '[W'](Hourly) ]]/1000</f>
        <v>6.6708147313338584</v>
      </c>
    </row>
    <row r="449" spans="1:3" x14ac:dyDescent="0.25">
      <c r="A449" s="9" t="s">
        <v>352</v>
      </c>
      <c r="B449" s="12">
        <v>6658.5451739048995</v>
      </c>
      <c r="C449">
        <f>SAFADModel_final_000036[[#This Row],[Whole Building:Facility Total Electric Demand Power '[W'](Hourly) ]]/1000</f>
        <v>6.6585451739048995</v>
      </c>
    </row>
    <row r="450" spans="1:3" x14ac:dyDescent="0.25">
      <c r="A450" s="9" t="s">
        <v>353</v>
      </c>
      <c r="B450" s="12">
        <v>6643.7037629625529</v>
      </c>
      <c r="C450">
        <f>SAFADModel_final_000036[[#This Row],[Whole Building:Facility Total Electric Demand Power '[W'](Hourly) ]]/1000</f>
        <v>6.643703762962553</v>
      </c>
    </row>
    <row r="451" spans="1:3" x14ac:dyDescent="0.25">
      <c r="A451" s="9" t="s">
        <v>354</v>
      </c>
      <c r="B451" s="12">
        <v>6623.2475045807359</v>
      </c>
      <c r="C451">
        <f>SAFADModel_final_000036[[#This Row],[Whole Building:Facility Total Electric Demand Power '[W'](Hourly) ]]/1000</f>
        <v>6.6232475045807355</v>
      </c>
    </row>
    <row r="452" spans="1:3" x14ac:dyDescent="0.25">
      <c r="A452" s="9" t="s">
        <v>355</v>
      </c>
      <c r="B452" s="12">
        <v>6591.0478544178686</v>
      </c>
      <c r="C452">
        <f>SAFADModel_final_000036[[#This Row],[Whole Building:Facility Total Electric Demand Power '[W'](Hourly) ]]/1000</f>
        <v>6.5910478544178686</v>
      </c>
    </row>
    <row r="453" spans="1:3" x14ac:dyDescent="0.25">
      <c r="A453" s="9" t="s">
        <v>356</v>
      </c>
      <c r="B453" s="12">
        <v>6547.8509442482309</v>
      </c>
      <c r="C453">
        <f>SAFADModel_final_000036[[#This Row],[Whole Building:Facility Total Electric Demand Power '[W'](Hourly) ]]/1000</f>
        <v>6.5478509442482311</v>
      </c>
    </row>
    <row r="454" spans="1:3" x14ac:dyDescent="0.25">
      <c r="A454" s="9" t="s">
        <v>357</v>
      </c>
      <c r="B454" s="12">
        <v>6515.1713579311427</v>
      </c>
      <c r="C454">
        <f>SAFADModel_final_000036[[#This Row],[Whole Building:Facility Total Electric Demand Power '[W'](Hourly) ]]/1000</f>
        <v>6.515171357931143</v>
      </c>
    </row>
    <row r="455" spans="1:3" x14ac:dyDescent="0.25">
      <c r="A455" s="9" t="s">
        <v>358</v>
      </c>
      <c r="B455" s="12">
        <v>6472.2883517771006</v>
      </c>
      <c r="C455">
        <f>SAFADModel_final_000036[[#This Row],[Whole Building:Facility Total Electric Demand Power '[W'](Hourly) ]]/1000</f>
        <v>6.4722883517771006</v>
      </c>
    </row>
    <row r="456" spans="1:3" x14ac:dyDescent="0.25">
      <c r="A456" s="9" t="s">
        <v>359</v>
      </c>
      <c r="B456" s="12">
        <v>6423.8672143110116</v>
      </c>
      <c r="C456">
        <f>SAFADModel_final_000036[[#This Row],[Whole Building:Facility Total Electric Demand Power '[W'](Hourly) ]]/1000</f>
        <v>6.4238672143110112</v>
      </c>
    </row>
    <row r="457" spans="1:3" x14ac:dyDescent="0.25">
      <c r="A457" s="9" t="s">
        <v>360</v>
      </c>
      <c r="B457" s="12">
        <v>6392.2096748119193</v>
      </c>
      <c r="C457">
        <f>SAFADModel_final_000036[[#This Row],[Whole Building:Facility Total Electric Demand Power '[W'](Hourly) ]]/1000</f>
        <v>6.3922096748119195</v>
      </c>
    </row>
    <row r="458" spans="1:3" x14ac:dyDescent="0.25">
      <c r="A458" s="9" t="s">
        <v>629</v>
      </c>
      <c r="B458" s="12">
        <v>6415.8792087748116</v>
      </c>
      <c r="C458">
        <f>SAFADModel_final_000036[[#This Row],[Whole Building:Facility Total Electric Demand Power '[W'](Hourly) ]]/1000</f>
        <v>6.415879208774812</v>
      </c>
    </row>
    <row r="459" spans="1:3" x14ac:dyDescent="0.25">
      <c r="A459" s="9" t="s">
        <v>630</v>
      </c>
      <c r="B459" s="12">
        <v>6448.9175124551111</v>
      </c>
      <c r="C459">
        <f>SAFADModel_final_000036[[#This Row],[Whole Building:Facility Total Electric Demand Power '[W'](Hourly) ]]/1000</f>
        <v>6.448917512455111</v>
      </c>
    </row>
    <row r="460" spans="1:3" x14ac:dyDescent="0.25">
      <c r="A460" s="9" t="s">
        <v>631</v>
      </c>
      <c r="B460" s="12">
        <v>6458.8173878903763</v>
      </c>
      <c r="C460">
        <f>SAFADModel_final_000036[[#This Row],[Whole Building:Facility Total Electric Demand Power '[W'](Hourly) ]]/1000</f>
        <v>6.4588173878903765</v>
      </c>
    </row>
    <row r="461" spans="1:3" x14ac:dyDescent="0.25">
      <c r="A461" s="9" t="s">
        <v>632</v>
      </c>
      <c r="B461" s="12">
        <v>6422.9678640150187</v>
      </c>
      <c r="C461">
        <f>SAFADModel_final_000036[[#This Row],[Whole Building:Facility Total Electric Demand Power '[W'](Hourly) ]]/1000</f>
        <v>6.4229678640150185</v>
      </c>
    </row>
    <row r="462" spans="1:3" x14ac:dyDescent="0.25">
      <c r="A462" s="9" t="s">
        <v>633</v>
      </c>
      <c r="B462" s="12">
        <v>6376.3292834901649</v>
      </c>
      <c r="C462">
        <f>SAFADModel_final_000036[[#This Row],[Whole Building:Facility Total Electric Demand Power '[W'](Hourly) ]]/1000</f>
        <v>6.3763292834901648</v>
      </c>
    </row>
    <row r="463" spans="1:3" x14ac:dyDescent="0.25">
      <c r="A463" s="9" t="s">
        <v>634</v>
      </c>
      <c r="B463" s="12">
        <v>6365.7693789494324</v>
      </c>
      <c r="C463">
        <f>SAFADModel_final_000036[[#This Row],[Whole Building:Facility Total Electric Demand Power '[W'](Hourly) ]]/1000</f>
        <v>6.3657693789494321</v>
      </c>
    </row>
    <row r="464" spans="1:3" x14ac:dyDescent="0.25">
      <c r="A464" s="9" t="s">
        <v>635</v>
      </c>
      <c r="B464" s="12">
        <v>6430.2257761706824</v>
      </c>
      <c r="C464">
        <f>SAFADModel_final_000036[[#This Row],[Whole Building:Facility Total Electric Demand Power '[W'](Hourly) ]]/1000</f>
        <v>6.4302257761706825</v>
      </c>
    </row>
    <row r="465" spans="1:3" x14ac:dyDescent="0.25">
      <c r="A465" s="9" t="s">
        <v>636</v>
      </c>
      <c r="B465" s="12">
        <v>6512.2802910977662</v>
      </c>
      <c r="C465">
        <f>SAFADModel_final_000036[[#This Row],[Whole Building:Facility Total Electric Demand Power '[W'](Hourly) ]]/1000</f>
        <v>6.512280291097766</v>
      </c>
    </row>
    <row r="466" spans="1:3" x14ac:dyDescent="0.25">
      <c r="A466" s="9" t="s">
        <v>637</v>
      </c>
      <c r="B466" s="12">
        <v>6575.501941495485</v>
      </c>
      <c r="C466">
        <f>SAFADModel_final_000036[[#This Row],[Whole Building:Facility Total Electric Demand Power '[W'](Hourly) ]]/1000</f>
        <v>6.5755019414954852</v>
      </c>
    </row>
    <row r="467" spans="1:3" x14ac:dyDescent="0.25">
      <c r="A467" s="9" t="s">
        <v>638</v>
      </c>
      <c r="B467" s="12">
        <v>6617.4814335229776</v>
      </c>
      <c r="C467">
        <f>SAFADModel_final_000036[[#This Row],[Whole Building:Facility Total Electric Demand Power '[W'](Hourly) ]]/1000</f>
        <v>6.6174814335229772</v>
      </c>
    </row>
    <row r="468" spans="1:3" x14ac:dyDescent="0.25">
      <c r="A468" s="9" t="s">
        <v>639</v>
      </c>
      <c r="B468" s="12">
        <v>6646.3926991334984</v>
      </c>
      <c r="C468">
        <f>SAFADModel_final_000036[[#This Row],[Whole Building:Facility Total Electric Demand Power '[W'](Hourly) ]]/1000</f>
        <v>6.6463926991334983</v>
      </c>
    </row>
    <row r="469" spans="1:3" x14ac:dyDescent="0.25">
      <c r="A469" s="9" t="s">
        <v>640</v>
      </c>
      <c r="B469" s="12">
        <v>6669.3921139502627</v>
      </c>
      <c r="C469">
        <f>SAFADModel_final_000036[[#This Row],[Whole Building:Facility Total Electric Demand Power '[W'](Hourly) ]]/1000</f>
        <v>6.6693921139502628</v>
      </c>
    </row>
    <row r="470" spans="1:3" x14ac:dyDescent="0.25">
      <c r="A470" s="9" t="s">
        <v>641</v>
      </c>
      <c r="B470" s="12">
        <v>6687.4576971415809</v>
      </c>
      <c r="C470">
        <f>SAFADModel_final_000036[[#This Row],[Whole Building:Facility Total Electric Demand Power '[W'](Hourly) ]]/1000</f>
        <v>6.6874576971415811</v>
      </c>
    </row>
    <row r="471" spans="1:3" x14ac:dyDescent="0.25">
      <c r="A471" s="9" t="s">
        <v>642</v>
      </c>
      <c r="B471" s="12">
        <v>6695.0091209677876</v>
      </c>
      <c r="C471">
        <f>SAFADModel_final_000036[[#This Row],[Whole Building:Facility Total Electric Demand Power '[W'](Hourly) ]]/1000</f>
        <v>6.6950091209677876</v>
      </c>
    </row>
    <row r="472" spans="1:3" x14ac:dyDescent="0.25">
      <c r="A472" s="9" t="s">
        <v>643</v>
      </c>
      <c r="B472" s="12">
        <v>6687.2222953698038</v>
      </c>
      <c r="C472">
        <f>SAFADModel_final_000036[[#This Row],[Whole Building:Facility Total Electric Demand Power '[W'](Hourly) ]]/1000</f>
        <v>6.6872222953698035</v>
      </c>
    </row>
    <row r="473" spans="1:3" x14ac:dyDescent="0.25">
      <c r="A473" s="9" t="s">
        <v>644</v>
      </c>
      <c r="B473" s="12">
        <v>6665.9958992624843</v>
      </c>
      <c r="C473">
        <f>SAFADModel_final_000036[[#This Row],[Whole Building:Facility Total Electric Demand Power '[W'](Hourly) ]]/1000</f>
        <v>6.6659958992624846</v>
      </c>
    </row>
    <row r="474" spans="1:3" x14ac:dyDescent="0.25">
      <c r="A474" s="9" t="s">
        <v>645</v>
      </c>
      <c r="B474" s="12">
        <v>6642.6817523981636</v>
      </c>
      <c r="C474">
        <f>SAFADModel_final_000036[[#This Row],[Whole Building:Facility Total Electric Demand Power '[W'](Hourly) ]]/1000</f>
        <v>6.6426817523981638</v>
      </c>
    </row>
    <row r="475" spans="1:3" x14ac:dyDescent="0.25">
      <c r="A475" s="9" t="s">
        <v>646</v>
      </c>
      <c r="B475" s="12">
        <v>6620.2456172594975</v>
      </c>
      <c r="C475">
        <f>SAFADModel_final_000036[[#This Row],[Whole Building:Facility Total Electric Demand Power '[W'](Hourly) ]]/1000</f>
        <v>6.6202456172594975</v>
      </c>
    </row>
    <row r="476" spans="1:3" x14ac:dyDescent="0.25">
      <c r="A476" s="9" t="s">
        <v>647</v>
      </c>
      <c r="B476" s="12">
        <v>6602.5731436507485</v>
      </c>
      <c r="C476">
        <f>SAFADModel_final_000036[[#This Row],[Whole Building:Facility Total Electric Demand Power '[W'](Hourly) ]]/1000</f>
        <v>6.6025731436507487</v>
      </c>
    </row>
    <row r="477" spans="1:3" x14ac:dyDescent="0.25">
      <c r="A477" s="9" t="s">
        <v>648</v>
      </c>
      <c r="B477" s="12">
        <v>6592.1870870959729</v>
      </c>
      <c r="C477">
        <f>SAFADModel_final_000036[[#This Row],[Whole Building:Facility Total Electric Demand Power '[W'](Hourly) ]]/1000</f>
        <v>6.5921870870959731</v>
      </c>
    </row>
    <row r="478" spans="1:3" x14ac:dyDescent="0.25">
      <c r="A478" s="9" t="s">
        <v>649</v>
      </c>
      <c r="B478" s="12">
        <v>6581.9578749878374</v>
      </c>
      <c r="C478">
        <f>SAFADModel_final_000036[[#This Row],[Whole Building:Facility Total Electric Demand Power '[W'](Hourly) ]]/1000</f>
        <v>6.5819578749878378</v>
      </c>
    </row>
    <row r="479" spans="1:3" x14ac:dyDescent="0.25">
      <c r="A479" s="9" t="s">
        <v>650</v>
      </c>
      <c r="B479" s="12">
        <v>6573.7196648249619</v>
      </c>
      <c r="C479">
        <f>SAFADModel_final_000036[[#This Row],[Whole Building:Facility Total Electric Demand Power '[W'](Hourly) ]]/1000</f>
        <v>6.5737196648249618</v>
      </c>
    </row>
    <row r="480" spans="1:3" x14ac:dyDescent="0.25">
      <c r="A480" s="9" t="s">
        <v>651</v>
      </c>
      <c r="B480" s="12">
        <v>6562.3580475546014</v>
      </c>
      <c r="C480">
        <f>SAFADModel_final_000036[[#This Row],[Whole Building:Facility Total Electric Demand Power '[W'](Hourly) ]]/1000</f>
        <v>6.5623580475546017</v>
      </c>
    </row>
    <row r="481" spans="1:3" x14ac:dyDescent="0.25">
      <c r="A481" s="9" t="s">
        <v>652</v>
      </c>
      <c r="B481" s="12">
        <v>6538.9989056819604</v>
      </c>
      <c r="C481">
        <f>SAFADModel_final_000036[[#This Row],[Whole Building:Facility Total Electric Demand Power '[W'](Hourly) ]]/1000</f>
        <v>6.5389989056819608</v>
      </c>
    </row>
    <row r="482" spans="1:3" x14ac:dyDescent="0.25">
      <c r="A482" s="9" t="s">
        <v>653</v>
      </c>
      <c r="B482" s="12">
        <v>6508.1157460115601</v>
      </c>
      <c r="C482">
        <f>SAFADModel_final_000036[[#This Row],[Whole Building:Facility Total Electric Demand Power '[W'](Hourly) ]]/1000</f>
        <v>6.5081157460115602</v>
      </c>
    </row>
    <row r="483" spans="1:3" x14ac:dyDescent="0.25">
      <c r="A483" s="9" t="s">
        <v>654</v>
      </c>
      <c r="B483" s="12">
        <v>6477.3302215655203</v>
      </c>
      <c r="C483">
        <f>SAFADModel_final_000036[[#This Row],[Whole Building:Facility Total Electric Demand Power '[W'](Hourly) ]]/1000</f>
        <v>6.47733022156552</v>
      </c>
    </row>
    <row r="484" spans="1:3" x14ac:dyDescent="0.25">
      <c r="A484" s="9" t="s">
        <v>655</v>
      </c>
      <c r="B484" s="12">
        <v>6454.3712318276766</v>
      </c>
      <c r="C484">
        <f>SAFADModel_final_000036[[#This Row],[Whole Building:Facility Total Electric Demand Power '[W'](Hourly) ]]/1000</f>
        <v>6.4543712318276762</v>
      </c>
    </row>
    <row r="485" spans="1:3" x14ac:dyDescent="0.25">
      <c r="A485" s="9" t="s">
        <v>656</v>
      </c>
      <c r="B485" s="12">
        <v>6449.081917776005</v>
      </c>
      <c r="C485">
        <f>SAFADModel_final_000036[[#This Row],[Whole Building:Facility Total Electric Demand Power '[W'](Hourly) ]]/1000</f>
        <v>6.449081917776005</v>
      </c>
    </row>
    <row r="486" spans="1:3" x14ac:dyDescent="0.25">
      <c r="A486" s="9" t="s">
        <v>657</v>
      </c>
      <c r="B486" s="12">
        <v>6447.6256643051638</v>
      </c>
      <c r="C486">
        <f>SAFADModel_final_000036[[#This Row],[Whole Building:Facility Total Electric Demand Power '[W'](Hourly) ]]/1000</f>
        <v>6.4476256643051642</v>
      </c>
    </row>
    <row r="487" spans="1:3" x14ac:dyDescent="0.25">
      <c r="A487" s="9" t="s">
        <v>658</v>
      </c>
      <c r="B487" s="12">
        <v>6456.1075800004046</v>
      </c>
      <c r="C487">
        <f>SAFADModel_final_000036[[#This Row],[Whole Building:Facility Total Electric Demand Power '[W'](Hourly) ]]/1000</f>
        <v>6.4561075800004044</v>
      </c>
    </row>
    <row r="488" spans="1:3" x14ac:dyDescent="0.25">
      <c r="A488" s="9" t="s">
        <v>659</v>
      </c>
      <c r="B488" s="12">
        <v>6479.7391813026361</v>
      </c>
      <c r="C488">
        <f>SAFADModel_final_000036[[#This Row],[Whole Building:Facility Total Electric Demand Power '[W'](Hourly) ]]/1000</f>
        <v>6.4797391813026364</v>
      </c>
    </row>
    <row r="489" spans="1:3" x14ac:dyDescent="0.25">
      <c r="A489" s="9" t="s">
        <v>660</v>
      </c>
      <c r="B489" s="12">
        <v>6515.4343151902094</v>
      </c>
      <c r="C489">
        <f>SAFADModel_final_000036[[#This Row],[Whole Building:Facility Total Electric Demand Power '[W'](Hourly) ]]/1000</f>
        <v>6.515434315190209</v>
      </c>
    </row>
    <row r="490" spans="1:3" x14ac:dyDescent="0.25">
      <c r="A490" s="9" t="s">
        <v>661</v>
      </c>
      <c r="B490" s="12">
        <v>6557.7501868355639</v>
      </c>
      <c r="C490">
        <f>SAFADModel_final_000036[[#This Row],[Whole Building:Facility Total Electric Demand Power '[W'](Hourly) ]]/1000</f>
        <v>6.5577501868355643</v>
      </c>
    </row>
    <row r="491" spans="1:3" x14ac:dyDescent="0.25">
      <c r="A491" s="9" t="s">
        <v>662</v>
      </c>
      <c r="B491" s="12">
        <v>6602.0337886032767</v>
      </c>
      <c r="C491">
        <f>SAFADModel_final_000036[[#This Row],[Whole Building:Facility Total Electric Demand Power '[W'](Hourly) ]]/1000</f>
        <v>6.6020337886032765</v>
      </c>
    </row>
    <row r="492" spans="1:3" x14ac:dyDescent="0.25">
      <c r="A492" s="9" t="s">
        <v>663</v>
      </c>
      <c r="B492" s="12">
        <v>6635.7666734316444</v>
      </c>
      <c r="C492">
        <f>SAFADModel_final_000036[[#This Row],[Whole Building:Facility Total Electric Demand Power '[W'](Hourly) ]]/1000</f>
        <v>6.6357666734316441</v>
      </c>
    </row>
    <row r="493" spans="1:3" x14ac:dyDescent="0.25">
      <c r="A493" s="9" t="s">
        <v>664</v>
      </c>
      <c r="B493" s="12">
        <v>6662.8314937356072</v>
      </c>
      <c r="C493">
        <f>SAFADModel_final_000036[[#This Row],[Whole Building:Facility Total Electric Demand Power '[W'](Hourly) ]]/1000</f>
        <v>6.6628314937356068</v>
      </c>
    </row>
    <row r="494" spans="1:3" x14ac:dyDescent="0.25">
      <c r="A494" s="9" t="s">
        <v>665</v>
      </c>
      <c r="B494" s="12">
        <v>6685.4048890812337</v>
      </c>
      <c r="C494">
        <f>SAFADModel_final_000036[[#This Row],[Whole Building:Facility Total Electric Demand Power '[W'](Hourly) ]]/1000</f>
        <v>6.6854048890812336</v>
      </c>
    </row>
    <row r="495" spans="1:3" x14ac:dyDescent="0.25">
      <c r="A495" s="9" t="s">
        <v>666</v>
      </c>
      <c r="B495" s="12">
        <v>6692.6872972389092</v>
      </c>
      <c r="C495">
        <f>SAFADModel_final_000036[[#This Row],[Whole Building:Facility Total Electric Demand Power '[W'](Hourly) ]]/1000</f>
        <v>6.6926872972389093</v>
      </c>
    </row>
    <row r="496" spans="1:3" x14ac:dyDescent="0.25">
      <c r="A496" s="9" t="s">
        <v>667</v>
      </c>
      <c r="B496" s="12">
        <v>6687.7208595963275</v>
      </c>
      <c r="C496">
        <f>SAFADModel_final_000036[[#This Row],[Whole Building:Facility Total Electric Demand Power '[W'](Hourly) ]]/1000</f>
        <v>6.6877208595963271</v>
      </c>
    </row>
    <row r="497" spans="1:3" x14ac:dyDescent="0.25">
      <c r="A497" s="9" t="s">
        <v>668</v>
      </c>
      <c r="B497" s="12">
        <v>6675.3190968707449</v>
      </c>
      <c r="C497">
        <f>SAFADModel_final_000036[[#This Row],[Whole Building:Facility Total Electric Demand Power '[W'](Hourly) ]]/1000</f>
        <v>6.6753190968707452</v>
      </c>
    </row>
    <row r="498" spans="1:3" x14ac:dyDescent="0.25">
      <c r="A498" s="9" t="s">
        <v>669</v>
      </c>
      <c r="B498" s="12">
        <v>6657.9492234964955</v>
      </c>
      <c r="C498">
        <f>SAFADModel_final_000036[[#This Row],[Whole Building:Facility Total Electric Demand Power '[W'](Hourly) ]]/1000</f>
        <v>6.6579492234964954</v>
      </c>
    </row>
    <row r="499" spans="1:3" x14ac:dyDescent="0.25">
      <c r="A499" s="9" t="s">
        <v>670</v>
      </c>
      <c r="B499" s="12">
        <v>6636.5880196511398</v>
      </c>
      <c r="C499">
        <f>SAFADModel_final_000036[[#This Row],[Whole Building:Facility Total Electric Demand Power '[W'](Hourly) ]]/1000</f>
        <v>6.63658801965114</v>
      </c>
    </row>
    <row r="500" spans="1:3" x14ac:dyDescent="0.25">
      <c r="A500" s="9" t="s">
        <v>671</v>
      </c>
      <c r="B500" s="12">
        <v>6610.9686382996015</v>
      </c>
      <c r="C500">
        <f>SAFADModel_final_000036[[#This Row],[Whole Building:Facility Total Electric Demand Power '[W'](Hourly) ]]/1000</f>
        <v>6.6109686382996014</v>
      </c>
    </row>
    <row r="501" spans="1:3" x14ac:dyDescent="0.25">
      <c r="A501" s="9" t="s">
        <v>672</v>
      </c>
      <c r="B501" s="12">
        <v>6586.2162768455701</v>
      </c>
      <c r="C501">
        <f>SAFADModel_final_000036[[#This Row],[Whole Building:Facility Total Electric Demand Power '[W'](Hourly) ]]/1000</f>
        <v>6.5862162768455699</v>
      </c>
    </row>
    <row r="502" spans="1:3" x14ac:dyDescent="0.25">
      <c r="A502" s="9" t="s">
        <v>673</v>
      </c>
      <c r="B502" s="12">
        <v>6563.9942441081394</v>
      </c>
      <c r="C502">
        <f>SAFADModel_final_000036[[#This Row],[Whole Building:Facility Total Electric Demand Power '[W'](Hourly) ]]/1000</f>
        <v>6.5639942441081391</v>
      </c>
    </row>
    <row r="503" spans="1:3" x14ac:dyDescent="0.25">
      <c r="A503" s="9" t="s">
        <v>674</v>
      </c>
      <c r="B503" s="12">
        <v>6538.7972349506699</v>
      </c>
      <c r="C503">
        <f>SAFADModel_final_000036[[#This Row],[Whole Building:Facility Total Electric Demand Power '[W'](Hourly) ]]/1000</f>
        <v>6.5387972349506702</v>
      </c>
    </row>
    <row r="504" spans="1:3" x14ac:dyDescent="0.25">
      <c r="A504" s="9" t="s">
        <v>675</v>
      </c>
      <c r="B504" s="12">
        <v>6510.7011540974318</v>
      </c>
      <c r="C504">
        <f>SAFADModel_final_000036[[#This Row],[Whole Building:Facility Total Electric Demand Power '[W'](Hourly) ]]/1000</f>
        <v>6.5107011540974318</v>
      </c>
    </row>
    <row r="505" spans="1:3" x14ac:dyDescent="0.25">
      <c r="A505" s="9" t="s">
        <v>676</v>
      </c>
      <c r="B505" s="12">
        <v>6479.9845991128959</v>
      </c>
      <c r="C505">
        <f>SAFADModel_final_000036[[#This Row],[Whole Building:Facility Total Electric Demand Power '[W'](Hourly) ]]/1000</f>
        <v>6.4799845991128961</v>
      </c>
    </row>
    <row r="506" spans="1:3" x14ac:dyDescent="0.25">
      <c r="A506" s="9" t="s">
        <v>361</v>
      </c>
      <c r="B506" s="12">
        <v>6456.8096970885408</v>
      </c>
      <c r="C506">
        <f>SAFADModel_final_000036[[#This Row],[Whole Building:Facility Total Electric Demand Power '[W'](Hourly) ]]/1000</f>
        <v>6.4568096970885405</v>
      </c>
    </row>
    <row r="507" spans="1:3" x14ac:dyDescent="0.25">
      <c r="A507" s="9" t="s">
        <v>362</v>
      </c>
      <c r="B507" s="12">
        <v>6431.5494645984863</v>
      </c>
      <c r="C507">
        <f>SAFADModel_final_000036[[#This Row],[Whole Building:Facility Total Electric Demand Power '[W'](Hourly) ]]/1000</f>
        <v>6.4315494645984863</v>
      </c>
    </row>
    <row r="508" spans="1:3" x14ac:dyDescent="0.25">
      <c r="A508" s="9" t="s">
        <v>363</v>
      </c>
      <c r="B508" s="12">
        <v>6414.0335473116165</v>
      </c>
      <c r="C508">
        <f>SAFADModel_final_000036[[#This Row],[Whole Building:Facility Total Electric Demand Power '[W'](Hourly) ]]/1000</f>
        <v>6.4140335473116163</v>
      </c>
    </row>
    <row r="509" spans="1:3" x14ac:dyDescent="0.25">
      <c r="A509" s="9" t="s">
        <v>364</v>
      </c>
      <c r="B509" s="12">
        <v>6407.2843987545266</v>
      </c>
      <c r="C509">
        <f>SAFADModel_final_000036[[#This Row],[Whole Building:Facility Total Electric Demand Power '[W'](Hourly) ]]/1000</f>
        <v>6.4072843987545269</v>
      </c>
    </row>
    <row r="510" spans="1:3" x14ac:dyDescent="0.25">
      <c r="A510" s="9" t="s">
        <v>365</v>
      </c>
      <c r="B510" s="12">
        <v>6397.8548233995944</v>
      </c>
      <c r="C510">
        <f>SAFADModel_final_000036[[#This Row],[Whole Building:Facility Total Electric Demand Power '[W'](Hourly) ]]/1000</f>
        <v>6.3978548233995944</v>
      </c>
    </row>
    <row r="511" spans="1:3" x14ac:dyDescent="0.25">
      <c r="A511" s="9" t="s">
        <v>366</v>
      </c>
      <c r="B511" s="12">
        <v>6412.0972464257284</v>
      </c>
      <c r="C511">
        <f>SAFADModel_final_000036[[#This Row],[Whole Building:Facility Total Electric Demand Power '[W'](Hourly) ]]/1000</f>
        <v>6.412097246425728</v>
      </c>
    </row>
    <row r="512" spans="1:3" x14ac:dyDescent="0.25">
      <c r="A512" s="9" t="s">
        <v>367</v>
      </c>
      <c r="B512" s="12">
        <v>6469.3753422351183</v>
      </c>
      <c r="C512">
        <f>SAFADModel_final_000036[[#This Row],[Whole Building:Facility Total Electric Demand Power '[W'](Hourly) ]]/1000</f>
        <v>6.4693753422351179</v>
      </c>
    </row>
    <row r="513" spans="1:3" x14ac:dyDescent="0.25">
      <c r="A513" s="9" t="s">
        <v>368</v>
      </c>
      <c r="B513" s="12">
        <v>23081.87878769252</v>
      </c>
      <c r="C513">
        <f>SAFADModel_final_000036[[#This Row],[Whole Building:Facility Total Electric Demand Power '[W'](Hourly) ]]/1000</f>
        <v>23.081878787692521</v>
      </c>
    </row>
    <row r="514" spans="1:3" x14ac:dyDescent="0.25">
      <c r="A514" s="9" t="s">
        <v>369</v>
      </c>
      <c r="B514" s="12">
        <v>67504.293057544579</v>
      </c>
      <c r="C514">
        <f>SAFADModel_final_000036[[#This Row],[Whole Building:Facility Total Electric Demand Power '[W'](Hourly) ]]/1000</f>
        <v>67.504293057544572</v>
      </c>
    </row>
    <row r="515" spans="1:3" x14ac:dyDescent="0.25">
      <c r="A515" s="9" t="s">
        <v>370</v>
      </c>
      <c r="B515" s="12">
        <v>106560.60769559798</v>
      </c>
      <c r="C515">
        <f>SAFADModel_final_000036[[#This Row],[Whole Building:Facility Total Electric Demand Power '[W'](Hourly) ]]/1000</f>
        <v>106.56060769559798</v>
      </c>
    </row>
    <row r="516" spans="1:3" x14ac:dyDescent="0.25">
      <c r="A516" s="9" t="s">
        <v>371</v>
      </c>
      <c r="B516" s="12">
        <v>103051.84851044715</v>
      </c>
      <c r="C516">
        <f>SAFADModel_final_000036[[#This Row],[Whole Building:Facility Total Electric Demand Power '[W'](Hourly) ]]/1000</f>
        <v>103.05184851044714</v>
      </c>
    </row>
    <row r="517" spans="1:3" x14ac:dyDescent="0.25">
      <c r="A517" s="9" t="s">
        <v>372</v>
      </c>
      <c r="B517" s="12">
        <v>133600.02968901396</v>
      </c>
      <c r="C517">
        <f>SAFADModel_final_000036[[#This Row],[Whole Building:Facility Total Electric Demand Power '[W'](Hourly) ]]/1000</f>
        <v>133.60002968901395</v>
      </c>
    </row>
    <row r="518" spans="1:3" x14ac:dyDescent="0.25">
      <c r="A518" s="9" t="s">
        <v>373</v>
      </c>
      <c r="B518" s="12">
        <v>130525.42281238506</v>
      </c>
      <c r="C518">
        <f>SAFADModel_final_000036[[#This Row],[Whole Building:Facility Total Electric Demand Power '[W'](Hourly) ]]/1000</f>
        <v>130.52542281238507</v>
      </c>
    </row>
    <row r="519" spans="1:3" x14ac:dyDescent="0.25">
      <c r="A519" s="9" t="s">
        <v>374</v>
      </c>
      <c r="B519" s="12">
        <v>132047.29623987596</v>
      </c>
      <c r="C519">
        <f>SAFADModel_final_000036[[#This Row],[Whole Building:Facility Total Electric Demand Power '[W'](Hourly) ]]/1000</f>
        <v>132.04729623987595</v>
      </c>
    </row>
    <row r="520" spans="1:3" x14ac:dyDescent="0.25">
      <c r="A520" s="9" t="s">
        <v>375</v>
      </c>
      <c r="B520" s="12">
        <v>138736.03804874062</v>
      </c>
      <c r="C520">
        <f>SAFADModel_final_000036[[#This Row],[Whole Building:Facility Total Electric Demand Power '[W'](Hourly) ]]/1000</f>
        <v>138.73603804874062</v>
      </c>
    </row>
    <row r="521" spans="1:3" x14ac:dyDescent="0.25">
      <c r="A521" s="9" t="s">
        <v>376</v>
      </c>
      <c r="B521" s="12">
        <v>131575.33487651244</v>
      </c>
      <c r="C521">
        <f>SAFADModel_final_000036[[#This Row],[Whole Building:Facility Total Electric Demand Power '[W'](Hourly) ]]/1000</f>
        <v>131.57533487651244</v>
      </c>
    </row>
    <row r="522" spans="1:3" x14ac:dyDescent="0.25">
      <c r="A522" s="9" t="s">
        <v>377</v>
      </c>
      <c r="B522" s="12">
        <v>118224.31885531654</v>
      </c>
      <c r="C522">
        <f>SAFADModel_final_000036[[#This Row],[Whole Building:Facility Total Electric Demand Power '[W'](Hourly) ]]/1000</f>
        <v>118.22431885531654</v>
      </c>
    </row>
    <row r="523" spans="1:3" x14ac:dyDescent="0.25">
      <c r="A523" s="9" t="s">
        <v>378</v>
      </c>
      <c r="B523" s="12">
        <v>41224.579360406475</v>
      </c>
      <c r="C523">
        <f>SAFADModel_final_000036[[#This Row],[Whole Building:Facility Total Electric Demand Power '[W'](Hourly) ]]/1000</f>
        <v>41.224579360406473</v>
      </c>
    </row>
    <row r="524" spans="1:3" x14ac:dyDescent="0.25">
      <c r="A524" s="9" t="s">
        <v>379</v>
      </c>
      <c r="B524" s="12">
        <v>20266.361349861705</v>
      </c>
      <c r="C524">
        <f>SAFADModel_final_000036[[#This Row],[Whole Building:Facility Total Electric Demand Power '[W'](Hourly) ]]/1000</f>
        <v>20.266361349861704</v>
      </c>
    </row>
    <row r="525" spans="1:3" x14ac:dyDescent="0.25">
      <c r="A525" s="9" t="s">
        <v>380</v>
      </c>
      <c r="B525" s="12">
        <v>8870.3648292163762</v>
      </c>
      <c r="C525">
        <f>SAFADModel_final_000036[[#This Row],[Whole Building:Facility Total Electric Demand Power '[W'](Hourly) ]]/1000</f>
        <v>8.8703648292163759</v>
      </c>
    </row>
    <row r="526" spans="1:3" x14ac:dyDescent="0.25">
      <c r="A526" s="9" t="s">
        <v>381</v>
      </c>
      <c r="B526" s="12">
        <v>6887.956862506413</v>
      </c>
      <c r="C526">
        <f>SAFADModel_final_000036[[#This Row],[Whole Building:Facility Total Electric Demand Power '[W'](Hourly) ]]/1000</f>
        <v>6.8879568625064129</v>
      </c>
    </row>
    <row r="527" spans="1:3" x14ac:dyDescent="0.25">
      <c r="A527" s="9" t="s">
        <v>382</v>
      </c>
      <c r="B527" s="12">
        <v>6452.0342007500049</v>
      </c>
      <c r="C527">
        <f>SAFADModel_final_000036[[#This Row],[Whole Building:Facility Total Electric Demand Power '[W'](Hourly) ]]/1000</f>
        <v>6.4520342007500044</v>
      </c>
    </row>
    <row r="528" spans="1:3" x14ac:dyDescent="0.25">
      <c r="A528" s="9" t="s">
        <v>383</v>
      </c>
      <c r="B528" s="12">
        <v>6435.6924346284623</v>
      </c>
      <c r="C528">
        <f>SAFADModel_final_000036[[#This Row],[Whole Building:Facility Total Electric Demand Power '[W'](Hourly) ]]/1000</f>
        <v>6.4356924346284625</v>
      </c>
    </row>
    <row r="529" spans="1:3" x14ac:dyDescent="0.25">
      <c r="A529" s="9" t="s">
        <v>384</v>
      </c>
      <c r="B529" s="12">
        <v>6426.4923400872385</v>
      </c>
      <c r="C529">
        <f>SAFADModel_final_000036[[#This Row],[Whole Building:Facility Total Electric Demand Power '[W'](Hourly) ]]/1000</f>
        <v>6.4264923400872389</v>
      </c>
    </row>
    <row r="530" spans="1:3" x14ac:dyDescent="0.25">
      <c r="A530" s="9" t="s">
        <v>385</v>
      </c>
      <c r="B530" s="12">
        <v>6423.3328903213469</v>
      </c>
      <c r="C530">
        <f>SAFADModel_final_000036[[#This Row],[Whole Building:Facility Total Electric Demand Power '[W'](Hourly) ]]/1000</f>
        <v>6.4233328903213467</v>
      </c>
    </row>
    <row r="531" spans="1:3" x14ac:dyDescent="0.25">
      <c r="A531" s="9" t="s">
        <v>386</v>
      </c>
      <c r="B531" s="12">
        <v>6420.8810741908937</v>
      </c>
      <c r="C531">
        <f>SAFADModel_final_000036[[#This Row],[Whole Building:Facility Total Electric Demand Power '[W'](Hourly) ]]/1000</f>
        <v>6.4208810741908939</v>
      </c>
    </row>
    <row r="532" spans="1:3" x14ac:dyDescent="0.25">
      <c r="A532" s="9" t="s">
        <v>387</v>
      </c>
      <c r="B532" s="12">
        <v>6393.3464508836705</v>
      </c>
      <c r="C532">
        <f>SAFADModel_final_000036[[#This Row],[Whole Building:Facility Total Electric Demand Power '[W'](Hourly) ]]/1000</f>
        <v>6.3933464508836702</v>
      </c>
    </row>
    <row r="533" spans="1:3" x14ac:dyDescent="0.25">
      <c r="A533" s="9" t="s">
        <v>388</v>
      </c>
      <c r="B533" s="12">
        <v>6331.8160215082562</v>
      </c>
      <c r="C533">
        <f>SAFADModel_final_000036[[#This Row],[Whole Building:Facility Total Electric Demand Power '[W'](Hourly) ]]/1000</f>
        <v>6.3318160215082564</v>
      </c>
    </row>
    <row r="534" spans="1:3" x14ac:dyDescent="0.25">
      <c r="A534" s="9" t="s">
        <v>389</v>
      </c>
      <c r="B534" s="12">
        <v>6267.7786159719299</v>
      </c>
      <c r="C534">
        <f>SAFADModel_final_000036[[#This Row],[Whole Building:Facility Total Electric Demand Power '[W'](Hourly) ]]/1000</f>
        <v>6.2677786159719302</v>
      </c>
    </row>
    <row r="535" spans="1:3" x14ac:dyDescent="0.25">
      <c r="A535" s="9" t="s">
        <v>390</v>
      </c>
      <c r="B535" s="12">
        <v>6251.0058312588953</v>
      </c>
      <c r="C535">
        <f>SAFADModel_final_000036[[#This Row],[Whole Building:Facility Total Electric Demand Power '[W'](Hourly) ]]/1000</f>
        <v>6.2510058312588956</v>
      </c>
    </row>
    <row r="536" spans="1:3" x14ac:dyDescent="0.25">
      <c r="A536" s="9" t="s">
        <v>391</v>
      </c>
      <c r="B536" s="12">
        <v>6337.2918030204492</v>
      </c>
      <c r="C536">
        <f>SAFADModel_final_000036[[#This Row],[Whole Building:Facility Total Electric Demand Power '[W'](Hourly) ]]/1000</f>
        <v>6.3372918030204488</v>
      </c>
    </row>
    <row r="537" spans="1:3" x14ac:dyDescent="0.25">
      <c r="A537" s="9" t="s">
        <v>392</v>
      </c>
      <c r="B537" s="12">
        <v>15370.875595804151</v>
      </c>
      <c r="C537">
        <f>SAFADModel_final_000036[[#This Row],[Whole Building:Facility Total Electric Demand Power '[W'](Hourly) ]]/1000</f>
        <v>15.370875595804151</v>
      </c>
    </row>
    <row r="538" spans="1:3" x14ac:dyDescent="0.25">
      <c r="A538" s="9" t="s">
        <v>393</v>
      </c>
      <c r="B538" s="12">
        <v>76479.238479662352</v>
      </c>
      <c r="C538">
        <f>SAFADModel_final_000036[[#This Row],[Whole Building:Facility Total Electric Demand Power '[W'](Hourly) ]]/1000</f>
        <v>76.479238479662357</v>
      </c>
    </row>
    <row r="539" spans="1:3" x14ac:dyDescent="0.25">
      <c r="A539" s="9" t="s">
        <v>394</v>
      </c>
      <c r="B539" s="12">
        <v>105710.61739066108</v>
      </c>
      <c r="C539">
        <f>SAFADModel_final_000036[[#This Row],[Whole Building:Facility Total Electric Demand Power '[W'](Hourly) ]]/1000</f>
        <v>105.71061739066108</v>
      </c>
    </row>
    <row r="540" spans="1:3" x14ac:dyDescent="0.25">
      <c r="A540" s="9" t="s">
        <v>395</v>
      </c>
      <c r="B540" s="12">
        <v>114794.47039039813</v>
      </c>
      <c r="C540">
        <f>SAFADModel_final_000036[[#This Row],[Whole Building:Facility Total Electric Demand Power '[W'](Hourly) ]]/1000</f>
        <v>114.79447039039813</v>
      </c>
    </row>
    <row r="541" spans="1:3" x14ac:dyDescent="0.25">
      <c r="A541" s="9" t="s">
        <v>396</v>
      </c>
      <c r="B541" s="12">
        <v>129722.0364070504</v>
      </c>
      <c r="C541">
        <f>SAFADModel_final_000036[[#This Row],[Whole Building:Facility Total Electric Demand Power '[W'](Hourly) ]]/1000</f>
        <v>129.72203640705041</v>
      </c>
    </row>
    <row r="542" spans="1:3" x14ac:dyDescent="0.25">
      <c r="A542" s="9" t="s">
        <v>397</v>
      </c>
      <c r="B542" s="12">
        <v>123791.99347569853</v>
      </c>
      <c r="C542">
        <f>SAFADModel_final_000036[[#This Row],[Whole Building:Facility Total Electric Demand Power '[W'](Hourly) ]]/1000</f>
        <v>123.79199347569853</v>
      </c>
    </row>
    <row r="543" spans="1:3" x14ac:dyDescent="0.25">
      <c r="A543" s="9" t="s">
        <v>398</v>
      </c>
      <c r="B543" s="12">
        <v>140307.17660692314</v>
      </c>
      <c r="C543">
        <f>SAFADModel_final_000036[[#This Row],[Whole Building:Facility Total Electric Demand Power '[W'](Hourly) ]]/1000</f>
        <v>140.30717660692315</v>
      </c>
    </row>
    <row r="544" spans="1:3" x14ac:dyDescent="0.25">
      <c r="A544" s="9" t="s">
        <v>399</v>
      </c>
      <c r="B544" s="12">
        <v>136607.52990701076</v>
      </c>
      <c r="C544">
        <f>SAFADModel_final_000036[[#This Row],[Whole Building:Facility Total Electric Demand Power '[W'](Hourly) ]]/1000</f>
        <v>136.60752990701076</v>
      </c>
    </row>
    <row r="545" spans="1:3" x14ac:dyDescent="0.25">
      <c r="A545" s="9" t="s">
        <v>400</v>
      </c>
      <c r="B545" s="12">
        <v>137330.16812877095</v>
      </c>
      <c r="C545">
        <f>SAFADModel_final_000036[[#This Row],[Whole Building:Facility Total Electric Demand Power '[W'](Hourly) ]]/1000</f>
        <v>137.33016812877096</v>
      </c>
    </row>
    <row r="546" spans="1:3" x14ac:dyDescent="0.25">
      <c r="A546" s="9" t="s">
        <v>401</v>
      </c>
      <c r="B546" s="12">
        <v>116852.08540056</v>
      </c>
      <c r="C546">
        <f>SAFADModel_final_000036[[#This Row],[Whole Building:Facility Total Electric Demand Power '[W'](Hourly) ]]/1000</f>
        <v>116.85208540056</v>
      </c>
    </row>
    <row r="547" spans="1:3" x14ac:dyDescent="0.25">
      <c r="A547" s="9" t="s">
        <v>402</v>
      </c>
      <c r="B547" s="12">
        <v>84412.681035750196</v>
      </c>
      <c r="C547">
        <f>SAFADModel_final_000036[[#This Row],[Whole Building:Facility Total Electric Demand Power '[W'](Hourly) ]]/1000</f>
        <v>84.412681035750197</v>
      </c>
    </row>
    <row r="548" spans="1:3" x14ac:dyDescent="0.25">
      <c r="A548" s="9" t="s">
        <v>403</v>
      </c>
      <c r="B548" s="12">
        <v>57294.987002850823</v>
      </c>
      <c r="C548">
        <f>SAFADModel_final_000036[[#This Row],[Whole Building:Facility Total Electric Demand Power '[W'](Hourly) ]]/1000</f>
        <v>57.294987002850824</v>
      </c>
    </row>
    <row r="549" spans="1:3" x14ac:dyDescent="0.25">
      <c r="A549" s="9" t="s">
        <v>404</v>
      </c>
      <c r="B549" s="12">
        <v>34577.686576174769</v>
      </c>
      <c r="C549">
        <f>SAFADModel_final_000036[[#This Row],[Whole Building:Facility Total Electric Demand Power '[W'](Hourly) ]]/1000</f>
        <v>34.57768657617477</v>
      </c>
    </row>
    <row r="550" spans="1:3" x14ac:dyDescent="0.25">
      <c r="A550" s="9" t="s">
        <v>405</v>
      </c>
      <c r="B550" s="12">
        <v>6574.8213331917368</v>
      </c>
      <c r="C550">
        <f>SAFADModel_final_000036[[#This Row],[Whole Building:Facility Total Electric Demand Power '[W'](Hourly) ]]/1000</f>
        <v>6.5748213331917364</v>
      </c>
    </row>
    <row r="551" spans="1:3" x14ac:dyDescent="0.25">
      <c r="A551" s="9" t="s">
        <v>406</v>
      </c>
      <c r="B551" s="12">
        <v>6541.2542350521071</v>
      </c>
      <c r="C551">
        <f>SAFADModel_final_000036[[#This Row],[Whole Building:Facility Total Electric Demand Power '[W'](Hourly) ]]/1000</f>
        <v>6.541254235052107</v>
      </c>
    </row>
    <row r="552" spans="1:3" x14ac:dyDescent="0.25">
      <c r="A552" s="9" t="s">
        <v>407</v>
      </c>
      <c r="B552" s="12">
        <v>6528.3328279548723</v>
      </c>
      <c r="C552">
        <f>SAFADModel_final_000036[[#This Row],[Whole Building:Facility Total Electric Demand Power '[W'](Hourly) ]]/1000</f>
        <v>6.5283328279548725</v>
      </c>
    </row>
    <row r="553" spans="1:3" x14ac:dyDescent="0.25">
      <c r="A553" s="9" t="s">
        <v>408</v>
      </c>
      <c r="B553" s="12">
        <v>6518.5987109078696</v>
      </c>
      <c r="C553">
        <f>SAFADModel_final_000036[[#This Row],[Whole Building:Facility Total Electric Demand Power '[W'](Hourly) ]]/1000</f>
        <v>6.5185987109078694</v>
      </c>
    </row>
    <row r="554" spans="1:3" x14ac:dyDescent="0.25">
      <c r="A554" s="9" t="s">
        <v>409</v>
      </c>
      <c r="B554" s="12">
        <v>6508.9703074651943</v>
      </c>
      <c r="C554">
        <f>SAFADModel_final_000036[[#This Row],[Whole Building:Facility Total Electric Demand Power '[W'](Hourly) ]]/1000</f>
        <v>6.5089703074651943</v>
      </c>
    </row>
    <row r="555" spans="1:3" x14ac:dyDescent="0.25">
      <c r="A555" s="9" t="s">
        <v>410</v>
      </c>
      <c r="B555" s="12">
        <v>6498.979344635799</v>
      </c>
      <c r="C555">
        <f>SAFADModel_final_000036[[#This Row],[Whole Building:Facility Total Electric Demand Power '[W'](Hourly) ]]/1000</f>
        <v>6.4989793446357993</v>
      </c>
    </row>
    <row r="556" spans="1:3" x14ac:dyDescent="0.25">
      <c r="A556" s="9" t="s">
        <v>411</v>
      </c>
      <c r="B556" s="12">
        <v>6485.9476362660234</v>
      </c>
      <c r="C556">
        <f>SAFADModel_final_000036[[#This Row],[Whole Building:Facility Total Electric Demand Power '[W'](Hourly) ]]/1000</f>
        <v>6.4859476362660233</v>
      </c>
    </row>
    <row r="557" spans="1:3" x14ac:dyDescent="0.25">
      <c r="A557" s="9" t="s">
        <v>412</v>
      </c>
      <c r="B557" s="12">
        <v>6468.7117499069964</v>
      </c>
      <c r="C557">
        <f>SAFADModel_final_000036[[#This Row],[Whole Building:Facility Total Electric Demand Power '[W'](Hourly) ]]/1000</f>
        <v>6.4687117499069959</v>
      </c>
    </row>
    <row r="558" spans="1:3" x14ac:dyDescent="0.25">
      <c r="A558" s="9" t="s">
        <v>413</v>
      </c>
      <c r="B558" s="12">
        <v>6448.6776592699161</v>
      </c>
      <c r="C558">
        <f>SAFADModel_final_000036[[#This Row],[Whole Building:Facility Total Electric Demand Power '[W'](Hourly) ]]/1000</f>
        <v>6.448677659269916</v>
      </c>
    </row>
    <row r="559" spans="1:3" x14ac:dyDescent="0.25">
      <c r="A559" s="9" t="s">
        <v>414</v>
      </c>
      <c r="B559" s="12">
        <v>6453.8985491462345</v>
      </c>
      <c r="C559">
        <f>SAFADModel_final_000036[[#This Row],[Whole Building:Facility Total Electric Demand Power '[W'](Hourly) ]]/1000</f>
        <v>6.4538985491462348</v>
      </c>
    </row>
    <row r="560" spans="1:3" x14ac:dyDescent="0.25">
      <c r="A560" s="9" t="s">
        <v>415</v>
      </c>
      <c r="B560" s="12">
        <v>6501.3728845024998</v>
      </c>
      <c r="C560">
        <f>SAFADModel_final_000036[[#This Row],[Whole Building:Facility Total Electric Demand Power '[W'](Hourly) ]]/1000</f>
        <v>6.5013728845024996</v>
      </c>
    </row>
    <row r="561" spans="1:3" x14ac:dyDescent="0.25">
      <c r="A561" s="9" t="s">
        <v>416</v>
      </c>
      <c r="B561" s="12">
        <v>18495.276373657096</v>
      </c>
      <c r="C561">
        <f>SAFADModel_final_000036[[#This Row],[Whole Building:Facility Total Electric Demand Power '[W'](Hourly) ]]/1000</f>
        <v>18.495276373657095</v>
      </c>
    </row>
    <row r="562" spans="1:3" x14ac:dyDescent="0.25">
      <c r="A562" s="9" t="s">
        <v>417</v>
      </c>
      <c r="B562" s="12">
        <v>81216.373059646095</v>
      </c>
      <c r="C562">
        <f>SAFADModel_final_000036[[#This Row],[Whole Building:Facility Total Electric Demand Power '[W'](Hourly) ]]/1000</f>
        <v>81.216373059646102</v>
      </c>
    </row>
    <row r="563" spans="1:3" x14ac:dyDescent="0.25">
      <c r="A563" s="9" t="s">
        <v>418</v>
      </c>
      <c r="B563" s="12">
        <v>107112.65379371557</v>
      </c>
      <c r="C563">
        <f>SAFADModel_final_000036[[#This Row],[Whole Building:Facility Total Electric Demand Power '[W'](Hourly) ]]/1000</f>
        <v>107.11265379371557</v>
      </c>
    </row>
    <row r="564" spans="1:3" x14ac:dyDescent="0.25">
      <c r="A564" s="9" t="s">
        <v>419</v>
      </c>
      <c r="B564" s="12">
        <v>122572.7322130414</v>
      </c>
      <c r="C564">
        <f>SAFADModel_final_000036[[#This Row],[Whole Building:Facility Total Electric Demand Power '[W'](Hourly) ]]/1000</f>
        <v>122.57273221304139</v>
      </c>
    </row>
    <row r="565" spans="1:3" x14ac:dyDescent="0.25">
      <c r="A565" s="9" t="s">
        <v>420</v>
      </c>
      <c r="B565" s="12">
        <v>141598.6905242262</v>
      </c>
      <c r="C565">
        <f>SAFADModel_final_000036[[#This Row],[Whole Building:Facility Total Electric Demand Power '[W'](Hourly) ]]/1000</f>
        <v>141.59869052422621</v>
      </c>
    </row>
    <row r="566" spans="1:3" x14ac:dyDescent="0.25">
      <c r="A566" s="9" t="s">
        <v>421</v>
      </c>
      <c r="B566" s="12">
        <v>138444.34302677339</v>
      </c>
      <c r="C566">
        <f>SAFADModel_final_000036[[#This Row],[Whole Building:Facility Total Electric Demand Power '[W'](Hourly) ]]/1000</f>
        <v>138.4443430267734</v>
      </c>
    </row>
    <row r="567" spans="1:3" x14ac:dyDescent="0.25">
      <c r="A567" s="9" t="s">
        <v>422</v>
      </c>
      <c r="B567" s="12">
        <v>132065.02871999578</v>
      </c>
      <c r="C567">
        <f>SAFADModel_final_000036[[#This Row],[Whole Building:Facility Total Electric Demand Power '[W'](Hourly) ]]/1000</f>
        <v>132.06502871999578</v>
      </c>
    </row>
    <row r="568" spans="1:3" x14ac:dyDescent="0.25">
      <c r="A568" s="9" t="s">
        <v>423</v>
      </c>
      <c r="B568" s="12">
        <v>138993.0113340386</v>
      </c>
      <c r="C568">
        <f>SAFADModel_final_000036[[#This Row],[Whole Building:Facility Total Electric Demand Power '[W'](Hourly) ]]/1000</f>
        <v>138.99301133403861</v>
      </c>
    </row>
    <row r="569" spans="1:3" x14ac:dyDescent="0.25">
      <c r="A569" s="9" t="s">
        <v>424</v>
      </c>
      <c r="B569" s="12">
        <v>123115.09624582824</v>
      </c>
      <c r="C569">
        <f>SAFADModel_final_000036[[#This Row],[Whole Building:Facility Total Electric Demand Power '[W'](Hourly) ]]/1000</f>
        <v>123.11509624582824</v>
      </c>
    </row>
    <row r="570" spans="1:3" x14ac:dyDescent="0.25">
      <c r="A570" s="9" t="s">
        <v>425</v>
      </c>
      <c r="B570" s="12">
        <v>75865.640338957353</v>
      </c>
      <c r="C570">
        <f>SAFADModel_final_000036[[#This Row],[Whole Building:Facility Total Electric Demand Power '[W'](Hourly) ]]/1000</f>
        <v>75.865640338957348</v>
      </c>
    </row>
    <row r="571" spans="1:3" x14ac:dyDescent="0.25">
      <c r="A571" s="9" t="s">
        <v>426</v>
      </c>
      <c r="B571" s="12">
        <v>38798.275637231156</v>
      </c>
      <c r="C571">
        <f>SAFADModel_final_000036[[#This Row],[Whole Building:Facility Total Electric Demand Power '[W'](Hourly) ]]/1000</f>
        <v>38.798275637231157</v>
      </c>
    </row>
    <row r="572" spans="1:3" x14ac:dyDescent="0.25">
      <c r="A572" s="9" t="s">
        <v>427</v>
      </c>
      <c r="B572" s="12">
        <v>17308.172755906573</v>
      </c>
      <c r="C572">
        <f>SAFADModel_final_000036[[#This Row],[Whole Building:Facility Total Electric Demand Power '[W'](Hourly) ]]/1000</f>
        <v>17.308172755906572</v>
      </c>
    </row>
    <row r="573" spans="1:3" x14ac:dyDescent="0.25">
      <c r="A573" s="9" t="s">
        <v>428</v>
      </c>
      <c r="B573" s="12">
        <v>7410.2491602045056</v>
      </c>
      <c r="C573">
        <f>SAFADModel_final_000036[[#This Row],[Whole Building:Facility Total Electric Demand Power '[W'](Hourly) ]]/1000</f>
        <v>7.410249160204506</v>
      </c>
    </row>
    <row r="574" spans="1:3" x14ac:dyDescent="0.25">
      <c r="A574" s="9" t="s">
        <v>429</v>
      </c>
      <c r="B574" s="12">
        <v>6982.2897400228276</v>
      </c>
      <c r="C574">
        <f>SAFADModel_final_000036[[#This Row],[Whole Building:Facility Total Electric Demand Power '[W'](Hourly) ]]/1000</f>
        <v>6.9822897400228277</v>
      </c>
    </row>
    <row r="575" spans="1:3" x14ac:dyDescent="0.25">
      <c r="A575" s="9" t="s">
        <v>430</v>
      </c>
      <c r="B575" s="12">
        <v>6554.358002996094</v>
      </c>
      <c r="C575">
        <f>SAFADModel_final_000036[[#This Row],[Whole Building:Facility Total Electric Demand Power '[W'](Hourly) ]]/1000</f>
        <v>6.5543580029960937</v>
      </c>
    </row>
    <row r="576" spans="1:3" x14ac:dyDescent="0.25">
      <c r="A576" s="9" t="s">
        <v>431</v>
      </c>
      <c r="B576" s="12">
        <v>6539.5782663039317</v>
      </c>
      <c r="C576">
        <f>SAFADModel_final_000036[[#This Row],[Whole Building:Facility Total Electric Demand Power '[W'](Hourly) ]]/1000</f>
        <v>6.5395782663039315</v>
      </c>
    </row>
    <row r="577" spans="1:3" x14ac:dyDescent="0.25">
      <c r="A577" s="9" t="s">
        <v>432</v>
      </c>
      <c r="B577" s="12">
        <v>6525.7437984939797</v>
      </c>
      <c r="C577">
        <f>SAFADModel_final_000036[[#This Row],[Whole Building:Facility Total Electric Demand Power '[W'](Hourly) ]]/1000</f>
        <v>6.5257437984939797</v>
      </c>
    </row>
    <row r="578" spans="1:3" x14ac:dyDescent="0.25">
      <c r="A578" s="9" t="s">
        <v>433</v>
      </c>
      <c r="B578" s="12">
        <v>6511.8947192076348</v>
      </c>
      <c r="C578">
        <f>SAFADModel_final_000036[[#This Row],[Whole Building:Facility Total Electric Demand Power '[W'](Hourly) ]]/1000</f>
        <v>6.5118947192076346</v>
      </c>
    </row>
    <row r="579" spans="1:3" x14ac:dyDescent="0.25">
      <c r="A579" s="9" t="s">
        <v>434</v>
      </c>
      <c r="B579" s="12">
        <v>6504.8187998566136</v>
      </c>
      <c r="C579">
        <f>SAFADModel_final_000036[[#This Row],[Whole Building:Facility Total Electric Demand Power '[W'](Hourly) ]]/1000</f>
        <v>6.504818799856614</v>
      </c>
    </row>
    <row r="580" spans="1:3" x14ac:dyDescent="0.25">
      <c r="A580" s="9" t="s">
        <v>435</v>
      </c>
      <c r="B580" s="12">
        <v>6481.8146062066689</v>
      </c>
      <c r="C580">
        <f>SAFADModel_final_000036[[#This Row],[Whole Building:Facility Total Electric Demand Power '[W'](Hourly) ]]/1000</f>
        <v>6.4818146062066688</v>
      </c>
    </row>
    <row r="581" spans="1:3" x14ac:dyDescent="0.25">
      <c r="A581" s="9" t="s">
        <v>436</v>
      </c>
      <c r="B581" s="12">
        <v>6447.7048537504088</v>
      </c>
      <c r="C581">
        <f>SAFADModel_final_000036[[#This Row],[Whole Building:Facility Total Electric Demand Power '[W'](Hourly) ]]/1000</f>
        <v>6.4477048537504089</v>
      </c>
    </row>
    <row r="582" spans="1:3" x14ac:dyDescent="0.25">
      <c r="A582" s="9" t="s">
        <v>437</v>
      </c>
      <c r="B582" s="12">
        <v>6412.5011350912673</v>
      </c>
      <c r="C582">
        <f>SAFADModel_final_000036[[#This Row],[Whole Building:Facility Total Electric Demand Power '[W'](Hourly) ]]/1000</f>
        <v>6.4125011350912677</v>
      </c>
    </row>
    <row r="583" spans="1:3" x14ac:dyDescent="0.25">
      <c r="A583" s="9" t="s">
        <v>438</v>
      </c>
      <c r="B583" s="12">
        <v>6414.4575140050729</v>
      </c>
      <c r="C583">
        <f>SAFADModel_final_000036[[#This Row],[Whole Building:Facility Total Electric Demand Power '[W'](Hourly) ]]/1000</f>
        <v>6.4144575140050728</v>
      </c>
    </row>
    <row r="584" spans="1:3" x14ac:dyDescent="0.25">
      <c r="A584" s="9" t="s">
        <v>439</v>
      </c>
      <c r="B584" s="12">
        <v>6485.8369239288368</v>
      </c>
      <c r="C584">
        <f>SAFADModel_final_000036[[#This Row],[Whole Building:Facility Total Electric Demand Power '[W'](Hourly) ]]/1000</f>
        <v>6.4858369239288365</v>
      </c>
    </row>
    <row r="585" spans="1:3" x14ac:dyDescent="0.25">
      <c r="A585" s="9" t="s">
        <v>440</v>
      </c>
      <c r="B585" s="12">
        <v>17311.350784787446</v>
      </c>
      <c r="C585">
        <f>SAFADModel_final_000036[[#This Row],[Whole Building:Facility Total Electric Demand Power '[W'](Hourly) ]]/1000</f>
        <v>17.311350784787447</v>
      </c>
    </row>
    <row r="586" spans="1:3" x14ac:dyDescent="0.25">
      <c r="A586" s="9" t="s">
        <v>441</v>
      </c>
      <c r="B586" s="12">
        <v>90338.927700289409</v>
      </c>
      <c r="C586">
        <f>SAFADModel_final_000036[[#This Row],[Whole Building:Facility Total Electric Demand Power '[W'](Hourly) ]]/1000</f>
        <v>90.338927700289403</v>
      </c>
    </row>
    <row r="587" spans="1:3" x14ac:dyDescent="0.25">
      <c r="A587" s="9" t="s">
        <v>442</v>
      </c>
      <c r="B587" s="12">
        <v>120543.12925451384</v>
      </c>
      <c r="C587">
        <f>SAFADModel_final_000036[[#This Row],[Whole Building:Facility Total Electric Demand Power '[W'](Hourly) ]]/1000</f>
        <v>120.54312925451384</v>
      </c>
    </row>
    <row r="588" spans="1:3" x14ac:dyDescent="0.25">
      <c r="A588" s="9" t="s">
        <v>443</v>
      </c>
      <c r="B588" s="12">
        <v>129464.67152551084</v>
      </c>
      <c r="C588">
        <f>SAFADModel_final_000036[[#This Row],[Whole Building:Facility Total Electric Demand Power '[W'](Hourly) ]]/1000</f>
        <v>129.46467152551085</v>
      </c>
    </row>
    <row r="589" spans="1:3" x14ac:dyDescent="0.25">
      <c r="A589" s="9" t="s">
        <v>444</v>
      </c>
      <c r="B589" s="12">
        <v>127456.8287505854</v>
      </c>
      <c r="C589">
        <f>SAFADModel_final_000036[[#This Row],[Whole Building:Facility Total Electric Demand Power '[W'](Hourly) ]]/1000</f>
        <v>127.4568287505854</v>
      </c>
    </row>
    <row r="590" spans="1:3" x14ac:dyDescent="0.25">
      <c r="A590" s="9" t="s">
        <v>445</v>
      </c>
      <c r="B590" s="12">
        <v>127491.56687351293</v>
      </c>
      <c r="C590">
        <f>SAFADModel_final_000036[[#This Row],[Whole Building:Facility Total Electric Demand Power '[W'](Hourly) ]]/1000</f>
        <v>127.49156687351292</v>
      </c>
    </row>
    <row r="591" spans="1:3" x14ac:dyDescent="0.25">
      <c r="A591" s="9" t="s">
        <v>446</v>
      </c>
      <c r="B591" s="12">
        <v>138316.21401899759</v>
      </c>
      <c r="C591">
        <f>SAFADModel_final_000036[[#This Row],[Whole Building:Facility Total Electric Demand Power '[W'](Hourly) ]]/1000</f>
        <v>138.31621401899758</v>
      </c>
    </row>
    <row r="592" spans="1:3" x14ac:dyDescent="0.25">
      <c r="A592" s="9" t="s">
        <v>447</v>
      </c>
      <c r="B592" s="12">
        <v>142859.94930001325</v>
      </c>
      <c r="C592">
        <f>SAFADModel_final_000036[[#This Row],[Whole Building:Facility Total Electric Demand Power '[W'](Hourly) ]]/1000</f>
        <v>142.85994930001326</v>
      </c>
    </row>
    <row r="593" spans="1:3" x14ac:dyDescent="0.25">
      <c r="A593" s="9" t="s">
        <v>448</v>
      </c>
      <c r="B593" s="12">
        <v>147721.08273849299</v>
      </c>
      <c r="C593">
        <f>SAFADModel_final_000036[[#This Row],[Whole Building:Facility Total Electric Demand Power '[W'](Hourly) ]]/1000</f>
        <v>147.72108273849298</v>
      </c>
    </row>
    <row r="594" spans="1:3" x14ac:dyDescent="0.25">
      <c r="A594" s="9" t="s">
        <v>449</v>
      </c>
      <c r="B594" s="12">
        <v>136304.0278372711</v>
      </c>
      <c r="C594">
        <f>SAFADModel_final_000036[[#This Row],[Whole Building:Facility Total Electric Demand Power '[W'](Hourly) ]]/1000</f>
        <v>136.30402783727109</v>
      </c>
    </row>
    <row r="595" spans="1:3" x14ac:dyDescent="0.25">
      <c r="A595" s="9" t="s">
        <v>450</v>
      </c>
      <c r="B595" s="12">
        <v>69070.06245224693</v>
      </c>
      <c r="C595">
        <f>SAFADModel_final_000036[[#This Row],[Whole Building:Facility Total Electric Demand Power '[W'](Hourly) ]]/1000</f>
        <v>69.07006245224693</v>
      </c>
    </row>
    <row r="596" spans="1:3" x14ac:dyDescent="0.25">
      <c r="A596" s="9" t="s">
        <v>451</v>
      </c>
      <c r="B596" s="12">
        <v>51274.212887542351</v>
      </c>
      <c r="C596">
        <f>SAFADModel_final_000036[[#This Row],[Whole Building:Facility Total Electric Demand Power '[W'](Hourly) ]]/1000</f>
        <v>51.274212887542355</v>
      </c>
    </row>
    <row r="597" spans="1:3" x14ac:dyDescent="0.25">
      <c r="A597" s="9" t="s">
        <v>452</v>
      </c>
      <c r="B597" s="12">
        <v>37911.630092908985</v>
      </c>
      <c r="C597">
        <f>SAFADModel_final_000036[[#This Row],[Whole Building:Facility Total Electric Demand Power '[W'](Hourly) ]]/1000</f>
        <v>37.911630092908986</v>
      </c>
    </row>
    <row r="598" spans="1:3" x14ac:dyDescent="0.25">
      <c r="A598" s="9" t="s">
        <v>453</v>
      </c>
      <c r="B598" s="12">
        <v>6572.8120083256445</v>
      </c>
      <c r="C598">
        <f>SAFADModel_final_000036[[#This Row],[Whole Building:Facility Total Electric Demand Power '[W'](Hourly) ]]/1000</f>
        <v>6.5728120083256441</v>
      </c>
    </row>
    <row r="599" spans="1:3" x14ac:dyDescent="0.25">
      <c r="A599" s="9" t="s">
        <v>454</v>
      </c>
      <c r="B599" s="12">
        <v>6561.4420826380492</v>
      </c>
      <c r="C599">
        <f>SAFADModel_final_000036[[#This Row],[Whole Building:Facility Total Electric Demand Power '[W'](Hourly) ]]/1000</f>
        <v>6.5614420826380488</v>
      </c>
    </row>
    <row r="600" spans="1:3" x14ac:dyDescent="0.25">
      <c r="A600" s="9" t="s">
        <v>455</v>
      </c>
      <c r="B600" s="12">
        <v>6552.6193957761279</v>
      </c>
      <c r="C600">
        <f>SAFADModel_final_000036[[#This Row],[Whole Building:Facility Total Electric Demand Power '[W'](Hourly) ]]/1000</f>
        <v>6.5526193957761283</v>
      </c>
    </row>
    <row r="601" spans="1:3" x14ac:dyDescent="0.25">
      <c r="A601" s="9" t="s">
        <v>456</v>
      </c>
      <c r="B601" s="12">
        <v>6542.3408793779299</v>
      </c>
      <c r="C601">
        <f>SAFADModel_final_000036[[#This Row],[Whole Building:Facility Total Electric Demand Power '[W'](Hourly) ]]/1000</f>
        <v>6.5423408793779299</v>
      </c>
    </row>
    <row r="602" spans="1:3" x14ac:dyDescent="0.25">
      <c r="A602" s="9" t="s">
        <v>457</v>
      </c>
      <c r="B602" s="12">
        <v>6533.2432636064195</v>
      </c>
      <c r="C602">
        <f>SAFADModel_final_000036[[#This Row],[Whole Building:Facility Total Electric Demand Power '[W'](Hourly) ]]/1000</f>
        <v>6.5332432636064199</v>
      </c>
    </row>
    <row r="603" spans="1:3" x14ac:dyDescent="0.25">
      <c r="A603" s="9" t="s">
        <v>458</v>
      </c>
      <c r="B603" s="12">
        <v>6520.5869306004706</v>
      </c>
      <c r="C603">
        <f>SAFADModel_final_000036[[#This Row],[Whole Building:Facility Total Electric Demand Power '[W'](Hourly) ]]/1000</f>
        <v>6.5205869306004702</v>
      </c>
    </row>
    <row r="604" spans="1:3" x14ac:dyDescent="0.25">
      <c r="A604" s="9" t="s">
        <v>459</v>
      </c>
      <c r="B604" s="12">
        <v>6499.0746583220143</v>
      </c>
      <c r="C604">
        <f>SAFADModel_final_000036[[#This Row],[Whole Building:Facility Total Electric Demand Power '[W'](Hourly) ]]/1000</f>
        <v>6.499074658322014</v>
      </c>
    </row>
    <row r="605" spans="1:3" x14ac:dyDescent="0.25">
      <c r="A605" s="9" t="s">
        <v>460</v>
      </c>
      <c r="B605" s="12">
        <v>6473.9310786904343</v>
      </c>
      <c r="C605">
        <f>SAFADModel_final_000036[[#This Row],[Whole Building:Facility Total Electric Demand Power '[W'](Hourly) ]]/1000</f>
        <v>6.473931078690434</v>
      </c>
    </row>
    <row r="606" spans="1:3" x14ac:dyDescent="0.25">
      <c r="A606" s="9" t="s">
        <v>461</v>
      </c>
      <c r="B606" s="12">
        <v>6454.1116163478009</v>
      </c>
      <c r="C606">
        <f>SAFADModel_final_000036[[#This Row],[Whole Building:Facility Total Electric Demand Power '[W'](Hourly) ]]/1000</f>
        <v>6.4541116163478005</v>
      </c>
    </row>
    <row r="607" spans="1:3" x14ac:dyDescent="0.25">
      <c r="A607" s="9" t="s">
        <v>462</v>
      </c>
      <c r="B607" s="12">
        <v>6451.9767612917904</v>
      </c>
      <c r="C607">
        <f>SAFADModel_final_000036[[#This Row],[Whole Building:Facility Total Electric Demand Power '[W'](Hourly) ]]/1000</f>
        <v>6.4519767612917907</v>
      </c>
    </row>
    <row r="608" spans="1:3" x14ac:dyDescent="0.25">
      <c r="A608" s="9" t="s">
        <v>463</v>
      </c>
      <c r="B608" s="12">
        <v>6485.4838146188195</v>
      </c>
      <c r="C608">
        <f>SAFADModel_final_000036[[#This Row],[Whole Building:Facility Total Electric Demand Power '[W'](Hourly) ]]/1000</f>
        <v>6.4854838146188198</v>
      </c>
    </row>
    <row r="609" spans="1:3" x14ac:dyDescent="0.25">
      <c r="A609" s="9" t="s">
        <v>464</v>
      </c>
      <c r="B609" s="12">
        <v>21477.717990601606</v>
      </c>
      <c r="C609">
        <f>SAFADModel_final_000036[[#This Row],[Whole Building:Facility Total Electric Demand Power '[W'](Hourly) ]]/1000</f>
        <v>21.477717990601608</v>
      </c>
    </row>
    <row r="610" spans="1:3" x14ac:dyDescent="0.25">
      <c r="A610" s="9" t="s">
        <v>465</v>
      </c>
      <c r="B610" s="12">
        <v>74062.773345953276</v>
      </c>
      <c r="C610">
        <f>SAFADModel_final_000036[[#This Row],[Whole Building:Facility Total Electric Demand Power '[W'](Hourly) ]]/1000</f>
        <v>74.062773345953275</v>
      </c>
    </row>
    <row r="611" spans="1:3" x14ac:dyDescent="0.25">
      <c r="A611" s="9" t="s">
        <v>466</v>
      </c>
      <c r="B611" s="12">
        <v>118255.01941450466</v>
      </c>
      <c r="C611">
        <f>SAFADModel_final_000036[[#This Row],[Whole Building:Facility Total Electric Demand Power '[W'](Hourly) ]]/1000</f>
        <v>118.25501941450466</v>
      </c>
    </row>
    <row r="612" spans="1:3" x14ac:dyDescent="0.25">
      <c r="A612" s="9" t="s">
        <v>467</v>
      </c>
      <c r="B612" s="12">
        <v>119426.2858462142</v>
      </c>
      <c r="C612">
        <f>SAFADModel_final_000036[[#This Row],[Whole Building:Facility Total Electric Demand Power '[W'](Hourly) ]]/1000</f>
        <v>119.4262858462142</v>
      </c>
    </row>
    <row r="613" spans="1:3" x14ac:dyDescent="0.25">
      <c r="A613" s="9" t="s">
        <v>468</v>
      </c>
      <c r="B613" s="12">
        <v>122655.24804502119</v>
      </c>
      <c r="C613">
        <f>SAFADModel_final_000036[[#This Row],[Whole Building:Facility Total Electric Demand Power '[W'](Hourly) ]]/1000</f>
        <v>122.65524804502118</v>
      </c>
    </row>
    <row r="614" spans="1:3" x14ac:dyDescent="0.25">
      <c r="A614" s="9" t="s">
        <v>469</v>
      </c>
      <c r="B614" s="12">
        <v>128405.75326914583</v>
      </c>
      <c r="C614">
        <f>SAFADModel_final_000036[[#This Row],[Whole Building:Facility Total Electric Demand Power '[W'](Hourly) ]]/1000</f>
        <v>128.40575326914583</v>
      </c>
    </row>
    <row r="615" spans="1:3" x14ac:dyDescent="0.25">
      <c r="A615" s="9" t="s">
        <v>470</v>
      </c>
      <c r="B615" s="12">
        <v>133384.75547728271</v>
      </c>
      <c r="C615">
        <f>SAFADModel_final_000036[[#This Row],[Whole Building:Facility Total Electric Demand Power '[W'](Hourly) ]]/1000</f>
        <v>133.38475547728271</v>
      </c>
    </row>
    <row r="616" spans="1:3" x14ac:dyDescent="0.25">
      <c r="A616" s="9" t="s">
        <v>471</v>
      </c>
      <c r="B616" s="12">
        <v>125543.96307652781</v>
      </c>
      <c r="C616">
        <f>SAFADModel_final_000036[[#This Row],[Whole Building:Facility Total Electric Demand Power '[W'](Hourly) ]]/1000</f>
        <v>125.54396307652782</v>
      </c>
    </row>
    <row r="617" spans="1:3" x14ac:dyDescent="0.25">
      <c r="A617" s="9" t="s">
        <v>472</v>
      </c>
      <c r="B617" s="12">
        <v>112796.2613359191</v>
      </c>
      <c r="C617">
        <f>SAFADModel_final_000036[[#This Row],[Whole Building:Facility Total Electric Demand Power '[W'](Hourly) ]]/1000</f>
        <v>112.7962613359191</v>
      </c>
    </row>
    <row r="618" spans="1:3" x14ac:dyDescent="0.25">
      <c r="A618" s="9" t="s">
        <v>473</v>
      </c>
      <c r="B618" s="12">
        <v>100626.29870149239</v>
      </c>
      <c r="C618">
        <f>SAFADModel_final_000036[[#This Row],[Whole Building:Facility Total Electric Demand Power '[W'](Hourly) ]]/1000</f>
        <v>100.62629870149239</v>
      </c>
    </row>
    <row r="619" spans="1:3" x14ac:dyDescent="0.25">
      <c r="A619" s="9" t="s">
        <v>474</v>
      </c>
      <c r="B619" s="12">
        <v>43047.213696199578</v>
      </c>
      <c r="C619">
        <f>SAFADModel_final_000036[[#This Row],[Whole Building:Facility Total Electric Demand Power '[W'](Hourly) ]]/1000</f>
        <v>43.047213696199577</v>
      </c>
    </row>
    <row r="620" spans="1:3" x14ac:dyDescent="0.25">
      <c r="A620" s="9" t="s">
        <v>475</v>
      </c>
      <c r="B620" s="12">
        <v>23851.499460820589</v>
      </c>
      <c r="C620">
        <f>SAFADModel_final_000036[[#This Row],[Whole Building:Facility Total Electric Demand Power '[W'](Hourly) ]]/1000</f>
        <v>23.851499460820587</v>
      </c>
    </row>
    <row r="621" spans="1:3" x14ac:dyDescent="0.25">
      <c r="A621" s="9" t="s">
        <v>476</v>
      </c>
      <c r="B621" s="12">
        <v>15604.456787301839</v>
      </c>
      <c r="C621">
        <f>SAFADModel_final_000036[[#This Row],[Whole Building:Facility Total Electric Demand Power '[W'](Hourly) ]]/1000</f>
        <v>15.604456787301839</v>
      </c>
    </row>
    <row r="622" spans="1:3" x14ac:dyDescent="0.25">
      <c r="A622" s="9" t="s">
        <v>477</v>
      </c>
      <c r="B622" s="12">
        <v>11052.006358879751</v>
      </c>
      <c r="C622">
        <f>SAFADModel_final_000036[[#This Row],[Whole Building:Facility Total Electric Demand Power '[W'](Hourly) ]]/1000</f>
        <v>11.052006358879751</v>
      </c>
    </row>
    <row r="623" spans="1:3" x14ac:dyDescent="0.25">
      <c r="A623" s="9" t="s">
        <v>478</v>
      </c>
      <c r="B623" s="12">
        <v>6540.2576345817552</v>
      </c>
      <c r="C623">
        <f>SAFADModel_final_000036[[#This Row],[Whole Building:Facility Total Electric Demand Power '[W'](Hourly) ]]/1000</f>
        <v>6.5402576345817556</v>
      </c>
    </row>
    <row r="624" spans="1:3" x14ac:dyDescent="0.25">
      <c r="A624" s="9" t="s">
        <v>479</v>
      </c>
      <c r="B624" s="12">
        <v>6565.5224546823702</v>
      </c>
      <c r="C624">
        <f>SAFADModel_final_000036[[#This Row],[Whole Building:Facility Total Electric Demand Power '[W'](Hourly) ]]/1000</f>
        <v>6.5655224546823705</v>
      </c>
    </row>
    <row r="625" spans="1:3" x14ac:dyDescent="0.25">
      <c r="A625" s="9" t="s">
        <v>480</v>
      </c>
      <c r="B625" s="12">
        <v>6579.1218218688564</v>
      </c>
      <c r="C625">
        <f>SAFADModel_final_000036[[#This Row],[Whole Building:Facility Total Electric Demand Power '[W'](Hourly) ]]/1000</f>
        <v>6.5791218218688563</v>
      </c>
    </row>
    <row r="626" spans="1:3" x14ac:dyDescent="0.25">
      <c r="A626" s="9" t="s">
        <v>677</v>
      </c>
      <c r="B626" s="12">
        <v>6567.0949115749609</v>
      </c>
      <c r="C626">
        <f>SAFADModel_final_000036[[#This Row],[Whole Building:Facility Total Electric Demand Power '[W'](Hourly) ]]/1000</f>
        <v>6.5670949115749613</v>
      </c>
    </row>
    <row r="627" spans="1:3" x14ac:dyDescent="0.25">
      <c r="A627" s="9" t="s">
        <v>678</v>
      </c>
      <c r="B627" s="12">
        <v>6549.0217892398832</v>
      </c>
      <c r="C627">
        <f>SAFADModel_final_000036[[#This Row],[Whole Building:Facility Total Electric Demand Power '[W'](Hourly) ]]/1000</f>
        <v>6.549021789239883</v>
      </c>
    </row>
    <row r="628" spans="1:3" x14ac:dyDescent="0.25">
      <c r="A628" s="9" t="s">
        <v>679</v>
      </c>
      <c r="B628" s="12">
        <v>6526.9798166832124</v>
      </c>
      <c r="C628">
        <f>SAFADModel_final_000036[[#This Row],[Whole Building:Facility Total Electric Demand Power '[W'](Hourly) ]]/1000</f>
        <v>6.5269798166832125</v>
      </c>
    </row>
    <row r="629" spans="1:3" x14ac:dyDescent="0.25">
      <c r="A629" s="9" t="s">
        <v>680</v>
      </c>
      <c r="B629" s="12">
        <v>6493.4576578258175</v>
      </c>
      <c r="C629">
        <f>SAFADModel_final_000036[[#This Row],[Whole Building:Facility Total Electric Demand Power '[W'](Hourly) ]]/1000</f>
        <v>6.4934576578258172</v>
      </c>
    </row>
    <row r="630" spans="1:3" x14ac:dyDescent="0.25">
      <c r="A630" s="9" t="s">
        <v>681</v>
      </c>
      <c r="B630" s="12">
        <v>6454.9591590893642</v>
      </c>
      <c r="C630">
        <f>SAFADModel_final_000036[[#This Row],[Whole Building:Facility Total Electric Demand Power '[W'](Hourly) ]]/1000</f>
        <v>6.4549591590893645</v>
      </c>
    </row>
    <row r="631" spans="1:3" x14ac:dyDescent="0.25">
      <c r="A631" s="9" t="s">
        <v>682</v>
      </c>
      <c r="B631" s="12">
        <v>6432.6925620323964</v>
      </c>
      <c r="C631">
        <f>SAFADModel_final_000036[[#This Row],[Whole Building:Facility Total Electric Demand Power '[W'](Hourly) ]]/1000</f>
        <v>6.432692562032396</v>
      </c>
    </row>
    <row r="632" spans="1:3" x14ac:dyDescent="0.25">
      <c r="A632" s="9" t="s">
        <v>683</v>
      </c>
      <c r="B632" s="12">
        <v>6455.9021662083915</v>
      </c>
      <c r="C632">
        <f>SAFADModel_final_000036[[#This Row],[Whole Building:Facility Total Electric Demand Power '[W'](Hourly) ]]/1000</f>
        <v>6.4559021662083911</v>
      </c>
    </row>
    <row r="633" spans="1:3" x14ac:dyDescent="0.25">
      <c r="A633" s="9" t="s">
        <v>684</v>
      </c>
      <c r="B633" s="12">
        <v>6503.8271334417996</v>
      </c>
      <c r="C633">
        <f>SAFADModel_final_000036[[#This Row],[Whole Building:Facility Total Electric Demand Power '[W'](Hourly) ]]/1000</f>
        <v>6.5038271334417992</v>
      </c>
    </row>
    <row r="634" spans="1:3" x14ac:dyDescent="0.25">
      <c r="A634" s="9" t="s">
        <v>685</v>
      </c>
      <c r="B634" s="12">
        <v>44933.67711466804</v>
      </c>
      <c r="C634">
        <f>SAFADModel_final_000036[[#This Row],[Whole Building:Facility Total Electric Demand Power '[W'](Hourly) ]]/1000</f>
        <v>44.933677114668043</v>
      </c>
    </row>
    <row r="635" spans="1:3" x14ac:dyDescent="0.25">
      <c r="A635" s="9" t="s">
        <v>686</v>
      </c>
      <c r="B635" s="12">
        <v>66022.004683883439</v>
      </c>
      <c r="C635">
        <f>SAFADModel_final_000036[[#This Row],[Whole Building:Facility Total Electric Demand Power '[W'](Hourly) ]]/1000</f>
        <v>66.022004683883438</v>
      </c>
    </row>
    <row r="636" spans="1:3" x14ac:dyDescent="0.25">
      <c r="A636" s="9" t="s">
        <v>687</v>
      </c>
      <c r="B636" s="12">
        <v>79126.309258228692</v>
      </c>
      <c r="C636">
        <f>SAFADModel_final_000036[[#This Row],[Whole Building:Facility Total Electric Demand Power '[W'](Hourly) ]]/1000</f>
        <v>79.126309258228687</v>
      </c>
    </row>
    <row r="637" spans="1:3" x14ac:dyDescent="0.25">
      <c r="A637" s="9" t="s">
        <v>688</v>
      </c>
      <c r="B637" s="12">
        <v>75982.138955206334</v>
      </c>
      <c r="C637">
        <f>SAFADModel_final_000036[[#This Row],[Whole Building:Facility Total Electric Demand Power '[W'](Hourly) ]]/1000</f>
        <v>75.982138955206338</v>
      </c>
    </row>
    <row r="638" spans="1:3" x14ac:dyDescent="0.25">
      <c r="A638" s="9" t="s">
        <v>689</v>
      </c>
      <c r="B638" s="12">
        <v>55273.586875960638</v>
      </c>
      <c r="C638">
        <f>SAFADModel_final_000036[[#This Row],[Whole Building:Facility Total Electric Demand Power '[W'](Hourly) ]]/1000</f>
        <v>55.273586875960639</v>
      </c>
    </row>
    <row r="639" spans="1:3" x14ac:dyDescent="0.25">
      <c r="A639" s="9" t="s">
        <v>690</v>
      </c>
      <c r="B639" s="12">
        <v>49504.015941840596</v>
      </c>
      <c r="C639">
        <f>SAFADModel_final_000036[[#This Row],[Whole Building:Facility Total Electric Demand Power '[W'](Hourly) ]]/1000</f>
        <v>49.504015941840599</v>
      </c>
    </row>
    <row r="640" spans="1:3" x14ac:dyDescent="0.25">
      <c r="A640" s="9" t="s">
        <v>691</v>
      </c>
      <c r="B640" s="12">
        <v>48626.305115364514</v>
      </c>
      <c r="C640">
        <f>SAFADModel_final_000036[[#This Row],[Whole Building:Facility Total Electric Demand Power '[W'](Hourly) ]]/1000</f>
        <v>48.626305115364516</v>
      </c>
    </row>
    <row r="641" spans="1:3" x14ac:dyDescent="0.25">
      <c r="A641" s="9" t="s">
        <v>692</v>
      </c>
      <c r="B641" s="12">
        <v>42967.086080792033</v>
      </c>
      <c r="C641">
        <f>SAFADModel_final_000036[[#This Row],[Whole Building:Facility Total Electric Demand Power '[W'](Hourly) ]]/1000</f>
        <v>42.967086080792029</v>
      </c>
    </row>
    <row r="642" spans="1:3" x14ac:dyDescent="0.25">
      <c r="A642" s="9" t="s">
        <v>693</v>
      </c>
      <c r="B642" s="12">
        <v>35713.306738916399</v>
      </c>
      <c r="C642">
        <f>SAFADModel_final_000036[[#This Row],[Whole Building:Facility Total Electric Demand Power '[W'](Hourly) ]]/1000</f>
        <v>35.713306738916401</v>
      </c>
    </row>
    <row r="643" spans="1:3" x14ac:dyDescent="0.25">
      <c r="A643" s="9" t="s">
        <v>694</v>
      </c>
      <c r="B643" s="12">
        <v>29216.163368060214</v>
      </c>
      <c r="C643">
        <f>SAFADModel_final_000036[[#This Row],[Whole Building:Facility Total Electric Demand Power '[W'](Hourly) ]]/1000</f>
        <v>29.216163368060215</v>
      </c>
    </row>
    <row r="644" spans="1:3" x14ac:dyDescent="0.25">
      <c r="A644" s="9" t="s">
        <v>695</v>
      </c>
      <c r="B644" s="12">
        <v>22546.460764763284</v>
      </c>
      <c r="C644">
        <f>SAFADModel_final_000036[[#This Row],[Whole Building:Facility Total Electric Demand Power '[W'](Hourly) ]]/1000</f>
        <v>22.546460764763285</v>
      </c>
    </row>
    <row r="645" spans="1:3" x14ac:dyDescent="0.25">
      <c r="A645" s="9" t="s">
        <v>696</v>
      </c>
      <c r="B645" s="12">
        <v>12982.778942050849</v>
      </c>
      <c r="C645">
        <f>SAFADModel_final_000036[[#This Row],[Whole Building:Facility Total Electric Demand Power '[W'](Hourly) ]]/1000</f>
        <v>12.982778942050849</v>
      </c>
    </row>
    <row r="646" spans="1:3" x14ac:dyDescent="0.25">
      <c r="A646" s="9" t="s">
        <v>697</v>
      </c>
      <c r="B646" s="12">
        <v>12099.193588586495</v>
      </c>
      <c r="C646">
        <f>SAFADModel_final_000036[[#This Row],[Whole Building:Facility Total Electric Demand Power '[W'](Hourly) ]]/1000</f>
        <v>12.099193588586495</v>
      </c>
    </row>
    <row r="647" spans="1:3" x14ac:dyDescent="0.25">
      <c r="A647" s="9" t="s">
        <v>698</v>
      </c>
      <c r="B647" s="12">
        <v>6644.4623448715511</v>
      </c>
      <c r="C647">
        <f>SAFADModel_final_000036[[#This Row],[Whole Building:Facility Total Electric Demand Power '[W'](Hourly) ]]/1000</f>
        <v>6.6444623448715507</v>
      </c>
    </row>
    <row r="648" spans="1:3" x14ac:dyDescent="0.25">
      <c r="A648" s="9" t="s">
        <v>699</v>
      </c>
      <c r="B648" s="12">
        <v>6620.3559531624242</v>
      </c>
      <c r="C648">
        <f>SAFADModel_final_000036[[#This Row],[Whole Building:Facility Total Electric Demand Power '[W'](Hourly) ]]/1000</f>
        <v>6.6203559531624245</v>
      </c>
    </row>
    <row r="649" spans="1:3" x14ac:dyDescent="0.25">
      <c r="A649" s="9" t="s">
        <v>700</v>
      </c>
      <c r="B649" s="12">
        <v>6607.172987101163</v>
      </c>
      <c r="C649">
        <f>SAFADModel_final_000036[[#This Row],[Whole Building:Facility Total Electric Demand Power '[W'](Hourly) ]]/1000</f>
        <v>6.6071729871011629</v>
      </c>
    </row>
    <row r="650" spans="1:3" x14ac:dyDescent="0.25">
      <c r="A650" s="9" t="s">
        <v>701</v>
      </c>
      <c r="B650" s="12">
        <v>6589.5606797708388</v>
      </c>
      <c r="C650">
        <f>SAFADModel_final_000036[[#This Row],[Whole Building:Facility Total Electric Demand Power '[W'](Hourly) ]]/1000</f>
        <v>6.5895606797708384</v>
      </c>
    </row>
    <row r="651" spans="1:3" x14ac:dyDescent="0.25">
      <c r="A651" s="9" t="s">
        <v>702</v>
      </c>
      <c r="B651" s="12">
        <v>6573.1205750333711</v>
      </c>
      <c r="C651">
        <f>SAFADModel_final_000036[[#This Row],[Whole Building:Facility Total Electric Demand Power '[W'](Hourly) ]]/1000</f>
        <v>6.5731205750333714</v>
      </c>
    </row>
    <row r="652" spans="1:3" x14ac:dyDescent="0.25">
      <c r="A652" s="9" t="s">
        <v>703</v>
      </c>
      <c r="B652" s="12">
        <v>6563.4894845760928</v>
      </c>
      <c r="C652">
        <f>SAFADModel_final_000036[[#This Row],[Whole Building:Facility Total Electric Demand Power '[W'](Hourly) ]]/1000</f>
        <v>6.5634894845760927</v>
      </c>
    </row>
    <row r="653" spans="1:3" x14ac:dyDescent="0.25">
      <c r="A653" s="9" t="s">
        <v>704</v>
      </c>
      <c r="B653" s="12">
        <v>6551.3799424780482</v>
      </c>
      <c r="C653">
        <f>SAFADModel_final_000036[[#This Row],[Whole Building:Facility Total Electric Demand Power '[W'](Hourly) ]]/1000</f>
        <v>6.5513799424780483</v>
      </c>
    </row>
    <row r="654" spans="1:3" x14ac:dyDescent="0.25">
      <c r="A654" s="9" t="s">
        <v>705</v>
      </c>
      <c r="B654" s="12">
        <v>6535.0064727425488</v>
      </c>
      <c r="C654">
        <f>SAFADModel_final_000036[[#This Row],[Whole Building:Facility Total Electric Demand Power '[W'](Hourly) ]]/1000</f>
        <v>6.5350064727425492</v>
      </c>
    </row>
    <row r="655" spans="1:3" x14ac:dyDescent="0.25">
      <c r="A655" s="9" t="s">
        <v>706</v>
      </c>
      <c r="B655" s="12">
        <v>6540.8272979382264</v>
      </c>
      <c r="C655">
        <f>SAFADModel_final_000036[[#This Row],[Whole Building:Facility Total Electric Demand Power '[W'](Hourly) ]]/1000</f>
        <v>6.5408272979382263</v>
      </c>
    </row>
    <row r="656" spans="1:3" x14ac:dyDescent="0.25">
      <c r="A656" s="9" t="s">
        <v>707</v>
      </c>
      <c r="B656" s="12">
        <v>6581.7188690668918</v>
      </c>
      <c r="C656">
        <f>SAFADModel_final_000036[[#This Row],[Whole Building:Facility Total Electric Demand Power '[W'](Hourly) ]]/1000</f>
        <v>6.5817188690668917</v>
      </c>
    </row>
    <row r="657" spans="1:3" x14ac:dyDescent="0.25">
      <c r="A657" s="9" t="s">
        <v>708</v>
      </c>
      <c r="B657" s="12">
        <v>6625.6418318239375</v>
      </c>
      <c r="C657">
        <f>SAFADModel_final_000036[[#This Row],[Whole Building:Facility Total Electric Demand Power '[W'](Hourly) ]]/1000</f>
        <v>6.6256418318239376</v>
      </c>
    </row>
    <row r="658" spans="1:3" x14ac:dyDescent="0.25">
      <c r="A658" s="9" t="s">
        <v>709</v>
      </c>
      <c r="B658" s="12">
        <v>6661.7123629378775</v>
      </c>
      <c r="C658">
        <f>SAFADModel_final_000036[[#This Row],[Whole Building:Facility Total Electric Demand Power '[W'](Hourly) ]]/1000</f>
        <v>6.6617123629378776</v>
      </c>
    </row>
    <row r="659" spans="1:3" x14ac:dyDescent="0.25">
      <c r="A659" s="9" t="s">
        <v>710</v>
      </c>
      <c r="B659" s="12">
        <v>6686.6796631260595</v>
      </c>
      <c r="C659">
        <f>SAFADModel_final_000036[[#This Row],[Whole Building:Facility Total Electric Demand Power '[W'](Hourly) ]]/1000</f>
        <v>6.6866796631260597</v>
      </c>
    </row>
    <row r="660" spans="1:3" x14ac:dyDescent="0.25">
      <c r="A660" s="9" t="s">
        <v>711</v>
      </c>
      <c r="B660" s="12">
        <v>6701.732583710399</v>
      </c>
      <c r="C660">
        <f>SAFADModel_final_000036[[#This Row],[Whole Building:Facility Total Electric Demand Power '[W'](Hourly) ]]/1000</f>
        <v>6.7017325837103989</v>
      </c>
    </row>
    <row r="661" spans="1:3" x14ac:dyDescent="0.25">
      <c r="A661" s="9" t="s">
        <v>712</v>
      </c>
      <c r="B661" s="12">
        <v>6712.3845963372114</v>
      </c>
      <c r="C661">
        <f>SAFADModel_final_000036[[#This Row],[Whole Building:Facility Total Electric Demand Power '[W'](Hourly) ]]/1000</f>
        <v>6.7123845963372117</v>
      </c>
    </row>
    <row r="662" spans="1:3" x14ac:dyDescent="0.25">
      <c r="A662" s="9" t="s">
        <v>713</v>
      </c>
      <c r="B662" s="12">
        <v>6714.3762648779084</v>
      </c>
      <c r="C662">
        <f>SAFADModel_final_000036[[#This Row],[Whole Building:Facility Total Electric Demand Power '[W'](Hourly) ]]/1000</f>
        <v>6.7143762648779086</v>
      </c>
    </row>
    <row r="663" spans="1:3" x14ac:dyDescent="0.25">
      <c r="A663" s="9" t="s">
        <v>714</v>
      </c>
      <c r="B663" s="12">
        <v>6708.7038420174249</v>
      </c>
      <c r="C663">
        <f>SAFADModel_final_000036[[#This Row],[Whole Building:Facility Total Electric Demand Power '[W'](Hourly) ]]/1000</f>
        <v>6.7087038420174245</v>
      </c>
    </row>
    <row r="664" spans="1:3" x14ac:dyDescent="0.25">
      <c r="A664" s="9" t="s">
        <v>715</v>
      </c>
      <c r="B664" s="12">
        <v>6690.9804558120086</v>
      </c>
      <c r="C664">
        <f>SAFADModel_final_000036[[#This Row],[Whole Building:Facility Total Electric Demand Power '[W'](Hourly) ]]/1000</f>
        <v>6.6909804558120083</v>
      </c>
    </row>
    <row r="665" spans="1:3" x14ac:dyDescent="0.25">
      <c r="A665" s="9" t="s">
        <v>716</v>
      </c>
      <c r="B665" s="12">
        <v>6672.0097445082474</v>
      </c>
      <c r="C665">
        <f>SAFADModel_final_000036[[#This Row],[Whole Building:Facility Total Electric Demand Power '[W'](Hourly) ]]/1000</f>
        <v>6.6720097445082471</v>
      </c>
    </row>
    <row r="666" spans="1:3" x14ac:dyDescent="0.25">
      <c r="A666" s="9" t="s">
        <v>717</v>
      </c>
      <c r="B666" s="12">
        <v>6653.6949075126649</v>
      </c>
      <c r="C666">
        <f>SAFADModel_final_000036[[#This Row],[Whole Building:Facility Total Electric Demand Power '[W'](Hourly) ]]/1000</f>
        <v>6.6536949075126648</v>
      </c>
    </row>
    <row r="667" spans="1:3" x14ac:dyDescent="0.25">
      <c r="A667" s="9" t="s">
        <v>718</v>
      </c>
      <c r="B667" s="12">
        <v>6636.2064594733565</v>
      </c>
      <c r="C667">
        <f>SAFADModel_final_000036[[#This Row],[Whole Building:Facility Total Electric Demand Power '[W'](Hourly) ]]/1000</f>
        <v>6.6362064594733567</v>
      </c>
    </row>
    <row r="668" spans="1:3" x14ac:dyDescent="0.25">
      <c r="A668" s="9" t="s">
        <v>719</v>
      </c>
      <c r="B668" s="12">
        <v>6616.0693829889251</v>
      </c>
      <c r="C668">
        <f>SAFADModel_final_000036[[#This Row],[Whole Building:Facility Total Electric Demand Power '[W'](Hourly) ]]/1000</f>
        <v>6.6160693829889254</v>
      </c>
    </row>
    <row r="669" spans="1:3" x14ac:dyDescent="0.25">
      <c r="A669" s="9" t="s">
        <v>720</v>
      </c>
      <c r="B669" s="12">
        <v>6586.2751990491788</v>
      </c>
      <c r="C669">
        <f>SAFADModel_final_000036[[#This Row],[Whole Building:Facility Total Electric Demand Power '[W'](Hourly) ]]/1000</f>
        <v>6.5862751990491786</v>
      </c>
    </row>
    <row r="670" spans="1:3" x14ac:dyDescent="0.25">
      <c r="A670" s="9" t="s">
        <v>721</v>
      </c>
      <c r="B670" s="12">
        <v>6565.7016804757195</v>
      </c>
      <c r="C670">
        <f>SAFADModel_final_000036[[#This Row],[Whole Building:Facility Total Electric Demand Power '[W'](Hourly) ]]/1000</f>
        <v>6.5657016804757191</v>
      </c>
    </row>
    <row r="671" spans="1:3" x14ac:dyDescent="0.25">
      <c r="A671" s="9" t="s">
        <v>722</v>
      </c>
      <c r="B671" s="12">
        <v>6548.1316901469881</v>
      </c>
      <c r="C671">
        <f>SAFADModel_final_000036[[#This Row],[Whole Building:Facility Total Electric Demand Power '[W'](Hourly) ]]/1000</f>
        <v>6.5481316901469881</v>
      </c>
    </row>
    <row r="672" spans="1:3" x14ac:dyDescent="0.25">
      <c r="A672" s="9" t="s">
        <v>723</v>
      </c>
      <c r="B672" s="12">
        <v>6530.2241724924943</v>
      </c>
      <c r="C672">
        <f>SAFADModel_final_000036[[#This Row],[Whole Building:Facility Total Electric Demand Power '[W'](Hourly) ]]/1000</f>
        <v>6.5302241724924945</v>
      </c>
    </row>
    <row r="673" spans="1:3" x14ac:dyDescent="0.25">
      <c r="A673" s="9" t="s">
        <v>724</v>
      </c>
      <c r="B673" s="12">
        <v>6509.3199394827634</v>
      </c>
      <c r="C673">
        <f>SAFADModel_final_000036[[#This Row],[Whole Building:Facility Total Electric Demand Power '[W'](Hourly) ]]/1000</f>
        <v>6.5093199394827632</v>
      </c>
    </row>
    <row r="674" spans="1:3" x14ac:dyDescent="0.25">
      <c r="A674" s="9" t="s">
        <v>481</v>
      </c>
      <c r="B674" s="12">
        <v>6482.4301785788803</v>
      </c>
      <c r="C674">
        <f>SAFADModel_final_000036[[#This Row],[Whole Building:Facility Total Electric Demand Power '[W'](Hourly) ]]/1000</f>
        <v>6.4824301785788805</v>
      </c>
    </row>
    <row r="675" spans="1:3" x14ac:dyDescent="0.25">
      <c r="A675" s="9" t="s">
        <v>482</v>
      </c>
      <c r="B675" s="12">
        <v>6458.1220079913573</v>
      </c>
      <c r="C675">
        <f>SAFADModel_final_000036[[#This Row],[Whole Building:Facility Total Electric Demand Power '[W'](Hourly) ]]/1000</f>
        <v>6.4581220079913573</v>
      </c>
    </row>
    <row r="676" spans="1:3" x14ac:dyDescent="0.25">
      <c r="A676" s="9" t="s">
        <v>483</v>
      </c>
      <c r="B676" s="12">
        <v>6437.3656112948747</v>
      </c>
      <c r="C676">
        <f>SAFADModel_final_000036[[#This Row],[Whole Building:Facility Total Electric Demand Power '[W'](Hourly) ]]/1000</f>
        <v>6.4373656112948749</v>
      </c>
    </row>
    <row r="677" spans="1:3" x14ac:dyDescent="0.25">
      <c r="A677" s="9" t="s">
        <v>484</v>
      </c>
      <c r="B677" s="12">
        <v>6409.4005620212802</v>
      </c>
      <c r="C677">
        <f>SAFADModel_final_000036[[#This Row],[Whole Building:Facility Total Electric Demand Power '[W'](Hourly) ]]/1000</f>
        <v>6.4094005620212799</v>
      </c>
    </row>
    <row r="678" spans="1:3" x14ac:dyDescent="0.25">
      <c r="A678" s="9" t="s">
        <v>485</v>
      </c>
      <c r="B678" s="12">
        <v>6376.2421518967712</v>
      </c>
      <c r="C678">
        <f>SAFADModel_final_000036[[#This Row],[Whole Building:Facility Total Electric Demand Power '[W'](Hourly) ]]/1000</f>
        <v>6.3762421518967711</v>
      </c>
    </row>
    <row r="679" spans="1:3" x14ac:dyDescent="0.25">
      <c r="A679" s="9" t="s">
        <v>486</v>
      </c>
      <c r="B679" s="12">
        <v>6389.0416651331152</v>
      </c>
      <c r="C679">
        <f>SAFADModel_final_000036[[#This Row],[Whole Building:Facility Total Electric Demand Power '[W'](Hourly) ]]/1000</f>
        <v>6.3890416651331154</v>
      </c>
    </row>
    <row r="680" spans="1:3" x14ac:dyDescent="0.25">
      <c r="A680" s="9" t="s">
        <v>487</v>
      </c>
      <c r="B680" s="12">
        <v>6473.1390308925302</v>
      </c>
      <c r="C680">
        <f>SAFADModel_final_000036[[#This Row],[Whole Building:Facility Total Electric Demand Power '[W'](Hourly) ]]/1000</f>
        <v>6.4731390308925301</v>
      </c>
    </row>
    <row r="681" spans="1:3" x14ac:dyDescent="0.25">
      <c r="A681" s="9" t="s">
        <v>488</v>
      </c>
      <c r="B681" s="12">
        <v>23187.578714498977</v>
      </c>
      <c r="C681">
        <f>SAFADModel_final_000036[[#This Row],[Whole Building:Facility Total Electric Demand Power '[W'](Hourly) ]]/1000</f>
        <v>23.187578714498976</v>
      </c>
    </row>
    <row r="682" spans="1:3" x14ac:dyDescent="0.25">
      <c r="A682" s="9" t="s">
        <v>489</v>
      </c>
      <c r="B682" s="12">
        <v>69445.674236244828</v>
      </c>
      <c r="C682">
        <f>SAFADModel_final_000036[[#This Row],[Whole Building:Facility Total Electric Demand Power '[W'](Hourly) ]]/1000</f>
        <v>69.445674236244827</v>
      </c>
    </row>
    <row r="683" spans="1:3" x14ac:dyDescent="0.25">
      <c r="A683" s="9" t="s">
        <v>490</v>
      </c>
      <c r="B683" s="12">
        <v>111575.67081087727</v>
      </c>
      <c r="C683">
        <f>SAFADModel_final_000036[[#This Row],[Whole Building:Facility Total Electric Demand Power '[W'](Hourly) ]]/1000</f>
        <v>111.57567081087727</v>
      </c>
    </row>
    <row r="684" spans="1:3" x14ac:dyDescent="0.25">
      <c r="A684" s="9" t="s">
        <v>491</v>
      </c>
      <c r="B684" s="12">
        <v>108874.3226406162</v>
      </c>
      <c r="C684">
        <f>SAFADModel_final_000036[[#This Row],[Whole Building:Facility Total Electric Demand Power '[W'](Hourly) ]]/1000</f>
        <v>108.8743226406162</v>
      </c>
    </row>
    <row r="685" spans="1:3" x14ac:dyDescent="0.25">
      <c r="A685" s="9" t="s">
        <v>492</v>
      </c>
      <c r="B685" s="12">
        <v>139229.8656679643</v>
      </c>
      <c r="C685">
        <f>SAFADModel_final_000036[[#This Row],[Whole Building:Facility Total Electric Demand Power '[W'](Hourly) ]]/1000</f>
        <v>139.2298656679643</v>
      </c>
    </row>
    <row r="686" spans="1:3" x14ac:dyDescent="0.25">
      <c r="A686" s="9" t="s">
        <v>493</v>
      </c>
      <c r="B686" s="12">
        <v>135652.21682591995</v>
      </c>
      <c r="C686">
        <f>SAFADModel_final_000036[[#This Row],[Whole Building:Facility Total Electric Demand Power '[W'](Hourly) ]]/1000</f>
        <v>135.65221682591996</v>
      </c>
    </row>
    <row r="687" spans="1:3" x14ac:dyDescent="0.25">
      <c r="A687" s="9" t="s">
        <v>494</v>
      </c>
      <c r="B687" s="12">
        <v>134891.51040099314</v>
      </c>
      <c r="C687">
        <f>SAFADModel_final_000036[[#This Row],[Whole Building:Facility Total Electric Demand Power '[W'](Hourly) ]]/1000</f>
        <v>134.89151040099313</v>
      </c>
    </row>
    <row r="688" spans="1:3" x14ac:dyDescent="0.25">
      <c r="A688" s="9" t="s">
        <v>495</v>
      </c>
      <c r="B688" s="12">
        <v>140759.85165496598</v>
      </c>
      <c r="C688">
        <f>SAFADModel_final_000036[[#This Row],[Whole Building:Facility Total Electric Demand Power '[W'](Hourly) ]]/1000</f>
        <v>140.75985165496598</v>
      </c>
    </row>
    <row r="689" spans="1:3" x14ac:dyDescent="0.25">
      <c r="A689" s="9" t="s">
        <v>496</v>
      </c>
      <c r="B689" s="12">
        <v>133374.51519120971</v>
      </c>
      <c r="C689">
        <f>SAFADModel_final_000036[[#This Row],[Whole Building:Facility Total Electric Demand Power '[W'](Hourly) ]]/1000</f>
        <v>133.3745151912097</v>
      </c>
    </row>
    <row r="690" spans="1:3" x14ac:dyDescent="0.25">
      <c r="A690" s="9" t="s">
        <v>497</v>
      </c>
      <c r="B690" s="12">
        <v>119797.40480506996</v>
      </c>
      <c r="C690">
        <f>SAFADModel_final_000036[[#This Row],[Whole Building:Facility Total Electric Demand Power '[W'](Hourly) ]]/1000</f>
        <v>119.79740480506996</v>
      </c>
    </row>
    <row r="691" spans="1:3" x14ac:dyDescent="0.25">
      <c r="A691" s="9" t="s">
        <v>498</v>
      </c>
      <c r="B691" s="12">
        <v>41698.498466992387</v>
      </c>
      <c r="C691">
        <f>SAFADModel_final_000036[[#This Row],[Whole Building:Facility Total Electric Demand Power '[W'](Hourly) ]]/1000</f>
        <v>41.69849846699239</v>
      </c>
    </row>
    <row r="692" spans="1:3" x14ac:dyDescent="0.25">
      <c r="A692" s="9" t="s">
        <v>499</v>
      </c>
      <c r="B692" s="12">
        <v>20567.319300536041</v>
      </c>
      <c r="C692">
        <f>SAFADModel_final_000036[[#This Row],[Whole Building:Facility Total Electric Demand Power '[W'](Hourly) ]]/1000</f>
        <v>20.567319300536042</v>
      </c>
    </row>
    <row r="693" spans="1:3" x14ac:dyDescent="0.25">
      <c r="A693" s="9" t="s">
        <v>500</v>
      </c>
      <c r="B693" s="12">
        <v>9010.2971327339819</v>
      </c>
      <c r="C693">
        <f>SAFADModel_final_000036[[#This Row],[Whole Building:Facility Total Electric Demand Power '[W'](Hourly) ]]/1000</f>
        <v>9.0102971327339816</v>
      </c>
    </row>
    <row r="694" spans="1:3" x14ac:dyDescent="0.25">
      <c r="A694" s="9" t="s">
        <v>501</v>
      </c>
      <c r="B694" s="12">
        <v>6999.9178048126623</v>
      </c>
      <c r="C694">
        <f>SAFADModel_final_000036[[#This Row],[Whole Building:Facility Total Electric Demand Power '[W'](Hourly) ]]/1000</f>
        <v>6.9999178048126627</v>
      </c>
    </row>
    <row r="695" spans="1:3" x14ac:dyDescent="0.25">
      <c r="A695" s="9" t="s">
        <v>502</v>
      </c>
      <c r="B695" s="12">
        <v>6563.2983815880007</v>
      </c>
      <c r="C695">
        <f>SAFADModel_final_000036[[#This Row],[Whole Building:Facility Total Electric Demand Power '[W'](Hourly) ]]/1000</f>
        <v>6.5632983815880008</v>
      </c>
    </row>
    <row r="696" spans="1:3" x14ac:dyDescent="0.25">
      <c r="A696" s="9" t="s">
        <v>503</v>
      </c>
      <c r="B696" s="12">
        <v>6538.8399778462081</v>
      </c>
      <c r="C696">
        <f>SAFADModel_final_000036[[#This Row],[Whole Building:Facility Total Electric Demand Power '[W'](Hourly) ]]/1000</f>
        <v>6.5388399778462079</v>
      </c>
    </row>
    <row r="697" spans="1:3" x14ac:dyDescent="0.25">
      <c r="A697" s="9" t="s">
        <v>504</v>
      </c>
      <c r="B697" s="12">
        <v>6515.0605274549453</v>
      </c>
      <c r="C697">
        <f>SAFADModel_final_000036[[#This Row],[Whole Building:Facility Total Electric Demand Power '[W'](Hourly) ]]/1000</f>
        <v>6.5150605274549456</v>
      </c>
    </row>
    <row r="698" spans="1:3" x14ac:dyDescent="0.25">
      <c r="A698" s="9" t="s">
        <v>505</v>
      </c>
      <c r="B698" s="12">
        <v>6491.954468448238</v>
      </c>
      <c r="C698">
        <f>SAFADModel_final_000036[[#This Row],[Whole Building:Facility Total Electric Demand Power '[W'](Hourly) ]]/1000</f>
        <v>6.4919544684482382</v>
      </c>
    </row>
    <row r="699" spans="1:3" x14ac:dyDescent="0.25">
      <c r="A699" s="9" t="s">
        <v>506</v>
      </c>
      <c r="B699" s="12">
        <v>6469.8618982086191</v>
      </c>
      <c r="C699">
        <f>SAFADModel_final_000036[[#This Row],[Whole Building:Facility Total Electric Demand Power '[W'](Hourly) ]]/1000</f>
        <v>6.4698618982086193</v>
      </c>
    </row>
    <row r="700" spans="1:3" x14ac:dyDescent="0.25">
      <c r="A700" s="9" t="s">
        <v>507</v>
      </c>
      <c r="B700" s="12">
        <v>6448.7222230368761</v>
      </c>
      <c r="C700">
        <f>SAFADModel_final_000036[[#This Row],[Whole Building:Facility Total Electric Demand Power '[W'](Hourly) ]]/1000</f>
        <v>6.4487222230368761</v>
      </c>
    </row>
    <row r="701" spans="1:3" x14ac:dyDescent="0.25">
      <c r="A701" s="9" t="s">
        <v>508</v>
      </c>
      <c r="B701" s="12">
        <v>6433.944895204113</v>
      </c>
      <c r="C701">
        <f>SAFADModel_final_000036[[#This Row],[Whole Building:Facility Total Electric Demand Power '[W'](Hourly) ]]/1000</f>
        <v>6.4339448952041129</v>
      </c>
    </row>
    <row r="702" spans="1:3" x14ac:dyDescent="0.25">
      <c r="A702" s="9" t="s">
        <v>509</v>
      </c>
      <c r="B702" s="12">
        <v>6418.3006738104859</v>
      </c>
      <c r="C702">
        <f>SAFADModel_final_000036[[#This Row],[Whole Building:Facility Total Electric Demand Power '[W'](Hourly) ]]/1000</f>
        <v>6.418300673810486</v>
      </c>
    </row>
    <row r="703" spans="1:3" x14ac:dyDescent="0.25">
      <c r="A703" s="9" t="s">
        <v>510</v>
      </c>
      <c r="B703" s="12">
        <v>6433.345277841604</v>
      </c>
      <c r="C703">
        <f>SAFADModel_final_000036[[#This Row],[Whole Building:Facility Total Electric Demand Power '[W'](Hourly) ]]/1000</f>
        <v>6.433345277841604</v>
      </c>
    </row>
    <row r="704" spans="1:3" x14ac:dyDescent="0.25">
      <c r="A704" s="9" t="s">
        <v>511</v>
      </c>
      <c r="B704" s="12">
        <v>6489.7752102863633</v>
      </c>
      <c r="C704">
        <f>SAFADModel_final_000036[[#This Row],[Whole Building:Facility Total Electric Demand Power '[W'](Hourly) ]]/1000</f>
        <v>6.4897752102863633</v>
      </c>
    </row>
    <row r="705" spans="1:3" x14ac:dyDescent="0.25">
      <c r="A705" s="9" t="s">
        <v>512</v>
      </c>
      <c r="B705" s="12">
        <v>15595.894500058968</v>
      </c>
      <c r="C705">
        <f>SAFADModel_final_000036[[#This Row],[Whole Building:Facility Total Electric Demand Power '[W'](Hourly) ]]/1000</f>
        <v>15.595894500058968</v>
      </c>
    </row>
    <row r="706" spans="1:3" x14ac:dyDescent="0.25">
      <c r="A706" s="9" t="s">
        <v>513</v>
      </c>
      <c r="B706" s="12">
        <v>81273.533797519514</v>
      </c>
      <c r="C706">
        <f>SAFADModel_final_000036[[#This Row],[Whole Building:Facility Total Electric Demand Power '[W'](Hourly) ]]/1000</f>
        <v>81.273533797519519</v>
      </c>
    </row>
    <row r="707" spans="1:3" x14ac:dyDescent="0.25">
      <c r="A707" s="9" t="s">
        <v>514</v>
      </c>
      <c r="B707" s="12">
        <v>109713.8840586493</v>
      </c>
      <c r="C707">
        <f>SAFADModel_final_000036[[#This Row],[Whole Building:Facility Total Electric Demand Power '[W'](Hourly) ]]/1000</f>
        <v>109.7138840586493</v>
      </c>
    </row>
    <row r="708" spans="1:3" x14ac:dyDescent="0.25">
      <c r="A708" s="9" t="s">
        <v>515</v>
      </c>
      <c r="B708" s="12">
        <v>117839.36537326401</v>
      </c>
      <c r="C708">
        <f>SAFADModel_final_000036[[#This Row],[Whole Building:Facility Total Electric Demand Power '[W'](Hourly) ]]/1000</f>
        <v>117.839365373264</v>
      </c>
    </row>
    <row r="709" spans="1:3" x14ac:dyDescent="0.25">
      <c r="A709" s="9" t="s">
        <v>516</v>
      </c>
      <c r="B709" s="12">
        <v>131082.1776432553</v>
      </c>
      <c r="C709">
        <f>SAFADModel_final_000036[[#This Row],[Whole Building:Facility Total Electric Demand Power '[W'](Hourly) ]]/1000</f>
        <v>131.08217764325531</v>
      </c>
    </row>
    <row r="710" spans="1:3" x14ac:dyDescent="0.25">
      <c r="A710" s="9" t="s">
        <v>517</v>
      </c>
      <c r="B710" s="12">
        <v>124996.12348170701</v>
      </c>
      <c r="C710">
        <f>SAFADModel_final_000036[[#This Row],[Whole Building:Facility Total Electric Demand Power '[W'](Hourly) ]]/1000</f>
        <v>124.996123481707</v>
      </c>
    </row>
    <row r="711" spans="1:3" x14ac:dyDescent="0.25">
      <c r="A711" s="9" t="s">
        <v>518</v>
      </c>
      <c r="B711" s="12">
        <v>141384.71573080524</v>
      </c>
      <c r="C711">
        <f>SAFADModel_final_000036[[#This Row],[Whole Building:Facility Total Electric Demand Power '[W'](Hourly) ]]/1000</f>
        <v>141.38471573080525</v>
      </c>
    </row>
    <row r="712" spans="1:3" x14ac:dyDescent="0.25">
      <c r="A712" s="9" t="s">
        <v>519</v>
      </c>
      <c r="B712" s="12">
        <v>138276.14344957261</v>
      </c>
      <c r="C712">
        <f>SAFADModel_final_000036[[#This Row],[Whole Building:Facility Total Electric Demand Power '[W'](Hourly) ]]/1000</f>
        <v>138.2761434495726</v>
      </c>
    </row>
    <row r="713" spans="1:3" x14ac:dyDescent="0.25">
      <c r="A713" s="9" t="s">
        <v>520</v>
      </c>
      <c r="B713" s="12">
        <v>138992.08745124625</v>
      </c>
      <c r="C713">
        <f>SAFADModel_final_000036[[#This Row],[Whole Building:Facility Total Electric Demand Power '[W'](Hourly) ]]/1000</f>
        <v>138.99208745124625</v>
      </c>
    </row>
    <row r="714" spans="1:3" x14ac:dyDescent="0.25">
      <c r="A714" s="9" t="s">
        <v>521</v>
      </c>
      <c r="B714" s="12">
        <v>120079.88276244963</v>
      </c>
      <c r="C714">
        <f>SAFADModel_final_000036[[#This Row],[Whole Building:Facility Total Electric Demand Power '[W'](Hourly) ]]/1000</f>
        <v>120.07988276244963</v>
      </c>
    </row>
    <row r="715" spans="1:3" x14ac:dyDescent="0.25">
      <c r="A715" s="9" t="s">
        <v>522</v>
      </c>
      <c r="B715" s="12">
        <v>84812.039867861007</v>
      </c>
      <c r="C715">
        <f>SAFADModel_final_000036[[#This Row],[Whole Building:Facility Total Electric Demand Power '[W'](Hourly) ]]/1000</f>
        <v>84.812039867861003</v>
      </c>
    </row>
    <row r="716" spans="1:3" x14ac:dyDescent="0.25">
      <c r="A716" s="9" t="s">
        <v>523</v>
      </c>
      <c r="B716" s="12">
        <v>58244.611556318465</v>
      </c>
      <c r="C716">
        <f>SAFADModel_final_000036[[#This Row],[Whole Building:Facility Total Electric Demand Power '[W'](Hourly) ]]/1000</f>
        <v>58.244611556318468</v>
      </c>
    </row>
    <row r="717" spans="1:3" x14ac:dyDescent="0.25">
      <c r="A717" s="9" t="s">
        <v>524</v>
      </c>
      <c r="B717" s="12">
        <v>36302.313019064939</v>
      </c>
      <c r="C717">
        <f>SAFADModel_final_000036[[#This Row],[Whole Building:Facility Total Electric Demand Power '[W'](Hourly) ]]/1000</f>
        <v>36.30231301906494</v>
      </c>
    </row>
    <row r="718" spans="1:3" x14ac:dyDescent="0.25">
      <c r="A718" s="9" t="s">
        <v>525</v>
      </c>
      <c r="B718" s="12">
        <v>6637.9559300755564</v>
      </c>
      <c r="C718">
        <f>SAFADModel_final_000036[[#This Row],[Whole Building:Facility Total Electric Demand Power '[W'](Hourly) ]]/1000</f>
        <v>6.637955930075556</v>
      </c>
    </row>
    <row r="719" spans="1:3" x14ac:dyDescent="0.25">
      <c r="A719" s="9" t="s">
        <v>526</v>
      </c>
      <c r="B719" s="12">
        <v>6599.2168534867478</v>
      </c>
      <c r="C719">
        <f>SAFADModel_final_000036[[#This Row],[Whole Building:Facility Total Electric Demand Power '[W'](Hourly) ]]/1000</f>
        <v>6.5992168534867481</v>
      </c>
    </row>
    <row r="720" spans="1:3" x14ac:dyDescent="0.25">
      <c r="A720" s="9" t="s">
        <v>527</v>
      </c>
      <c r="B720" s="12">
        <v>6572.8458932497088</v>
      </c>
      <c r="C720">
        <f>SAFADModel_final_000036[[#This Row],[Whole Building:Facility Total Electric Demand Power '[W'](Hourly) ]]/1000</f>
        <v>6.5728458932497089</v>
      </c>
    </row>
    <row r="721" spans="1:3" x14ac:dyDescent="0.25">
      <c r="A721" s="9" t="s">
        <v>528</v>
      </c>
      <c r="B721" s="12">
        <v>6552.5254551002472</v>
      </c>
      <c r="C721">
        <f>SAFADModel_final_000036[[#This Row],[Whole Building:Facility Total Electric Demand Power '[W'](Hourly) ]]/1000</f>
        <v>6.5525254551002474</v>
      </c>
    </row>
  </sheetData>
  <phoneticPr fontId="1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70E7-76DF-4169-A889-4F4F18B8666E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10169.735319612939</v>
      </c>
      <c r="C2">
        <f>SAFADModel_final_000035[[#This Row],[Whole Building:Facility Total Electric Demand Power '[W'](Hourly) ]]/1000</f>
        <v>10.169735319612938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11309.22164936027</v>
      </c>
      <c r="C3">
        <f>SAFADModel_final_000035[[#This Row],[Whole Building:Facility Total Electric Demand Power '[W'](Hourly) ]]/1000</f>
        <v>11.30922164936027</v>
      </c>
      <c r="D3">
        <v>-60.665947490556668</v>
      </c>
      <c r="E3">
        <v>119.47326915455155</v>
      </c>
      <c r="F3">
        <v>68.845534863793986</v>
      </c>
    </row>
    <row r="4" spans="1:6" x14ac:dyDescent="0.25">
      <c r="A4" s="9" t="s">
        <v>3</v>
      </c>
      <c r="B4" s="12">
        <v>11097.288906003394</v>
      </c>
      <c r="C4">
        <f>SAFADModel_final_000035[[#This Row],[Whole Building:Facility Total Electric Demand Power '[W'](Hourly) ]]/1000</f>
        <v>11.097288906003394</v>
      </c>
    </row>
    <row r="5" spans="1:6" x14ac:dyDescent="0.25">
      <c r="A5" s="9" t="s">
        <v>4</v>
      </c>
      <c r="B5" s="12">
        <v>10667.462893564045</v>
      </c>
      <c r="C5">
        <f>SAFADModel_final_000035[[#This Row],[Whole Building:Facility Total Electric Demand Power '[W'](Hourly) ]]/1000</f>
        <v>10.667462893564045</v>
      </c>
    </row>
    <row r="6" spans="1:6" x14ac:dyDescent="0.25">
      <c r="A6" s="9" t="s">
        <v>5</v>
      </c>
      <c r="B6" s="12">
        <v>10203.940935781658</v>
      </c>
      <c r="C6">
        <f>SAFADModel_final_000035[[#This Row],[Whole Building:Facility Total Electric Demand Power '[W'](Hourly) ]]/1000</f>
        <v>10.203940935781658</v>
      </c>
    </row>
    <row r="7" spans="1:6" x14ac:dyDescent="0.25">
      <c r="A7" s="9" t="s">
        <v>6</v>
      </c>
      <c r="B7" s="12">
        <v>10155.147141081832</v>
      </c>
      <c r="C7">
        <f>SAFADModel_final_000035[[#This Row],[Whole Building:Facility Total Electric Demand Power '[W'](Hourly) ]]/1000</f>
        <v>10.155147141081832</v>
      </c>
    </row>
    <row r="8" spans="1:6" x14ac:dyDescent="0.25">
      <c r="A8" s="9" t="s">
        <v>7</v>
      </c>
      <c r="B8" s="12">
        <v>10809.375819193665</v>
      </c>
      <c r="C8">
        <f>SAFADModel_final_000035[[#This Row],[Whole Building:Facility Total Electric Demand Power '[W'](Hourly) ]]/1000</f>
        <v>10.809375819193665</v>
      </c>
    </row>
    <row r="9" spans="1:6" x14ac:dyDescent="0.25">
      <c r="A9" s="9" t="s">
        <v>8</v>
      </c>
      <c r="B9" s="12">
        <v>63098.736645225574</v>
      </c>
      <c r="C9">
        <f>SAFADModel_final_000035[[#This Row],[Whole Building:Facility Total Electric Demand Power '[W'](Hourly) ]]/1000</f>
        <v>63.098736645225571</v>
      </c>
    </row>
    <row r="10" spans="1:6" x14ac:dyDescent="0.25">
      <c r="A10" s="9" t="s">
        <v>9</v>
      </c>
      <c r="B10" s="12">
        <v>74638.438899146116</v>
      </c>
      <c r="C10">
        <f>SAFADModel_final_000035[[#This Row],[Whole Building:Facility Total Electric Demand Power '[W'](Hourly) ]]/1000</f>
        <v>74.638438899146109</v>
      </c>
    </row>
    <row r="11" spans="1:6" x14ac:dyDescent="0.25">
      <c r="A11" s="9" t="s">
        <v>10</v>
      </c>
      <c r="B11" s="12">
        <v>150022.41535630429</v>
      </c>
      <c r="C11">
        <f>SAFADModel_final_000035[[#This Row],[Whole Building:Facility Total Electric Demand Power '[W'](Hourly) ]]/1000</f>
        <v>150.02241535630429</v>
      </c>
    </row>
    <row r="12" spans="1:6" x14ac:dyDescent="0.25">
      <c r="A12" s="9" t="s">
        <v>11</v>
      </c>
      <c r="B12" s="12">
        <v>144908.03403740222</v>
      </c>
      <c r="C12">
        <f>SAFADModel_final_000035[[#This Row],[Whole Building:Facility Total Electric Demand Power '[W'](Hourly) ]]/1000</f>
        <v>144.90803403740222</v>
      </c>
    </row>
    <row r="13" spans="1:6" x14ac:dyDescent="0.25">
      <c r="A13" s="9" t="s">
        <v>12</v>
      </c>
      <c r="B13" s="12">
        <v>220882.13709067044</v>
      </c>
      <c r="C13">
        <f>SAFADModel_final_000035[[#This Row],[Whole Building:Facility Total Electric Demand Power '[W'](Hourly) ]]/1000</f>
        <v>220.88213709067043</v>
      </c>
    </row>
    <row r="14" spans="1:6" x14ac:dyDescent="0.25">
      <c r="A14" s="9" t="s">
        <v>13</v>
      </c>
      <c r="B14" s="12">
        <v>218238.93890663833</v>
      </c>
      <c r="C14">
        <f>SAFADModel_final_000035[[#This Row],[Whole Building:Facility Total Electric Demand Power '[W'](Hourly) ]]/1000</f>
        <v>218.23893890663834</v>
      </c>
    </row>
    <row r="15" spans="1:6" x14ac:dyDescent="0.25">
      <c r="A15" s="9" t="s">
        <v>14</v>
      </c>
      <c r="B15" s="12">
        <v>332423.17919283494</v>
      </c>
      <c r="C15">
        <f>SAFADModel_final_000035[[#This Row],[Whole Building:Facility Total Electric Demand Power '[W'](Hourly) ]]/1000</f>
        <v>332.42317919283494</v>
      </c>
    </row>
    <row r="16" spans="1:6" x14ac:dyDescent="0.25">
      <c r="A16" s="9" t="s">
        <v>15</v>
      </c>
      <c r="B16" s="12">
        <v>361384.42935029947</v>
      </c>
      <c r="C16">
        <f>SAFADModel_final_000035[[#This Row],[Whole Building:Facility Total Electric Demand Power '[W'](Hourly) ]]/1000</f>
        <v>361.38442935029946</v>
      </c>
    </row>
    <row r="17" spans="1:3" x14ac:dyDescent="0.25">
      <c r="A17" s="9" t="s">
        <v>16</v>
      </c>
      <c r="B17" s="12">
        <v>306426.85184560105</v>
      </c>
      <c r="C17">
        <f>SAFADModel_final_000035[[#This Row],[Whole Building:Facility Total Electric Demand Power '[W'](Hourly) ]]/1000</f>
        <v>306.42685184560105</v>
      </c>
    </row>
    <row r="18" spans="1:3" x14ac:dyDescent="0.25">
      <c r="A18" s="9" t="s">
        <v>17</v>
      </c>
      <c r="B18" s="12">
        <v>261230.98034530322</v>
      </c>
      <c r="C18">
        <f>SAFADModel_final_000035[[#This Row],[Whole Building:Facility Total Electric Demand Power '[W'](Hourly) ]]/1000</f>
        <v>261.23098034530324</v>
      </c>
    </row>
    <row r="19" spans="1:3" x14ac:dyDescent="0.25">
      <c r="A19" s="9" t="s">
        <v>18</v>
      </c>
      <c r="B19" s="12">
        <v>115226.29072936047</v>
      </c>
      <c r="C19">
        <f>SAFADModel_final_000035[[#This Row],[Whole Building:Facility Total Electric Demand Power '[W'](Hourly) ]]/1000</f>
        <v>115.22629072936047</v>
      </c>
    </row>
    <row r="20" spans="1:3" x14ac:dyDescent="0.25">
      <c r="A20" s="9" t="s">
        <v>19</v>
      </c>
      <c r="B20" s="12">
        <v>56019.621170342667</v>
      </c>
      <c r="C20">
        <f>SAFADModel_final_000035[[#This Row],[Whole Building:Facility Total Electric Demand Power '[W'](Hourly) ]]/1000</f>
        <v>56.019621170342667</v>
      </c>
    </row>
    <row r="21" spans="1:3" x14ac:dyDescent="0.25">
      <c r="A21" s="9" t="s">
        <v>20</v>
      </c>
      <c r="B21" s="12">
        <v>21407.602405013964</v>
      </c>
      <c r="C21">
        <f>SAFADModel_final_000035[[#This Row],[Whole Building:Facility Total Electric Demand Power '[W'](Hourly) ]]/1000</f>
        <v>21.407602405013964</v>
      </c>
    </row>
    <row r="22" spans="1:3" x14ac:dyDescent="0.25">
      <c r="A22" s="9" t="s">
        <v>21</v>
      </c>
      <c r="B22" s="12">
        <v>16631.096103742402</v>
      </c>
      <c r="C22">
        <f>SAFADModel_final_000035[[#This Row],[Whole Building:Facility Total Electric Demand Power '[W'](Hourly) ]]/1000</f>
        <v>16.631096103742401</v>
      </c>
    </row>
    <row r="23" spans="1:3" x14ac:dyDescent="0.25">
      <c r="A23" s="9" t="s">
        <v>22</v>
      </c>
      <c r="B23" s="12">
        <v>16150.181987252217</v>
      </c>
      <c r="C23">
        <f>SAFADModel_final_000035[[#This Row],[Whole Building:Facility Total Electric Demand Power '[W'](Hourly) ]]/1000</f>
        <v>16.150181987252218</v>
      </c>
    </row>
    <row r="24" spans="1:3" x14ac:dyDescent="0.25">
      <c r="A24" s="9" t="s">
        <v>23</v>
      </c>
      <c r="B24" s="12">
        <v>16105.030393968695</v>
      </c>
      <c r="C24">
        <f>SAFADModel_final_000035[[#This Row],[Whole Building:Facility Total Electric Demand Power '[W'](Hourly) ]]/1000</f>
        <v>16.105030393968693</v>
      </c>
    </row>
    <row r="25" spans="1:3" x14ac:dyDescent="0.25">
      <c r="A25" s="9" t="s">
        <v>24</v>
      </c>
      <c r="B25" s="12">
        <v>16066.225815304811</v>
      </c>
      <c r="C25">
        <f>SAFADModel_final_000035[[#This Row],[Whole Building:Facility Total Electric Demand Power '[W'](Hourly) ]]/1000</f>
        <v>16.066225815304811</v>
      </c>
    </row>
    <row r="26" spans="1:3" x14ac:dyDescent="0.25">
      <c r="A26" s="9" t="s">
        <v>25</v>
      </c>
      <c r="B26" s="12">
        <v>10420.571441231876</v>
      </c>
      <c r="C26">
        <f>SAFADModel_final_000035[[#This Row],[Whole Building:Facility Total Electric Demand Power '[W'](Hourly) ]]/1000</f>
        <v>10.420571441231875</v>
      </c>
    </row>
    <row r="27" spans="1:3" x14ac:dyDescent="0.25">
      <c r="A27" s="9" t="s">
        <v>26</v>
      </c>
      <c r="B27" s="12">
        <v>12072.737597466505</v>
      </c>
      <c r="C27">
        <f>SAFADModel_final_000035[[#This Row],[Whole Building:Facility Total Electric Demand Power '[W'](Hourly) ]]/1000</f>
        <v>12.072737597466505</v>
      </c>
    </row>
    <row r="28" spans="1:3" x14ac:dyDescent="0.25">
      <c r="A28" s="9" t="s">
        <v>27</v>
      </c>
      <c r="B28" s="12">
        <v>12196.431933506945</v>
      </c>
      <c r="C28">
        <f>SAFADModel_final_000035[[#This Row],[Whole Building:Facility Total Electric Demand Power '[W'](Hourly) ]]/1000</f>
        <v>12.196431933506945</v>
      </c>
    </row>
    <row r="29" spans="1:3" x14ac:dyDescent="0.25">
      <c r="A29" s="9" t="s">
        <v>28</v>
      </c>
      <c r="B29" s="12">
        <v>12184.328039050555</v>
      </c>
      <c r="C29">
        <f>SAFADModel_final_000035[[#This Row],[Whole Building:Facility Total Electric Demand Power '[W'](Hourly) ]]/1000</f>
        <v>12.184328039050556</v>
      </c>
    </row>
    <row r="30" spans="1:3" x14ac:dyDescent="0.25">
      <c r="A30" s="9" t="s">
        <v>29</v>
      </c>
      <c r="B30" s="12">
        <v>12118.848329891938</v>
      </c>
      <c r="C30">
        <f>SAFADModel_final_000035[[#This Row],[Whole Building:Facility Total Electric Demand Power '[W'](Hourly) ]]/1000</f>
        <v>12.118848329891938</v>
      </c>
    </row>
    <row r="31" spans="1:3" x14ac:dyDescent="0.25">
      <c r="A31" s="9" t="s">
        <v>30</v>
      </c>
      <c r="B31" s="12">
        <v>12095.862981757602</v>
      </c>
      <c r="C31">
        <f>SAFADModel_final_000035[[#This Row],[Whole Building:Facility Total Electric Demand Power '[W'](Hourly) ]]/1000</f>
        <v>12.095862981757602</v>
      </c>
    </row>
    <row r="32" spans="1:3" x14ac:dyDescent="0.25">
      <c r="A32" s="9" t="s">
        <v>31</v>
      </c>
      <c r="B32" s="12">
        <v>12369.379313277845</v>
      </c>
      <c r="C32">
        <f>SAFADModel_final_000035[[#This Row],[Whole Building:Facility Total Electric Demand Power '[W'](Hourly) ]]/1000</f>
        <v>12.369379313277845</v>
      </c>
    </row>
    <row r="33" spans="1:3" x14ac:dyDescent="0.25">
      <c r="A33" s="9" t="s">
        <v>32</v>
      </c>
      <c r="B33" s="12">
        <v>46479.146377055142</v>
      </c>
      <c r="C33">
        <f>SAFADModel_final_000035[[#This Row],[Whole Building:Facility Total Electric Demand Power '[W'](Hourly) ]]/1000</f>
        <v>46.479146377055145</v>
      </c>
    </row>
    <row r="34" spans="1:3" x14ac:dyDescent="0.25">
      <c r="A34" s="9" t="s">
        <v>33</v>
      </c>
      <c r="B34" s="12">
        <v>134183.71927689153</v>
      </c>
      <c r="C34">
        <f>SAFADModel_final_000035[[#This Row],[Whole Building:Facility Total Electric Demand Power '[W'](Hourly) ]]/1000</f>
        <v>134.18371927689154</v>
      </c>
    </row>
    <row r="35" spans="1:3" x14ac:dyDescent="0.25">
      <c r="A35" s="9" t="s">
        <v>34</v>
      </c>
      <c r="B35" s="12">
        <v>186517.07945007828</v>
      </c>
      <c r="C35">
        <f>SAFADModel_final_000035[[#This Row],[Whole Building:Facility Total Electric Demand Power '[W'](Hourly) ]]/1000</f>
        <v>186.51707945007828</v>
      </c>
    </row>
    <row r="36" spans="1:3" x14ac:dyDescent="0.25">
      <c r="A36" s="9" t="s">
        <v>35</v>
      </c>
      <c r="B36" s="12">
        <v>191417.1945357013</v>
      </c>
      <c r="C36">
        <f>SAFADModel_final_000035[[#This Row],[Whole Building:Facility Total Electric Demand Power '[W'](Hourly) ]]/1000</f>
        <v>191.4171945357013</v>
      </c>
    </row>
    <row r="37" spans="1:3" x14ac:dyDescent="0.25">
      <c r="A37" s="9" t="s">
        <v>36</v>
      </c>
      <c r="B37" s="12">
        <v>262705.41535679606</v>
      </c>
      <c r="C37">
        <f>SAFADModel_final_000035[[#This Row],[Whole Building:Facility Total Electric Demand Power '[W'](Hourly) ]]/1000</f>
        <v>262.70541535679604</v>
      </c>
    </row>
    <row r="38" spans="1:3" x14ac:dyDescent="0.25">
      <c r="A38" s="9" t="s">
        <v>37</v>
      </c>
      <c r="B38" s="12">
        <v>230685.7439893391</v>
      </c>
      <c r="C38">
        <f>SAFADModel_final_000035[[#This Row],[Whole Building:Facility Total Electric Demand Power '[W'](Hourly) ]]/1000</f>
        <v>230.6857439893391</v>
      </c>
    </row>
    <row r="39" spans="1:3" x14ac:dyDescent="0.25">
      <c r="A39" s="9" t="s">
        <v>38</v>
      </c>
      <c r="B39" s="12">
        <v>262283.55310280673</v>
      </c>
      <c r="C39">
        <f>SAFADModel_final_000035[[#This Row],[Whole Building:Facility Total Electric Demand Power '[W'](Hourly) ]]/1000</f>
        <v>262.28355310280671</v>
      </c>
    </row>
    <row r="40" spans="1:3" x14ac:dyDescent="0.25">
      <c r="A40" s="9" t="s">
        <v>39</v>
      </c>
      <c r="B40" s="12">
        <v>199289.73382873461</v>
      </c>
      <c r="C40">
        <f>SAFADModel_final_000035[[#This Row],[Whole Building:Facility Total Electric Demand Power '[W'](Hourly) ]]/1000</f>
        <v>199.2897338287346</v>
      </c>
    </row>
    <row r="41" spans="1:3" x14ac:dyDescent="0.25">
      <c r="A41" s="9" t="s">
        <v>40</v>
      </c>
      <c r="B41" s="12">
        <v>213662.2904298176</v>
      </c>
      <c r="C41">
        <f>SAFADModel_final_000035[[#This Row],[Whole Building:Facility Total Electric Demand Power '[W'](Hourly) ]]/1000</f>
        <v>213.6622904298176</v>
      </c>
    </row>
    <row r="42" spans="1:3" x14ac:dyDescent="0.25">
      <c r="A42" s="9" t="s">
        <v>41</v>
      </c>
      <c r="B42" s="12">
        <v>167131.97576694898</v>
      </c>
      <c r="C42">
        <f>SAFADModel_final_000035[[#This Row],[Whole Building:Facility Total Electric Demand Power '[W'](Hourly) ]]/1000</f>
        <v>167.13197576694898</v>
      </c>
    </row>
    <row r="43" spans="1:3" x14ac:dyDescent="0.25">
      <c r="A43" s="9" t="s">
        <v>42</v>
      </c>
      <c r="B43" s="12">
        <v>230157.61449487202</v>
      </c>
      <c r="C43">
        <f>SAFADModel_final_000035[[#This Row],[Whole Building:Facility Total Electric Demand Power '[W'](Hourly) ]]/1000</f>
        <v>230.15761449487201</v>
      </c>
    </row>
    <row r="44" spans="1:3" x14ac:dyDescent="0.25">
      <c r="A44" s="9" t="s">
        <v>43</v>
      </c>
      <c r="B44" s="12">
        <v>112118.11023006232</v>
      </c>
      <c r="C44">
        <f>SAFADModel_final_000035[[#This Row],[Whole Building:Facility Total Electric Demand Power '[W'](Hourly) ]]/1000</f>
        <v>112.11811023006231</v>
      </c>
    </row>
    <row r="45" spans="1:3" x14ac:dyDescent="0.25">
      <c r="A45" s="9" t="s">
        <v>44</v>
      </c>
      <c r="B45" s="12">
        <v>43958.681697776359</v>
      </c>
      <c r="C45">
        <f>SAFADModel_final_000035[[#This Row],[Whole Building:Facility Total Electric Demand Power '[W'](Hourly) ]]/1000</f>
        <v>43.958681697776356</v>
      </c>
    </row>
    <row r="46" spans="1:3" x14ac:dyDescent="0.25">
      <c r="A46" s="9" t="s">
        <v>45</v>
      </c>
      <c r="B46" s="12">
        <v>18021.088023296717</v>
      </c>
      <c r="C46">
        <f>SAFADModel_final_000035[[#This Row],[Whole Building:Facility Total Electric Demand Power '[W'](Hourly) ]]/1000</f>
        <v>18.021088023296716</v>
      </c>
    </row>
    <row r="47" spans="1:3" x14ac:dyDescent="0.25">
      <c r="A47" s="9" t="s">
        <v>46</v>
      </c>
      <c r="B47" s="12">
        <v>14594.692194043193</v>
      </c>
      <c r="C47">
        <f>SAFADModel_final_000035[[#This Row],[Whole Building:Facility Total Electric Demand Power '[W'](Hourly) ]]/1000</f>
        <v>14.594692194043192</v>
      </c>
    </row>
    <row r="48" spans="1:3" x14ac:dyDescent="0.25">
      <c r="A48" s="9" t="s">
        <v>47</v>
      </c>
      <c r="B48" s="12">
        <v>13966.942773481465</v>
      </c>
      <c r="C48">
        <f>SAFADModel_final_000035[[#This Row],[Whole Building:Facility Total Electric Demand Power '[W'](Hourly) ]]/1000</f>
        <v>13.966942773481465</v>
      </c>
    </row>
    <row r="49" spans="1:3" x14ac:dyDescent="0.25">
      <c r="A49" s="9" t="s">
        <v>48</v>
      </c>
      <c r="B49" s="12">
        <v>13628.821524479043</v>
      </c>
      <c r="C49">
        <f>SAFADModel_final_000035[[#This Row],[Whole Building:Facility Total Electric Demand Power '[W'](Hourly) ]]/1000</f>
        <v>13.628821524479042</v>
      </c>
    </row>
    <row r="50" spans="1:3" x14ac:dyDescent="0.25">
      <c r="A50" s="9" t="s">
        <v>49</v>
      </c>
      <c r="B50" s="12">
        <v>13199.027535896996</v>
      </c>
      <c r="C50">
        <f>SAFADModel_final_000035[[#This Row],[Whole Building:Facility Total Electric Demand Power '[W'](Hourly) ]]/1000</f>
        <v>13.199027535896995</v>
      </c>
    </row>
    <row r="51" spans="1:3" x14ac:dyDescent="0.25">
      <c r="A51" s="9" t="s">
        <v>50</v>
      </c>
      <c r="B51" s="12">
        <v>12946.779254720959</v>
      </c>
      <c r="C51">
        <f>SAFADModel_final_000035[[#This Row],[Whole Building:Facility Total Electric Demand Power '[W'](Hourly) ]]/1000</f>
        <v>12.946779254720958</v>
      </c>
    </row>
    <row r="52" spans="1:3" x14ac:dyDescent="0.25">
      <c r="A52" s="9" t="s">
        <v>51</v>
      </c>
      <c r="B52" s="12">
        <v>12638.036295172895</v>
      </c>
      <c r="C52">
        <f>SAFADModel_final_000035[[#This Row],[Whole Building:Facility Total Electric Demand Power '[W'](Hourly) ]]/1000</f>
        <v>12.638036295172896</v>
      </c>
    </row>
    <row r="53" spans="1:3" x14ac:dyDescent="0.25">
      <c r="A53" s="9" t="s">
        <v>52</v>
      </c>
      <c r="B53" s="12">
        <v>12270.736994038154</v>
      </c>
      <c r="C53">
        <f>SAFADModel_final_000035[[#This Row],[Whole Building:Facility Total Electric Demand Power '[W'](Hourly) ]]/1000</f>
        <v>12.270736994038154</v>
      </c>
    </row>
    <row r="54" spans="1:3" x14ac:dyDescent="0.25">
      <c r="A54" s="9" t="s">
        <v>53</v>
      </c>
      <c r="B54" s="12">
        <v>11805.032126919255</v>
      </c>
      <c r="C54">
        <f>SAFADModel_final_000035[[#This Row],[Whole Building:Facility Total Electric Demand Power '[W'](Hourly) ]]/1000</f>
        <v>11.805032126919256</v>
      </c>
    </row>
    <row r="55" spans="1:3" x14ac:dyDescent="0.25">
      <c r="A55" s="9" t="s">
        <v>54</v>
      </c>
      <c r="B55" s="12">
        <v>11624.717307806402</v>
      </c>
      <c r="C55">
        <f>SAFADModel_final_000035[[#This Row],[Whole Building:Facility Total Electric Demand Power '[W'](Hourly) ]]/1000</f>
        <v>11.624717307806403</v>
      </c>
    </row>
    <row r="56" spans="1:3" x14ac:dyDescent="0.25">
      <c r="A56" s="9" t="s">
        <v>55</v>
      </c>
      <c r="B56" s="12">
        <v>12113.126928603839</v>
      </c>
      <c r="C56">
        <f>SAFADModel_final_000035[[#This Row],[Whole Building:Facility Total Electric Demand Power '[W'](Hourly) ]]/1000</f>
        <v>12.113126928603839</v>
      </c>
    </row>
    <row r="57" spans="1:3" x14ac:dyDescent="0.25">
      <c r="A57" s="9" t="s">
        <v>56</v>
      </c>
      <c r="B57" s="12">
        <v>56409.166924079822</v>
      </c>
      <c r="C57">
        <f>SAFADModel_final_000035[[#This Row],[Whole Building:Facility Total Electric Demand Power '[W'](Hourly) ]]/1000</f>
        <v>56.40916692407982</v>
      </c>
    </row>
    <row r="58" spans="1:3" x14ac:dyDescent="0.25">
      <c r="A58" s="9" t="s">
        <v>57</v>
      </c>
      <c r="B58" s="12">
        <v>107055.33750226058</v>
      </c>
      <c r="C58">
        <f>SAFADModel_final_000035[[#This Row],[Whole Building:Facility Total Electric Demand Power '[W'](Hourly) ]]/1000</f>
        <v>107.05533750226057</v>
      </c>
    </row>
    <row r="59" spans="1:3" x14ac:dyDescent="0.25">
      <c r="A59" s="9" t="s">
        <v>58</v>
      </c>
      <c r="B59" s="12">
        <v>163992.92925110325</v>
      </c>
      <c r="C59">
        <f>SAFADModel_final_000035[[#This Row],[Whole Building:Facility Total Electric Demand Power '[W'](Hourly) ]]/1000</f>
        <v>163.99292925110325</v>
      </c>
    </row>
    <row r="60" spans="1:3" x14ac:dyDescent="0.25">
      <c r="A60" s="9" t="s">
        <v>59</v>
      </c>
      <c r="B60" s="12">
        <v>192890.77512155383</v>
      </c>
      <c r="C60">
        <f>SAFADModel_final_000035[[#This Row],[Whole Building:Facility Total Electric Demand Power '[W'](Hourly) ]]/1000</f>
        <v>192.89077512155384</v>
      </c>
    </row>
    <row r="61" spans="1:3" x14ac:dyDescent="0.25">
      <c r="A61" s="9" t="s">
        <v>60</v>
      </c>
      <c r="B61" s="12">
        <v>277026.02810553211</v>
      </c>
      <c r="C61">
        <f>SAFADModel_final_000035[[#This Row],[Whole Building:Facility Total Electric Demand Power '[W'](Hourly) ]]/1000</f>
        <v>277.02602810553213</v>
      </c>
    </row>
    <row r="62" spans="1:3" x14ac:dyDescent="0.25">
      <c r="A62" s="9" t="s">
        <v>61</v>
      </c>
      <c r="B62" s="12">
        <v>284242.74782106699</v>
      </c>
      <c r="C62">
        <f>SAFADModel_final_000035[[#This Row],[Whole Building:Facility Total Electric Demand Power '[W'](Hourly) ]]/1000</f>
        <v>284.24274782106698</v>
      </c>
    </row>
    <row r="63" spans="1:3" x14ac:dyDescent="0.25">
      <c r="A63" s="9" t="s">
        <v>62</v>
      </c>
      <c r="B63" s="12">
        <v>306121.37550922931</v>
      </c>
      <c r="C63">
        <f>SAFADModel_final_000035[[#This Row],[Whole Building:Facility Total Electric Demand Power '[W'](Hourly) ]]/1000</f>
        <v>306.12137550922932</v>
      </c>
    </row>
    <row r="64" spans="1:3" x14ac:dyDescent="0.25">
      <c r="A64" s="9" t="s">
        <v>63</v>
      </c>
      <c r="B64" s="12">
        <v>298461.90460585267</v>
      </c>
      <c r="C64">
        <f>SAFADModel_final_000035[[#This Row],[Whole Building:Facility Total Electric Demand Power '[W'](Hourly) ]]/1000</f>
        <v>298.46190460585268</v>
      </c>
    </row>
    <row r="65" spans="1:3" x14ac:dyDescent="0.25">
      <c r="A65" s="9" t="s">
        <v>64</v>
      </c>
      <c r="B65" s="12">
        <v>182816.17282215285</v>
      </c>
      <c r="C65">
        <f>SAFADModel_final_000035[[#This Row],[Whole Building:Facility Total Electric Demand Power '[W'](Hourly) ]]/1000</f>
        <v>182.81617282215285</v>
      </c>
    </row>
    <row r="66" spans="1:3" x14ac:dyDescent="0.25">
      <c r="A66" s="9" t="s">
        <v>65</v>
      </c>
      <c r="B66" s="12">
        <v>81478.228827103128</v>
      </c>
      <c r="C66">
        <f>SAFADModel_final_000035[[#This Row],[Whole Building:Facility Total Electric Demand Power '[W'](Hourly) ]]/1000</f>
        <v>81.478228827103123</v>
      </c>
    </row>
    <row r="67" spans="1:3" x14ac:dyDescent="0.25">
      <c r="A67" s="9" t="s">
        <v>66</v>
      </c>
      <c r="B67" s="12">
        <v>113362.60917912441</v>
      </c>
      <c r="C67">
        <f>SAFADModel_final_000035[[#This Row],[Whole Building:Facility Total Electric Demand Power '[W'](Hourly) ]]/1000</f>
        <v>113.36260917912441</v>
      </c>
    </row>
    <row r="68" spans="1:3" x14ac:dyDescent="0.25">
      <c r="A68" s="9" t="s">
        <v>67</v>
      </c>
      <c r="B68" s="12">
        <v>47975.332786340005</v>
      </c>
      <c r="C68">
        <f>SAFADModel_final_000035[[#This Row],[Whole Building:Facility Total Electric Demand Power '[W'](Hourly) ]]/1000</f>
        <v>47.975332786340005</v>
      </c>
    </row>
    <row r="69" spans="1:3" x14ac:dyDescent="0.25">
      <c r="A69" s="9" t="s">
        <v>68</v>
      </c>
      <c r="B69" s="12">
        <v>17256.122212257422</v>
      </c>
      <c r="C69">
        <f>SAFADModel_final_000035[[#This Row],[Whole Building:Facility Total Electric Demand Power '[W'](Hourly) ]]/1000</f>
        <v>17.25612221225742</v>
      </c>
    </row>
    <row r="70" spans="1:3" x14ac:dyDescent="0.25">
      <c r="A70" s="9" t="s">
        <v>69</v>
      </c>
      <c r="B70" s="12">
        <v>16622.719462271947</v>
      </c>
      <c r="C70">
        <f>SAFADModel_final_000035[[#This Row],[Whole Building:Facility Total Electric Demand Power '[W'](Hourly) ]]/1000</f>
        <v>16.622719462271949</v>
      </c>
    </row>
    <row r="71" spans="1:3" x14ac:dyDescent="0.25">
      <c r="A71" s="9" t="s">
        <v>70</v>
      </c>
      <c r="B71" s="12">
        <v>16100.455785216865</v>
      </c>
      <c r="C71">
        <f>SAFADModel_final_000035[[#This Row],[Whole Building:Facility Total Electric Demand Power '[W'](Hourly) ]]/1000</f>
        <v>16.100455785216866</v>
      </c>
    </row>
    <row r="72" spans="1:3" x14ac:dyDescent="0.25">
      <c r="A72" s="9" t="s">
        <v>71</v>
      </c>
      <c r="B72" s="12">
        <v>16026.297712638732</v>
      </c>
      <c r="C72">
        <f>SAFADModel_final_000035[[#This Row],[Whole Building:Facility Total Electric Demand Power '[W'](Hourly) ]]/1000</f>
        <v>16.026297712638733</v>
      </c>
    </row>
    <row r="73" spans="1:3" x14ac:dyDescent="0.25">
      <c r="A73" s="9" t="s">
        <v>72</v>
      </c>
      <c r="B73" s="12">
        <v>15965.538266910697</v>
      </c>
      <c r="C73">
        <f>SAFADModel_final_000035[[#This Row],[Whole Building:Facility Total Electric Demand Power '[W'](Hourly) ]]/1000</f>
        <v>15.965538266910697</v>
      </c>
    </row>
    <row r="74" spans="1:3" x14ac:dyDescent="0.25">
      <c r="A74" s="9" t="s">
        <v>73</v>
      </c>
      <c r="B74" s="12">
        <v>14575.510878630215</v>
      </c>
      <c r="C74">
        <f>SAFADModel_final_000035[[#This Row],[Whole Building:Facility Total Electric Demand Power '[W'](Hourly) ]]/1000</f>
        <v>14.575510878630215</v>
      </c>
    </row>
    <row r="75" spans="1:3" x14ac:dyDescent="0.25">
      <c r="A75" s="9" t="s">
        <v>74</v>
      </c>
      <c r="B75" s="12">
        <v>14647.932547695151</v>
      </c>
      <c r="C75">
        <f>SAFADModel_final_000035[[#This Row],[Whole Building:Facility Total Electric Demand Power '[W'](Hourly) ]]/1000</f>
        <v>14.647932547695151</v>
      </c>
    </row>
    <row r="76" spans="1:3" x14ac:dyDescent="0.25">
      <c r="A76" s="9" t="s">
        <v>75</v>
      </c>
      <c r="B76" s="12">
        <v>14455.106168089784</v>
      </c>
      <c r="C76">
        <f>SAFADModel_final_000035[[#This Row],[Whole Building:Facility Total Electric Demand Power '[W'](Hourly) ]]/1000</f>
        <v>14.455106168089785</v>
      </c>
    </row>
    <row r="77" spans="1:3" x14ac:dyDescent="0.25">
      <c r="A77" s="9" t="s">
        <v>76</v>
      </c>
      <c r="B77" s="12">
        <v>14247.265651087437</v>
      </c>
      <c r="C77">
        <f>SAFADModel_final_000035[[#This Row],[Whole Building:Facility Total Electric Demand Power '[W'](Hourly) ]]/1000</f>
        <v>14.247265651087437</v>
      </c>
    </row>
    <row r="78" spans="1:3" x14ac:dyDescent="0.25">
      <c r="A78" s="9" t="s">
        <v>77</v>
      </c>
      <c r="B78" s="12">
        <v>14057.218323766892</v>
      </c>
      <c r="C78">
        <f>SAFADModel_final_000035[[#This Row],[Whole Building:Facility Total Electric Demand Power '[W'](Hourly) ]]/1000</f>
        <v>14.057218323766893</v>
      </c>
    </row>
    <row r="79" spans="1:3" x14ac:dyDescent="0.25">
      <c r="A79" s="9" t="s">
        <v>78</v>
      </c>
      <c r="B79" s="12">
        <v>13947.555676495678</v>
      </c>
      <c r="C79">
        <f>SAFADModel_final_000035[[#This Row],[Whole Building:Facility Total Electric Demand Power '[W'](Hourly) ]]/1000</f>
        <v>13.947555676495679</v>
      </c>
    </row>
    <row r="80" spans="1:3" x14ac:dyDescent="0.25">
      <c r="A80" s="9" t="s">
        <v>79</v>
      </c>
      <c r="B80" s="12">
        <v>14126.241831912163</v>
      </c>
      <c r="C80">
        <f>SAFADModel_final_000035[[#This Row],[Whole Building:Facility Total Electric Demand Power '[W'](Hourly) ]]/1000</f>
        <v>14.126241831912163</v>
      </c>
    </row>
    <row r="81" spans="1:3" x14ac:dyDescent="0.25">
      <c r="A81" s="9" t="s">
        <v>80</v>
      </c>
      <c r="B81" s="12">
        <v>50249.777706306333</v>
      </c>
      <c r="C81">
        <f>SAFADModel_final_000035[[#This Row],[Whole Building:Facility Total Electric Demand Power '[W'](Hourly) ]]/1000</f>
        <v>50.249777706306332</v>
      </c>
    </row>
    <row r="82" spans="1:3" x14ac:dyDescent="0.25">
      <c r="A82" s="9" t="s">
        <v>81</v>
      </c>
      <c r="B82" s="12">
        <v>176479.05997131346</v>
      </c>
      <c r="C82">
        <f>SAFADModel_final_000035[[#This Row],[Whole Building:Facility Total Electric Demand Power '[W'](Hourly) ]]/1000</f>
        <v>176.47905997131346</v>
      </c>
    </row>
    <row r="83" spans="1:3" x14ac:dyDescent="0.25">
      <c r="A83" s="9" t="s">
        <v>82</v>
      </c>
      <c r="B83" s="12">
        <v>220709.26969430773</v>
      </c>
      <c r="C83">
        <f>SAFADModel_final_000035[[#This Row],[Whole Building:Facility Total Electric Demand Power '[W'](Hourly) ]]/1000</f>
        <v>220.70926969430772</v>
      </c>
    </row>
    <row r="84" spans="1:3" x14ac:dyDescent="0.25">
      <c r="A84" s="9" t="s">
        <v>83</v>
      </c>
      <c r="B84" s="12">
        <v>288933.98237154254</v>
      </c>
      <c r="C84">
        <f>SAFADModel_final_000035[[#This Row],[Whole Building:Facility Total Electric Demand Power '[W'](Hourly) ]]/1000</f>
        <v>288.93398237154253</v>
      </c>
    </row>
    <row r="85" spans="1:3" x14ac:dyDescent="0.25">
      <c r="A85" s="9" t="s">
        <v>84</v>
      </c>
      <c r="B85" s="12">
        <v>318521.85044431436</v>
      </c>
      <c r="C85">
        <f>SAFADModel_final_000035[[#This Row],[Whole Building:Facility Total Electric Demand Power '[W'](Hourly) ]]/1000</f>
        <v>318.52185044431434</v>
      </c>
    </row>
    <row r="86" spans="1:3" x14ac:dyDescent="0.25">
      <c r="A86" s="9" t="s">
        <v>85</v>
      </c>
      <c r="B86" s="12">
        <v>335801.34063206799</v>
      </c>
      <c r="C86">
        <f>SAFADModel_final_000035[[#This Row],[Whole Building:Facility Total Electric Demand Power '[W'](Hourly) ]]/1000</f>
        <v>335.80134063206799</v>
      </c>
    </row>
    <row r="87" spans="1:3" x14ac:dyDescent="0.25">
      <c r="A87" s="9" t="s">
        <v>86</v>
      </c>
      <c r="B87" s="12">
        <v>353434.27712555113</v>
      </c>
      <c r="C87">
        <f>SAFADModel_final_000035[[#This Row],[Whole Building:Facility Total Electric Demand Power '[W'](Hourly) ]]/1000</f>
        <v>353.43427712555115</v>
      </c>
    </row>
    <row r="88" spans="1:3" x14ac:dyDescent="0.25">
      <c r="A88" s="9" t="s">
        <v>87</v>
      </c>
      <c r="B88" s="12">
        <v>269805.15738972864</v>
      </c>
      <c r="C88">
        <f>SAFADModel_final_000035[[#This Row],[Whole Building:Facility Total Electric Demand Power '[W'](Hourly) ]]/1000</f>
        <v>269.80515738972866</v>
      </c>
    </row>
    <row r="89" spans="1:3" x14ac:dyDescent="0.25">
      <c r="A89" s="9" t="s">
        <v>88</v>
      </c>
      <c r="B89" s="12">
        <v>282979.2732332903</v>
      </c>
      <c r="C89">
        <f>SAFADModel_final_000035[[#This Row],[Whole Building:Facility Total Electric Demand Power '[W'](Hourly) ]]/1000</f>
        <v>282.97927323329031</v>
      </c>
    </row>
    <row r="90" spans="1:3" x14ac:dyDescent="0.25">
      <c r="A90" s="9" t="s">
        <v>89</v>
      </c>
      <c r="B90" s="12">
        <v>260375.16699728134</v>
      </c>
      <c r="C90">
        <f>SAFADModel_final_000035[[#This Row],[Whole Building:Facility Total Electric Demand Power '[W'](Hourly) ]]/1000</f>
        <v>260.37516699728133</v>
      </c>
    </row>
    <row r="91" spans="1:3" x14ac:dyDescent="0.25">
      <c r="A91" s="9" t="s">
        <v>90</v>
      </c>
      <c r="B91" s="12">
        <v>173107.85401620399</v>
      </c>
      <c r="C91">
        <f>SAFADModel_final_000035[[#This Row],[Whole Building:Facility Total Electric Demand Power '[W'](Hourly) ]]/1000</f>
        <v>173.10785401620399</v>
      </c>
    </row>
    <row r="92" spans="1:3" x14ac:dyDescent="0.25">
      <c r="A92" s="9" t="s">
        <v>91</v>
      </c>
      <c r="B92" s="12">
        <v>110782.09559246011</v>
      </c>
      <c r="C92">
        <f>SAFADModel_final_000035[[#This Row],[Whole Building:Facility Total Electric Demand Power '[W'](Hourly) ]]/1000</f>
        <v>110.78209559246011</v>
      </c>
    </row>
    <row r="93" spans="1:3" x14ac:dyDescent="0.25">
      <c r="A93" s="9" t="s">
        <v>92</v>
      </c>
      <c r="B93" s="12">
        <v>72611.469993895604</v>
      </c>
      <c r="C93">
        <f>SAFADModel_final_000035[[#This Row],[Whole Building:Facility Total Electric Demand Power '[W'](Hourly) ]]/1000</f>
        <v>72.611469993895611</v>
      </c>
    </row>
    <row r="94" spans="1:3" x14ac:dyDescent="0.25">
      <c r="A94" s="9" t="s">
        <v>93</v>
      </c>
      <c r="B94" s="12">
        <v>16168.735197155906</v>
      </c>
      <c r="C94">
        <f>SAFADModel_final_000035[[#This Row],[Whole Building:Facility Total Electric Demand Power '[W'](Hourly) ]]/1000</f>
        <v>16.168735197155904</v>
      </c>
    </row>
    <row r="95" spans="1:3" x14ac:dyDescent="0.25">
      <c r="A95" s="9" t="s">
        <v>94</v>
      </c>
      <c r="B95" s="12">
        <v>14718.66751469673</v>
      </c>
      <c r="C95">
        <f>SAFADModel_final_000035[[#This Row],[Whole Building:Facility Total Electric Demand Power '[W'](Hourly) ]]/1000</f>
        <v>14.71866751469673</v>
      </c>
    </row>
    <row r="96" spans="1:3" x14ac:dyDescent="0.25">
      <c r="A96" s="9" t="s">
        <v>95</v>
      </c>
      <c r="B96" s="12">
        <v>14754.359432080091</v>
      </c>
      <c r="C96">
        <f>SAFADModel_final_000035[[#This Row],[Whole Building:Facility Total Electric Demand Power '[W'](Hourly) ]]/1000</f>
        <v>14.754359432080092</v>
      </c>
    </row>
    <row r="97" spans="1:3" x14ac:dyDescent="0.25">
      <c r="A97" s="9" t="s">
        <v>96</v>
      </c>
      <c r="B97" s="12">
        <v>14636.764100460539</v>
      </c>
      <c r="C97">
        <f>SAFADModel_final_000035[[#This Row],[Whole Building:Facility Total Electric Demand Power '[W'](Hourly) ]]/1000</f>
        <v>14.636764100460539</v>
      </c>
    </row>
    <row r="98" spans="1:3" x14ac:dyDescent="0.25">
      <c r="A98" s="9" t="s">
        <v>97</v>
      </c>
      <c r="B98" s="12">
        <v>16026.58590588649</v>
      </c>
      <c r="C98">
        <f>SAFADModel_final_000035[[#This Row],[Whole Building:Facility Total Electric Demand Power '[W'](Hourly) ]]/1000</f>
        <v>16.026585905886488</v>
      </c>
    </row>
    <row r="99" spans="1:3" x14ac:dyDescent="0.25">
      <c r="A99" s="9" t="s">
        <v>98</v>
      </c>
      <c r="B99" s="12">
        <v>15970.60917811169</v>
      </c>
      <c r="C99">
        <f>SAFADModel_final_000035[[#This Row],[Whole Building:Facility Total Electric Demand Power '[W'](Hourly) ]]/1000</f>
        <v>15.97060917811169</v>
      </c>
    </row>
    <row r="100" spans="1:3" x14ac:dyDescent="0.25">
      <c r="A100" s="9" t="s">
        <v>99</v>
      </c>
      <c r="B100" s="12">
        <v>15899.85703891394</v>
      </c>
      <c r="C100">
        <f>SAFADModel_final_000035[[#This Row],[Whole Building:Facility Total Electric Demand Power '[W'](Hourly) ]]/1000</f>
        <v>15.89985703891394</v>
      </c>
    </row>
    <row r="101" spans="1:3" x14ac:dyDescent="0.25">
      <c r="A101" s="9" t="s">
        <v>100</v>
      </c>
      <c r="B101" s="12">
        <v>15639.975455508045</v>
      </c>
      <c r="C101">
        <f>SAFADModel_final_000035[[#This Row],[Whole Building:Facility Total Electric Demand Power '[W'](Hourly) ]]/1000</f>
        <v>15.639975455508045</v>
      </c>
    </row>
    <row r="102" spans="1:3" x14ac:dyDescent="0.25">
      <c r="A102" s="9" t="s">
        <v>101</v>
      </c>
      <c r="B102" s="12">
        <v>15394.023376880426</v>
      </c>
      <c r="C102">
        <f>SAFADModel_final_000035[[#This Row],[Whole Building:Facility Total Electric Demand Power '[W'](Hourly) ]]/1000</f>
        <v>15.394023376880426</v>
      </c>
    </row>
    <row r="103" spans="1:3" x14ac:dyDescent="0.25">
      <c r="A103" s="9" t="s">
        <v>102</v>
      </c>
      <c r="B103" s="12">
        <v>15302.672144246755</v>
      </c>
      <c r="C103">
        <f>SAFADModel_final_000035[[#This Row],[Whole Building:Facility Total Electric Demand Power '[W'](Hourly) ]]/1000</f>
        <v>15.302672144246754</v>
      </c>
    </row>
    <row r="104" spans="1:3" x14ac:dyDescent="0.25">
      <c r="A104" s="9" t="s">
        <v>103</v>
      </c>
      <c r="B104" s="12">
        <v>15419.073090965991</v>
      </c>
      <c r="C104">
        <f>SAFADModel_final_000035[[#This Row],[Whole Building:Facility Total Electric Demand Power '[W'](Hourly) ]]/1000</f>
        <v>15.419073090965991</v>
      </c>
    </row>
    <row r="105" spans="1:3" x14ac:dyDescent="0.25">
      <c r="A105" s="9" t="s">
        <v>104</v>
      </c>
      <c r="B105" s="12">
        <v>61669.805058258346</v>
      </c>
      <c r="C105">
        <f>SAFADModel_final_000035[[#This Row],[Whole Building:Facility Total Electric Demand Power '[W'](Hourly) ]]/1000</f>
        <v>61.669805058258348</v>
      </c>
    </row>
    <row r="106" spans="1:3" x14ac:dyDescent="0.25">
      <c r="A106" s="9" t="s">
        <v>105</v>
      </c>
      <c r="B106" s="12">
        <v>121120.97131653724</v>
      </c>
      <c r="C106">
        <f>SAFADModel_final_000035[[#This Row],[Whole Building:Facility Total Electric Demand Power '[W'](Hourly) ]]/1000</f>
        <v>121.12097131653724</v>
      </c>
    </row>
    <row r="107" spans="1:3" x14ac:dyDescent="0.25">
      <c r="A107" s="9" t="s">
        <v>106</v>
      </c>
      <c r="B107" s="12">
        <v>262373.9335309231</v>
      </c>
      <c r="C107">
        <f>SAFADModel_final_000035[[#This Row],[Whole Building:Facility Total Electric Demand Power '[W'](Hourly) ]]/1000</f>
        <v>262.37393353092307</v>
      </c>
    </row>
    <row r="108" spans="1:3" x14ac:dyDescent="0.25">
      <c r="A108" s="9" t="s">
        <v>107</v>
      </c>
      <c r="B108" s="12">
        <v>236452.95311758807</v>
      </c>
      <c r="C108">
        <f>SAFADModel_final_000035[[#This Row],[Whole Building:Facility Total Electric Demand Power '[W'](Hourly) ]]/1000</f>
        <v>236.45295311758807</v>
      </c>
    </row>
    <row r="109" spans="1:3" x14ac:dyDescent="0.25">
      <c r="A109" s="9" t="s">
        <v>108</v>
      </c>
      <c r="B109" s="12">
        <v>235088.66923339796</v>
      </c>
      <c r="C109">
        <f>SAFADModel_final_000035[[#This Row],[Whole Building:Facility Total Electric Demand Power '[W'](Hourly) ]]/1000</f>
        <v>235.08866923339795</v>
      </c>
    </row>
    <row r="110" spans="1:3" x14ac:dyDescent="0.25">
      <c r="A110" s="9" t="s">
        <v>109</v>
      </c>
      <c r="B110" s="12">
        <v>267004.67478693771</v>
      </c>
      <c r="C110">
        <f>SAFADModel_final_000035[[#This Row],[Whole Building:Facility Total Electric Demand Power '[W'](Hourly) ]]/1000</f>
        <v>267.0046747869377</v>
      </c>
    </row>
    <row r="111" spans="1:3" x14ac:dyDescent="0.25">
      <c r="A111" s="9" t="s">
        <v>110</v>
      </c>
      <c r="B111" s="12">
        <v>275552.07089500828</v>
      </c>
      <c r="C111">
        <f>SAFADModel_final_000035[[#This Row],[Whole Building:Facility Total Electric Demand Power '[W'](Hourly) ]]/1000</f>
        <v>275.55207089500828</v>
      </c>
    </row>
    <row r="112" spans="1:3" x14ac:dyDescent="0.25">
      <c r="A112" s="9" t="s">
        <v>111</v>
      </c>
      <c r="B112" s="12">
        <v>185404.69396216437</v>
      </c>
      <c r="C112">
        <f>SAFADModel_final_000035[[#This Row],[Whole Building:Facility Total Electric Demand Power '[W'](Hourly) ]]/1000</f>
        <v>185.40469396216437</v>
      </c>
    </row>
    <row r="113" spans="1:3" x14ac:dyDescent="0.25">
      <c r="A113" s="9" t="s">
        <v>112</v>
      </c>
      <c r="B113" s="12">
        <v>164964.93399944354</v>
      </c>
      <c r="C113">
        <f>SAFADModel_final_000035[[#This Row],[Whole Building:Facility Total Electric Demand Power '[W'](Hourly) ]]/1000</f>
        <v>164.96493399944353</v>
      </c>
    </row>
    <row r="114" spans="1:3" x14ac:dyDescent="0.25">
      <c r="A114" s="9" t="s">
        <v>113</v>
      </c>
      <c r="B114" s="12">
        <v>163236.09931283662</v>
      </c>
      <c r="C114">
        <f>SAFADModel_final_000035[[#This Row],[Whole Building:Facility Total Electric Demand Power '[W'](Hourly) ]]/1000</f>
        <v>163.23609931283661</v>
      </c>
    </row>
    <row r="115" spans="1:3" x14ac:dyDescent="0.25">
      <c r="A115" s="9" t="s">
        <v>114</v>
      </c>
      <c r="B115" s="12">
        <v>113487.01652709961</v>
      </c>
      <c r="C115">
        <f>SAFADModel_final_000035[[#This Row],[Whole Building:Facility Total Electric Demand Power '[W'](Hourly) ]]/1000</f>
        <v>113.48701652709961</v>
      </c>
    </row>
    <row r="116" spans="1:3" x14ac:dyDescent="0.25">
      <c r="A116" s="9" t="s">
        <v>115</v>
      </c>
      <c r="B116" s="12">
        <v>54906.037099278583</v>
      </c>
      <c r="C116">
        <f>SAFADModel_final_000035[[#This Row],[Whole Building:Facility Total Electric Demand Power '[W'](Hourly) ]]/1000</f>
        <v>54.906037099278585</v>
      </c>
    </row>
    <row r="117" spans="1:3" x14ac:dyDescent="0.25">
      <c r="A117" s="9" t="s">
        <v>116</v>
      </c>
      <c r="B117" s="12">
        <v>32264.33857324567</v>
      </c>
      <c r="C117">
        <f>SAFADModel_final_000035[[#This Row],[Whole Building:Facility Total Electric Demand Power '[W'](Hourly) ]]/1000</f>
        <v>32.264338573245666</v>
      </c>
    </row>
    <row r="118" spans="1:3" x14ac:dyDescent="0.25">
      <c r="A118" s="9" t="s">
        <v>117</v>
      </c>
      <c r="B118" s="12">
        <v>24073.374531155216</v>
      </c>
      <c r="C118">
        <f>SAFADModel_final_000035[[#This Row],[Whole Building:Facility Total Electric Demand Power '[W'](Hourly) ]]/1000</f>
        <v>24.073374531155217</v>
      </c>
    </row>
    <row r="119" spans="1:3" x14ac:dyDescent="0.25">
      <c r="A119" s="9" t="s">
        <v>118</v>
      </c>
      <c r="B119" s="12">
        <v>16071.129260464457</v>
      </c>
      <c r="C119">
        <f>SAFADModel_final_000035[[#This Row],[Whole Building:Facility Total Electric Demand Power '[W'](Hourly) ]]/1000</f>
        <v>16.071129260464456</v>
      </c>
    </row>
    <row r="120" spans="1:3" x14ac:dyDescent="0.25">
      <c r="A120" s="9" t="s">
        <v>119</v>
      </c>
      <c r="B120" s="12">
        <v>16006.512062154967</v>
      </c>
      <c r="C120">
        <f>SAFADModel_final_000035[[#This Row],[Whole Building:Facility Total Electric Demand Power '[W'](Hourly) ]]/1000</f>
        <v>16.006512062154968</v>
      </c>
    </row>
    <row r="121" spans="1:3" x14ac:dyDescent="0.25">
      <c r="A121" s="9" t="s">
        <v>120</v>
      </c>
      <c r="B121" s="12">
        <v>15859.70930168389</v>
      </c>
      <c r="C121">
        <f>SAFADModel_final_000035[[#This Row],[Whole Building:Facility Total Electric Demand Power '[W'](Hourly) ]]/1000</f>
        <v>15.859709301683889</v>
      </c>
    </row>
    <row r="122" spans="1:3" x14ac:dyDescent="0.25">
      <c r="A122" s="9" t="s">
        <v>533</v>
      </c>
      <c r="B122" s="12">
        <v>15755.605647384536</v>
      </c>
      <c r="C122">
        <f>SAFADModel_final_000035[[#This Row],[Whole Building:Facility Total Electric Demand Power '[W'](Hourly) ]]/1000</f>
        <v>15.755605647384536</v>
      </c>
    </row>
    <row r="123" spans="1:3" x14ac:dyDescent="0.25">
      <c r="A123" s="9" t="s">
        <v>534</v>
      </c>
      <c r="B123" s="12">
        <v>15770.211251954155</v>
      </c>
      <c r="C123">
        <f>SAFADModel_final_000035[[#This Row],[Whole Building:Facility Total Electric Demand Power '[W'](Hourly) ]]/1000</f>
        <v>15.770211251954155</v>
      </c>
    </row>
    <row r="124" spans="1:3" x14ac:dyDescent="0.25">
      <c r="A124" s="9" t="s">
        <v>535</v>
      </c>
      <c r="B124" s="12">
        <v>15699.464514724641</v>
      </c>
      <c r="C124">
        <f>SAFADModel_final_000035[[#This Row],[Whole Building:Facility Total Electric Demand Power '[W'](Hourly) ]]/1000</f>
        <v>15.699464514724641</v>
      </c>
    </row>
    <row r="125" spans="1:3" x14ac:dyDescent="0.25">
      <c r="A125" s="9" t="s">
        <v>536</v>
      </c>
      <c r="B125" s="12">
        <v>15509.967890353704</v>
      </c>
      <c r="C125">
        <f>SAFADModel_final_000035[[#This Row],[Whole Building:Facility Total Electric Demand Power '[W'](Hourly) ]]/1000</f>
        <v>15.509967890353705</v>
      </c>
    </row>
    <row r="126" spans="1:3" x14ac:dyDescent="0.25">
      <c r="A126" s="9" t="s">
        <v>537</v>
      </c>
      <c r="B126" s="12">
        <v>15241.025021475412</v>
      </c>
      <c r="C126">
        <f>SAFADModel_final_000035[[#This Row],[Whole Building:Facility Total Electric Demand Power '[W'](Hourly) ]]/1000</f>
        <v>15.241025021475412</v>
      </c>
    </row>
    <row r="127" spans="1:3" x14ac:dyDescent="0.25">
      <c r="A127" s="9" t="s">
        <v>538</v>
      </c>
      <c r="B127" s="12">
        <v>14929.803289018901</v>
      </c>
      <c r="C127">
        <f>SAFADModel_final_000035[[#This Row],[Whole Building:Facility Total Electric Demand Power '[W'](Hourly) ]]/1000</f>
        <v>14.929803289018901</v>
      </c>
    </row>
    <row r="128" spans="1:3" x14ac:dyDescent="0.25">
      <c r="A128" s="9" t="s">
        <v>539</v>
      </c>
      <c r="B128" s="12">
        <v>14846.755278161283</v>
      </c>
      <c r="C128">
        <f>SAFADModel_final_000035[[#This Row],[Whole Building:Facility Total Electric Demand Power '[W'](Hourly) ]]/1000</f>
        <v>14.846755278161282</v>
      </c>
    </row>
    <row r="129" spans="1:3" x14ac:dyDescent="0.25">
      <c r="A129" s="9" t="s">
        <v>540</v>
      </c>
      <c r="B129" s="12">
        <v>14916.138848869372</v>
      </c>
      <c r="C129">
        <f>SAFADModel_final_000035[[#This Row],[Whole Building:Facility Total Electric Demand Power '[W'](Hourly) ]]/1000</f>
        <v>14.916138848869371</v>
      </c>
    </row>
    <row r="130" spans="1:3" x14ac:dyDescent="0.25">
      <c r="A130" s="9" t="s">
        <v>541</v>
      </c>
      <c r="B130" s="12">
        <v>38750.062000944505</v>
      </c>
      <c r="C130">
        <f>SAFADModel_final_000035[[#This Row],[Whole Building:Facility Total Electric Demand Power '[W'](Hourly) ]]/1000</f>
        <v>38.750062000944503</v>
      </c>
    </row>
    <row r="131" spans="1:3" x14ac:dyDescent="0.25">
      <c r="A131" s="9" t="s">
        <v>542</v>
      </c>
      <c r="B131" s="12">
        <v>64206.804516165394</v>
      </c>
      <c r="C131">
        <f>SAFADModel_final_000035[[#This Row],[Whole Building:Facility Total Electric Demand Power '[W'](Hourly) ]]/1000</f>
        <v>64.206804516165391</v>
      </c>
    </row>
    <row r="132" spans="1:3" x14ac:dyDescent="0.25">
      <c r="A132" s="9" t="s">
        <v>543</v>
      </c>
      <c r="B132" s="12">
        <v>79962.535908555074</v>
      </c>
      <c r="C132">
        <f>SAFADModel_final_000035[[#This Row],[Whole Building:Facility Total Electric Demand Power '[W'](Hourly) ]]/1000</f>
        <v>79.962535908555068</v>
      </c>
    </row>
    <row r="133" spans="1:3" x14ac:dyDescent="0.25">
      <c r="A133" s="9" t="s">
        <v>544</v>
      </c>
      <c r="B133" s="12">
        <v>70710.035765104039</v>
      </c>
      <c r="C133">
        <f>SAFADModel_final_000035[[#This Row],[Whole Building:Facility Total Electric Demand Power '[W'](Hourly) ]]/1000</f>
        <v>70.710035765104038</v>
      </c>
    </row>
    <row r="134" spans="1:3" x14ac:dyDescent="0.25">
      <c r="A134" s="9" t="s">
        <v>545</v>
      </c>
      <c r="B134" s="12">
        <v>75892.075204192413</v>
      </c>
      <c r="C134">
        <f>SAFADModel_final_000035[[#This Row],[Whole Building:Facility Total Electric Demand Power '[W'](Hourly) ]]/1000</f>
        <v>75.892075204192409</v>
      </c>
    </row>
    <row r="135" spans="1:3" x14ac:dyDescent="0.25">
      <c r="A135" s="9" t="s">
        <v>546</v>
      </c>
      <c r="B135" s="12">
        <v>59222.42951508399</v>
      </c>
      <c r="C135">
        <f>SAFADModel_final_000035[[#This Row],[Whole Building:Facility Total Electric Demand Power '[W'](Hourly) ]]/1000</f>
        <v>59.222429515083988</v>
      </c>
    </row>
    <row r="136" spans="1:3" x14ac:dyDescent="0.25">
      <c r="A136" s="9" t="s">
        <v>547</v>
      </c>
      <c r="B136" s="12">
        <v>61426.773885546158</v>
      </c>
      <c r="C136">
        <f>SAFADModel_final_000035[[#This Row],[Whole Building:Facility Total Electric Demand Power '[W'](Hourly) ]]/1000</f>
        <v>61.426773885546154</v>
      </c>
    </row>
    <row r="137" spans="1:3" x14ac:dyDescent="0.25">
      <c r="A137" s="9" t="s">
        <v>548</v>
      </c>
      <c r="B137" s="12">
        <v>56072.726821136566</v>
      </c>
      <c r="C137">
        <f>SAFADModel_final_000035[[#This Row],[Whole Building:Facility Total Electric Demand Power '[W'](Hourly) ]]/1000</f>
        <v>56.07272682113657</v>
      </c>
    </row>
    <row r="138" spans="1:3" x14ac:dyDescent="0.25">
      <c r="A138" s="9" t="s">
        <v>549</v>
      </c>
      <c r="B138" s="12">
        <v>44169.457111042611</v>
      </c>
      <c r="C138">
        <f>SAFADModel_final_000035[[#This Row],[Whole Building:Facility Total Electric Demand Power '[W'](Hourly) ]]/1000</f>
        <v>44.169457111042611</v>
      </c>
    </row>
    <row r="139" spans="1:3" x14ac:dyDescent="0.25">
      <c r="A139" s="9" t="s">
        <v>550</v>
      </c>
      <c r="B139" s="12">
        <v>48235.610707239714</v>
      </c>
      <c r="C139">
        <f>SAFADModel_final_000035[[#This Row],[Whole Building:Facility Total Electric Demand Power '[W'](Hourly) ]]/1000</f>
        <v>48.235610707239715</v>
      </c>
    </row>
    <row r="140" spans="1:3" x14ac:dyDescent="0.25">
      <c r="A140" s="9" t="s">
        <v>551</v>
      </c>
      <c r="B140" s="12">
        <v>47822.938560998307</v>
      </c>
      <c r="C140">
        <f>SAFADModel_final_000035[[#This Row],[Whole Building:Facility Total Electric Demand Power '[W'](Hourly) ]]/1000</f>
        <v>47.82293856099831</v>
      </c>
    </row>
    <row r="141" spans="1:3" x14ac:dyDescent="0.25">
      <c r="A141" s="9" t="s">
        <v>552</v>
      </c>
      <c r="B141" s="12">
        <v>9603.0085571836644</v>
      </c>
      <c r="C141">
        <f>SAFADModel_final_000035[[#This Row],[Whole Building:Facility Total Electric Demand Power '[W'](Hourly) ]]/1000</f>
        <v>9.6030085571836636</v>
      </c>
    </row>
    <row r="142" spans="1:3" x14ac:dyDescent="0.25">
      <c r="A142" s="9" t="s">
        <v>553</v>
      </c>
      <c r="B142" s="12">
        <v>9964.7888497942095</v>
      </c>
      <c r="C142">
        <f>SAFADModel_final_000035[[#This Row],[Whole Building:Facility Total Electric Demand Power '[W'](Hourly) ]]/1000</f>
        <v>9.9647888497942088</v>
      </c>
    </row>
    <row r="143" spans="1:3" x14ac:dyDescent="0.25">
      <c r="A143" s="9" t="s">
        <v>554</v>
      </c>
      <c r="B143" s="12">
        <v>18157.831589244579</v>
      </c>
      <c r="C143">
        <f>SAFADModel_final_000035[[#This Row],[Whole Building:Facility Total Electric Demand Power '[W'](Hourly) ]]/1000</f>
        <v>18.15783158924458</v>
      </c>
    </row>
    <row r="144" spans="1:3" x14ac:dyDescent="0.25">
      <c r="A144" s="9" t="s">
        <v>555</v>
      </c>
      <c r="B144" s="12">
        <v>16654.614420526934</v>
      </c>
      <c r="C144">
        <f>SAFADModel_final_000035[[#This Row],[Whole Building:Facility Total Electric Demand Power '[W'](Hourly) ]]/1000</f>
        <v>16.654614420526933</v>
      </c>
    </row>
    <row r="145" spans="1:3" x14ac:dyDescent="0.25">
      <c r="A145" s="9" t="s">
        <v>556</v>
      </c>
      <c r="B145" s="12">
        <v>16000.864708551417</v>
      </c>
      <c r="C145">
        <f>SAFADModel_final_000035[[#This Row],[Whole Building:Facility Total Electric Demand Power '[W'](Hourly) ]]/1000</f>
        <v>16.000864708551418</v>
      </c>
    </row>
    <row r="146" spans="1:3" x14ac:dyDescent="0.25">
      <c r="A146" s="9" t="s">
        <v>557</v>
      </c>
      <c r="B146" s="12">
        <v>15825.825818930549</v>
      </c>
      <c r="C146">
        <f>SAFADModel_final_000035[[#This Row],[Whole Building:Facility Total Electric Demand Power '[W'](Hourly) ]]/1000</f>
        <v>15.825825818930548</v>
      </c>
    </row>
    <row r="147" spans="1:3" x14ac:dyDescent="0.25">
      <c r="A147" s="9" t="s">
        <v>558</v>
      </c>
      <c r="B147" s="12">
        <v>15599.157715366209</v>
      </c>
      <c r="C147">
        <f>SAFADModel_final_000035[[#This Row],[Whole Building:Facility Total Electric Demand Power '[W'](Hourly) ]]/1000</f>
        <v>15.599157715366209</v>
      </c>
    </row>
    <row r="148" spans="1:3" x14ac:dyDescent="0.25">
      <c r="A148" s="9" t="s">
        <v>559</v>
      </c>
      <c r="B148" s="12">
        <v>15491.437768813397</v>
      </c>
      <c r="C148">
        <f>SAFADModel_final_000035[[#This Row],[Whole Building:Facility Total Electric Demand Power '[W'](Hourly) ]]/1000</f>
        <v>15.491437768813396</v>
      </c>
    </row>
    <row r="149" spans="1:3" x14ac:dyDescent="0.25">
      <c r="A149" s="9" t="s">
        <v>560</v>
      </c>
      <c r="B149" s="12">
        <v>15417.058916791517</v>
      </c>
      <c r="C149">
        <f>SAFADModel_final_000035[[#This Row],[Whole Building:Facility Total Electric Demand Power '[W'](Hourly) ]]/1000</f>
        <v>15.417058916791516</v>
      </c>
    </row>
    <row r="150" spans="1:3" x14ac:dyDescent="0.25">
      <c r="A150" s="9" t="s">
        <v>561</v>
      </c>
      <c r="B150" s="12">
        <v>15337.688201152292</v>
      </c>
      <c r="C150">
        <f>SAFADModel_final_000035[[#This Row],[Whole Building:Facility Total Electric Demand Power '[W'](Hourly) ]]/1000</f>
        <v>15.337688201152291</v>
      </c>
    </row>
    <row r="151" spans="1:3" x14ac:dyDescent="0.25">
      <c r="A151" s="9" t="s">
        <v>562</v>
      </c>
      <c r="B151" s="12">
        <v>15412.643329882036</v>
      </c>
      <c r="C151">
        <f>SAFADModel_final_000035[[#This Row],[Whole Building:Facility Total Electric Demand Power '[W'](Hourly) ]]/1000</f>
        <v>15.412643329882036</v>
      </c>
    </row>
    <row r="152" spans="1:3" x14ac:dyDescent="0.25">
      <c r="A152" s="9" t="s">
        <v>563</v>
      </c>
      <c r="B152" s="12">
        <v>15693.82344154105</v>
      </c>
      <c r="C152">
        <f>SAFADModel_final_000035[[#This Row],[Whole Building:Facility Total Electric Demand Power '[W'](Hourly) ]]/1000</f>
        <v>15.693823441541049</v>
      </c>
    </row>
    <row r="153" spans="1:3" x14ac:dyDescent="0.25">
      <c r="A153" s="9" t="s">
        <v>564</v>
      </c>
      <c r="B153" s="12">
        <v>16043.238199986043</v>
      </c>
      <c r="C153">
        <f>SAFADModel_final_000035[[#This Row],[Whole Building:Facility Total Electric Demand Power '[W'](Hourly) ]]/1000</f>
        <v>16.043238199986043</v>
      </c>
    </row>
    <row r="154" spans="1:3" x14ac:dyDescent="0.25">
      <c r="A154" s="9" t="s">
        <v>565</v>
      </c>
      <c r="B154" s="12">
        <v>16332.777102032103</v>
      </c>
      <c r="C154">
        <f>SAFADModel_final_000035[[#This Row],[Whole Building:Facility Total Electric Demand Power '[W'](Hourly) ]]/1000</f>
        <v>16.332777102032104</v>
      </c>
    </row>
    <row r="155" spans="1:3" x14ac:dyDescent="0.25">
      <c r="A155" s="9" t="s">
        <v>566</v>
      </c>
      <c r="B155" s="12">
        <v>16459.651449692548</v>
      </c>
      <c r="C155">
        <f>SAFADModel_final_000035[[#This Row],[Whole Building:Facility Total Electric Demand Power '[W'](Hourly) ]]/1000</f>
        <v>16.459651449692547</v>
      </c>
    </row>
    <row r="156" spans="1:3" x14ac:dyDescent="0.25">
      <c r="A156" s="9" t="s">
        <v>567</v>
      </c>
      <c r="B156" s="12">
        <v>16538.991206189497</v>
      </c>
      <c r="C156">
        <f>SAFADModel_final_000035[[#This Row],[Whole Building:Facility Total Electric Demand Power '[W'](Hourly) ]]/1000</f>
        <v>16.538991206189497</v>
      </c>
    </row>
    <row r="157" spans="1:3" x14ac:dyDescent="0.25">
      <c r="A157" s="9" t="s">
        <v>568</v>
      </c>
      <c r="B157" s="12">
        <v>16593.668948435283</v>
      </c>
      <c r="C157">
        <f>SAFADModel_final_000035[[#This Row],[Whole Building:Facility Total Electric Demand Power '[W'](Hourly) ]]/1000</f>
        <v>16.593668948435283</v>
      </c>
    </row>
    <row r="158" spans="1:3" x14ac:dyDescent="0.25">
      <c r="A158" s="9" t="s">
        <v>569</v>
      </c>
      <c r="B158" s="12">
        <v>16628.317223003822</v>
      </c>
      <c r="C158">
        <f>SAFADModel_final_000035[[#This Row],[Whole Building:Facility Total Electric Demand Power '[W'](Hourly) ]]/1000</f>
        <v>16.628317223003823</v>
      </c>
    </row>
    <row r="159" spans="1:3" x14ac:dyDescent="0.25">
      <c r="A159" s="9" t="s">
        <v>570</v>
      </c>
      <c r="B159" s="12">
        <v>16653.928287634288</v>
      </c>
      <c r="C159">
        <f>SAFADModel_final_000035[[#This Row],[Whole Building:Facility Total Electric Demand Power '[W'](Hourly) ]]/1000</f>
        <v>16.653928287634287</v>
      </c>
    </row>
    <row r="160" spans="1:3" x14ac:dyDescent="0.25">
      <c r="A160" s="9" t="s">
        <v>571</v>
      </c>
      <c r="B160" s="12">
        <v>16678.424245528458</v>
      </c>
      <c r="C160">
        <f>SAFADModel_final_000035[[#This Row],[Whole Building:Facility Total Electric Demand Power '[W'](Hourly) ]]/1000</f>
        <v>16.678424245528458</v>
      </c>
    </row>
    <row r="161" spans="1:3" x14ac:dyDescent="0.25">
      <c r="A161" s="9" t="s">
        <v>572</v>
      </c>
      <c r="B161" s="12">
        <v>16681.782294078552</v>
      </c>
      <c r="C161">
        <f>SAFADModel_final_000035[[#This Row],[Whole Building:Facility Total Electric Demand Power '[W'](Hourly) ]]/1000</f>
        <v>16.681782294078552</v>
      </c>
    </row>
    <row r="162" spans="1:3" x14ac:dyDescent="0.25">
      <c r="A162" s="9" t="s">
        <v>573</v>
      </c>
      <c r="B162" s="12">
        <v>16663.648454954306</v>
      </c>
      <c r="C162">
        <f>SAFADModel_final_000035[[#This Row],[Whole Building:Facility Total Electric Demand Power '[W'](Hourly) ]]/1000</f>
        <v>16.663648454954306</v>
      </c>
    </row>
    <row r="163" spans="1:3" x14ac:dyDescent="0.25">
      <c r="A163" s="9" t="s">
        <v>574</v>
      </c>
      <c r="B163" s="12">
        <v>16598.18766546878</v>
      </c>
      <c r="C163">
        <f>SAFADModel_final_000035[[#This Row],[Whole Building:Facility Total Electric Demand Power '[W'](Hourly) ]]/1000</f>
        <v>16.598187665468782</v>
      </c>
    </row>
    <row r="164" spans="1:3" x14ac:dyDescent="0.25">
      <c r="A164" s="9" t="s">
        <v>575</v>
      </c>
      <c r="B164" s="12">
        <v>16460.83852654471</v>
      </c>
      <c r="C164">
        <f>SAFADModel_final_000035[[#This Row],[Whole Building:Facility Total Electric Demand Power '[W'](Hourly) ]]/1000</f>
        <v>16.460838526544709</v>
      </c>
    </row>
    <row r="165" spans="1:3" x14ac:dyDescent="0.25">
      <c r="A165" s="9" t="s">
        <v>576</v>
      </c>
      <c r="B165" s="12">
        <v>16280.980904582188</v>
      </c>
      <c r="C165">
        <f>SAFADModel_final_000035[[#This Row],[Whole Building:Facility Total Electric Demand Power '[W'](Hourly) ]]/1000</f>
        <v>16.280980904582186</v>
      </c>
    </row>
    <row r="166" spans="1:3" x14ac:dyDescent="0.25">
      <c r="A166" s="9" t="s">
        <v>577</v>
      </c>
      <c r="B166" s="12">
        <v>16154.76290156803</v>
      </c>
      <c r="C166">
        <f>SAFADModel_final_000035[[#This Row],[Whole Building:Facility Total Electric Demand Power '[W'](Hourly) ]]/1000</f>
        <v>16.154762901568031</v>
      </c>
    </row>
    <row r="167" spans="1:3" x14ac:dyDescent="0.25">
      <c r="A167" s="9" t="s">
        <v>578</v>
      </c>
      <c r="B167" s="12">
        <v>15988.955075958884</v>
      </c>
      <c r="C167">
        <f>SAFADModel_final_000035[[#This Row],[Whole Building:Facility Total Electric Demand Power '[W'](Hourly) ]]/1000</f>
        <v>15.988955075958884</v>
      </c>
    </row>
    <row r="168" spans="1:3" x14ac:dyDescent="0.25">
      <c r="A168" s="9" t="s">
        <v>579</v>
      </c>
      <c r="B168" s="12">
        <v>15825.045078838994</v>
      </c>
      <c r="C168">
        <f>SAFADModel_final_000035[[#This Row],[Whole Building:Facility Total Electric Demand Power '[W'](Hourly) ]]/1000</f>
        <v>15.825045078838993</v>
      </c>
    </row>
    <row r="169" spans="1:3" x14ac:dyDescent="0.25">
      <c r="A169" s="9" t="s">
        <v>580</v>
      </c>
      <c r="B169" s="12">
        <v>15680.782208071587</v>
      </c>
      <c r="C169">
        <f>SAFADModel_final_000035[[#This Row],[Whole Building:Facility Total Electric Demand Power '[W'](Hourly) ]]/1000</f>
        <v>15.680782208071587</v>
      </c>
    </row>
    <row r="170" spans="1:3" x14ac:dyDescent="0.25">
      <c r="A170" s="9" t="s">
        <v>121</v>
      </c>
      <c r="B170" s="12">
        <v>9616.4104348200635</v>
      </c>
      <c r="C170">
        <f>SAFADModel_final_000035[[#This Row],[Whole Building:Facility Total Electric Demand Power '[W'](Hourly) ]]/1000</f>
        <v>9.6164104348200627</v>
      </c>
    </row>
    <row r="171" spans="1:3" x14ac:dyDescent="0.25">
      <c r="A171" s="9" t="s">
        <v>122</v>
      </c>
      <c r="B171" s="12">
        <v>10941.903270185538</v>
      </c>
      <c r="C171">
        <f>SAFADModel_final_000035[[#This Row],[Whole Building:Facility Total Electric Demand Power '[W'](Hourly) ]]/1000</f>
        <v>10.941903270185538</v>
      </c>
    </row>
    <row r="172" spans="1:3" x14ac:dyDescent="0.25">
      <c r="A172" s="9" t="s">
        <v>123</v>
      </c>
      <c r="B172" s="12">
        <v>11038.479044347921</v>
      </c>
      <c r="C172">
        <f>SAFADModel_final_000035[[#This Row],[Whole Building:Facility Total Electric Demand Power '[W'](Hourly) ]]/1000</f>
        <v>11.038479044347921</v>
      </c>
    </row>
    <row r="173" spans="1:3" x14ac:dyDescent="0.25">
      <c r="A173" s="9" t="s">
        <v>124</v>
      </c>
      <c r="B173" s="12">
        <v>10849.928897474119</v>
      </c>
      <c r="C173">
        <f>SAFADModel_final_000035[[#This Row],[Whole Building:Facility Total Electric Demand Power '[W'](Hourly) ]]/1000</f>
        <v>10.84992889747412</v>
      </c>
    </row>
    <row r="174" spans="1:3" x14ac:dyDescent="0.25">
      <c r="A174" s="9" t="s">
        <v>125</v>
      </c>
      <c r="B174" s="12">
        <v>10582.98128857671</v>
      </c>
      <c r="C174">
        <f>SAFADModel_final_000035[[#This Row],[Whole Building:Facility Total Electric Demand Power '[W'](Hourly) ]]/1000</f>
        <v>10.582981288576709</v>
      </c>
    </row>
    <row r="175" spans="1:3" x14ac:dyDescent="0.25">
      <c r="A175" s="9" t="s">
        <v>126</v>
      </c>
      <c r="B175" s="12">
        <v>10616.977394414427</v>
      </c>
      <c r="C175">
        <f>SAFADModel_final_000035[[#This Row],[Whole Building:Facility Total Electric Demand Power '[W'](Hourly) ]]/1000</f>
        <v>10.616977394414427</v>
      </c>
    </row>
    <row r="176" spans="1:3" x14ac:dyDescent="0.25">
      <c r="A176" s="9" t="s">
        <v>127</v>
      </c>
      <c r="B176" s="12">
        <v>11204.875272056792</v>
      </c>
      <c r="C176">
        <f>SAFADModel_final_000035[[#This Row],[Whole Building:Facility Total Electric Demand Power '[W'](Hourly) ]]/1000</f>
        <v>11.204875272056793</v>
      </c>
    </row>
    <row r="177" spans="1:3" x14ac:dyDescent="0.25">
      <c r="A177" s="9" t="s">
        <v>128</v>
      </c>
      <c r="B177" s="12">
        <v>66209.280561045001</v>
      </c>
      <c r="C177">
        <f>SAFADModel_final_000035[[#This Row],[Whole Building:Facility Total Electric Demand Power '[W'](Hourly) ]]/1000</f>
        <v>66.209280561045006</v>
      </c>
    </row>
    <row r="178" spans="1:3" x14ac:dyDescent="0.25">
      <c r="A178" s="9" t="s">
        <v>129</v>
      </c>
      <c r="B178" s="12">
        <v>89514.813814967914</v>
      </c>
      <c r="C178">
        <f>SAFADModel_final_000035[[#This Row],[Whole Building:Facility Total Electric Demand Power '[W'](Hourly) ]]/1000</f>
        <v>89.514813814967908</v>
      </c>
    </row>
    <row r="179" spans="1:3" x14ac:dyDescent="0.25">
      <c r="A179" s="9" t="s">
        <v>130</v>
      </c>
      <c r="B179" s="12">
        <v>183815.61362086397</v>
      </c>
      <c r="C179">
        <f>SAFADModel_final_000035[[#This Row],[Whole Building:Facility Total Electric Demand Power '[W'](Hourly) ]]/1000</f>
        <v>183.81561362086396</v>
      </c>
    </row>
    <row r="180" spans="1:3" x14ac:dyDescent="0.25">
      <c r="A180" s="9" t="s">
        <v>131</v>
      </c>
      <c r="B180" s="12">
        <v>164827.82608635331</v>
      </c>
      <c r="C180">
        <f>SAFADModel_final_000035[[#This Row],[Whole Building:Facility Total Electric Demand Power '[W'](Hourly) ]]/1000</f>
        <v>164.8278260863533</v>
      </c>
    </row>
    <row r="181" spans="1:3" x14ac:dyDescent="0.25">
      <c r="A181" s="9" t="s">
        <v>132</v>
      </c>
      <c r="B181" s="12">
        <v>246248.86390605426</v>
      </c>
      <c r="C181">
        <f>SAFADModel_final_000035[[#This Row],[Whole Building:Facility Total Electric Demand Power '[W'](Hourly) ]]/1000</f>
        <v>246.24886390605425</v>
      </c>
    </row>
    <row r="182" spans="1:3" x14ac:dyDescent="0.25">
      <c r="A182" s="9" t="s">
        <v>133</v>
      </c>
      <c r="B182" s="12">
        <v>241307.96527125905</v>
      </c>
      <c r="C182">
        <f>SAFADModel_final_000035[[#This Row],[Whole Building:Facility Total Electric Demand Power '[W'](Hourly) ]]/1000</f>
        <v>241.30796527125904</v>
      </c>
    </row>
    <row r="183" spans="1:3" x14ac:dyDescent="0.25">
      <c r="A183" s="9" t="s">
        <v>134</v>
      </c>
      <c r="B183" s="12">
        <v>347682.79050153523</v>
      </c>
      <c r="C183">
        <f>SAFADModel_final_000035[[#This Row],[Whole Building:Facility Total Electric Demand Power '[W'](Hourly) ]]/1000</f>
        <v>347.68279050153524</v>
      </c>
    </row>
    <row r="184" spans="1:3" x14ac:dyDescent="0.25">
      <c r="A184" s="9" t="s">
        <v>135</v>
      </c>
      <c r="B184" s="12">
        <v>373042.24202036305</v>
      </c>
      <c r="C184">
        <f>SAFADModel_final_000035[[#This Row],[Whole Building:Facility Total Electric Demand Power '[W'](Hourly) ]]/1000</f>
        <v>373.04224202036306</v>
      </c>
    </row>
    <row r="185" spans="1:3" x14ac:dyDescent="0.25">
      <c r="A185" s="9" t="s">
        <v>136</v>
      </c>
      <c r="B185" s="12">
        <v>322591.74732679635</v>
      </c>
      <c r="C185">
        <f>SAFADModel_final_000035[[#This Row],[Whole Building:Facility Total Electric Demand Power '[W'](Hourly) ]]/1000</f>
        <v>322.59174732679634</v>
      </c>
    </row>
    <row r="186" spans="1:3" x14ac:dyDescent="0.25">
      <c r="A186" s="9" t="s">
        <v>137</v>
      </c>
      <c r="B186" s="12">
        <v>278177.08933794353</v>
      </c>
      <c r="C186">
        <f>SAFADModel_final_000035[[#This Row],[Whole Building:Facility Total Electric Demand Power '[W'](Hourly) ]]/1000</f>
        <v>278.17708933794353</v>
      </c>
    </row>
    <row r="187" spans="1:3" x14ac:dyDescent="0.25">
      <c r="A187" s="9" t="s">
        <v>138</v>
      </c>
      <c r="B187" s="12">
        <v>117454.64441298462</v>
      </c>
      <c r="C187">
        <f>SAFADModel_final_000035[[#This Row],[Whole Building:Facility Total Electric Demand Power '[W'](Hourly) ]]/1000</f>
        <v>117.45464441298462</v>
      </c>
    </row>
    <row r="188" spans="1:3" x14ac:dyDescent="0.25">
      <c r="A188" s="9" t="s">
        <v>139</v>
      </c>
      <c r="B188" s="12">
        <v>57206.812036816227</v>
      </c>
      <c r="C188">
        <f>SAFADModel_final_000035[[#This Row],[Whole Building:Facility Total Electric Demand Power '[W'](Hourly) ]]/1000</f>
        <v>57.206812036816224</v>
      </c>
    </row>
    <row r="189" spans="1:3" x14ac:dyDescent="0.25">
      <c r="A189" s="9" t="s">
        <v>140</v>
      </c>
      <c r="B189" s="12">
        <v>21652.941387964845</v>
      </c>
      <c r="C189">
        <f>SAFADModel_final_000035[[#This Row],[Whole Building:Facility Total Electric Demand Power '[W'](Hourly) ]]/1000</f>
        <v>21.652941387964844</v>
      </c>
    </row>
    <row r="190" spans="1:3" x14ac:dyDescent="0.25">
      <c r="A190" s="9" t="s">
        <v>141</v>
      </c>
      <c r="B190" s="12">
        <v>16627.843847315569</v>
      </c>
      <c r="C190">
        <f>SAFADModel_final_000035[[#This Row],[Whole Building:Facility Total Electric Demand Power '[W'](Hourly) ]]/1000</f>
        <v>16.627843847315571</v>
      </c>
    </row>
    <row r="191" spans="1:3" x14ac:dyDescent="0.25">
      <c r="A191" s="9" t="s">
        <v>142</v>
      </c>
      <c r="B191" s="12">
        <v>16189.106765505641</v>
      </c>
      <c r="C191">
        <f>SAFADModel_final_000035[[#This Row],[Whole Building:Facility Total Electric Demand Power '[W'](Hourly) ]]/1000</f>
        <v>16.189106765505642</v>
      </c>
    </row>
    <row r="192" spans="1:3" x14ac:dyDescent="0.25">
      <c r="A192" s="9" t="s">
        <v>143</v>
      </c>
      <c r="B192" s="12">
        <v>16173.664986955358</v>
      </c>
      <c r="C192">
        <f>SAFADModel_final_000035[[#This Row],[Whole Building:Facility Total Electric Demand Power '[W'](Hourly) ]]/1000</f>
        <v>16.173664986955359</v>
      </c>
    </row>
    <row r="193" spans="1:3" x14ac:dyDescent="0.25">
      <c r="A193" s="9" t="s">
        <v>144</v>
      </c>
      <c r="B193" s="12">
        <v>16102.132279137055</v>
      </c>
      <c r="C193">
        <f>SAFADModel_final_000035[[#This Row],[Whole Building:Facility Total Electric Demand Power '[W'](Hourly) ]]/1000</f>
        <v>16.102132279137056</v>
      </c>
    </row>
    <row r="194" spans="1:3" x14ac:dyDescent="0.25">
      <c r="A194" s="9" t="s">
        <v>145</v>
      </c>
      <c r="B194" s="12">
        <v>16094.984343416545</v>
      </c>
      <c r="C194">
        <f>SAFADModel_final_000035[[#This Row],[Whole Building:Facility Total Electric Demand Power '[W'](Hourly) ]]/1000</f>
        <v>16.094984343416545</v>
      </c>
    </row>
    <row r="195" spans="1:3" x14ac:dyDescent="0.25">
      <c r="A195" s="9" t="s">
        <v>146</v>
      </c>
      <c r="B195" s="12">
        <v>16048.358097186183</v>
      </c>
      <c r="C195">
        <f>SAFADModel_final_000035[[#This Row],[Whole Building:Facility Total Electric Demand Power '[W'](Hourly) ]]/1000</f>
        <v>16.048358097186181</v>
      </c>
    </row>
    <row r="196" spans="1:3" x14ac:dyDescent="0.25">
      <c r="A196" s="9" t="s">
        <v>147</v>
      </c>
      <c r="B196" s="12">
        <v>16010.076726221456</v>
      </c>
      <c r="C196">
        <f>SAFADModel_final_000035[[#This Row],[Whole Building:Facility Total Electric Demand Power '[W'](Hourly) ]]/1000</f>
        <v>16.010076726221456</v>
      </c>
    </row>
    <row r="197" spans="1:3" x14ac:dyDescent="0.25">
      <c r="A197" s="9" t="s">
        <v>148</v>
      </c>
      <c r="B197" s="12">
        <v>15976.214874102536</v>
      </c>
      <c r="C197">
        <f>SAFADModel_final_000035[[#This Row],[Whole Building:Facility Total Electric Demand Power '[W'](Hourly) ]]/1000</f>
        <v>15.976214874102535</v>
      </c>
    </row>
    <row r="198" spans="1:3" x14ac:dyDescent="0.25">
      <c r="A198" s="9" t="s">
        <v>149</v>
      </c>
      <c r="B198" s="12">
        <v>15942.79087652005</v>
      </c>
      <c r="C198">
        <f>SAFADModel_final_000035[[#This Row],[Whole Building:Facility Total Electric Demand Power '[W'](Hourly) ]]/1000</f>
        <v>15.94279087652005</v>
      </c>
    </row>
    <row r="199" spans="1:3" x14ac:dyDescent="0.25">
      <c r="A199" s="9" t="s">
        <v>150</v>
      </c>
      <c r="B199" s="12">
        <v>15978.591209119482</v>
      </c>
      <c r="C199">
        <f>SAFADModel_final_000035[[#This Row],[Whole Building:Facility Total Electric Demand Power '[W'](Hourly) ]]/1000</f>
        <v>15.978591209119482</v>
      </c>
    </row>
    <row r="200" spans="1:3" x14ac:dyDescent="0.25">
      <c r="A200" s="9" t="s">
        <v>151</v>
      </c>
      <c r="B200" s="12">
        <v>16090.401098902528</v>
      </c>
      <c r="C200">
        <f>SAFADModel_final_000035[[#This Row],[Whole Building:Facility Total Electric Demand Power '[W'](Hourly) ]]/1000</f>
        <v>16.090401098902529</v>
      </c>
    </row>
    <row r="201" spans="1:3" x14ac:dyDescent="0.25">
      <c r="A201" s="9" t="s">
        <v>152</v>
      </c>
      <c r="B201" s="12">
        <v>16224.616465044463</v>
      </c>
      <c r="C201">
        <f>SAFADModel_final_000035[[#This Row],[Whole Building:Facility Total Electric Demand Power '[W'](Hourly) ]]/1000</f>
        <v>16.224616465044463</v>
      </c>
    </row>
    <row r="202" spans="1:3" x14ac:dyDescent="0.25">
      <c r="A202" s="9" t="s">
        <v>153</v>
      </c>
      <c r="B202" s="12">
        <v>16270.526759635673</v>
      </c>
      <c r="C202">
        <f>SAFADModel_final_000035[[#This Row],[Whole Building:Facility Total Electric Demand Power '[W'](Hourly) ]]/1000</f>
        <v>16.270526759635672</v>
      </c>
    </row>
    <row r="203" spans="1:3" x14ac:dyDescent="0.25">
      <c r="A203" s="9" t="s">
        <v>154</v>
      </c>
      <c r="B203" s="12">
        <v>16390.807305416129</v>
      </c>
      <c r="C203">
        <f>SAFADModel_final_000035[[#This Row],[Whole Building:Facility Total Electric Demand Power '[W'](Hourly) ]]/1000</f>
        <v>16.390807305416129</v>
      </c>
    </row>
    <row r="204" spans="1:3" x14ac:dyDescent="0.25">
      <c r="A204" s="9" t="s">
        <v>155</v>
      </c>
      <c r="B204" s="12">
        <v>16585.923328206914</v>
      </c>
      <c r="C204">
        <f>SAFADModel_final_000035[[#This Row],[Whole Building:Facility Total Electric Demand Power '[W'](Hourly) ]]/1000</f>
        <v>16.585923328206913</v>
      </c>
    </row>
    <row r="205" spans="1:3" x14ac:dyDescent="0.25">
      <c r="A205" s="9" t="s">
        <v>156</v>
      </c>
      <c r="B205" s="12">
        <v>16678.485643135533</v>
      </c>
      <c r="C205">
        <f>SAFADModel_final_000035[[#This Row],[Whole Building:Facility Total Electric Demand Power '[W'](Hourly) ]]/1000</f>
        <v>16.678485643135534</v>
      </c>
    </row>
    <row r="206" spans="1:3" x14ac:dyDescent="0.25">
      <c r="A206" s="9" t="s">
        <v>157</v>
      </c>
      <c r="B206" s="12">
        <v>16703.059290841771</v>
      </c>
      <c r="C206">
        <f>SAFADModel_final_000035[[#This Row],[Whole Building:Facility Total Electric Demand Power '[W'](Hourly) ]]/1000</f>
        <v>16.703059290841772</v>
      </c>
    </row>
    <row r="207" spans="1:3" x14ac:dyDescent="0.25">
      <c r="A207" s="9" t="s">
        <v>158</v>
      </c>
      <c r="B207" s="12">
        <v>16689.842746244001</v>
      </c>
      <c r="C207">
        <f>SAFADModel_final_000035[[#This Row],[Whole Building:Facility Total Electric Demand Power '[W'](Hourly) ]]/1000</f>
        <v>16.689842746244</v>
      </c>
    </row>
    <row r="208" spans="1:3" x14ac:dyDescent="0.25">
      <c r="A208" s="9" t="s">
        <v>159</v>
      </c>
      <c r="B208" s="12">
        <v>16658.17390257333</v>
      </c>
      <c r="C208">
        <f>SAFADModel_final_000035[[#This Row],[Whole Building:Facility Total Electric Demand Power '[W'](Hourly) ]]/1000</f>
        <v>16.658173902573331</v>
      </c>
    </row>
    <row r="209" spans="1:3" x14ac:dyDescent="0.25">
      <c r="A209" s="9" t="s">
        <v>160</v>
      </c>
      <c r="B209" s="12">
        <v>16619.299718116727</v>
      </c>
      <c r="C209">
        <f>SAFADModel_final_000035[[#This Row],[Whole Building:Facility Total Electric Demand Power '[W'](Hourly) ]]/1000</f>
        <v>16.619299718116725</v>
      </c>
    </row>
    <row r="210" spans="1:3" x14ac:dyDescent="0.25">
      <c r="A210" s="9" t="s">
        <v>161</v>
      </c>
      <c r="B210" s="12">
        <v>16561.69663304116</v>
      </c>
      <c r="C210">
        <f>SAFADModel_final_000035[[#This Row],[Whole Building:Facility Total Electric Demand Power '[W'](Hourly) ]]/1000</f>
        <v>16.561696633041159</v>
      </c>
    </row>
    <row r="211" spans="1:3" x14ac:dyDescent="0.25">
      <c r="A211" s="9" t="s">
        <v>162</v>
      </c>
      <c r="B211" s="12">
        <v>16486.287378724828</v>
      </c>
      <c r="C211">
        <f>SAFADModel_final_000035[[#This Row],[Whole Building:Facility Total Electric Demand Power '[W'](Hourly) ]]/1000</f>
        <v>16.486287378724828</v>
      </c>
    </row>
    <row r="212" spans="1:3" x14ac:dyDescent="0.25">
      <c r="A212" s="9" t="s">
        <v>163</v>
      </c>
      <c r="B212" s="12">
        <v>16391.225794500202</v>
      </c>
      <c r="C212">
        <f>SAFADModel_final_000035[[#This Row],[Whole Building:Facility Total Electric Demand Power '[W'](Hourly) ]]/1000</f>
        <v>16.391225794500201</v>
      </c>
    </row>
    <row r="213" spans="1:3" x14ac:dyDescent="0.25">
      <c r="A213" s="9" t="s">
        <v>164</v>
      </c>
      <c r="B213" s="12">
        <v>16308.139003531847</v>
      </c>
      <c r="C213">
        <f>SAFADModel_final_000035[[#This Row],[Whole Building:Facility Total Electric Demand Power '[W'](Hourly) ]]/1000</f>
        <v>16.308139003531846</v>
      </c>
    </row>
    <row r="214" spans="1:3" x14ac:dyDescent="0.25">
      <c r="A214" s="9" t="s">
        <v>165</v>
      </c>
      <c r="B214" s="12">
        <v>16245.93628163902</v>
      </c>
      <c r="C214">
        <f>SAFADModel_final_000035[[#This Row],[Whole Building:Facility Total Electric Demand Power '[W'](Hourly) ]]/1000</f>
        <v>16.245936281639022</v>
      </c>
    </row>
    <row r="215" spans="1:3" x14ac:dyDescent="0.25">
      <c r="A215" s="9" t="s">
        <v>166</v>
      </c>
      <c r="B215" s="12">
        <v>16181.736838189106</v>
      </c>
      <c r="C215">
        <f>SAFADModel_final_000035[[#This Row],[Whole Building:Facility Total Electric Demand Power '[W'](Hourly) ]]/1000</f>
        <v>16.181736838189106</v>
      </c>
    </row>
    <row r="216" spans="1:3" x14ac:dyDescent="0.25">
      <c r="A216" s="9" t="s">
        <v>167</v>
      </c>
      <c r="B216" s="12">
        <v>16122.707294450704</v>
      </c>
      <c r="C216">
        <f>SAFADModel_final_000035[[#This Row],[Whole Building:Facility Total Electric Demand Power '[W'](Hourly) ]]/1000</f>
        <v>16.122707294450702</v>
      </c>
    </row>
    <row r="217" spans="1:3" x14ac:dyDescent="0.25">
      <c r="A217" s="9" t="s">
        <v>168</v>
      </c>
      <c r="B217" s="12">
        <v>16076.382097454632</v>
      </c>
      <c r="C217">
        <f>SAFADModel_final_000035[[#This Row],[Whole Building:Facility Total Electric Demand Power '[W'](Hourly) ]]/1000</f>
        <v>16.076382097454633</v>
      </c>
    </row>
    <row r="218" spans="1:3" x14ac:dyDescent="0.25">
      <c r="A218" s="9" t="s">
        <v>169</v>
      </c>
      <c r="B218" s="12">
        <v>7999.1353014997403</v>
      </c>
      <c r="C218">
        <f>SAFADModel_final_000035[[#This Row],[Whole Building:Facility Total Electric Demand Power '[W'](Hourly) ]]/1000</f>
        <v>7.9991353014997406</v>
      </c>
    </row>
    <row r="219" spans="1:3" x14ac:dyDescent="0.25">
      <c r="A219" s="9" t="s">
        <v>170</v>
      </c>
      <c r="B219" s="12">
        <v>10092.087785702566</v>
      </c>
      <c r="C219">
        <f>SAFADModel_final_000035[[#This Row],[Whole Building:Facility Total Electric Demand Power '[W'](Hourly) ]]/1000</f>
        <v>10.092087785702565</v>
      </c>
    </row>
    <row r="220" spans="1:3" x14ac:dyDescent="0.25">
      <c r="A220" s="9" t="s">
        <v>171</v>
      </c>
      <c r="B220" s="12">
        <v>10546.155424213792</v>
      </c>
      <c r="C220">
        <f>SAFADModel_final_000035[[#This Row],[Whole Building:Facility Total Electric Demand Power '[W'](Hourly) ]]/1000</f>
        <v>10.546155424213792</v>
      </c>
    </row>
    <row r="221" spans="1:3" x14ac:dyDescent="0.25">
      <c r="A221" s="9" t="s">
        <v>172</v>
      </c>
      <c r="B221" s="12">
        <v>10717.140467162792</v>
      </c>
      <c r="C221">
        <f>SAFADModel_final_000035[[#This Row],[Whole Building:Facility Total Electric Demand Power '[W'](Hourly) ]]/1000</f>
        <v>10.717140467162791</v>
      </c>
    </row>
    <row r="222" spans="1:3" x14ac:dyDescent="0.25">
      <c r="A222" s="9" t="s">
        <v>173</v>
      </c>
      <c r="B222" s="12">
        <v>10742.534387836806</v>
      </c>
      <c r="C222">
        <f>SAFADModel_final_000035[[#This Row],[Whole Building:Facility Total Electric Demand Power '[W'](Hourly) ]]/1000</f>
        <v>10.742534387836805</v>
      </c>
    </row>
    <row r="223" spans="1:3" x14ac:dyDescent="0.25">
      <c r="A223" s="9" t="s">
        <v>174</v>
      </c>
      <c r="B223" s="12">
        <v>10863.174752597257</v>
      </c>
      <c r="C223">
        <f>SAFADModel_final_000035[[#This Row],[Whole Building:Facility Total Electric Demand Power '[W'](Hourly) ]]/1000</f>
        <v>10.863174752597256</v>
      </c>
    </row>
    <row r="224" spans="1:3" x14ac:dyDescent="0.25">
      <c r="A224" s="9" t="s">
        <v>175</v>
      </c>
      <c r="B224" s="12">
        <v>11456.833342168078</v>
      </c>
      <c r="C224">
        <f>SAFADModel_final_000035[[#This Row],[Whole Building:Facility Total Electric Demand Power '[W'](Hourly) ]]/1000</f>
        <v>11.456833342168078</v>
      </c>
    </row>
    <row r="225" spans="1:3" x14ac:dyDescent="0.25">
      <c r="A225" s="9" t="s">
        <v>176</v>
      </c>
      <c r="B225" s="12">
        <v>57784.613510135088</v>
      </c>
      <c r="C225">
        <f>SAFADModel_final_000035[[#This Row],[Whole Building:Facility Total Electric Demand Power '[W'](Hourly) ]]/1000</f>
        <v>57.784613510135088</v>
      </c>
    </row>
    <row r="226" spans="1:3" x14ac:dyDescent="0.25">
      <c r="A226" s="9" t="s">
        <v>177</v>
      </c>
      <c r="B226" s="12">
        <v>139834.54419842965</v>
      </c>
      <c r="C226">
        <f>SAFADModel_final_000035[[#This Row],[Whole Building:Facility Total Electric Demand Power '[W'](Hourly) ]]/1000</f>
        <v>139.83454419842965</v>
      </c>
    </row>
    <row r="227" spans="1:3" x14ac:dyDescent="0.25">
      <c r="A227" s="9" t="s">
        <v>178</v>
      </c>
      <c r="B227" s="12">
        <v>191329.06222115699</v>
      </c>
      <c r="C227">
        <f>SAFADModel_final_000035[[#This Row],[Whole Building:Facility Total Electric Demand Power '[W'](Hourly) ]]/1000</f>
        <v>191.32906222115699</v>
      </c>
    </row>
    <row r="228" spans="1:3" x14ac:dyDescent="0.25">
      <c r="A228" s="9" t="s">
        <v>179</v>
      </c>
      <c r="B228" s="12">
        <v>220571.75559040383</v>
      </c>
      <c r="C228">
        <f>SAFADModel_final_000035[[#This Row],[Whole Building:Facility Total Electric Demand Power '[W'](Hourly) ]]/1000</f>
        <v>220.57175559040382</v>
      </c>
    </row>
    <row r="229" spans="1:3" x14ac:dyDescent="0.25">
      <c r="A229" s="9" t="s">
        <v>180</v>
      </c>
      <c r="B229" s="12">
        <v>301429.06838505034</v>
      </c>
      <c r="C229">
        <f>SAFADModel_final_000035[[#This Row],[Whole Building:Facility Total Electric Demand Power '[W'](Hourly) ]]/1000</f>
        <v>301.42906838505036</v>
      </c>
    </row>
    <row r="230" spans="1:3" x14ac:dyDescent="0.25">
      <c r="A230" s="9" t="s">
        <v>181</v>
      </c>
      <c r="B230" s="12">
        <v>307686.2728805822</v>
      </c>
      <c r="C230">
        <f>SAFADModel_final_000035[[#This Row],[Whole Building:Facility Total Electric Demand Power '[W'](Hourly) ]]/1000</f>
        <v>307.68627288058218</v>
      </c>
    </row>
    <row r="231" spans="1:3" x14ac:dyDescent="0.25">
      <c r="A231" s="9" t="s">
        <v>182</v>
      </c>
      <c r="B231" s="12">
        <v>321546.47414290177</v>
      </c>
      <c r="C231">
        <f>SAFADModel_final_000035[[#This Row],[Whole Building:Facility Total Electric Demand Power '[W'](Hourly) ]]/1000</f>
        <v>321.54647414290179</v>
      </c>
    </row>
    <row r="232" spans="1:3" x14ac:dyDescent="0.25">
      <c r="A232" s="9" t="s">
        <v>183</v>
      </c>
      <c r="B232" s="12">
        <v>316465.1463070364</v>
      </c>
      <c r="C232">
        <f>SAFADModel_final_000035[[#This Row],[Whole Building:Facility Total Electric Demand Power '[W'](Hourly) ]]/1000</f>
        <v>316.46514630703638</v>
      </c>
    </row>
    <row r="233" spans="1:3" x14ac:dyDescent="0.25">
      <c r="A233" s="9" t="s">
        <v>184</v>
      </c>
      <c r="B233" s="12">
        <v>200032.96571940152</v>
      </c>
      <c r="C233">
        <f>SAFADModel_final_000035[[#This Row],[Whole Building:Facility Total Electric Demand Power '[W'](Hourly) ]]/1000</f>
        <v>200.03296571940152</v>
      </c>
    </row>
    <row r="234" spans="1:3" x14ac:dyDescent="0.25">
      <c r="A234" s="9" t="s">
        <v>185</v>
      </c>
      <c r="B234" s="12">
        <v>89933.440946371818</v>
      </c>
      <c r="C234">
        <f>SAFADModel_final_000035[[#This Row],[Whole Building:Facility Total Electric Demand Power '[W'](Hourly) ]]/1000</f>
        <v>89.933440946371817</v>
      </c>
    </row>
    <row r="235" spans="1:3" x14ac:dyDescent="0.25">
      <c r="A235" s="9" t="s">
        <v>186</v>
      </c>
      <c r="B235" s="12">
        <v>113485.80238265963</v>
      </c>
      <c r="C235">
        <f>SAFADModel_final_000035[[#This Row],[Whole Building:Facility Total Electric Demand Power '[W'](Hourly) ]]/1000</f>
        <v>113.48580238265963</v>
      </c>
    </row>
    <row r="236" spans="1:3" x14ac:dyDescent="0.25">
      <c r="A236" s="9" t="s">
        <v>187</v>
      </c>
      <c r="B236" s="12">
        <v>47990.914407512668</v>
      </c>
      <c r="C236">
        <f>SAFADModel_final_000035[[#This Row],[Whole Building:Facility Total Electric Demand Power '[W'](Hourly) ]]/1000</f>
        <v>47.990914407512669</v>
      </c>
    </row>
    <row r="237" spans="1:3" x14ac:dyDescent="0.25">
      <c r="A237" s="9" t="s">
        <v>188</v>
      </c>
      <c r="B237" s="12">
        <v>17072.515728926741</v>
      </c>
      <c r="C237">
        <f>SAFADModel_final_000035[[#This Row],[Whole Building:Facility Total Electric Demand Power '[W'](Hourly) ]]/1000</f>
        <v>17.072515728926742</v>
      </c>
    </row>
    <row r="238" spans="1:3" x14ac:dyDescent="0.25">
      <c r="A238" s="9" t="s">
        <v>189</v>
      </c>
      <c r="B238" s="12">
        <v>16473.526350267501</v>
      </c>
      <c r="C238">
        <f>SAFADModel_final_000035[[#This Row],[Whole Building:Facility Total Electric Demand Power '[W'](Hourly) ]]/1000</f>
        <v>16.473526350267502</v>
      </c>
    </row>
    <row r="239" spans="1:3" x14ac:dyDescent="0.25">
      <c r="A239" s="9" t="s">
        <v>190</v>
      </c>
      <c r="B239" s="12">
        <v>15890.388516509789</v>
      </c>
      <c r="C239">
        <f>SAFADModel_final_000035[[#This Row],[Whole Building:Facility Total Electric Demand Power '[W'](Hourly) ]]/1000</f>
        <v>15.890388516509789</v>
      </c>
    </row>
    <row r="240" spans="1:3" x14ac:dyDescent="0.25">
      <c r="A240" s="9" t="s">
        <v>191</v>
      </c>
      <c r="B240" s="12">
        <v>15815.918289033876</v>
      </c>
      <c r="C240">
        <f>SAFADModel_final_000035[[#This Row],[Whole Building:Facility Total Electric Demand Power '[W'](Hourly) ]]/1000</f>
        <v>15.815918289033876</v>
      </c>
    </row>
    <row r="241" spans="1:3" x14ac:dyDescent="0.25">
      <c r="A241" s="9" t="s">
        <v>192</v>
      </c>
      <c r="B241" s="12">
        <v>15744.219777836692</v>
      </c>
      <c r="C241">
        <f>SAFADModel_final_000035[[#This Row],[Whole Building:Facility Total Electric Demand Power '[W'](Hourly) ]]/1000</f>
        <v>15.744219777836692</v>
      </c>
    </row>
    <row r="242" spans="1:3" x14ac:dyDescent="0.25">
      <c r="A242" s="9" t="s">
        <v>193</v>
      </c>
      <c r="B242" s="12">
        <v>13112.290020590435</v>
      </c>
      <c r="C242">
        <f>SAFADModel_final_000035[[#This Row],[Whole Building:Facility Total Electric Demand Power '[W'](Hourly) ]]/1000</f>
        <v>13.112290020590436</v>
      </c>
    </row>
    <row r="243" spans="1:3" x14ac:dyDescent="0.25">
      <c r="A243" s="9" t="s">
        <v>194</v>
      </c>
      <c r="B243" s="12">
        <v>13951.539054050663</v>
      </c>
      <c r="C243">
        <f>SAFADModel_final_000035[[#This Row],[Whole Building:Facility Total Electric Demand Power '[W'](Hourly) ]]/1000</f>
        <v>13.951539054050663</v>
      </c>
    </row>
    <row r="244" spans="1:3" x14ac:dyDescent="0.25">
      <c r="A244" s="9" t="s">
        <v>195</v>
      </c>
      <c r="B244" s="12">
        <v>13892.855923132674</v>
      </c>
      <c r="C244">
        <f>SAFADModel_final_000035[[#This Row],[Whole Building:Facility Total Electric Demand Power '[W'](Hourly) ]]/1000</f>
        <v>13.892855923132675</v>
      </c>
    </row>
    <row r="245" spans="1:3" x14ac:dyDescent="0.25">
      <c r="A245" s="9" t="s">
        <v>196</v>
      </c>
      <c r="B245" s="12">
        <v>13664.278930940442</v>
      </c>
      <c r="C245">
        <f>SAFADModel_final_000035[[#This Row],[Whole Building:Facility Total Electric Demand Power '[W'](Hourly) ]]/1000</f>
        <v>13.664278930940442</v>
      </c>
    </row>
    <row r="246" spans="1:3" x14ac:dyDescent="0.25">
      <c r="A246" s="9" t="s">
        <v>197</v>
      </c>
      <c r="B246" s="12">
        <v>13403.34157581038</v>
      </c>
      <c r="C246">
        <f>SAFADModel_final_000035[[#This Row],[Whole Building:Facility Total Electric Demand Power '[W'](Hourly) ]]/1000</f>
        <v>13.40334157581038</v>
      </c>
    </row>
    <row r="247" spans="1:3" x14ac:dyDescent="0.25">
      <c r="A247" s="9" t="s">
        <v>198</v>
      </c>
      <c r="B247" s="12">
        <v>13341.490138814355</v>
      </c>
      <c r="C247">
        <f>SAFADModel_final_000035[[#This Row],[Whole Building:Facility Total Electric Demand Power '[W'](Hourly) ]]/1000</f>
        <v>13.341490138814356</v>
      </c>
    </row>
    <row r="248" spans="1:3" x14ac:dyDescent="0.25">
      <c r="A248" s="9" t="s">
        <v>199</v>
      </c>
      <c r="B248" s="12">
        <v>13580.262522044401</v>
      </c>
      <c r="C248">
        <f>SAFADModel_final_000035[[#This Row],[Whole Building:Facility Total Electric Demand Power '[W'](Hourly) ]]/1000</f>
        <v>13.5802625220444</v>
      </c>
    </row>
    <row r="249" spans="1:3" x14ac:dyDescent="0.25">
      <c r="A249" s="9" t="s">
        <v>200</v>
      </c>
      <c r="B249" s="12">
        <v>50660.527261666582</v>
      </c>
      <c r="C249">
        <f>SAFADModel_final_000035[[#This Row],[Whole Building:Facility Total Electric Demand Power '[W'](Hourly) ]]/1000</f>
        <v>50.66052726166658</v>
      </c>
    </row>
    <row r="250" spans="1:3" x14ac:dyDescent="0.25">
      <c r="A250" s="9" t="s">
        <v>201</v>
      </c>
      <c r="B250" s="12">
        <v>190671.64154695524</v>
      </c>
      <c r="C250">
        <f>SAFADModel_final_000035[[#This Row],[Whole Building:Facility Total Electric Demand Power '[W'](Hourly) ]]/1000</f>
        <v>190.67164154695524</v>
      </c>
    </row>
    <row r="251" spans="1:3" x14ac:dyDescent="0.25">
      <c r="A251" s="9" t="s">
        <v>202</v>
      </c>
      <c r="B251" s="12">
        <v>226920.77132124131</v>
      </c>
      <c r="C251">
        <f>SAFADModel_final_000035[[#This Row],[Whole Building:Facility Total Electric Demand Power '[W'](Hourly) ]]/1000</f>
        <v>226.92077132124132</v>
      </c>
    </row>
    <row r="252" spans="1:3" x14ac:dyDescent="0.25">
      <c r="A252" s="9" t="s">
        <v>203</v>
      </c>
      <c r="B252" s="12">
        <v>289199.58544755098</v>
      </c>
      <c r="C252">
        <f>SAFADModel_final_000035[[#This Row],[Whole Building:Facility Total Electric Demand Power '[W'](Hourly) ]]/1000</f>
        <v>289.19958544755099</v>
      </c>
    </row>
    <row r="253" spans="1:3" x14ac:dyDescent="0.25">
      <c r="A253" s="9" t="s">
        <v>204</v>
      </c>
      <c r="B253" s="12">
        <v>319405.91424353467</v>
      </c>
      <c r="C253">
        <f>SAFADModel_final_000035[[#This Row],[Whole Building:Facility Total Electric Demand Power '[W'](Hourly) ]]/1000</f>
        <v>319.40591424353465</v>
      </c>
    </row>
    <row r="254" spans="1:3" x14ac:dyDescent="0.25">
      <c r="A254" s="9" t="s">
        <v>205</v>
      </c>
      <c r="B254" s="12">
        <v>339439.2572823579</v>
      </c>
      <c r="C254">
        <f>SAFADModel_final_000035[[#This Row],[Whole Building:Facility Total Electric Demand Power '[W'](Hourly) ]]/1000</f>
        <v>339.43925728235791</v>
      </c>
    </row>
    <row r="255" spans="1:3" x14ac:dyDescent="0.25">
      <c r="A255" s="9" t="s">
        <v>206</v>
      </c>
      <c r="B255" s="12">
        <v>360448.32552335347</v>
      </c>
      <c r="C255">
        <f>SAFADModel_final_000035[[#This Row],[Whole Building:Facility Total Electric Demand Power '[W'](Hourly) ]]/1000</f>
        <v>360.44832552335345</v>
      </c>
    </row>
    <row r="256" spans="1:3" x14ac:dyDescent="0.25">
      <c r="A256" s="9" t="s">
        <v>207</v>
      </c>
      <c r="B256" s="12">
        <v>289654.94769748015</v>
      </c>
      <c r="C256">
        <f>SAFADModel_final_000035[[#This Row],[Whole Building:Facility Total Electric Demand Power '[W'](Hourly) ]]/1000</f>
        <v>289.65494769748017</v>
      </c>
    </row>
    <row r="257" spans="1:3" x14ac:dyDescent="0.25">
      <c r="A257" s="9" t="s">
        <v>208</v>
      </c>
      <c r="B257" s="12">
        <v>297681.25460993941</v>
      </c>
      <c r="C257">
        <f>SAFADModel_final_000035[[#This Row],[Whole Building:Facility Total Electric Demand Power '[W'](Hourly) ]]/1000</f>
        <v>297.6812546099394</v>
      </c>
    </row>
    <row r="258" spans="1:3" x14ac:dyDescent="0.25">
      <c r="A258" s="9" t="s">
        <v>209</v>
      </c>
      <c r="B258" s="12">
        <v>272529.72820055712</v>
      </c>
      <c r="C258">
        <f>SAFADModel_final_000035[[#This Row],[Whole Building:Facility Total Electric Demand Power '[W'](Hourly) ]]/1000</f>
        <v>272.52972820055714</v>
      </c>
    </row>
    <row r="259" spans="1:3" x14ac:dyDescent="0.25">
      <c r="A259" s="9" t="s">
        <v>210</v>
      </c>
      <c r="B259" s="12">
        <v>174787.93939581141</v>
      </c>
      <c r="C259">
        <f>SAFADModel_final_000035[[#This Row],[Whole Building:Facility Total Electric Demand Power '[W'](Hourly) ]]/1000</f>
        <v>174.78793939581141</v>
      </c>
    </row>
    <row r="260" spans="1:3" x14ac:dyDescent="0.25">
      <c r="A260" s="9" t="s">
        <v>211</v>
      </c>
      <c r="B260" s="12">
        <v>112532.83880701642</v>
      </c>
      <c r="C260">
        <f>SAFADModel_final_000035[[#This Row],[Whole Building:Facility Total Electric Demand Power '[W'](Hourly) ]]/1000</f>
        <v>112.53283880701642</v>
      </c>
    </row>
    <row r="261" spans="1:3" x14ac:dyDescent="0.25">
      <c r="A261" s="9" t="s">
        <v>212</v>
      </c>
      <c r="B261" s="12">
        <v>73940.088550625907</v>
      </c>
      <c r="C261">
        <f>SAFADModel_final_000035[[#This Row],[Whole Building:Facility Total Electric Demand Power '[W'](Hourly) ]]/1000</f>
        <v>73.940088550625902</v>
      </c>
    </row>
    <row r="262" spans="1:3" x14ac:dyDescent="0.25">
      <c r="A262" s="9" t="s">
        <v>213</v>
      </c>
      <c r="B262" s="12">
        <v>16256.021823991126</v>
      </c>
      <c r="C262">
        <f>SAFADModel_final_000035[[#This Row],[Whole Building:Facility Total Electric Demand Power '[W'](Hourly) ]]/1000</f>
        <v>16.256021823991126</v>
      </c>
    </row>
    <row r="263" spans="1:3" x14ac:dyDescent="0.25">
      <c r="A263" s="9" t="s">
        <v>214</v>
      </c>
      <c r="B263" s="12">
        <v>14233.363830084354</v>
      </c>
      <c r="C263">
        <f>SAFADModel_final_000035[[#This Row],[Whole Building:Facility Total Electric Demand Power '[W'](Hourly) ]]/1000</f>
        <v>14.233363830084354</v>
      </c>
    </row>
    <row r="264" spans="1:3" x14ac:dyDescent="0.25">
      <c r="A264" s="9" t="s">
        <v>215</v>
      </c>
      <c r="B264" s="12">
        <v>14312.237726598831</v>
      </c>
      <c r="C264">
        <f>SAFADModel_final_000035[[#This Row],[Whole Building:Facility Total Electric Demand Power '[W'](Hourly) ]]/1000</f>
        <v>14.312237726598831</v>
      </c>
    </row>
    <row r="265" spans="1:3" x14ac:dyDescent="0.25">
      <c r="A265" s="9" t="s">
        <v>216</v>
      </c>
      <c r="B265" s="12">
        <v>14103.467083143047</v>
      </c>
      <c r="C265">
        <f>SAFADModel_final_000035[[#This Row],[Whole Building:Facility Total Electric Demand Power '[W'](Hourly) ]]/1000</f>
        <v>14.103467083143046</v>
      </c>
    </row>
    <row r="266" spans="1:3" x14ac:dyDescent="0.25">
      <c r="A266" s="9" t="s">
        <v>217</v>
      </c>
      <c r="B266" s="12">
        <v>15921.06504082004</v>
      </c>
      <c r="C266">
        <f>SAFADModel_final_000035[[#This Row],[Whole Building:Facility Total Electric Demand Power '[W'](Hourly) ]]/1000</f>
        <v>15.921065040820039</v>
      </c>
    </row>
    <row r="267" spans="1:3" x14ac:dyDescent="0.25">
      <c r="A267" s="9" t="s">
        <v>218</v>
      </c>
      <c r="B267" s="12">
        <v>15461.120431061609</v>
      </c>
      <c r="C267">
        <f>SAFADModel_final_000035[[#This Row],[Whole Building:Facility Total Electric Demand Power '[W'](Hourly) ]]/1000</f>
        <v>15.461120431061609</v>
      </c>
    </row>
    <row r="268" spans="1:3" x14ac:dyDescent="0.25">
      <c r="A268" s="9" t="s">
        <v>219</v>
      </c>
      <c r="B268" s="12">
        <v>15200.562413596956</v>
      </c>
      <c r="C268">
        <f>SAFADModel_final_000035[[#This Row],[Whole Building:Facility Total Electric Demand Power '[W'](Hourly) ]]/1000</f>
        <v>15.200562413596955</v>
      </c>
    </row>
    <row r="269" spans="1:3" x14ac:dyDescent="0.25">
      <c r="A269" s="9" t="s">
        <v>220</v>
      </c>
      <c r="B269" s="12">
        <v>15092.950935045599</v>
      </c>
      <c r="C269">
        <f>SAFADModel_final_000035[[#This Row],[Whole Building:Facility Total Electric Demand Power '[W'](Hourly) ]]/1000</f>
        <v>15.092950935045598</v>
      </c>
    </row>
    <row r="270" spans="1:3" x14ac:dyDescent="0.25">
      <c r="A270" s="9" t="s">
        <v>221</v>
      </c>
      <c r="B270" s="12">
        <v>14931.163559296043</v>
      </c>
      <c r="C270">
        <f>SAFADModel_final_000035[[#This Row],[Whole Building:Facility Total Electric Demand Power '[W'](Hourly) ]]/1000</f>
        <v>14.931163559296042</v>
      </c>
    </row>
    <row r="271" spans="1:3" x14ac:dyDescent="0.25">
      <c r="A271" s="9" t="s">
        <v>222</v>
      </c>
      <c r="B271" s="12">
        <v>15074.701417233389</v>
      </c>
      <c r="C271">
        <f>SAFADModel_final_000035[[#This Row],[Whole Building:Facility Total Electric Demand Power '[W'](Hourly) ]]/1000</f>
        <v>15.074701417233388</v>
      </c>
    </row>
    <row r="272" spans="1:3" x14ac:dyDescent="0.25">
      <c r="A272" s="9" t="s">
        <v>223</v>
      </c>
      <c r="B272" s="12">
        <v>15565.670606247766</v>
      </c>
      <c r="C272">
        <f>SAFADModel_final_000035[[#This Row],[Whole Building:Facility Total Electric Demand Power '[W'](Hourly) ]]/1000</f>
        <v>15.565670606247766</v>
      </c>
    </row>
    <row r="273" spans="1:3" x14ac:dyDescent="0.25">
      <c r="A273" s="9" t="s">
        <v>224</v>
      </c>
      <c r="B273" s="12">
        <v>63251.258399243314</v>
      </c>
      <c r="C273">
        <f>SAFADModel_final_000035[[#This Row],[Whole Building:Facility Total Electric Demand Power '[W'](Hourly) ]]/1000</f>
        <v>63.251258399243312</v>
      </c>
    </row>
    <row r="274" spans="1:3" x14ac:dyDescent="0.25">
      <c r="A274" s="9" t="s">
        <v>225</v>
      </c>
      <c r="B274" s="12">
        <v>141647.70187466056</v>
      </c>
      <c r="C274">
        <f>SAFADModel_final_000035[[#This Row],[Whole Building:Facility Total Electric Demand Power '[W'](Hourly) ]]/1000</f>
        <v>141.64770187466056</v>
      </c>
    </row>
    <row r="275" spans="1:3" x14ac:dyDescent="0.25">
      <c r="A275" s="9" t="s">
        <v>226</v>
      </c>
      <c r="B275" s="12">
        <v>278605.7828861617</v>
      </c>
      <c r="C275">
        <f>SAFADModel_final_000035[[#This Row],[Whole Building:Facility Total Electric Demand Power '[W'](Hourly) ]]/1000</f>
        <v>278.60578288616171</v>
      </c>
    </row>
    <row r="276" spans="1:3" x14ac:dyDescent="0.25">
      <c r="A276" s="9" t="s">
        <v>227</v>
      </c>
      <c r="B276" s="12">
        <v>250615.57482837164</v>
      </c>
      <c r="C276">
        <f>SAFADModel_final_000035[[#This Row],[Whole Building:Facility Total Electric Demand Power '[W'](Hourly) ]]/1000</f>
        <v>250.61557482837165</v>
      </c>
    </row>
    <row r="277" spans="1:3" x14ac:dyDescent="0.25">
      <c r="A277" s="9" t="s">
        <v>228</v>
      </c>
      <c r="B277" s="12">
        <v>249585.96569910008</v>
      </c>
      <c r="C277">
        <f>SAFADModel_final_000035[[#This Row],[Whole Building:Facility Total Electric Demand Power '[W'](Hourly) ]]/1000</f>
        <v>249.58596569910009</v>
      </c>
    </row>
    <row r="278" spans="1:3" x14ac:dyDescent="0.25">
      <c r="A278" s="9" t="s">
        <v>229</v>
      </c>
      <c r="B278" s="12">
        <v>282995.43238530913</v>
      </c>
      <c r="C278">
        <f>SAFADModel_final_000035[[#This Row],[Whole Building:Facility Total Electric Demand Power '[W'](Hourly) ]]/1000</f>
        <v>282.99543238530913</v>
      </c>
    </row>
    <row r="279" spans="1:3" x14ac:dyDescent="0.25">
      <c r="A279" s="9" t="s">
        <v>230</v>
      </c>
      <c r="B279" s="12">
        <v>295088.39765257837</v>
      </c>
      <c r="C279">
        <f>SAFADModel_final_000035[[#This Row],[Whole Building:Facility Total Electric Demand Power '[W'](Hourly) ]]/1000</f>
        <v>295.08839765257835</v>
      </c>
    </row>
    <row r="280" spans="1:3" x14ac:dyDescent="0.25">
      <c r="A280" s="9" t="s">
        <v>231</v>
      </c>
      <c r="B280" s="12">
        <v>206569.44118555004</v>
      </c>
      <c r="C280">
        <f>SAFADModel_final_000035[[#This Row],[Whole Building:Facility Total Electric Demand Power '[W'](Hourly) ]]/1000</f>
        <v>206.56944118555003</v>
      </c>
    </row>
    <row r="281" spans="1:3" x14ac:dyDescent="0.25">
      <c r="A281" s="9" t="s">
        <v>232</v>
      </c>
      <c r="B281" s="12">
        <v>183506.01975061081</v>
      </c>
      <c r="C281">
        <f>SAFADModel_final_000035[[#This Row],[Whole Building:Facility Total Electric Demand Power '[W'](Hourly) ]]/1000</f>
        <v>183.50601975061082</v>
      </c>
    </row>
    <row r="282" spans="1:3" x14ac:dyDescent="0.25">
      <c r="A282" s="9" t="s">
        <v>233</v>
      </c>
      <c r="B282" s="12">
        <v>176225.88365933823</v>
      </c>
      <c r="C282">
        <f>SAFADModel_final_000035[[#This Row],[Whole Building:Facility Total Electric Demand Power '[W'](Hourly) ]]/1000</f>
        <v>176.22588365933822</v>
      </c>
    </row>
    <row r="283" spans="1:3" x14ac:dyDescent="0.25">
      <c r="A283" s="9" t="s">
        <v>234</v>
      </c>
      <c r="B283" s="12">
        <v>114443.23914941623</v>
      </c>
      <c r="C283">
        <f>SAFADModel_final_000035[[#This Row],[Whole Building:Facility Total Electric Demand Power '[W'](Hourly) ]]/1000</f>
        <v>114.44323914941623</v>
      </c>
    </row>
    <row r="284" spans="1:3" x14ac:dyDescent="0.25">
      <c r="A284" s="9" t="s">
        <v>235</v>
      </c>
      <c r="B284" s="12">
        <v>55454.290964076295</v>
      </c>
      <c r="C284">
        <f>SAFADModel_final_000035[[#This Row],[Whole Building:Facility Total Electric Demand Power '[W'](Hourly) ]]/1000</f>
        <v>55.454290964076293</v>
      </c>
    </row>
    <row r="285" spans="1:3" x14ac:dyDescent="0.25">
      <c r="A285" s="9" t="s">
        <v>236</v>
      </c>
      <c r="B285" s="12">
        <v>32414.789115507552</v>
      </c>
      <c r="C285">
        <f>SAFADModel_final_000035[[#This Row],[Whole Building:Facility Total Electric Demand Power '[W'](Hourly) ]]/1000</f>
        <v>32.414789115507553</v>
      </c>
    </row>
    <row r="286" spans="1:3" x14ac:dyDescent="0.25">
      <c r="A286" s="9" t="s">
        <v>237</v>
      </c>
      <c r="B286" s="12">
        <v>24170.748735219357</v>
      </c>
      <c r="C286">
        <f>SAFADModel_final_000035[[#This Row],[Whole Building:Facility Total Electric Demand Power '[W'](Hourly) ]]/1000</f>
        <v>24.170748735219355</v>
      </c>
    </row>
    <row r="287" spans="1:3" x14ac:dyDescent="0.25">
      <c r="A287" s="9" t="s">
        <v>238</v>
      </c>
      <c r="B287" s="12">
        <v>16164.070221292224</v>
      </c>
      <c r="C287">
        <f>SAFADModel_final_000035[[#This Row],[Whole Building:Facility Total Electric Demand Power '[W'](Hourly) ]]/1000</f>
        <v>16.164070221292224</v>
      </c>
    </row>
    <row r="288" spans="1:3" x14ac:dyDescent="0.25">
      <c r="A288" s="9" t="s">
        <v>239</v>
      </c>
      <c r="B288" s="12">
        <v>16140.252131099462</v>
      </c>
      <c r="C288">
        <f>SAFADModel_final_000035[[#This Row],[Whole Building:Facility Total Electric Demand Power '[W'](Hourly) ]]/1000</f>
        <v>16.140252131099462</v>
      </c>
    </row>
    <row r="289" spans="1:3" x14ac:dyDescent="0.25">
      <c r="A289" s="9" t="s">
        <v>240</v>
      </c>
      <c r="B289" s="12">
        <v>16012.910695786166</v>
      </c>
      <c r="C289">
        <f>SAFADModel_final_000035[[#This Row],[Whole Building:Facility Total Electric Demand Power '[W'](Hourly) ]]/1000</f>
        <v>16.012910695786164</v>
      </c>
    </row>
    <row r="290" spans="1:3" x14ac:dyDescent="0.25">
      <c r="A290" s="9" t="s">
        <v>581</v>
      </c>
      <c r="B290" s="12">
        <v>15695.928475127837</v>
      </c>
      <c r="C290">
        <f>SAFADModel_final_000035[[#This Row],[Whole Building:Facility Total Electric Demand Power '[W'](Hourly) ]]/1000</f>
        <v>15.695928475127838</v>
      </c>
    </row>
    <row r="291" spans="1:3" x14ac:dyDescent="0.25">
      <c r="A291" s="9" t="s">
        <v>582</v>
      </c>
      <c r="B291" s="12">
        <v>15383.972068963863</v>
      </c>
      <c r="C291">
        <f>SAFADModel_final_000035[[#This Row],[Whole Building:Facility Total Electric Demand Power '[W'](Hourly) ]]/1000</f>
        <v>15.383972068963864</v>
      </c>
    </row>
    <row r="292" spans="1:3" x14ac:dyDescent="0.25">
      <c r="A292" s="9" t="s">
        <v>583</v>
      </c>
      <c r="B292" s="12">
        <v>15169.648558954097</v>
      </c>
      <c r="C292">
        <f>SAFADModel_final_000035[[#This Row],[Whole Building:Facility Total Electric Demand Power '[W'](Hourly) ]]/1000</f>
        <v>15.169648558954098</v>
      </c>
    </row>
    <row r="293" spans="1:3" x14ac:dyDescent="0.25">
      <c r="A293" s="9" t="s">
        <v>584</v>
      </c>
      <c r="B293" s="12">
        <v>15033.418975838305</v>
      </c>
      <c r="C293">
        <f>SAFADModel_final_000035[[#This Row],[Whole Building:Facility Total Electric Demand Power '[W'](Hourly) ]]/1000</f>
        <v>15.033418975838305</v>
      </c>
    </row>
    <row r="294" spans="1:3" x14ac:dyDescent="0.25">
      <c r="A294" s="9" t="s">
        <v>585</v>
      </c>
      <c r="B294" s="12">
        <v>14824.559126098078</v>
      </c>
      <c r="C294">
        <f>SAFADModel_final_000035[[#This Row],[Whole Building:Facility Total Electric Demand Power '[W'](Hourly) ]]/1000</f>
        <v>14.824559126098078</v>
      </c>
    </row>
    <row r="295" spans="1:3" x14ac:dyDescent="0.25">
      <c r="A295" s="9" t="s">
        <v>586</v>
      </c>
      <c r="B295" s="12">
        <v>14902.61747516622</v>
      </c>
      <c r="C295">
        <f>SAFADModel_final_000035[[#This Row],[Whole Building:Facility Total Electric Demand Power '[W'](Hourly) ]]/1000</f>
        <v>14.90261747516622</v>
      </c>
    </row>
    <row r="296" spans="1:3" x14ac:dyDescent="0.25">
      <c r="A296" s="9" t="s">
        <v>587</v>
      </c>
      <c r="B296" s="12">
        <v>15341.709630983709</v>
      </c>
      <c r="C296">
        <f>SAFADModel_final_000035[[#This Row],[Whole Building:Facility Total Electric Demand Power '[W'](Hourly) ]]/1000</f>
        <v>15.34170963098371</v>
      </c>
    </row>
    <row r="297" spans="1:3" x14ac:dyDescent="0.25">
      <c r="A297" s="9" t="s">
        <v>588</v>
      </c>
      <c r="B297" s="12">
        <v>15802.817044156482</v>
      </c>
      <c r="C297">
        <f>SAFADModel_final_000035[[#This Row],[Whole Building:Facility Total Electric Demand Power '[W'](Hourly) ]]/1000</f>
        <v>15.802817044156482</v>
      </c>
    </row>
    <row r="298" spans="1:3" x14ac:dyDescent="0.25">
      <c r="A298" s="9" t="s">
        <v>589</v>
      </c>
      <c r="B298" s="12">
        <v>61301.983291432283</v>
      </c>
      <c r="C298">
        <f>SAFADModel_final_000035[[#This Row],[Whole Building:Facility Total Electric Demand Power '[W'](Hourly) ]]/1000</f>
        <v>61.301983291432286</v>
      </c>
    </row>
    <row r="299" spans="1:3" x14ac:dyDescent="0.25">
      <c r="A299" s="9" t="s">
        <v>590</v>
      </c>
      <c r="B299" s="12">
        <v>98394.834284620229</v>
      </c>
      <c r="C299">
        <f>SAFADModel_final_000035[[#This Row],[Whole Building:Facility Total Electric Demand Power '[W'](Hourly) ]]/1000</f>
        <v>98.394834284620231</v>
      </c>
    </row>
    <row r="300" spans="1:3" x14ac:dyDescent="0.25">
      <c r="A300" s="9" t="s">
        <v>591</v>
      </c>
      <c r="B300" s="12">
        <v>113134.82966434442</v>
      </c>
      <c r="C300">
        <f>SAFADModel_final_000035[[#This Row],[Whole Building:Facility Total Electric Demand Power '[W'](Hourly) ]]/1000</f>
        <v>113.13482966434442</v>
      </c>
    </row>
    <row r="301" spans="1:3" x14ac:dyDescent="0.25">
      <c r="A301" s="9" t="s">
        <v>592</v>
      </c>
      <c r="B301" s="12">
        <v>97698.660664596551</v>
      </c>
      <c r="C301">
        <f>SAFADModel_final_000035[[#This Row],[Whole Building:Facility Total Electric Demand Power '[W'](Hourly) ]]/1000</f>
        <v>97.698660664596545</v>
      </c>
    </row>
    <row r="302" spans="1:3" x14ac:dyDescent="0.25">
      <c r="A302" s="9" t="s">
        <v>593</v>
      </c>
      <c r="B302" s="12">
        <v>94481.286467528495</v>
      </c>
      <c r="C302">
        <f>SAFADModel_final_000035[[#This Row],[Whole Building:Facility Total Electric Demand Power '[W'](Hourly) ]]/1000</f>
        <v>94.481286467528491</v>
      </c>
    </row>
    <row r="303" spans="1:3" x14ac:dyDescent="0.25">
      <c r="A303" s="9" t="s">
        <v>594</v>
      </c>
      <c r="B303" s="12">
        <v>74642.133309645375</v>
      </c>
      <c r="C303">
        <f>SAFADModel_final_000035[[#This Row],[Whole Building:Facility Total Electric Demand Power '[W'](Hourly) ]]/1000</f>
        <v>74.642133309645374</v>
      </c>
    </row>
    <row r="304" spans="1:3" x14ac:dyDescent="0.25">
      <c r="A304" s="9" t="s">
        <v>595</v>
      </c>
      <c r="B304" s="12">
        <v>73706.050542944227</v>
      </c>
      <c r="C304">
        <f>SAFADModel_final_000035[[#This Row],[Whole Building:Facility Total Electric Demand Power '[W'](Hourly) ]]/1000</f>
        <v>73.706050542944226</v>
      </c>
    </row>
    <row r="305" spans="1:3" x14ac:dyDescent="0.25">
      <c r="A305" s="9" t="s">
        <v>596</v>
      </c>
      <c r="B305" s="12">
        <v>65286.140764461867</v>
      </c>
      <c r="C305">
        <f>SAFADModel_final_000035[[#This Row],[Whole Building:Facility Total Electric Demand Power '[W'](Hourly) ]]/1000</f>
        <v>65.286140764461862</v>
      </c>
    </row>
    <row r="306" spans="1:3" x14ac:dyDescent="0.25">
      <c r="A306" s="9" t="s">
        <v>597</v>
      </c>
      <c r="B306" s="12">
        <v>50726.72477514483</v>
      </c>
      <c r="C306">
        <f>SAFADModel_final_000035[[#This Row],[Whole Building:Facility Total Electric Demand Power '[W'](Hourly) ]]/1000</f>
        <v>50.726724775144831</v>
      </c>
    </row>
    <row r="307" spans="1:3" x14ac:dyDescent="0.25">
      <c r="A307" s="9" t="s">
        <v>598</v>
      </c>
      <c r="B307" s="12">
        <v>52201.702019143333</v>
      </c>
      <c r="C307">
        <f>SAFADModel_final_000035[[#This Row],[Whole Building:Facility Total Electric Demand Power '[W'](Hourly) ]]/1000</f>
        <v>52.201702019143333</v>
      </c>
    </row>
    <row r="308" spans="1:3" x14ac:dyDescent="0.25">
      <c r="A308" s="9" t="s">
        <v>599</v>
      </c>
      <c r="B308" s="12">
        <v>49990.048187408334</v>
      </c>
      <c r="C308">
        <f>SAFADModel_final_000035[[#This Row],[Whole Building:Facility Total Electric Demand Power '[W'](Hourly) ]]/1000</f>
        <v>49.990048187408334</v>
      </c>
    </row>
    <row r="309" spans="1:3" x14ac:dyDescent="0.25">
      <c r="A309" s="9" t="s">
        <v>600</v>
      </c>
      <c r="B309" s="12">
        <v>10748.035155061376</v>
      </c>
      <c r="C309">
        <f>SAFADModel_final_000035[[#This Row],[Whole Building:Facility Total Electric Demand Power '[W'](Hourly) ]]/1000</f>
        <v>10.748035155061375</v>
      </c>
    </row>
    <row r="310" spans="1:3" x14ac:dyDescent="0.25">
      <c r="A310" s="9" t="s">
        <v>601</v>
      </c>
      <c r="B310" s="12">
        <v>11174.633220087895</v>
      </c>
      <c r="C310">
        <f>SAFADModel_final_000035[[#This Row],[Whole Building:Facility Total Electric Demand Power '[W'](Hourly) ]]/1000</f>
        <v>11.174633220087895</v>
      </c>
    </row>
    <row r="311" spans="1:3" x14ac:dyDescent="0.25">
      <c r="A311" s="9" t="s">
        <v>602</v>
      </c>
      <c r="B311" s="12">
        <v>18279.808600917768</v>
      </c>
      <c r="C311">
        <f>SAFADModel_final_000035[[#This Row],[Whole Building:Facility Total Electric Demand Power '[W'](Hourly) ]]/1000</f>
        <v>18.279808600917768</v>
      </c>
    </row>
    <row r="312" spans="1:3" x14ac:dyDescent="0.25">
      <c r="A312" s="9" t="s">
        <v>603</v>
      </c>
      <c r="B312" s="12">
        <v>16908.223958205064</v>
      </c>
      <c r="C312">
        <f>SAFADModel_final_000035[[#This Row],[Whole Building:Facility Total Electric Demand Power '[W'](Hourly) ]]/1000</f>
        <v>16.908223958205063</v>
      </c>
    </row>
    <row r="313" spans="1:3" x14ac:dyDescent="0.25">
      <c r="A313" s="9" t="s">
        <v>604</v>
      </c>
      <c r="B313" s="12">
        <v>16278.530464098983</v>
      </c>
      <c r="C313">
        <f>SAFADModel_final_000035[[#This Row],[Whole Building:Facility Total Electric Demand Power '[W'](Hourly) ]]/1000</f>
        <v>16.278530464098985</v>
      </c>
    </row>
    <row r="314" spans="1:3" x14ac:dyDescent="0.25">
      <c r="A314" s="9" t="s">
        <v>605</v>
      </c>
      <c r="B314" s="12">
        <v>16089.650414690441</v>
      </c>
      <c r="C314">
        <f>SAFADModel_final_000035[[#This Row],[Whole Building:Facility Total Electric Demand Power '[W'](Hourly) ]]/1000</f>
        <v>16.089650414690439</v>
      </c>
    </row>
    <row r="315" spans="1:3" x14ac:dyDescent="0.25">
      <c r="A315" s="9" t="s">
        <v>606</v>
      </c>
      <c r="B315" s="12">
        <v>16022.85554604597</v>
      </c>
      <c r="C315">
        <f>SAFADModel_final_000035[[#This Row],[Whole Building:Facility Total Electric Demand Power '[W'](Hourly) ]]/1000</f>
        <v>16.022855546045971</v>
      </c>
    </row>
    <row r="316" spans="1:3" x14ac:dyDescent="0.25">
      <c r="A316" s="9" t="s">
        <v>607</v>
      </c>
      <c r="B316" s="12">
        <v>15977.778853030375</v>
      </c>
      <c r="C316">
        <f>SAFADModel_final_000035[[#This Row],[Whole Building:Facility Total Electric Demand Power '[W'](Hourly) ]]/1000</f>
        <v>15.977778853030376</v>
      </c>
    </row>
    <row r="317" spans="1:3" x14ac:dyDescent="0.25">
      <c r="A317" s="9" t="s">
        <v>608</v>
      </c>
      <c r="B317" s="12">
        <v>15797.313835750501</v>
      </c>
      <c r="C317">
        <f>SAFADModel_final_000035[[#This Row],[Whole Building:Facility Total Electric Demand Power '[W'](Hourly) ]]/1000</f>
        <v>15.797313835750501</v>
      </c>
    </row>
    <row r="318" spans="1:3" x14ac:dyDescent="0.25">
      <c r="A318" s="9" t="s">
        <v>609</v>
      </c>
      <c r="B318" s="12">
        <v>15607.606639028148</v>
      </c>
      <c r="C318">
        <f>SAFADModel_final_000035[[#This Row],[Whole Building:Facility Total Electric Demand Power '[W'](Hourly) ]]/1000</f>
        <v>15.607606639028148</v>
      </c>
    </row>
    <row r="319" spans="1:3" x14ac:dyDescent="0.25">
      <c r="A319" s="9" t="s">
        <v>610</v>
      </c>
      <c r="B319" s="12">
        <v>15602.549726093966</v>
      </c>
      <c r="C319">
        <f>SAFADModel_final_000035[[#This Row],[Whole Building:Facility Total Electric Demand Power '[W'](Hourly) ]]/1000</f>
        <v>15.602549726093967</v>
      </c>
    </row>
    <row r="320" spans="1:3" x14ac:dyDescent="0.25">
      <c r="A320" s="9" t="s">
        <v>611</v>
      </c>
      <c r="B320" s="12">
        <v>15781.732653584309</v>
      </c>
      <c r="C320">
        <f>SAFADModel_final_000035[[#This Row],[Whole Building:Facility Total Electric Demand Power '[W'](Hourly) ]]/1000</f>
        <v>15.78173265358431</v>
      </c>
    </row>
    <row r="321" spans="1:3" x14ac:dyDescent="0.25">
      <c r="A321" s="9" t="s">
        <v>612</v>
      </c>
      <c r="B321" s="12">
        <v>16047.696279738348</v>
      </c>
      <c r="C321">
        <f>SAFADModel_final_000035[[#This Row],[Whole Building:Facility Total Electric Demand Power '[W'](Hourly) ]]/1000</f>
        <v>16.047696279738346</v>
      </c>
    </row>
    <row r="322" spans="1:3" x14ac:dyDescent="0.25">
      <c r="A322" s="9" t="s">
        <v>613</v>
      </c>
      <c r="B322" s="12">
        <v>16289.226899284224</v>
      </c>
      <c r="C322">
        <f>SAFADModel_final_000035[[#This Row],[Whole Building:Facility Total Electric Demand Power '[W'](Hourly) ]]/1000</f>
        <v>16.289226899284223</v>
      </c>
    </row>
    <row r="323" spans="1:3" x14ac:dyDescent="0.25">
      <c r="A323" s="9" t="s">
        <v>614</v>
      </c>
      <c r="B323" s="12">
        <v>16445.363862903421</v>
      </c>
      <c r="C323">
        <f>SAFADModel_final_000035[[#This Row],[Whole Building:Facility Total Electric Demand Power '[W'](Hourly) ]]/1000</f>
        <v>16.44536386290342</v>
      </c>
    </row>
    <row r="324" spans="1:3" x14ac:dyDescent="0.25">
      <c r="A324" s="9" t="s">
        <v>615</v>
      </c>
      <c r="B324" s="12">
        <v>16567.53355593275</v>
      </c>
      <c r="C324">
        <f>SAFADModel_final_000035[[#This Row],[Whole Building:Facility Total Electric Demand Power '[W'](Hourly) ]]/1000</f>
        <v>16.567533555932751</v>
      </c>
    </row>
    <row r="325" spans="1:3" x14ac:dyDescent="0.25">
      <c r="A325" s="9" t="s">
        <v>616</v>
      </c>
      <c r="B325" s="12">
        <v>16701.670331917689</v>
      </c>
      <c r="C325">
        <f>SAFADModel_final_000035[[#This Row],[Whole Building:Facility Total Electric Demand Power '[W'](Hourly) ]]/1000</f>
        <v>16.70167033191769</v>
      </c>
    </row>
    <row r="326" spans="1:3" x14ac:dyDescent="0.25">
      <c r="A326" s="9" t="s">
        <v>617</v>
      </c>
      <c r="B326" s="12">
        <v>16820.883507524242</v>
      </c>
      <c r="C326">
        <f>SAFADModel_final_000035[[#This Row],[Whole Building:Facility Total Electric Demand Power '[W'](Hourly) ]]/1000</f>
        <v>16.820883507524243</v>
      </c>
    </row>
    <row r="327" spans="1:3" x14ac:dyDescent="0.25">
      <c r="A327" s="9" t="s">
        <v>618</v>
      </c>
      <c r="B327" s="12">
        <v>16887.710141309813</v>
      </c>
      <c r="C327">
        <f>SAFADModel_final_000035[[#This Row],[Whole Building:Facility Total Electric Demand Power '[W'](Hourly) ]]/1000</f>
        <v>16.887710141309814</v>
      </c>
    </row>
    <row r="328" spans="1:3" x14ac:dyDescent="0.25">
      <c r="A328" s="9" t="s">
        <v>619</v>
      </c>
      <c r="B328" s="12">
        <v>16860.563495863636</v>
      </c>
      <c r="C328">
        <f>SAFADModel_final_000035[[#This Row],[Whole Building:Facility Total Electric Demand Power '[W'](Hourly) ]]/1000</f>
        <v>16.860563495863637</v>
      </c>
    </row>
    <row r="329" spans="1:3" x14ac:dyDescent="0.25">
      <c r="A329" s="9" t="s">
        <v>620</v>
      </c>
      <c r="B329" s="12">
        <v>16743.00322607602</v>
      </c>
      <c r="C329">
        <f>SAFADModel_final_000035[[#This Row],[Whole Building:Facility Total Electric Demand Power '[W'](Hourly) ]]/1000</f>
        <v>16.74300322607602</v>
      </c>
    </row>
    <row r="330" spans="1:3" x14ac:dyDescent="0.25">
      <c r="A330" s="9" t="s">
        <v>621</v>
      </c>
      <c r="B330" s="12">
        <v>16592.917377682861</v>
      </c>
      <c r="C330">
        <f>SAFADModel_final_000035[[#This Row],[Whole Building:Facility Total Electric Demand Power '[W'](Hourly) ]]/1000</f>
        <v>16.592917377682863</v>
      </c>
    </row>
    <row r="331" spans="1:3" x14ac:dyDescent="0.25">
      <c r="A331" s="9" t="s">
        <v>622</v>
      </c>
      <c r="B331" s="12">
        <v>16338.810610888098</v>
      </c>
      <c r="C331">
        <f>SAFADModel_final_000035[[#This Row],[Whole Building:Facility Total Electric Demand Power '[W'](Hourly) ]]/1000</f>
        <v>16.3388106108881</v>
      </c>
    </row>
    <row r="332" spans="1:3" x14ac:dyDescent="0.25">
      <c r="A332" s="9" t="s">
        <v>623</v>
      </c>
      <c r="B332" s="12">
        <v>16021.028357626243</v>
      </c>
      <c r="C332">
        <f>SAFADModel_final_000035[[#This Row],[Whole Building:Facility Total Electric Demand Power '[W'](Hourly) ]]/1000</f>
        <v>16.021028357626243</v>
      </c>
    </row>
    <row r="333" spans="1:3" x14ac:dyDescent="0.25">
      <c r="A333" s="9" t="s">
        <v>624</v>
      </c>
      <c r="B333" s="12">
        <v>15798.91938710385</v>
      </c>
      <c r="C333">
        <f>SAFADModel_final_000035[[#This Row],[Whole Building:Facility Total Electric Demand Power '[W'](Hourly) ]]/1000</f>
        <v>15.798919387103849</v>
      </c>
    </row>
    <row r="334" spans="1:3" x14ac:dyDescent="0.25">
      <c r="A334" s="9" t="s">
        <v>625</v>
      </c>
      <c r="B334" s="12">
        <v>15674.301585200194</v>
      </c>
      <c r="C334">
        <f>SAFADModel_final_000035[[#This Row],[Whole Building:Facility Total Electric Demand Power '[W'](Hourly) ]]/1000</f>
        <v>15.674301585200194</v>
      </c>
    </row>
    <row r="335" spans="1:3" x14ac:dyDescent="0.25">
      <c r="A335" s="9" t="s">
        <v>626</v>
      </c>
      <c r="B335" s="12">
        <v>15619.844979532461</v>
      </c>
      <c r="C335">
        <f>SAFADModel_final_000035[[#This Row],[Whole Building:Facility Total Electric Demand Power '[W'](Hourly) ]]/1000</f>
        <v>15.619844979532461</v>
      </c>
    </row>
    <row r="336" spans="1:3" x14ac:dyDescent="0.25">
      <c r="A336" s="9" t="s">
        <v>627</v>
      </c>
      <c r="B336" s="12">
        <v>15579.566713486274</v>
      </c>
      <c r="C336">
        <f>SAFADModel_final_000035[[#This Row],[Whole Building:Facility Total Electric Demand Power '[W'](Hourly) ]]/1000</f>
        <v>15.579566713486274</v>
      </c>
    </row>
    <row r="337" spans="1:3" x14ac:dyDescent="0.25">
      <c r="A337" s="9" t="s">
        <v>628</v>
      </c>
      <c r="B337" s="12">
        <v>15524.237791463647</v>
      </c>
      <c r="C337">
        <f>SAFADModel_final_000035[[#This Row],[Whole Building:Facility Total Electric Demand Power '[W'](Hourly) ]]/1000</f>
        <v>15.524237791463648</v>
      </c>
    </row>
    <row r="338" spans="1:3" x14ac:dyDescent="0.25">
      <c r="A338" s="9" t="s">
        <v>241</v>
      </c>
      <c r="B338" s="12">
        <v>9517.0605385512044</v>
      </c>
      <c r="C338">
        <f>SAFADModel_final_000035[[#This Row],[Whole Building:Facility Total Electric Demand Power '[W'](Hourly) ]]/1000</f>
        <v>9.5170605385512044</v>
      </c>
    </row>
    <row r="339" spans="1:3" x14ac:dyDescent="0.25">
      <c r="A339" s="9" t="s">
        <v>242</v>
      </c>
      <c r="B339" s="12">
        <v>10873.021758399811</v>
      </c>
      <c r="C339">
        <f>SAFADModel_final_000035[[#This Row],[Whole Building:Facility Total Electric Demand Power '[W'](Hourly) ]]/1000</f>
        <v>10.873021758399812</v>
      </c>
    </row>
    <row r="340" spans="1:3" x14ac:dyDescent="0.25">
      <c r="A340" s="9" t="s">
        <v>243</v>
      </c>
      <c r="B340" s="12">
        <v>11001.745927819618</v>
      </c>
      <c r="C340">
        <f>SAFADModel_final_000035[[#This Row],[Whole Building:Facility Total Electric Demand Power '[W'](Hourly) ]]/1000</f>
        <v>11.001745927819618</v>
      </c>
    </row>
    <row r="341" spans="1:3" x14ac:dyDescent="0.25">
      <c r="A341" s="9" t="s">
        <v>244</v>
      </c>
      <c r="B341" s="12">
        <v>10827.926703863173</v>
      </c>
      <c r="C341">
        <f>SAFADModel_final_000035[[#This Row],[Whole Building:Facility Total Electric Demand Power '[W'](Hourly) ]]/1000</f>
        <v>10.827926703863174</v>
      </c>
    </row>
    <row r="342" spans="1:3" x14ac:dyDescent="0.25">
      <c r="A342" s="9" t="s">
        <v>245</v>
      </c>
      <c r="B342" s="12">
        <v>10763.558909857022</v>
      </c>
      <c r="C342">
        <f>SAFADModel_final_000035[[#This Row],[Whole Building:Facility Total Electric Demand Power '[W'](Hourly) ]]/1000</f>
        <v>10.763558909857021</v>
      </c>
    </row>
    <row r="343" spans="1:3" x14ac:dyDescent="0.25">
      <c r="A343" s="9" t="s">
        <v>246</v>
      </c>
      <c r="B343" s="12">
        <v>11060.651189434377</v>
      </c>
      <c r="C343">
        <f>SAFADModel_final_000035[[#This Row],[Whole Building:Facility Total Electric Demand Power '[W'](Hourly) ]]/1000</f>
        <v>11.060651189434378</v>
      </c>
    </row>
    <row r="344" spans="1:3" x14ac:dyDescent="0.25">
      <c r="A344" s="9" t="s">
        <v>247</v>
      </c>
      <c r="B344" s="12">
        <v>11293.859161365785</v>
      </c>
      <c r="C344">
        <f>SAFADModel_final_000035[[#This Row],[Whole Building:Facility Total Electric Demand Power '[W'](Hourly) ]]/1000</f>
        <v>11.293859161365784</v>
      </c>
    </row>
    <row r="345" spans="1:3" x14ac:dyDescent="0.25">
      <c r="A345" s="9" t="s">
        <v>248</v>
      </c>
      <c r="B345" s="12">
        <v>65701.853252841494</v>
      </c>
      <c r="C345">
        <f>SAFADModel_final_000035[[#This Row],[Whole Building:Facility Total Electric Demand Power '[W'](Hourly) ]]/1000</f>
        <v>65.701853252841488</v>
      </c>
    </row>
    <row r="346" spans="1:3" x14ac:dyDescent="0.25">
      <c r="A346" s="9" t="s">
        <v>249</v>
      </c>
      <c r="B346" s="12">
        <v>88938.686233789194</v>
      </c>
      <c r="C346">
        <f>SAFADModel_final_000035[[#This Row],[Whole Building:Facility Total Electric Demand Power '[W'](Hourly) ]]/1000</f>
        <v>88.938686233789198</v>
      </c>
    </row>
    <row r="347" spans="1:3" x14ac:dyDescent="0.25">
      <c r="A347" s="9" t="s">
        <v>250</v>
      </c>
      <c r="B347" s="12">
        <v>176711.36293619938</v>
      </c>
      <c r="C347">
        <f>SAFADModel_final_000035[[#This Row],[Whole Building:Facility Total Electric Demand Power '[W'](Hourly) ]]/1000</f>
        <v>176.71136293619938</v>
      </c>
    </row>
    <row r="348" spans="1:3" x14ac:dyDescent="0.25">
      <c r="A348" s="9" t="s">
        <v>251</v>
      </c>
      <c r="B348" s="12">
        <v>162440.09505114533</v>
      </c>
      <c r="C348">
        <f>SAFADModel_final_000035[[#This Row],[Whole Building:Facility Total Electric Demand Power '[W'](Hourly) ]]/1000</f>
        <v>162.44009505114533</v>
      </c>
    </row>
    <row r="349" spans="1:3" x14ac:dyDescent="0.25">
      <c r="A349" s="9" t="s">
        <v>252</v>
      </c>
      <c r="B349" s="12">
        <v>240792.69332857241</v>
      </c>
      <c r="C349">
        <f>SAFADModel_final_000035[[#This Row],[Whole Building:Facility Total Electric Demand Power '[W'](Hourly) ]]/1000</f>
        <v>240.7926933285724</v>
      </c>
    </row>
    <row r="350" spans="1:3" x14ac:dyDescent="0.25">
      <c r="A350" s="9" t="s">
        <v>253</v>
      </c>
      <c r="B350" s="12">
        <v>235202.21189596411</v>
      </c>
      <c r="C350">
        <f>SAFADModel_final_000035[[#This Row],[Whole Building:Facility Total Electric Demand Power '[W'](Hourly) ]]/1000</f>
        <v>235.2022118959641</v>
      </c>
    </row>
    <row r="351" spans="1:3" x14ac:dyDescent="0.25">
      <c r="A351" s="9" t="s">
        <v>254</v>
      </c>
      <c r="B351" s="12">
        <v>340175.24521428539</v>
      </c>
      <c r="C351">
        <f>SAFADModel_final_000035[[#This Row],[Whole Building:Facility Total Electric Demand Power '[W'](Hourly) ]]/1000</f>
        <v>340.17524521428538</v>
      </c>
    </row>
    <row r="352" spans="1:3" x14ac:dyDescent="0.25">
      <c r="A352" s="9" t="s">
        <v>255</v>
      </c>
      <c r="B352" s="12">
        <v>366546.70874251612</v>
      </c>
      <c r="C352">
        <f>SAFADModel_final_000035[[#This Row],[Whole Building:Facility Total Electric Demand Power '[W'](Hourly) ]]/1000</f>
        <v>366.5467087425161</v>
      </c>
    </row>
    <row r="353" spans="1:3" x14ac:dyDescent="0.25">
      <c r="A353" s="9" t="s">
        <v>256</v>
      </c>
      <c r="B353" s="12">
        <v>316538.95336606883</v>
      </c>
      <c r="C353">
        <f>SAFADModel_final_000035[[#This Row],[Whole Building:Facility Total Electric Demand Power '[W'](Hourly) ]]/1000</f>
        <v>316.53895336606882</v>
      </c>
    </row>
    <row r="354" spans="1:3" x14ac:dyDescent="0.25">
      <c r="A354" s="9" t="s">
        <v>257</v>
      </c>
      <c r="B354" s="12">
        <v>273514.62552418705</v>
      </c>
      <c r="C354">
        <f>SAFADModel_final_000035[[#This Row],[Whole Building:Facility Total Electric Demand Power '[W'](Hourly) ]]/1000</f>
        <v>273.51462552418707</v>
      </c>
    </row>
    <row r="355" spans="1:3" x14ac:dyDescent="0.25">
      <c r="A355" s="9" t="s">
        <v>258</v>
      </c>
      <c r="B355" s="12">
        <v>116477.40738096331</v>
      </c>
      <c r="C355">
        <f>SAFADModel_final_000035[[#This Row],[Whole Building:Facility Total Electric Demand Power '[W'](Hourly) ]]/1000</f>
        <v>116.47740738096331</v>
      </c>
    </row>
    <row r="356" spans="1:3" x14ac:dyDescent="0.25">
      <c r="A356" s="9" t="s">
        <v>259</v>
      </c>
      <c r="B356" s="12">
        <v>56751.958070049674</v>
      </c>
      <c r="C356">
        <f>SAFADModel_final_000035[[#This Row],[Whole Building:Facility Total Electric Demand Power '[W'](Hourly) ]]/1000</f>
        <v>56.751958070049675</v>
      </c>
    </row>
    <row r="357" spans="1:3" x14ac:dyDescent="0.25">
      <c r="A357" s="9" t="s">
        <v>260</v>
      </c>
      <c r="B357" s="12">
        <v>21542.972964985773</v>
      </c>
      <c r="C357">
        <f>SAFADModel_final_000035[[#This Row],[Whole Building:Facility Total Electric Demand Power '[W'](Hourly) ]]/1000</f>
        <v>21.542972964985772</v>
      </c>
    </row>
    <row r="358" spans="1:3" x14ac:dyDescent="0.25">
      <c r="A358" s="9" t="s">
        <v>261</v>
      </c>
      <c r="B358" s="12">
        <v>16567.906047667955</v>
      </c>
      <c r="C358">
        <f>SAFADModel_final_000035[[#This Row],[Whole Building:Facility Total Electric Demand Power '[W'](Hourly) ]]/1000</f>
        <v>16.567906047667954</v>
      </c>
    </row>
    <row r="359" spans="1:3" x14ac:dyDescent="0.25">
      <c r="A359" s="9" t="s">
        <v>262</v>
      </c>
      <c r="B359" s="12">
        <v>16124.999303510651</v>
      </c>
      <c r="C359">
        <f>SAFADModel_final_000035[[#This Row],[Whole Building:Facility Total Electric Demand Power '[W'](Hourly) ]]/1000</f>
        <v>16.124999303510652</v>
      </c>
    </row>
    <row r="360" spans="1:3" x14ac:dyDescent="0.25">
      <c r="A360" s="9" t="s">
        <v>263</v>
      </c>
      <c r="B360" s="12">
        <v>16081.292153430722</v>
      </c>
      <c r="C360">
        <f>SAFADModel_final_000035[[#This Row],[Whole Building:Facility Total Electric Demand Power '[W'](Hourly) ]]/1000</f>
        <v>16.081292153430724</v>
      </c>
    </row>
    <row r="361" spans="1:3" x14ac:dyDescent="0.25">
      <c r="A361" s="9" t="s">
        <v>264</v>
      </c>
      <c r="B361" s="12">
        <v>15911.442418454115</v>
      </c>
      <c r="C361">
        <f>SAFADModel_final_000035[[#This Row],[Whole Building:Facility Total Electric Demand Power '[W'](Hourly) ]]/1000</f>
        <v>15.911442418454115</v>
      </c>
    </row>
    <row r="362" spans="1:3" x14ac:dyDescent="0.25">
      <c r="A362" s="9" t="s">
        <v>265</v>
      </c>
      <c r="B362" s="12">
        <v>9913.4463649773897</v>
      </c>
      <c r="C362">
        <f>SAFADModel_final_000035[[#This Row],[Whole Building:Facility Total Electric Demand Power '[W'](Hourly) ]]/1000</f>
        <v>9.9134463649773892</v>
      </c>
    </row>
    <row r="363" spans="1:3" x14ac:dyDescent="0.25">
      <c r="A363" s="9" t="s">
        <v>266</v>
      </c>
      <c r="B363" s="12">
        <v>10917.888163347392</v>
      </c>
      <c r="C363">
        <f>SAFADModel_final_000035[[#This Row],[Whole Building:Facility Total Electric Demand Power '[W'](Hourly) ]]/1000</f>
        <v>10.917888163347392</v>
      </c>
    </row>
    <row r="364" spans="1:3" x14ac:dyDescent="0.25">
      <c r="A364" s="9" t="s">
        <v>267</v>
      </c>
      <c r="B364" s="12">
        <v>10900.267388643808</v>
      </c>
      <c r="C364">
        <f>SAFADModel_final_000035[[#This Row],[Whole Building:Facility Total Electric Demand Power '[W'](Hourly) ]]/1000</f>
        <v>10.900267388643808</v>
      </c>
    </row>
    <row r="365" spans="1:3" x14ac:dyDescent="0.25">
      <c r="A365" s="9" t="s">
        <v>268</v>
      </c>
      <c r="B365" s="12">
        <v>10874.033066201142</v>
      </c>
      <c r="C365">
        <f>SAFADModel_final_000035[[#This Row],[Whole Building:Facility Total Electric Demand Power '[W'](Hourly) ]]/1000</f>
        <v>10.874033066201141</v>
      </c>
    </row>
    <row r="366" spans="1:3" x14ac:dyDescent="0.25">
      <c r="A366" s="9" t="s">
        <v>269</v>
      </c>
      <c r="B366" s="12">
        <v>10802.126824529918</v>
      </c>
      <c r="C366">
        <f>SAFADModel_final_000035[[#This Row],[Whole Building:Facility Total Electric Demand Power '[W'](Hourly) ]]/1000</f>
        <v>10.802126824529918</v>
      </c>
    </row>
    <row r="367" spans="1:3" x14ac:dyDescent="0.25">
      <c r="A367" s="9" t="s">
        <v>270</v>
      </c>
      <c r="B367" s="12">
        <v>11004.778965543775</v>
      </c>
      <c r="C367">
        <f>SAFADModel_final_000035[[#This Row],[Whole Building:Facility Total Electric Demand Power '[W'](Hourly) ]]/1000</f>
        <v>11.004778965543775</v>
      </c>
    </row>
    <row r="368" spans="1:3" x14ac:dyDescent="0.25">
      <c r="A368" s="9" t="s">
        <v>271</v>
      </c>
      <c r="B368" s="12">
        <v>11751.309597747997</v>
      </c>
      <c r="C368">
        <f>SAFADModel_final_000035[[#This Row],[Whole Building:Facility Total Electric Demand Power '[W'](Hourly) ]]/1000</f>
        <v>11.751309597747998</v>
      </c>
    </row>
    <row r="369" spans="1:3" x14ac:dyDescent="0.25">
      <c r="A369" s="9" t="s">
        <v>272</v>
      </c>
      <c r="B369" s="12">
        <v>46601.340705434261</v>
      </c>
      <c r="C369">
        <f>SAFADModel_final_000035[[#This Row],[Whole Building:Facility Total Electric Demand Power '[W'](Hourly) ]]/1000</f>
        <v>46.601340705434261</v>
      </c>
    </row>
    <row r="370" spans="1:3" x14ac:dyDescent="0.25">
      <c r="A370" s="9" t="s">
        <v>273</v>
      </c>
      <c r="B370" s="12">
        <v>146997.86774395301</v>
      </c>
      <c r="C370">
        <f>SAFADModel_final_000035[[#This Row],[Whole Building:Facility Total Electric Demand Power '[W'](Hourly) ]]/1000</f>
        <v>146.99786774395301</v>
      </c>
    </row>
    <row r="371" spans="1:3" x14ac:dyDescent="0.25">
      <c r="A371" s="9" t="s">
        <v>274</v>
      </c>
      <c r="B371" s="12">
        <v>195329.69161461643</v>
      </c>
      <c r="C371">
        <f>SAFADModel_final_000035[[#This Row],[Whole Building:Facility Total Electric Demand Power '[W'](Hourly) ]]/1000</f>
        <v>195.32969161461642</v>
      </c>
    </row>
    <row r="372" spans="1:3" x14ac:dyDescent="0.25">
      <c r="A372" s="9" t="s">
        <v>275</v>
      </c>
      <c r="B372" s="12">
        <v>196420.75140432155</v>
      </c>
      <c r="C372">
        <f>SAFADModel_final_000035[[#This Row],[Whole Building:Facility Total Electric Demand Power '[W'](Hourly) ]]/1000</f>
        <v>196.42075140432155</v>
      </c>
    </row>
    <row r="373" spans="1:3" x14ac:dyDescent="0.25">
      <c r="A373" s="9" t="s">
        <v>276</v>
      </c>
      <c r="B373" s="12">
        <v>270680.48134799529</v>
      </c>
      <c r="C373">
        <f>SAFADModel_final_000035[[#This Row],[Whole Building:Facility Total Electric Demand Power '[W'](Hourly) ]]/1000</f>
        <v>270.68048134799528</v>
      </c>
    </row>
    <row r="374" spans="1:3" x14ac:dyDescent="0.25">
      <c r="A374" s="9" t="s">
        <v>277</v>
      </c>
      <c r="B374" s="12">
        <v>241771.89019317157</v>
      </c>
      <c r="C374">
        <f>SAFADModel_final_000035[[#This Row],[Whole Building:Facility Total Electric Demand Power '[W'](Hourly) ]]/1000</f>
        <v>241.77189019317157</v>
      </c>
    </row>
    <row r="375" spans="1:3" x14ac:dyDescent="0.25">
      <c r="A375" s="9" t="s">
        <v>278</v>
      </c>
      <c r="B375" s="12">
        <v>278130.91795851832</v>
      </c>
      <c r="C375">
        <f>SAFADModel_final_000035[[#This Row],[Whole Building:Facility Total Electric Demand Power '[W'](Hourly) ]]/1000</f>
        <v>278.1309179585183</v>
      </c>
    </row>
    <row r="376" spans="1:3" x14ac:dyDescent="0.25">
      <c r="A376" s="9" t="s">
        <v>279</v>
      </c>
      <c r="B376" s="12">
        <v>216184.73927886575</v>
      </c>
      <c r="C376">
        <f>SAFADModel_final_000035[[#This Row],[Whole Building:Facility Total Electric Demand Power '[W'](Hourly) ]]/1000</f>
        <v>216.18473927886575</v>
      </c>
    </row>
    <row r="377" spans="1:3" x14ac:dyDescent="0.25">
      <c r="A377" s="9" t="s">
        <v>280</v>
      </c>
      <c r="B377" s="12">
        <v>226484.0508138313</v>
      </c>
      <c r="C377">
        <f>SAFADModel_final_000035[[#This Row],[Whole Building:Facility Total Electric Demand Power '[W'](Hourly) ]]/1000</f>
        <v>226.48405081383129</v>
      </c>
    </row>
    <row r="378" spans="1:3" x14ac:dyDescent="0.25">
      <c r="A378" s="9" t="s">
        <v>281</v>
      </c>
      <c r="B378" s="12">
        <v>178184.34477373425</v>
      </c>
      <c r="C378">
        <f>SAFADModel_final_000035[[#This Row],[Whole Building:Facility Total Electric Demand Power '[W'](Hourly) ]]/1000</f>
        <v>178.18434477373424</v>
      </c>
    </row>
    <row r="379" spans="1:3" x14ac:dyDescent="0.25">
      <c r="A379" s="9" t="s">
        <v>282</v>
      </c>
      <c r="B379" s="12">
        <v>230464.12917374147</v>
      </c>
      <c r="C379">
        <f>SAFADModel_final_000035[[#This Row],[Whole Building:Facility Total Electric Demand Power '[W'](Hourly) ]]/1000</f>
        <v>230.46412917374147</v>
      </c>
    </row>
    <row r="380" spans="1:3" x14ac:dyDescent="0.25">
      <c r="A380" s="9" t="s">
        <v>283</v>
      </c>
      <c r="B380" s="12">
        <v>111368.38132860418</v>
      </c>
      <c r="C380">
        <f>SAFADModel_final_000035[[#This Row],[Whole Building:Facility Total Electric Demand Power '[W'](Hourly) ]]/1000</f>
        <v>111.36838132860419</v>
      </c>
    </row>
    <row r="381" spans="1:3" x14ac:dyDescent="0.25">
      <c r="A381" s="9" t="s">
        <v>284</v>
      </c>
      <c r="B381" s="12">
        <v>42048.965071919774</v>
      </c>
      <c r="C381">
        <f>SAFADModel_final_000035[[#This Row],[Whole Building:Facility Total Electric Demand Power '[W'](Hourly) ]]/1000</f>
        <v>42.048965071919774</v>
      </c>
    </row>
    <row r="382" spans="1:3" x14ac:dyDescent="0.25">
      <c r="A382" s="9" t="s">
        <v>285</v>
      </c>
      <c r="B382" s="12">
        <v>17764.538984765186</v>
      </c>
      <c r="C382">
        <f>SAFADModel_final_000035[[#This Row],[Whole Building:Facility Total Electric Demand Power '[W'](Hourly) ]]/1000</f>
        <v>17.764538984765185</v>
      </c>
    </row>
    <row r="383" spans="1:3" x14ac:dyDescent="0.25">
      <c r="A383" s="9" t="s">
        <v>286</v>
      </c>
      <c r="B383" s="12">
        <v>13873.16220898284</v>
      </c>
      <c r="C383">
        <f>SAFADModel_final_000035[[#This Row],[Whole Building:Facility Total Electric Demand Power '[W'](Hourly) ]]/1000</f>
        <v>13.873162208982841</v>
      </c>
    </row>
    <row r="384" spans="1:3" x14ac:dyDescent="0.25">
      <c r="A384" s="9" t="s">
        <v>287</v>
      </c>
      <c r="B384" s="12">
        <v>13347.991511303371</v>
      </c>
      <c r="C384">
        <f>SAFADModel_final_000035[[#This Row],[Whole Building:Facility Total Electric Demand Power '[W'](Hourly) ]]/1000</f>
        <v>13.347991511303372</v>
      </c>
    </row>
    <row r="385" spans="1:3" x14ac:dyDescent="0.25">
      <c r="A385" s="9" t="s">
        <v>288</v>
      </c>
      <c r="B385" s="12">
        <v>13166.560484352298</v>
      </c>
      <c r="C385">
        <f>SAFADModel_final_000035[[#This Row],[Whole Building:Facility Total Electric Demand Power '[W'](Hourly) ]]/1000</f>
        <v>13.166560484352297</v>
      </c>
    </row>
    <row r="386" spans="1:3" x14ac:dyDescent="0.25">
      <c r="A386" s="9" t="s">
        <v>289</v>
      </c>
      <c r="B386" s="12">
        <v>16429.098979044462</v>
      </c>
      <c r="C386">
        <f>SAFADModel_final_000035[[#This Row],[Whole Building:Facility Total Electric Demand Power '[W'](Hourly) ]]/1000</f>
        <v>16.429098979044461</v>
      </c>
    </row>
    <row r="387" spans="1:3" x14ac:dyDescent="0.25">
      <c r="A387" s="9" t="s">
        <v>290</v>
      </c>
      <c r="B387" s="12">
        <v>16122.47796502054</v>
      </c>
      <c r="C387">
        <f>SAFADModel_final_000035[[#This Row],[Whole Building:Facility Total Electric Demand Power '[W'](Hourly) ]]/1000</f>
        <v>16.12247796502054</v>
      </c>
    </row>
    <row r="388" spans="1:3" x14ac:dyDescent="0.25">
      <c r="A388" s="9" t="s">
        <v>291</v>
      </c>
      <c r="B388" s="12">
        <v>16028.658935482359</v>
      </c>
      <c r="C388">
        <f>SAFADModel_final_000035[[#This Row],[Whole Building:Facility Total Electric Demand Power '[W'](Hourly) ]]/1000</f>
        <v>16.028658935482358</v>
      </c>
    </row>
    <row r="389" spans="1:3" x14ac:dyDescent="0.25">
      <c r="A389" s="9" t="s">
        <v>292</v>
      </c>
      <c r="B389" s="12">
        <v>15959.164197688748</v>
      </c>
      <c r="C389">
        <f>SAFADModel_final_000035[[#This Row],[Whole Building:Facility Total Electric Demand Power '[W'](Hourly) ]]/1000</f>
        <v>15.959164197688748</v>
      </c>
    </row>
    <row r="390" spans="1:3" x14ac:dyDescent="0.25">
      <c r="A390" s="9" t="s">
        <v>293</v>
      </c>
      <c r="B390" s="12">
        <v>15892.532767042532</v>
      </c>
      <c r="C390">
        <f>SAFADModel_final_000035[[#This Row],[Whole Building:Facility Total Electric Demand Power '[W'](Hourly) ]]/1000</f>
        <v>15.892532767042532</v>
      </c>
    </row>
    <row r="391" spans="1:3" x14ac:dyDescent="0.25">
      <c r="A391" s="9" t="s">
        <v>294</v>
      </c>
      <c r="B391" s="12">
        <v>15911.66435934553</v>
      </c>
      <c r="C391">
        <f>SAFADModel_final_000035[[#This Row],[Whole Building:Facility Total Electric Demand Power '[W'](Hourly) ]]/1000</f>
        <v>15.911664359345529</v>
      </c>
    </row>
    <row r="392" spans="1:3" x14ac:dyDescent="0.25">
      <c r="A392" s="9" t="s">
        <v>295</v>
      </c>
      <c r="B392" s="12">
        <v>16041.69326298743</v>
      </c>
      <c r="C392">
        <f>SAFADModel_final_000035[[#This Row],[Whole Building:Facility Total Electric Demand Power '[W'](Hourly) ]]/1000</f>
        <v>16.04169326298743</v>
      </c>
    </row>
    <row r="393" spans="1:3" x14ac:dyDescent="0.25">
      <c r="A393" s="9" t="s">
        <v>296</v>
      </c>
      <c r="B393" s="12">
        <v>16211.366693650538</v>
      </c>
      <c r="C393">
        <f>SAFADModel_final_000035[[#This Row],[Whole Building:Facility Total Electric Demand Power '[W'](Hourly) ]]/1000</f>
        <v>16.21136669365054</v>
      </c>
    </row>
    <row r="394" spans="1:3" x14ac:dyDescent="0.25">
      <c r="A394" s="9" t="s">
        <v>297</v>
      </c>
      <c r="B394" s="12">
        <v>16339.54941680033</v>
      </c>
      <c r="C394">
        <f>SAFADModel_final_000035[[#This Row],[Whole Building:Facility Total Electric Demand Power '[W'](Hourly) ]]/1000</f>
        <v>16.339549416800331</v>
      </c>
    </row>
    <row r="395" spans="1:3" x14ac:dyDescent="0.25">
      <c r="A395" s="9" t="s">
        <v>298</v>
      </c>
      <c r="B395" s="12">
        <v>16420.743179867404</v>
      </c>
      <c r="C395">
        <f>SAFADModel_final_000035[[#This Row],[Whole Building:Facility Total Electric Demand Power '[W'](Hourly) ]]/1000</f>
        <v>16.420743179867404</v>
      </c>
    </row>
    <row r="396" spans="1:3" x14ac:dyDescent="0.25">
      <c r="A396" s="9" t="s">
        <v>299</v>
      </c>
      <c r="B396" s="12">
        <v>16499.854675282924</v>
      </c>
      <c r="C396">
        <f>SAFADModel_final_000035[[#This Row],[Whole Building:Facility Total Electric Demand Power '[W'](Hourly) ]]/1000</f>
        <v>16.499854675282926</v>
      </c>
    </row>
    <row r="397" spans="1:3" x14ac:dyDescent="0.25">
      <c r="A397" s="9" t="s">
        <v>300</v>
      </c>
      <c r="B397" s="12">
        <v>16560.654980441977</v>
      </c>
      <c r="C397">
        <f>SAFADModel_final_000035[[#This Row],[Whole Building:Facility Total Electric Demand Power '[W'](Hourly) ]]/1000</f>
        <v>16.560654980441978</v>
      </c>
    </row>
    <row r="398" spans="1:3" x14ac:dyDescent="0.25">
      <c r="A398" s="9" t="s">
        <v>301</v>
      </c>
      <c r="B398" s="12">
        <v>16593.789081683743</v>
      </c>
      <c r="C398">
        <f>SAFADModel_final_000035[[#This Row],[Whole Building:Facility Total Electric Demand Power '[W'](Hourly) ]]/1000</f>
        <v>16.593789081683742</v>
      </c>
    </row>
    <row r="399" spans="1:3" x14ac:dyDescent="0.25">
      <c r="A399" s="9" t="s">
        <v>302</v>
      </c>
      <c r="B399" s="12">
        <v>16619.1343433904</v>
      </c>
      <c r="C399">
        <f>SAFADModel_final_000035[[#This Row],[Whole Building:Facility Total Electric Demand Power '[W'](Hourly) ]]/1000</f>
        <v>16.6191343433904</v>
      </c>
    </row>
    <row r="400" spans="1:3" x14ac:dyDescent="0.25">
      <c r="A400" s="9" t="s">
        <v>303</v>
      </c>
      <c r="B400" s="12">
        <v>16650.181491670734</v>
      </c>
      <c r="C400">
        <f>SAFADModel_final_000035[[#This Row],[Whole Building:Facility Total Electric Demand Power '[W'](Hourly) ]]/1000</f>
        <v>16.650181491670732</v>
      </c>
    </row>
    <row r="401" spans="1:3" x14ac:dyDescent="0.25">
      <c r="A401" s="9" t="s">
        <v>304</v>
      </c>
      <c r="B401" s="12">
        <v>16666.636075669961</v>
      </c>
      <c r="C401">
        <f>SAFADModel_final_000035[[#This Row],[Whole Building:Facility Total Electric Demand Power '[W'](Hourly) ]]/1000</f>
        <v>16.666636075669963</v>
      </c>
    </row>
    <row r="402" spans="1:3" x14ac:dyDescent="0.25">
      <c r="A402" s="9" t="s">
        <v>305</v>
      </c>
      <c r="B402" s="12">
        <v>16646.081805056576</v>
      </c>
      <c r="C402">
        <f>SAFADModel_final_000035[[#This Row],[Whole Building:Facility Total Electric Demand Power '[W'](Hourly) ]]/1000</f>
        <v>16.646081805056575</v>
      </c>
    </row>
    <row r="403" spans="1:3" x14ac:dyDescent="0.25">
      <c r="A403" s="9" t="s">
        <v>306</v>
      </c>
      <c r="B403" s="12">
        <v>16563.403830353029</v>
      </c>
      <c r="C403">
        <f>SAFADModel_final_000035[[#This Row],[Whole Building:Facility Total Electric Demand Power '[W'](Hourly) ]]/1000</f>
        <v>16.563403830353028</v>
      </c>
    </row>
    <row r="404" spans="1:3" x14ac:dyDescent="0.25">
      <c r="A404" s="9" t="s">
        <v>307</v>
      </c>
      <c r="B404" s="12">
        <v>16420.648578301229</v>
      </c>
      <c r="C404">
        <f>SAFADModel_final_000035[[#This Row],[Whole Building:Facility Total Electric Demand Power '[W'](Hourly) ]]/1000</f>
        <v>16.420648578301229</v>
      </c>
    </row>
    <row r="405" spans="1:3" x14ac:dyDescent="0.25">
      <c r="A405" s="9" t="s">
        <v>308</v>
      </c>
      <c r="B405" s="12">
        <v>16282.566106493869</v>
      </c>
      <c r="C405">
        <f>SAFADModel_final_000035[[#This Row],[Whole Building:Facility Total Electric Demand Power '[W'](Hourly) ]]/1000</f>
        <v>16.282566106493867</v>
      </c>
    </row>
    <row r="406" spans="1:3" x14ac:dyDescent="0.25">
      <c r="A406" s="9" t="s">
        <v>309</v>
      </c>
      <c r="B406" s="12">
        <v>16200.130767077439</v>
      </c>
      <c r="C406">
        <f>SAFADModel_final_000035[[#This Row],[Whole Building:Facility Total Electric Demand Power '[W'](Hourly) ]]/1000</f>
        <v>16.200130767077439</v>
      </c>
    </row>
    <row r="407" spans="1:3" x14ac:dyDescent="0.25">
      <c r="A407" s="9" t="s">
        <v>310</v>
      </c>
      <c r="B407" s="12">
        <v>16126.823209064722</v>
      </c>
      <c r="C407">
        <f>SAFADModel_final_000035[[#This Row],[Whole Building:Facility Total Electric Demand Power '[W'](Hourly) ]]/1000</f>
        <v>16.126823209064721</v>
      </c>
    </row>
    <row r="408" spans="1:3" x14ac:dyDescent="0.25">
      <c r="A408" s="9" t="s">
        <v>311</v>
      </c>
      <c r="B408" s="12">
        <v>16056.462524901299</v>
      </c>
      <c r="C408">
        <f>SAFADModel_final_000035[[#This Row],[Whole Building:Facility Total Electric Demand Power '[W'](Hourly) ]]/1000</f>
        <v>16.056462524901299</v>
      </c>
    </row>
    <row r="409" spans="1:3" x14ac:dyDescent="0.25">
      <c r="A409" s="9" t="s">
        <v>312</v>
      </c>
      <c r="B409" s="12">
        <v>15990.167809666711</v>
      </c>
      <c r="C409">
        <f>SAFADModel_final_000035[[#This Row],[Whole Building:Facility Total Electric Demand Power '[W'](Hourly) ]]/1000</f>
        <v>15.990167809666712</v>
      </c>
    </row>
    <row r="410" spans="1:3" x14ac:dyDescent="0.25">
      <c r="A410" s="9" t="s">
        <v>313</v>
      </c>
      <c r="B410" s="12">
        <v>15927.436522415623</v>
      </c>
      <c r="C410">
        <f>SAFADModel_final_000035[[#This Row],[Whole Building:Facility Total Electric Demand Power '[W'](Hourly) ]]/1000</f>
        <v>15.927436522415622</v>
      </c>
    </row>
    <row r="411" spans="1:3" x14ac:dyDescent="0.25">
      <c r="A411" s="9" t="s">
        <v>314</v>
      </c>
      <c r="B411" s="12">
        <v>15869.901214313782</v>
      </c>
      <c r="C411">
        <f>SAFADModel_final_000035[[#This Row],[Whole Building:Facility Total Electric Demand Power '[W'](Hourly) ]]/1000</f>
        <v>15.869901214313783</v>
      </c>
    </row>
    <row r="412" spans="1:3" x14ac:dyDescent="0.25">
      <c r="A412" s="9" t="s">
        <v>315</v>
      </c>
      <c r="B412" s="12">
        <v>15826.669450727442</v>
      </c>
      <c r="C412">
        <f>SAFADModel_final_000035[[#This Row],[Whole Building:Facility Total Electric Demand Power '[W'](Hourly) ]]/1000</f>
        <v>15.826669450727442</v>
      </c>
    </row>
    <row r="413" spans="1:3" x14ac:dyDescent="0.25">
      <c r="A413" s="9" t="s">
        <v>316</v>
      </c>
      <c r="B413" s="12">
        <v>15786.064311595021</v>
      </c>
      <c r="C413">
        <f>SAFADModel_final_000035[[#This Row],[Whole Building:Facility Total Electric Demand Power '[W'](Hourly) ]]/1000</f>
        <v>15.786064311595021</v>
      </c>
    </row>
    <row r="414" spans="1:3" x14ac:dyDescent="0.25">
      <c r="A414" s="9" t="s">
        <v>317</v>
      </c>
      <c r="B414" s="12">
        <v>15747.146447331843</v>
      </c>
      <c r="C414">
        <f>SAFADModel_final_000035[[#This Row],[Whole Building:Facility Total Electric Demand Power '[W'](Hourly) ]]/1000</f>
        <v>15.747146447331843</v>
      </c>
    </row>
    <row r="415" spans="1:3" x14ac:dyDescent="0.25">
      <c r="A415" s="9" t="s">
        <v>318</v>
      </c>
      <c r="B415" s="12">
        <v>15784.420079239322</v>
      </c>
      <c r="C415">
        <f>SAFADModel_final_000035[[#This Row],[Whole Building:Facility Total Electric Demand Power '[W'](Hourly) ]]/1000</f>
        <v>15.784420079239322</v>
      </c>
    </row>
    <row r="416" spans="1:3" x14ac:dyDescent="0.25">
      <c r="A416" s="9" t="s">
        <v>319</v>
      </c>
      <c r="B416" s="12">
        <v>15919.948532142886</v>
      </c>
      <c r="C416">
        <f>SAFADModel_final_000035[[#This Row],[Whole Building:Facility Total Electric Demand Power '[W'](Hourly) ]]/1000</f>
        <v>15.919948532142886</v>
      </c>
    </row>
    <row r="417" spans="1:3" x14ac:dyDescent="0.25">
      <c r="A417" s="9" t="s">
        <v>320</v>
      </c>
      <c r="B417" s="12">
        <v>16092.536295508946</v>
      </c>
      <c r="C417">
        <f>SAFADModel_final_000035[[#This Row],[Whole Building:Facility Total Electric Demand Power '[W'](Hourly) ]]/1000</f>
        <v>16.092536295508946</v>
      </c>
    </row>
    <row r="418" spans="1:3" x14ac:dyDescent="0.25">
      <c r="A418" s="9" t="s">
        <v>321</v>
      </c>
      <c r="B418" s="12">
        <v>16245.543533644928</v>
      </c>
      <c r="C418">
        <f>SAFADModel_final_000035[[#This Row],[Whole Building:Facility Total Electric Demand Power '[W'](Hourly) ]]/1000</f>
        <v>16.245543533644927</v>
      </c>
    </row>
    <row r="419" spans="1:3" x14ac:dyDescent="0.25">
      <c r="A419" s="9" t="s">
        <v>322</v>
      </c>
      <c r="B419" s="12">
        <v>16363.212462781863</v>
      </c>
      <c r="C419">
        <f>SAFADModel_final_000035[[#This Row],[Whole Building:Facility Total Electric Demand Power '[W'](Hourly) ]]/1000</f>
        <v>16.363212462781863</v>
      </c>
    </row>
    <row r="420" spans="1:3" x14ac:dyDescent="0.25">
      <c r="A420" s="9" t="s">
        <v>323</v>
      </c>
      <c r="B420" s="12">
        <v>16472.02648646638</v>
      </c>
      <c r="C420">
        <f>SAFADModel_final_000035[[#This Row],[Whole Building:Facility Total Electric Demand Power '[W'](Hourly) ]]/1000</f>
        <v>16.47202648646638</v>
      </c>
    </row>
    <row r="421" spans="1:3" x14ac:dyDescent="0.25">
      <c r="A421" s="9" t="s">
        <v>324</v>
      </c>
      <c r="B421" s="12">
        <v>16577.115993553769</v>
      </c>
      <c r="C421">
        <f>SAFADModel_final_000035[[#This Row],[Whole Building:Facility Total Electric Demand Power '[W'](Hourly) ]]/1000</f>
        <v>16.577115993553768</v>
      </c>
    </row>
    <row r="422" spans="1:3" x14ac:dyDescent="0.25">
      <c r="A422" s="9" t="s">
        <v>325</v>
      </c>
      <c r="B422" s="12">
        <v>16645.961947520093</v>
      </c>
      <c r="C422">
        <f>SAFADModel_final_000035[[#This Row],[Whole Building:Facility Total Electric Demand Power '[W'](Hourly) ]]/1000</f>
        <v>16.645961947520092</v>
      </c>
    </row>
    <row r="423" spans="1:3" x14ac:dyDescent="0.25">
      <c r="A423" s="9" t="s">
        <v>326</v>
      </c>
      <c r="B423" s="12">
        <v>16663.541266963537</v>
      </c>
      <c r="C423">
        <f>SAFADModel_final_000035[[#This Row],[Whole Building:Facility Total Electric Demand Power '[W'](Hourly) ]]/1000</f>
        <v>16.663541266963538</v>
      </c>
    </row>
    <row r="424" spans="1:3" x14ac:dyDescent="0.25">
      <c r="A424" s="9" t="s">
        <v>327</v>
      </c>
      <c r="B424" s="12">
        <v>16601.929032024742</v>
      </c>
      <c r="C424">
        <f>SAFADModel_final_000035[[#This Row],[Whole Building:Facility Total Electric Demand Power '[W'](Hourly) ]]/1000</f>
        <v>16.601929032024742</v>
      </c>
    </row>
    <row r="425" spans="1:3" x14ac:dyDescent="0.25">
      <c r="A425" s="9" t="s">
        <v>328</v>
      </c>
      <c r="B425" s="12">
        <v>16469.828286128304</v>
      </c>
      <c r="C425">
        <f>SAFADModel_final_000035[[#This Row],[Whole Building:Facility Total Electric Demand Power '[W'](Hourly) ]]/1000</f>
        <v>16.469828286128305</v>
      </c>
    </row>
    <row r="426" spans="1:3" x14ac:dyDescent="0.25">
      <c r="A426" s="9" t="s">
        <v>329</v>
      </c>
      <c r="B426" s="12">
        <v>16326.537060823284</v>
      </c>
      <c r="C426">
        <f>SAFADModel_final_000035[[#This Row],[Whole Building:Facility Total Electric Demand Power '[W'](Hourly) ]]/1000</f>
        <v>16.326537060823284</v>
      </c>
    </row>
    <row r="427" spans="1:3" x14ac:dyDescent="0.25">
      <c r="A427" s="9" t="s">
        <v>330</v>
      </c>
      <c r="B427" s="12">
        <v>16223.004095585035</v>
      </c>
      <c r="C427">
        <f>SAFADModel_final_000035[[#This Row],[Whole Building:Facility Total Electric Demand Power '[W'](Hourly) ]]/1000</f>
        <v>16.223004095585033</v>
      </c>
    </row>
    <row r="428" spans="1:3" x14ac:dyDescent="0.25">
      <c r="A428" s="9" t="s">
        <v>331</v>
      </c>
      <c r="B428" s="12">
        <v>16164.350423874313</v>
      </c>
      <c r="C428">
        <f>SAFADModel_final_000035[[#This Row],[Whole Building:Facility Total Electric Demand Power '[W'](Hourly) ]]/1000</f>
        <v>16.164350423874314</v>
      </c>
    </row>
    <row r="429" spans="1:3" x14ac:dyDescent="0.25">
      <c r="A429" s="9" t="s">
        <v>332</v>
      </c>
      <c r="B429" s="12">
        <v>16119.985087625248</v>
      </c>
      <c r="C429">
        <f>SAFADModel_final_000035[[#This Row],[Whole Building:Facility Total Electric Demand Power '[W'](Hourly) ]]/1000</f>
        <v>16.119985087625249</v>
      </c>
    </row>
    <row r="430" spans="1:3" x14ac:dyDescent="0.25">
      <c r="A430" s="9" t="s">
        <v>333</v>
      </c>
      <c r="B430" s="12">
        <v>16072.366111308298</v>
      </c>
      <c r="C430">
        <f>SAFADModel_final_000035[[#This Row],[Whole Building:Facility Total Electric Demand Power '[W'](Hourly) ]]/1000</f>
        <v>16.072366111308298</v>
      </c>
    </row>
    <row r="431" spans="1:3" x14ac:dyDescent="0.25">
      <c r="A431" s="9" t="s">
        <v>334</v>
      </c>
      <c r="B431" s="12">
        <v>16011.724863825513</v>
      </c>
      <c r="C431">
        <f>SAFADModel_final_000035[[#This Row],[Whole Building:Facility Total Electric Demand Power '[W'](Hourly) ]]/1000</f>
        <v>16.011724863825513</v>
      </c>
    </row>
    <row r="432" spans="1:3" x14ac:dyDescent="0.25">
      <c r="A432" s="9" t="s">
        <v>335</v>
      </c>
      <c r="B432" s="12">
        <v>15956.323035306785</v>
      </c>
      <c r="C432">
        <f>SAFADModel_final_000035[[#This Row],[Whole Building:Facility Total Electric Demand Power '[W'](Hourly) ]]/1000</f>
        <v>15.956323035306784</v>
      </c>
    </row>
    <row r="433" spans="1:3" x14ac:dyDescent="0.25">
      <c r="A433" s="9" t="s">
        <v>336</v>
      </c>
      <c r="B433" s="12">
        <v>15927.224950773423</v>
      </c>
      <c r="C433">
        <f>SAFADModel_final_000035[[#This Row],[Whole Building:Facility Total Electric Demand Power '[W'](Hourly) ]]/1000</f>
        <v>15.927224950773423</v>
      </c>
    </row>
    <row r="434" spans="1:3" x14ac:dyDescent="0.25">
      <c r="A434" s="9" t="s">
        <v>337</v>
      </c>
      <c r="B434" s="12">
        <v>15911.760480662671</v>
      </c>
      <c r="C434">
        <f>SAFADModel_final_000035[[#This Row],[Whole Building:Facility Total Electric Demand Power '[W'](Hourly) ]]/1000</f>
        <v>15.911760480662672</v>
      </c>
    </row>
    <row r="435" spans="1:3" x14ac:dyDescent="0.25">
      <c r="A435" s="9" t="s">
        <v>338</v>
      </c>
      <c r="B435" s="12">
        <v>15902.130643329559</v>
      </c>
      <c r="C435">
        <f>SAFADModel_final_000035[[#This Row],[Whole Building:Facility Total Electric Demand Power '[W'](Hourly) ]]/1000</f>
        <v>15.90213064332956</v>
      </c>
    </row>
    <row r="436" spans="1:3" x14ac:dyDescent="0.25">
      <c r="A436" s="9" t="s">
        <v>339</v>
      </c>
      <c r="B436" s="12">
        <v>15857.751374167352</v>
      </c>
      <c r="C436">
        <f>SAFADModel_final_000035[[#This Row],[Whole Building:Facility Total Electric Demand Power '[W'](Hourly) ]]/1000</f>
        <v>15.857751374167352</v>
      </c>
    </row>
    <row r="437" spans="1:3" x14ac:dyDescent="0.25">
      <c r="A437" s="9" t="s">
        <v>340</v>
      </c>
      <c r="B437" s="12">
        <v>15765.117930408778</v>
      </c>
      <c r="C437">
        <f>SAFADModel_final_000035[[#This Row],[Whole Building:Facility Total Electric Demand Power '[W'](Hourly) ]]/1000</f>
        <v>15.765117930408778</v>
      </c>
    </row>
    <row r="438" spans="1:3" x14ac:dyDescent="0.25">
      <c r="A438" s="9" t="s">
        <v>341</v>
      </c>
      <c r="B438" s="12">
        <v>15671.038935924103</v>
      </c>
      <c r="C438">
        <f>SAFADModel_final_000035[[#This Row],[Whole Building:Facility Total Electric Demand Power '[W'](Hourly) ]]/1000</f>
        <v>15.671038935924104</v>
      </c>
    </row>
    <row r="439" spans="1:3" x14ac:dyDescent="0.25">
      <c r="A439" s="9" t="s">
        <v>342</v>
      </c>
      <c r="B439" s="12">
        <v>15698.692409814348</v>
      </c>
      <c r="C439">
        <f>SAFADModel_final_000035[[#This Row],[Whole Building:Facility Total Electric Demand Power '[W'](Hourly) ]]/1000</f>
        <v>15.698692409814349</v>
      </c>
    </row>
    <row r="440" spans="1:3" x14ac:dyDescent="0.25">
      <c r="A440" s="9" t="s">
        <v>343</v>
      </c>
      <c r="B440" s="12">
        <v>15876.482030089332</v>
      </c>
      <c r="C440">
        <f>SAFADModel_final_000035[[#This Row],[Whole Building:Facility Total Electric Demand Power '[W'](Hourly) ]]/1000</f>
        <v>15.876482030089331</v>
      </c>
    </row>
    <row r="441" spans="1:3" x14ac:dyDescent="0.25">
      <c r="A441" s="9" t="s">
        <v>344</v>
      </c>
      <c r="B441" s="12">
        <v>16108.199771914238</v>
      </c>
      <c r="C441">
        <f>SAFADModel_final_000035[[#This Row],[Whole Building:Facility Total Electric Demand Power '[W'](Hourly) ]]/1000</f>
        <v>16.108199771914236</v>
      </c>
    </row>
    <row r="442" spans="1:3" x14ac:dyDescent="0.25">
      <c r="A442" s="9" t="s">
        <v>345</v>
      </c>
      <c r="B442" s="12">
        <v>16295.383513792636</v>
      </c>
      <c r="C442">
        <f>SAFADModel_final_000035[[#This Row],[Whole Building:Facility Total Electric Demand Power '[W'](Hourly) ]]/1000</f>
        <v>16.295383513792636</v>
      </c>
    </row>
    <row r="443" spans="1:3" x14ac:dyDescent="0.25">
      <c r="A443" s="9" t="s">
        <v>346</v>
      </c>
      <c r="B443" s="12">
        <v>16420.896009499975</v>
      </c>
      <c r="C443">
        <f>SAFADModel_final_000035[[#This Row],[Whole Building:Facility Total Electric Demand Power '[W'](Hourly) ]]/1000</f>
        <v>16.420896009499973</v>
      </c>
    </row>
    <row r="444" spans="1:3" x14ac:dyDescent="0.25">
      <c r="A444" s="9" t="s">
        <v>347</v>
      </c>
      <c r="B444" s="12">
        <v>16521.422506606861</v>
      </c>
      <c r="C444">
        <f>SAFADModel_final_000035[[#This Row],[Whole Building:Facility Total Electric Demand Power '[W'](Hourly) ]]/1000</f>
        <v>16.521422506606861</v>
      </c>
    </row>
    <row r="445" spans="1:3" x14ac:dyDescent="0.25">
      <c r="A445" s="9" t="s">
        <v>348</v>
      </c>
      <c r="B445" s="12">
        <v>16595.118503095789</v>
      </c>
      <c r="C445">
        <f>SAFADModel_final_000035[[#This Row],[Whole Building:Facility Total Electric Demand Power '[W'](Hourly) ]]/1000</f>
        <v>16.59511850309579</v>
      </c>
    </row>
    <row r="446" spans="1:3" x14ac:dyDescent="0.25">
      <c r="A446" s="9" t="s">
        <v>349</v>
      </c>
      <c r="B446" s="12">
        <v>16643.513982565029</v>
      </c>
      <c r="C446">
        <f>SAFADModel_final_000035[[#This Row],[Whole Building:Facility Total Electric Demand Power '[W'](Hourly) ]]/1000</f>
        <v>16.643513982565029</v>
      </c>
    </row>
    <row r="447" spans="1:3" x14ac:dyDescent="0.25">
      <c r="A447" s="9" t="s">
        <v>350</v>
      </c>
      <c r="B447" s="12">
        <v>16656.806410154386</v>
      </c>
      <c r="C447">
        <f>SAFADModel_final_000035[[#This Row],[Whole Building:Facility Total Electric Demand Power '[W'](Hourly) ]]/1000</f>
        <v>16.656806410154385</v>
      </c>
    </row>
    <row r="448" spans="1:3" x14ac:dyDescent="0.25">
      <c r="A448" s="9" t="s">
        <v>351</v>
      </c>
      <c r="B448" s="12">
        <v>16629.27530163449</v>
      </c>
      <c r="C448">
        <f>SAFADModel_final_000035[[#This Row],[Whole Building:Facility Total Electric Demand Power '[W'](Hourly) ]]/1000</f>
        <v>16.62927530163449</v>
      </c>
    </row>
    <row r="449" spans="1:3" x14ac:dyDescent="0.25">
      <c r="A449" s="9" t="s">
        <v>352</v>
      </c>
      <c r="B449" s="12">
        <v>16570.190638523916</v>
      </c>
      <c r="C449">
        <f>SAFADModel_final_000035[[#This Row],[Whole Building:Facility Total Electric Demand Power '[W'](Hourly) ]]/1000</f>
        <v>16.570190638523915</v>
      </c>
    </row>
    <row r="450" spans="1:3" x14ac:dyDescent="0.25">
      <c r="A450" s="9" t="s">
        <v>353</v>
      </c>
      <c r="B450" s="12">
        <v>16496.183355924139</v>
      </c>
      <c r="C450">
        <f>SAFADModel_final_000035[[#This Row],[Whole Building:Facility Total Electric Demand Power '[W'](Hourly) ]]/1000</f>
        <v>16.496183355924138</v>
      </c>
    </row>
    <row r="451" spans="1:3" x14ac:dyDescent="0.25">
      <c r="A451" s="9" t="s">
        <v>354</v>
      </c>
      <c r="B451" s="12">
        <v>16401.839457240039</v>
      </c>
      <c r="C451">
        <f>SAFADModel_final_000035[[#This Row],[Whole Building:Facility Total Electric Demand Power '[W'](Hourly) ]]/1000</f>
        <v>16.40183945724004</v>
      </c>
    </row>
    <row r="452" spans="1:3" x14ac:dyDescent="0.25">
      <c r="A452" s="9" t="s">
        <v>355</v>
      </c>
      <c r="B452" s="12">
        <v>16282.821114876073</v>
      </c>
      <c r="C452">
        <f>SAFADModel_final_000035[[#This Row],[Whole Building:Facility Total Electric Demand Power '[W'](Hourly) ]]/1000</f>
        <v>16.282821114876072</v>
      </c>
    </row>
    <row r="453" spans="1:3" x14ac:dyDescent="0.25">
      <c r="A453" s="9" t="s">
        <v>356</v>
      </c>
      <c r="B453" s="12">
        <v>16173.900371086043</v>
      </c>
      <c r="C453">
        <f>SAFADModel_final_000035[[#This Row],[Whole Building:Facility Total Electric Demand Power '[W'](Hourly) ]]/1000</f>
        <v>16.173900371086042</v>
      </c>
    </row>
    <row r="454" spans="1:3" x14ac:dyDescent="0.25">
      <c r="A454" s="9" t="s">
        <v>357</v>
      </c>
      <c r="B454" s="12">
        <v>16094.020840156942</v>
      </c>
      <c r="C454">
        <f>SAFADModel_final_000035[[#This Row],[Whole Building:Facility Total Electric Demand Power '[W'](Hourly) ]]/1000</f>
        <v>16.09402084015694</v>
      </c>
    </row>
    <row r="455" spans="1:3" x14ac:dyDescent="0.25">
      <c r="A455" s="9" t="s">
        <v>358</v>
      </c>
      <c r="B455" s="12">
        <v>16025.061492912146</v>
      </c>
      <c r="C455">
        <f>SAFADModel_final_000035[[#This Row],[Whole Building:Facility Total Electric Demand Power '[W'](Hourly) ]]/1000</f>
        <v>16.025061492912144</v>
      </c>
    </row>
    <row r="456" spans="1:3" x14ac:dyDescent="0.25">
      <c r="A456" s="9" t="s">
        <v>359</v>
      </c>
      <c r="B456" s="12">
        <v>15951.796085891512</v>
      </c>
      <c r="C456">
        <f>SAFADModel_final_000035[[#This Row],[Whole Building:Facility Total Electric Demand Power '[W'](Hourly) ]]/1000</f>
        <v>15.951796085891512</v>
      </c>
    </row>
    <row r="457" spans="1:3" x14ac:dyDescent="0.25">
      <c r="A457" s="9" t="s">
        <v>360</v>
      </c>
      <c r="B457" s="12">
        <v>15881.632867245853</v>
      </c>
      <c r="C457">
        <f>SAFADModel_final_000035[[#This Row],[Whole Building:Facility Total Electric Demand Power '[W'](Hourly) ]]/1000</f>
        <v>15.881632867245854</v>
      </c>
    </row>
    <row r="458" spans="1:3" x14ac:dyDescent="0.25">
      <c r="A458" s="9" t="s">
        <v>629</v>
      </c>
      <c r="B458" s="12">
        <v>15855.687464796058</v>
      </c>
      <c r="C458">
        <f>SAFADModel_final_000035[[#This Row],[Whole Building:Facility Total Electric Demand Power '[W'](Hourly) ]]/1000</f>
        <v>15.855687464796057</v>
      </c>
    </row>
    <row r="459" spans="1:3" x14ac:dyDescent="0.25">
      <c r="A459" s="9" t="s">
        <v>630</v>
      </c>
      <c r="B459" s="12">
        <v>15844.605503550398</v>
      </c>
      <c r="C459">
        <f>SAFADModel_final_000035[[#This Row],[Whole Building:Facility Total Electric Demand Power '[W'](Hourly) ]]/1000</f>
        <v>15.844605503550397</v>
      </c>
    </row>
    <row r="460" spans="1:3" x14ac:dyDescent="0.25">
      <c r="A460" s="9" t="s">
        <v>631</v>
      </c>
      <c r="B460" s="12">
        <v>15805.710300244173</v>
      </c>
      <c r="C460">
        <f>SAFADModel_final_000035[[#This Row],[Whole Building:Facility Total Electric Demand Power '[W'](Hourly) ]]/1000</f>
        <v>15.805710300244172</v>
      </c>
    </row>
    <row r="461" spans="1:3" x14ac:dyDescent="0.25">
      <c r="A461" s="9" t="s">
        <v>632</v>
      </c>
      <c r="B461" s="12">
        <v>15723.481514872132</v>
      </c>
      <c r="C461">
        <f>SAFADModel_final_000035[[#This Row],[Whole Building:Facility Total Electric Demand Power '[W'](Hourly) ]]/1000</f>
        <v>15.723481514872132</v>
      </c>
    </row>
    <row r="462" spans="1:3" x14ac:dyDescent="0.25">
      <c r="A462" s="9" t="s">
        <v>633</v>
      </c>
      <c r="B462" s="12">
        <v>15626.875999997616</v>
      </c>
      <c r="C462">
        <f>SAFADModel_final_000035[[#This Row],[Whole Building:Facility Total Electric Demand Power '[W'](Hourly) ]]/1000</f>
        <v>15.626875999997615</v>
      </c>
    </row>
    <row r="463" spans="1:3" x14ac:dyDescent="0.25">
      <c r="A463" s="9" t="s">
        <v>634</v>
      </c>
      <c r="B463" s="12">
        <v>15668.782593837532</v>
      </c>
      <c r="C463">
        <f>SAFADModel_final_000035[[#This Row],[Whole Building:Facility Total Electric Demand Power '[W'](Hourly) ]]/1000</f>
        <v>15.668782593837532</v>
      </c>
    </row>
    <row r="464" spans="1:3" x14ac:dyDescent="0.25">
      <c r="A464" s="9" t="s">
        <v>635</v>
      </c>
      <c r="B464" s="12">
        <v>15883.47833044298</v>
      </c>
      <c r="C464">
        <f>SAFADModel_final_000035[[#This Row],[Whole Building:Facility Total Electric Demand Power '[W'](Hourly) ]]/1000</f>
        <v>15.88347833044298</v>
      </c>
    </row>
    <row r="465" spans="1:3" x14ac:dyDescent="0.25">
      <c r="A465" s="9" t="s">
        <v>636</v>
      </c>
      <c r="B465" s="12">
        <v>16138.219981358981</v>
      </c>
      <c r="C465">
        <f>SAFADModel_final_000035[[#This Row],[Whole Building:Facility Total Electric Demand Power '[W'](Hourly) ]]/1000</f>
        <v>16.138219981358983</v>
      </c>
    </row>
    <row r="466" spans="1:3" x14ac:dyDescent="0.25">
      <c r="A466" s="9" t="s">
        <v>637</v>
      </c>
      <c r="B466" s="12">
        <v>16304.469365378163</v>
      </c>
      <c r="C466">
        <f>SAFADModel_final_000035[[#This Row],[Whole Building:Facility Total Electric Demand Power '[W'](Hourly) ]]/1000</f>
        <v>16.304469365378164</v>
      </c>
    </row>
    <row r="467" spans="1:3" x14ac:dyDescent="0.25">
      <c r="A467" s="9" t="s">
        <v>638</v>
      </c>
      <c r="B467" s="12">
        <v>16387.145965066597</v>
      </c>
      <c r="C467">
        <f>SAFADModel_final_000035[[#This Row],[Whole Building:Facility Total Electric Demand Power '[W'](Hourly) ]]/1000</f>
        <v>16.387145965066598</v>
      </c>
    </row>
    <row r="468" spans="1:3" x14ac:dyDescent="0.25">
      <c r="A468" s="9" t="s">
        <v>639</v>
      </c>
      <c r="B468" s="12">
        <v>16445.656498629687</v>
      </c>
      <c r="C468">
        <f>SAFADModel_final_000035[[#This Row],[Whole Building:Facility Total Electric Demand Power '[W'](Hourly) ]]/1000</f>
        <v>16.445656498629688</v>
      </c>
    </row>
    <row r="469" spans="1:3" x14ac:dyDescent="0.25">
      <c r="A469" s="9" t="s">
        <v>640</v>
      </c>
      <c r="B469" s="12">
        <v>16517.998015803842</v>
      </c>
      <c r="C469">
        <f>SAFADModel_final_000035[[#This Row],[Whole Building:Facility Total Electric Demand Power '[W'](Hourly) ]]/1000</f>
        <v>16.51799801580384</v>
      </c>
    </row>
    <row r="470" spans="1:3" x14ac:dyDescent="0.25">
      <c r="A470" s="9" t="s">
        <v>641</v>
      </c>
      <c r="B470" s="12">
        <v>16584.919379858347</v>
      </c>
      <c r="C470">
        <f>SAFADModel_final_000035[[#This Row],[Whole Building:Facility Total Electric Demand Power '[W'](Hourly) ]]/1000</f>
        <v>16.584919379858349</v>
      </c>
    </row>
    <row r="471" spans="1:3" x14ac:dyDescent="0.25">
      <c r="A471" s="9" t="s">
        <v>642</v>
      </c>
      <c r="B471" s="12">
        <v>16619.359587244151</v>
      </c>
      <c r="C471">
        <f>SAFADModel_final_000035[[#This Row],[Whole Building:Facility Total Electric Demand Power '[W'](Hourly) ]]/1000</f>
        <v>16.619359587244151</v>
      </c>
    </row>
    <row r="472" spans="1:3" x14ac:dyDescent="0.25">
      <c r="A472" s="9" t="s">
        <v>643</v>
      </c>
      <c r="B472" s="12">
        <v>16601.034405512542</v>
      </c>
      <c r="C472">
        <f>SAFADModel_final_000035[[#This Row],[Whole Building:Facility Total Electric Demand Power '[W'](Hourly) ]]/1000</f>
        <v>16.601034405512543</v>
      </c>
    </row>
    <row r="473" spans="1:3" x14ac:dyDescent="0.25">
      <c r="A473" s="9" t="s">
        <v>644</v>
      </c>
      <c r="B473" s="12">
        <v>16534.254964966811</v>
      </c>
      <c r="C473">
        <f>SAFADModel_final_000035[[#This Row],[Whole Building:Facility Total Electric Demand Power '[W'](Hourly) ]]/1000</f>
        <v>16.534254964966809</v>
      </c>
    </row>
    <row r="474" spans="1:3" x14ac:dyDescent="0.25">
      <c r="A474" s="9" t="s">
        <v>645</v>
      </c>
      <c r="B474" s="12">
        <v>16449.267663815444</v>
      </c>
      <c r="C474">
        <f>SAFADModel_final_000035[[#This Row],[Whole Building:Facility Total Electric Demand Power '[W'](Hourly) ]]/1000</f>
        <v>16.449267663815444</v>
      </c>
    </row>
    <row r="475" spans="1:3" x14ac:dyDescent="0.25">
      <c r="A475" s="9" t="s">
        <v>646</v>
      </c>
      <c r="B475" s="12">
        <v>16373.730821011895</v>
      </c>
      <c r="C475">
        <f>SAFADModel_final_000035[[#This Row],[Whole Building:Facility Total Electric Demand Power '[W'](Hourly) ]]/1000</f>
        <v>16.373730821011897</v>
      </c>
    </row>
    <row r="476" spans="1:3" x14ac:dyDescent="0.25">
      <c r="A476" s="9" t="s">
        <v>647</v>
      </c>
      <c r="B476" s="12">
        <v>16306.920765651828</v>
      </c>
      <c r="C476">
        <f>SAFADModel_final_000035[[#This Row],[Whole Building:Facility Total Electric Demand Power '[W'](Hourly) ]]/1000</f>
        <v>16.306920765651828</v>
      </c>
    </row>
    <row r="477" spans="1:3" x14ac:dyDescent="0.25">
      <c r="A477" s="9" t="s">
        <v>648</v>
      </c>
      <c r="B477" s="12">
        <v>16256.837250616329</v>
      </c>
      <c r="C477">
        <f>SAFADModel_final_000035[[#This Row],[Whole Building:Facility Total Electric Demand Power '[W'](Hourly) ]]/1000</f>
        <v>16.256837250616329</v>
      </c>
    </row>
    <row r="478" spans="1:3" x14ac:dyDescent="0.25">
      <c r="A478" s="9" t="s">
        <v>649</v>
      </c>
      <c r="B478" s="12">
        <v>16210.088514890269</v>
      </c>
      <c r="C478">
        <f>SAFADModel_final_000035[[#This Row],[Whole Building:Facility Total Electric Demand Power '[W'](Hourly) ]]/1000</f>
        <v>16.21008851489027</v>
      </c>
    </row>
    <row r="479" spans="1:3" x14ac:dyDescent="0.25">
      <c r="A479" s="9" t="s">
        <v>650</v>
      </c>
      <c r="B479" s="12">
        <v>16170.011524235197</v>
      </c>
      <c r="C479">
        <f>SAFADModel_final_000035[[#This Row],[Whole Building:Facility Total Electric Demand Power '[W'](Hourly) ]]/1000</f>
        <v>16.170011524235196</v>
      </c>
    </row>
    <row r="480" spans="1:3" x14ac:dyDescent="0.25">
      <c r="A480" s="9" t="s">
        <v>651</v>
      </c>
      <c r="B480" s="12">
        <v>16128.216193655826</v>
      </c>
      <c r="C480">
        <f>SAFADModel_final_000035[[#This Row],[Whole Building:Facility Total Electric Demand Power '[W'](Hourly) ]]/1000</f>
        <v>16.128216193655827</v>
      </c>
    </row>
    <row r="481" spans="1:3" x14ac:dyDescent="0.25">
      <c r="A481" s="9" t="s">
        <v>652</v>
      </c>
      <c r="B481" s="12">
        <v>16058.548188313956</v>
      </c>
      <c r="C481">
        <f>SAFADModel_final_000035[[#This Row],[Whole Building:Facility Total Electric Demand Power '[W'](Hourly) ]]/1000</f>
        <v>16.058548188313956</v>
      </c>
    </row>
    <row r="482" spans="1:3" x14ac:dyDescent="0.25">
      <c r="A482" s="9" t="s">
        <v>653</v>
      </c>
      <c r="B482" s="12">
        <v>15976.667548419719</v>
      </c>
      <c r="C482">
        <f>SAFADModel_final_000035[[#This Row],[Whole Building:Facility Total Electric Demand Power '[W'](Hourly) ]]/1000</f>
        <v>15.976667548419719</v>
      </c>
    </row>
    <row r="483" spans="1:3" x14ac:dyDescent="0.25">
      <c r="A483" s="9" t="s">
        <v>654</v>
      </c>
      <c r="B483" s="12">
        <v>15891.619214467266</v>
      </c>
      <c r="C483">
        <f>SAFADModel_final_000035[[#This Row],[Whole Building:Facility Total Electric Demand Power '[W'](Hourly) ]]/1000</f>
        <v>15.891619214467266</v>
      </c>
    </row>
    <row r="484" spans="1:3" x14ac:dyDescent="0.25">
      <c r="A484" s="9" t="s">
        <v>655</v>
      </c>
      <c r="B484" s="12">
        <v>15838.773903278772</v>
      </c>
      <c r="C484">
        <f>SAFADModel_final_000035[[#This Row],[Whole Building:Facility Total Electric Demand Power '[W'](Hourly) ]]/1000</f>
        <v>15.838773903278772</v>
      </c>
    </row>
    <row r="485" spans="1:3" x14ac:dyDescent="0.25">
      <c r="A485" s="9" t="s">
        <v>656</v>
      </c>
      <c r="B485" s="12">
        <v>15818.359468319046</v>
      </c>
      <c r="C485">
        <f>SAFADModel_final_000035[[#This Row],[Whole Building:Facility Total Electric Demand Power '[W'](Hourly) ]]/1000</f>
        <v>15.818359468319047</v>
      </c>
    </row>
    <row r="486" spans="1:3" x14ac:dyDescent="0.25">
      <c r="A486" s="9" t="s">
        <v>657</v>
      </c>
      <c r="B486" s="12">
        <v>15805.128365570738</v>
      </c>
      <c r="C486">
        <f>SAFADModel_final_000035[[#This Row],[Whole Building:Facility Total Electric Demand Power '[W'](Hourly) ]]/1000</f>
        <v>15.805128365570738</v>
      </c>
    </row>
    <row r="487" spans="1:3" x14ac:dyDescent="0.25">
      <c r="A487" s="9" t="s">
        <v>658</v>
      </c>
      <c r="B487" s="12">
        <v>15845.11709807093</v>
      </c>
      <c r="C487">
        <f>SAFADModel_final_000035[[#This Row],[Whole Building:Facility Total Electric Demand Power '[W'](Hourly) ]]/1000</f>
        <v>15.845117098070931</v>
      </c>
    </row>
    <row r="488" spans="1:3" x14ac:dyDescent="0.25">
      <c r="A488" s="9" t="s">
        <v>659</v>
      </c>
      <c r="B488" s="12">
        <v>15963.99114114791</v>
      </c>
      <c r="C488">
        <f>SAFADModel_final_000035[[#This Row],[Whole Building:Facility Total Electric Demand Power '[W'](Hourly) ]]/1000</f>
        <v>15.963991141147909</v>
      </c>
    </row>
    <row r="489" spans="1:3" x14ac:dyDescent="0.25">
      <c r="A489" s="9" t="s">
        <v>660</v>
      </c>
      <c r="B489" s="12">
        <v>16115.739079320139</v>
      </c>
      <c r="C489">
        <f>SAFADModel_final_000035[[#This Row],[Whole Building:Facility Total Electric Demand Power '[W'](Hourly) ]]/1000</f>
        <v>16.115739079320139</v>
      </c>
    </row>
    <row r="490" spans="1:3" x14ac:dyDescent="0.25">
      <c r="A490" s="9" t="s">
        <v>661</v>
      </c>
      <c r="B490" s="12">
        <v>16259.507710322505</v>
      </c>
      <c r="C490">
        <f>SAFADModel_final_000035[[#This Row],[Whole Building:Facility Total Electric Demand Power '[W'](Hourly) ]]/1000</f>
        <v>16.259507710322506</v>
      </c>
    </row>
    <row r="491" spans="1:3" x14ac:dyDescent="0.25">
      <c r="A491" s="9" t="s">
        <v>662</v>
      </c>
      <c r="B491" s="12">
        <v>16396.920856879773</v>
      </c>
      <c r="C491">
        <f>SAFADModel_final_000035[[#This Row],[Whole Building:Facility Total Electric Demand Power '[W'](Hourly) ]]/1000</f>
        <v>16.396920856879774</v>
      </c>
    </row>
    <row r="492" spans="1:3" x14ac:dyDescent="0.25">
      <c r="A492" s="9" t="s">
        <v>663</v>
      </c>
      <c r="B492" s="12">
        <v>16513.697956460757</v>
      </c>
      <c r="C492">
        <f>SAFADModel_final_000035[[#This Row],[Whole Building:Facility Total Electric Demand Power '[W'](Hourly) ]]/1000</f>
        <v>16.513697956460756</v>
      </c>
    </row>
    <row r="493" spans="1:3" x14ac:dyDescent="0.25">
      <c r="A493" s="9" t="s">
        <v>664</v>
      </c>
      <c r="B493" s="12">
        <v>16606.215326679045</v>
      </c>
      <c r="C493">
        <f>SAFADModel_final_000035[[#This Row],[Whole Building:Facility Total Electric Demand Power '[W'](Hourly) ]]/1000</f>
        <v>16.606215326679045</v>
      </c>
    </row>
    <row r="494" spans="1:3" x14ac:dyDescent="0.25">
      <c r="A494" s="9" t="s">
        <v>665</v>
      </c>
      <c r="B494" s="12">
        <v>16678.742097036142</v>
      </c>
      <c r="C494">
        <f>SAFADModel_final_000035[[#This Row],[Whole Building:Facility Total Electric Demand Power '[W'](Hourly) ]]/1000</f>
        <v>16.678742097036142</v>
      </c>
    </row>
    <row r="495" spans="1:3" x14ac:dyDescent="0.25">
      <c r="A495" s="9" t="s">
        <v>666</v>
      </c>
      <c r="B495" s="12">
        <v>16720.587503093291</v>
      </c>
      <c r="C495">
        <f>SAFADModel_final_000035[[#This Row],[Whole Building:Facility Total Electric Demand Power '[W'](Hourly) ]]/1000</f>
        <v>16.720587503093292</v>
      </c>
    </row>
    <row r="496" spans="1:3" x14ac:dyDescent="0.25">
      <c r="A496" s="9" t="s">
        <v>667</v>
      </c>
      <c r="B496" s="12">
        <v>16715.540417383298</v>
      </c>
      <c r="C496">
        <f>SAFADModel_final_000035[[#This Row],[Whole Building:Facility Total Electric Demand Power '[W'](Hourly) ]]/1000</f>
        <v>16.715540417383298</v>
      </c>
    </row>
    <row r="497" spans="1:3" x14ac:dyDescent="0.25">
      <c r="A497" s="9" t="s">
        <v>668</v>
      </c>
      <c r="B497" s="12">
        <v>16665.769133246693</v>
      </c>
      <c r="C497">
        <f>SAFADModel_final_000035[[#This Row],[Whole Building:Facility Total Electric Demand Power '[W'](Hourly) ]]/1000</f>
        <v>16.665769133246695</v>
      </c>
    </row>
    <row r="498" spans="1:3" x14ac:dyDescent="0.25">
      <c r="A498" s="9" t="s">
        <v>669</v>
      </c>
      <c r="B498" s="12">
        <v>16585.800770087397</v>
      </c>
      <c r="C498">
        <f>SAFADModel_final_000035[[#This Row],[Whole Building:Facility Total Electric Demand Power '[W'](Hourly) ]]/1000</f>
        <v>16.585800770087396</v>
      </c>
    </row>
    <row r="499" spans="1:3" x14ac:dyDescent="0.25">
      <c r="A499" s="9" t="s">
        <v>670</v>
      </c>
      <c r="B499" s="12">
        <v>16469.901153904593</v>
      </c>
      <c r="C499">
        <f>SAFADModel_final_000035[[#This Row],[Whole Building:Facility Total Electric Demand Power '[W'](Hourly) ]]/1000</f>
        <v>16.469901153904594</v>
      </c>
    </row>
    <row r="500" spans="1:3" x14ac:dyDescent="0.25">
      <c r="A500" s="9" t="s">
        <v>671</v>
      </c>
      <c r="B500" s="12">
        <v>16333.391018996444</v>
      </c>
      <c r="C500">
        <f>SAFADModel_final_000035[[#This Row],[Whole Building:Facility Total Electric Demand Power '[W'](Hourly) ]]/1000</f>
        <v>16.333391018996444</v>
      </c>
    </row>
    <row r="501" spans="1:3" x14ac:dyDescent="0.25">
      <c r="A501" s="9" t="s">
        <v>672</v>
      </c>
      <c r="B501" s="12">
        <v>16211.347300173276</v>
      </c>
      <c r="C501">
        <f>SAFADModel_final_000035[[#This Row],[Whole Building:Facility Total Electric Demand Power '[W'](Hourly) ]]/1000</f>
        <v>16.211347300173276</v>
      </c>
    </row>
    <row r="502" spans="1:3" x14ac:dyDescent="0.25">
      <c r="A502" s="9" t="s">
        <v>673</v>
      </c>
      <c r="B502" s="12">
        <v>16120.955058923775</v>
      </c>
      <c r="C502">
        <f>SAFADModel_final_000035[[#This Row],[Whole Building:Facility Total Electric Demand Power '[W'](Hourly) ]]/1000</f>
        <v>16.120955058923776</v>
      </c>
    </row>
    <row r="503" spans="1:3" x14ac:dyDescent="0.25">
      <c r="A503" s="9" t="s">
        <v>674</v>
      </c>
      <c r="B503" s="12">
        <v>16046.121198021327</v>
      </c>
      <c r="C503">
        <f>SAFADModel_final_000035[[#This Row],[Whole Building:Facility Total Electric Demand Power '[W'](Hourly) ]]/1000</f>
        <v>16.046121198021325</v>
      </c>
    </row>
    <row r="504" spans="1:3" x14ac:dyDescent="0.25">
      <c r="A504" s="9" t="s">
        <v>675</v>
      </c>
      <c r="B504" s="12">
        <v>15970.719170589504</v>
      </c>
      <c r="C504">
        <f>SAFADModel_final_000035[[#This Row],[Whole Building:Facility Total Electric Demand Power '[W'](Hourly) ]]/1000</f>
        <v>15.970719170589504</v>
      </c>
    </row>
    <row r="505" spans="1:3" x14ac:dyDescent="0.25">
      <c r="A505" s="9" t="s">
        <v>676</v>
      </c>
      <c r="B505" s="12">
        <v>15893.323554783485</v>
      </c>
      <c r="C505">
        <f>SAFADModel_final_000035[[#This Row],[Whole Building:Facility Total Electric Demand Power '[W'](Hourly) ]]/1000</f>
        <v>15.893323554783485</v>
      </c>
    </row>
    <row r="506" spans="1:3" x14ac:dyDescent="0.25">
      <c r="A506" s="9" t="s">
        <v>361</v>
      </c>
      <c r="B506" s="12">
        <v>5919.652170297446</v>
      </c>
      <c r="C506">
        <f>SAFADModel_final_000035[[#This Row],[Whole Building:Facility Total Electric Demand Power '[W'](Hourly) ]]/1000</f>
        <v>5.9196521702974456</v>
      </c>
    </row>
    <row r="507" spans="1:3" x14ac:dyDescent="0.25">
      <c r="A507" s="9" t="s">
        <v>362</v>
      </c>
      <c r="B507" s="12">
        <v>7146.5124288713641</v>
      </c>
      <c r="C507">
        <f>SAFADModel_final_000035[[#This Row],[Whole Building:Facility Total Electric Demand Power '[W'](Hourly) ]]/1000</f>
        <v>7.1465124288713637</v>
      </c>
    </row>
    <row r="508" spans="1:3" x14ac:dyDescent="0.25">
      <c r="A508" s="9" t="s">
        <v>363</v>
      </c>
      <c r="B508" s="12">
        <v>7418.7666771753111</v>
      </c>
      <c r="C508">
        <f>SAFADModel_final_000035[[#This Row],[Whole Building:Facility Total Electric Demand Power '[W'](Hourly) ]]/1000</f>
        <v>7.4187666771753111</v>
      </c>
    </row>
    <row r="509" spans="1:3" x14ac:dyDescent="0.25">
      <c r="A509" s="9" t="s">
        <v>364</v>
      </c>
      <c r="B509" s="12">
        <v>7517.2794431858174</v>
      </c>
      <c r="C509">
        <f>SAFADModel_final_000035[[#This Row],[Whole Building:Facility Total Electric Demand Power '[W'](Hourly) ]]/1000</f>
        <v>7.5172794431858172</v>
      </c>
    </row>
    <row r="510" spans="1:3" x14ac:dyDescent="0.25">
      <c r="A510" s="9" t="s">
        <v>365</v>
      </c>
      <c r="B510" s="12">
        <v>7533.405720226353</v>
      </c>
      <c r="C510">
        <f>SAFADModel_final_000035[[#This Row],[Whole Building:Facility Total Electric Demand Power '[W'](Hourly) ]]/1000</f>
        <v>7.5334057202263534</v>
      </c>
    </row>
    <row r="511" spans="1:3" x14ac:dyDescent="0.25">
      <c r="A511" s="9" t="s">
        <v>366</v>
      </c>
      <c r="B511" s="12">
        <v>7816.7620477816517</v>
      </c>
      <c r="C511">
        <f>SAFADModel_final_000035[[#This Row],[Whole Building:Facility Total Electric Demand Power '[W'](Hourly) ]]/1000</f>
        <v>7.8167620477816522</v>
      </c>
    </row>
    <row r="512" spans="1:3" x14ac:dyDescent="0.25">
      <c r="A512" s="9" t="s">
        <v>367</v>
      </c>
      <c r="B512" s="12">
        <v>8756.846884205479</v>
      </c>
      <c r="C512">
        <f>SAFADModel_final_000035[[#This Row],[Whole Building:Facility Total Electric Demand Power '[W'](Hourly) ]]/1000</f>
        <v>8.7568468842054799</v>
      </c>
    </row>
    <row r="513" spans="1:3" x14ac:dyDescent="0.25">
      <c r="A513" s="9" t="s">
        <v>368</v>
      </c>
      <c r="B513" s="12">
        <v>65647.168841282328</v>
      </c>
      <c r="C513">
        <f>SAFADModel_final_000035[[#This Row],[Whole Building:Facility Total Electric Demand Power '[W'](Hourly) ]]/1000</f>
        <v>65.647168841282323</v>
      </c>
    </row>
    <row r="514" spans="1:3" x14ac:dyDescent="0.25">
      <c r="A514" s="9" t="s">
        <v>369</v>
      </c>
      <c r="B514" s="12">
        <v>109563.29232874808</v>
      </c>
      <c r="C514">
        <f>SAFADModel_final_000035[[#This Row],[Whole Building:Facility Total Electric Demand Power '[W'](Hourly) ]]/1000</f>
        <v>109.56329232874808</v>
      </c>
    </row>
    <row r="515" spans="1:3" x14ac:dyDescent="0.25">
      <c r="A515" s="9" t="s">
        <v>370</v>
      </c>
      <c r="B515" s="12">
        <v>198074.94534557476</v>
      </c>
      <c r="C515">
        <f>SAFADModel_final_000035[[#This Row],[Whole Building:Facility Total Electric Demand Power '[W'](Hourly) ]]/1000</f>
        <v>198.07494534557475</v>
      </c>
    </row>
    <row r="516" spans="1:3" x14ac:dyDescent="0.25">
      <c r="A516" s="9" t="s">
        <v>371</v>
      </c>
      <c r="B516" s="12">
        <v>175536.64923273306</v>
      </c>
      <c r="C516">
        <f>SAFADModel_final_000035[[#This Row],[Whole Building:Facility Total Electric Demand Power '[W'](Hourly) ]]/1000</f>
        <v>175.53664923273305</v>
      </c>
    </row>
    <row r="517" spans="1:3" x14ac:dyDescent="0.25">
      <c r="A517" s="9" t="s">
        <v>372</v>
      </c>
      <c r="B517" s="12">
        <v>251798.09673188164</v>
      </c>
      <c r="C517">
        <f>SAFADModel_final_000035[[#This Row],[Whole Building:Facility Total Electric Demand Power '[W'](Hourly) ]]/1000</f>
        <v>251.79809673188163</v>
      </c>
    </row>
    <row r="518" spans="1:3" x14ac:dyDescent="0.25">
      <c r="A518" s="9" t="s">
        <v>373</v>
      </c>
      <c r="B518" s="12">
        <v>250610.13436439936</v>
      </c>
      <c r="C518">
        <f>SAFADModel_final_000035[[#This Row],[Whole Building:Facility Total Electric Demand Power '[W'](Hourly) ]]/1000</f>
        <v>250.61013436439936</v>
      </c>
    </row>
    <row r="519" spans="1:3" x14ac:dyDescent="0.25">
      <c r="A519" s="9" t="s">
        <v>374</v>
      </c>
      <c r="B519" s="12">
        <v>340554.24619254738</v>
      </c>
      <c r="C519">
        <f>SAFADModel_final_000035[[#This Row],[Whole Building:Facility Total Electric Demand Power '[W'](Hourly) ]]/1000</f>
        <v>340.5542461925474</v>
      </c>
    </row>
    <row r="520" spans="1:3" x14ac:dyDescent="0.25">
      <c r="A520" s="9" t="s">
        <v>375</v>
      </c>
      <c r="B520" s="12">
        <v>370250.14734065742</v>
      </c>
      <c r="C520">
        <f>SAFADModel_final_000035[[#This Row],[Whole Building:Facility Total Electric Demand Power '[W'](Hourly) ]]/1000</f>
        <v>370.25014734065741</v>
      </c>
    </row>
    <row r="521" spans="1:3" x14ac:dyDescent="0.25">
      <c r="A521" s="9" t="s">
        <v>376</v>
      </c>
      <c r="B521" s="12">
        <v>323260.87158423447</v>
      </c>
      <c r="C521">
        <f>SAFADModel_final_000035[[#This Row],[Whole Building:Facility Total Electric Demand Power '[W'](Hourly) ]]/1000</f>
        <v>323.26087158423445</v>
      </c>
    </row>
    <row r="522" spans="1:3" x14ac:dyDescent="0.25">
      <c r="A522" s="9" t="s">
        <v>377</v>
      </c>
      <c r="B522" s="12">
        <v>279657.96289972839</v>
      </c>
      <c r="C522">
        <f>SAFADModel_final_000035[[#This Row],[Whole Building:Facility Total Electric Demand Power '[W'](Hourly) ]]/1000</f>
        <v>279.65796289972837</v>
      </c>
    </row>
    <row r="523" spans="1:3" x14ac:dyDescent="0.25">
      <c r="A523" s="9" t="s">
        <v>378</v>
      </c>
      <c r="B523" s="12">
        <v>117310.02787428132</v>
      </c>
      <c r="C523">
        <f>SAFADModel_final_000035[[#This Row],[Whole Building:Facility Total Electric Demand Power '[W'](Hourly) ]]/1000</f>
        <v>117.31002787428132</v>
      </c>
    </row>
    <row r="524" spans="1:3" x14ac:dyDescent="0.25">
      <c r="A524" s="9" t="s">
        <v>379</v>
      </c>
      <c r="B524" s="12">
        <v>56864.848825779649</v>
      </c>
      <c r="C524">
        <f>SAFADModel_final_000035[[#This Row],[Whole Building:Facility Total Electric Demand Power '[W'](Hourly) ]]/1000</f>
        <v>56.864848825779646</v>
      </c>
    </row>
    <row r="525" spans="1:3" x14ac:dyDescent="0.25">
      <c r="A525" s="9" t="s">
        <v>380</v>
      </c>
      <c r="B525" s="12">
        <v>20798.67021761346</v>
      </c>
      <c r="C525">
        <f>SAFADModel_final_000035[[#This Row],[Whole Building:Facility Total Electric Demand Power '[W'](Hourly) ]]/1000</f>
        <v>20.798670217613459</v>
      </c>
    </row>
    <row r="526" spans="1:3" x14ac:dyDescent="0.25">
      <c r="A526" s="9" t="s">
        <v>381</v>
      </c>
      <c r="B526" s="12">
        <v>15562.314495751411</v>
      </c>
      <c r="C526">
        <f>SAFADModel_final_000035[[#This Row],[Whole Building:Facility Total Electric Demand Power '[W'](Hourly) ]]/1000</f>
        <v>15.56231449575141</v>
      </c>
    </row>
    <row r="527" spans="1:3" x14ac:dyDescent="0.25">
      <c r="A527" s="9" t="s">
        <v>382</v>
      </c>
      <c r="B527" s="12">
        <v>14934.439240540552</v>
      </c>
      <c r="C527">
        <f>SAFADModel_final_000035[[#This Row],[Whole Building:Facility Total Electric Demand Power '[W'](Hourly) ]]/1000</f>
        <v>14.934439240540552</v>
      </c>
    </row>
    <row r="528" spans="1:3" x14ac:dyDescent="0.25">
      <c r="A528" s="9" t="s">
        <v>383</v>
      </c>
      <c r="B528" s="12">
        <v>14701.134361636899</v>
      </c>
      <c r="C528">
        <f>SAFADModel_final_000035[[#This Row],[Whole Building:Facility Total Electric Demand Power '[W'](Hourly) ]]/1000</f>
        <v>14.7011343616369</v>
      </c>
    </row>
    <row r="529" spans="1:3" x14ac:dyDescent="0.25">
      <c r="A529" s="9" t="s">
        <v>384</v>
      </c>
      <c r="B529" s="12">
        <v>14595.561739085164</v>
      </c>
      <c r="C529">
        <f>SAFADModel_final_000035[[#This Row],[Whole Building:Facility Total Electric Demand Power '[W'](Hourly) ]]/1000</f>
        <v>14.595561739085165</v>
      </c>
    </row>
    <row r="530" spans="1:3" x14ac:dyDescent="0.25">
      <c r="A530" s="9" t="s">
        <v>385</v>
      </c>
      <c r="B530" s="12">
        <v>7298.5844162806607</v>
      </c>
      <c r="C530">
        <f>SAFADModel_final_000035[[#This Row],[Whole Building:Facility Total Electric Demand Power '[W'](Hourly) ]]/1000</f>
        <v>7.2985844162806606</v>
      </c>
    </row>
    <row r="531" spans="1:3" x14ac:dyDescent="0.25">
      <c r="A531" s="9" t="s">
        <v>386</v>
      </c>
      <c r="B531" s="12">
        <v>9420.5097554895638</v>
      </c>
      <c r="C531">
        <f>SAFADModel_final_000035[[#This Row],[Whole Building:Facility Total Electric Demand Power '[W'](Hourly) ]]/1000</f>
        <v>9.4205097554895634</v>
      </c>
    </row>
    <row r="532" spans="1:3" x14ac:dyDescent="0.25">
      <c r="A532" s="9" t="s">
        <v>387</v>
      </c>
      <c r="B532" s="12">
        <v>9568.8393680608278</v>
      </c>
      <c r="C532">
        <f>SAFADModel_final_000035[[#This Row],[Whole Building:Facility Total Electric Demand Power '[W'](Hourly) ]]/1000</f>
        <v>9.5688393680608286</v>
      </c>
    </row>
    <row r="533" spans="1:3" x14ac:dyDescent="0.25">
      <c r="A533" s="9" t="s">
        <v>388</v>
      </c>
      <c r="B533" s="12">
        <v>9202.8799184586824</v>
      </c>
      <c r="C533">
        <f>SAFADModel_final_000035[[#This Row],[Whole Building:Facility Total Electric Demand Power '[W'](Hourly) ]]/1000</f>
        <v>9.2028799184586827</v>
      </c>
    </row>
    <row r="534" spans="1:3" x14ac:dyDescent="0.25">
      <c r="A534" s="9" t="s">
        <v>389</v>
      </c>
      <c r="B534" s="12">
        <v>8733.4828140813534</v>
      </c>
      <c r="C534">
        <f>SAFADModel_final_000035[[#This Row],[Whole Building:Facility Total Electric Demand Power '[W'](Hourly) ]]/1000</f>
        <v>8.7334828140813539</v>
      </c>
    </row>
    <row r="535" spans="1:3" x14ac:dyDescent="0.25">
      <c r="A535" s="9" t="s">
        <v>390</v>
      </c>
      <c r="B535" s="12">
        <v>8868.5254149432603</v>
      </c>
      <c r="C535">
        <f>SAFADModel_final_000035[[#This Row],[Whole Building:Facility Total Electric Demand Power '[W'](Hourly) ]]/1000</f>
        <v>8.8685254149432602</v>
      </c>
    </row>
    <row r="536" spans="1:3" x14ac:dyDescent="0.25">
      <c r="A536" s="9" t="s">
        <v>391</v>
      </c>
      <c r="B536" s="12">
        <v>9898.0518425621431</v>
      </c>
      <c r="C536">
        <f>SAFADModel_final_000035[[#This Row],[Whole Building:Facility Total Electric Demand Power '[W'](Hourly) ]]/1000</f>
        <v>9.8980518425621433</v>
      </c>
    </row>
    <row r="537" spans="1:3" x14ac:dyDescent="0.25">
      <c r="A537" s="9" t="s">
        <v>392</v>
      </c>
      <c r="B537" s="12">
        <v>46223.677232036331</v>
      </c>
      <c r="C537">
        <f>SAFADModel_final_000035[[#This Row],[Whole Building:Facility Total Electric Demand Power '[W'](Hourly) ]]/1000</f>
        <v>46.22367723203633</v>
      </c>
    </row>
    <row r="538" spans="1:3" x14ac:dyDescent="0.25">
      <c r="A538" s="9" t="s">
        <v>393</v>
      </c>
      <c r="B538" s="12">
        <v>148250.29016710832</v>
      </c>
      <c r="C538">
        <f>SAFADModel_final_000035[[#This Row],[Whole Building:Facility Total Electric Demand Power '[W'](Hourly) ]]/1000</f>
        <v>148.25029016710832</v>
      </c>
    </row>
    <row r="539" spans="1:3" x14ac:dyDescent="0.25">
      <c r="A539" s="9" t="s">
        <v>394</v>
      </c>
      <c r="B539" s="12">
        <v>199492.9241743173</v>
      </c>
      <c r="C539">
        <f>SAFADModel_final_000035[[#This Row],[Whole Building:Facility Total Electric Demand Power '[W'](Hourly) ]]/1000</f>
        <v>199.4929241743173</v>
      </c>
    </row>
    <row r="540" spans="1:3" x14ac:dyDescent="0.25">
      <c r="A540" s="9" t="s">
        <v>395</v>
      </c>
      <c r="B540" s="12">
        <v>202582.12357558872</v>
      </c>
      <c r="C540">
        <f>SAFADModel_final_000035[[#This Row],[Whole Building:Facility Total Electric Demand Power '[W'](Hourly) ]]/1000</f>
        <v>202.58212357558872</v>
      </c>
    </row>
    <row r="541" spans="1:3" x14ac:dyDescent="0.25">
      <c r="A541" s="9" t="s">
        <v>396</v>
      </c>
      <c r="B541" s="12">
        <v>275824.8728977961</v>
      </c>
      <c r="C541">
        <f>SAFADModel_final_000035[[#This Row],[Whole Building:Facility Total Electric Demand Power '[W'](Hourly) ]]/1000</f>
        <v>275.82487289779613</v>
      </c>
    </row>
    <row r="542" spans="1:3" x14ac:dyDescent="0.25">
      <c r="A542" s="9" t="s">
        <v>397</v>
      </c>
      <c r="B542" s="12">
        <v>248789.71660327271</v>
      </c>
      <c r="C542">
        <f>SAFADModel_final_000035[[#This Row],[Whole Building:Facility Total Electric Demand Power '[W'](Hourly) ]]/1000</f>
        <v>248.78971660327272</v>
      </c>
    </row>
    <row r="543" spans="1:3" x14ac:dyDescent="0.25">
      <c r="A543" s="9" t="s">
        <v>398</v>
      </c>
      <c r="B543" s="12">
        <v>284002.70371884428</v>
      </c>
      <c r="C543">
        <f>SAFADModel_final_000035[[#This Row],[Whole Building:Facility Total Electric Demand Power '[W'](Hourly) ]]/1000</f>
        <v>284.00270371884426</v>
      </c>
    </row>
    <row r="544" spans="1:3" x14ac:dyDescent="0.25">
      <c r="A544" s="9" t="s">
        <v>399</v>
      </c>
      <c r="B544" s="12">
        <v>221691.22725532224</v>
      </c>
      <c r="C544">
        <f>SAFADModel_final_000035[[#This Row],[Whole Building:Facility Total Electric Demand Power '[W'](Hourly) ]]/1000</f>
        <v>221.69122725532225</v>
      </c>
    </row>
    <row r="545" spans="1:3" x14ac:dyDescent="0.25">
      <c r="A545" s="9" t="s">
        <v>400</v>
      </c>
      <c r="B545" s="12">
        <v>232334.76775997152</v>
      </c>
      <c r="C545">
        <f>SAFADModel_final_000035[[#This Row],[Whole Building:Facility Total Electric Demand Power '[W'](Hourly) ]]/1000</f>
        <v>232.33476775997153</v>
      </c>
    </row>
    <row r="546" spans="1:3" x14ac:dyDescent="0.25">
      <c r="A546" s="9" t="s">
        <v>401</v>
      </c>
      <c r="B546" s="12">
        <v>183286.12491257177</v>
      </c>
      <c r="C546">
        <f>SAFADModel_final_000035[[#This Row],[Whole Building:Facility Total Electric Demand Power '[W'](Hourly) ]]/1000</f>
        <v>183.28612491257178</v>
      </c>
    </row>
    <row r="547" spans="1:3" x14ac:dyDescent="0.25">
      <c r="A547" s="9" t="s">
        <v>402</v>
      </c>
      <c r="B547" s="12">
        <v>230403.37576976264</v>
      </c>
      <c r="C547">
        <f>SAFADModel_final_000035[[#This Row],[Whole Building:Facility Total Electric Demand Power '[W'](Hourly) ]]/1000</f>
        <v>230.40337576976265</v>
      </c>
    </row>
    <row r="548" spans="1:3" x14ac:dyDescent="0.25">
      <c r="A548" s="9" t="s">
        <v>403</v>
      </c>
      <c r="B548" s="12">
        <v>110080.76596412412</v>
      </c>
      <c r="C548">
        <f>SAFADModel_final_000035[[#This Row],[Whole Building:Facility Total Electric Demand Power '[W'](Hourly) ]]/1000</f>
        <v>110.08076596412413</v>
      </c>
    </row>
    <row r="549" spans="1:3" x14ac:dyDescent="0.25">
      <c r="A549" s="9" t="s">
        <v>404</v>
      </c>
      <c r="B549" s="12">
        <v>43768.158303280819</v>
      </c>
      <c r="C549">
        <f>SAFADModel_final_000035[[#This Row],[Whole Building:Facility Total Electric Demand Power '[W'](Hourly) ]]/1000</f>
        <v>43.768158303280821</v>
      </c>
    </row>
    <row r="550" spans="1:3" x14ac:dyDescent="0.25">
      <c r="A550" s="9" t="s">
        <v>405</v>
      </c>
      <c r="B550" s="12">
        <v>17763.690640473949</v>
      </c>
      <c r="C550">
        <f>SAFADModel_final_000035[[#This Row],[Whole Building:Facility Total Electric Demand Power '[W'](Hourly) ]]/1000</f>
        <v>17.76369064047395</v>
      </c>
    </row>
    <row r="551" spans="1:3" x14ac:dyDescent="0.25">
      <c r="A551" s="9" t="s">
        <v>406</v>
      </c>
      <c r="B551" s="12">
        <v>12601.597386106871</v>
      </c>
      <c r="C551">
        <f>SAFADModel_final_000035[[#This Row],[Whole Building:Facility Total Electric Demand Power '[W'](Hourly) ]]/1000</f>
        <v>12.601597386106871</v>
      </c>
    </row>
    <row r="552" spans="1:3" x14ac:dyDescent="0.25">
      <c r="A552" s="9" t="s">
        <v>407</v>
      </c>
      <c r="B552" s="12">
        <v>12841.920902990823</v>
      </c>
      <c r="C552">
        <f>SAFADModel_final_000035[[#This Row],[Whole Building:Facility Total Electric Demand Power '[W'](Hourly) ]]/1000</f>
        <v>12.841920902990823</v>
      </c>
    </row>
    <row r="553" spans="1:3" x14ac:dyDescent="0.25">
      <c r="A553" s="9" t="s">
        <v>408</v>
      </c>
      <c r="B553" s="12">
        <v>12723.053670676754</v>
      </c>
      <c r="C553">
        <f>SAFADModel_final_000035[[#This Row],[Whole Building:Facility Total Electric Demand Power '[W'](Hourly) ]]/1000</f>
        <v>12.723053670676755</v>
      </c>
    </row>
    <row r="554" spans="1:3" x14ac:dyDescent="0.25">
      <c r="A554" s="9" t="s">
        <v>409</v>
      </c>
      <c r="B554" s="12">
        <v>12559.128056944755</v>
      </c>
      <c r="C554">
        <f>SAFADModel_final_000035[[#This Row],[Whole Building:Facility Total Electric Demand Power '[W'](Hourly) ]]/1000</f>
        <v>12.559128056944756</v>
      </c>
    </row>
    <row r="555" spans="1:3" x14ac:dyDescent="0.25">
      <c r="A555" s="9" t="s">
        <v>410</v>
      </c>
      <c r="B555" s="12">
        <v>12418.336897652203</v>
      </c>
      <c r="C555">
        <f>SAFADModel_final_000035[[#This Row],[Whole Building:Facility Total Electric Demand Power '[W'](Hourly) ]]/1000</f>
        <v>12.418336897652203</v>
      </c>
    </row>
    <row r="556" spans="1:3" x14ac:dyDescent="0.25">
      <c r="A556" s="9" t="s">
        <v>411</v>
      </c>
      <c r="B556" s="12">
        <v>12254.801534151413</v>
      </c>
      <c r="C556">
        <f>SAFADModel_final_000035[[#This Row],[Whole Building:Facility Total Electric Demand Power '[W'](Hourly) ]]/1000</f>
        <v>12.254801534151413</v>
      </c>
    </row>
    <row r="557" spans="1:3" x14ac:dyDescent="0.25">
      <c r="A557" s="9" t="s">
        <v>412</v>
      </c>
      <c r="B557" s="12">
        <v>12084.533604259703</v>
      </c>
      <c r="C557">
        <f>SAFADModel_final_000035[[#This Row],[Whole Building:Facility Total Electric Demand Power '[W'](Hourly) ]]/1000</f>
        <v>12.084533604259702</v>
      </c>
    </row>
    <row r="558" spans="1:3" x14ac:dyDescent="0.25">
      <c r="A558" s="9" t="s">
        <v>413</v>
      </c>
      <c r="B558" s="12">
        <v>11891.160660321979</v>
      </c>
      <c r="C558">
        <f>SAFADModel_final_000035[[#This Row],[Whole Building:Facility Total Electric Demand Power '[W'](Hourly) ]]/1000</f>
        <v>11.891160660321979</v>
      </c>
    </row>
    <row r="559" spans="1:3" x14ac:dyDescent="0.25">
      <c r="A559" s="9" t="s">
        <v>414</v>
      </c>
      <c r="B559" s="12">
        <v>12012.364767063635</v>
      </c>
      <c r="C559">
        <f>SAFADModel_final_000035[[#This Row],[Whole Building:Facility Total Electric Demand Power '[W'](Hourly) ]]/1000</f>
        <v>12.012364767063634</v>
      </c>
    </row>
    <row r="560" spans="1:3" x14ac:dyDescent="0.25">
      <c r="A560" s="9" t="s">
        <v>415</v>
      </c>
      <c r="B560" s="12">
        <v>12627.092512249612</v>
      </c>
      <c r="C560">
        <f>SAFADModel_final_000035[[#This Row],[Whole Building:Facility Total Electric Demand Power '[W'](Hourly) ]]/1000</f>
        <v>12.627092512249613</v>
      </c>
    </row>
    <row r="561" spans="1:3" x14ac:dyDescent="0.25">
      <c r="A561" s="9" t="s">
        <v>416</v>
      </c>
      <c r="B561" s="12">
        <v>57858.70948186508</v>
      </c>
      <c r="C561">
        <f>SAFADModel_final_000035[[#This Row],[Whole Building:Facility Total Electric Demand Power '[W'](Hourly) ]]/1000</f>
        <v>57.858709481865077</v>
      </c>
    </row>
    <row r="562" spans="1:3" x14ac:dyDescent="0.25">
      <c r="A562" s="9" t="s">
        <v>417</v>
      </c>
      <c r="B562" s="12">
        <v>140197.48999514143</v>
      </c>
      <c r="C562">
        <f>SAFADModel_final_000035[[#This Row],[Whole Building:Facility Total Electric Demand Power '[W'](Hourly) ]]/1000</f>
        <v>140.19748999514144</v>
      </c>
    </row>
    <row r="563" spans="1:3" x14ac:dyDescent="0.25">
      <c r="A563" s="9" t="s">
        <v>418</v>
      </c>
      <c r="B563" s="12">
        <v>188204.96119640802</v>
      </c>
      <c r="C563">
        <f>SAFADModel_final_000035[[#This Row],[Whole Building:Facility Total Electric Demand Power '[W'](Hourly) ]]/1000</f>
        <v>188.20496119640802</v>
      </c>
    </row>
    <row r="564" spans="1:3" x14ac:dyDescent="0.25">
      <c r="A564" s="9" t="s">
        <v>419</v>
      </c>
      <c r="B564" s="12">
        <v>214557.86435128003</v>
      </c>
      <c r="C564">
        <f>SAFADModel_final_000035[[#This Row],[Whole Building:Facility Total Electric Demand Power '[W'](Hourly) ]]/1000</f>
        <v>214.55786435128005</v>
      </c>
    </row>
    <row r="565" spans="1:3" x14ac:dyDescent="0.25">
      <c r="A565" s="9" t="s">
        <v>420</v>
      </c>
      <c r="B565" s="12">
        <v>299185.97320891876</v>
      </c>
      <c r="C565">
        <f>SAFADModel_final_000035[[#This Row],[Whole Building:Facility Total Electric Demand Power '[W'](Hourly) ]]/1000</f>
        <v>299.18597320891877</v>
      </c>
    </row>
    <row r="566" spans="1:3" x14ac:dyDescent="0.25">
      <c r="A566" s="9" t="s">
        <v>421</v>
      </c>
      <c r="B566" s="12">
        <v>306136.97767482622</v>
      </c>
      <c r="C566">
        <f>SAFADModel_final_000035[[#This Row],[Whole Building:Facility Total Electric Demand Power '[W'](Hourly) ]]/1000</f>
        <v>306.1369776748262</v>
      </c>
    </row>
    <row r="567" spans="1:3" x14ac:dyDescent="0.25">
      <c r="A567" s="9" t="s">
        <v>422</v>
      </c>
      <c r="B567" s="12">
        <v>321361.70059389324</v>
      </c>
      <c r="C567">
        <f>SAFADModel_final_000035[[#This Row],[Whole Building:Facility Total Electric Demand Power '[W'](Hourly) ]]/1000</f>
        <v>321.36170059389326</v>
      </c>
    </row>
    <row r="568" spans="1:3" x14ac:dyDescent="0.25">
      <c r="A568" s="9" t="s">
        <v>423</v>
      </c>
      <c r="B568" s="12">
        <v>319688.12926884595</v>
      </c>
      <c r="C568">
        <f>SAFADModel_final_000035[[#This Row],[Whole Building:Facility Total Electric Demand Power '[W'](Hourly) ]]/1000</f>
        <v>319.68812926884596</v>
      </c>
    </row>
    <row r="569" spans="1:3" x14ac:dyDescent="0.25">
      <c r="A569" s="9" t="s">
        <v>424</v>
      </c>
      <c r="B569" s="12">
        <v>206650.25449957544</v>
      </c>
      <c r="C569">
        <f>SAFADModel_final_000035[[#This Row],[Whole Building:Facility Total Electric Demand Power '[W'](Hourly) ]]/1000</f>
        <v>206.65025449957545</v>
      </c>
    </row>
    <row r="570" spans="1:3" x14ac:dyDescent="0.25">
      <c r="A570" s="9" t="s">
        <v>425</v>
      </c>
      <c r="B570" s="12">
        <v>95414.157264603928</v>
      </c>
      <c r="C570">
        <f>SAFADModel_final_000035[[#This Row],[Whole Building:Facility Total Electric Demand Power '[W'](Hourly) ]]/1000</f>
        <v>95.414157264603929</v>
      </c>
    </row>
    <row r="571" spans="1:3" x14ac:dyDescent="0.25">
      <c r="A571" s="9" t="s">
        <v>426</v>
      </c>
      <c r="B571" s="12">
        <v>114981.31854941616</v>
      </c>
      <c r="C571">
        <f>SAFADModel_final_000035[[#This Row],[Whole Building:Facility Total Electric Demand Power '[W'](Hourly) ]]/1000</f>
        <v>114.98131854941616</v>
      </c>
    </row>
    <row r="572" spans="1:3" x14ac:dyDescent="0.25">
      <c r="A572" s="9" t="s">
        <v>427</v>
      </c>
      <c r="B572" s="12">
        <v>48806.268578326621</v>
      </c>
      <c r="C572">
        <f>SAFADModel_final_000035[[#This Row],[Whole Building:Facility Total Electric Demand Power '[W'](Hourly) ]]/1000</f>
        <v>48.806268578326623</v>
      </c>
    </row>
    <row r="573" spans="1:3" x14ac:dyDescent="0.25">
      <c r="A573" s="9" t="s">
        <v>428</v>
      </c>
      <c r="B573" s="12">
        <v>17390.663529968599</v>
      </c>
      <c r="C573">
        <f>SAFADModel_final_000035[[#This Row],[Whole Building:Facility Total Electric Demand Power '[W'](Hourly) ]]/1000</f>
        <v>17.390663529968599</v>
      </c>
    </row>
    <row r="574" spans="1:3" x14ac:dyDescent="0.25">
      <c r="A574" s="9" t="s">
        <v>429</v>
      </c>
      <c r="B574" s="12">
        <v>16764.045303074916</v>
      </c>
      <c r="C574">
        <f>SAFADModel_final_000035[[#This Row],[Whole Building:Facility Total Electric Demand Power '[W'](Hourly) ]]/1000</f>
        <v>16.764045303074916</v>
      </c>
    </row>
    <row r="575" spans="1:3" x14ac:dyDescent="0.25">
      <c r="A575" s="9" t="s">
        <v>430</v>
      </c>
      <c r="B575" s="12">
        <v>16268.515225598132</v>
      </c>
      <c r="C575">
        <f>SAFADModel_final_000035[[#This Row],[Whole Building:Facility Total Electric Demand Power '[W'](Hourly) ]]/1000</f>
        <v>16.268515225598133</v>
      </c>
    </row>
    <row r="576" spans="1:3" x14ac:dyDescent="0.25">
      <c r="A576" s="9" t="s">
        <v>431</v>
      </c>
      <c r="B576" s="12">
        <v>16209.515002492763</v>
      </c>
      <c r="C576">
        <f>SAFADModel_final_000035[[#This Row],[Whole Building:Facility Total Electric Demand Power '[W'](Hourly) ]]/1000</f>
        <v>16.209515002492761</v>
      </c>
    </row>
    <row r="577" spans="1:3" x14ac:dyDescent="0.25">
      <c r="A577" s="9" t="s">
        <v>432</v>
      </c>
      <c r="B577" s="12">
        <v>16156.597801507989</v>
      </c>
      <c r="C577">
        <f>SAFADModel_final_000035[[#This Row],[Whole Building:Facility Total Electric Demand Power '[W'](Hourly) ]]/1000</f>
        <v>16.156597801507989</v>
      </c>
    </row>
    <row r="578" spans="1:3" x14ac:dyDescent="0.25">
      <c r="A578" s="9" t="s">
        <v>433</v>
      </c>
      <c r="B578" s="12">
        <v>14637.757774004305</v>
      </c>
      <c r="C578">
        <f>SAFADModel_final_000035[[#This Row],[Whole Building:Facility Total Electric Demand Power '[W'](Hourly) ]]/1000</f>
        <v>14.637757774004305</v>
      </c>
    </row>
    <row r="579" spans="1:3" x14ac:dyDescent="0.25">
      <c r="A579" s="9" t="s">
        <v>434</v>
      </c>
      <c r="B579" s="12">
        <v>14843.895345552179</v>
      </c>
      <c r="C579">
        <f>SAFADModel_final_000035[[#This Row],[Whole Building:Facility Total Electric Demand Power '[W'](Hourly) ]]/1000</f>
        <v>14.843895345552179</v>
      </c>
    </row>
    <row r="580" spans="1:3" x14ac:dyDescent="0.25">
      <c r="A580" s="9" t="s">
        <v>435</v>
      </c>
      <c r="B580" s="12">
        <v>14651.706067216102</v>
      </c>
      <c r="C580">
        <f>SAFADModel_final_000035[[#This Row],[Whole Building:Facility Total Electric Demand Power '[W'](Hourly) ]]/1000</f>
        <v>14.651706067216102</v>
      </c>
    </row>
    <row r="581" spans="1:3" x14ac:dyDescent="0.25">
      <c r="A581" s="9" t="s">
        <v>436</v>
      </c>
      <c r="B581" s="12">
        <v>14363.151914739004</v>
      </c>
      <c r="C581">
        <f>SAFADModel_final_000035[[#This Row],[Whole Building:Facility Total Electric Demand Power '[W'](Hourly) ]]/1000</f>
        <v>14.363151914739005</v>
      </c>
    </row>
    <row r="582" spans="1:3" x14ac:dyDescent="0.25">
      <c r="A582" s="9" t="s">
        <v>437</v>
      </c>
      <c r="B582" s="12">
        <v>14069.896377816562</v>
      </c>
      <c r="C582">
        <f>SAFADModel_final_000035[[#This Row],[Whole Building:Facility Total Electric Demand Power '[W'](Hourly) ]]/1000</f>
        <v>14.069896377816562</v>
      </c>
    </row>
    <row r="583" spans="1:3" x14ac:dyDescent="0.25">
      <c r="A583" s="9" t="s">
        <v>438</v>
      </c>
      <c r="B583" s="12">
        <v>14096.888307529225</v>
      </c>
      <c r="C583">
        <f>SAFADModel_final_000035[[#This Row],[Whole Building:Facility Total Electric Demand Power '[W'](Hourly) ]]/1000</f>
        <v>14.096888307529225</v>
      </c>
    </row>
    <row r="584" spans="1:3" x14ac:dyDescent="0.25">
      <c r="A584" s="9" t="s">
        <v>439</v>
      </c>
      <c r="B584" s="12">
        <v>14557.399606701076</v>
      </c>
      <c r="C584">
        <f>SAFADModel_final_000035[[#This Row],[Whole Building:Facility Total Electric Demand Power '[W'](Hourly) ]]/1000</f>
        <v>14.557399606701075</v>
      </c>
    </row>
    <row r="585" spans="1:3" x14ac:dyDescent="0.25">
      <c r="A585" s="9" t="s">
        <v>440</v>
      </c>
      <c r="B585" s="12">
        <v>51575.217334524255</v>
      </c>
      <c r="C585">
        <f>SAFADModel_final_000035[[#This Row],[Whole Building:Facility Total Electric Demand Power '[W'](Hourly) ]]/1000</f>
        <v>51.575217334524254</v>
      </c>
    </row>
    <row r="586" spans="1:3" x14ac:dyDescent="0.25">
      <c r="A586" s="9" t="s">
        <v>441</v>
      </c>
      <c r="B586" s="12">
        <v>206875.68928090821</v>
      </c>
      <c r="C586">
        <f>SAFADModel_final_000035[[#This Row],[Whole Building:Facility Total Electric Demand Power '[W'](Hourly) ]]/1000</f>
        <v>206.8756892809082</v>
      </c>
    </row>
    <row r="587" spans="1:3" x14ac:dyDescent="0.25">
      <c r="A587" s="9" t="s">
        <v>442</v>
      </c>
      <c r="B587" s="12">
        <v>242343.66576461587</v>
      </c>
      <c r="C587">
        <f>SAFADModel_final_000035[[#This Row],[Whole Building:Facility Total Electric Demand Power '[W'](Hourly) ]]/1000</f>
        <v>242.34366576461588</v>
      </c>
    </row>
    <row r="588" spans="1:3" x14ac:dyDescent="0.25">
      <c r="A588" s="9" t="s">
        <v>443</v>
      </c>
      <c r="B588" s="12">
        <v>300628.76788839698</v>
      </c>
      <c r="C588">
        <f>SAFADModel_final_000035[[#This Row],[Whole Building:Facility Total Electric Demand Power '[W'](Hourly) ]]/1000</f>
        <v>300.62876788839696</v>
      </c>
    </row>
    <row r="589" spans="1:3" x14ac:dyDescent="0.25">
      <c r="A589" s="9" t="s">
        <v>444</v>
      </c>
      <c r="B589" s="12">
        <v>324548.04278063722</v>
      </c>
      <c r="C589">
        <f>SAFADModel_final_000035[[#This Row],[Whole Building:Facility Total Electric Demand Power '[W'](Hourly) ]]/1000</f>
        <v>324.54804278063722</v>
      </c>
    </row>
    <row r="590" spans="1:3" x14ac:dyDescent="0.25">
      <c r="A590" s="9" t="s">
        <v>445</v>
      </c>
      <c r="B590" s="12">
        <v>344556.56363781658</v>
      </c>
      <c r="C590">
        <f>SAFADModel_final_000035[[#This Row],[Whole Building:Facility Total Electric Demand Power '[W'](Hourly) ]]/1000</f>
        <v>344.55656363781657</v>
      </c>
    </row>
    <row r="591" spans="1:3" x14ac:dyDescent="0.25">
      <c r="A591" s="9" t="s">
        <v>446</v>
      </c>
      <c r="B591" s="12">
        <v>366779.64207990118</v>
      </c>
      <c r="C591">
        <f>SAFADModel_final_000035[[#This Row],[Whole Building:Facility Total Electric Demand Power '[W'](Hourly) ]]/1000</f>
        <v>366.77964207990118</v>
      </c>
    </row>
    <row r="592" spans="1:3" x14ac:dyDescent="0.25">
      <c r="A592" s="9" t="s">
        <v>447</v>
      </c>
      <c r="B592" s="12">
        <v>301169.09365555138</v>
      </c>
      <c r="C592">
        <f>SAFADModel_final_000035[[#This Row],[Whole Building:Facility Total Electric Demand Power '[W'](Hourly) ]]/1000</f>
        <v>301.16909365555136</v>
      </c>
    </row>
    <row r="593" spans="1:3" x14ac:dyDescent="0.25">
      <c r="A593" s="9" t="s">
        <v>448</v>
      </c>
      <c r="B593" s="12">
        <v>308118.07313480595</v>
      </c>
      <c r="C593">
        <f>SAFADModel_final_000035[[#This Row],[Whole Building:Facility Total Electric Demand Power '[W'](Hourly) ]]/1000</f>
        <v>308.11807313480597</v>
      </c>
    </row>
    <row r="594" spans="1:3" x14ac:dyDescent="0.25">
      <c r="A594" s="9" t="s">
        <v>449</v>
      </c>
      <c r="B594" s="12">
        <v>281722.65028303704</v>
      </c>
      <c r="C594">
        <f>SAFADModel_final_000035[[#This Row],[Whole Building:Facility Total Electric Demand Power '[W'](Hourly) ]]/1000</f>
        <v>281.72265028303707</v>
      </c>
    </row>
    <row r="595" spans="1:3" x14ac:dyDescent="0.25">
      <c r="A595" s="9" t="s">
        <v>450</v>
      </c>
      <c r="B595" s="12">
        <v>175457.05328795328</v>
      </c>
      <c r="C595">
        <f>SAFADModel_final_000035[[#This Row],[Whole Building:Facility Total Electric Demand Power '[W'](Hourly) ]]/1000</f>
        <v>175.45705328795327</v>
      </c>
    </row>
    <row r="596" spans="1:3" x14ac:dyDescent="0.25">
      <c r="A596" s="9" t="s">
        <v>451</v>
      </c>
      <c r="B596" s="12">
        <v>113522.33696040344</v>
      </c>
      <c r="C596">
        <f>SAFADModel_final_000035[[#This Row],[Whole Building:Facility Total Electric Demand Power '[W'](Hourly) ]]/1000</f>
        <v>113.52233696040344</v>
      </c>
    </row>
    <row r="597" spans="1:3" x14ac:dyDescent="0.25">
      <c r="A597" s="9" t="s">
        <v>452</v>
      </c>
      <c r="B597" s="12">
        <v>74819.070409517764</v>
      </c>
      <c r="C597">
        <f>SAFADModel_final_000035[[#This Row],[Whole Building:Facility Total Electric Demand Power '[W'](Hourly) ]]/1000</f>
        <v>74.819070409517764</v>
      </c>
    </row>
    <row r="598" spans="1:3" x14ac:dyDescent="0.25">
      <c r="A598" s="9" t="s">
        <v>453</v>
      </c>
      <c r="B598" s="12">
        <v>16377.5210555292</v>
      </c>
      <c r="C598">
        <f>SAFADModel_final_000035[[#This Row],[Whole Building:Facility Total Electric Demand Power '[W'](Hourly) ]]/1000</f>
        <v>16.377521055529201</v>
      </c>
    </row>
    <row r="599" spans="1:3" x14ac:dyDescent="0.25">
      <c r="A599" s="9" t="s">
        <v>454</v>
      </c>
      <c r="B599" s="12">
        <v>15264.337224518371</v>
      </c>
      <c r="C599">
        <f>SAFADModel_final_000035[[#This Row],[Whole Building:Facility Total Electric Demand Power '[W'](Hourly) ]]/1000</f>
        <v>15.264337224518371</v>
      </c>
    </row>
    <row r="600" spans="1:3" x14ac:dyDescent="0.25">
      <c r="A600" s="9" t="s">
        <v>455</v>
      </c>
      <c r="B600" s="12">
        <v>15311.061102640493</v>
      </c>
      <c r="C600">
        <f>SAFADModel_final_000035[[#This Row],[Whole Building:Facility Total Electric Demand Power '[W'](Hourly) ]]/1000</f>
        <v>15.311061102640494</v>
      </c>
    </row>
    <row r="601" spans="1:3" x14ac:dyDescent="0.25">
      <c r="A601" s="9" t="s">
        <v>456</v>
      </c>
      <c r="B601" s="12">
        <v>15189.837720286489</v>
      </c>
      <c r="C601">
        <f>SAFADModel_final_000035[[#This Row],[Whole Building:Facility Total Electric Demand Power '[W'](Hourly) ]]/1000</f>
        <v>15.189837720286489</v>
      </c>
    </row>
    <row r="602" spans="1:3" x14ac:dyDescent="0.25">
      <c r="A602" s="9" t="s">
        <v>457</v>
      </c>
      <c r="B602" s="12">
        <v>16224.959104912612</v>
      </c>
      <c r="C602">
        <f>SAFADModel_final_000035[[#This Row],[Whole Building:Facility Total Electric Demand Power '[W'](Hourly) ]]/1000</f>
        <v>16.22495910491261</v>
      </c>
    </row>
    <row r="603" spans="1:3" x14ac:dyDescent="0.25">
      <c r="A603" s="9" t="s">
        <v>458</v>
      </c>
      <c r="B603" s="12">
        <v>16132.841430687156</v>
      </c>
      <c r="C603">
        <f>SAFADModel_final_000035[[#This Row],[Whole Building:Facility Total Electric Demand Power '[W'](Hourly) ]]/1000</f>
        <v>16.132841430687158</v>
      </c>
    </row>
    <row r="604" spans="1:3" x14ac:dyDescent="0.25">
      <c r="A604" s="9" t="s">
        <v>459</v>
      </c>
      <c r="B604" s="12">
        <v>16074.518479502052</v>
      </c>
      <c r="C604">
        <f>SAFADModel_final_000035[[#This Row],[Whole Building:Facility Total Electric Demand Power '[W'](Hourly) ]]/1000</f>
        <v>16.074518479502053</v>
      </c>
    </row>
    <row r="605" spans="1:3" x14ac:dyDescent="0.25">
      <c r="A605" s="9" t="s">
        <v>460</v>
      </c>
      <c r="B605" s="12">
        <v>15914.155727518993</v>
      </c>
      <c r="C605">
        <f>SAFADModel_final_000035[[#This Row],[Whole Building:Facility Total Electric Demand Power '[W'](Hourly) ]]/1000</f>
        <v>15.914155727518994</v>
      </c>
    </row>
    <row r="606" spans="1:3" x14ac:dyDescent="0.25">
      <c r="A606" s="9" t="s">
        <v>461</v>
      </c>
      <c r="B606" s="12">
        <v>15702.438437981478</v>
      </c>
      <c r="C606">
        <f>SAFADModel_final_000035[[#This Row],[Whole Building:Facility Total Electric Demand Power '[W'](Hourly) ]]/1000</f>
        <v>15.702438437981478</v>
      </c>
    </row>
    <row r="607" spans="1:3" x14ac:dyDescent="0.25">
      <c r="A607" s="9" t="s">
        <v>462</v>
      </c>
      <c r="B607" s="12">
        <v>15685.253230183002</v>
      </c>
      <c r="C607">
        <f>SAFADModel_final_000035[[#This Row],[Whole Building:Facility Total Electric Demand Power '[W'](Hourly) ]]/1000</f>
        <v>15.685253230183001</v>
      </c>
    </row>
    <row r="608" spans="1:3" x14ac:dyDescent="0.25">
      <c r="A608" s="9" t="s">
        <v>463</v>
      </c>
      <c r="B608" s="12">
        <v>15874.369684969453</v>
      </c>
      <c r="C608">
        <f>SAFADModel_final_000035[[#This Row],[Whole Building:Facility Total Electric Demand Power '[W'](Hourly) ]]/1000</f>
        <v>15.874369684969453</v>
      </c>
    </row>
    <row r="609" spans="1:3" x14ac:dyDescent="0.25">
      <c r="A609" s="9" t="s">
        <v>464</v>
      </c>
      <c r="B609" s="12">
        <v>63121.904296047614</v>
      </c>
      <c r="C609">
        <f>SAFADModel_final_000035[[#This Row],[Whole Building:Facility Total Electric Demand Power '[W'](Hourly) ]]/1000</f>
        <v>63.121904296047617</v>
      </c>
    </row>
    <row r="610" spans="1:3" x14ac:dyDescent="0.25">
      <c r="A610" s="9" t="s">
        <v>465</v>
      </c>
      <c r="B610" s="12">
        <v>142686.82315228996</v>
      </c>
      <c r="C610">
        <f>SAFADModel_final_000035[[#This Row],[Whole Building:Facility Total Electric Demand Power '[W'](Hourly) ]]/1000</f>
        <v>142.68682315228995</v>
      </c>
    </row>
    <row r="611" spans="1:3" x14ac:dyDescent="0.25">
      <c r="A611" s="9" t="s">
        <v>466</v>
      </c>
      <c r="B611" s="12">
        <v>277513.26327624352</v>
      </c>
      <c r="C611">
        <f>SAFADModel_final_000035[[#This Row],[Whole Building:Facility Total Electric Demand Power '[W'](Hourly) ]]/1000</f>
        <v>277.51326327624355</v>
      </c>
    </row>
    <row r="612" spans="1:3" x14ac:dyDescent="0.25">
      <c r="A612" s="9" t="s">
        <v>467</v>
      </c>
      <c r="B612" s="12">
        <v>252884.65071536912</v>
      </c>
      <c r="C612">
        <f>SAFADModel_final_000035[[#This Row],[Whole Building:Facility Total Electric Demand Power '[W'](Hourly) ]]/1000</f>
        <v>252.88465071536913</v>
      </c>
    </row>
    <row r="613" spans="1:3" x14ac:dyDescent="0.25">
      <c r="A613" s="9" t="s">
        <v>468</v>
      </c>
      <c r="B613" s="12">
        <v>255266.90655338779</v>
      </c>
      <c r="C613">
        <f>SAFADModel_final_000035[[#This Row],[Whole Building:Facility Total Electric Demand Power '[W'](Hourly) ]]/1000</f>
        <v>255.2669065533878</v>
      </c>
    </row>
    <row r="614" spans="1:3" x14ac:dyDescent="0.25">
      <c r="A614" s="9" t="s">
        <v>469</v>
      </c>
      <c r="B614" s="12">
        <v>289829.64327833964</v>
      </c>
      <c r="C614">
        <f>SAFADModel_final_000035[[#This Row],[Whole Building:Facility Total Electric Demand Power '[W'](Hourly) ]]/1000</f>
        <v>289.82964327833963</v>
      </c>
    </row>
    <row r="615" spans="1:3" x14ac:dyDescent="0.25">
      <c r="A615" s="9" t="s">
        <v>470</v>
      </c>
      <c r="B615" s="12">
        <v>301992.21852564439</v>
      </c>
      <c r="C615">
        <f>SAFADModel_final_000035[[#This Row],[Whole Building:Facility Total Electric Demand Power '[W'](Hourly) ]]/1000</f>
        <v>301.99221852564438</v>
      </c>
    </row>
    <row r="616" spans="1:3" x14ac:dyDescent="0.25">
      <c r="A616" s="9" t="s">
        <v>471</v>
      </c>
      <c r="B616" s="12">
        <v>212710.8046663464</v>
      </c>
      <c r="C616">
        <f>SAFADModel_final_000035[[#This Row],[Whole Building:Facility Total Electric Demand Power '[W'](Hourly) ]]/1000</f>
        <v>212.71080466634641</v>
      </c>
    </row>
    <row r="617" spans="1:3" x14ac:dyDescent="0.25">
      <c r="A617" s="9" t="s">
        <v>472</v>
      </c>
      <c r="B617" s="12">
        <v>186094.35787409489</v>
      </c>
      <c r="C617">
        <f>SAFADModel_final_000035[[#This Row],[Whole Building:Facility Total Electric Demand Power '[W'](Hourly) ]]/1000</f>
        <v>186.0943578740949</v>
      </c>
    </row>
    <row r="618" spans="1:3" x14ac:dyDescent="0.25">
      <c r="A618" s="9" t="s">
        <v>473</v>
      </c>
      <c r="B618" s="12">
        <v>175972.9291193911</v>
      </c>
      <c r="C618">
        <f>SAFADModel_final_000035[[#This Row],[Whole Building:Facility Total Electric Demand Power '[W'](Hourly) ]]/1000</f>
        <v>175.9729291193911</v>
      </c>
    </row>
    <row r="619" spans="1:3" x14ac:dyDescent="0.25">
      <c r="A619" s="9" t="s">
        <v>474</v>
      </c>
      <c r="B619" s="12">
        <v>113393.49683275369</v>
      </c>
      <c r="C619">
        <f>SAFADModel_final_000035[[#This Row],[Whole Building:Facility Total Electric Demand Power '[W'](Hourly) ]]/1000</f>
        <v>113.3934968327537</v>
      </c>
    </row>
    <row r="620" spans="1:3" x14ac:dyDescent="0.25">
      <c r="A620" s="9" t="s">
        <v>475</v>
      </c>
      <c r="B620" s="12">
        <v>55128.355434664758</v>
      </c>
      <c r="C620">
        <f>SAFADModel_final_000035[[#This Row],[Whole Building:Facility Total Electric Demand Power '[W'](Hourly) ]]/1000</f>
        <v>55.128355434664755</v>
      </c>
    </row>
    <row r="621" spans="1:3" x14ac:dyDescent="0.25">
      <c r="A621" s="9" t="s">
        <v>476</v>
      </c>
      <c r="B621" s="12">
        <v>32313.479601026764</v>
      </c>
      <c r="C621">
        <f>SAFADModel_final_000035[[#This Row],[Whole Building:Facility Total Electric Demand Power '[W'](Hourly) ]]/1000</f>
        <v>32.313479601026764</v>
      </c>
    </row>
    <row r="622" spans="1:3" x14ac:dyDescent="0.25">
      <c r="A622" s="9" t="s">
        <v>477</v>
      </c>
      <c r="B622" s="12">
        <v>24129.868127490514</v>
      </c>
      <c r="C622">
        <f>SAFADModel_final_000035[[#This Row],[Whole Building:Facility Total Electric Demand Power '[W'](Hourly) ]]/1000</f>
        <v>24.129868127490514</v>
      </c>
    </row>
    <row r="623" spans="1:3" x14ac:dyDescent="0.25">
      <c r="A623" s="9" t="s">
        <v>478</v>
      </c>
      <c r="B623" s="12">
        <v>16168.724230848973</v>
      </c>
      <c r="C623">
        <f>SAFADModel_final_000035[[#This Row],[Whole Building:Facility Total Electric Demand Power '[W'](Hourly) ]]/1000</f>
        <v>16.168724230848973</v>
      </c>
    </row>
    <row r="624" spans="1:3" x14ac:dyDescent="0.25">
      <c r="A624" s="9" t="s">
        <v>479</v>
      </c>
      <c r="B624" s="12">
        <v>16187.514391852928</v>
      </c>
      <c r="C624">
        <f>SAFADModel_final_000035[[#This Row],[Whole Building:Facility Total Electric Demand Power '[W'](Hourly) ]]/1000</f>
        <v>16.187514391852929</v>
      </c>
    </row>
    <row r="625" spans="1:3" x14ac:dyDescent="0.25">
      <c r="A625" s="9" t="s">
        <v>480</v>
      </c>
      <c r="B625" s="12">
        <v>16187.837113144342</v>
      </c>
      <c r="C625">
        <f>SAFADModel_final_000035[[#This Row],[Whole Building:Facility Total Electric Demand Power '[W'](Hourly) ]]/1000</f>
        <v>16.18783711314434</v>
      </c>
    </row>
    <row r="626" spans="1:3" x14ac:dyDescent="0.25">
      <c r="A626" s="9" t="s">
        <v>677</v>
      </c>
      <c r="B626" s="12">
        <v>16149.61389430754</v>
      </c>
      <c r="C626">
        <f>SAFADModel_final_000035[[#This Row],[Whole Building:Facility Total Electric Demand Power '[W'](Hourly) ]]/1000</f>
        <v>16.149613894307539</v>
      </c>
    </row>
    <row r="627" spans="1:3" x14ac:dyDescent="0.25">
      <c r="A627" s="9" t="s">
        <v>678</v>
      </c>
      <c r="B627" s="12">
        <v>16094.540860229035</v>
      </c>
      <c r="C627">
        <f>SAFADModel_final_000035[[#This Row],[Whole Building:Facility Total Electric Demand Power '[W'](Hourly) ]]/1000</f>
        <v>16.094540860229035</v>
      </c>
    </row>
    <row r="628" spans="1:3" x14ac:dyDescent="0.25">
      <c r="A628" s="9" t="s">
        <v>679</v>
      </c>
      <c r="B628" s="12">
        <v>15984.942938307629</v>
      </c>
      <c r="C628">
        <f>SAFADModel_final_000035[[#This Row],[Whole Building:Facility Total Electric Demand Power '[W'](Hourly) ]]/1000</f>
        <v>15.984942938307629</v>
      </c>
    </row>
    <row r="629" spans="1:3" x14ac:dyDescent="0.25">
      <c r="A629" s="9" t="s">
        <v>680</v>
      </c>
      <c r="B629" s="12">
        <v>15788.583896764378</v>
      </c>
      <c r="C629">
        <f>SAFADModel_final_000035[[#This Row],[Whole Building:Facility Total Electric Demand Power '[W'](Hourly) ]]/1000</f>
        <v>15.788583896764377</v>
      </c>
    </row>
    <row r="630" spans="1:3" x14ac:dyDescent="0.25">
      <c r="A630" s="9" t="s">
        <v>681</v>
      </c>
      <c r="B630" s="12">
        <v>15605.540950521472</v>
      </c>
      <c r="C630">
        <f>SAFADModel_final_000035[[#This Row],[Whole Building:Facility Total Electric Demand Power '[W'](Hourly) ]]/1000</f>
        <v>15.605540950521473</v>
      </c>
    </row>
    <row r="631" spans="1:3" x14ac:dyDescent="0.25">
      <c r="A631" s="9" t="s">
        <v>682</v>
      </c>
      <c r="B631" s="12">
        <v>15543.925531802872</v>
      </c>
      <c r="C631">
        <f>SAFADModel_final_000035[[#This Row],[Whole Building:Facility Total Electric Demand Power '[W'](Hourly) ]]/1000</f>
        <v>15.543925531802872</v>
      </c>
    </row>
    <row r="632" spans="1:3" x14ac:dyDescent="0.25">
      <c r="A632" s="9" t="s">
        <v>683</v>
      </c>
      <c r="B632" s="12">
        <v>15677.111158018153</v>
      </c>
      <c r="C632">
        <f>SAFADModel_final_000035[[#This Row],[Whole Building:Facility Total Electric Demand Power '[W'](Hourly) ]]/1000</f>
        <v>15.677111158018153</v>
      </c>
    </row>
    <row r="633" spans="1:3" x14ac:dyDescent="0.25">
      <c r="A633" s="9" t="s">
        <v>684</v>
      </c>
      <c r="B633" s="12">
        <v>15911.118588248273</v>
      </c>
      <c r="C633">
        <f>SAFADModel_final_000035[[#This Row],[Whole Building:Facility Total Electric Demand Power '[W'](Hourly) ]]/1000</f>
        <v>15.911118588248273</v>
      </c>
    </row>
    <row r="634" spans="1:3" x14ac:dyDescent="0.25">
      <c r="A634" s="9" t="s">
        <v>685</v>
      </c>
      <c r="B634" s="12">
        <v>68218.858993161222</v>
      </c>
      <c r="C634">
        <f>SAFADModel_final_000035[[#This Row],[Whole Building:Facility Total Electric Demand Power '[W'](Hourly) ]]/1000</f>
        <v>68.21885899316122</v>
      </c>
    </row>
    <row r="635" spans="1:3" x14ac:dyDescent="0.25">
      <c r="A635" s="9" t="s">
        <v>686</v>
      </c>
      <c r="B635" s="12">
        <v>106811.07802387608</v>
      </c>
      <c r="C635">
        <f>SAFADModel_final_000035[[#This Row],[Whole Building:Facility Total Electric Demand Power '[W'](Hourly) ]]/1000</f>
        <v>106.81107802387608</v>
      </c>
    </row>
    <row r="636" spans="1:3" x14ac:dyDescent="0.25">
      <c r="A636" s="9" t="s">
        <v>687</v>
      </c>
      <c r="B636" s="12">
        <v>123986.55107670145</v>
      </c>
      <c r="C636">
        <f>SAFADModel_final_000035[[#This Row],[Whole Building:Facility Total Electric Demand Power '[W'](Hourly) ]]/1000</f>
        <v>123.98655107670145</v>
      </c>
    </row>
    <row r="637" spans="1:3" x14ac:dyDescent="0.25">
      <c r="A637" s="9" t="s">
        <v>688</v>
      </c>
      <c r="B637" s="12">
        <v>112113.47513132558</v>
      </c>
      <c r="C637">
        <f>SAFADModel_final_000035[[#This Row],[Whole Building:Facility Total Electric Demand Power '[W'](Hourly) ]]/1000</f>
        <v>112.11347513132559</v>
      </c>
    </row>
    <row r="638" spans="1:3" x14ac:dyDescent="0.25">
      <c r="A638" s="9" t="s">
        <v>689</v>
      </c>
      <c r="B638" s="12">
        <v>109318.83970072905</v>
      </c>
      <c r="C638">
        <f>SAFADModel_final_000035[[#This Row],[Whole Building:Facility Total Electric Demand Power '[W'](Hourly) ]]/1000</f>
        <v>109.31883970072904</v>
      </c>
    </row>
    <row r="639" spans="1:3" x14ac:dyDescent="0.25">
      <c r="A639" s="9" t="s">
        <v>690</v>
      </c>
      <c r="B639" s="12">
        <v>85807.914234931814</v>
      </c>
      <c r="C639">
        <f>SAFADModel_final_000035[[#This Row],[Whole Building:Facility Total Electric Demand Power '[W'](Hourly) ]]/1000</f>
        <v>85.807914234931815</v>
      </c>
    </row>
    <row r="640" spans="1:3" x14ac:dyDescent="0.25">
      <c r="A640" s="9" t="s">
        <v>691</v>
      </c>
      <c r="B640" s="12">
        <v>81816.240859825586</v>
      </c>
      <c r="C640">
        <f>SAFADModel_final_000035[[#This Row],[Whole Building:Facility Total Electric Demand Power '[W'](Hourly) ]]/1000</f>
        <v>81.816240859825584</v>
      </c>
    </row>
    <row r="641" spans="1:3" x14ac:dyDescent="0.25">
      <c r="A641" s="9" t="s">
        <v>692</v>
      </c>
      <c r="B641" s="12">
        <v>71619.581856750519</v>
      </c>
      <c r="C641">
        <f>SAFADModel_final_000035[[#This Row],[Whole Building:Facility Total Electric Demand Power '[W'](Hourly) ]]/1000</f>
        <v>71.619581856750514</v>
      </c>
    </row>
    <row r="642" spans="1:3" x14ac:dyDescent="0.25">
      <c r="A642" s="9" t="s">
        <v>693</v>
      </c>
      <c r="B642" s="12">
        <v>55453.958324798783</v>
      </c>
      <c r="C642">
        <f>SAFADModel_final_000035[[#This Row],[Whole Building:Facility Total Electric Demand Power '[W'](Hourly) ]]/1000</f>
        <v>55.453958324798784</v>
      </c>
    </row>
    <row r="643" spans="1:3" x14ac:dyDescent="0.25">
      <c r="A643" s="9" t="s">
        <v>694</v>
      </c>
      <c r="B643" s="12">
        <v>55261.410688220793</v>
      </c>
      <c r="C643">
        <f>SAFADModel_final_000035[[#This Row],[Whole Building:Facility Total Electric Demand Power '[W'](Hourly) ]]/1000</f>
        <v>55.261410688220792</v>
      </c>
    </row>
    <row r="644" spans="1:3" x14ac:dyDescent="0.25">
      <c r="A644" s="9" t="s">
        <v>695</v>
      </c>
      <c r="B644" s="12">
        <v>52170.34888361967</v>
      </c>
      <c r="C644">
        <f>SAFADModel_final_000035[[#This Row],[Whole Building:Facility Total Electric Demand Power '[W'](Hourly) ]]/1000</f>
        <v>52.170348883619667</v>
      </c>
    </row>
    <row r="645" spans="1:3" x14ac:dyDescent="0.25">
      <c r="A645" s="9" t="s">
        <v>696</v>
      </c>
      <c r="B645" s="12">
        <v>11850.609464926796</v>
      </c>
      <c r="C645">
        <f>SAFADModel_final_000035[[#This Row],[Whole Building:Facility Total Electric Demand Power '[W'](Hourly) ]]/1000</f>
        <v>11.850609464926796</v>
      </c>
    </row>
    <row r="646" spans="1:3" x14ac:dyDescent="0.25">
      <c r="A646" s="9" t="s">
        <v>697</v>
      </c>
      <c r="B646" s="12">
        <v>12322.626748147481</v>
      </c>
      <c r="C646">
        <f>SAFADModel_final_000035[[#This Row],[Whole Building:Facility Total Electric Demand Power '[W'](Hourly) ]]/1000</f>
        <v>12.322626748147481</v>
      </c>
    </row>
    <row r="647" spans="1:3" x14ac:dyDescent="0.25">
      <c r="A647" s="9" t="s">
        <v>698</v>
      </c>
      <c r="B647" s="12">
        <v>18510.932090664417</v>
      </c>
      <c r="C647">
        <f>SAFADModel_final_000035[[#This Row],[Whole Building:Facility Total Electric Demand Power '[W'](Hourly) ]]/1000</f>
        <v>18.510932090664419</v>
      </c>
    </row>
    <row r="648" spans="1:3" x14ac:dyDescent="0.25">
      <c r="A648" s="9" t="s">
        <v>699</v>
      </c>
      <c r="B648" s="12">
        <v>17232.987449405129</v>
      </c>
      <c r="C648">
        <f>SAFADModel_final_000035[[#This Row],[Whole Building:Facility Total Electric Demand Power '[W'](Hourly) ]]/1000</f>
        <v>17.23298744940513</v>
      </c>
    </row>
    <row r="649" spans="1:3" x14ac:dyDescent="0.25">
      <c r="A649" s="9" t="s">
        <v>700</v>
      </c>
      <c r="B649" s="12">
        <v>16625.07817984627</v>
      </c>
      <c r="C649">
        <f>SAFADModel_final_000035[[#This Row],[Whole Building:Facility Total Electric Demand Power '[W'](Hourly) ]]/1000</f>
        <v>16.62507817984627</v>
      </c>
    </row>
    <row r="650" spans="1:3" x14ac:dyDescent="0.25">
      <c r="A650" s="9" t="s">
        <v>701</v>
      </c>
      <c r="B650" s="12">
        <v>16385.01880348612</v>
      </c>
      <c r="C650">
        <f>SAFADModel_final_000035[[#This Row],[Whole Building:Facility Total Electric Demand Power '[W'](Hourly) ]]/1000</f>
        <v>16.385018803486119</v>
      </c>
    </row>
    <row r="651" spans="1:3" x14ac:dyDescent="0.25">
      <c r="A651" s="9" t="s">
        <v>702</v>
      </c>
      <c r="B651" s="12">
        <v>16265.231130369342</v>
      </c>
      <c r="C651">
        <f>SAFADModel_final_000035[[#This Row],[Whole Building:Facility Total Electric Demand Power '[W'](Hourly) ]]/1000</f>
        <v>16.265231130369344</v>
      </c>
    </row>
    <row r="652" spans="1:3" x14ac:dyDescent="0.25">
      <c r="A652" s="9" t="s">
        <v>703</v>
      </c>
      <c r="B652" s="12">
        <v>16202.155525976688</v>
      </c>
      <c r="C652">
        <f>SAFADModel_final_000035[[#This Row],[Whole Building:Facility Total Electric Demand Power '[W'](Hourly) ]]/1000</f>
        <v>16.202155525976689</v>
      </c>
    </row>
    <row r="653" spans="1:3" x14ac:dyDescent="0.25">
      <c r="A653" s="9" t="s">
        <v>704</v>
      </c>
      <c r="B653" s="12">
        <v>16141.751266357494</v>
      </c>
      <c r="C653">
        <f>SAFADModel_final_000035[[#This Row],[Whole Building:Facility Total Electric Demand Power '[W'](Hourly) ]]/1000</f>
        <v>16.141751266357495</v>
      </c>
    </row>
    <row r="654" spans="1:3" x14ac:dyDescent="0.25">
      <c r="A654" s="9" t="s">
        <v>705</v>
      </c>
      <c r="B654" s="12">
        <v>16077.264442077794</v>
      </c>
      <c r="C654">
        <f>SAFADModel_final_000035[[#This Row],[Whole Building:Facility Total Electric Demand Power '[W'](Hourly) ]]/1000</f>
        <v>16.077264442077794</v>
      </c>
    </row>
    <row r="655" spans="1:3" x14ac:dyDescent="0.25">
      <c r="A655" s="9" t="s">
        <v>706</v>
      </c>
      <c r="B655" s="12">
        <v>16108.630222085632</v>
      </c>
      <c r="C655">
        <f>SAFADModel_final_000035[[#This Row],[Whole Building:Facility Total Electric Demand Power '[W'](Hourly) ]]/1000</f>
        <v>16.108630222085633</v>
      </c>
    </row>
    <row r="656" spans="1:3" x14ac:dyDescent="0.25">
      <c r="A656" s="9" t="s">
        <v>707</v>
      </c>
      <c r="B656" s="12">
        <v>16266.356121572288</v>
      </c>
      <c r="C656">
        <f>SAFADModel_final_000035[[#This Row],[Whole Building:Facility Total Electric Demand Power '[W'](Hourly) ]]/1000</f>
        <v>16.266356121572286</v>
      </c>
    </row>
    <row r="657" spans="1:3" x14ac:dyDescent="0.25">
      <c r="A657" s="9" t="s">
        <v>708</v>
      </c>
      <c r="B657" s="12">
        <v>16452.345057760806</v>
      </c>
      <c r="C657">
        <f>SAFADModel_final_000035[[#This Row],[Whole Building:Facility Total Electric Demand Power '[W'](Hourly) ]]/1000</f>
        <v>16.452345057760805</v>
      </c>
    </row>
    <row r="658" spans="1:3" x14ac:dyDescent="0.25">
      <c r="A658" s="9" t="s">
        <v>709</v>
      </c>
      <c r="B658" s="12">
        <v>16602.818339281661</v>
      </c>
      <c r="C658">
        <f>SAFADModel_final_000035[[#This Row],[Whole Building:Facility Total Electric Demand Power '[W'](Hourly) ]]/1000</f>
        <v>16.602818339281662</v>
      </c>
    </row>
    <row r="659" spans="1:3" x14ac:dyDescent="0.25">
      <c r="A659" s="9" t="s">
        <v>710</v>
      </c>
      <c r="B659" s="12">
        <v>16716.539964954038</v>
      </c>
      <c r="C659">
        <f>SAFADModel_final_000035[[#This Row],[Whole Building:Facility Total Electric Demand Power '[W'](Hourly) ]]/1000</f>
        <v>16.716539964954038</v>
      </c>
    </row>
    <row r="660" spans="1:3" x14ac:dyDescent="0.25">
      <c r="A660" s="9" t="s">
        <v>711</v>
      </c>
      <c r="B660" s="12">
        <v>16803.28736762888</v>
      </c>
      <c r="C660">
        <f>SAFADModel_final_000035[[#This Row],[Whole Building:Facility Total Electric Demand Power '[W'](Hourly) ]]/1000</f>
        <v>16.803287367628879</v>
      </c>
    </row>
    <row r="661" spans="1:3" x14ac:dyDescent="0.25">
      <c r="A661" s="9" t="s">
        <v>712</v>
      </c>
      <c r="B661" s="12">
        <v>16877.298042340801</v>
      </c>
      <c r="C661">
        <f>SAFADModel_final_000035[[#This Row],[Whole Building:Facility Total Electric Demand Power '[W'](Hourly) ]]/1000</f>
        <v>16.877298042340801</v>
      </c>
    </row>
    <row r="662" spans="1:3" x14ac:dyDescent="0.25">
      <c r="A662" s="9" t="s">
        <v>713</v>
      </c>
      <c r="B662" s="12">
        <v>16917.201865010593</v>
      </c>
      <c r="C662">
        <f>SAFADModel_final_000035[[#This Row],[Whole Building:Facility Total Electric Demand Power '[W'](Hourly) ]]/1000</f>
        <v>16.917201865010593</v>
      </c>
    </row>
    <row r="663" spans="1:3" x14ac:dyDescent="0.25">
      <c r="A663" s="9" t="s">
        <v>714</v>
      </c>
      <c r="B663" s="12">
        <v>16933.20859360453</v>
      </c>
      <c r="C663">
        <f>SAFADModel_final_000035[[#This Row],[Whole Building:Facility Total Electric Demand Power '[W'](Hourly) ]]/1000</f>
        <v>16.93320859360453</v>
      </c>
    </row>
    <row r="664" spans="1:3" x14ac:dyDescent="0.25">
      <c r="A664" s="9" t="s">
        <v>715</v>
      </c>
      <c r="B664" s="12">
        <v>16888.871650399247</v>
      </c>
      <c r="C664">
        <f>SAFADModel_final_000035[[#This Row],[Whole Building:Facility Total Electric Demand Power '[W'](Hourly) ]]/1000</f>
        <v>16.888871650399246</v>
      </c>
    </row>
    <row r="665" spans="1:3" x14ac:dyDescent="0.25">
      <c r="A665" s="9" t="s">
        <v>716</v>
      </c>
      <c r="B665" s="12">
        <v>16808.423227244541</v>
      </c>
      <c r="C665">
        <f>SAFADModel_final_000035[[#This Row],[Whole Building:Facility Total Electric Demand Power '[W'](Hourly) ]]/1000</f>
        <v>16.808423227244539</v>
      </c>
    </row>
    <row r="666" spans="1:3" x14ac:dyDescent="0.25">
      <c r="A666" s="9" t="s">
        <v>717</v>
      </c>
      <c r="B666" s="12">
        <v>16708.795541930725</v>
      </c>
      <c r="C666">
        <f>SAFADModel_final_000035[[#This Row],[Whole Building:Facility Total Electric Demand Power '[W'](Hourly) ]]/1000</f>
        <v>16.708795541930726</v>
      </c>
    </row>
    <row r="667" spans="1:3" x14ac:dyDescent="0.25">
      <c r="A667" s="9" t="s">
        <v>718</v>
      </c>
      <c r="B667" s="12">
        <v>16591.680824408166</v>
      </c>
      <c r="C667">
        <f>SAFADModel_final_000035[[#This Row],[Whole Building:Facility Total Electric Demand Power '[W'](Hourly) ]]/1000</f>
        <v>16.591680824408165</v>
      </c>
    </row>
    <row r="668" spans="1:3" x14ac:dyDescent="0.25">
      <c r="A668" s="9" t="s">
        <v>719</v>
      </c>
      <c r="B668" s="12">
        <v>16468.975750373585</v>
      </c>
      <c r="C668">
        <f>SAFADModel_final_000035[[#This Row],[Whole Building:Facility Total Electric Demand Power '[W'](Hourly) ]]/1000</f>
        <v>16.468975750373584</v>
      </c>
    </row>
    <row r="669" spans="1:3" x14ac:dyDescent="0.25">
      <c r="A669" s="9" t="s">
        <v>720</v>
      </c>
      <c r="B669" s="12">
        <v>16252.089759696695</v>
      </c>
      <c r="C669">
        <f>SAFADModel_final_000035[[#This Row],[Whole Building:Facility Total Electric Demand Power '[W'](Hourly) ]]/1000</f>
        <v>16.252089759696695</v>
      </c>
    </row>
    <row r="670" spans="1:3" x14ac:dyDescent="0.25">
      <c r="A670" s="9" t="s">
        <v>721</v>
      </c>
      <c r="B670" s="12">
        <v>16079.185196780425</v>
      </c>
      <c r="C670">
        <f>SAFADModel_final_000035[[#This Row],[Whole Building:Facility Total Electric Demand Power '[W'](Hourly) ]]/1000</f>
        <v>16.079185196780426</v>
      </c>
    </row>
    <row r="671" spans="1:3" x14ac:dyDescent="0.25">
      <c r="A671" s="9" t="s">
        <v>722</v>
      </c>
      <c r="B671" s="12">
        <v>15956.799541426617</v>
      </c>
      <c r="C671">
        <f>SAFADModel_final_000035[[#This Row],[Whole Building:Facility Total Electric Demand Power '[W'](Hourly) ]]/1000</f>
        <v>15.956799541426617</v>
      </c>
    </row>
    <row r="672" spans="1:3" x14ac:dyDescent="0.25">
      <c r="A672" s="9" t="s">
        <v>723</v>
      </c>
      <c r="B672" s="12">
        <v>15835.036516443264</v>
      </c>
      <c r="C672">
        <f>SAFADModel_final_000035[[#This Row],[Whole Building:Facility Total Electric Demand Power '[W'](Hourly) ]]/1000</f>
        <v>15.835036516443264</v>
      </c>
    </row>
    <row r="673" spans="1:3" x14ac:dyDescent="0.25">
      <c r="A673" s="9" t="s">
        <v>724</v>
      </c>
      <c r="B673" s="12">
        <v>15690.283259988273</v>
      </c>
      <c r="C673">
        <f>SAFADModel_final_000035[[#This Row],[Whole Building:Facility Total Electric Demand Power '[W'](Hourly) ]]/1000</f>
        <v>15.690283259988274</v>
      </c>
    </row>
    <row r="674" spans="1:3" x14ac:dyDescent="0.25">
      <c r="A674" s="9" t="s">
        <v>481</v>
      </c>
      <c r="B674" s="12">
        <v>10027.528057601465</v>
      </c>
      <c r="C674">
        <f>SAFADModel_final_000035[[#This Row],[Whole Building:Facility Total Electric Demand Power '[W'](Hourly) ]]/1000</f>
        <v>10.027528057601465</v>
      </c>
    </row>
    <row r="675" spans="1:3" x14ac:dyDescent="0.25">
      <c r="A675" s="9" t="s">
        <v>482</v>
      </c>
      <c r="B675" s="12">
        <v>10987.48539302356</v>
      </c>
      <c r="C675">
        <f>SAFADModel_final_000035[[#This Row],[Whole Building:Facility Total Electric Demand Power '[W'](Hourly) ]]/1000</f>
        <v>10.98748539302356</v>
      </c>
    </row>
    <row r="676" spans="1:3" x14ac:dyDescent="0.25">
      <c r="A676" s="9" t="s">
        <v>483</v>
      </c>
      <c r="B676" s="12">
        <v>11020.670673480638</v>
      </c>
      <c r="C676">
        <f>SAFADModel_final_000035[[#This Row],[Whole Building:Facility Total Electric Demand Power '[W'](Hourly) ]]/1000</f>
        <v>11.020670673480637</v>
      </c>
    </row>
    <row r="677" spans="1:3" x14ac:dyDescent="0.25">
      <c r="A677" s="9" t="s">
        <v>484</v>
      </c>
      <c r="B677" s="12">
        <v>10846.018031021857</v>
      </c>
      <c r="C677">
        <f>SAFADModel_final_000035[[#This Row],[Whole Building:Facility Total Electric Demand Power '[W'](Hourly) ]]/1000</f>
        <v>10.846018031021856</v>
      </c>
    </row>
    <row r="678" spans="1:3" x14ac:dyDescent="0.25">
      <c r="A678" s="9" t="s">
        <v>485</v>
      </c>
      <c r="B678" s="12">
        <v>10586.353325749593</v>
      </c>
      <c r="C678">
        <f>SAFADModel_final_000035[[#This Row],[Whole Building:Facility Total Electric Demand Power '[W'](Hourly) ]]/1000</f>
        <v>10.586353325749593</v>
      </c>
    </row>
    <row r="679" spans="1:3" x14ac:dyDescent="0.25">
      <c r="A679" s="9" t="s">
        <v>486</v>
      </c>
      <c r="B679" s="12">
        <v>10858.857159502864</v>
      </c>
      <c r="C679">
        <f>SAFADModel_final_000035[[#This Row],[Whole Building:Facility Total Electric Demand Power '[W'](Hourly) ]]/1000</f>
        <v>10.858857159502865</v>
      </c>
    </row>
    <row r="680" spans="1:3" x14ac:dyDescent="0.25">
      <c r="A680" s="9" t="s">
        <v>487</v>
      </c>
      <c r="B680" s="12">
        <v>11868.611676257317</v>
      </c>
      <c r="C680">
        <f>SAFADModel_final_000035[[#This Row],[Whole Building:Facility Total Electric Demand Power '[W'](Hourly) ]]/1000</f>
        <v>11.868611676257316</v>
      </c>
    </row>
    <row r="681" spans="1:3" x14ac:dyDescent="0.25">
      <c r="A681" s="9" t="s">
        <v>488</v>
      </c>
      <c r="B681" s="12">
        <v>65753.852467448218</v>
      </c>
      <c r="C681">
        <f>SAFADModel_final_000035[[#This Row],[Whole Building:Facility Total Electric Demand Power '[W'](Hourly) ]]/1000</f>
        <v>65.753852467448212</v>
      </c>
    </row>
    <row r="682" spans="1:3" x14ac:dyDescent="0.25">
      <c r="A682" s="9" t="s">
        <v>489</v>
      </c>
      <c r="B682" s="12">
        <v>109883.6923330537</v>
      </c>
      <c r="C682">
        <f>SAFADModel_final_000035[[#This Row],[Whole Building:Facility Total Electric Demand Power '[W'](Hourly) ]]/1000</f>
        <v>109.8836923330537</v>
      </c>
    </row>
    <row r="683" spans="1:3" x14ac:dyDescent="0.25">
      <c r="A683" s="9" t="s">
        <v>490</v>
      </c>
      <c r="B683" s="12">
        <v>202116.66006204553</v>
      </c>
      <c r="C683">
        <f>SAFADModel_final_000035[[#This Row],[Whole Building:Facility Total Electric Demand Power '[W'](Hourly) ]]/1000</f>
        <v>202.11666006204553</v>
      </c>
    </row>
    <row r="684" spans="1:3" x14ac:dyDescent="0.25">
      <c r="A684" s="9" t="s">
        <v>491</v>
      </c>
      <c r="B684" s="12">
        <v>180401.52653209641</v>
      </c>
      <c r="C684">
        <f>SAFADModel_final_000035[[#This Row],[Whole Building:Facility Total Electric Demand Power '[W'](Hourly) ]]/1000</f>
        <v>180.4015265320964</v>
      </c>
    </row>
    <row r="685" spans="1:3" x14ac:dyDescent="0.25">
      <c r="A685" s="9" t="s">
        <v>492</v>
      </c>
      <c r="B685" s="12">
        <v>263036.70248713874</v>
      </c>
      <c r="C685">
        <f>SAFADModel_final_000035[[#This Row],[Whole Building:Facility Total Electric Demand Power '[W'](Hourly) ]]/1000</f>
        <v>263.03670248713877</v>
      </c>
    </row>
    <row r="686" spans="1:3" x14ac:dyDescent="0.25">
      <c r="A686" s="9" t="s">
        <v>493</v>
      </c>
      <c r="B686" s="12">
        <v>271492.09049212333</v>
      </c>
      <c r="C686">
        <f>SAFADModel_final_000035[[#This Row],[Whole Building:Facility Total Electric Demand Power '[W'](Hourly) ]]/1000</f>
        <v>271.49209049212334</v>
      </c>
    </row>
    <row r="687" spans="1:3" x14ac:dyDescent="0.25">
      <c r="A687" s="9" t="s">
        <v>494</v>
      </c>
      <c r="B687" s="12">
        <v>361976.49890867429</v>
      </c>
      <c r="C687">
        <f>SAFADModel_final_000035[[#This Row],[Whole Building:Facility Total Electric Demand Power '[W'](Hourly) ]]/1000</f>
        <v>361.97649890867427</v>
      </c>
    </row>
    <row r="688" spans="1:3" x14ac:dyDescent="0.25">
      <c r="A688" s="9" t="s">
        <v>495</v>
      </c>
      <c r="B688" s="12">
        <v>382327.32539794524</v>
      </c>
      <c r="C688">
        <f>SAFADModel_final_000035[[#This Row],[Whole Building:Facility Total Electric Demand Power '[W'](Hourly) ]]/1000</f>
        <v>382.32732539794523</v>
      </c>
    </row>
    <row r="689" spans="1:3" x14ac:dyDescent="0.25">
      <c r="A689" s="9" t="s">
        <v>496</v>
      </c>
      <c r="B689" s="12">
        <v>332010.49300036859</v>
      </c>
      <c r="C689">
        <f>SAFADModel_final_000035[[#This Row],[Whole Building:Facility Total Electric Demand Power '[W'](Hourly) ]]/1000</f>
        <v>332.01049300036857</v>
      </c>
    </row>
    <row r="690" spans="1:3" x14ac:dyDescent="0.25">
      <c r="A690" s="9" t="s">
        <v>497</v>
      </c>
      <c r="B690" s="12">
        <v>287275.15642546368</v>
      </c>
      <c r="C690">
        <f>SAFADModel_final_000035[[#This Row],[Whole Building:Facility Total Electric Demand Power '[W'](Hourly) ]]/1000</f>
        <v>287.27515642546365</v>
      </c>
    </row>
    <row r="691" spans="1:3" x14ac:dyDescent="0.25">
      <c r="A691" s="9" t="s">
        <v>498</v>
      </c>
      <c r="B691" s="12">
        <v>118647.85378914198</v>
      </c>
      <c r="C691">
        <f>SAFADModel_final_000035[[#This Row],[Whole Building:Facility Total Electric Demand Power '[W'](Hourly) ]]/1000</f>
        <v>118.64785378914199</v>
      </c>
    </row>
    <row r="692" spans="1:3" x14ac:dyDescent="0.25">
      <c r="A692" s="9" t="s">
        <v>499</v>
      </c>
      <c r="B692" s="12">
        <v>58093.922826079412</v>
      </c>
      <c r="C692">
        <f>SAFADModel_final_000035[[#This Row],[Whole Building:Facility Total Electric Demand Power '[W'](Hourly) ]]/1000</f>
        <v>58.093922826079414</v>
      </c>
    </row>
    <row r="693" spans="1:3" x14ac:dyDescent="0.25">
      <c r="A693" s="9" t="s">
        <v>500</v>
      </c>
      <c r="B693" s="12">
        <v>21991.264628412118</v>
      </c>
      <c r="C693">
        <f>SAFADModel_final_000035[[#This Row],[Whole Building:Facility Total Electric Demand Power '[W'](Hourly) ]]/1000</f>
        <v>21.991264628412118</v>
      </c>
    </row>
    <row r="694" spans="1:3" x14ac:dyDescent="0.25">
      <c r="A694" s="9" t="s">
        <v>501</v>
      </c>
      <c r="B694" s="12">
        <v>16739.412892179789</v>
      </c>
      <c r="C694">
        <f>SAFADModel_final_000035[[#This Row],[Whole Building:Facility Total Electric Demand Power '[W'](Hourly) ]]/1000</f>
        <v>16.739412892179789</v>
      </c>
    </row>
    <row r="695" spans="1:3" x14ac:dyDescent="0.25">
      <c r="A695" s="9" t="s">
        <v>502</v>
      </c>
      <c r="B695" s="12">
        <v>16207.031855927424</v>
      </c>
      <c r="C695">
        <f>SAFADModel_final_000035[[#This Row],[Whole Building:Facility Total Electric Demand Power '[W'](Hourly) ]]/1000</f>
        <v>16.207031855927422</v>
      </c>
    </row>
    <row r="696" spans="1:3" x14ac:dyDescent="0.25">
      <c r="A696" s="9" t="s">
        <v>503</v>
      </c>
      <c r="B696" s="12">
        <v>16089.688852613979</v>
      </c>
      <c r="C696">
        <f>SAFADModel_final_000035[[#This Row],[Whole Building:Facility Total Electric Demand Power '[W'](Hourly) ]]/1000</f>
        <v>16.089688852613978</v>
      </c>
    </row>
    <row r="697" spans="1:3" x14ac:dyDescent="0.25">
      <c r="A697" s="9" t="s">
        <v>504</v>
      </c>
      <c r="B697" s="12">
        <v>15974.25675011816</v>
      </c>
      <c r="C697">
        <f>SAFADModel_final_000035[[#This Row],[Whole Building:Facility Total Electric Demand Power '[W'](Hourly) ]]/1000</f>
        <v>15.97425675011816</v>
      </c>
    </row>
    <row r="698" spans="1:3" x14ac:dyDescent="0.25">
      <c r="A698" s="9" t="s">
        <v>505</v>
      </c>
      <c r="B698" s="12">
        <v>9921.744887328221</v>
      </c>
      <c r="C698">
        <f>SAFADModel_final_000035[[#This Row],[Whole Building:Facility Total Electric Demand Power '[W'](Hourly) ]]/1000</f>
        <v>9.9217448873282201</v>
      </c>
    </row>
    <row r="699" spans="1:3" x14ac:dyDescent="0.25">
      <c r="A699" s="9" t="s">
        <v>506</v>
      </c>
      <c r="B699" s="12">
        <v>11468.372828041109</v>
      </c>
      <c r="C699">
        <f>SAFADModel_final_000035[[#This Row],[Whole Building:Facility Total Electric Demand Power '[W'](Hourly) ]]/1000</f>
        <v>11.468372828041108</v>
      </c>
    </row>
    <row r="700" spans="1:3" x14ac:dyDescent="0.25">
      <c r="A700" s="9" t="s">
        <v>507</v>
      </c>
      <c r="B700" s="12">
        <v>11566.577812339418</v>
      </c>
      <c r="C700">
        <f>SAFADModel_final_000035[[#This Row],[Whole Building:Facility Total Electric Demand Power '[W'](Hourly) ]]/1000</f>
        <v>11.566577812339418</v>
      </c>
    </row>
    <row r="701" spans="1:3" x14ac:dyDescent="0.25">
      <c r="A701" s="9" t="s">
        <v>508</v>
      </c>
      <c r="B701" s="12">
        <v>11455.964861949162</v>
      </c>
      <c r="C701">
        <f>SAFADModel_final_000035[[#This Row],[Whole Building:Facility Total Electric Demand Power '[W'](Hourly) ]]/1000</f>
        <v>11.455964861949163</v>
      </c>
    </row>
    <row r="702" spans="1:3" x14ac:dyDescent="0.25">
      <c r="A702" s="9" t="s">
        <v>509</v>
      </c>
      <c r="B702" s="12">
        <v>11301.607283058853</v>
      </c>
      <c r="C702">
        <f>SAFADModel_final_000035[[#This Row],[Whole Building:Facility Total Electric Demand Power '[W'](Hourly) ]]/1000</f>
        <v>11.301607283058853</v>
      </c>
    </row>
    <row r="703" spans="1:3" x14ac:dyDescent="0.25">
      <c r="A703" s="9" t="s">
        <v>510</v>
      </c>
      <c r="B703" s="12">
        <v>11582.645793337791</v>
      </c>
      <c r="C703">
        <f>SAFADModel_final_000035[[#This Row],[Whole Building:Facility Total Electric Demand Power '[W'](Hourly) ]]/1000</f>
        <v>11.582645793337791</v>
      </c>
    </row>
    <row r="704" spans="1:3" x14ac:dyDescent="0.25">
      <c r="A704" s="9" t="s">
        <v>511</v>
      </c>
      <c r="B704" s="12">
        <v>12447.087477041503</v>
      </c>
      <c r="C704">
        <f>SAFADModel_final_000035[[#This Row],[Whole Building:Facility Total Electric Demand Power '[W'](Hourly) ]]/1000</f>
        <v>12.447087477041503</v>
      </c>
    </row>
    <row r="705" spans="1:3" x14ac:dyDescent="0.25">
      <c r="A705" s="9" t="s">
        <v>512</v>
      </c>
      <c r="B705" s="12">
        <v>47046.347134964402</v>
      </c>
      <c r="C705">
        <f>SAFADModel_final_000035[[#This Row],[Whole Building:Facility Total Electric Demand Power '[W'](Hourly) ]]/1000</f>
        <v>47.0463471349644</v>
      </c>
    </row>
    <row r="706" spans="1:3" x14ac:dyDescent="0.25">
      <c r="A706" s="9" t="s">
        <v>513</v>
      </c>
      <c r="B706" s="12">
        <v>165690.85867932785</v>
      </c>
      <c r="C706">
        <f>SAFADModel_final_000035[[#This Row],[Whole Building:Facility Total Electric Demand Power '[W'](Hourly) ]]/1000</f>
        <v>165.69085867932785</v>
      </c>
    </row>
    <row r="707" spans="1:3" x14ac:dyDescent="0.25">
      <c r="A707" s="9" t="s">
        <v>514</v>
      </c>
      <c r="B707" s="12">
        <v>210567.84323951046</v>
      </c>
      <c r="C707">
        <f>SAFADModel_final_000035[[#This Row],[Whole Building:Facility Total Electric Demand Power '[W'](Hourly) ]]/1000</f>
        <v>210.56784323951047</v>
      </c>
    </row>
    <row r="708" spans="1:3" x14ac:dyDescent="0.25">
      <c r="A708" s="9" t="s">
        <v>515</v>
      </c>
      <c r="B708" s="12">
        <v>213011.99917267237</v>
      </c>
      <c r="C708">
        <f>SAFADModel_final_000035[[#This Row],[Whole Building:Facility Total Electric Demand Power '[W'](Hourly) ]]/1000</f>
        <v>213.01199917267238</v>
      </c>
    </row>
    <row r="709" spans="1:3" x14ac:dyDescent="0.25">
      <c r="A709" s="9" t="s">
        <v>516</v>
      </c>
      <c r="B709" s="12">
        <v>284243.00634019187</v>
      </c>
      <c r="C709">
        <f>SAFADModel_final_000035[[#This Row],[Whole Building:Facility Total Electric Demand Power '[W'](Hourly) ]]/1000</f>
        <v>284.24300634019187</v>
      </c>
    </row>
    <row r="710" spans="1:3" x14ac:dyDescent="0.25">
      <c r="A710" s="9" t="s">
        <v>517</v>
      </c>
      <c r="B710" s="12">
        <v>256886.02162554915</v>
      </c>
      <c r="C710">
        <f>SAFADModel_final_000035[[#This Row],[Whole Building:Facility Total Electric Demand Power '[W'](Hourly) ]]/1000</f>
        <v>256.88602162554918</v>
      </c>
    </row>
    <row r="711" spans="1:3" x14ac:dyDescent="0.25">
      <c r="A711" s="9" t="s">
        <v>518</v>
      </c>
      <c r="B711" s="12">
        <v>292333.93079793494</v>
      </c>
      <c r="C711">
        <f>SAFADModel_final_000035[[#This Row],[Whole Building:Facility Total Electric Demand Power '[W'](Hourly) ]]/1000</f>
        <v>292.33393079793495</v>
      </c>
    </row>
    <row r="712" spans="1:3" x14ac:dyDescent="0.25">
      <c r="A712" s="9" t="s">
        <v>519</v>
      </c>
      <c r="B712" s="12">
        <v>230245.02505880859</v>
      </c>
      <c r="C712">
        <f>SAFADModel_final_000035[[#This Row],[Whole Building:Facility Total Electric Demand Power '[W'](Hourly) ]]/1000</f>
        <v>230.24502505880858</v>
      </c>
    </row>
    <row r="713" spans="1:3" x14ac:dyDescent="0.25">
      <c r="A713" s="9" t="s">
        <v>520</v>
      </c>
      <c r="B713" s="12">
        <v>238446.71620350087</v>
      </c>
      <c r="C713">
        <f>SAFADModel_final_000035[[#This Row],[Whole Building:Facility Total Electric Demand Power '[W'](Hourly) ]]/1000</f>
        <v>238.44671620350087</v>
      </c>
    </row>
    <row r="714" spans="1:3" x14ac:dyDescent="0.25">
      <c r="A714" s="9" t="s">
        <v>521</v>
      </c>
      <c r="B714" s="12">
        <v>188928.9928737733</v>
      </c>
      <c r="C714">
        <f>SAFADModel_final_000035[[#This Row],[Whole Building:Facility Total Electric Demand Power '[W'](Hourly) ]]/1000</f>
        <v>188.9289928737733</v>
      </c>
    </row>
    <row r="715" spans="1:3" x14ac:dyDescent="0.25">
      <c r="A715" s="9" t="s">
        <v>522</v>
      </c>
      <c r="B715" s="12">
        <v>232185.61562858429</v>
      </c>
      <c r="C715">
        <f>SAFADModel_final_000035[[#This Row],[Whole Building:Facility Total Electric Demand Power '[W'](Hourly) ]]/1000</f>
        <v>232.18561562858429</v>
      </c>
    </row>
    <row r="716" spans="1:3" x14ac:dyDescent="0.25">
      <c r="A716" s="9" t="s">
        <v>523</v>
      </c>
      <c r="B716" s="12">
        <v>115154.18499635236</v>
      </c>
      <c r="C716">
        <f>SAFADModel_final_000035[[#This Row],[Whole Building:Facility Total Electric Demand Power '[W'](Hourly) ]]/1000</f>
        <v>115.15418499635236</v>
      </c>
    </row>
    <row r="717" spans="1:3" x14ac:dyDescent="0.25">
      <c r="A717" s="9" t="s">
        <v>524</v>
      </c>
      <c r="B717" s="12">
        <v>46264.641729351162</v>
      </c>
      <c r="C717">
        <f>SAFADModel_final_000035[[#This Row],[Whole Building:Facility Total Electric Demand Power '[W'](Hourly) ]]/1000</f>
        <v>46.264641729351162</v>
      </c>
    </row>
    <row r="718" spans="1:3" x14ac:dyDescent="0.25">
      <c r="A718" s="9" t="s">
        <v>525</v>
      </c>
      <c r="B718" s="12">
        <v>18053.895620305604</v>
      </c>
      <c r="C718">
        <f>SAFADModel_final_000035[[#This Row],[Whole Building:Facility Total Electric Demand Power '[W'](Hourly) ]]/1000</f>
        <v>18.053895620305603</v>
      </c>
    </row>
    <row r="719" spans="1:3" x14ac:dyDescent="0.25">
      <c r="A719" s="9" t="s">
        <v>526</v>
      </c>
      <c r="B719" s="12">
        <v>14742.521639463906</v>
      </c>
      <c r="C719">
        <f>SAFADModel_final_000035[[#This Row],[Whole Building:Facility Total Electric Demand Power '[W'](Hourly) ]]/1000</f>
        <v>14.742521639463906</v>
      </c>
    </row>
    <row r="720" spans="1:3" x14ac:dyDescent="0.25">
      <c r="A720" s="9" t="s">
        <v>527</v>
      </c>
      <c r="B720" s="12">
        <v>14216.520724464741</v>
      </c>
      <c r="C720">
        <f>SAFADModel_final_000035[[#This Row],[Whole Building:Facility Total Electric Demand Power '[W'](Hourly) ]]/1000</f>
        <v>14.216520724464742</v>
      </c>
    </row>
    <row r="721" spans="1:3" x14ac:dyDescent="0.25">
      <c r="A721" s="9" t="s">
        <v>528</v>
      </c>
      <c r="B721" s="12">
        <v>13999.207657888905</v>
      </c>
      <c r="C721">
        <f>SAFADModel_final_000035[[#This Row],[Whole Building:Facility Total Electric Demand Power '[W'](Hourly) ]]/1000</f>
        <v>13.999207657888904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B7A51-58A8-44D0-8E5B-8BA899835709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7893.0780676884415</v>
      </c>
      <c r="C2">
        <f>SAFADModel_final_000034[[#This Row],[Whole Building:Facility Total Electric Demand Power '[W'](Hourly) ]]/1000</f>
        <v>7.8930780676884416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7751.3920174723344</v>
      </c>
      <c r="C3">
        <f>SAFADModel_final_000034[[#This Row],[Whole Building:Facility Total Electric Demand Power '[W'](Hourly) ]]/1000</f>
        <v>7.7513920174723348</v>
      </c>
      <c r="D3">
        <v>7.0444721477604642</v>
      </c>
      <c r="E3">
        <v>27.951357011251325</v>
      </c>
      <c r="F3">
        <v>11.081063348503992</v>
      </c>
    </row>
    <row r="4" spans="1:6" x14ac:dyDescent="0.25">
      <c r="A4" s="9" t="s">
        <v>3</v>
      </c>
      <c r="B4" s="12">
        <v>7682.761492369129</v>
      </c>
      <c r="C4">
        <f>SAFADModel_final_000034[[#This Row],[Whole Building:Facility Total Electric Demand Power '[W'](Hourly) ]]/1000</f>
        <v>7.6827614923691288</v>
      </c>
    </row>
    <row r="5" spans="1:6" x14ac:dyDescent="0.25">
      <c r="A5" s="9" t="s">
        <v>4</v>
      </c>
      <c r="B5" s="12">
        <v>7619.149554880667</v>
      </c>
      <c r="C5">
        <f>SAFADModel_final_000034[[#This Row],[Whole Building:Facility Total Electric Demand Power '[W'](Hourly) ]]/1000</f>
        <v>7.6191495548806669</v>
      </c>
    </row>
    <row r="6" spans="1:6" x14ac:dyDescent="0.25">
      <c r="A6" s="9" t="s">
        <v>5</v>
      </c>
      <c r="B6" s="12">
        <v>7543.6365577475763</v>
      </c>
      <c r="C6">
        <f>SAFADModel_final_000034[[#This Row],[Whole Building:Facility Total Electric Demand Power '[W'](Hourly) ]]/1000</f>
        <v>7.5436365577475764</v>
      </c>
    </row>
    <row r="7" spans="1:6" x14ac:dyDescent="0.25">
      <c r="A7" s="9" t="s">
        <v>6</v>
      </c>
      <c r="B7" s="12">
        <v>7510.6890086962258</v>
      </c>
      <c r="C7">
        <f>SAFADModel_final_000034[[#This Row],[Whole Building:Facility Total Electric Demand Power '[W'](Hourly) ]]/1000</f>
        <v>7.5106890086962261</v>
      </c>
    </row>
    <row r="8" spans="1:6" x14ac:dyDescent="0.25">
      <c r="A8" s="9" t="s">
        <v>7</v>
      </c>
      <c r="B8" s="12">
        <v>7596.5539732993466</v>
      </c>
      <c r="C8">
        <f>SAFADModel_final_000034[[#This Row],[Whole Building:Facility Total Electric Demand Power '[W'](Hourly) ]]/1000</f>
        <v>7.596553973299347</v>
      </c>
    </row>
    <row r="9" spans="1:6" x14ac:dyDescent="0.25">
      <c r="A9" s="9" t="s">
        <v>8</v>
      </c>
      <c r="B9" s="12">
        <v>28216.714488389163</v>
      </c>
      <c r="C9">
        <f>SAFADModel_final_000034[[#This Row],[Whole Building:Facility Total Electric Demand Power '[W'](Hourly) ]]/1000</f>
        <v>28.216714488389162</v>
      </c>
    </row>
    <row r="10" spans="1:6" x14ac:dyDescent="0.25">
      <c r="A10" s="9" t="s">
        <v>9</v>
      </c>
      <c r="B10" s="12">
        <v>65598.507419989401</v>
      </c>
      <c r="C10">
        <f>SAFADModel_final_000034[[#This Row],[Whole Building:Facility Total Electric Demand Power '[W'](Hourly) ]]/1000</f>
        <v>65.598507419989403</v>
      </c>
    </row>
    <row r="11" spans="1:6" x14ac:dyDescent="0.25">
      <c r="A11" s="9" t="s">
        <v>10</v>
      </c>
      <c r="B11" s="12">
        <v>104101.84002375918</v>
      </c>
      <c r="C11">
        <f>SAFADModel_final_000034[[#This Row],[Whole Building:Facility Total Electric Demand Power '[W'](Hourly) ]]/1000</f>
        <v>104.10184002375918</v>
      </c>
    </row>
    <row r="12" spans="1:6" x14ac:dyDescent="0.25">
      <c r="A12" s="9" t="s">
        <v>11</v>
      </c>
      <c r="B12" s="12">
        <v>105416.55957336079</v>
      </c>
      <c r="C12">
        <f>SAFADModel_final_000034[[#This Row],[Whole Building:Facility Total Electric Demand Power '[W'](Hourly) ]]/1000</f>
        <v>105.41655957336079</v>
      </c>
    </row>
    <row r="13" spans="1:6" x14ac:dyDescent="0.25">
      <c r="A13" s="9" t="s">
        <v>12</v>
      </c>
      <c r="B13" s="12">
        <v>145683.29672810945</v>
      </c>
      <c r="C13">
        <f>SAFADModel_final_000034[[#This Row],[Whole Building:Facility Total Electric Demand Power '[W'](Hourly) ]]/1000</f>
        <v>145.68329672810944</v>
      </c>
    </row>
    <row r="14" spans="1:6" x14ac:dyDescent="0.25">
      <c r="A14" s="9" t="s">
        <v>13</v>
      </c>
      <c r="B14" s="12">
        <v>147003.9271746944</v>
      </c>
      <c r="C14">
        <f>SAFADModel_final_000034[[#This Row],[Whole Building:Facility Total Electric Demand Power '[W'](Hourly) ]]/1000</f>
        <v>147.00392717469441</v>
      </c>
    </row>
    <row r="15" spans="1:6" x14ac:dyDescent="0.25">
      <c r="A15" s="9" t="s">
        <v>14</v>
      </c>
      <c r="B15" s="12">
        <v>164043.86143043338</v>
      </c>
      <c r="C15">
        <f>SAFADModel_final_000034[[#This Row],[Whole Building:Facility Total Electric Demand Power '[W'](Hourly) ]]/1000</f>
        <v>164.04386143043337</v>
      </c>
    </row>
    <row r="16" spans="1:6" x14ac:dyDescent="0.25">
      <c r="A16" s="9" t="s">
        <v>15</v>
      </c>
      <c r="B16" s="12">
        <v>171300.83579443034</v>
      </c>
      <c r="C16">
        <f>SAFADModel_final_000034[[#This Row],[Whole Building:Facility Total Electric Demand Power '[W'](Hourly) ]]/1000</f>
        <v>171.30083579443036</v>
      </c>
    </row>
    <row r="17" spans="1:3" x14ac:dyDescent="0.25">
      <c r="A17" s="9" t="s">
        <v>16</v>
      </c>
      <c r="B17" s="12">
        <v>159132.71260047943</v>
      </c>
      <c r="C17">
        <f>SAFADModel_final_000034[[#This Row],[Whole Building:Facility Total Electric Demand Power '[W'](Hourly) ]]/1000</f>
        <v>159.13271260047944</v>
      </c>
    </row>
    <row r="18" spans="1:3" x14ac:dyDescent="0.25">
      <c r="A18" s="9" t="s">
        <v>17</v>
      </c>
      <c r="B18" s="12">
        <v>141628.08644906894</v>
      </c>
      <c r="C18">
        <f>SAFADModel_final_000034[[#This Row],[Whole Building:Facility Total Electric Demand Power '[W'](Hourly) ]]/1000</f>
        <v>141.62808644906895</v>
      </c>
    </row>
    <row r="19" spans="1:3" x14ac:dyDescent="0.25">
      <c r="A19" s="9" t="s">
        <v>18</v>
      </c>
      <c r="B19" s="12">
        <v>51713.238565382046</v>
      </c>
      <c r="C19">
        <f>SAFADModel_final_000034[[#This Row],[Whole Building:Facility Total Electric Demand Power '[W'](Hourly) ]]/1000</f>
        <v>51.713238565382042</v>
      </c>
    </row>
    <row r="20" spans="1:3" x14ac:dyDescent="0.25">
      <c r="A20" s="9" t="s">
        <v>19</v>
      </c>
      <c r="B20" s="12">
        <v>25530.119573111468</v>
      </c>
      <c r="C20">
        <f>SAFADModel_final_000034[[#This Row],[Whole Building:Facility Total Electric Demand Power '[W'](Hourly) ]]/1000</f>
        <v>25.530119573111467</v>
      </c>
    </row>
    <row r="21" spans="1:3" x14ac:dyDescent="0.25">
      <c r="A21" s="9" t="s">
        <v>20</v>
      </c>
      <c r="B21" s="12">
        <v>10794.009457747792</v>
      </c>
      <c r="C21">
        <f>SAFADModel_final_000034[[#This Row],[Whole Building:Facility Total Electric Demand Power '[W'](Hourly) ]]/1000</f>
        <v>10.794009457747793</v>
      </c>
    </row>
    <row r="22" spans="1:3" x14ac:dyDescent="0.25">
      <c r="A22" s="9" t="s">
        <v>21</v>
      </c>
      <c r="B22" s="12">
        <v>8390.6872417245631</v>
      </c>
      <c r="C22">
        <f>SAFADModel_final_000034[[#This Row],[Whole Building:Facility Total Electric Demand Power '[W'](Hourly) ]]/1000</f>
        <v>8.3906872417245637</v>
      </c>
    </row>
    <row r="23" spans="1:3" x14ac:dyDescent="0.25">
      <c r="A23" s="9" t="s">
        <v>22</v>
      </c>
      <c r="B23" s="12">
        <v>7962.1810929575586</v>
      </c>
      <c r="C23">
        <f>SAFADModel_final_000034[[#This Row],[Whole Building:Facility Total Electric Demand Power '[W'](Hourly) ]]/1000</f>
        <v>7.9621810929575583</v>
      </c>
    </row>
    <row r="24" spans="1:3" x14ac:dyDescent="0.25">
      <c r="A24" s="9" t="s">
        <v>23</v>
      </c>
      <c r="B24" s="12">
        <v>7963.4971268849868</v>
      </c>
      <c r="C24">
        <f>SAFADModel_final_000034[[#This Row],[Whole Building:Facility Total Electric Demand Power '[W'](Hourly) ]]/1000</f>
        <v>7.9634971268849863</v>
      </c>
    </row>
    <row r="25" spans="1:3" x14ac:dyDescent="0.25">
      <c r="A25" s="9" t="s">
        <v>24</v>
      </c>
      <c r="B25" s="12">
        <v>7954.4643742050293</v>
      </c>
      <c r="C25">
        <f>SAFADModel_final_000034[[#This Row],[Whole Building:Facility Total Electric Demand Power '[W'](Hourly) ]]/1000</f>
        <v>7.9544643742050294</v>
      </c>
    </row>
    <row r="26" spans="1:3" x14ac:dyDescent="0.25">
      <c r="A26" s="9" t="s">
        <v>25</v>
      </c>
      <c r="B26" s="12">
        <v>7941.7332642829024</v>
      </c>
      <c r="C26">
        <f>SAFADModel_final_000034[[#This Row],[Whole Building:Facility Total Electric Demand Power '[W'](Hourly) ]]/1000</f>
        <v>7.9417332642829024</v>
      </c>
    </row>
    <row r="27" spans="1:3" x14ac:dyDescent="0.25">
      <c r="A27" s="9" t="s">
        <v>26</v>
      </c>
      <c r="B27" s="12">
        <v>7923.6120716707546</v>
      </c>
      <c r="C27">
        <f>SAFADModel_final_000034[[#This Row],[Whole Building:Facility Total Electric Demand Power '[W'](Hourly) ]]/1000</f>
        <v>7.923612071670755</v>
      </c>
    </row>
    <row r="28" spans="1:3" x14ac:dyDescent="0.25">
      <c r="A28" s="9" t="s">
        <v>27</v>
      </c>
      <c r="B28" s="12">
        <v>7904.0608492758538</v>
      </c>
      <c r="C28">
        <f>SAFADModel_final_000034[[#This Row],[Whole Building:Facility Total Electric Demand Power '[W'](Hourly) ]]/1000</f>
        <v>7.9040608492758535</v>
      </c>
    </row>
    <row r="29" spans="1:3" x14ac:dyDescent="0.25">
      <c r="A29" s="9" t="s">
        <v>28</v>
      </c>
      <c r="B29" s="12">
        <v>7899.3419376553893</v>
      </c>
      <c r="C29">
        <f>SAFADModel_final_000034[[#This Row],[Whole Building:Facility Total Electric Demand Power '[W'](Hourly) ]]/1000</f>
        <v>7.8993419376553895</v>
      </c>
    </row>
    <row r="30" spans="1:3" x14ac:dyDescent="0.25">
      <c r="A30" s="9" t="s">
        <v>29</v>
      </c>
      <c r="B30" s="12">
        <v>7895.4524875523812</v>
      </c>
      <c r="C30">
        <f>SAFADModel_final_000034[[#This Row],[Whole Building:Facility Total Electric Demand Power '[W'](Hourly) ]]/1000</f>
        <v>7.8954524875523813</v>
      </c>
    </row>
    <row r="31" spans="1:3" x14ac:dyDescent="0.25">
      <c r="A31" s="9" t="s">
        <v>30</v>
      </c>
      <c r="B31" s="12">
        <v>7893.3231067403467</v>
      </c>
      <c r="C31">
        <f>SAFADModel_final_000034[[#This Row],[Whole Building:Facility Total Electric Demand Power '[W'](Hourly) ]]/1000</f>
        <v>7.8933231067403469</v>
      </c>
    </row>
    <row r="32" spans="1:3" x14ac:dyDescent="0.25">
      <c r="A32" s="9" t="s">
        <v>31</v>
      </c>
      <c r="B32" s="12">
        <v>7895.4448973214385</v>
      </c>
      <c r="C32">
        <f>SAFADModel_final_000034[[#This Row],[Whole Building:Facility Total Electric Demand Power '[W'](Hourly) ]]/1000</f>
        <v>7.8954448973214388</v>
      </c>
    </row>
    <row r="33" spans="1:3" x14ac:dyDescent="0.25">
      <c r="A33" s="9" t="s">
        <v>32</v>
      </c>
      <c r="B33" s="12">
        <v>19740.82793994145</v>
      </c>
      <c r="C33">
        <f>SAFADModel_final_000034[[#This Row],[Whole Building:Facility Total Electric Demand Power '[W'](Hourly) ]]/1000</f>
        <v>19.74082793994145</v>
      </c>
    </row>
    <row r="34" spans="1:3" x14ac:dyDescent="0.25">
      <c r="A34" s="9" t="s">
        <v>33</v>
      </c>
      <c r="B34" s="12">
        <v>87062.859698052882</v>
      </c>
      <c r="C34">
        <f>SAFADModel_final_000034[[#This Row],[Whole Building:Facility Total Electric Demand Power '[W'](Hourly) ]]/1000</f>
        <v>87.062859698052876</v>
      </c>
    </row>
    <row r="35" spans="1:3" x14ac:dyDescent="0.25">
      <c r="A35" s="9" t="s">
        <v>34</v>
      </c>
      <c r="B35" s="12">
        <v>118384.10275469856</v>
      </c>
      <c r="C35">
        <f>SAFADModel_final_000034[[#This Row],[Whole Building:Facility Total Electric Demand Power '[W'](Hourly) ]]/1000</f>
        <v>118.38410275469856</v>
      </c>
    </row>
    <row r="36" spans="1:3" x14ac:dyDescent="0.25">
      <c r="A36" s="9" t="s">
        <v>35</v>
      </c>
      <c r="B36" s="12">
        <v>128501.6250075858</v>
      </c>
      <c r="C36">
        <f>SAFADModel_final_000034[[#This Row],[Whole Building:Facility Total Electric Demand Power '[W'](Hourly) ]]/1000</f>
        <v>128.5016250075858</v>
      </c>
    </row>
    <row r="37" spans="1:3" x14ac:dyDescent="0.25">
      <c r="A37" s="9" t="s">
        <v>36</v>
      </c>
      <c r="B37" s="12">
        <v>154120.62535663927</v>
      </c>
      <c r="C37">
        <f>SAFADModel_final_000034[[#This Row],[Whole Building:Facility Total Electric Demand Power '[W'](Hourly) ]]/1000</f>
        <v>154.12062535663927</v>
      </c>
    </row>
    <row r="38" spans="1:3" x14ac:dyDescent="0.25">
      <c r="A38" s="9" t="s">
        <v>37</v>
      </c>
      <c r="B38" s="12">
        <v>145926.01266476992</v>
      </c>
      <c r="C38">
        <f>SAFADModel_final_000034[[#This Row],[Whole Building:Facility Total Electric Demand Power '[W'](Hourly) ]]/1000</f>
        <v>145.92601266476993</v>
      </c>
    </row>
    <row r="39" spans="1:3" x14ac:dyDescent="0.25">
      <c r="A39" s="9" t="s">
        <v>38</v>
      </c>
      <c r="B39" s="12">
        <v>164974.95039863663</v>
      </c>
      <c r="C39">
        <f>SAFADModel_final_000034[[#This Row],[Whole Building:Facility Total Electric Demand Power '[W'](Hourly) ]]/1000</f>
        <v>164.97495039863662</v>
      </c>
    </row>
    <row r="40" spans="1:3" x14ac:dyDescent="0.25">
      <c r="A40" s="9" t="s">
        <v>39</v>
      </c>
      <c r="B40" s="12">
        <v>148655.55132219449</v>
      </c>
      <c r="C40">
        <f>SAFADModel_final_000034[[#This Row],[Whole Building:Facility Total Electric Demand Power '[W'](Hourly) ]]/1000</f>
        <v>148.6555513221945</v>
      </c>
    </row>
    <row r="41" spans="1:3" x14ac:dyDescent="0.25">
      <c r="A41" s="9" t="s">
        <v>40</v>
      </c>
      <c r="B41" s="12">
        <v>150178.61668190581</v>
      </c>
      <c r="C41">
        <f>SAFADModel_final_000034[[#This Row],[Whole Building:Facility Total Electric Demand Power '[W'](Hourly) ]]/1000</f>
        <v>150.17861668190582</v>
      </c>
    </row>
    <row r="42" spans="1:3" x14ac:dyDescent="0.25">
      <c r="A42" s="9" t="s">
        <v>41</v>
      </c>
      <c r="B42" s="12">
        <v>127262.12515175923</v>
      </c>
      <c r="C42">
        <f>SAFADModel_final_000034[[#This Row],[Whole Building:Facility Total Electric Demand Power '[W'](Hourly) ]]/1000</f>
        <v>127.26212515175924</v>
      </c>
    </row>
    <row r="43" spans="1:3" x14ac:dyDescent="0.25">
      <c r="A43" s="9" t="s">
        <v>42</v>
      </c>
      <c r="B43" s="12">
        <v>104658.45694387972</v>
      </c>
      <c r="C43">
        <f>SAFADModel_final_000034[[#This Row],[Whole Building:Facility Total Electric Demand Power '[W'](Hourly) ]]/1000</f>
        <v>104.65845694387971</v>
      </c>
    </row>
    <row r="44" spans="1:3" x14ac:dyDescent="0.25">
      <c r="A44" s="9" t="s">
        <v>43</v>
      </c>
      <c r="B44" s="12">
        <v>65617.745309503298</v>
      </c>
      <c r="C44">
        <f>SAFADModel_final_000034[[#This Row],[Whole Building:Facility Total Electric Demand Power '[W'](Hourly) ]]/1000</f>
        <v>65.617745309503292</v>
      </c>
    </row>
    <row r="45" spans="1:3" x14ac:dyDescent="0.25">
      <c r="A45" s="9" t="s">
        <v>44</v>
      </c>
      <c r="B45" s="12">
        <v>37368.532524206552</v>
      </c>
      <c r="C45">
        <f>SAFADModel_final_000034[[#This Row],[Whole Building:Facility Total Electric Demand Power '[W'](Hourly) ]]/1000</f>
        <v>37.36853252420655</v>
      </c>
    </row>
    <row r="46" spans="1:3" x14ac:dyDescent="0.25">
      <c r="A46" s="9" t="s">
        <v>45</v>
      </c>
      <c r="B46" s="12">
        <v>8205.3153056138417</v>
      </c>
      <c r="C46">
        <f>SAFADModel_final_000034[[#This Row],[Whole Building:Facility Total Electric Demand Power '[W'](Hourly) ]]/1000</f>
        <v>8.2053153056138424</v>
      </c>
    </row>
    <row r="47" spans="1:3" x14ac:dyDescent="0.25">
      <c r="A47" s="9" t="s">
        <v>46</v>
      </c>
      <c r="B47" s="12">
        <v>8048.0940870527147</v>
      </c>
      <c r="C47">
        <f>SAFADModel_final_000034[[#This Row],[Whole Building:Facility Total Electric Demand Power '[W'](Hourly) ]]/1000</f>
        <v>8.0480940870527142</v>
      </c>
    </row>
    <row r="48" spans="1:3" x14ac:dyDescent="0.25">
      <c r="A48" s="9" t="s">
        <v>47</v>
      </c>
      <c r="B48" s="12">
        <v>7970.6318888622482</v>
      </c>
      <c r="C48">
        <f>SAFADModel_final_000034[[#This Row],[Whole Building:Facility Total Electric Demand Power '[W'](Hourly) ]]/1000</f>
        <v>7.9706318888622478</v>
      </c>
    </row>
    <row r="49" spans="1:3" x14ac:dyDescent="0.25">
      <c r="A49" s="9" t="s">
        <v>48</v>
      </c>
      <c r="B49" s="12">
        <v>7914.9418644961343</v>
      </c>
      <c r="C49">
        <f>SAFADModel_final_000034[[#This Row],[Whole Building:Facility Total Electric Demand Power '[W'](Hourly) ]]/1000</f>
        <v>7.914941864496134</v>
      </c>
    </row>
    <row r="50" spans="1:3" x14ac:dyDescent="0.25">
      <c r="A50" s="9" t="s">
        <v>49</v>
      </c>
      <c r="B50" s="12">
        <v>7862.9224455665963</v>
      </c>
      <c r="C50">
        <f>SAFADModel_final_000034[[#This Row],[Whole Building:Facility Total Electric Demand Power '[W'](Hourly) ]]/1000</f>
        <v>7.8629224455665963</v>
      </c>
    </row>
    <row r="51" spans="1:3" x14ac:dyDescent="0.25">
      <c r="A51" s="9" t="s">
        <v>50</v>
      </c>
      <c r="B51" s="12">
        <v>7819.4183591419269</v>
      </c>
      <c r="C51">
        <f>SAFADModel_final_000034[[#This Row],[Whole Building:Facility Total Electric Demand Power '[W'](Hourly) ]]/1000</f>
        <v>7.8194183591419266</v>
      </c>
    </row>
    <row r="52" spans="1:3" x14ac:dyDescent="0.25">
      <c r="A52" s="9" t="s">
        <v>51</v>
      </c>
      <c r="B52" s="12">
        <v>7771.6371504361223</v>
      </c>
      <c r="C52">
        <f>SAFADModel_final_000034[[#This Row],[Whole Building:Facility Total Electric Demand Power '[W'](Hourly) ]]/1000</f>
        <v>7.7716371504361224</v>
      </c>
    </row>
    <row r="53" spans="1:3" x14ac:dyDescent="0.25">
      <c r="A53" s="9" t="s">
        <v>52</v>
      </c>
      <c r="B53" s="12">
        <v>7728.0370420797144</v>
      </c>
      <c r="C53">
        <f>SAFADModel_final_000034[[#This Row],[Whole Building:Facility Total Electric Demand Power '[W'](Hourly) ]]/1000</f>
        <v>7.7280370420797144</v>
      </c>
    </row>
    <row r="54" spans="1:3" x14ac:dyDescent="0.25">
      <c r="A54" s="9" t="s">
        <v>53</v>
      </c>
      <c r="B54" s="12">
        <v>7685.2447613794384</v>
      </c>
      <c r="C54">
        <f>SAFADModel_final_000034[[#This Row],[Whole Building:Facility Total Electric Demand Power '[W'](Hourly) ]]/1000</f>
        <v>7.6852447613794386</v>
      </c>
    </row>
    <row r="55" spans="1:3" x14ac:dyDescent="0.25">
      <c r="A55" s="9" t="s">
        <v>54</v>
      </c>
      <c r="B55" s="12">
        <v>7670.0537942703422</v>
      </c>
      <c r="C55">
        <f>SAFADModel_final_000034[[#This Row],[Whole Building:Facility Total Electric Demand Power '[W'](Hourly) ]]/1000</f>
        <v>7.6700537942703422</v>
      </c>
    </row>
    <row r="56" spans="1:3" x14ac:dyDescent="0.25">
      <c r="A56" s="9" t="s">
        <v>55</v>
      </c>
      <c r="B56" s="12">
        <v>7733.5771078754306</v>
      </c>
      <c r="C56">
        <f>SAFADModel_final_000034[[#This Row],[Whole Building:Facility Total Electric Demand Power '[W'](Hourly) ]]/1000</f>
        <v>7.7335771078754307</v>
      </c>
    </row>
    <row r="57" spans="1:3" x14ac:dyDescent="0.25">
      <c r="A57" s="9" t="s">
        <v>56</v>
      </c>
      <c r="B57" s="12">
        <v>23435.793773032823</v>
      </c>
      <c r="C57">
        <f>SAFADModel_final_000034[[#This Row],[Whole Building:Facility Total Electric Demand Power '[W'](Hourly) ]]/1000</f>
        <v>23.435793773032824</v>
      </c>
    </row>
    <row r="58" spans="1:3" x14ac:dyDescent="0.25">
      <c r="A58" s="9" t="s">
        <v>57</v>
      </c>
      <c r="B58" s="12">
        <v>79978.826576403429</v>
      </c>
      <c r="C58">
        <f>SAFADModel_final_000034[[#This Row],[Whole Building:Facility Total Electric Demand Power '[W'](Hourly) ]]/1000</f>
        <v>79.978826576403435</v>
      </c>
    </row>
    <row r="59" spans="1:3" x14ac:dyDescent="0.25">
      <c r="A59" s="9" t="s">
        <v>58</v>
      </c>
      <c r="B59" s="12">
        <v>111315.51973608429</v>
      </c>
      <c r="C59">
        <f>SAFADModel_final_000034[[#This Row],[Whole Building:Facility Total Electric Demand Power '[W'](Hourly) ]]/1000</f>
        <v>111.31551973608428</v>
      </c>
    </row>
    <row r="60" spans="1:3" x14ac:dyDescent="0.25">
      <c r="A60" s="9" t="s">
        <v>59</v>
      </c>
      <c r="B60" s="12">
        <v>131294.68714239393</v>
      </c>
      <c r="C60">
        <f>SAFADModel_final_000034[[#This Row],[Whole Building:Facility Total Electric Demand Power '[W'](Hourly) ]]/1000</f>
        <v>131.29468714239394</v>
      </c>
    </row>
    <row r="61" spans="1:3" x14ac:dyDescent="0.25">
      <c r="A61" s="9" t="s">
        <v>60</v>
      </c>
      <c r="B61" s="12">
        <v>164516.28531613061</v>
      </c>
      <c r="C61">
        <f>SAFADModel_final_000034[[#This Row],[Whole Building:Facility Total Electric Demand Power '[W'](Hourly) ]]/1000</f>
        <v>164.51628531613062</v>
      </c>
    </row>
    <row r="62" spans="1:3" x14ac:dyDescent="0.25">
      <c r="A62" s="9" t="s">
        <v>61</v>
      </c>
      <c r="B62" s="12">
        <v>162935.23749118028</v>
      </c>
      <c r="C62">
        <f>SAFADModel_final_000034[[#This Row],[Whole Building:Facility Total Electric Demand Power '[W'](Hourly) ]]/1000</f>
        <v>162.93523749118029</v>
      </c>
    </row>
    <row r="63" spans="1:3" x14ac:dyDescent="0.25">
      <c r="A63" s="9" t="s">
        <v>62</v>
      </c>
      <c r="B63" s="12">
        <v>161858.98194152536</v>
      </c>
      <c r="C63">
        <f>SAFADModel_final_000034[[#This Row],[Whole Building:Facility Total Electric Demand Power '[W'](Hourly) ]]/1000</f>
        <v>161.85898194152537</v>
      </c>
    </row>
    <row r="64" spans="1:3" x14ac:dyDescent="0.25">
      <c r="A64" s="9" t="s">
        <v>63</v>
      </c>
      <c r="B64" s="12">
        <v>167379.63221157136</v>
      </c>
      <c r="C64">
        <f>SAFADModel_final_000034[[#This Row],[Whole Building:Facility Total Electric Demand Power '[W'](Hourly) ]]/1000</f>
        <v>167.37963221157136</v>
      </c>
    </row>
    <row r="65" spans="1:3" x14ac:dyDescent="0.25">
      <c r="A65" s="9" t="s">
        <v>64</v>
      </c>
      <c r="B65" s="12">
        <v>134740.5535476518</v>
      </c>
      <c r="C65">
        <f>SAFADModel_final_000034[[#This Row],[Whole Building:Facility Total Electric Demand Power '[W'](Hourly) ]]/1000</f>
        <v>134.74055354765179</v>
      </c>
    </row>
    <row r="66" spans="1:3" x14ac:dyDescent="0.25">
      <c r="A66" s="9" t="s">
        <v>65</v>
      </c>
      <c r="B66" s="12">
        <v>73567.769585311951</v>
      </c>
      <c r="C66">
        <f>SAFADModel_final_000034[[#This Row],[Whole Building:Facility Total Electric Demand Power '[W'](Hourly) ]]/1000</f>
        <v>73.56776958531195</v>
      </c>
    </row>
    <row r="67" spans="1:3" x14ac:dyDescent="0.25">
      <c r="A67" s="9" t="s">
        <v>66</v>
      </c>
      <c r="B67" s="12">
        <v>48685.017893184173</v>
      </c>
      <c r="C67">
        <f>SAFADModel_final_000034[[#This Row],[Whole Building:Facility Total Electric Demand Power '[W'](Hourly) ]]/1000</f>
        <v>48.685017893184174</v>
      </c>
    </row>
    <row r="68" spans="1:3" x14ac:dyDescent="0.25">
      <c r="A68" s="9" t="s">
        <v>67</v>
      </c>
      <c r="B68" s="12">
        <v>21542.342663355397</v>
      </c>
      <c r="C68">
        <f>SAFADModel_final_000034[[#This Row],[Whole Building:Facility Total Electric Demand Power '[W'](Hourly) ]]/1000</f>
        <v>21.542342663355399</v>
      </c>
    </row>
    <row r="69" spans="1:3" x14ac:dyDescent="0.25">
      <c r="A69" s="9" t="s">
        <v>68</v>
      </c>
      <c r="B69" s="12">
        <v>8822.8588699535885</v>
      </c>
      <c r="C69">
        <f>SAFADModel_final_000034[[#This Row],[Whole Building:Facility Total Electric Demand Power '[W'](Hourly) ]]/1000</f>
        <v>8.8228588699535884</v>
      </c>
    </row>
    <row r="70" spans="1:3" x14ac:dyDescent="0.25">
      <c r="A70" s="9" t="s">
        <v>69</v>
      </c>
      <c r="B70" s="12">
        <v>8379.140504463212</v>
      </c>
      <c r="C70">
        <f>SAFADModel_final_000034[[#This Row],[Whole Building:Facility Total Electric Demand Power '[W'](Hourly) ]]/1000</f>
        <v>8.3791405044632121</v>
      </c>
    </row>
    <row r="71" spans="1:3" x14ac:dyDescent="0.25">
      <c r="A71" s="9" t="s">
        <v>70</v>
      </c>
      <c r="B71" s="12">
        <v>7940.0868831459693</v>
      </c>
      <c r="C71">
        <f>SAFADModel_final_000034[[#This Row],[Whole Building:Facility Total Electric Demand Power '[W'](Hourly) ]]/1000</f>
        <v>7.9400868831459697</v>
      </c>
    </row>
    <row r="72" spans="1:3" x14ac:dyDescent="0.25">
      <c r="A72" s="9" t="s">
        <v>71</v>
      </c>
      <c r="B72" s="12">
        <v>7911.8428042063251</v>
      </c>
      <c r="C72">
        <f>SAFADModel_final_000034[[#This Row],[Whole Building:Facility Total Electric Demand Power '[W'](Hourly) ]]/1000</f>
        <v>7.9118428042063247</v>
      </c>
    </row>
    <row r="73" spans="1:3" x14ac:dyDescent="0.25">
      <c r="A73" s="9" t="s">
        <v>72</v>
      </c>
      <c r="B73" s="12">
        <v>7883.473580802518</v>
      </c>
      <c r="C73">
        <f>SAFADModel_final_000034[[#This Row],[Whole Building:Facility Total Electric Demand Power '[W'](Hourly) ]]/1000</f>
        <v>7.8834735808025176</v>
      </c>
    </row>
    <row r="74" spans="1:3" x14ac:dyDescent="0.25">
      <c r="A74" s="9" t="s">
        <v>73</v>
      </c>
      <c r="B74" s="12">
        <v>7856.1357551668034</v>
      </c>
      <c r="C74">
        <f>SAFADModel_final_000034[[#This Row],[Whole Building:Facility Total Electric Demand Power '[W'](Hourly) ]]/1000</f>
        <v>7.856135755166803</v>
      </c>
    </row>
    <row r="75" spans="1:3" x14ac:dyDescent="0.25">
      <c r="A75" s="9" t="s">
        <v>74</v>
      </c>
      <c r="B75" s="12">
        <v>7827.0408473388088</v>
      </c>
      <c r="C75">
        <f>SAFADModel_final_000034[[#This Row],[Whole Building:Facility Total Electric Demand Power '[W'](Hourly) ]]/1000</f>
        <v>7.8270408473388091</v>
      </c>
    </row>
    <row r="76" spans="1:3" x14ac:dyDescent="0.25">
      <c r="A76" s="9" t="s">
        <v>75</v>
      </c>
      <c r="B76" s="12">
        <v>7795.7654124568771</v>
      </c>
      <c r="C76">
        <f>SAFADModel_final_000034[[#This Row],[Whole Building:Facility Total Electric Demand Power '[W'](Hourly) ]]/1000</f>
        <v>7.7957654124568769</v>
      </c>
    </row>
    <row r="77" spans="1:3" x14ac:dyDescent="0.25">
      <c r="A77" s="9" t="s">
        <v>76</v>
      </c>
      <c r="B77" s="12">
        <v>7763.017356071693</v>
      </c>
      <c r="C77">
        <f>SAFADModel_final_000034[[#This Row],[Whole Building:Facility Total Electric Demand Power '[W'](Hourly) ]]/1000</f>
        <v>7.7630173560716926</v>
      </c>
    </row>
    <row r="78" spans="1:3" x14ac:dyDescent="0.25">
      <c r="A78" s="9" t="s">
        <v>77</v>
      </c>
      <c r="B78" s="12">
        <v>7737.0061594378458</v>
      </c>
      <c r="C78">
        <f>SAFADModel_final_000034[[#This Row],[Whole Building:Facility Total Electric Demand Power '[W'](Hourly) ]]/1000</f>
        <v>7.7370061594378461</v>
      </c>
    </row>
    <row r="79" spans="1:3" x14ac:dyDescent="0.25">
      <c r="A79" s="9" t="s">
        <v>78</v>
      </c>
      <c r="B79" s="12">
        <v>7724.2629121373348</v>
      </c>
      <c r="C79">
        <f>SAFADModel_final_000034[[#This Row],[Whole Building:Facility Total Electric Demand Power '[W'](Hourly) ]]/1000</f>
        <v>7.724262912137335</v>
      </c>
    </row>
    <row r="80" spans="1:3" x14ac:dyDescent="0.25">
      <c r="A80" s="9" t="s">
        <v>79</v>
      </c>
      <c r="B80" s="12">
        <v>7782.3875731956023</v>
      </c>
      <c r="C80">
        <f>SAFADModel_final_000034[[#This Row],[Whole Building:Facility Total Electric Demand Power '[W'](Hourly) ]]/1000</f>
        <v>7.782387573195602</v>
      </c>
    </row>
    <row r="81" spans="1:3" x14ac:dyDescent="0.25">
      <c r="A81" s="9" t="s">
        <v>80</v>
      </c>
      <c r="B81" s="12">
        <v>21828.316618943885</v>
      </c>
      <c r="C81">
        <f>SAFADModel_final_000034[[#This Row],[Whole Building:Facility Total Electric Demand Power '[W'](Hourly) ]]/1000</f>
        <v>21.828316618943884</v>
      </c>
    </row>
    <row r="82" spans="1:3" x14ac:dyDescent="0.25">
      <c r="A82" s="9" t="s">
        <v>81</v>
      </c>
      <c r="B82" s="12">
        <v>103037.93414990355</v>
      </c>
      <c r="C82">
        <f>SAFADModel_final_000034[[#This Row],[Whole Building:Facility Total Electric Demand Power '[W'](Hourly) ]]/1000</f>
        <v>103.03793414990355</v>
      </c>
    </row>
    <row r="83" spans="1:3" x14ac:dyDescent="0.25">
      <c r="A83" s="9" t="s">
        <v>82</v>
      </c>
      <c r="B83" s="12">
        <v>137615.67421129197</v>
      </c>
      <c r="C83">
        <f>SAFADModel_final_000034[[#This Row],[Whole Building:Facility Total Electric Demand Power '[W'](Hourly) ]]/1000</f>
        <v>137.61567421129197</v>
      </c>
    </row>
    <row r="84" spans="1:3" x14ac:dyDescent="0.25">
      <c r="A84" s="9" t="s">
        <v>83</v>
      </c>
      <c r="B84" s="12">
        <v>155868.46375172713</v>
      </c>
      <c r="C84">
        <f>SAFADModel_final_000034[[#This Row],[Whole Building:Facility Total Electric Demand Power '[W'](Hourly) ]]/1000</f>
        <v>155.86846375172712</v>
      </c>
    </row>
    <row r="85" spans="1:3" x14ac:dyDescent="0.25">
      <c r="A85" s="9" t="s">
        <v>84</v>
      </c>
      <c r="B85" s="12">
        <v>156579.84874042714</v>
      </c>
      <c r="C85">
        <f>SAFADModel_final_000034[[#This Row],[Whole Building:Facility Total Electric Demand Power '[W'](Hourly) ]]/1000</f>
        <v>156.57984874042714</v>
      </c>
    </row>
    <row r="86" spans="1:3" x14ac:dyDescent="0.25">
      <c r="A86" s="9" t="s">
        <v>85</v>
      </c>
      <c r="B86" s="12">
        <v>158632.38761536594</v>
      </c>
      <c r="C86">
        <f>SAFADModel_final_000034[[#This Row],[Whole Building:Facility Total Electric Demand Power '[W'](Hourly) ]]/1000</f>
        <v>158.63238761536593</v>
      </c>
    </row>
    <row r="87" spans="1:3" x14ac:dyDescent="0.25">
      <c r="A87" s="9" t="s">
        <v>86</v>
      </c>
      <c r="B87" s="12">
        <v>169887.99125299754</v>
      </c>
      <c r="C87">
        <f>SAFADModel_final_000034[[#This Row],[Whole Building:Facility Total Electric Demand Power '[W'](Hourly) ]]/1000</f>
        <v>169.88799125299755</v>
      </c>
    </row>
    <row r="88" spans="1:3" x14ac:dyDescent="0.25">
      <c r="A88" s="9" t="s">
        <v>87</v>
      </c>
      <c r="B88" s="12">
        <v>167527.45041930256</v>
      </c>
      <c r="C88">
        <f>SAFADModel_final_000034[[#This Row],[Whole Building:Facility Total Electric Demand Power '[W'](Hourly) ]]/1000</f>
        <v>167.52745041930257</v>
      </c>
    </row>
    <row r="89" spans="1:3" x14ac:dyDescent="0.25">
      <c r="A89" s="9" t="s">
        <v>88</v>
      </c>
      <c r="B89" s="12">
        <v>170859.33240941897</v>
      </c>
      <c r="C89">
        <f>SAFADModel_final_000034[[#This Row],[Whole Building:Facility Total Electric Demand Power '[W'](Hourly) ]]/1000</f>
        <v>170.85933240941898</v>
      </c>
    </row>
    <row r="90" spans="1:3" x14ac:dyDescent="0.25">
      <c r="A90" s="9" t="s">
        <v>89</v>
      </c>
      <c r="B90" s="12">
        <v>158768.93135613736</v>
      </c>
      <c r="C90">
        <f>SAFADModel_final_000034[[#This Row],[Whole Building:Facility Total Electric Demand Power '[W'](Hourly) ]]/1000</f>
        <v>158.76893135613736</v>
      </c>
    </row>
    <row r="91" spans="1:3" x14ac:dyDescent="0.25">
      <c r="A91" s="9" t="s">
        <v>90</v>
      </c>
      <c r="B91" s="12">
        <v>83218.587164091194</v>
      </c>
      <c r="C91">
        <f>SAFADModel_final_000034[[#This Row],[Whole Building:Facility Total Electric Demand Power '[W'](Hourly) ]]/1000</f>
        <v>83.21858716409119</v>
      </c>
    </row>
    <row r="92" spans="1:3" x14ac:dyDescent="0.25">
      <c r="A92" s="9" t="s">
        <v>91</v>
      </c>
      <c r="B92" s="12">
        <v>60336.902876866581</v>
      </c>
      <c r="C92">
        <f>SAFADModel_final_000034[[#This Row],[Whole Building:Facility Total Electric Demand Power '[W'](Hourly) ]]/1000</f>
        <v>60.336902876866581</v>
      </c>
    </row>
    <row r="93" spans="1:3" x14ac:dyDescent="0.25">
      <c r="A93" s="9" t="s">
        <v>92</v>
      </c>
      <c r="B93" s="12">
        <v>43678.047911378439</v>
      </c>
      <c r="C93">
        <f>SAFADModel_final_000034[[#This Row],[Whole Building:Facility Total Electric Demand Power '[W'](Hourly) ]]/1000</f>
        <v>43.678047911378435</v>
      </c>
    </row>
    <row r="94" spans="1:3" x14ac:dyDescent="0.25">
      <c r="A94" s="9" t="s">
        <v>93</v>
      </c>
      <c r="B94" s="12">
        <v>7972.0990392446611</v>
      </c>
      <c r="C94">
        <f>SAFADModel_final_000034[[#This Row],[Whole Building:Facility Total Electric Demand Power '[W'](Hourly) ]]/1000</f>
        <v>7.9720990392446609</v>
      </c>
    </row>
    <row r="95" spans="1:3" x14ac:dyDescent="0.25">
      <c r="A95" s="9" t="s">
        <v>94</v>
      </c>
      <c r="B95" s="12">
        <v>7946.7094257793397</v>
      </c>
      <c r="C95">
        <f>SAFADModel_final_000034[[#This Row],[Whole Building:Facility Total Electric Demand Power '[W'](Hourly) ]]/1000</f>
        <v>7.94670942577934</v>
      </c>
    </row>
    <row r="96" spans="1:3" x14ac:dyDescent="0.25">
      <c r="A96" s="9" t="s">
        <v>95</v>
      </c>
      <c r="B96" s="12">
        <v>7916.277239997361</v>
      </c>
      <c r="C96">
        <f>SAFADModel_final_000034[[#This Row],[Whole Building:Facility Total Electric Demand Power '[W'](Hourly) ]]/1000</f>
        <v>7.9162772399973607</v>
      </c>
    </row>
    <row r="97" spans="1:3" x14ac:dyDescent="0.25">
      <c r="A97" s="9" t="s">
        <v>96</v>
      </c>
      <c r="B97" s="12">
        <v>7891.6512257583645</v>
      </c>
      <c r="C97">
        <f>SAFADModel_final_000034[[#This Row],[Whole Building:Facility Total Electric Demand Power '[W'](Hourly) ]]/1000</f>
        <v>7.8916512257583644</v>
      </c>
    </row>
    <row r="98" spans="1:3" x14ac:dyDescent="0.25">
      <c r="A98" s="9" t="s">
        <v>97</v>
      </c>
      <c r="B98" s="12">
        <v>7886.4847744412446</v>
      </c>
      <c r="C98">
        <f>SAFADModel_final_000034[[#This Row],[Whole Building:Facility Total Electric Demand Power '[W'](Hourly) ]]/1000</f>
        <v>7.8864847744412447</v>
      </c>
    </row>
    <row r="99" spans="1:3" x14ac:dyDescent="0.25">
      <c r="A99" s="9" t="s">
        <v>98</v>
      </c>
      <c r="B99" s="12">
        <v>7882.1725957148219</v>
      </c>
      <c r="C99">
        <f>SAFADModel_final_000034[[#This Row],[Whole Building:Facility Total Electric Demand Power '[W'](Hourly) ]]/1000</f>
        <v>7.8821725957148221</v>
      </c>
    </row>
    <row r="100" spans="1:3" x14ac:dyDescent="0.25">
      <c r="A100" s="9" t="s">
        <v>99</v>
      </c>
      <c r="B100" s="12">
        <v>7862.5657126740953</v>
      </c>
      <c r="C100">
        <f>SAFADModel_final_000034[[#This Row],[Whole Building:Facility Total Electric Demand Power '[W'](Hourly) ]]/1000</f>
        <v>7.8625657126740949</v>
      </c>
    </row>
    <row r="101" spans="1:3" x14ac:dyDescent="0.25">
      <c r="A101" s="9" t="s">
        <v>100</v>
      </c>
      <c r="B101" s="12">
        <v>7816.7909595458741</v>
      </c>
      <c r="C101">
        <f>SAFADModel_final_000034[[#This Row],[Whole Building:Facility Total Electric Demand Power '[W'](Hourly) ]]/1000</f>
        <v>7.816790959545874</v>
      </c>
    </row>
    <row r="102" spans="1:3" x14ac:dyDescent="0.25">
      <c r="A102" s="9" t="s">
        <v>101</v>
      </c>
      <c r="B102" s="12">
        <v>7763.3707347732297</v>
      </c>
      <c r="C102">
        <f>SAFADModel_final_000034[[#This Row],[Whole Building:Facility Total Electric Demand Power '[W'](Hourly) ]]/1000</f>
        <v>7.7633707347732299</v>
      </c>
    </row>
    <row r="103" spans="1:3" x14ac:dyDescent="0.25">
      <c r="A103" s="9" t="s">
        <v>102</v>
      </c>
      <c r="B103" s="12">
        <v>7739.5702692462473</v>
      </c>
      <c r="C103">
        <f>SAFADModel_final_000034[[#This Row],[Whole Building:Facility Total Electric Demand Power '[W'](Hourly) ]]/1000</f>
        <v>7.7395702692462471</v>
      </c>
    </row>
    <row r="104" spans="1:3" x14ac:dyDescent="0.25">
      <c r="A104" s="9" t="s">
        <v>103</v>
      </c>
      <c r="B104" s="12">
        <v>7774.4117955063557</v>
      </c>
      <c r="C104">
        <f>SAFADModel_final_000034[[#This Row],[Whole Building:Facility Total Electric Demand Power '[W'](Hourly) ]]/1000</f>
        <v>7.7744117955063556</v>
      </c>
    </row>
    <row r="105" spans="1:3" x14ac:dyDescent="0.25">
      <c r="A105" s="9" t="s">
        <v>104</v>
      </c>
      <c r="B105" s="12">
        <v>26781.697083315157</v>
      </c>
      <c r="C105">
        <f>SAFADModel_final_000034[[#This Row],[Whole Building:Facility Total Electric Demand Power '[W'](Hourly) ]]/1000</f>
        <v>26.781697083315159</v>
      </c>
    </row>
    <row r="106" spans="1:3" x14ac:dyDescent="0.25">
      <c r="A106" s="9" t="s">
        <v>105</v>
      </c>
      <c r="B106" s="12">
        <v>79020.397820685888</v>
      </c>
      <c r="C106">
        <f>SAFADModel_final_000034[[#This Row],[Whole Building:Facility Total Electric Demand Power '[W'](Hourly) ]]/1000</f>
        <v>79.020397820685886</v>
      </c>
    </row>
    <row r="107" spans="1:3" x14ac:dyDescent="0.25">
      <c r="A107" s="9" t="s">
        <v>106</v>
      </c>
      <c r="B107" s="12">
        <v>139257.76904930992</v>
      </c>
      <c r="C107">
        <f>SAFADModel_final_000034[[#This Row],[Whole Building:Facility Total Electric Demand Power '[W'](Hourly) ]]/1000</f>
        <v>139.25776904930993</v>
      </c>
    </row>
    <row r="108" spans="1:3" x14ac:dyDescent="0.25">
      <c r="A108" s="9" t="s">
        <v>107</v>
      </c>
      <c r="B108" s="12">
        <v>139651.28213438691</v>
      </c>
      <c r="C108">
        <f>SAFADModel_final_000034[[#This Row],[Whole Building:Facility Total Electric Demand Power '[W'](Hourly) ]]/1000</f>
        <v>139.65128213438692</v>
      </c>
    </row>
    <row r="109" spans="1:3" x14ac:dyDescent="0.25">
      <c r="A109" s="9" t="s">
        <v>108</v>
      </c>
      <c r="B109" s="12">
        <v>142408.46885707974</v>
      </c>
      <c r="C109">
        <f>SAFADModel_final_000034[[#This Row],[Whole Building:Facility Total Electric Demand Power '[W'](Hourly) ]]/1000</f>
        <v>142.40846885707975</v>
      </c>
    </row>
    <row r="110" spans="1:3" x14ac:dyDescent="0.25">
      <c r="A110" s="9" t="s">
        <v>109</v>
      </c>
      <c r="B110" s="12">
        <v>149500.96938650342</v>
      </c>
      <c r="C110">
        <f>SAFADModel_final_000034[[#This Row],[Whole Building:Facility Total Electric Demand Power '[W'](Hourly) ]]/1000</f>
        <v>149.50096938650341</v>
      </c>
    </row>
    <row r="111" spans="1:3" x14ac:dyDescent="0.25">
      <c r="A111" s="9" t="s">
        <v>110</v>
      </c>
      <c r="B111" s="12">
        <v>156120.62236806937</v>
      </c>
      <c r="C111">
        <f>SAFADModel_final_000034[[#This Row],[Whole Building:Facility Total Electric Demand Power '[W'](Hourly) ]]/1000</f>
        <v>156.12062236806938</v>
      </c>
    </row>
    <row r="112" spans="1:3" x14ac:dyDescent="0.25">
      <c r="A112" s="9" t="s">
        <v>111</v>
      </c>
      <c r="B112" s="12">
        <v>135551.80472294139</v>
      </c>
      <c r="C112">
        <f>SAFADModel_final_000034[[#This Row],[Whole Building:Facility Total Electric Demand Power '[W'](Hourly) ]]/1000</f>
        <v>135.5518047229414</v>
      </c>
    </row>
    <row r="113" spans="1:3" x14ac:dyDescent="0.25">
      <c r="A113" s="9" t="s">
        <v>112</v>
      </c>
      <c r="B113" s="12">
        <v>119479.43196791697</v>
      </c>
      <c r="C113">
        <f>SAFADModel_final_000034[[#This Row],[Whole Building:Facility Total Electric Demand Power '[W'](Hourly) ]]/1000</f>
        <v>119.47943196791697</v>
      </c>
    </row>
    <row r="114" spans="1:3" x14ac:dyDescent="0.25">
      <c r="A114" s="9" t="s">
        <v>113</v>
      </c>
      <c r="B114" s="12">
        <v>112998.35350835561</v>
      </c>
      <c r="C114">
        <f>SAFADModel_final_000034[[#This Row],[Whole Building:Facility Total Electric Demand Power '[W'](Hourly) ]]/1000</f>
        <v>112.99835350835561</v>
      </c>
    </row>
    <row r="115" spans="1:3" x14ac:dyDescent="0.25">
      <c r="A115" s="9" t="s">
        <v>114</v>
      </c>
      <c r="B115" s="12">
        <v>52656.582328700315</v>
      </c>
      <c r="C115">
        <f>SAFADModel_final_000034[[#This Row],[Whole Building:Facility Total Electric Demand Power '[W'](Hourly) ]]/1000</f>
        <v>52.656582328700317</v>
      </c>
    </row>
    <row r="116" spans="1:3" x14ac:dyDescent="0.25">
      <c r="A116" s="9" t="s">
        <v>115</v>
      </c>
      <c r="B116" s="12">
        <v>28299.941556422593</v>
      </c>
      <c r="C116">
        <f>SAFADModel_final_000034[[#This Row],[Whole Building:Facility Total Electric Demand Power '[W'](Hourly) ]]/1000</f>
        <v>28.299941556422592</v>
      </c>
    </row>
    <row r="117" spans="1:3" x14ac:dyDescent="0.25">
      <c r="A117" s="9" t="s">
        <v>116</v>
      </c>
      <c r="B117" s="12">
        <v>18041.738965214598</v>
      </c>
      <c r="C117">
        <f>SAFADModel_final_000034[[#This Row],[Whole Building:Facility Total Electric Demand Power '[W'](Hourly) ]]/1000</f>
        <v>18.041738965214599</v>
      </c>
    </row>
    <row r="118" spans="1:3" x14ac:dyDescent="0.25">
      <c r="A118" s="9" t="s">
        <v>117</v>
      </c>
      <c r="B118" s="12">
        <v>12985.816243870286</v>
      </c>
      <c r="C118">
        <f>SAFADModel_final_000034[[#This Row],[Whole Building:Facility Total Electric Demand Power '[W'](Hourly) ]]/1000</f>
        <v>12.985816243870286</v>
      </c>
    </row>
    <row r="119" spans="1:3" x14ac:dyDescent="0.25">
      <c r="A119" s="9" t="s">
        <v>118</v>
      </c>
      <c r="B119" s="12">
        <v>7947.0542879148406</v>
      </c>
      <c r="C119">
        <f>SAFADModel_final_000034[[#This Row],[Whole Building:Facility Total Electric Demand Power '[W'](Hourly) ]]/1000</f>
        <v>7.9470542879148409</v>
      </c>
    </row>
    <row r="120" spans="1:3" x14ac:dyDescent="0.25">
      <c r="A120" s="9" t="s">
        <v>119</v>
      </c>
      <c r="B120" s="12">
        <v>7919.5276612963962</v>
      </c>
      <c r="C120">
        <f>SAFADModel_final_000034[[#This Row],[Whole Building:Facility Total Electric Demand Power '[W'](Hourly) ]]/1000</f>
        <v>7.9195276612963958</v>
      </c>
    </row>
    <row r="121" spans="1:3" x14ac:dyDescent="0.25">
      <c r="A121" s="9" t="s">
        <v>120</v>
      </c>
      <c r="B121" s="12">
        <v>7897.5931473932915</v>
      </c>
      <c r="C121">
        <f>SAFADModel_final_000034[[#This Row],[Whole Building:Facility Total Electric Demand Power '[W'](Hourly) ]]/1000</f>
        <v>7.8975931473932919</v>
      </c>
    </row>
    <row r="122" spans="1:3" x14ac:dyDescent="0.25">
      <c r="A122" s="9" t="s">
        <v>533</v>
      </c>
      <c r="B122" s="12">
        <v>7885.4413211295132</v>
      </c>
      <c r="C122">
        <f>SAFADModel_final_000034[[#This Row],[Whole Building:Facility Total Electric Demand Power '[W'](Hourly) ]]/1000</f>
        <v>7.8854413211295133</v>
      </c>
    </row>
    <row r="123" spans="1:3" x14ac:dyDescent="0.25">
      <c r="A123" s="9" t="s">
        <v>534</v>
      </c>
      <c r="B123" s="12">
        <v>7877.62866359905</v>
      </c>
      <c r="C123">
        <f>SAFADModel_final_000034[[#This Row],[Whole Building:Facility Total Electric Demand Power '[W'](Hourly) ]]/1000</f>
        <v>7.87762866359905</v>
      </c>
    </row>
    <row r="124" spans="1:3" x14ac:dyDescent="0.25">
      <c r="A124" s="9" t="s">
        <v>535</v>
      </c>
      <c r="B124" s="12">
        <v>7855.2879233639687</v>
      </c>
      <c r="C124">
        <f>SAFADModel_final_000034[[#This Row],[Whole Building:Facility Total Electric Demand Power '[W'](Hourly) ]]/1000</f>
        <v>7.855287923363969</v>
      </c>
    </row>
    <row r="125" spans="1:3" x14ac:dyDescent="0.25">
      <c r="A125" s="9" t="s">
        <v>536</v>
      </c>
      <c r="B125" s="12">
        <v>7802.6467605320313</v>
      </c>
      <c r="C125">
        <f>SAFADModel_final_000034[[#This Row],[Whole Building:Facility Total Electric Demand Power '[W'](Hourly) ]]/1000</f>
        <v>7.8026467605320313</v>
      </c>
    </row>
    <row r="126" spans="1:3" x14ac:dyDescent="0.25">
      <c r="A126" s="9" t="s">
        <v>537</v>
      </c>
      <c r="B126" s="12">
        <v>7732.2609811169605</v>
      </c>
      <c r="C126">
        <f>SAFADModel_final_000034[[#This Row],[Whole Building:Facility Total Electric Demand Power '[W'](Hourly) ]]/1000</f>
        <v>7.7322609811169603</v>
      </c>
    </row>
    <row r="127" spans="1:3" x14ac:dyDescent="0.25">
      <c r="A127" s="9" t="s">
        <v>538</v>
      </c>
      <c r="B127" s="12">
        <v>7686.8202881582938</v>
      </c>
      <c r="C127">
        <f>SAFADModel_final_000034[[#This Row],[Whole Building:Facility Total Electric Demand Power '[W'](Hourly) ]]/1000</f>
        <v>7.6868202881582937</v>
      </c>
    </row>
    <row r="128" spans="1:3" x14ac:dyDescent="0.25">
      <c r="A128" s="9" t="s">
        <v>539</v>
      </c>
      <c r="B128" s="12">
        <v>7683.7390988354091</v>
      </c>
      <c r="C128">
        <f>SAFADModel_final_000034[[#This Row],[Whole Building:Facility Total Electric Demand Power '[W'](Hourly) ]]/1000</f>
        <v>7.6837390988354093</v>
      </c>
    </row>
    <row r="129" spans="1:3" x14ac:dyDescent="0.25">
      <c r="A129" s="9" t="s">
        <v>540</v>
      </c>
      <c r="B129" s="12">
        <v>7708.6187831969582</v>
      </c>
      <c r="C129">
        <f>SAFADModel_final_000034[[#This Row],[Whole Building:Facility Total Electric Demand Power '[W'](Hourly) ]]/1000</f>
        <v>7.7086187831969584</v>
      </c>
    </row>
    <row r="130" spans="1:3" x14ac:dyDescent="0.25">
      <c r="A130" s="9" t="s">
        <v>541</v>
      </c>
      <c r="B130" s="12">
        <v>37504.78703326996</v>
      </c>
      <c r="C130">
        <f>SAFADModel_final_000034[[#This Row],[Whole Building:Facility Total Electric Demand Power '[W'](Hourly) ]]/1000</f>
        <v>37.504787033269963</v>
      </c>
    </row>
    <row r="131" spans="1:3" x14ac:dyDescent="0.25">
      <c r="A131" s="9" t="s">
        <v>542</v>
      </c>
      <c r="B131" s="12">
        <v>54237.705121750885</v>
      </c>
      <c r="C131">
        <f>SAFADModel_final_000034[[#This Row],[Whole Building:Facility Total Electric Demand Power '[W'](Hourly) ]]/1000</f>
        <v>54.237705121750885</v>
      </c>
    </row>
    <row r="132" spans="1:3" x14ac:dyDescent="0.25">
      <c r="A132" s="9" t="s">
        <v>543</v>
      </c>
      <c r="B132" s="12">
        <v>63943.057257274551</v>
      </c>
      <c r="C132">
        <f>SAFADModel_final_000034[[#This Row],[Whole Building:Facility Total Electric Demand Power '[W'](Hourly) ]]/1000</f>
        <v>63.943057257274553</v>
      </c>
    </row>
    <row r="133" spans="1:3" x14ac:dyDescent="0.25">
      <c r="A133" s="9" t="s">
        <v>544</v>
      </c>
      <c r="B133" s="12">
        <v>57053.288562237452</v>
      </c>
      <c r="C133">
        <f>SAFADModel_final_000034[[#This Row],[Whole Building:Facility Total Electric Demand Power '[W'](Hourly) ]]/1000</f>
        <v>57.053288562237455</v>
      </c>
    </row>
    <row r="134" spans="1:3" x14ac:dyDescent="0.25">
      <c r="A134" s="9" t="s">
        <v>545</v>
      </c>
      <c r="B134" s="12">
        <v>49047.393346307079</v>
      </c>
      <c r="C134">
        <f>SAFADModel_final_000034[[#This Row],[Whole Building:Facility Total Electric Demand Power '[W'](Hourly) ]]/1000</f>
        <v>49.047393346307082</v>
      </c>
    </row>
    <row r="135" spans="1:3" x14ac:dyDescent="0.25">
      <c r="A135" s="9" t="s">
        <v>546</v>
      </c>
      <c r="B135" s="12">
        <v>43657.28670667173</v>
      </c>
      <c r="C135">
        <f>SAFADModel_final_000034[[#This Row],[Whole Building:Facility Total Electric Demand Power '[W'](Hourly) ]]/1000</f>
        <v>43.657286706671727</v>
      </c>
    </row>
    <row r="136" spans="1:3" x14ac:dyDescent="0.25">
      <c r="A136" s="9" t="s">
        <v>547</v>
      </c>
      <c r="B136" s="12">
        <v>45893.466652348383</v>
      </c>
      <c r="C136">
        <f>SAFADModel_final_000034[[#This Row],[Whole Building:Facility Total Electric Demand Power '[W'](Hourly) ]]/1000</f>
        <v>45.89346665234838</v>
      </c>
    </row>
    <row r="137" spans="1:3" x14ac:dyDescent="0.25">
      <c r="A137" s="9" t="s">
        <v>548</v>
      </c>
      <c r="B137" s="12">
        <v>41795.95989627482</v>
      </c>
      <c r="C137">
        <f>SAFADModel_final_000034[[#This Row],[Whole Building:Facility Total Electric Demand Power '[W'](Hourly) ]]/1000</f>
        <v>41.795959896274823</v>
      </c>
    </row>
    <row r="138" spans="1:3" x14ac:dyDescent="0.25">
      <c r="A138" s="9" t="s">
        <v>549</v>
      </c>
      <c r="B138" s="12">
        <v>33977.457971060918</v>
      </c>
      <c r="C138">
        <f>SAFADModel_final_000034[[#This Row],[Whole Building:Facility Total Electric Demand Power '[W'](Hourly) ]]/1000</f>
        <v>33.977457971060915</v>
      </c>
    </row>
    <row r="139" spans="1:3" x14ac:dyDescent="0.25">
      <c r="A139" s="9" t="s">
        <v>550</v>
      </c>
      <c r="B139" s="12">
        <v>32104.602881668583</v>
      </c>
      <c r="C139">
        <f>SAFADModel_final_000034[[#This Row],[Whole Building:Facility Total Electric Demand Power '[W'](Hourly) ]]/1000</f>
        <v>32.104602881668583</v>
      </c>
    </row>
    <row r="140" spans="1:3" x14ac:dyDescent="0.25">
      <c r="A140" s="9" t="s">
        <v>551</v>
      </c>
      <c r="B140" s="12">
        <v>26101.808086572903</v>
      </c>
      <c r="C140">
        <f>SAFADModel_final_000034[[#This Row],[Whole Building:Facility Total Electric Demand Power '[W'](Hourly) ]]/1000</f>
        <v>26.101808086572902</v>
      </c>
    </row>
    <row r="141" spans="1:3" x14ac:dyDescent="0.25">
      <c r="A141" s="9" t="s">
        <v>552</v>
      </c>
      <c r="B141" s="12">
        <v>10188.694879135282</v>
      </c>
      <c r="C141">
        <f>SAFADModel_final_000034[[#This Row],[Whole Building:Facility Total Electric Demand Power '[W'](Hourly) ]]/1000</f>
        <v>10.188694879135282</v>
      </c>
    </row>
    <row r="142" spans="1:3" x14ac:dyDescent="0.25">
      <c r="A142" s="9" t="s">
        <v>553</v>
      </c>
      <c r="B142" s="12">
        <v>10102.981216976443</v>
      </c>
      <c r="C142">
        <f>SAFADModel_final_000034[[#This Row],[Whole Building:Facility Total Electric Demand Power '[W'](Hourly) ]]/1000</f>
        <v>10.102981216976442</v>
      </c>
    </row>
    <row r="143" spans="1:3" x14ac:dyDescent="0.25">
      <c r="A143" s="9" t="s">
        <v>554</v>
      </c>
      <c r="B143" s="12">
        <v>8114.9836804143442</v>
      </c>
      <c r="C143">
        <f>SAFADModel_final_000034[[#This Row],[Whole Building:Facility Total Electric Demand Power '[W'](Hourly) ]]/1000</f>
        <v>8.114983680414344</v>
      </c>
    </row>
    <row r="144" spans="1:3" x14ac:dyDescent="0.25">
      <c r="A144" s="9" t="s">
        <v>555</v>
      </c>
      <c r="B144" s="12">
        <v>7903.3832906877933</v>
      </c>
      <c r="C144">
        <f>SAFADModel_final_000034[[#This Row],[Whole Building:Facility Total Electric Demand Power '[W'](Hourly) ]]/1000</f>
        <v>7.9033832906877937</v>
      </c>
    </row>
    <row r="145" spans="1:3" x14ac:dyDescent="0.25">
      <c r="A145" s="9" t="s">
        <v>556</v>
      </c>
      <c r="B145" s="12">
        <v>7846.7236396298676</v>
      </c>
      <c r="C145">
        <f>SAFADModel_final_000034[[#This Row],[Whole Building:Facility Total Electric Demand Power '[W'](Hourly) ]]/1000</f>
        <v>7.8467236396298681</v>
      </c>
    </row>
    <row r="146" spans="1:3" x14ac:dyDescent="0.25">
      <c r="A146" s="9" t="s">
        <v>557</v>
      </c>
      <c r="B146" s="12">
        <v>7824.3903777481291</v>
      </c>
      <c r="C146">
        <f>SAFADModel_final_000034[[#This Row],[Whole Building:Facility Total Electric Demand Power '[W'](Hourly) ]]/1000</f>
        <v>7.824390377748129</v>
      </c>
    </row>
    <row r="147" spans="1:3" x14ac:dyDescent="0.25">
      <c r="A147" s="9" t="s">
        <v>558</v>
      </c>
      <c r="B147" s="12">
        <v>7806.9777627762987</v>
      </c>
      <c r="C147">
        <f>SAFADModel_final_000034[[#This Row],[Whole Building:Facility Total Electric Demand Power '[W'](Hourly) ]]/1000</f>
        <v>7.8069777627762988</v>
      </c>
    </row>
    <row r="148" spans="1:3" x14ac:dyDescent="0.25">
      <c r="A148" s="9" t="s">
        <v>559</v>
      </c>
      <c r="B148" s="12">
        <v>7796.1330726691704</v>
      </c>
      <c r="C148">
        <f>SAFADModel_final_000034[[#This Row],[Whole Building:Facility Total Electric Demand Power '[W'](Hourly) ]]/1000</f>
        <v>7.7961330726691704</v>
      </c>
    </row>
    <row r="149" spans="1:3" x14ac:dyDescent="0.25">
      <c r="A149" s="9" t="s">
        <v>560</v>
      </c>
      <c r="B149" s="12">
        <v>7789.8798452276924</v>
      </c>
      <c r="C149">
        <f>SAFADModel_final_000034[[#This Row],[Whole Building:Facility Total Electric Demand Power '[W'](Hourly) ]]/1000</f>
        <v>7.7898798452276923</v>
      </c>
    </row>
    <row r="150" spans="1:3" x14ac:dyDescent="0.25">
      <c r="A150" s="9" t="s">
        <v>561</v>
      </c>
      <c r="B150" s="12">
        <v>7778.289447183608</v>
      </c>
      <c r="C150">
        <f>SAFADModel_final_000034[[#This Row],[Whole Building:Facility Total Electric Demand Power '[W'](Hourly) ]]/1000</f>
        <v>7.7782894471836084</v>
      </c>
    </row>
    <row r="151" spans="1:3" x14ac:dyDescent="0.25">
      <c r="A151" s="9" t="s">
        <v>562</v>
      </c>
      <c r="B151" s="12">
        <v>7802.6939368802587</v>
      </c>
      <c r="C151">
        <f>SAFADModel_final_000034[[#This Row],[Whole Building:Facility Total Electric Demand Power '[W'](Hourly) ]]/1000</f>
        <v>7.8026939368802584</v>
      </c>
    </row>
    <row r="152" spans="1:3" x14ac:dyDescent="0.25">
      <c r="A152" s="9" t="s">
        <v>563</v>
      </c>
      <c r="B152" s="12">
        <v>7885.103923048071</v>
      </c>
      <c r="C152">
        <f>SAFADModel_final_000034[[#This Row],[Whole Building:Facility Total Electric Demand Power '[W'](Hourly) ]]/1000</f>
        <v>7.8851039230480708</v>
      </c>
    </row>
    <row r="153" spans="1:3" x14ac:dyDescent="0.25">
      <c r="A153" s="9" t="s">
        <v>564</v>
      </c>
      <c r="B153" s="12">
        <v>7984.1705872518614</v>
      </c>
      <c r="C153">
        <f>SAFADModel_final_000034[[#This Row],[Whole Building:Facility Total Electric Demand Power '[W'](Hourly) ]]/1000</f>
        <v>7.9841705872518611</v>
      </c>
    </row>
    <row r="154" spans="1:3" x14ac:dyDescent="0.25">
      <c r="A154" s="9" t="s">
        <v>565</v>
      </c>
      <c r="B154" s="12">
        <v>8061.4524439172774</v>
      </c>
      <c r="C154">
        <f>SAFADModel_final_000034[[#This Row],[Whole Building:Facility Total Electric Demand Power '[W'](Hourly) ]]/1000</f>
        <v>8.0614524439172772</v>
      </c>
    </row>
    <row r="155" spans="1:3" x14ac:dyDescent="0.25">
      <c r="A155" s="9" t="s">
        <v>566</v>
      </c>
      <c r="B155" s="12">
        <v>8098.5881096810081</v>
      </c>
      <c r="C155">
        <f>SAFADModel_final_000034[[#This Row],[Whole Building:Facility Total Electric Demand Power '[W'](Hourly) ]]/1000</f>
        <v>8.0985881096810086</v>
      </c>
    </row>
    <row r="156" spans="1:3" x14ac:dyDescent="0.25">
      <c r="A156" s="9" t="s">
        <v>567</v>
      </c>
      <c r="B156" s="12">
        <v>8119.3708428438049</v>
      </c>
      <c r="C156">
        <f>SAFADModel_final_000034[[#This Row],[Whole Building:Facility Total Electric Demand Power '[W'](Hourly) ]]/1000</f>
        <v>8.1193708428438054</v>
      </c>
    </row>
    <row r="157" spans="1:3" x14ac:dyDescent="0.25">
      <c r="A157" s="9" t="s">
        <v>568</v>
      </c>
      <c r="B157" s="12">
        <v>8126.4664670834218</v>
      </c>
      <c r="C157">
        <f>SAFADModel_final_000034[[#This Row],[Whole Building:Facility Total Electric Demand Power '[W'](Hourly) ]]/1000</f>
        <v>8.1264664670834215</v>
      </c>
    </row>
    <row r="158" spans="1:3" x14ac:dyDescent="0.25">
      <c r="A158" s="9" t="s">
        <v>569</v>
      </c>
      <c r="B158" s="12">
        <v>8134.7729737317086</v>
      </c>
      <c r="C158">
        <f>SAFADModel_final_000034[[#This Row],[Whole Building:Facility Total Electric Demand Power '[W'](Hourly) ]]/1000</f>
        <v>8.1347729737317085</v>
      </c>
    </row>
    <row r="159" spans="1:3" x14ac:dyDescent="0.25">
      <c r="A159" s="9" t="s">
        <v>570</v>
      </c>
      <c r="B159" s="12">
        <v>8151.430520246613</v>
      </c>
      <c r="C159">
        <f>SAFADModel_final_000034[[#This Row],[Whole Building:Facility Total Electric Demand Power '[W'](Hourly) ]]/1000</f>
        <v>8.1514305202466133</v>
      </c>
    </row>
    <row r="160" spans="1:3" x14ac:dyDescent="0.25">
      <c r="A160" s="9" t="s">
        <v>571</v>
      </c>
      <c r="B160" s="12">
        <v>8179.0699367440611</v>
      </c>
      <c r="C160">
        <f>SAFADModel_final_000034[[#This Row],[Whole Building:Facility Total Electric Demand Power '[W'](Hourly) ]]/1000</f>
        <v>8.1790699367440602</v>
      </c>
    </row>
    <row r="161" spans="1:3" x14ac:dyDescent="0.25">
      <c r="A161" s="9" t="s">
        <v>572</v>
      </c>
      <c r="B161" s="12">
        <v>8209.3280243292629</v>
      </c>
      <c r="C161">
        <f>SAFADModel_final_000034[[#This Row],[Whole Building:Facility Total Electric Demand Power '[W'](Hourly) ]]/1000</f>
        <v>8.2093280243292632</v>
      </c>
    </row>
    <row r="162" spans="1:3" x14ac:dyDescent="0.25">
      <c r="A162" s="9" t="s">
        <v>573</v>
      </c>
      <c r="B162" s="12">
        <v>8229.3033931091104</v>
      </c>
      <c r="C162">
        <f>SAFADModel_final_000034[[#This Row],[Whole Building:Facility Total Electric Demand Power '[W'](Hourly) ]]/1000</f>
        <v>8.2293033931091095</v>
      </c>
    </row>
    <row r="163" spans="1:3" x14ac:dyDescent="0.25">
      <c r="A163" s="9" t="s">
        <v>574</v>
      </c>
      <c r="B163" s="12">
        <v>8223.8751088200534</v>
      </c>
      <c r="C163">
        <f>SAFADModel_final_000034[[#This Row],[Whole Building:Facility Total Electric Demand Power '[W'](Hourly) ]]/1000</f>
        <v>8.223875108820053</v>
      </c>
    </row>
    <row r="164" spans="1:3" x14ac:dyDescent="0.25">
      <c r="A164" s="9" t="s">
        <v>575</v>
      </c>
      <c r="B164" s="12">
        <v>8198.8990260579576</v>
      </c>
      <c r="C164">
        <f>SAFADModel_final_000034[[#This Row],[Whole Building:Facility Total Electric Demand Power '[W'](Hourly) ]]/1000</f>
        <v>8.1988990260579584</v>
      </c>
    </row>
    <row r="165" spans="1:3" x14ac:dyDescent="0.25">
      <c r="A165" s="9" t="s">
        <v>576</v>
      </c>
      <c r="B165" s="12">
        <v>8167.8007578723309</v>
      </c>
      <c r="C165">
        <f>SAFADModel_final_000034[[#This Row],[Whole Building:Facility Total Electric Demand Power '[W'](Hourly) ]]/1000</f>
        <v>8.1678007578723317</v>
      </c>
    </row>
    <row r="166" spans="1:3" x14ac:dyDescent="0.25">
      <c r="A166" s="9" t="s">
        <v>577</v>
      </c>
      <c r="B166" s="12">
        <v>8144.8786167473272</v>
      </c>
      <c r="C166">
        <f>SAFADModel_final_000034[[#This Row],[Whole Building:Facility Total Electric Demand Power '[W'](Hourly) ]]/1000</f>
        <v>8.1448786167473273</v>
      </c>
    </row>
    <row r="167" spans="1:3" x14ac:dyDescent="0.25">
      <c r="A167" s="9" t="s">
        <v>578</v>
      </c>
      <c r="B167" s="12">
        <v>8101.4512583246787</v>
      </c>
      <c r="C167">
        <f>SAFADModel_final_000034[[#This Row],[Whole Building:Facility Total Electric Demand Power '[W'](Hourly) ]]/1000</f>
        <v>8.1014512583246781</v>
      </c>
    </row>
    <row r="168" spans="1:3" x14ac:dyDescent="0.25">
      <c r="A168" s="9" t="s">
        <v>579</v>
      </c>
      <c r="B168" s="12">
        <v>8051.7040051317699</v>
      </c>
      <c r="C168">
        <f>SAFADModel_final_000034[[#This Row],[Whole Building:Facility Total Electric Demand Power '[W'](Hourly) ]]/1000</f>
        <v>8.0517040051317696</v>
      </c>
    </row>
    <row r="169" spans="1:3" x14ac:dyDescent="0.25">
      <c r="A169" s="9" t="s">
        <v>580</v>
      </c>
      <c r="B169" s="12">
        <v>8008.394782277669</v>
      </c>
      <c r="C169">
        <f>SAFADModel_final_000034[[#This Row],[Whole Building:Facility Total Electric Demand Power '[W'](Hourly) ]]/1000</f>
        <v>8.0083947822776693</v>
      </c>
    </row>
    <row r="170" spans="1:3" x14ac:dyDescent="0.25">
      <c r="A170" s="9" t="s">
        <v>121</v>
      </c>
      <c r="B170" s="12">
        <v>7989.2611305059681</v>
      </c>
      <c r="C170">
        <f>SAFADModel_final_000034[[#This Row],[Whole Building:Facility Total Electric Demand Power '[W'](Hourly) ]]/1000</f>
        <v>7.9892611305059678</v>
      </c>
    </row>
    <row r="171" spans="1:3" x14ac:dyDescent="0.25">
      <c r="A171" s="9" t="s">
        <v>122</v>
      </c>
      <c r="B171" s="12">
        <v>7970.6384824437764</v>
      </c>
      <c r="C171">
        <f>SAFADModel_final_000034[[#This Row],[Whole Building:Facility Total Electric Demand Power '[W'](Hourly) ]]/1000</f>
        <v>7.9706384824437766</v>
      </c>
    </row>
    <row r="172" spans="1:3" x14ac:dyDescent="0.25">
      <c r="A172" s="9" t="s">
        <v>123</v>
      </c>
      <c r="B172" s="12">
        <v>7938.6553014549463</v>
      </c>
      <c r="C172">
        <f>SAFADModel_final_000034[[#This Row],[Whole Building:Facility Total Electric Demand Power '[W'](Hourly) ]]/1000</f>
        <v>7.9386553014549461</v>
      </c>
    </row>
    <row r="173" spans="1:3" x14ac:dyDescent="0.25">
      <c r="A173" s="9" t="s">
        <v>124</v>
      </c>
      <c r="B173" s="12">
        <v>7897.3347151072003</v>
      </c>
      <c r="C173">
        <f>SAFADModel_final_000034[[#This Row],[Whole Building:Facility Total Electric Demand Power '[W'](Hourly) ]]/1000</f>
        <v>7.8973347151072</v>
      </c>
    </row>
    <row r="174" spans="1:3" x14ac:dyDescent="0.25">
      <c r="A174" s="9" t="s">
        <v>125</v>
      </c>
      <c r="B174" s="12">
        <v>7849.6421501941395</v>
      </c>
      <c r="C174">
        <f>SAFADModel_final_000034[[#This Row],[Whole Building:Facility Total Electric Demand Power '[W'](Hourly) ]]/1000</f>
        <v>7.8496421501941391</v>
      </c>
    </row>
    <row r="175" spans="1:3" x14ac:dyDescent="0.25">
      <c r="A175" s="9" t="s">
        <v>126</v>
      </c>
      <c r="B175" s="12">
        <v>7834.7319290010528</v>
      </c>
      <c r="C175">
        <f>SAFADModel_final_000034[[#This Row],[Whole Building:Facility Total Electric Demand Power '[W'](Hourly) ]]/1000</f>
        <v>7.8347319290010526</v>
      </c>
    </row>
    <row r="176" spans="1:3" x14ac:dyDescent="0.25">
      <c r="A176" s="9" t="s">
        <v>127</v>
      </c>
      <c r="B176" s="12">
        <v>7872.9466683199462</v>
      </c>
      <c r="C176">
        <f>SAFADModel_final_000034[[#This Row],[Whole Building:Facility Total Electric Demand Power '[W'](Hourly) ]]/1000</f>
        <v>7.8729466683199458</v>
      </c>
    </row>
    <row r="177" spans="1:3" x14ac:dyDescent="0.25">
      <c r="A177" s="9" t="s">
        <v>128</v>
      </c>
      <c r="B177" s="12">
        <v>28940.658493566578</v>
      </c>
      <c r="C177">
        <f>SAFADModel_final_000034[[#This Row],[Whole Building:Facility Total Electric Demand Power '[W'](Hourly) ]]/1000</f>
        <v>28.940658493566577</v>
      </c>
    </row>
    <row r="178" spans="1:3" x14ac:dyDescent="0.25">
      <c r="A178" s="9" t="s">
        <v>129</v>
      </c>
      <c r="B178" s="12">
        <v>73160.755059829055</v>
      </c>
      <c r="C178">
        <f>SAFADModel_final_000034[[#This Row],[Whole Building:Facility Total Electric Demand Power '[W'](Hourly) ]]/1000</f>
        <v>73.160755059829057</v>
      </c>
    </row>
    <row r="179" spans="1:3" x14ac:dyDescent="0.25">
      <c r="A179" s="9" t="s">
        <v>130</v>
      </c>
      <c r="B179" s="12">
        <v>119940.46998476035</v>
      </c>
      <c r="C179">
        <f>SAFADModel_final_000034[[#This Row],[Whole Building:Facility Total Electric Demand Power '[W'](Hourly) ]]/1000</f>
        <v>119.94046998476034</v>
      </c>
    </row>
    <row r="180" spans="1:3" x14ac:dyDescent="0.25">
      <c r="A180" s="9" t="s">
        <v>131</v>
      </c>
      <c r="B180" s="12">
        <v>116066.13368807566</v>
      </c>
      <c r="C180">
        <f>SAFADModel_final_000034[[#This Row],[Whole Building:Facility Total Electric Demand Power '[W'](Hourly) ]]/1000</f>
        <v>116.06613368807565</v>
      </c>
    </row>
    <row r="181" spans="1:3" x14ac:dyDescent="0.25">
      <c r="A181" s="9" t="s">
        <v>132</v>
      </c>
      <c r="B181" s="12">
        <v>156422.03469329802</v>
      </c>
      <c r="C181">
        <f>SAFADModel_final_000034[[#This Row],[Whole Building:Facility Total Electric Demand Power '[W'](Hourly) ]]/1000</f>
        <v>156.42203469329803</v>
      </c>
    </row>
    <row r="182" spans="1:3" x14ac:dyDescent="0.25">
      <c r="A182" s="9" t="s">
        <v>133</v>
      </c>
      <c r="B182" s="12">
        <v>155686.75409620939</v>
      </c>
      <c r="C182">
        <f>SAFADModel_final_000034[[#This Row],[Whole Building:Facility Total Electric Demand Power '[W'](Hourly) ]]/1000</f>
        <v>155.6867540962094</v>
      </c>
    </row>
    <row r="183" spans="1:3" x14ac:dyDescent="0.25">
      <c r="A183" s="9" t="s">
        <v>134</v>
      </c>
      <c r="B183" s="12">
        <v>167940.72809982361</v>
      </c>
      <c r="C183">
        <f>SAFADModel_final_000034[[#This Row],[Whole Building:Facility Total Electric Demand Power '[W'](Hourly) ]]/1000</f>
        <v>167.94072809982362</v>
      </c>
    </row>
    <row r="184" spans="1:3" x14ac:dyDescent="0.25">
      <c r="A184" s="9" t="s">
        <v>135</v>
      </c>
      <c r="B184" s="12">
        <v>174363.41126797046</v>
      </c>
      <c r="C184">
        <f>SAFADModel_final_000034[[#This Row],[Whole Building:Facility Total Electric Demand Power '[W'](Hourly) ]]/1000</f>
        <v>174.36341126797046</v>
      </c>
    </row>
    <row r="185" spans="1:3" x14ac:dyDescent="0.25">
      <c r="A185" s="9" t="s">
        <v>136</v>
      </c>
      <c r="B185" s="12">
        <v>162646.5651768558</v>
      </c>
      <c r="C185">
        <f>SAFADModel_final_000034[[#This Row],[Whole Building:Facility Total Electric Demand Power '[W'](Hourly) ]]/1000</f>
        <v>162.6465651768558</v>
      </c>
    </row>
    <row r="186" spans="1:3" x14ac:dyDescent="0.25">
      <c r="A186" s="9" t="s">
        <v>137</v>
      </c>
      <c r="B186" s="12">
        <v>144786.12373005165</v>
      </c>
      <c r="C186">
        <f>SAFADModel_final_000034[[#This Row],[Whole Building:Facility Total Electric Demand Power '[W'](Hourly) ]]/1000</f>
        <v>144.78612373005166</v>
      </c>
    </row>
    <row r="187" spans="1:3" x14ac:dyDescent="0.25">
      <c r="A187" s="9" t="s">
        <v>138</v>
      </c>
      <c r="B187" s="12">
        <v>52186.797628917237</v>
      </c>
      <c r="C187">
        <f>SAFADModel_final_000034[[#This Row],[Whole Building:Facility Total Electric Demand Power '[W'](Hourly) ]]/1000</f>
        <v>52.186797628917233</v>
      </c>
    </row>
    <row r="188" spans="1:3" x14ac:dyDescent="0.25">
      <c r="A188" s="9" t="s">
        <v>139</v>
      </c>
      <c r="B188" s="12">
        <v>25730.657681640314</v>
      </c>
      <c r="C188">
        <f>SAFADModel_final_000034[[#This Row],[Whole Building:Facility Total Electric Demand Power '[W'](Hourly) ]]/1000</f>
        <v>25.730657681640313</v>
      </c>
    </row>
    <row r="189" spans="1:3" x14ac:dyDescent="0.25">
      <c r="A189" s="9" t="s">
        <v>140</v>
      </c>
      <c r="B189" s="12">
        <v>10839.54095582116</v>
      </c>
      <c r="C189">
        <f>SAFADModel_final_000034[[#This Row],[Whole Building:Facility Total Electric Demand Power '[W'](Hourly) ]]/1000</f>
        <v>10.83954095582116</v>
      </c>
    </row>
    <row r="190" spans="1:3" x14ac:dyDescent="0.25">
      <c r="A190" s="9" t="s">
        <v>141</v>
      </c>
      <c r="B190" s="12">
        <v>8410.4792968776364</v>
      </c>
      <c r="C190">
        <f>SAFADModel_final_000034[[#This Row],[Whole Building:Facility Total Electric Demand Power '[W'](Hourly) ]]/1000</f>
        <v>8.4104792968776358</v>
      </c>
    </row>
    <row r="191" spans="1:3" x14ac:dyDescent="0.25">
      <c r="A191" s="9" t="s">
        <v>142</v>
      </c>
      <c r="B191" s="12">
        <v>7995.2971692907204</v>
      </c>
      <c r="C191">
        <f>SAFADModel_final_000034[[#This Row],[Whole Building:Facility Total Electric Demand Power '[W'](Hourly) ]]/1000</f>
        <v>7.99529716929072</v>
      </c>
    </row>
    <row r="192" spans="1:3" x14ac:dyDescent="0.25">
      <c r="A192" s="9" t="s">
        <v>143</v>
      </c>
      <c r="B192" s="12">
        <v>8002.6615405908888</v>
      </c>
      <c r="C192">
        <f>SAFADModel_final_000034[[#This Row],[Whole Building:Facility Total Electric Demand Power '[W'](Hourly) ]]/1000</f>
        <v>8.0026615405908892</v>
      </c>
    </row>
    <row r="193" spans="1:3" x14ac:dyDescent="0.25">
      <c r="A193" s="9" t="s">
        <v>144</v>
      </c>
      <c r="B193" s="12">
        <v>7994.4218979253556</v>
      </c>
      <c r="C193">
        <f>SAFADModel_final_000034[[#This Row],[Whole Building:Facility Total Electric Demand Power '[W'](Hourly) ]]/1000</f>
        <v>7.9944218979253554</v>
      </c>
    </row>
    <row r="194" spans="1:3" x14ac:dyDescent="0.25">
      <c r="A194" s="9" t="s">
        <v>145</v>
      </c>
      <c r="B194" s="12">
        <v>7973.7045977839234</v>
      </c>
      <c r="C194">
        <f>SAFADModel_final_000034[[#This Row],[Whole Building:Facility Total Electric Demand Power '[W'](Hourly) ]]/1000</f>
        <v>7.9737045977839234</v>
      </c>
    </row>
    <row r="195" spans="1:3" x14ac:dyDescent="0.25">
      <c r="A195" s="9" t="s">
        <v>146</v>
      </c>
      <c r="B195" s="12">
        <v>7953.77503899985</v>
      </c>
      <c r="C195">
        <f>SAFADModel_final_000034[[#This Row],[Whole Building:Facility Total Electric Demand Power '[W'](Hourly) ]]/1000</f>
        <v>7.9537750389998498</v>
      </c>
    </row>
    <row r="196" spans="1:3" x14ac:dyDescent="0.25">
      <c r="A196" s="9" t="s">
        <v>147</v>
      </c>
      <c r="B196" s="12">
        <v>7933.3736893287087</v>
      </c>
      <c r="C196">
        <f>SAFADModel_final_000034[[#This Row],[Whole Building:Facility Total Electric Demand Power '[W'](Hourly) ]]/1000</f>
        <v>7.9333736893287083</v>
      </c>
    </row>
    <row r="197" spans="1:3" x14ac:dyDescent="0.25">
      <c r="A197" s="9" t="s">
        <v>148</v>
      </c>
      <c r="B197" s="12">
        <v>7913.7931764433333</v>
      </c>
      <c r="C197">
        <f>SAFADModel_final_000034[[#This Row],[Whole Building:Facility Total Electric Demand Power '[W'](Hourly) ]]/1000</f>
        <v>7.9137931764433329</v>
      </c>
    </row>
    <row r="198" spans="1:3" x14ac:dyDescent="0.25">
      <c r="A198" s="9" t="s">
        <v>149</v>
      </c>
      <c r="B198" s="12">
        <v>7891.5737565817444</v>
      </c>
      <c r="C198">
        <f>SAFADModel_final_000034[[#This Row],[Whole Building:Facility Total Electric Demand Power '[W'](Hourly) ]]/1000</f>
        <v>7.8915737565817441</v>
      </c>
    </row>
    <row r="199" spans="1:3" x14ac:dyDescent="0.25">
      <c r="A199" s="9" t="s">
        <v>150</v>
      </c>
      <c r="B199" s="12">
        <v>7894.8574248794548</v>
      </c>
      <c r="C199">
        <f>SAFADModel_final_000034[[#This Row],[Whole Building:Facility Total Electric Demand Power '[W'](Hourly) ]]/1000</f>
        <v>7.8948574248794552</v>
      </c>
    </row>
    <row r="200" spans="1:3" x14ac:dyDescent="0.25">
      <c r="A200" s="9" t="s">
        <v>151</v>
      </c>
      <c r="B200" s="12">
        <v>7924.8716717295983</v>
      </c>
      <c r="C200">
        <f>SAFADModel_final_000034[[#This Row],[Whole Building:Facility Total Electric Demand Power '[W'](Hourly) ]]/1000</f>
        <v>7.9248716717295986</v>
      </c>
    </row>
    <row r="201" spans="1:3" x14ac:dyDescent="0.25">
      <c r="A201" s="9" t="s">
        <v>152</v>
      </c>
      <c r="B201" s="12">
        <v>7971.6825675285145</v>
      </c>
      <c r="C201">
        <f>SAFADModel_final_000034[[#This Row],[Whole Building:Facility Total Electric Demand Power '[W'](Hourly) ]]/1000</f>
        <v>7.9716825675285143</v>
      </c>
    </row>
    <row r="202" spans="1:3" x14ac:dyDescent="0.25">
      <c r="A202" s="9" t="s">
        <v>153</v>
      </c>
      <c r="B202" s="12">
        <v>8006.5069665700175</v>
      </c>
      <c r="C202">
        <f>SAFADModel_final_000034[[#This Row],[Whole Building:Facility Total Electric Demand Power '[W'](Hourly) ]]/1000</f>
        <v>8.0065069665700168</v>
      </c>
    </row>
    <row r="203" spans="1:3" x14ac:dyDescent="0.25">
      <c r="A203" s="9" t="s">
        <v>154</v>
      </c>
      <c r="B203" s="12">
        <v>8093.3700559555627</v>
      </c>
      <c r="C203">
        <f>SAFADModel_final_000034[[#This Row],[Whole Building:Facility Total Electric Demand Power '[W'](Hourly) ]]/1000</f>
        <v>8.0933700559555621</v>
      </c>
    </row>
    <row r="204" spans="1:3" x14ac:dyDescent="0.25">
      <c r="A204" s="9" t="s">
        <v>155</v>
      </c>
      <c r="B204" s="12">
        <v>8174.557148781917</v>
      </c>
      <c r="C204">
        <f>SAFADModel_final_000034[[#This Row],[Whole Building:Facility Total Electric Demand Power '[W'](Hourly) ]]/1000</f>
        <v>8.1745571487819166</v>
      </c>
    </row>
    <row r="205" spans="1:3" x14ac:dyDescent="0.25">
      <c r="A205" s="9" t="s">
        <v>156</v>
      </c>
      <c r="B205" s="12">
        <v>8199.6163956659057</v>
      </c>
      <c r="C205">
        <f>SAFADModel_final_000034[[#This Row],[Whole Building:Facility Total Electric Demand Power '[W'](Hourly) ]]/1000</f>
        <v>8.1996163956659061</v>
      </c>
    </row>
    <row r="206" spans="1:3" x14ac:dyDescent="0.25">
      <c r="A206" s="9" t="s">
        <v>157</v>
      </c>
      <c r="B206" s="12">
        <v>8204.9852646183081</v>
      </c>
      <c r="C206">
        <f>SAFADModel_final_000034[[#This Row],[Whole Building:Facility Total Electric Demand Power '[W'](Hourly) ]]/1000</f>
        <v>8.2049852646183083</v>
      </c>
    </row>
    <row r="207" spans="1:3" x14ac:dyDescent="0.25">
      <c r="A207" s="9" t="s">
        <v>158</v>
      </c>
      <c r="B207" s="12">
        <v>8194.861320378548</v>
      </c>
      <c r="C207">
        <f>SAFADModel_final_000034[[#This Row],[Whole Building:Facility Total Electric Demand Power '[W'](Hourly) ]]/1000</f>
        <v>8.1948613203785481</v>
      </c>
    </row>
    <row r="208" spans="1:3" x14ac:dyDescent="0.25">
      <c r="A208" s="9" t="s">
        <v>159</v>
      </c>
      <c r="B208" s="12">
        <v>8183.0003589282533</v>
      </c>
      <c r="C208">
        <f>SAFADModel_final_000034[[#This Row],[Whole Building:Facility Total Electric Demand Power '[W'](Hourly) ]]/1000</f>
        <v>8.1830003589282541</v>
      </c>
    </row>
    <row r="209" spans="1:3" x14ac:dyDescent="0.25">
      <c r="A209" s="9" t="s">
        <v>160</v>
      </c>
      <c r="B209" s="12">
        <v>8167.8881820639663</v>
      </c>
      <c r="C209">
        <f>SAFADModel_final_000034[[#This Row],[Whole Building:Facility Total Electric Demand Power '[W'](Hourly) ]]/1000</f>
        <v>8.1678881820639671</v>
      </c>
    </row>
    <row r="210" spans="1:3" x14ac:dyDescent="0.25">
      <c r="A210" s="9" t="s">
        <v>161</v>
      </c>
      <c r="B210" s="12">
        <v>8144.1973476584344</v>
      </c>
      <c r="C210">
        <f>SAFADModel_final_000034[[#This Row],[Whole Building:Facility Total Electric Demand Power '[W'](Hourly) ]]/1000</f>
        <v>8.1441973476584337</v>
      </c>
    </row>
    <row r="211" spans="1:3" x14ac:dyDescent="0.25">
      <c r="A211" s="9" t="s">
        <v>162</v>
      </c>
      <c r="B211" s="12">
        <v>8116.6309335250889</v>
      </c>
      <c r="C211">
        <f>SAFADModel_final_000034[[#This Row],[Whole Building:Facility Total Electric Demand Power '[W'](Hourly) ]]/1000</f>
        <v>8.116630933525089</v>
      </c>
    </row>
    <row r="212" spans="1:3" x14ac:dyDescent="0.25">
      <c r="A212" s="9" t="s">
        <v>163</v>
      </c>
      <c r="B212" s="12">
        <v>8083.485325600428</v>
      </c>
      <c r="C212">
        <f>SAFADModel_final_000034[[#This Row],[Whole Building:Facility Total Electric Demand Power '[W'](Hourly) ]]/1000</f>
        <v>8.083485325600428</v>
      </c>
    </row>
    <row r="213" spans="1:3" x14ac:dyDescent="0.25">
      <c r="A213" s="9" t="s">
        <v>164</v>
      </c>
      <c r="B213" s="12">
        <v>8049.3974941222687</v>
      </c>
      <c r="C213">
        <f>SAFADModel_final_000034[[#This Row],[Whole Building:Facility Total Electric Demand Power '[W'](Hourly) ]]/1000</f>
        <v>8.0493974941222692</v>
      </c>
    </row>
    <row r="214" spans="1:3" x14ac:dyDescent="0.25">
      <c r="A214" s="9" t="s">
        <v>165</v>
      </c>
      <c r="B214" s="12">
        <v>8022.5744494818673</v>
      </c>
      <c r="C214">
        <f>SAFADModel_final_000034[[#This Row],[Whole Building:Facility Total Electric Demand Power '[W'](Hourly) ]]/1000</f>
        <v>8.0225744494818674</v>
      </c>
    </row>
    <row r="215" spans="1:3" x14ac:dyDescent="0.25">
      <c r="A215" s="9" t="s">
        <v>166</v>
      </c>
      <c r="B215" s="12">
        <v>7994.8062817307446</v>
      </c>
      <c r="C215">
        <f>SAFADModel_final_000034[[#This Row],[Whole Building:Facility Total Electric Demand Power '[W'](Hourly) ]]/1000</f>
        <v>7.9948062817307441</v>
      </c>
    </row>
    <row r="216" spans="1:3" x14ac:dyDescent="0.25">
      <c r="A216" s="9" t="s">
        <v>167</v>
      </c>
      <c r="B216" s="12">
        <v>7970.1761450393888</v>
      </c>
      <c r="C216">
        <f>SAFADModel_final_000034[[#This Row],[Whole Building:Facility Total Electric Demand Power '[W'](Hourly) ]]/1000</f>
        <v>7.9701761450393889</v>
      </c>
    </row>
    <row r="217" spans="1:3" x14ac:dyDescent="0.25">
      <c r="A217" s="9" t="s">
        <v>168</v>
      </c>
      <c r="B217" s="12">
        <v>7947.6731979729493</v>
      </c>
      <c r="C217">
        <f>SAFADModel_final_000034[[#This Row],[Whole Building:Facility Total Electric Demand Power '[W'](Hourly) ]]/1000</f>
        <v>7.9476731979729491</v>
      </c>
    </row>
    <row r="218" spans="1:3" x14ac:dyDescent="0.25">
      <c r="A218" s="9" t="s">
        <v>169</v>
      </c>
      <c r="B218" s="12">
        <v>7929.9212739308541</v>
      </c>
      <c r="C218">
        <f>SAFADModel_final_000034[[#This Row],[Whole Building:Facility Total Electric Demand Power '[W'](Hourly) ]]/1000</f>
        <v>7.9299212739308542</v>
      </c>
    </row>
    <row r="219" spans="1:3" x14ac:dyDescent="0.25">
      <c r="A219" s="9" t="s">
        <v>170</v>
      </c>
      <c r="B219" s="12">
        <v>7915.270885404826</v>
      </c>
      <c r="C219">
        <f>SAFADModel_final_000034[[#This Row],[Whole Building:Facility Total Electric Demand Power '[W'](Hourly) ]]/1000</f>
        <v>7.9152708854048264</v>
      </c>
    </row>
    <row r="220" spans="1:3" x14ac:dyDescent="0.25">
      <c r="A220" s="9" t="s">
        <v>171</v>
      </c>
      <c r="B220" s="12">
        <v>7902.2452206680728</v>
      </c>
      <c r="C220">
        <f>SAFADModel_final_000034[[#This Row],[Whole Building:Facility Total Electric Demand Power '[W'](Hourly) ]]/1000</f>
        <v>7.9022452206680729</v>
      </c>
    </row>
    <row r="221" spans="1:3" x14ac:dyDescent="0.25">
      <c r="A221" s="9" t="s">
        <v>172</v>
      </c>
      <c r="B221" s="12">
        <v>7891.8724532517517</v>
      </c>
      <c r="C221">
        <f>SAFADModel_final_000034[[#This Row],[Whole Building:Facility Total Electric Demand Power '[W'](Hourly) ]]/1000</f>
        <v>7.8918724532517519</v>
      </c>
    </row>
    <row r="222" spans="1:3" x14ac:dyDescent="0.25">
      <c r="A222" s="9" t="s">
        <v>173</v>
      </c>
      <c r="B222" s="12">
        <v>7883.8201633101426</v>
      </c>
      <c r="C222">
        <f>SAFADModel_final_000034[[#This Row],[Whole Building:Facility Total Electric Demand Power '[W'](Hourly) ]]/1000</f>
        <v>7.8838201633101423</v>
      </c>
    </row>
    <row r="223" spans="1:3" x14ac:dyDescent="0.25">
      <c r="A223" s="9" t="s">
        <v>174</v>
      </c>
      <c r="B223" s="12">
        <v>7890.2649892409281</v>
      </c>
      <c r="C223">
        <f>SAFADModel_final_000034[[#This Row],[Whole Building:Facility Total Electric Demand Power '[W'](Hourly) ]]/1000</f>
        <v>7.8902649892409285</v>
      </c>
    </row>
    <row r="224" spans="1:3" x14ac:dyDescent="0.25">
      <c r="A224" s="9" t="s">
        <v>175</v>
      </c>
      <c r="B224" s="12">
        <v>7938.3791472222974</v>
      </c>
      <c r="C224">
        <f>SAFADModel_final_000034[[#This Row],[Whole Building:Facility Total Electric Demand Power '[W'](Hourly) ]]/1000</f>
        <v>7.9383791472222978</v>
      </c>
    </row>
    <row r="225" spans="1:3" x14ac:dyDescent="0.25">
      <c r="A225" s="9" t="s">
        <v>176</v>
      </c>
      <c r="B225" s="12">
        <v>23911.986270759659</v>
      </c>
      <c r="C225">
        <f>SAFADModel_final_000034[[#This Row],[Whole Building:Facility Total Electric Demand Power '[W'](Hourly) ]]/1000</f>
        <v>23.911986270759659</v>
      </c>
    </row>
    <row r="226" spans="1:3" x14ac:dyDescent="0.25">
      <c r="A226" s="9" t="s">
        <v>177</v>
      </c>
      <c r="B226" s="12">
        <v>97499.62814341695</v>
      </c>
      <c r="C226">
        <f>SAFADModel_final_000034[[#This Row],[Whole Building:Facility Total Electric Demand Power '[W'](Hourly) ]]/1000</f>
        <v>97.499628143416956</v>
      </c>
    </row>
    <row r="227" spans="1:3" x14ac:dyDescent="0.25">
      <c r="A227" s="9" t="s">
        <v>178</v>
      </c>
      <c r="B227" s="12">
        <v>125179.74438656318</v>
      </c>
      <c r="C227">
        <f>SAFADModel_final_000034[[#This Row],[Whole Building:Facility Total Electric Demand Power '[W'](Hourly) ]]/1000</f>
        <v>125.17974438656319</v>
      </c>
    </row>
    <row r="228" spans="1:3" x14ac:dyDescent="0.25">
      <c r="A228" s="9" t="s">
        <v>179</v>
      </c>
      <c r="B228" s="12">
        <v>143955.51550312852</v>
      </c>
      <c r="C228">
        <f>SAFADModel_final_000034[[#This Row],[Whole Building:Facility Total Electric Demand Power '[W'](Hourly) ]]/1000</f>
        <v>143.95551550312854</v>
      </c>
    </row>
    <row r="229" spans="1:3" x14ac:dyDescent="0.25">
      <c r="A229" s="9" t="s">
        <v>180</v>
      </c>
      <c r="B229" s="12">
        <v>171384.12246400374</v>
      </c>
      <c r="C229">
        <f>SAFADModel_final_000034[[#This Row],[Whole Building:Facility Total Electric Demand Power '[W'](Hourly) ]]/1000</f>
        <v>171.38412246400375</v>
      </c>
    </row>
    <row r="230" spans="1:3" x14ac:dyDescent="0.25">
      <c r="A230" s="9" t="s">
        <v>181</v>
      </c>
      <c r="B230" s="12">
        <v>168689.31896474172</v>
      </c>
      <c r="C230">
        <f>SAFADModel_final_000034[[#This Row],[Whole Building:Facility Total Electric Demand Power '[W'](Hourly) ]]/1000</f>
        <v>168.68931896474172</v>
      </c>
    </row>
    <row r="231" spans="1:3" x14ac:dyDescent="0.25">
      <c r="A231" s="9" t="s">
        <v>182</v>
      </c>
      <c r="B231" s="12">
        <v>165255.32239638464</v>
      </c>
      <c r="C231">
        <f>SAFADModel_final_000034[[#This Row],[Whole Building:Facility Total Electric Demand Power '[W'](Hourly) ]]/1000</f>
        <v>165.25532239638463</v>
      </c>
    </row>
    <row r="232" spans="1:3" x14ac:dyDescent="0.25">
      <c r="A232" s="9" t="s">
        <v>183</v>
      </c>
      <c r="B232" s="12">
        <v>170605.03058739856</v>
      </c>
      <c r="C232">
        <f>SAFADModel_final_000034[[#This Row],[Whole Building:Facility Total Electric Demand Power '[W'](Hourly) ]]/1000</f>
        <v>170.60503058739857</v>
      </c>
    </row>
    <row r="233" spans="1:3" x14ac:dyDescent="0.25">
      <c r="A233" s="9" t="s">
        <v>184</v>
      </c>
      <c r="B233" s="12">
        <v>141847.03447850837</v>
      </c>
      <c r="C233">
        <f>SAFADModel_final_000034[[#This Row],[Whole Building:Facility Total Electric Demand Power '[W'](Hourly) ]]/1000</f>
        <v>141.84703447850836</v>
      </c>
    </row>
    <row r="234" spans="1:3" x14ac:dyDescent="0.25">
      <c r="A234" s="9" t="s">
        <v>185</v>
      </c>
      <c r="B234" s="12">
        <v>81036.23952314457</v>
      </c>
      <c r="C234">
        <f>SAFADModel_final_000034[[#This Row],[Whole Building:Facility Total Electric Demand Power '[W'](Hourly) ]]/1000</f>
        <v>81.036239523144573</v>
      </c>
    </row>
    <row r="235" spans="1:3" x14ac:dyDescent="0.25">
      <c r="A235" s="9" t="s">
        <v>186</v>
      </c>
      <c r="B235" s="12">
        <v>48734.895113567502</v>
      </c>
      <c r="C235">
        <f>SAFADModel_final_000034[[#This Row],[Whole Building:Facility Total Electric Demand Power '[W'](Hourly) ]]/1000</f>
        <v>48.734895113567504</v>
      </c>
    </row>
    <row r="236" spans="1:3" x14ac:dyDescent="0.25">
      <c r="A236" s="9" t="s">
        <v>187</v>
      </c>
      <c r="B236" s="12">
        <v>21596.850235729657</v>
      </c>
      <c r="C236">
        <f>SAFADModel_final_000034[[#This Row],[Whole Building:Facility Total Electric Demand Power '[W'](Hourly) ]]/1000</f>
        <v>21.596850235729658</v>
      </c>
    </row>
    <row r="237" spans="1:3" x14ac:dyDescent="0.25">
      <c r="A237" s="9" t="s">
        <v>188</v>
      </c>
      <c r="B237" s="12">
        <v>8810.0186358739029</v>
      </c>
      <c r="C237">
        <f>SAFADModel_final_000034[[#This Row],[Whole Building:Facility Total Electric Demand Power '[W'](Hourly) ]]/1000</f>
        <v>8.8100186358739023</v>
      </c>
    </row>
    <row r="238" spans="1:3" x14ac:dyDescent="0.25">
      <c r="A238" s="9" t="s">
        <v>189</v>
      </c>
      <c r="B238" s="12">
        <v>8369.5347006741886</v>
      </c>
      <c r="C238">
        <f>SAFADModel_final_000034[[#This Row],[Whole Building:Facility Total Electric Demand Power '[W'](Hourly) ]]/1000</f>
        <v>8.3695347006741887</v>
      </c>
    </row>
    <row r="239" spans="1:3" x14ac:dyDescent="0.25">
      <c r="A239" s="9" t="s">
        <v>190</v>
      </c>
      <c r="B239" s="12">
        <v>7947.6826158957474</v>
      </c>
      <c r="C239">
        <f>SAFADModel_final_000034[[#This Row],[Whole Building:Facility Total Electric Demand Power '[W'](Hourly) ]]/1000</f>
        <v>7.9476826158957472</v>
      </c>
    </row>
    <row r="240" spans="1:3" x14ac:dyDescent="0.25">
      <c r="A240" s="9" t="s">
        <v>191</v>
      </c>
      <c r="B240" s="12">
        <v>7943.9712728087316</v>
      </c>
      <c r="C240">
        <f>SAFADModel_final_000034[[#This Row],[Whole Building:Facility Total Electric Demand Power '[W'](Hourly) ]]/1000</f>
        <v>7.9439712728087315</v>
      </c>
    </row>
    <row r="241" spans="1:3" x14ac:dyDescent="0.25">
      <c r="A241" s="9" t="s">
        <v>192</v>
      </c>
      <c r="B241" s="12">
        <v>7937.0042033847558</v>
      </c>
      <c r="C241">
        <f>SAFADModel_final_000034[[#This Row],[Whole Building:Facility Total Electric Demand Power '[W'](Hourly) ]]/1000</f>
        <v>7.9370042033847561</v>
      </c>
    </row>
    <row r="242" spans="1:3" x14ac:dyDescent="0.25">
      <c r="A242" s="9" t="s">
        <v>193</v>
      </c>
      <c r="B242" s="12">
        <v>7927.0960559488822</v>
      </c>
      <c r="C242">
        <f>SAFADModel_final_000034[[#This Row],[Whole Building:Facility Total Electric Demand Power '[W'](Hourly) ]]/1000</f>
        <v>7.9270960559488826</v>
      </c>
    </row>
    <row r="243" spans="1:3" x14ac:dyDescent="0.25">
      <c r="A243" s="9" t="s">
        <v>194</v>
      </c>
      <c r="B243" s="12">
        <v>7922.8563173217299</v>
      </c>
      <c r="C243">
        <f>SAFADModel_final_000034[[#This Row],[Whole Building:Facility Total Electric Demand Power '[W'](Hourly) ]]/1000</f>
        <v>7.9228563173217301</v>
      </c>
    </row>
    <row r="244" spans="1:3" x14ac:dyDescent="0.25">
      <c r="A244" s="9" t="s">
        <v>195</v>
      </c>
      <c r="B244" s="12">
        <v>7902.6006934315947</v>
      </c>
      <c r="C244">
        <f>SAFADModel_final_000034[[#This Row],[Whole Building:Facility Total Electric Demand Power '[W'](Hourly) ]]/1000</f>
        <v>7.9026006934315944</v>
      </c>
    </row>
    <row r="245" spans="1:3" x14ac:dyDescent="0.25">
      <c r="A245" s="9" t="s">
        <v>196</v>
      </c>
      <c r="B245" s="12">
        <v>7857.791713439171</v>
      </c>
      <c r="C245">
        <f>SAFADModel_final_000034[[#This Row],[Whole Building:Facility Total Electric Demand Power '[W'](Hourly) ]]/1000</f>
        <v>7.8577917134391706</v>
      </c>
    </row>
    <row r="246" spans="1:3" x14ac:dyDescent="0.25">
      <c r="A246" s="9" t="s">
        <v>197</v>
      </c>
      <c r="B246" s="12">
        <v>7805.2853580138981</v>
      </c>
      <c r="C246">
        <f>SAFADModel_final_000034[[#This Row],[Whole Building:Facility Total Electric Demand Power '[W'](Hourly) ]]/1000</f>
        <v>7.8052853580138981</v>
      </c>
    </row>
    <row r="247" spans="1:3" x14ac:dyDescent="0.25">
      <c r="A247" s="9" t="s">
        <v>198</v>
      </c>
      <c r="B247" s="12">
        <v>7786.6579667923688</v>
      </c>
      <c r="C247">
        <f>SAFADModel_final_000034[[#This Row],[Whole Building:Facility Total Electric Demand Power '[W'](Hourly) ]]/1000</f>
        <v>7.7866579667923688</v>
      </c>
    </row>
    <row r="248" spans="1:3" x14ac:dyDescent="0.25">
      <c r="A248" s="9" t="s">
        <v>199</v>
      </c>
      <c r="B248" s="12">
        <v>7838.2751519105232</v>
      </c>
      <c r="C248">
        <f>SAFADModel_final_000034[[#This Row],[Whole Building:Facility Total Electric Demand Power '[W'](Hourly) ]]/1000</f>
        <v>7.8382751519105236</v>
      </c>
    </row>
    <row r="249" spans="1:3" x14ac:dyDescent="0.25">
      <c r="A249" s="9" t="s">
        <v>200</v>
      </c>
      <c r="B249" s="12">
        <v>21936.626565341943</v>
      </c>
      <c r="C249">
        <f>SAFADModel_final_000034[[#This Row],[Whole Building:Facility Total Electric Demand Power '[W'](Hourly) ]]/1000</f>
        <v>21.936626565341943</v>
      </c>
    </row>
    <row r="250" spans="1:3" x14ac:dyDescent="0.25">
      <c r="A250" s="9" t="s">
        <v>201</v>
      </c>
      <c r="B250" s="12">
        <v>106373.27594241542</v>
      </c>
      <c r="C250">
        <f>SAFADModel_final_000034[[#This Row],[Whole Building:Facility Total Electric Demand Power '[W'](Hourly) ]]/1000</f>
        <v>106.37327594241542</v>
      </c>
    </row>
    <row r="251" spans="1:3" x14ac:dyDescent="0.25">
      <c r="A251" s="9" t="s">
        <v>202</v>
      </c>
      <c r="B251" s="12">
        <v>139020.16730957667</v>
      </c>
      <c r="C251">
        <f>SAFADModel_final_000034[[#This Row],[Whole Building:Facility Total Electric Demand Power '[W'](Hourly) ]]/1000</f>
        <v>139.02016730957666</v>
      </c>
    </row>
    <row r="252" spans="1:3" x14ac:dyDescent="0.25">
      <c r="A252" s="9" t="s">
        <v>203</v>
      </c>
      <c r="B252" s="12">
        <v>155459.72745806602</v>
      </c>
      <c r="C252">
        <f>SAFADModel_final_000034[[#This Row],[Whole Building:Facility Total Electric Demand Power '[W'](Hourly) ]]/1000</f>
        <v>155.45972745806603</v>
      </c>
    </row>
    <row r="253" spans="1:3" x14ac:dyDescent="0.25">
      <c r="A253" s="9" t="s">
        <v>204</v>
      </c>
      <c r="B253" s="12">
        <v>156607.7512113757</v>
      </c>
      <c r="C253">
        <f>SAFADModel_final_000034[[#This Row],[Whole Building:Facility Total Electric Demand Power '[W'](Hourly) ]]/1000</f>
        <v>156.6077512113757</v>
      </c>
    </row>
    <row r="254" spans="1:3" x14ac:dyDescent="0.25">
      <c r="A254" s="9" t="s">
        <v>205</v>
      </c>
      <c r="B254" s="12">
        <v>159692.26611387543</v>
      </c>
      <c r="C254">
        <f>SAFADModel_final_000034[[#This Row],[Whole Building:Facility Total Electric Demand Power '[W'](Hourly) ]]/1000</f>
        <v>159.69226611387543</v>
      </c>
    </row>
    <row r="255" spans="1:3" x14ac:dyDescent="0.25">
      <c r="A255" s="9" t="s">
        <v>206</v>
      </c>
      <c r="B255" s="12">
        <v>172139.81659020114</v>
      </c>
      <c r="C255">
        <f>SAFADModel_final_000034[[#This Row],[Whole Building:Facility Total Electric Demand Power '[W'](Hourly) ]]/1000</f>
        <v>172.13981659020115</v>
      </c>
    </row>
    <row r="256" spans="1:3" x14ac:dyDescent="0.25">
      <c r="A256" s="9" t="s">
        <v>207</v>
      </c>
      <c r="B256" s="12">
        <v>172558.14087952895</v>
      </c>
      <c r="C256">
        <f>SAFADModel_final_000034[[#This Row],[Whole Building:Facility Total Electric Demand Power '[W'](Hourly) ]]/1000</f>
        <v>172.55814087952893</v>
      </c>
    </row>
    <row r="257" spans="1:3" x14ac:dyDescent="0.25">
      <c r="A257" s="9" t="s">
        <v>208</v>
      </c>
      <c r="B257" s="12">
        <v>174826.0288352682</v>
      </c>
      <c r="C257">
        <f>SAFADModel_final_000034[[#This Row],[Whole Building:Facility Total Electric Demand Power '[W'](Hourly) ]]/1000</f>
        <v>174.8260288352682</v>
      </c>
    </row>
    <row r="258" spans="1:3" x14ac:dyDescent="0.25">
      <c r="A258" s="9" t="s">
        <v>209</v>
      </c>
      <c r="B258" s="12">
        <v>162276.82479569284</v>
      </c>
      <c r="C258">
        <f>SAFADModel_final_000034[[#This Row],[Whole Building:Facility Total Electric Demand Power '[W'](Hourly) ]]/1000</f>
        <v>162.27682479569285</v>
      </c>
    </row>
    <row r="259" spans="1:3" x14ac:dyDescent="0.25">
      <c r="A259" s="9" t="s">
        <v>210</v>
      </c>
      <c r="B259" s="12">
        <v>83722.971810832358</v>
      </c>
      <c r="C259">
        <f>SAFADModel_final_000034[[#This Row],[Whole Building:Facility Total Electric Demand Power '[W'](Hourly) ]]/1000</f>
        <v>83.722971810832362</v>
      </c>
    </row>
    <row r="260" spans="1:3" x14ac:dyDescent="0.25">
      <c r="A260" s="9" t="s">
        <v>211</v>
      </c>
      <c r="B260" s="12">
        <v>60764.911022401393</v>
      </c>
      <c r="C260">
        <f>SAFADModel_final_000034[[#This Row],[Whole Building:Facility Total Electric Demand Power '[W'](Hourly) ]]/1000</f>
        <v>60.764911022401392</v>
      </c>
    </row>
    <row r="261" spans="1:3" x14ac:dyDescent="0.25">
      <c r="A261" s="9" t="s">
        <v>212</v>
      </c>
      <c r="B261" s="12">
        <v>43988.42810608798</v>
      </c>
      <c r="C261">
        <f>SAFADModel_final_000034[[#This Row],[Whole Building:Facility Total Electric Demand Power '[W'](Hourly) ]]/1000</f>
        <v>43.98842810608798</v>
      </c>
    </row>
    <row r="262" spans="1:3" x14ac:dyDescent="0.25">
      <c r="A262" s="9" t="s">
        <v>213</v>
      </c>
      <c r="B262" s="12">
        <v>8023.956436611923</v>
      </c>
      <c r="C262">
        <f>SAFADModel_final_000034[[#This Row],[Whole Building:Facility Total Electric Demand Power '[W'](Hourly) ]]/1000</f>
        <v>8.0239564366119236</v>
      </c>
    </row>
    <row r="263" spans="1:3" x14ac:dyDescent="0.25">
      <c r="A263" s="9" t="s">
        <v>214</v>
      </c>
      <c r="B263" s="12">
        <v>7984.2464785921402</v>
      </c>
      <c r="C263">
        <f>SAFADModel_final_000034[[#This Row],[Whole Building:Facility Total Electric Demand Power '[W'](Hourly) ]]/1000</f>
        <v>7.9842464785921399</v>
      </c>
    </row>
    <row r="264" spans="1:3" x14ac:dyDescent="0.25">
      <c r="A264" s="9" t="s">
        <v>215</v>
      </c>
      <c r="B264" s="12">
        <v>7935.0086112389481</v>
      </c>
      <c r="C264">
        <f>SAFADModel_final_000034[[#This Row],[Whole Building:Facility Total Electric Demand Power '[W'](Hourly) ]]/1000</f>
        <v>7.9350086112389482</v>
      </c>
    </row>
    <row r="265" spans="1:3" x14ac:dyDescent="0.25">
      <c r="A265" s="9" t="s">
        <v>216</v>
      </c>
      <c r="B265" s="12">
        <v>7887.2090995247481</v>
      </c>
      <c r="C265">
        <f>SAFADModel_final_000034[[#This Row],[Whole Building:Facility Total Electric Demand Power '[W'](Hourly) ]]/1000</f>
        <v>7.8872090995247479</v>
      </c>
    </row>
    <row r="266" spans="1:3" x14ac:dyDescent="0.25">
      <c r="A266" s="9" t="s">
        <v>217</v>
      </c>
      <c r="B266" s="12">
        <v>7843.0332294948939</v>
      </c>
      <c r="C266">
        <f>SAFADModel_final_000034[[#This Row],[Whole Building:Facility Total Electric Demand Power '[W'](Hourly) ]]/1000</f>
        <v>7.8430332294948943</v>
      </c>
    </row>
    <row r="267" spans="1:3" x14ac:dyDescent="0.25">
      <c r="A267" s="9" t="s">
        <v>218</v>
      </c>
      <c r="B267" s="12">
        <v>7792.6859157298313</v>
      </c>
      <c r="C267">
        <f>SAFADModel_final_000034[[#This Row],[Whole Building:Facility Total Electric Demand Power '[W'](Hourly) ]]/1000</f>
        <v>7.7926859157298312</v>
      </c>
    </row>
    <row r="268" spans="1:3" x14ac:dyDescent="0.25">
      <c r="A268" s="9" t="s">
        <v>219</v>
      </c>
      <c r="B268" s="12">
        <v>7751.1604779613854</v>
      </c>
      <c r="C268">
        <f>SAFADModel_final_000034[[#This Row],[Whole Building:Facility Total Electric Demand Power '[W'](Hourly) ]]/1000</f>
        <v>7.7511604779613856</v>
      </c>
    </row>
    <row r="269" spans="1:3" x14ac:dyDescent="0.25">
      <c r="A269" s="9" t="s">
        <v>220</v>
      </c>
      <c r="B269" s="12">
        <v>7734.3016847038416</v>
      </c>
      <c r="C269">
        <f>SAFADModel_final_000034[[#This Row],[Whole Building:Facility Total Electric Demand Power '[W'](Hourly) ]]/1000</f>
        <v>7.7343016847038415</v>
      </c>
    </row>
    <row r="270" spans="1:3" x14ac:dyDescent="0.25">
      <c r="A270" s="9" t="s">
        <v>221</v>
      </c>
      <c r="B270" s="12">
        <v>7724.7396577797526</v>
      </c>
      <c r="C270">
        <f>SAFADModel_final_000034[[#This Row],[Whole Building:Facility Total Electric Demand Power '[W'](Hourly) ]]/1000</f>
        <v>7.7247396577797529</v>
      </c>
    </row>
    <row r="271" spans="1:3" x14ac:dyDescent="0.25">
      <c r="A271" s="9" t="s">
        <v>222</v>
      </c>
      <c r="B271" s="12">
        <v>7759.3662348749303</v>
      </c>
      <c r="C271">
        <f>SAFADModel_final_000034[[#This Row],[Whole Building:Facility Total Electric Demand Power '[W'](Hourly) ]]/1000</f>
        <v>7.7593662348749302</v>
      </c>
    </row>
    <row r="272" spans="1:3" x14ac:dyDescent="0.25">
      <c r="A272" s="9" t="s">
        <v>223</v>
      </c>
      <c r="B272" s="12">
        <v>7881.214003671942</v>
      </c>
      <c r="C272">
        <f>SAFADModel_final_000034[[#This Row],[Whole Building:Facility Total Electric Demand Power '[W'](Hourly) ]]/1000</f>
        <v>7.8812140036719418</v>
      </c>
    </row>
    <row r="273" spans="1:3" x14ac:dyDescent="0.25">
      <c r="A273" s="9" t="s">
        <v>224</v>
      </c>
      <c r="B273" s="12">
        <v>27682.608320331212</v>
      </c>
      <c r="C273">
        <f>SAFADModel_final_000034[[#This Row],[Whole Building:Facility Total Electric Demand Power '[W'](Hourly) ]]/1000</f>
        <v>27.682608320331212</v>
      </c>
    </row>
    <row r="274" spans="1:3" x14ac:dyDescent="0.25">
      <c r="A274" s="9" t="s">
        <v>225</v>
      </c>
      <c r="B274" s="12">
        <v>94256.588885882287</v>
      </c>
      <c r="C274">
        <f>SAFADModel_final_000034[[#This Row],[Whole Building:Facility Total Electric Demand Power '[W'](Hourly) ]]/1000</f>
        <v>94.25658888588228</v>
      </c>
    </row>
    <row r="275" spans="1:3" x14ac:dyDescent="0.25">
      <c r="A275" s="9" t="s">
        <v>226</v>
      </c>
      <c r="B275" s="12">
        <v>146174.10030655237</v>
      </c>
      <c r="C275">
        <f>SAFADModel_final_000034[[#This Row],[Whole Building:Facility Total Electric Demand Power '[W'](Hourly) ]]/1000</f>
        <v>146.17410030655236</v>
      </c>
    </row>
    <row r="276" spans="1:3" x14ac:dyDescent="0.25">
      <c r="A276" s="9" t="s">
        <v>227</v>
      </c>
      <c r="B276" s="12">
        <v>144943.11758253651</v>
      </c>
      <c r="C276">
        <f>SAFADModel_final_000034[[#This Row],[Whole Building:Facility Total Electric Demand Power '[W'](Hourly) ]]/1000</f>
        <v>144.9431175825365</v>
      </c>
    </row>
    <row r="277" spans="1:3" x14ac:dyDescent="0.25">
      <c r="A277" s="9" t="s">
        <v>228</v>
      </c>
      <c r="B277" s="12">
        <v>147183.25076688873</v>
      </c>
      <c r="C277">
        <f>SAFADModel_final_000034[[#This Row],[Whole Building:Facility Total Electric Demand Power '[W'](Hourly) ]]/1000</f>
        <v>147.18325076688873</v>
      </c>
    </row>
    <row r="278" spans="1:3" x14ac:dyDescent="0.25">
      <c r="A278" s="9" t="s">
        <v>229</v>
      </c>
      <c r="B278" s="12">
        <v>154843.32602453552</v>
      </c>
      <c r="C278">
        <f>SAFADModel_final_000034[[#This Row],[Whole Building:Facility Total Electric Demand Power '[W'](Hourly) ]]/1000</f>
        <v>154.84332602453551</v>
      </c>
    </row>
    <row r="279" spans="1:3" x14ac:dyDescent="0.25">
      <c r="A279" s="9" t="s">
        <v>230</v>
      </c>
      <c r="B279" s="12">
        <v>162407.23731571017</v>
      </c>
      <c r="C279">
        <f>SAFADModel_final_000034[[#This Row],[Whole Building:Facility Total Electric Demand Power '[W'](Hourly) ]]/1000</f>
        <v>162.40723731571018</v>
      </c>
    </row>
    <row r="280" spans="1:3" x14ac:dyDescent="0.25">
      <c r="A280" s="9" t="s">
        <v>231</v>
      </c>
      <c r="B280" s="12">
        <v>148010.46239416234</v>
      </c>
      <c r="C280">
        <f>SAFADModel_final_000034[[#This Row],[Whole Building:Facility Total Electric Demand Power '[W'](Hourly) ]]/1000</f>
        <v>148.01046239416235</v>
      </c>
    </row>
    <row r="281" spans="1:3" x14ac:dyDescent="0.25">
      <c r="A281" s="9" t="s">
        <v>232</v>
      </c>
      <c r="B281" s="12">
        <v>131030.39085618079</v>
      </c>
      <c r="C281">
        <f>SAFADModel_final_000034[[#This Row],[Whole Building:Facility Total Electric Demand Power '[W'](Hourly) ]]/1000</f>
        <v>131.03039085618079</v>
      </c>
    </row>
    <row r="282" spans="1:3" x14ac:dyDescent="0.25">
      <c r="A282" s="9" t="s">
        <v>233</v>
      </c>
      <c r="B282" s="12">
        <v>121011.9831577376</v>
      </c>
      <c r="C282">
        <f>SAFADModel_final_000034[[#This Row],[Whole Building:Facility Total Electric Demand Power '[W'](Hourly) ]]/1000</f>
        <v>121.0119831577376</v>
      </c>
    </row>
    <row r="283" spans="1:3" x14ac:dyDescent="0.25">
      <c r="A283" s="9" t="s">
        <v>234</v>
      </c>
      <c r="B283" s="12">
        <v>53171.376113372571</v>
      </c>
      <c r="C283">
        <f>SAFADModel_final_000034[[#This Row],[Whole Building:Facility Total Electric Demand Power '[W'](Hourly) ]]/1000</f>
        <v>53.171376113372574</v>
      </c>
    </row>
    <row r="284" spans="1:3" x14ac:dyDescent="0.25">
      <c r="A284" s="9" t="s">
        <v>235</v>
      </c>
      <c r="B284" s="12">
        <v>28447.470859084711</v>
      </c>
      <c r="C284">
        <f>SAFADModel_final_000034[[#This Row],[Whole Building:Facility Total Electric Demand Power '[W'](Hourly) ]]/1000</f>
        <v>28.44747085908471</v>
      </c>
    </row>
    <row r="285" spans="1:3" x14ac:dyDescent="0.25">
      <c r="A285" s="9" t="s">
        <v>236</v>
      </c>
      <c r="B285" s="12">
        <v>18076.568284045392</v>
      </c>
      <c r="C285">
        <f>SAFADModel_final_000034[[#This Row],[Whole Building:Facility Total Electric Demand Power '[W'](Hourly) ]]/1000</f>
        <v>18.076568284045393</v>
      </c>
    </row>
    <row r="286" spans="1:3" x14ac:dyDescent="0.25">
      <c r="A286" s="9" t="s">
        <v>237</v>
      </c>
      <c r="B286" s="12">
        <v>13002.478871445181</v>
      </c>
      <c r="C286">
        <f>SAFADModel_final_000034[[#This Row],[Whole Building:Facility Total Electric Demand Power '[W'](Hourly) ]]/1000</f>
        <v>13.002478871445181</v>
      </c>
    </row>
    <row r="287" spans="1:3" x14ac:dyDescent="0.25">
      <c r="A287" s="9" t="s">
        <v>238</v>
      </c>
      <c r="B287" s="12">
        <v>7976.3104911020373</v>
      </c>
      <c r="C287">
        <f>SAFADModel_final_000034[[#This Row],[Whole Building:Facility Total Electric Demand Power '[W'](Hourly) ]]/1000</f>
        <v>7.976310491102037</v>
      </c>
    </row>
    <row r="288" spans="1:3" x14ac:dyDescent="0.25">
      <c r="A288" s="9" t="s">
        <v>239</v>
      </c>
      <c r="B288" s="12">
        <v>7973.258865398001</v>
      </c>
      <c r="C288">
        <f>SAFADModel_final_000034[[#This Row],[Whole Building:Facility Total Electric Demand Power '[W'](Hourly) ]]/1000</f>
        <v>7.9732588653980008</v>
      </c>
    </row>
    <row r="289" spans="1:3" x14ac:dyDescent="0.25">
      <c r="A289" s="9" t="s">
        <v>240</v>
      </c>
      <c r="B289" s="12">
        <v>7946.7585340973892</v>
      </c>
      <c r="C289">
        <f>SAFADModel_final_000034[[#This Row],[Whole Building:Facility Total Electric Demand Power '[W'](Hourly) ]]/1000</f>
        <v>7.9467585340973894</v>
      </c>
    </row>
    <row r="290" spans="1:3" x14ac:dyDescent="0.25">
      <c r="A290" s="9" t="s">
        <v>581</v>
      </c>
      <c r="B290" s="12">
        <v>7872.4983049054208</v>
      </c>
      <c r="C290">
        <f>SAFADModel_final_000034[[#This Row],[Whole Building:Facility Total Electric Demand Power '[W'](Hourly) ]]/1000</f>
        <v>7.8724983049054211</v>
      </c>
    </row>
    <row r="291" spans="1:3" x14ac:dyDescent="0.25">
      <c r="A291" s="9" t="s">
        <v>582</v>
      </c>
      <c r="B291" s="12">
        <v>7782.4221063454497</v>
      </c>
      <c r="C291">
        <f>SAFADModel_final_000034[[#This Row],[Whole Building:Facility Total Electric Demand Power '[W'](Hourly) ]]/1000</f>
        <v>7.7824221063454493</v>
      </c>
    </row>
    <row r="292" spans="1:3" x14ac:dyDescent="0.25">
      <c r="A292" s="9" t="s">
        <v>583</v>
      </c>
      <c r="B292" s="12">
        <v>7718.9968578554326</v>
      </c>
      <c r="C292">
        <f>SAFADModel_final_000034[[#This Row],[Whole Building:Facility Total Electric Demand Power '[W'](Hourly) ]]/1000</f>
        <v>7.7189968578554327</v>
      </c>
    </row>
    <row r="293" spans="1:3" x14ac:dyDescent="0.25">
      <c r="A293" s="9" t="s">
        <v>584</v>
      </c>
      <c r="B293" s="12">
        <v>7686.9080225326516</v>
      </c>
      <c r="C293">
        <f>SAFADModel_final_000034[[#This Row],[Whole Building:Facility Total Electric Demand Power '[W'](Hourly) ]]/1000</f>
        <v>7.6869080225326512</v>
      </c>
    </row>
    <row r="294" spans="1:3" x14ac:dyDescent="0.25">
      <c r="A294" s="9" t="s">
        <v>585</v>
      </c>
      <c r="B294" s="12">
        <v>7667.4422698263561</v>
      </c>
      <c r="C294">
        <f>SAFADModel_final_000034[[#This Row],[Whole Building:Facility Total Electric Demand Power '[W'](Hourly) ]]/1000</f>
        <v>7.6674422698263562</v>
      </c>
    </row>
    <row r="295" spans="1:3" x14ac:dyDescent="0.25">
      <c r="A295" s="9" t="s">
        <v>586</v>
      </c>
      <c r="B295" s="12">
        <v>7690.7730102297473</v>
      </c>
      <c r="C295">
        <f>SAFADModel_final_000034[[#This Row],[Whole Building:Facility Total Electric Demand Power '[W'](Hourly) ]]/1000</f>
        <v>7.6907730102297469</v>
      </c>
    </row>
    <row r="296" spans="1:3" x14ac:dyDescent="0.25">
      <c r="A296" s="9" t="s">
        <v>587</v>
      </c>
      <c r="B296" s="12">
        <v>7787.2101671269747</v>
      </c>
      <c r="C296">
        <f>SAFADModel_final_000034[[#This Row],[Whole Building:Facility Total Electric Demand Power '[W'](Hourly) ]]/1000</f>
        <v>7.7872101671269744</v>
      </c>
    </row>
    <row r="297" spans="1:3" x14ac:dyDescent="0.25">
      <c r="A297" s="9" t="s">
        <v>588</v>
      </c>
      <c r="B297" s="12">
        <v>7908.5631779698961</v>
      </c>
      <c r="C297">
        <f>SAFADModel_final_000034[[#This Row],[Whole Building:Facility Total Electric Demand Power '[W'](Hourly) ]]/1000</f>
        <v>7.9085631779698957</v>
      </c>
    </row>
    <row r="298" spans="1:3" x14ac:dyDescent="0.25">
      <c r="A298" s="9" t="s">
        <v>589</v>
      </c>
      <c r="B298" s="12">
        <v>53757.579647167142</v>
      </c>
      <c r="C298">
        <f>SAFADModel_final_000034[[#This Row],[Whole Building:Facility Total Electric Demand Power '[W'](Hourly) ]]/1000</f>
        <v>53.757579647167141</v>
      </c>
    </row>
    <row r="299" spans="1:3" x14ac:dyDescent="0.25">
      <c r="A299" s="9" t="s">
        <v>590</v>
      </c>
      <c r="B299" s="12">
        <v>75666.829090177125</v>
      </c>
      <c r="C299">
        <f>SAFADModel_final_000034[[#This Row],[Whole Building:Facility Total Electric Demand Power '[W'](Hourly) ]]/1000</f>
        <v>75.666829090177131</v>
      </c>
    </row>
    <row r="300" spans="1:3" x14ac:dyDescent="0.25">
      <c r="A300" s="9" t="s">
        <v>591</v>
      </c>
      <c r="B300" s="12">
        <v>85661.935501553016</v>
      </c>
      <c r="C300">
        <f>SAFADModel_final_000034[[#This Row],[Whole Building:Facility Total Electric Demand Power '[W'](Hourly) ]]/1000</f>
        <v>85.661935501553018</v>
      </c>
    </row>
    <row r="301" spans="1:3" x14ac:dyDescent="0.25">
      <c r="A301" s="9" t="s">
        <v>592</v>
      </c>
      <c r="B301" s="12">
        <v>76374.930098477926</v>
      </c>
      <c r="C301">
        <f>SAFADModel_final_000034[[#This Row],[Whole Building:Facility Total Electric Demand Power '[W'](Hourly) ]]/1000</f>
        <v>76.374930098477932</v>
      </c>
    </row>
    <row r="302" spans="1:3" x14ac:dyDescent="0.25">
      <c r="A302" s="9" t="s">
        <v>593</v>
      </c>
      <c r="B302" s="12">
        <v>58574.763909110297</v>
      </c>
      <c r="C302">
        <f>SAFADModel_final_000034[[#This Row],[Whole Building:Facility Total Electric Demand Power '[W'](Hourly) ]]/1000</f>
        <v>58.574763909110295</v>
      </c>
    </row>
    <row r="303" spans="1:3" x14ac:dyDescent="0.25">
      <c r="A303" s="9" t="s">
        <v>594</v>
      </c>
      <c r="B303" s="12">
        <v>53603.091663237261</v>
      </c>
      <c r="C303">
        <f>SAFADModel_final_000034[[#This Row],[Whole Building:Facility Total Electric Demand Power '[W'](Hourly) ]]/1000</f>
        <v>53.603091663237258</v>
      </c>
    </row>
    <row r="304" spans="1:3" x14ac:dyDescent="0.25">
      <c r="A304" s="9" t="s">
        <v>595</v>
      </c>
      <c r="B304" s="12">
        <v>54433.465351722196</v>
      </c>
      <c r="C304">
        <f>SAFADModel_final_000034[[#This Row],[Whole Building:Facility Total Electric Demand Power '[W'](Hourly) ]]/1000</f>
        <v>54.433465351722198</v>
      </c>
    </row>
    <row r="305" spans="1:3" x14ac:dyDescent="0.25">
      <c r="A305" s="9" t="s">
        <v>596</v>
      </c>
      <c r="B305" s="12">
        <v>49011.616930679804</v>
      </c>
      <c r="C305">
        <f>SAFADModel_final_000034[[#This Row],[Whole Building:Facility Total Electric Demand Power '[W'](Hourly) ]]/1000</f>
        <v>49.011616930679807</v>
      </c>
    </row>
    <row r="306" spans="1:3" x14ac:dyDescent="0.25">
      <c r="A306" s="9" t="s">
        <v>597</v>
      </c>
      <c r="B306" s="12">
        <v>39913.053759385301</v>
      </c>
      <c r="C306">
        <f>SAFADModel_final_000034[[#This Row],[Whole Building:Facility Total Electric Demand Power '[W'](Hourly) ]]/1000</f>
        <v>39.913053759385299</v>
      </c>
    </row>
    <row r="307" spans="1:3" x14ac:dyDescent="0.25">
      <c r="A307" s="9" t="s">
        <v>598</v>
      </c>
      <c r="B307" s="12">
        <v>34043.883546430348</v>
      </c>
      <c r="C307">
        <f>SAFADModel_final_000034[[#This Row],[Whole Building:Facility Total Electric Demand Power '[W'](Hourly) ]]/1000</f>
        <v>34.043883546430351</v>
      </c>
    </row>
    <row r="308" spans="1:3" x14ac:dyDescent="0.25">
      <c r="A308" s="9" t="s">
        <v>599</v>
      </c>
      <c r="B308" s="12">
        <v>26930.035927162859</v>
      </c>
      <c r="C308">
        <f>SAFADModel_final_000034[[#This Row],[Whole Building:Facility Total Electric Demand Power '[W'](Hourly) ]]/1000</f>
        <v>26.930035927162859</v>
      </c>
    </row>
    <row r="309" spans="1:3" x14ac:dyDescent="0.25">
      <c r="A309" s="9" t="s">
        <v>600</v>
      </c>
      <c r="B309" s="12">
        <v>11998.292615696097</v>
      </c>
      <c r="C309">
        <f>SAFADModel_final_000034[[#This Row],[Whole Building:Facility Total Electric Demand Power '[W'](Hourly) ]]/1000</f>
        <v>11.998292615696096</v>
      </c>
    </row>
    <row r="310" spans="1:3" x14ac:dyDescent="0.25">
      <c r="A310" s="9" t="s">
        <v>601</v>
      </c>
      <c r="B310" s="12">
        <v>11792.841818638546</v>
      </c>
      <c r="C310">
        <f>SAFADModel_final_000034[[#This Row],[Whole Building:Facility Total Electric Demand Power '[W'](Hourly) ]]/1000</f>
        <v>11.792841818638546</v>
      </c>
    </row>
    <row r="311" spans="1:3" x14ac:dyDescent="0.25">
      <c r="A311" s="9" t="s">
        <v>602</v>
      </c>
      <c r="B311" s="12">
        <v>8139.7190257602961</v>
      </c>
      <c r="C311">
        <f>SAFADModel_final_000034[[#This Row],[Whole Building:Facility Total Electric Demand Power '[W'](Hourly) ]]/1000</f>
        <v>8.1397190257602965</v>
      </c>
    </row>
    <row r="312" spans="1:3" x14ac:dyDescent="0.25">
      <c r="A312" s="9" t="s">
        <v>603</v>
      </c>
      <c r="B312" s="12">
        <v>8010.5896599807393</v>
      </c>
      <c r="C312">
        <f>SAFADModel_final_000034[[#This Row],[Whole Building:Facility Total Electric Demand Power '[W'](Hourly) ]]/1000</f>
        <v>8.0105896599807398</v>
      </c>
    </row>
    <row r="313" spans="1:3" x14ac:dyDescent="0.25">
      <c r="A313" s="9" t="s">
        <v>604</v>
      </c>
      <c r="B313" s="12">
        <v>7976.9390809072929</v>
      </c>
      <c r="C313">
        <f>SAFADModel_final_000034[[#This Row],[Whole Building:Facility Total Electric Demand Power '[W'](Hourly) ]]/1000</f>
        <v>7.9769390809072931</v>
      </c>
    </row>
    <row r="314" spans="1:3" x14ac:dyDescent="0.25">
      <c r="A314" s="9" t="s">
        <v>605</v>
      </c>
      <c r="B314" s="12">
        <v>7956.8172301920195</v>
      </c>
      <c r="C314">
        <f>SAFADModel_final_000034[[#This Row],[Whole Building:Facility Total Electric Demand Power '[W'](Hourly) ]]/1000</f>
        <v>7.9568172301920193</v>
      </c>
    </row>
    <row r="315" spans="1:3" x14ac:dyDescent="0.25">
      <c r="A315" s="9" t="s">
        <v>606</v>
      </c>
      <c r="B315" s="12">
        <v>7941.6770119475323</v>
      </c>
      <c r="C315">
        <f>SAFADModel_final_000034[[#This Row],[Whole Building:Facility Total Electric Demand Power '[W'](Hourly) ]]/1000</f>
        <v>7.9416770119475322</v>
      </c>
    </row>
    <row r="316" spans="1:3" x14ac:dyDescent="0.25">
      <c r="A316" s="9" t="s">
        <v>607</v>
      </c>
      <c r="B316" s="12">
        <v>7924.41137590168</v>
      </c>
      <c r="C316">
        <f>SAFADModel_final_000034[[#This Row],[Whole Building:Facility Total Electric Demand Power '[W'](Hourly) ]]/1000</f>
        <v>7.9244113759016797</v>
      </c>
    </row>
    <row r="317" spans="1:3" x14ac:dyDescent="0.25">
      <c r="A317" s="9" t="s">
        <v>608</v>
      </c>
      <c r="B317" s="12">
        <v>7892.5790618484907</v>
      </c>
      <c r="C317">
        <f>SAFADModel_final_000034[[#This Row],[Whole Building:Facility Total Electric Demand Power '[W'](Hourly) ]]/1000</f>
        <v>7.8925790618484903</v>
      </c>
    </row>
    <row r="318" spans="1:3" x14ac:dyDescent="0.25">
      <c r="A318" s="9" t="s">
        <v>609</v>
      </c>
      <c r="B318" s="12">
        <v>7849.4811098855907</v>
      </c>
      <c r="C318">
        <f>SAFADModel_final_000034[[#This Row],[Whole Building:Facility Total Electric Demand Power '[W'](Hourly) ]]/1000</f>
        <v>7.8494811098855903</v>
      </c>
    </row>
    <row r="319" spans="1:3" x14ac:dyDescent="0.25">
      <c r="A319" s="9" t="s">
        <v>610</v>
      </c>
      <c r="B319" s="12">
        <v>7844.7420293552814</v>
      </c>
      <c r="C319">
        <f>SAFADModel_final_000034[[#This Row],[Whole Building:Facility Total Electric Demand Power '[W'](Hourly) ]]/1000</f>
        <v>7.844742029355281</v>
      </c>
    </row>
    <row r="320" spans="1:3" x14ac:dyDescent="0.25">
      <c r="A320" s="9" t="s">
        <v>611</v>
      </c>
      <c r="B320" s="12">
        <v>7883.0671524680047</v>
      </c>
      <c r="C320">
        <f>SAFADModel_final_000034[[#This Row],[Whole Building:Facility Total Electric Demand Power '[W'](Hourly) ]]/1000</f>
        <v>7.8830671524680049</v>
      </c>
    </row>
    <row r="321" spans="1:3" x14ac:dyDescent="0.25">
      <c r="A321" s="9" t="s">
        <v>612</v>
      </c>
      <c r="B321" s="12">
        <v>7943.7694894725455</v>
      </c>
      <c r="C321">
        <f>SAFADModel_final_000034[[#This Row],[Whole Building:Facility Total Electric Demand Power '[W'](Hourly) ]]/1000</f>
        <v>7.9437694894725457</v>
      </c>
    </row>
    <row r="322" spans="1:3" x14ac:dyDescent="0.25">
      <c r="A322" s="9" t="s">
        <v>613</v>
      </c>
      <c r="B322" s="12">
        <v>8003.0357339695556</v>
      </c>
      <c r="C322">
        <f>SAFADModel_final_000034[[#This Row],[Whole Building:Facility Total Electric Demand Power '[W'](Hourly) ]]/1000</f>
        <v>8.0030357339695559</v>
      </c>
    </row>
    <row r="323" spans="1:3" x14ac:dyDescent="0.25">
      <c r="A323" s="9" t="s">
        <v>614</v>
      </c>
      <c r="B323" s="12">
        <v>8067.8236502034933</v>
      </c>
      <c r="C323">
        <f>SAFADModel_final_000034[[#This Row],[Whole Building:Facility Total Electric Demand Power '[W'](Hourly) ]]/1000</f>
        <v>8.0678236502034935</v>
      </c>
    </row>
    <row r="324" spans="1:3" x14ac:dyDescent="0.25">
      <c r="A324" s="9" t="s">
        <v>615</v>
      </c>
      <c r="B324" s="12">
        <v>8131.7313519999179</v>
      </c>
      <c r="C324">
        <f>SAFADModel_final_000034[[#This Row],[Whole Building:Facility Total Electric Demand Power '[W'](Hourly) ]]/1000</f>
        <v>8.1317313519999175</v>
      </c>
    </row>
    <row r="325" spans="1:3" x14ac:dyDescent="0.25">
      <c r="A325" s="9" t="s">
        <v>616</v>
      </c>
      <c r="B325" s="12">
        <v>8190.0528210521707</v>
      </c>
      <c r="C325">
        <f>SAFADModel_final_000034[[#This Row],[Whole Building:Facility Total Electric Demand Power '[W'](Hourly) ]]/1000</f>
        <v>8.1900528210521699</v>
      </c>
    </row>
    <row r="326" spans="1:3" x14ac:dyDescent="0.25">
      <c r="A326" s="9" t="s">
        <v>617</v>
      </c>
      <c r="B326" s="12">
        <v>8235.8374193721156</v>
      </c>
      <c r="C326">
        <f>SAFADModel_final_000034[[#This Row],[Whole Building:Facility Total Electric Demand Power '[W'](Hourly) ]]/1000</f>
        <v>8.2358374193721158</v>
      </c>
    </row>
    <row r="327" spans="1:3" x14ac:dyDescent="0.25">
      <c r="A327" s="9" t="s">
        <v>618</v>
      </c>
      <c r="B327" s="12">
        <v>8265.3584582637504</v>
      </c>
      <c r="C327">
        <f>SAFADModel_final_000034[[#This Row],[Whole Building:Facility Total Electric Demand Power '[W'](Hourly) ]]/1000</f>
        <v>8.2653584582637496</v>
      </c>
    </row>
    <row r="328" spans="1:3" x14ac:dyDescent="0.25">
      <c r="A328" s="9" t="s">
        <v>619</v>
      </c>
      <c r="B328" s="12">
        <v>8257.2495170988532</v>
      </c>
      <c r="C328">
        <f>SAFADModel_final_000034[[#This Row],[Whole Building:Facility Total Electric Demand Power '[W'](Hourly) ]]/1000</f>
        <v>8.2572495170988525</v>
      </c>
    </row>
    <row r="329" spans="1:3" x14ac:dyDescent="0.25">
      <c r="A329" s="9" t="s">
        <v>620</v>
      </c>
      <c r="B329" s="12">
        <v>8212.5297527524199</v>
      </c>
      <c r="C329">
        <f>SAFADModel_final_000034[[#This Row],[Whole Building:Facility Total Electric Demand Power '[W'](Hourly) ]]/1000</f>
        <v>8.2125297527524204</v>
      </c>
    </row>
    <row r="330" spans="1:3" x14ac:dyDescent="0.25">
      <c r="A330" s="9" t="s">
        <v>621</v>
      </c>
      <c r="B330" s="12">
        <v>8163.6586076252097</v>
      </c>
      <c r="C330">
        <f>SAFADModel_final_000034[[#This Row],[Whole Building:Facility Total Electric Demand Power '[W'](Hourly) ]]/1000</f>
        <v>8.1636586076252105</v>
      </c>
    </row>
    <row r="331" spans="1:3" x14ac:dyDescent="0.25">
      <c r="A331" s="9" t="s">
        <v>622</v>
      </c>
      <c r="B331" s="12">
        <v>8093.7419644701777</v>
      </c>
      <c r="C331">
        <f>SAFADModel_final_000034[[#This Row],[Whole Building:Facility Total Electric Demand Power '[W'](Hourly) ]]/1000</f>
        <v>8.093741964470178</v>
      </c>
    </row>
    <row r="332" spans="1:3" x14ac:dyDescent="0.25">
      <c r="A332" s="9" t="s">
        <v>623</v>
      </c>
      <c r="B332" s="12">
        <v>8037.4365542824717</v>
      </c>
      <c r="C332">
        <f>SAFADModel_final_000034[[#This Row],[Whole Building:Facility Total Electric Demand Power '[W'](Hourly) ]]/1000</f>
        <v>8.0374365542824719</v>
      </c>
    </row>
    <row r="333" spans="1:3" x14ac:dyDescent="0.25">
      <c r="A333" s="9" t="s">
        <v>624</v>
      </c>
      <c r="B333" s="12">
        <v>7993.42592499685</v>
      </c>
      <c r="C333">
        <f>SAFADModel_final_000034[[#This Row],[Whole Building:Facility Total Electric Demand Power '[W'](Hourly) ]]/1000</f>
        <v>7.99342592499685</v>
      </c>
    </row>
    <row r="334" spans="1:3" x14ac:dyDescent="0.25">
      <c r="A334" s="9" t="s">
        <v>625</v>
      </c>
      <c r="B334" s="12">
        <v>7964.2188661318642</v>
      </c>
      <c r="C334">
        <f>SAFADModel_final_000034[[#This Row],[Whole Building:Facility Total Electric Demand Power '[W'](Hourly) ]]/1000</f>
        <v>7.9642188661318638</v>
      </c>
    </row>
    <row r="335" spans="1:3" x14ac:dyDescent="0.25">
      <c r="A335" s="9" t="s">
        <v>626</v>
      </c>
      <c r="B335" s="12">
        <v>7956.5610741777245</v>
      </c>
      <c r="C335">
        <f>SAFADModel_final_000034[[#This Row],[Whole Building:Facility Total Electric Demand Power '[W'](Hourly) ]]/1000</f>
        <v>7.9565610741777242</v>
      </c>
    </row>
    <row r="336" spans="1:3" x14ac:dyDescent="0.25">
      <c r="A336" s="9" t="s">
        <v>627</v>
      </c>
      <c r="B336" s="12">
        <v>7954.8581343083179</v>
      </c>
      <c r="C336">
        <f>SAFADModel_final_000034[[#This Row],[Whole Building:Facility Total Electric Demand Power '[W'](Hourly) ]]/1000</f>
        <v>7.954858134308318</v>
      </c>
    </row>
    <row r="337" spans="1:3" x14ac:dyDescent="0.25">
      <c r="A337" s="9" t="s">
        <v>628</v>
      </c>
      <c r="B337" s="12">
        <v>7945.7773307164816</v>
      </c>
      <c r="C337">
        <f>SAFADModel_final_000034[[#This Row],[Whole Building:Facility Total Electric Demand Power '[W'](Hourly) ]]/1000</f>
        <v>7.9457773307164814</v>
      </c>
    </row>
    <row r="338" spans="1:3" x14ac:dyDescent="0.25">
      <c r="A338" s="9" t="s">
        <v>241</v>
      </c>
      <c r="B338" s="12">
        <v>7928.1640737159914</v>
      </c>
      <c r="C338">
        <f>SAFADModel_final_000034[[#This Row],[Whole Building:Facility Total Electric Demand Power '[W'](Hourly) ]]/1000</f>
        <v>7.9281640737159913</v>
      </c>
    </row>
    <row r="339" spans="1:3" x14ac:dyDescent="0.25">
      <c r="A339" s="9" t="s">
        <v>242</v>
      </c>
      <c r="B339" s="12">
        <v>7915.3744450906415</v>
      </c>
      <c r="C339">
        <f>SAFADModel_final_000034[[#This Row],[Whole Building:Facility Total Electric Demand Power '[W'](Hourly) ]]/1000</f>
        <v>7.9153744450906416</v>
      </c>
    </row>
    <row r="340" spans="1:3" x14ac:dyDescent="0.25">
      <c r="A340" s="9" t="s">
        <v>243</v>
      </c>
      <c r="B340" s="12">
        <v>7888.0942354233293</v>
      </c>
      <c r="C340">
        <f>SAFADModel_final_000034[[#This Row],[Whole Building:Facility Total Electric Demand Power '[W'](Hourly) ]]/1000</f>
        <v>7.8880942354233294</v>
      </c>
    </row>
    <row r="341" spans="1:3" x14ac:dyDescent="0.25">
      <c r="A341" s="9" t="s">
        <v>244</v>
      </c>
      <c r="B341" s="12">
        <v>7855.6633159595149</v>
      </c>
      <c r="C341">
        <f>SAFADModel_final_000034[[#This Row],[Whole Building:Facility Total Electric Demand Power '[W'](Hourly) ]]/1000</f>
        <v>7.8556633159595153</v>
      </c>
    </row>
    <row r="342" spans="1:3" x14ac:dyDescent="0.25">
      <c r="A342" s="9" t="s">
        <v>245</v>
      </c>
      <c r="B342" s="12">
        <v>7823.2080170632426</v>
      </c>
      <c r="C342">
        <f>SAFADModel_final_000034[[#This Row],[Whole Building:Facility Total Electric Demand Power '[W'](Hourly) ]]/1000</f>
        <v>7.8232080170632425</v>
      </c>
    </row>
    <row r="343" spans="1:3" x14ac:dyDescent="0.25">
      <c r="A343" s="9" t="s">
        <v>246</v>
      </c>
      <c r="B343" s="12">
        <v>7819.6084480605314</v>
      </c>
      <c r="C343">
        <f>SAFADModel_final_000034[[#This Row],[Whole Building:Facility Total Electric Demand Power '[W'](Hourly) ]]/1000</f>
        <v>7.8196084480605315</v>
      </c>
    </row>
    <row r="344" spans="1:3" x14ac:dyDescent="0.25">
      <c r="A344" s="9" t="s">
        <v>247</v>
      </c>
      <c r="B344" s="12">
        <v>7836.81189081302</v>
      </c>
      <c r="C344">
        <f>SAFADModel_final_000034[[#This Row],[Whole Building:Facility Total Electric Demand Power '[W'](Hourly) ]]/1000</f>
        <v>7.8368118908130198</v>
      </c>
    </row>
    <row r="345" spans="1:3" x14ac:dyDescent="0.25">
      <c r="A345" s="9" t="s">
        <v>248</v>
      </c>
      <c r="B345" s="12">
        <v>28740.16972004862</v>
      </c>
      <c r="C345">
        <f>SAFADModel_final_000034[[#This Row],[Whole Building:Facility Total Electric Demand Power '[W'](Hourly) ]]/1000</f>
        <v>28.74016972004862</v>
      </c>
    </row>
    <row r="346" spans="1:3" x14ac:dyDescent="0.25">
      <c r="A346" s="9" t="s">
        <v>249</v>
      </c>
      <c r="B346" s="12">
        <v>70655.638522511217</v>
      </c>
      <c r="C346">
        <f>SAFADModel_final_000034[[#This Row],[Whole Building:Facility Total Electric Demand Power '[W'](Hourly) ]]/1000</f>
        <v>70.655638522511211</v>
      </c>
    </row>
    <row r="347" spans="1:3" x14ac:dyDescent="0.25">
      <c r="A347" s="9" t="s">
        <v>250</v>
      </c>
      <c r="B347" s="12">
        <v>115138.43221824298</v>
      </c>
      <c r="C347">
        <f>SAFADModel_final_000034[[#This Row],[Whole Building:Facility Total Electric Demand Power '[W'](Hourly) ]]/1000</f>
        <v>115.13843221824297</v>
      </c>
    </row>
    <row r="348" spans="1:3" x14ac:dyDescent="0.25">
      <c r="A348" s="9" t="s">
        <v>251</v>
      </c>
      <c r="B348" s="12">
        <v>112410.83039370202</v>
      </c>
      <c r="C348">
        <f>SAFADModel_final_000034[[#This Row],[Whole Building:Facility Total Electric Demand Power '[W'](Hourly) ]]/1000</f>
        <v>112.41083039370203</v>
      </c>
    </row>
    <row r="349" spans="1:3" x14ac:dyDescent="0.25">
      <c r="A349" s="9" t="s">
        <v>252</v>
      </c>
      <c r="B349" s="12">
        <v>152647.3715930105</v>
      </c>
      <c r="C349">
        <f>SAFADModel_final_000034[[#This Row],[Whole Building:Facility Total Electric Demand Power '[W'](Hourly) ]]/1000</f>
        <v>152.64737159301049</v>
      </c>
    </row>
    <row r="350" spans="1:3" x14ac:dyDescent="0.25">
      <c r="A350" s="9" t="s">
        <v>253</v>
      </c>
      <c r="B350" s="12">
        <v>151668.7650182661</v>
      </c>
      <c r="C350">
        <f>SAFADModel_final_000034[[#This Row],[Whole Building:Facility Total Electric Demand Power '[W'](Hourly) ]]/1000</f>
        <v>151.6687650182661</v>
      </c>
    </row>
    <row r="351" spans="1:3" x14ac:dyDescent="0.25">
      <c r="A351" s="9" t="s">
        <v>254</v>
      </c>
      <c r="B351" s="12">
        <v>165595.71385742314</v>
      </c>
      <c r="C351">
        <f>SAFADModel_final_000034[[#This Row],[Whole Building:Facility Total Electric Demand Power '[W'](Hourly) ]]/1000</f>
        <v>165.59571385742314</v>
      </c>
    </row>
    <row r="352" spans="1:3" x14ac:dyDescent="0.25">
      <c r="A352" s="9" t="s">
        <v>255</v>
      </c>
      <c r="B352" s="12">
        <v>172329.11002695683</v>
      </c>
      <c r="C352">
        <f>SAFADModel_final_000034[[#This Row],[Whole Building:Facility Total Electric Demand Power '[W'](Hourly) ]]/1000</f>
        <v>172.32911002695684</v>
      </c>
    </row>
    <row r="353" spans="1:3" x14ac:dyDescent="0.25">
      <c r="A353" s="9" t="s">
        <v>256</v>
      </c>
      <c r="B353" s="12">
        <v>160516.13769851436</v>
      </c>
      <c r="C353">
        <f>SAFADModel_final_000034[[#This Row],[Whole Building:Facility Total Electric Demand Power '[W'](Hourly) ]]/1000</f>
        <v>160.51613769851437</v>
      </c>
    </row>
    <row r="354" spans="1:3" x14ac:dyDescent="0.25">
      <c r="A354" s="9" t="s">
        <v>257</v>
      </c>
      <c r="B354" s="12">
        <v>142908.15509587145</v>
      </c>
      <c r="C354">
        <f>SAFADModel_final_000034[[#This Row],[Whole Building:Facility Total Electric Demand Power '[W'](Hourly) ]]/1000</f>
        <v>142.90815509587145</v>
      </c>
    </row>
    <row r="355" spans="1:3" x14ac:dyDescent="0.25">
      <c r="A355" s="9" t="s">
        <v>258</v>
      </c>
      <c r="B355" s="12">
        <v>51834.41542710158</v>
      </c>
      <c r="C355">
        <f>SAFADModel_final_000034[[#This Row],[Whole Building:Facility Total Electric Demand Power '[W'](Hourly) ]]/1000</f>
        <v>51.834415427101582</v>
      </c>
    </row>
    <row r="356" spans="1:3" x14ac:dyDescent="0.25">
      <c r="A356" s="9" t="s">
        <v>259</v>
      </c>
      <c r="B356" s="12">
        <v>25579.35705942642</v>
      </c>
      <c r="C356">
        <f>SAFADModel_final_000034[[#This Row],[Whole Building:Facility Total Electric Demand Power '[W'](Hourly) ]]/1000</f>
        <v>25.579357059426421</v>
      </c>
    </row>
    <row r="357" spans="1:3" x14ac:dyDescent="0.25">
      <c r="A357" s="9" t="s">
        <v>260</v>
      </c>
      <c r="B357" s="12">
        <v>10803.101013334854</v>
      </c>
      <c r="C357">
        <f>SAFADModel_final_000034[[#This Row],[Whole Building:Facility Total Electric Demand Power '[W'](Hourly) ]]/1000</f>
        <v>10.803101013334853</v>
      </c>
    </row>
    <row r="358" spans="1:3" x14ac:dyDescent="0.25">
      <c r="A358" s="9" t="s">
        <v>261</v>
      </c>
      <c r="B358" s="12">
        <v>8389.1927251649904</v>
      </c>
      <c r="C358">
        <f>SAFADModel_final_000034[[#This Row],[Whole Building:Facility Total Electric Demand Power '[W'](Hourly) ]]/1000</f>
        <v>8.3891927251649907</v>
      </c>
    </row>
    <row r="359" spans="1:3" x14ac:dyDescent="0.25">
      <c r="A359" s="9" t="s">
        <v>262</v>
      </c>
      <c r="B359" s="12">
        <v>7976.2972198324251</v>
      </c>
      <c r="C359">
        <f>SAFADModel_final_000034[[#This Row],[Whole Building:Facility Total Electric Demand Power '[W'](Hourly) ]]/1000</f>
        <v>7.9762972198324249</v>
      </c>
    </row>
    <row r="360" spans="1:3" x14ac:dyDescent="0.25">
      <c r="A360" s="9" t="s">
        <v>263</v>
      </c>
      <c r="B360" s="12">
        <v>7984.6305656896193</v>
      </c>
      <c r="C360">
        <f>SAFADModel_final_000034[[#This Row],[Whole Building:Facility Total Electric Demand Power '[W'](Hourly) ]]/1000</f>
        <v>7.9846305656896197</v>
      </c>
    </row>
    <row r="361" spans="1:3" x14ac:dyDescent="0.25">
      <c r="A361" s="9" t="s">
        <v>264</v>
      </c>
      <c r="B361" s="12">
        <v>7970.7629448950356</v>
      </c>
      <c r="C361">
        <f>SAFADModel_final_000034[[#This Row],[Whole Building:Facility Total Electric Demand Power '[W'](Hourly) ]]/1000</f>
        <v>7.9707629448950357</v>
      </c>
    </row>
    <row r="362" spans="1:3" x14ac:dyDescent="0.25">
      <c r="A362" s="9" t="s">
        <v>265</v>
      </c>
      <c r="B362" s="12">
        <v>7910.2757459154282</v>
      </c>
      <c r="C362">
        <f>SAFADModel_final_000034[[#This Row],[Whole Building:Facility Total Electric Demand Power '[W'](Hourly) ]]/1000</f>
        <v>7.9102757459154285</v>
      </c>
    </row>
    <row r="363" spans="1:3" x14ac:dyDescent="0.25">
      <c r="A363" s="9" t="s">
        <v>266</v>
      </c>
      <c r="B363" s="12">
        <v>7842.2576999876064</v>
      </c>
      <c r="C363">
        <f>SAFADModel_final_000034[[#This Row],[Whole Building:Facility Total Electric Demand Power '[W'](Hourly) ]]/1000</f>
        <v>7.8422576999876066</v>
      </c>
    </row>
    <row r="364" spans="1:3" x14ac:dyDescent="0.25">
      <c r="A364" s="9" t="s">
        <v>267</v>
      </c>
      <c r="B364" s="12">
        <v>7788.1509201907238</v>
      </c>
      <c r="C364">
        <f>SAFADModel_final_000034[[#This Row],[Whole Building:Facility Total Electric Demand Power '[W'](Hourly) ]]/1000</f>
        <v>7.7881509201907235</v>
      </c>
    </row>
    <row r="365" spans="1:3" x14ac:dyDescent="0.25">
      <c r="A365" s="9" t="s">
        <v>268</v>
      </c>
      <c r="B365" s="12">
        <v>7776.1616370689553</v>
      </c>
      <c r="C365">
        <f>SAFADModel_final_000034[[#This Row],[Whole Building:Facility Total Electric Demand Power '[W'](Hourly) ]]/1000</f>
        <v>7.776161637068955</v>
      </c>
    </row>
    <row r="366" spans="1:3" x14ac:dyDescent="0.25">
      <c r="A366" s="9" t="s">
        <v>269</v>
      </c>
      <c r="B366" s="12">
        <v>7768.1851366679984</v>
      </c>
      <c r="C366">
        <f>SAFADModel_final_000034[[#This Row],[Whole Building:Facility Total Electric Demand Power '[W'](Hourly) ]]/1000</f>
        <v>7.7681851366679986</v>
      </c>
    </row>
    <row r="367" spans="1:3" x14ac:dyDescent="0.25">
      <c r="A367" s="9" t="s">
        <v>270</v>
      </c>
      <c r="B367" s="12">
        <v>7781.960952713519</v>
      </c>
      <c r="C367">
        <f>SAFADModel_final_000034[[#This Row],[Whole Building:Facility Total Electric Demand Power '[W'](Hourly) ]]/1000</f>
        <v>7.7819609527135194</v>
      </c>
    </row>
    <row r="368" spans="1:3" x14ac:dyDescent="0.25">
      <c r="A368" s="9" t="s">
        <v>271</v>
      </c>
      <c r="B368" s="12">
        <v>7843.6911408987335</v>
      </c>
      <c r="C368">
        <f>SAFADModel_final_000034[[#This Row],[Whole Building:Facility Total Electric Demand Power '[W'](Hourly) ]]/1000</f>
        <v>7.8436911408987333</v>
      </c>
    </row>
    <row r="369" spans="1:3" x14ac:dyDescent="0.25">
      <c r="A369" s="9" t="s">
        <v>272</v>
      </c>
      <c r="B369" s="12">
        <v>19774.69888741694</v>
      </c>
      <c r="C369">
        <f>SAFADModel_final_000034[[#This Row],[Whole Building:Facility Total Electric Demand Power '[W'](Hourly) ]]/1000</f>
        <v>19.774698887416939</v>
      </c>
    </row>
    <row r="370" spans="1:3" x14ac:dyDescent="0.25">
      <c r="A370" s="9" t="s">
        <v>273</v>
      </c>
      <c r="B370" s="12">
        <v>91386.290931423617</v>
      </c>
      <c r="C370">
        <f>SAFADModel_final_000034[[#This Row],[Whole Building:Facility Total Electric Demand Power '[W'](Hourly) ]]/1000</f>
        <v>91.386290931423616</v>
      </c>
    </row>
    <row r="371" spans="1:3" x14ac:dyDescent="0.25">
      <c r="A371" s="9" t="s">
        <v>274</v>
      </c>
      <c r="B371" s="12">
        <v>121252.48741369105</v>
      </c>
      <c r="C371">
        <f>SAFADModel_final_000034[[#This Row],[Whole Building:Facility Total Electric Demand Power '[W'](Hourly) ]]/1000</f>
        <v>121.25248741369106</v>
      </c>
    </row>
    <row r="372" spans="1:3" x14ac:dyDescent="0.25">
      <c r="A372" s="9" t="s">
        <v>275</v>
      </c>
      <c r="B372" s="12">
        <v>129715.33524563278</v>
      </c>
      <c r="C372">
        <f>SAFADModel_final_000034[[#This Row],[Whole Building:Facility Total Electric Demand Power '[W'](Hourly) ]]/1000</f>
        <v>129.71533524563279</v>
      </c>
    </row>
    <row r="373" spans="1:3" x14ac:dyDescent="0.25">
      <c r="A373" s="9" t="s">
        <v>276</v>
      </c>
      <c r="B373" s="12">
        <v>155014.33038034374</v>
      </c>
      <c r="C373">
        <f>SAFADModel_final_000034[[#This Row],[Whole Building:Facility Total Electric Demand Power '[W'](Hourly) ]]/1000</f>
        <v>155.01433038034375</v>
      </c>
    </row>
    <row r="374" spans="1:3" x14ac:dyDescent="0.25">
      <c r="A374" s="9" t="s">
        <v>277</v>
      </c>
      <c r="B374" s="12">
        <v>148029.69721594217</v>
      </c>
      <c r="C374">
        <f>SAFADModel_final_000034[[#This Row],[Whole Building:Facility Total Electric Demand Power '[W'](Hourly) ]]/1000</f>
        <v>148.02969721594218</v>
      </c>
    </row>
    <row r="375" spans="1:3" x14ac:dyDescent="0.25">
      <c r="A375" s="9" t="s">
        <v>278</v>
      </c>
      <c r="B375" s="12">
        <v>168667.56975739732</v>
      </c>
      <c r="C375">
        <f>SAFADModel_final_000034[[#This Row],[Whole Building:Facility Total Electric Demand Power '[W'](Hourly) ]]/1000</f>
        <v>168.6675697573973</v>
      </c>
    </row>
    <row r="376" spans="1:3" x14ac:dyDescent="0.25">
      <c r="A376" s="9" t="s">
        <v>279</v>
      </c>
      <c r="B376" s="12">
        <v>155635.83480958908</v>
      </c>
      <c r="C376">
        <f>SAFADModel_final_000034[[#This Row],[Whole Building:Facility Total Electric Demand Power '[W'](Hourly) ]]/1000</f>
        <v>155.63583480958908</v>
      </c>
    </row>
    <row r="377" spans="1:3" x14ac:dyDescent="0.25">
      <c r="A377" s="9" t="s">
        <v>280</v>
      </c>
      <c r="B377" s="12">
        <v>156110.56535279474</v>
      </c>
      <c r="C377">
        <f>SAFADModel_final_000034[[#This Row],[Whole Building:Facility Total Electric Demand Power '[W'](Hourly) ]]/1000</f>
        <v>156.11056535279474</v>
      </c>
    </row>
    <row r="378" spans="1:3" x14ac:dyDescent="0.25">
      <c r="A378" s="9" t="s">
        <v>281</v>
      </c>
      <c r="B378" s="12">
        <v>132198.39990168088</v>
      </c>
      <c r="C378">
        <f>SAFADModel_final_000034[[#This Row],[Whole Building:Facility Total Electric Demand Power '[W'](Hourly) ]]/1000</f>
        <v>132.19839990168089</v>
      </c>
    </row>
    <row r="379" spans="1:3" x14ac:dyDescent="0.25">
      <c r="A379" s="9" t="s">
        <v>282</v>
      </c>
      <c r="B379" s="12">
        <v>104730.70390275501</v>
      </c>
      <c r="C379">
        <f>SAFADModel_final_000034[[#This Row],[Whole Building:Facility Total Electric Demand Power '[W'](Hourly) ]]/1000</f>
        <v>104.73070390275501</v>
      </c>
    </row>
    <row r="380" spans="1:3" x14ac:dyDescent="0.25">
      <c r="A380" s="9" t="s">
        <v>283</v>
      </c>
      <c r="B380" s="12">
        <v>65325.889177360201</v>
      </c>
      <c r="C380">
        <f>SAFADModel_final_000034[[#This Row],[Whole Building:Facility Total Electric Demand Power '[W'](Hourly) ]]/1000</f>
        <v>65.325889177360196</v>
      </c>
    </row>
    <row r="381" spans="1:3" x14ac:dyDescent="0.25">
      <c r="A381" s="9" t="s">
        <v>284</v>
      </c>
      <c r="B381" s="12">
        <v>36600.080376801372</v>
      </c>
      <c r="C381">
        <f>SAFADModel_final_000034[[#This Row],[Whole Building:Facility Total Electric Demand Power '[W'](Hourly) ]]/1000</f>
        <v>36.600080376801372</v>
      </c>
    </row>
    <row r="382" spans="1:3" x14ac:dyDescent="0.25">
      <c r="A382" s="9" t="s">
        <v>285</v>
      </c>
      <c r="B382" s="12">
        <v>8131.2168447612676</v>
      </c>
      <c r="C382">
        <f>SAFADModel_final_000034[[#This Row],[Whole Building:Facility Total Electric Demand Power '[W'](Hourly) ]]/1000</f>
        <v>8.1312168447612674</v>
      </c>
    </row>
    <row r="383" spans="1:3" x14ac:dyDescent="0.25">
      <c r="A383" s="9" t="s">
        <v>286</v>
      </c>
      <c r="B383" s="12">
        <v>7975.077041877742</v>
      </c>
      <c r="C383">
        <f>SAFADModel_final_000034[[#This Row],[Whole Building:Facility Total Electric Demand Power '[W'](Hourly) ]]/1000</f>
        <v>7.9750770418777419</v>
      </c>
    </row>
    <row r="384" spans="1:3" x14ac:dyDescent="0.25">
      <c r="A384" s="9" t="s">
        <v>287</v>
      </c>
      <c r="B384" s="12">
        <v>7923.0063465585818</v>
      </c>
      <c r="C384">
        <f>SAFADModel_final_000034[[#This Row],[Whole Building:Facility Total Electric Demand Power '[W'](Hourly) ]]/1000</f>
        <v>7.9230063465585818</v>
      </c>
    </row>
    <row r="385" spans="1:3" x14ac:dyDescent="0.25">
      <c r="A385" s="9" t="s">
        <v>288</v>
      </c>
      <c r="B385" s="12">
        <v>7908.2821860264949</v>
      </c>
      <c r="C385">
        <f>SAFADModel_final_000034[[#This Row],[Whole Building:Facility Total Electric Demand Power '[W'](Hourly) ]]/1000</f>
        <v>7.9082821860264945</v>
      </c>
    </row>
    <row r="386" spans="1:3" x14ac:dyDescent="0.25">
      <c r="A386" s="9" t="s">
        <v>289</v>
      </c>
      <c r="B386" s="12">
        <v>7918.3969424948555</v>
      </c>
      <c r="C386">
        <f>SAFADModel_final_000034[[#This Row],[Whole Building:Facility Total Electric Demand Power '[W'](Hourly) ]]/1000</f>
        <v>7.918396942494855</v>
      </c>
    </row>
    <row r="387" spans="1:3" x14ac:dyDescent="0.25">
      <c r="A387" s="9" t="s">
        <v>290</v>
      </c>
      <c r="B387" s="12">
        <v>7935.8498263274842</v>
      </c>
      <c r="C387">
        <f>SAFADModel_final_000034[[#This Row],[Whole Building:Facility Total Electric Demand Power '[W'](Hourly) ]]/1000</f>
        <v>7.9358498263274839</v>
      </c>
    </row>
    <row r="388" spans="1:3" x14ac:dyDescent="0.25">
      <c r="A388" s="9" t="s">
        <v>291</v>
      </c>
      <c r="B388" s="12">
        <v>7933.010375087445</v>
      </c>
      <c r="C388">
        <f>SAFADModel_final_000034[[#This Row],[Whole Building:Facility Total Electric Demand Power '[W'](Hourly) ]]/1000</f>
        <v>7.933010375087445</v>
      </c>
    </row>
    <row r="389" spans="1:3" x14ac:dyDescent="0.25">
      <c r="A389" s="9" t="s">
        <v>292</v>
      </c>
      <c r="B389" s="12">
        <v>7896.3088703837229</v>
      </c>
      <c r="C389">
        <f>SAFADModel_final_000034[[#This Row],[Whole Building:Facility Total Electric Demand Power '[W'](Hourly) ]]/1000</f>
        <v>7.8963088703837228</v>
      </c>
    </row>
    <row r="390" spans="1:3" x14ac:dyDescent="0.25">
      <c r="A390" s="9" t="s">
        <v>293</v>
      </c>
      <c r="B390" s="12">
        <v>7861.87130751938</v>
      </c>
      <c r="C390">
        <f>SAFADModel_final_000034[[#This Row],[Whole Building:Facility Total Electric Demand Power '[W'](Hourly) ]]/1000</f>
        <v>7.8618713075193805</v>
      </c>
    </row>
    <row r="391" spans="1:3" x14ac:dyDescent="0.25">
      <c r="A391" s="9" t="s">
        <v>294</v>
      </c>
      <c r="B391" s="12">
        <v>7859.0141999868438</v>
      </c>
      <c r="C391">
        <f>SAFADModel_final_000034[[#This Row],[Whole Building:Facility Total Electric Demand Power '[W'](Hourly) ]]/1000</f>
        <v>7.8590141999868441</v>
      </c>
    </row>
    <row r="392" spans="1:3" x14ac:dyDescent="0.25">
      <c r="A392" s="9" t="s">
        <v>295</v>
      </c>
      <c r="B392" s="12">
        <v>7918.3646187513723</v>
      </c>
      <c r="C392">
        <f>SAFADModel_final_000034[[#This Row],[Whole Building:Facility Total Electric Demand Power '[W'](Hourly) ]]/1000</f>
        <v>7.9183646187513723</v>
      </c>
    </row>
    <row r="393" spans="1:3" x14ac:dyDescent="0.25">
      <c r="A393" s="9" t="s">
        <v>296</v>
      </c>
      <c r="B393" s="12">
        <v>7999.5263049715604</v>
      </c>
      <c r="C393">
        <f>SAFADModel_final_000034[[#This Row],[Whole Building:Facility Total Electric Demand Power '[W'](Hourly) ]]/1000</f>
        <v>7.9995263049715604</v>
      </c>
    </row>
    <row r="394" spans="1:3" x14ac:dyDescent="0.25">
      <c r="A394" s="9" t="s">
        <v>297</v>
      </c>
      <c r="B394" s="12">
        <v>8053.8077829460199</v>
      </c>
      <c r="C394">
        <f>SAFADModel_final_000034[[#This Row],[Whole Building:Facility Total Electric Demand Power '[W'](Hourly) ]]/1000</f>
        <v>8.05380778294602</v>
      </c>
    </row>
    <row r="395" spans="1:3" x14ac:dyDescent="0.25">
      <c r="A395" s="9" t="s">
        <v>298</v>
      </c>
      <c r="B395" s="12">
        <v>8083.5595164433626</v>
      </c>
      <c r="C395">
        <f>SAFADModel_final_000034[[#This Row],[Whole Building:Facility Total Electric Demand Power '[W'](Hourly) ]]/1000</f>
        <v>8.083559516443362</v>
      </c>
    </row>
    <row r="396" spans="1:3" x14ac:dyDescent="0.25">
      <c r="A396" s="9" t="s">
        <v>299</v>
      </c>
      <c r="B396" s="12">
        <v>8112.2285194651804</v>
      </c>
      <c r="C396">
        <f>SAFADModel_final_000034[[#This Row],[Whole Building:Facility Total Electric Demand Power '[W'](Hourly) ]]/1000</f>
        <v>8.1122285194651802</v>
      </c>
    </row>
    <row r="397" spans="1:3" x14ac:dyDescent="0.25">
      <c r="A397" s="9" t="s">
        <v>300</v>
      </c>
      <c r="B397" s="12">
        <v>8133.32912147146</v>
      </c>
      <c r="C397">
        <f>SAFADModel_final_000034[[#This Row],[Whole Building:Facility Total Electric Demand Power '[W'](Hourly) ]]/1000</f>
        <v>8.1333291214714603</v>
      </c>
    </row>
    <row r="398" spans="1:3" x14ac:dyDescent="0.25">
      <c r="A398" s="9" t="s">
        <v>301</v>
      </c>
      <c r="B398" s="12">
        <v>8138.7010033665347</v>
      </c>
      <c r="C398">
        <f>SAFADModel_final_000034[[#This Row],[Whole Building:Facility Total Electric Demand Power '[W'](Hourly) ]]/1000</f>
        <v>8.1387010033665348</v>
      </c>
    </row>
    <row r="399" spans="1:3" x14ac:dyDescent="0.25">
      <c r="A399" s="9" t="s">
        <v>302</v>
      </c>
      <c r="B399" s="12">
        <v>8140.2239993883632</v>
      </c>
      <c r="C399">
        <f>SAFADModel_final_000034[[#This Row],[Whole Building:Facility Total Electric Demand Power '[W'](Hourly) ]]/1000</f>
        <v>8.1402239993883629</v>
      </c>
    </row>
    <row r="400" spans="1:3" x14ac:dyDescent="0.25">
      <c r="A400" s="9" t="s">
        <v>303</v>
      </c>
      <c r="B400" s="12">
        <v>8144.736194985172</v>
      </c>
      <c r="C400">
        <f>SAFADModel_final_000034[[#This Row],[Whole Building:Facility Total Electric Demand Power '[W'](Hourly) ]]/1000</f>
        <v>8.1447361949851729</v>
      </c>
    </row>
    <row r="401" spans="1:3" x14ac:dyDescent="0.25">
      <c r="A401" s="9" t="s">
        <v>304</v>
      </c>
      <c r="B401" s="12">
        <v>8144.3950271321592</v>
      </c>
      <c r="C401">
        <f>SAFADModel_final_000034[[#This Row],[Whole Building:Facility Total Electric Demand Power '[W'](Hourly) ]]/1000</f>
        <v>8.144395027132159</v>
      </c>
    </row>
    <row r="402" spans="1:3" x14ac:dyDescent="0.25">
      <c r="A402" s="9" t="s">
        <v>305</v>
      </c>
      <c r="B402" s="12">
        <v>8129.4339603907647</v>
      </c>
      <c r="C402">
        <f>SAFADModel_final_000034[[#This Row],[Whole Building:Facility Total Electric Demand Power '[W'](Hourly) ]]/1000</f>
        <v>8.1294339603907648</v>
      </c>
    </row>
    <row r="403" spans="1:3" x14ac:dyDescent="0.25">
      <c r="A403" s="9" t="s">
        <v>306</v>
      </c>
      <c r="B403" s="12">
        <v>8102.1799992317392</v>
      </c>
      <c r="C403">
        <f>SAFADModel_final_000034[[#This Row],[Whole Building:Facility Total Electric Demand Power '[W'](Hourly) ]]/1000</f>
        <v>8.1021799992317387</v>
      </c>
    </row>
    <row r="404" spans="1:3" x14ac:dyDescent="0.25">
      <c r="A404" s="9" t="s">
        <v>307</v>
      </c>
      <c r="B404" s="12">
        <v>8062.4431078482257</v>
      </c>
      <c r="C404">
        <f>SAFADModel_final_000034[[#This Row],[Whole Building:Facility Total Electric Demand Power '[W'](Hourly) ]]/1000</f>
        <v>8.0624431078482264</v>
      </c>
    </row>
    <row r="405" spans="1:3" x14ac:dyDescent="0.25">
      <c r="A405" s="9" t="s">
        <v>308</v>
      </c>
      <c r="B405" s="12">
        <v>8015.8396881450608</v>
      </c>
      <c r="C405">
        <f>SAFADModel_final_000034[[#This Row],[Whole Building:Facility Total Electric Demand Power '[W'](Hourly) ]]/1000</f>
        <v>8.0158396881450606</v>
      </c>
    </row>
    <row r="406" spans="1:3" x14ac:dyDescent="0.25">
      <c r="A406" s="9" t="s">
        <v>309</v>
      </c>
      <c r="B406" s="12">
        <v>7989.9301767631196</v>
      </c>
      <c r="C406">
        <f>SAFADModel_final_000034[[#This Row],[Whole Building:Facility Total Electric Demand Power '[W'](Hourly) ]]/1000</f>
        <v>7.9899301767631199</v>
      </c>
    </row>
    <row r="407" spans="1:3" x14ac:dyDescent="0.25">
      <c r="A407" s="9" t="s">
        <v>310</v>
      </c>
      <c r="B407" s="12">
        <v>7946.1601097312305</v>
      </c>
      <c r="C407">
        <f>SAFADModel_final_000034[[#This Row],[Whole Building:Facility Total Electric Demand Power '[W'](Hourly) ]]/1000</f>
        <v>7.9461601097312302</v>
      </c>
    </row>
    <row r="408" spans="1:3" x14ac:dyDescent="0.25">
      <c r="A408" s="9" t="s">
        <v>311</v>
      </c>
      <c r="B408" s="12">
        <v>7904.1902520143994</v>
      </c>
      <c r="C408">
        <f>SAFADModel_final_000034[[#This Row],[Whole Building:Facility Total Electric Demand Power '[W'](Hourly) ]]/1000</f>
        <v>7.9041902520143994</v>
      </c>
    </row>
    <row r="409" spans="1:3" x14ac:dyDescent="0.25">
      <c r="A409" s="9" t="s">
        <v>312</v>
      </c>
      <c r="B409" s="12">
        <v>7860.903186059003</v>
      </c>
      <c r="C409">
        <f>SAFADModel_final_000034[[#This Row],[Whole Building:Facility Total Electric Demand Power '[W'](Hourly) ]]/1000</f>
        <v>7.8609031860590033</v>
      </c>
    </row>
    <row r="410" spans="1:3" x14ac:dyDescent="0.25">
      <c r="A410" s="9" t="s">
        <v>313</v>
      </c>
      <c r="B410" s="12">
        <v>7836.247725738569</v>
      </c>
      <c r="C410">
        <f>SAFADModel_final_000034[[#This Row],[Whole Building:Facility Total Electric Demand Power '[W'](Hourly) ]]/1000</f>
        <v>7.836247725738569</v>
      </c>
    </row>
    <row r="411" spans="1:3" x14ac:dyDescent="0.25">
      <c r="A411" s="9" t="s">
        <v>314</v>
      </c>
      <c r="B411" s="12">
        <v>7814.3448240913922</v>
      </c>
      <c r="C411">
        <f>SAFADModel_final_000034[[#This Row],[Whole Building:Facility Total Electric Demand Power '[W'](Hourly) ]]/1000</f>
        <v>7.8143448240913918</v>
      </c>
    </row>
    <row r="412" spans="1:3" x14ac:dyDescent="0.25">
      <c r="A412" s="9" t="s">
        <v>315</v>
      </c>
      <c r="B412" s="12">
        <v>7797.0882930770058</v>
      </c>
      <c r="C412">
        <f>SAFADModel_final_000034[[#This Row],[Whole Building:Facility Total Electric Demand Power '[W'](Hourly) ]]/1000</f>
        <v>7.7970882930770058</v>
      </c>
    </row>
    <row r="413" spans="1:3" x14ac:dyDescent="0.25">
      <c r="A413" s="9" t="s">
        <v>316</v>
      </c>
      <c r="B413" s="12">
        <v>7774.1457358315211</v>
      </c>
      <c r="C413">
        <f>SAFADModel_final_000034[[#This Row],[Whole Building:Facility Total Electric Demand Power '[W'](Hourly) ]]/1000</f>
        <v>7.7741457358315209</v>
      </c>
    </row>
    <row r="414" spans="1:3" x14ac:dyDescent="0.25">
      <c r="A414" s="9" t="s">
        <v>317</v>
      </c>
      <c r="B414" s="12">
        <v>7754.2017313254364</v>
      </c>
      <c r="C414">
        <f>SAFADModel_final_000034[[#This Row],[Whole Building:Facility Total Electric Demand Power '[W'](Hourly) ]]/1000</f>
        <v>7.7542017313254368</v>
      </c>
    </row>
    <row r="415" spans="1:3" x14ac:dyDescent="0.25">
      <c r="A415" s="9" t="s">
        <v>318</v>
      </c>
      <c r="B415" s="12">
        <v>7761.9721402319656</v>
      </c>
      <c r="C415">
        <f>SAFADModel_final_000034[[#This Row],[Whole Building:Facility Total Electric Demand Power '[W'](Hourly) ]]/1000</f>
        <v>7.7619721402319657</v>
      </c>
    </row>
    <row r="416" spans="1:3" x14ac:dyDescent="0.25">
      <c r="A416" s="9" t="s">
        <v>319</v>
      </c>
      <c r="B416" s="12">
        <v>7829.1056911312598</v>
      </c>
      <c r="C416">
        <f>SAFADModel_final_000034[[#This Row],[Whole Building:Facility Total Electric Demand Power '[W'](Hourly) ]]/1000</f>
        <v>7.82910569113126</v>
      </c>
    </row>
    <row r="417" spans="1:3" x14ac:dyDescent="0.25">
      <c r="A417" s="9" t="s">
        <v>320</v>
      </c>
      <c r="B417" s="12">
        <v>7916.6397062178148</v>
      </c>
      <c r="C417">
        <f>SAFADModel_final_000034[[#This Row],[Whole Building:Facility Total Electric Demand Power '[W'](Hourly) ]]/1000</f>
        <v>7.9166397062178149</v>
      </c>
    </row>
    <row r="418" spans="1:3" x14ac:dyDescent="0.25">
      <c r="A418" s="9" t="s">
        <v>321</v>
      </c>
      <c r="B418" s="12">
        <v>7993.053693731471</v>
      </c>
      <c r="C418">
        <f>SAFADModel_final_000034[[#This Row],[Whole Building:Facility Total Electric Demand Power '[W'](Hourly) ]]/1000</f>
        <v>7.9930536937314711</v>
      </c>
    </row>
    <row r="419" spans="1:3" x14ac:dyDescent="0.25">
      <c r="A419" s="9" t="s">
        <v>322</v>
      </c>
      <c r="B419" s="12">
        <v>8041.8793597021613</v>
      </c>
      <c r="C419">
        <f>SAFADModel_final_000034[[#This Row],[Whole Building:Facility Total Electric Demand Power '[W'](Hourly) ]]/1000</f>
        <v>8.0418793597021612</v>
      </c>
    </row>
    <row r="420" spans="1:3" x14ac:dyDescent="0.25">
      <c r="A420" s="9" t="s">
        <v>323</v>
      </c>
      <c r="B420" s="12">
        <v>8089.5450233508282</v>
      </c>
      <c r="C420">
        <f>SAFADModel_final_000034[[#This Row],[Whole Building:Facility Total Electric Demand Power '[W'](Hourly) ]]/1000</f>
        <v>8.0895450233508281</v>
      </c>
    </row>
    <row r="421" spans="1:3" x14ac:dyDescent="0.25">
      <c r="A421" s="9" t="s">
        <v>324</v>
      </c>
      <c r="B421" s="12">
        <v>8126.0555585807533</v>
      </c>
      <c r="C421">
        <f>SAFADModel_final_000034[[#This Row],[Whole Building:Facility Total Electric Demand Power '[W'](Hourly) ]]/1000</f>
        <v>8.1260555585807541</v>
      </c>
    </row>
    <row r="422" spans="1:3" x14ac:dyDescent="0.25">
      <c r="A422" s="9" t="s">
        <v>325</v>
      </c>
      <c r="B422" s="12">
        <v>8148.4553625548433</v>
      </c>
      <c r="C422">
        <f>SAFADModel_final_000034[[#This Row],[Whole Building:Facility Total Electric Demand Power '[W'](Hourly) ]]/1000</f>
        <v>8.1484553625548433</v>
      </c>
    </row>
    <row r="423" spans="1:3" x14ac:dyDescent="0.25">
      <c r="A423" s="9" t="s">
        <v>326</v>
      </c>
      <c r="B423" s="12">
        <v>8148.7075179103895</v>
      </c>
      <c r="C423">
        <f>SAFADModel_final_000034[[#This Row],[Whole Building:Facility Total Electric Demand Power '[W'](Hourly) ]]/1000</f>
        <v>8.1487075179103901</v>
      </c>
    </row>
    <row r="424" spans="1:3" x14ac:dyDescent="0.25">
      <c r="A424" s="9" t="s">
        <v>327</v>
      </c>
      <c r="B424" s="12">
        <v>8122.6844334157768</v>
      </c>
      <c r="C424">
        <f>SAFADModel_final_000034[[#This Row],[Whole Building:Facility Total Electric Demand Power '[W'](Hourly) ]]/1000</f>
        <v>8.1226844334157775</v>
      </c>
    </row>
    <row r="425" spans="1:3" x14ac:dyDescent="0.25">
      <c r="A425" s="9" t="s">
        <v>328</v>
      </c>
      <c r="B425" s="12">
        <v>8064.3783523378588</v>
      </c>
      <c r="C425">
        <f>SAFADModel_final_000034[[#This Row],[Whole Building:Facility Total Electric Demand Power '[W'](Hourly) ]]/1000</f>
        <v>8.064378352337858</v>
      </c>
    </row>
    <row r="426" spans="1:3" x14ac:dyDescent="0.25">
      <c r="A426" s="9" t="s">
        <v>329</v>
      </c>
      <c r="B426" s="12">
        <v>8004.0617127487567</v>
      </c>
      <c r="C426">
        <f>SAFADModel_final_000034[[#This Row],[Whole Building:Facility Total Electric Demand Power '[W'](Hourly) ]]/1000</f>
        <v>8.0040617127487561</v>
      </c>
    </row>
    <row r="427" spans="1:3" x14ac:dyDescent="0.25">
      <c r="A427" s="9" t="s">
        <v>330</v>
      </c>
      <c r="B427" s="12">
        <v>7956.5104055144939</v>
      </c>
      <c r="C427">
        <f>SAFADModel_final_000034[[#This Row],[Whole Building:Facility Total Electric Demand Power '[W'](Hourly) ]]/1000</f>
        <v>7.9565104055144937</v>
      </c>
    </row>
    <row r="428" spans="1:3" x14ac:dyDescent="0.25">
      <c r="A428" s="9" t="s">
        <v>331</v>
      </c>
      <c r="B428" s="12">
        <v>7929.7971209998504</v>
      </c>
      <c r="C428">
        <f>SAFADModel_final_000034[[#This Row],[Whole Building:Facility Total Electric Demand Power '[W'](Hourly) ]]/1000</f>
        <v>7.9297971209998508</v>
      </c>
    </row>
    <row r="429" spans="1:3" x14ac:dyDescent="0.25">
      <c r="A429" s="9" t="s">
        <v>332</v>
      </c>
      <c r="B429" s="12">
        <v>7911.3858776201769</v>
      </c>
      <c r="C429">
        <f>SAFADModel_final_000034[[#This Row],[Whole Building:Facility Total Electric Demand Power '[W'](Hourly) ]]/1000</f>
        <v>7.9113858776201766</v>
      </c>
    </row>
    <row r="430" spans="1:3" x14ac:dyDescent="0.25">
      <c r="A430" s="9" t="s">
        <v>333</v>
      </c>
      <c r="B430" s="12">
        <v>7893.1796242320861</v>
      </c>
      <c r="C430">
        <f>SAFADModel_final_000034[[#This Row],[Whole Building:Facility Total Electric Demand Power '[W'](Hourly) ]]/1000</f>
        <v>7.8931796242320864</v>
      </c>
    </row>
    <row r="431" spans="1:3" x14ac:dyDescent="0.25">
      <c r="A431" s="9" t="s">
        <v>334</v>
      </c>
      <c r="B431" s="12">
        <v>7869.4135239121688</v>
      </c>
      <c r="C431">
        <f>SAFADModel_final_000034[[#This Row],[Whole Building:Facility Total Electric Demand Power '[W'](Hourly) ]]/1000</f>
        <v>7.8694135239121685</v>
      </c>
    </row>
    <row r="432" spans="1:3" x14ac:dyDescent="0.25">
      <c r="A432" s="9" t="s">
        <v>335</v>
      </c>
      <c r="B432" s="12">
        <v>7852.7117760539795</v>
      </c>
      <c r="C432">
        <f>SAFADModel_final_000034[[#This Row],[Whole Building:Facility Total Electric Demand Power '[W'](Hourly) ]]/1000</f>
        <v>7.8527117760539795</v>
      </c>
    </row>
    <row r="433" spans="1:3" x14ac:dyDescent="0.25">
      <c r="A433" s="9" t="s">
        <v>336</v>
      </c>
      <c r="B433" s="12">
        <v>7838.0175114278964</v>
      </c>
      <c r="C433">
        <f>SAFADModel_final_000034[[#This Row],[Whole Building:Facility Total Electric Demand Power '[W'](Hourly) ]]/1000</f>
        <v>7.8380175114278963</v>
      </c>
    </row>
    <row r="434" spans="1:3" x14ac:dyDescent="0.25">
      <c r="A434" s="9" t="s">
        <v>337</v>
      </c>
      <c r="B434" s="12">
        <v>7831.4685341383401</v>
      </c>
      <c r="C434">
        <f>SAFADModel_final_000034[[#This Row],[Whole Building:Facility Total Electric Demand Power '[W'](Hourly) ]]/1000</f>
        <v>7.8314685341383399</v>
      </c>
    </row>
    <row r="435" spans="1:3" x14ac:dyDescent="0.25">
      <c r="A435" s="9" t="s">
        <v>338</v>
      </c>
      <c r="B435" s="12">
        <v>7829.9194582630626</v>
      </c>
      <c r="C435">
        <f>SAFADModel_final_000034[[#This Row],[Whole Building:Facility Total Electric Demand Power '[W'](Hourly) ]]/1000</f>
        <v>7.8299194582630625</v>
      </c>
    </row>
    <row r="436" spans="1:3" x14ac:dyDescent="0.25">
      <c r="A436" s="9" t="s">
        <v>339</v>
      </c>
      <c r="B436" s="12">
        <v>7810.9095180486875</v>
      </c>
      <c r="C436">
        <f>SAFADModel_final_000034[[#This Row],[Whole Building:Facility Total Electric Demand Power '[W'](Hourly) ]]/1000</f>
        <v>7.8109095180486872</v>
      </c>
    </row>
    <row r="437" spans="1:3" x14ac:dyDescent="0.25">
      <c r="A437" s="9" t="s">
        <v>340</v>
      </c>
      <c r="B437" s="12">
        <v>7762.1023254989159</v>
      </c>
      <c r="C437">
        <f>SAFADModel_final_000034[[#This Row],[Whole Building:Facility Total Electric Demand Power '[W'](Hourly) ]]/1000</f>
        <v>7.7621023254989163</v>
      </c>
    </row>
    <row r="438" spans="1:3" x14ac:dyDescent="0.25">
      <c r="A438" s="9" t="s">
        <v>341</v>
      </c>
      <c r="B438" s="12">
        <v>7711.6770710838682</v>
      </c>
      <c r="C438">
        <f>SAFADModel_final_000034[[#This Row],[Whole Building:Facility Total Electric Demand Power '[W'](Hourly) ]]/1000</f>
        <v>7.7116770710838685</v>
      </c>
    </row>
    <row r="439" spans="1:3" x14ac:dyDescent="0.25">
      <c r="A439" s="9" t="s">
        <v>342</v>
      </c>
      <c r="B439" s="12">
        <v>7712.8853686215843</v>
      </c>
      <c r="C439">
        <f>SAFADModel_final_000034[[#This Row],[Whole Building:Facility Total Electric Demand Power '[W'](Hourly) ]]/1000</f>
        <v>7.7128853686215839</v>
      </c>
    </row>
    <row r="440" spans="1:3" x14ac:dyDescent="0.25">
      <c r="A440" s="9" t="s">
        <v>343</v>
      </c>
      <c r="B440" s="12">
        <v>7814.9029836758809</v>
      </c>
      <c r="C440">
        <f>SAFADModel_final_000034[[#This Row],[Whole Building:Facility Total Electric Demand Power '[W'](Hourly) ]]/1000</f>
        <v>7.8149029836758812</v>
      </c>
    </row>
    <row r="441" spans="1:3" x14ac:dyDescent="0.25">
      <c r="A441" s="9" t="s">
        <v>344</v>
      </c>
      <c r="B441" s="12">
        <v>7947.0045661201048</v>
      </c>
      <c r="C441">
        <f>SAFADModel_final_000034[[#This Row],[Whole Building:Facility Total Electric Demand Power '[W'](Hourly) ]]/1000</f>
        <v>7.9470045661201052</v>
      </c>
    </row>
    <row r="442" spans="1:3" x14ac:dyDescent="0.25">
      <c r="A442" s="9" t="s">
        <v>345</v>
      </c>
      <c r="B442" s="12">
        <v>8044.5316956110719</v>
      </c>
      <c r="C442">
        <f>SAFADModel_final_000034[[#This Row],[Whole Building:Facility Total Electric Demand Power '[W'](Hourly) ]]/1000</f>
        <v>8.044531695611072</v>
      </c>
    </row>
    <row r="443" spans="1:3" x14ac:dyDescent="0.25">
      <c r="A443" s="9" t="s">
        <v>346</v>
      </c>
      <c r="B443" s="12">
        <v>8094.8095584258181</v>
      </c>
      <c r="C443">
        <f>SAFADModel_final_000034[[#This Row],[Whole Building:Facility Total Electric Demand Power '[W'](Hourly) ]]/1000</f>
        <v>8.0948095584258173</v>
      </c>
    </row>
    <row r="444" spans="1:3" x14ac:dyDescent="0.25">
      <c r="A444" s="9" t="s">
        <v>347</v>
      </c>
      <c r="B444" s="12">
        <v>8133.5048821713899</v>
      </c>
      <c r="C444">
        <f>SAFADModel_final_000034[[#This Row],[Whole Building:Facility Total Electric Demand Power '[W'](Hourly) ]]/1000</f>
        <v>8.1335048821713904</v>
      </c>
    </row>
    <row r="445" spans="1:3" x14ac:dyDescent="0.25">
      <c r="A445" s="9" t="s">
        <v>348</v>
      </c>
      <c r="B445" s="12">
        <v>8159.0273466456701</v>
      </c>
      <c r="C445">
        <f>SAFADModel_final_000034[[#This Row],[Whole Building:Facility Total Electric Demand Power '[W'](Hourly) ]]/1000</f>
        <v>8.1590273466456704</v>
      </c>
    </row>
    <row r="446" spans="1:3" x14ac:dyDescent="0.25">
      <c r="A446" s="9" t="s">
        <v>349</v>
      </c>
      <c r="B446" s="12">
        <v>8173.3106402728781</v>
      </c>
      <c r="C446">
        <f>SAFADModel_final_000034[[#This Row],[Whole Building:Facility Total Electric Demand Power '[W'](Hourly) ]]/1000</f>
        <v>8.1733106402728772</v>
      </c>
    </row>
    <row r="447" spans="1:3" x14ac:dyDescent="0.25">
      <c r="A447" s="9" t="s">
        <v>350</v>
      </c>
      <c r="B447" s="12">
        <v>8177.6975036991453</v>
      </c>
      <c r="C447">
        <f>SAFADModel_final_000034[[#This Row],[Whole Building:Facility Total Electric Demand Power '[W'](Hourly) ]]/1000</f>
        <v>8.1776975036991448</v>
      </c>
    </row>
    <row r="448" spans="1:3" x14ac:dyDescent="0.25">
      <c r="A448" s="9" t="s">
        <v>351</v>
      </c>
      <c r="B448" s="12">
        <v>8165.4786177338547</v>
      </c>
      <c r="C448">
        <f>SAFADModel_final_000034[[#This Row],[Whole Building:Facility Total Electric Demand Power '[W'](Hourly) ]]/1000</f>
        <v>8.1654786177338554</v>
      </c>
    </row>
    <row r="449" spans="1:3" x14ac:dyDescent="0.25">
      <c r="A449" s="9" t="s">
        <v>352</v>
      </c>
      <c r="B449" s="12">
        <v>8147.9586138800851</v>
      </c>
      <c r="C449">
        <f>SAFADModel_final_000034[[#This Row],[Whole Building:Facility Total Electric Demand Power '[W'](Hourly) ]]/1000</f>
        <v>8.1479586138800855</v>
      </c>
    </row>
    <row r="450" spans="1:3" x14ac:dyDescent="0.25">
      <c r="A450" s="9" t="s">
        <v>353</v>
      </c>
      <c r="B450" s="12">
        <v>8126.6762504839826</v>
      </c>
      <c r="C450">
        <f>SAFADModel_final_000034[[#This Row],[Whole Building:Facility Total Electric Demand Power '[W'](Hourly) ]]/1000</f>
        <v>8.1266762504839818</v>
      </c>
    </row>
    <row r="451" spans="1:3" x14ac:dyDescent="0.25">
      <c r="A451" s="9" t="s">
        <v>354</v>
      </c>
      <c r="B451" s="12">
        <v>8096.7461523532866</v>
      </c>
      <c r="C451">
        <f>SAFADModel_final_000034[[#This Row],[Whole Building:Facility Total Electric Demand Power '[W'](Hourly) ]]/1000</f>
        <v>8.0967461523532869</v>
      </c>
    </row>
    <row r="452" spans="1:3" x14ac:dyDescent="0.25">
      <c r="A452" s="9" t="s">
        <v>355</v>
      </c>
      <c r="B452" s="12">
        <v>8050.0994159296542</v>
      </c>
      <c r="C452">
        <f>SAFADModel_final_000034[[#This Row],[Whole Building:Facility Total Electric Demand Power '[W'](Hourly) ]]/1000</f>
        <v>8.0500994159296546</v>
      </c>
    </row>
    <row r="453" spans="1:3" x14ac:dyDescent="0.25">
      <c r="A453" s="9" t="s">
        <v>356</v>
      </c>
      <c r="B453" s="12">
        <v>7987.8251427934292</v>
      </c>
      <c r="C453">
        <f>SAFADModel_final_000034[[#This Row],[Whole Building:Facility Total Electric Demand Power '[W'](Hourly) ]]/1000</f>
        <v>7.9878251427934295</v>
      </c>
    </row>
    <row r="454" spans="1:3" x14ac:dyDescent="0.25">
      <c r="A454" s="9" t="s">
        <v>357</v>
      </c>
      <c r="B454" s="12">
        <v>7939.9586486790067</v>
      </c>
      <c r="C454">
        <f>SAFADModel_final_000034[[#This Row],[Whole Building:Facility Total Electric Demand Power '[W'](Hourly) ]]/1000</f>
        <v>7.9399586486790064</v>
      </c>
    </row>
    <row r="455" spans="1:3" x14ac:dyDescent="0.25">
      <c r="A455" s="9" t="s">
        <v>358</v>
      </c>
      <c r="B455" s="12">
        <v>7880.0347211070339</v>
      </c>
      <c r="C455">
        <f>SAFADModel_final_000034[[#This Row],[Whole Building:Facility Total Electric Demand Power '[W'](Hourly) ]]/1000</f>
        <v>7.8800347211070338</v>
      </c>
    </row>
    <row r="456" spans="1:3" x14ac:dyDescent="0.25">
      <c r="A456" s="9" t="s">
        <v>359</v>
      </c>
      <c r="B456" s="12">
        <v>7812.2324329667217</v>
      </c>
      <c r="C456">
        <f>SAFADModel_final_000034[[#This Row],[Whole Building:Facility Total Electric Demand Power '[W'](Hourly) ]]/1000</f>
        <v>7.8122324329667219</v>
      </c>
    </row>
    <row r="457" spans="1:3" x14ac:dyDescent="0.25">
      <c r="A457" s="9" t="s">
        <v>360</v>
      </c>
      <c r="B457" s="12">
        <v>7764.2345175419496</v>
      </c>
      <c r="C457">
        <f>SAFADModel_final_000034[[#This Row],[Whole Building:Facility Total Electric Demand Power '[W'](Hourly) ]]/1000</f>
        <v>7.7642345175419498</v>
      </c>
    </row>
    <row r="458" spans="1:3" x14ac:dyDescent="0.25">
      <c r="A458" s="9" t="s">
        <v>629</v>
      </c>
      <c r="B458" s="12">
        <v>7789.9938286499455</v>
      </c>
      <c r="C458">
        <f>SAFADModel_final_000034[[#This Row],[Whole Building:Facility Total Electric Demand Power '[W'](Hourly) ]]/1000</f>
        <v>7.7899938286499459</v>
      </c>
    </row>
    <row r="459" spans="1:3" x14ac:dyDescent="0.25">
      <c r="A459" s="9" t="s">
        <v>630</v>
      </c>
      <c r="B459" s="12">
        <v>7833.3510458489991</v>
      </c>
      <c r="C459">
        <f>SAFADModel_final_000034[[#This Row],[Whole Building:Facility Total Electric Demand Power '[W'](Hourly) ]]/1000</f>
        <v>7.8333510458489988</v>
      </c>
    </row>
    <row r="460" spans="1:3" x14ac:dyDescent="0.25">
      <c r="A460" s="9" t="s">
        <v>631</v>
      </c>
      <c r="B460" s="12">
        <v>7847.8926796282722</v>
      </c>
      <c r="C460">
        <f>SAFADModel_final_000034[[#This Row],[Whole Building:Facility Total Electric Demand Power '[W'](Hourly) ]]/1000</f>
        <v>7.8478926796282718</v>
      </c>
    </row>
    <row r="461" spans="1:3" x14ac:dyDescent="0.25">
      <c r="A461" s="9" t="s">
        <v>632</v>
      </c>
      <c r="B461" s="12">
        <v>7799.4621146247882</v>
      </c>
      <c r="C461">
        <f>SAFADModel_final_000034[[#This Row],[Whole Building:Facility Total Electric Demand Power '[W'](Hourly) ]]/1000</f>
        <v>7.799462114624788</v>
      </c>
    </row>
    <row r="462" spans="1:3" x14ac:dyDescent="0.25">
      <c r="A462" s="9" t="s">
        <v>633</v>
      </c>
      <c r="B462" s="12">
        <v>7733.2122773383453</v>
      </c>
      <c r="C462">
        <f>SAFADModel_final_000034[[#This Row],[Whole Building:Facility Total Electric Demand Power '[W'](Hourly) ]]/1000</f>
        <v>7.7332122773383452</v>
      </c>
    </row>
    <row r="463" spans="1:3" x14ac:dyDescent="0.25">
      <c r="A463" s="9" t="s">
        <v>634</v>
      </c>
      <c r="B463" s="12">
        <v>7717.6428991358543</v>
      </c>
      <c r="C463">
        <f>SAFADModel_final_000034[[#This Row],[Whole Building:Facility Total Electric Demand Power '[W'](Hourly) ]]/1000</f>
        <v>7.7176428991358543</v>
      </c>
    </row>
    <row r="464" spans="1:3" x14ac:dyDescent="0.25">
      <c r="A464" s="9" t="s">
        <v>635</v>
      </c>
      <c r="B464" s="12">
        <v>7806.8556403795083</v>
      </c>
      <c r="C464">
        <f>SAFADModel_final_000034[[#This Row],[Whole Building:Facility Total Electric Demand Power '[W'](Hourly) ]]/1000</f>
        <v>7.8068556403795082</v>
      </c>
    </row>
    <row r="465" spans="1:3" x14ac:dyDescent="0.25">
      <c r="A465" s="9" t="s">
        <v>636</v>
      </c>
      <c r="B465" s="12">
        <v>7924.0608398015875</v>
      </c>
      <c r="C465">
        <f>SAFADModel_final_000034[[#This Row],[Whole Building:Facility Total Electric Demand Power '[W'](Hourly) ]]/1000</f>
        <v>7.9240608398015873</v>
      </c>
    </row>
    <row r="466" spans="1:3" x14ac:dyDescent="0.25">
      <c r="A466" s="9" t="s">
        <v>637</v>
      </c>
      <c r="B466" s="12">
        <v>8016.3648517254987</v>
      </c>
      <c r="C466">
        <f>SAFADModel_final_000034[[#This Row],[Whole Building:Facility Total Electric Demand Power '[W'](Hourly) ]]/1000</f>
        <v>8.0163648517254984</v>
      </c>
    </row>
    <row r="467" spans="1:3" x14ac:dyDescent="0.25">
      <c r="A467" s="9" t="s">
        <v>638</v>
      </c>
      <c r="B467" s="12">
        <v>8078.42027636291</v>
      </c>
      <c r="C467">
        <f>SAFADModel_final_000034[[#This Row],[Whole Building:Facility Total Electric Demand Power '[W'](Hourly) ]]/1000</f>
        <v>8.0784202763629107</v>
      </c>
    </row>
    <row r="468" spans="1:3" x14ac:dyDescent="0.25">
      <c r="A468" s="9" t="s">
        <v>639</v>
      </c>
      <c r="B468" s="12">
        <v>8122.8286740091307</v>
      </c>
      <c r="C468">
        <f>SAFADModel_final_000034[[#This Row],[Whole Building:Facility Total Electric Demand Power '[W'](Hourly) ]]/1000</f>
        <v>8.1228286740091313</v>
      </c>
    </row>
    <row r="469" spans="1:3" x14ac:dyDescent="0.25">
      <c r="A469" s="9" t="s">
        <v>640</v>
      </c>
      <c r="B469" s="12">
        <v>8163.2373192667592</v>
      </c>
      <c r="C469">
        <f>SAFADModel_final_000034[[#This Row],[Whole Building:Facility Total Electric Demand Power '[W'](Hourly) ]]/1000</f>
        <v>8.1632373192667593</v>
      </c>
    </row>
    <row r="470" spans="1:3" x14ac:dyDescent="0.25">
      <c r="A470" s="9" t="s">
        <v>641</v>
      </c>
      <c r="B470" s="12">
        <v>8196.978234561735</v>
      </c>
      <c r="C470">
        <f>SAFADModel_final_000034[[#This Row],[Whole Building:Facility Total Electric Demand Power '[W'](Hourly) ]]/1000</f>
        <v>8.196978234561735</v>
      </c>
    </row>
    <row r="471" spans="1:3" x14ac:dyDescent="0.25">
      <c r="A471" s="9" t="s">
        <v>642</v>
      </c>
      <c r="B471" s="12">
        <v>8211.4295242992866</v>
      </c>
      <c r="C471">
        <f>SAFADModel_final_000034[[#This Row],[Whole Building:Facility Total Electric Demand Power '[W'](Hourly) ]]/1000</f>
        <v>8.2114295242992874</v>
      </c>
    </row>
    <row r="472" spans="1:3" x14ac:dyDescent="0.25">
      <c r="A472" s="9" t="s">
        <v>643</v>
      </c>
      <c r="B472" s="12">
        <v>8199.6121921403246</v>
      </c>
      <c r="C472">
        <f>SAFADModel_final_000034[[#This Row],[Whole Building:Facility Total Electric Demand Power '[W'](Hourly) ]]/1000</f>
        <v>8.1996121921403251</v>
      </c>
    </row>
    <row r="473" spans="1:3" x14ac:dyDescent="0.25">
      <c r="A473" s="9" t="s">
        <v>644</v>
      </c>
      <c r="B473" s="12">
        <v>8163.7927126172699</v>
      </c>
      <c r="C473">
        <f>SAFADModel_final_000034[[#This Row],[Whole Building:Facility Total Electric Demand Power '[W'](Hourly) ]]/1000</f>
        <v>8.1637927126172691</v>
      </c>
    </row>
    <row r="474" spans="1:3" x14ac:dyDescent="0.25">
      <c r="A474" s="9" t="s">
        <v>645</v>
      </c>
      <c r="B474" s="12">
        <v>8124.5781590561919</v>
      </c>
      <c r="C474">
        <f>SAFADModel_final_000034[[#This Row],[Whole Building:Facility Total Electric Demand Power '[W'](Hourly) ]]/1000</f>
        <v>8.1245781590561919</v>
      </c>
    </row>
    <row r="475" spans="1:3" x14ac:dyDescent="0.25">
      <c r="A475" s="9" t="s">
        <v>646</v>
      </c>
      <c r="B475" s="12">
        <v>8090.9678786456616</v>
      </c>
      <c r="C475">
        <f>SAFADModel_final_000034[[#This Row],[Whole Building:Facility Total Electric Demand Power '[W'](Hourly) ]]/1000</f>
        <v>8.090967878645662</v>
      </c>
    </row>
    <row r="476" spans="1:3" x14ac:dyDescent="0.25">
      <c r="A476" s="9" t="s">
        <v>647</v>
      </c>
      <c r="B476" s="12">
        <v>8063.9427477897107</v>
      </c>
      <c r="C476">
        <f>SAFADModel_final_000034[[#This Row],[Whole Building:Facility Total Electric Demand Power '[W'](Hourly) ]]/1000</f>
        <v>8.0639427477897101</v>
      </c>
    </row>
    <row r="477" spans="1:3" x14ac:dyDescent="0.25">
      <c r="A477" s="9" t="s">
        <v>648</v>
      </c>
      <c r="B477" s="12">
        <v>8047.7257716527283</v>
      </c>
      <c r="C477">
        <f>SAFADModel_final_000034[[#This Row],[Whole Building:Facility Total Electric Demand Power '[W'](Hourly) ]]/1000</f>
        <v>8.0477257716527291</v>
      </c>
    </row>
    <row r="478" spans="1:3" x14ac:dyDescent="0.25">
      <c r="A478" s="9" t="s">
        <v>649</v>
      </c>
      <c r="B478" s="12">
        <v>8032.3984206667883</v>
      </c>
      <c r="C478">
        <f>SAFADModel_final_000034[[#This Row],[Whole Building:Facility Total Electric Demand Power '[W'](Hourly) ]]/1000</f>
        <v>8.0323984206667891</v>
      </c>
    </row>
    <row r="479" spans="1:3" x14ac:dyDescent="0.25">
      <c r="A479" s="9" t="s">
        <v>650</v>
      </c>
      <c r="B479" s="12">
        <v>8020.0076189621368</v>
      </c>
      <c r="C479">
        <f>SAFADModel_final_000034[[#This Row],[Whole Building:Facility Total Electric Demand Power '[W'](Hourly) ]]/1000</f>
        <v>8.0200076189621363</v>
      </c>
    </row>
    <row r="480" spans="1:3" x14ac:dyDescent="0.25">
      <c r="A480" s="9" t="s">
        <v>651</v>
      </c>
      <c r="B480" s="12">
        <v>8003.6347091014541</v>
      </c>
      <c r="C480">
        <f>SAFADModel_final_000034[[#This Row],[Whole Building:Facility Total Electric Demand Power '[W'](Hourly) ]]/1000</f>
        <v>8.0036347091014548</v>
      </c>
    </row>
    <row r="481" spans="1:3" x14ac:dyDescent="0.25">
      <c r="A481" s="9" t="s">
        <v>652</v>
      </c>
      <c r="B481" s="12">
        <v>7970.0603063060107</v>
      </c>
      <c r="C481">
        <f>SAFADModel_final_000034[[#This Row],[Whole Building:Facility Total Electric Demand Power '[W'](Hourly) ]]/1000</f>
        <v>7.9700603063060109</v>
      </c>
    </row>
    <row r="482" spans="1:3" x14ac:dyDescent="0.25">
      <c r="A482" s="9" t="s">
        <v>653</v>
      </c>
      <c r="B482" s="12">
        <v>7925.1344163011827</v>
      </c>
      <c r="C482">
        <f>SAFADModel_final_000034[[#This Row],[Whole Building:Facility Total Electric Demand Power '[W'](Hourly) ]]/1000</f>
        <v>7.9251344163011828</v>
      </c>
    </row>
    <row r="483" spans="1:3" x14ac:dyDescent="0.25">
      <c r="A483" s="9" t="s">
        <v>654</v>
      </c>
      <c r="B483" s="12">
        <v>7879.8042683876947</v>
      </c>
      <c r="C483">
        <f>SAFADModel_final_000034[[#This Row],[Whole Building:Facility Total Electric Demand Power '[W'](Hourly) ]]/1000</f>
        <v>7.8798042683876943</v>
      </c>
    </row>
    <row r="484" spans="1:3" x14ac:dyDescent="0.25">
      <c r="A484" s="9" t="s">
        <v>655</v>
      </c>
      <c r="B484" s="12">
        <v>7845.6000692398375</v>
      </c>
      <c r="C484">
        <f>SAFADModel_final_000034[[#This Row],[Whole Building:Facility Total Electric Demand Power '[W'](Hourly) ]]/1000</f>
        <v>7.8456000692398371</v>
      </c>
    </row>
    <row r="485" spans="1:3" x14ac:dyDescent="0.25">
      <c r="A485" s="9" t="s">
        <v>656</v>
      </c>
      <c r="B485" s="12">
        <v>7836.0028736257336</v>
      </c>
      <c r="C485">
        <f>SAFADModel_final_000034[[#This Row],[Whole Building:Facility Total Electric Demand Power '[W'](Hourly) ]]/1000</f>
        <v>7.8360028736257332</v>
      </c>
    </row>
    <row r="486" spans="1:3" x14ac:dyDescent="0.25">
      <c r="A486" s="9" t="s">
        <v>657</v>
      </c>
      <c r="B486" s="12">
        <v>7832.662073268576</v>
      </c>
      <c r="C486">
        <f>SAFADModel_final_000034[[#This Row],[Whole Building:Facility Total Electric Demand Power '[W'](Hourly) ]]/1000</f>
        <v>7.8326620732685761</v>
      </c>
    </row>
    <row r="487" spans="1:3" x14ac:dyDescent="0.25">
      <c r="A487" s="9" t="s">
        <v>658</v>
      </c>
      <c r="B487" s="12">
        <v>7844.8053685693449</v>
      </c>
      <c r="C487">
        <f>SAFADModel_final_000034[[#This Row],[Whole Building:Facility Total Electric Demand Power '[W'](Hourly) ]]/1000</f>
        <v>7.8448053685693449</v>
      </c>
    </row>
    <row r="488" spans="1:3" x14ac:dyDescent="0.25">
      <c r="A488" s="9" t="s">
        <v>659</v>
      </c>
      <c r="B488" s="12">
        <v>7880.020289504937</v>
      </c>
      <c r="C488">
        <f>SAFADModel_final_000034[[#This Row],[Whole Building:Facility Total Electric Demand Power '[W'](Hourly) ]]/1000</f>
        <v>7.8800202895049374</v>
      </c>
    </row>
    <row r="489" spans="1:3" x14ac:dyDescent="0.25">
      <c r="A489" s="9" t="s">
        <v>660</v>
      </c>
      <c r="B489" s="12">
        <v>7932.3126246402544</v>
      </c>
      <c r="C489">
        <f>SAFADModel_final_000034[[#This Row],[Whole Building:Facility Total Electric Demand Power '[W'](Hourly) ]]/1000</f>
        <v>7.9323126246402547</v>
      </c>
    </row>
    <row r="490" spans="1:3" x14ac:dyDescent="0.25">
      <c r="A490" s="9" t="s">
        <v>661</v>
      </c>
      <c r="B490" s="12">
        <v>7993.2576689035923</v>
      </c>
      <c r="C490">
        <f>SAFADModel_final_000034[[#This Row],[Whole Building:Facility Total Electric Demand Power '[W'](Hourly) ]]/1000</f>
        <v>7.9932576689035919</v>
      </c>
    </row>
    <row r="491" spans="1:3" x14ac:dyDescent="0.25">
      <c r="A491" s="9" t="s">
        <v>662</v>
      </c>
      <c r="B491" s="12">
        <v>8056.5978822122879</v>
      </c>
      <c r="C491">
        <f>SAFADModel_final_000034[[#This Row],[Whole Building:Facility Total Electric Demand Power '[W'](Hourly) ]]/1000</f>
        <v>8.0565978822122872</v>
      </c>
    </row>
    <row r="492" spans="1:3" x14ac:dyDescent="0.25">
      <c r="A492" s="9" t="s">
        <v>663</v>
      </c>
      <c r="B492" s="12">
        <v>8108.108824315088</v>
      </c>
      <c r="C492">
        <f>SAFADModel_final_000034[[#This Row],[Whole Building:Facility Total Electric Demand Power '[W'](Hourly) ]]/1000</f>
        <v>8.1081088243150887</v>
      </c>
    </row>
    <row r="493" spans="1:3" x14ac:dyDescent="0.25">
      <c r="A493" s="9" t="s">
        <v>664</v>
      </c>
      <c r="B493" s="12">
        <v>8148.7817992964383</v>
      </c>
      <c r="C493">
        <f>SAFADModel_final_000034[[#This Row],[Whole Building:Facility Total Electric Demand Power '[W'](Hourly) ]]/1000</f>
        <v>8.1487817992964384</v>
      </c>
    </row>
    <row r="494" spans="1:3" x14ac:dyDescent="0.25">
      <c r="A494" s="9" t="s">
        <v>665</v>
      </c>
      <c r="B494" s="12">
        <v>8182.6241491962164</v>
      </c>
      <c r="C494">
        <f>SAFADModel_final_000034[[#This Row],[Whole Building:Facility Total Electric Demand Power '[W'](Hourly) ]]/1000</f>
        <v>8.1826241491962168</v>
      </c>
    </row>
    <row r="495" spans="1:3" x14ac:dyDescent="0.25">
      <c r="A495" s="9" t="s">
        <v>666</v>
      </c>
      <c r="B495" s="12">
        <v>8195.086088245569</v>
      </c>
      <c r="C495">
        <f>SAFADModel_final_000034[[#This Row],[Whole Building:Facility Total Electric Demand Power '[W'](Hourly) ]]/1000</f>
        <v>8.1950860882455689</v>
      </c>
    </row>
    <row r="496" spans="1:3" x14ac:dyDescent="0.25">
      <c r="A496" s="9" t="s">
        <v>667</v>
      </c>
      <c r="B496" s="12">
        <v>8188.6793546355875</v>
      </c>
      <c r="C496">
        <f>SAFADModel_final_000034[[#This Row],[Whole Building:Facility Total Electric Demand Power '[W'](Hourly) ]]/1000</f>
        <v>8.1886793546355872</v>
      </c>
    </row>
    <row r="497" spans="1:3" x14ac:dyDescent="0.25">
      <c r="A497" s="9" t="s">
        <v>668</v>
      </c>
      <c r="B497" s="12">
        <v>8171.2083389460458</v>
      </c>
      <c r="C497">
        <f>SAFADModel_final_000034[[#This Row],[Whole Building:Facility Total Electric Demand Power '[W'](Hourly) ]]/1000</f>
        <v>8.1712083389460464</v>
      </c>
    </row>
    <row r="498" spans="1:3" x14ac:dyDescent="0.25">
      <c r="A498" s="9" t="s">
        <v>669</v>
      </c>
      <c r="B498" s="12">
        <v>8146.2319258012367</v>
      </c>
      <c r="C498">
        <f>SAFADModel_final_000034[[#This Row],[Whole Building:Facility Total Electric Demand Power '[W'](Hourly) ]]/1000</f>
        <v>8.1462319258012368</v>
      </c>
    </row>
    <row r="499" spans="1:3" x14ac:dyDescent="0.25">
      <c r="A499" s="9" t="s">
        <v>670</v>
      </c>
      <c r="B499" s="12">
        <v>8114.8130781632326</v>
      </c>
      <c r="C499">
        <f>SAFADModel_final_000034[[#This Row],[Whole Building:Facility Total Electric Demand Power '[W'](Hourly) ]]/1000</f>
        <v>8.1148130781632322</v>
      </c>
    </row>
    <row r="500" spans="1:3" x14ac:dyDescent="0.25">
      <c r="A500" s="9" t="s">
        <v>671</v>
      </c>
      <c r="B500" s="12">
        <v>8076.8780556577258</v>
      </c>
      <c r="C500">
        <f>SAFADModel_final_000034[[#This Row],[Whole Building:Facility Total Electric Demand Power '[W'](Hourly) ]]/1000</f>
        <v>8.0768780556577262</v>
      </c>
    </row>
    <row r="501" spans="1:3" x14ac:dyDescent="0.25">
      <c r="A501" s="9" t="s">
        <v>672</v>
      </c>
      <c r="B501" s="12">
        <v>8040.3281237175079</v>
      </c>
      <c r="C501">
        <f>SAFADModel_final_000034[[#This Row],[Whole Building:Facility Total Electric Demand Power '[W'](Hourly) ]]/1000</f>
        <v>8.0403281237175079</v>
      </c>
    </row>
    <row r="502" spans="1:3" x14ac:dyDescent="0.25">
      <c r="A502" s="9" t="s">
        <v>673</v>
      </c>
      <c r="B502" s="12">
        <v>8007.8523045719085</v>
      </c>
      <c r="C502">
        <f>SAFADModel_final_000034[[#This Row],[Whole Building:Facility Total Electric Demand Power '[W'](Hourly) ]]/1000</f>
        <v>8.0078523045719088</v>
      </c>
    </row>
    <row r="503" spans="1:3" x14ac:dyDescent="0.25">
      <c r="A503" s="9" t="s">
        <v>674</v>
      </c>
      <c r="B503" s="12">
        <v>7971.2569455785733</v>
      </c>
      <c r="C503">
        <f>SAFADModel_final_000034[[#This Row],[Whole Building:Facility Total Electric Demand Power '[W'](Hourly) ]]/1000</f>
        <v>7.9712569455785731</v>
      </c>
    </row>
    <row r="504" spans="1:3" x14ac:dyDescent="0.25">
      <c r="A504" s="9" t="s">
        <v>675</v>
      </c>
      <c r="B504" s="12">
        <v>7930.3694162126767</v>
      </c>
      <c r="C504">
        <f>SAFADModel_final_000034[[#This Row],[Whole Building:Facility Total Electric Demand Power '[W'](Hourly) ]]/1000</f>
        <v>7.9303694162126765</v>
      </c>
    </row>
    <row r="505" spans="1:3" x14ac:dyDescent="0.25">
      <c r="A505" s="9" t="s">
        <v>676</v>
      </c>
      <c r="B505" s="12">
        <v>7885.2810062331855</v>
      </c>
      <c r="C505">
        <f>SAFADModel_final_000034[[#This Row],[Whole Building:Facility Total Electric Demand Power '[W'](Hourly) ]]/1000</f>
        <v>7.8852810062331855</v>
      </c>
    </row>
    <row r="506" spans="1:3" x14ac:dyDescent="0.25">
      <c r="A506" s="9" t="s">
        <v>361</v>
      </c>
      <c r="B506" s="12">
        <v>7849.8693472844307</v>
      </c>
      <c r="C506">
        <f>SAFADModel_final_000034[[#This Row],[Whole Building:Facility Total Electric Demand Power '[W'](Hourly) ]]/1000</f>
        <v>7.8498693472844305</v>
      </c>
    </row>
    <row r="507" spans="1:3" x14ac:dyDescent="0.25">
      <c r="A507" s="9" t="s">
        <v>362</v>
      </c>
      <c r="B507" s="12">
        <v>7812.5517818135077</v>
      </c>
      <c r="C507">
        <f>SAFADModel_final_000034[[#This Row],[Whole Building:Facility Total Electric Demand Power '[W'](Hourly) ]]/1000</f>
        <v>7.8125517818135073</v>
      </c>
    </row>
    <row r="508" spans="1:3" x14ac:dyDescent="0.25">
      <c r="A508" s="9" t="s">
        <v>363</v>
      </c>
      <c r="B508" s="12">
        <v>7786.48399669839</v>
      </c>
      <c r="C508">
        <f>SAFADModel_final_000034[[#This Row],[Whole Building:Facility Total Electric Demand Power '[W'](Hourly) ]]/1000</f>
        <v>7.7864839966983901</v>
      </c>
    </row>
    <row r="509" spans="1:3" x14ac:dyDescent="0.25">
      <c r="A509" s="9" t="s">
        <v>364</v>
      </c>
      <c r="B509" s="12">
        <v>7775.6869652666855</v>
      </c>
      <c r="C509">
        <f>SAFADModel_final_000034[[#This Row],[Whole Building:Facility Total Electric Demand Power '[W'](Hourly) ]]/1000</f>
        <v>7.7756869652666856</v>
      </c>
    </row>
    <row r="510" spans="1:3" x14ac:dyDescent="0.25">
      <c r="A510" s="9" t="s">
        <v>365</v>
      </c>
      <c r="B510" s="12">
        <v>7762.1961706704706</v>
      </c>
      <c r="C510">
        <f>SAFADModel_final_000034[[#This Row],[Whole Building:Facility Total Electric Demand Power '[W'](Hourly) ]]/1000</f>
        <v>7.762196170670471</v>
      </c>
    </row>
    <row r="511" spans="1:3" x14ac:dyDescent="0.25">
      <c r="A511" s="9" t="s">
        <v>366</v>
      </c>
      <c r="B511" s="12">
        <v>7782.1148046145963</v>
      </c>
      <c r="C511">
        <f>SAFADModel_final_000034[[#This Row],[Whole Building:Facility Total Electric Demand Power '[W'](Hourly) ]]/1000</f>
        <v>7.7821148046145963</v>
      </c>
    </row>
    <row r="512" spans="1:3" x14ac:dyDescent="0.25">
      <c r="A512" s="9" t="s">
        <v>367</v>
      </c>
      <c r="B512" s="12">
        <v>7862.7642467297928</v>
      </c>
      <c r="C512">
        <f>SAFADModel_final_000034[[#This Row],[Whole Building:Facility Total Electric Demand Power '[W'](Hourly) ]]/1000</f>
        <v>7.8627642467297925</v>
      </c>
    </row>
    <row r="513" spans="1:3" x14ac:dyDescent="0.25">
      <c r="A513" s="9" t="s">
        <v>368</v>
      </c>
      <c r="B513" s="12">
        <v>29079.218286571686</v>
      </c>
      <c r="C513">
        <f>SAFADModel_final_000034[[#This Row],[Whole Building:Facility Total Electric Demand Power '[W'](Hourly) ]]/1000</f>
        <v>29.079218286571685</v>
      </c>
    </row>
    <row r="514" spans="1:3" x14ac:dyDescent="0.25">
      <c r="A514" s="9" t="s">
        <v>369</v>
      </c>
      <c r="B514" s="12">
        <v>82952.650907598698</v>
      </c>
      <c r="C514">
        <f>SAFADModel_final_000034[[#This Row],[Whole Building:Facility Total Electric Demand Power '[W'](Hourly) ]]/1000</f>
        <v>82.952650907598695</v>
      </c>
    </row>
    <row r="515" spans="1:3" x14ac:dyDescent="0.25">
      <c r="A515" s="9" t="s">
        <v>370</v>
      </c>
      <c r="B515" s="12">
        <v>127062.62202347523</v>
      </c>
      <c r="C515">
        <f>SAFADModel_final_000034[[#This Row],[Whole Building:Facility Total Electric Demand Power '[W'](Hourly) ]]/1000</f>
        <v>127.06262202347523</v>
      </c>
    </row>
    <row r="516" spans="1:3" x14ac:dyDescent="0.25">
      <c r="A516" s="9" t="s">
        <v>371</v>
      </c>
      <c r="B516" s="12">
        <v>120251.95536751463</v>
      </c>
      <c r="C516">
        <f>SAFADModel_final_000034[[#This Row],[Whole Building:Facility Total Electric Demand Power '[W'](Hourly) ]]/1000</f>
        <v>120.25195536751463</v>
      </c>
    </row>
    <row r="517" spans="1:3" x14ac:dyDescent="0.25">
      <c r="A517" s="9" t="s">
        <v>372</v>
      </c>
      <c r="B517" s="12">
        <v>157083.06241055517</v>
      </c>
      <c r="C517">
        <f>SAFADModel_final_000034[[#This Row],[Whole Building:Facility Total Electric Demand Power '[W'](Hourly) ]]/1000</f>
        <v>157.08306241055516</v>
      </c>
    </row>
    <row r="518" spans="1:3" x14ac:dyDescent="0.25">
      <c r="A518" s="9" t="s">
        <v>373</v>
      </c>
      <c r="B518" s="12">
        <v>156435.99784792814</v>
      </c>
      <c r="C518">
        <f>SAFADModel_final_000034[[#This Row],[Whole Building:Facility Total Electric Demand Power '[W'](Hourly) ]]/1000</f>
        <v>156.43599784792815</v>
      </c>
    </row>
    <row r="519" spans="1:3" x14ac:dyDescent="0.25">
      <c r="A519" s="9" t="s">
        <v>374</v>
      </c>
      <c r="B519" s="12">
        <v>166948.70927477244</v>
      </c>
      <c r="C519">
        <f>SAFADModel_final_000034[[#This Row],[Whole Building:Facility Total Electric Demand Power '[W'](Hourly) ]]/1000</f>
        <v>166.94870927477243</v>
      </c>
    </row>
    <row r="520" spans="1:3" x14ac:dyDescent="0.25">
      <c r="A520" s="9" t="s">
        <v>375</v>
      </c>
      <c r="B520" s="12">
        <v>173454.66373749156</v>
      </c>
      <c r="C520">
        <f>SAFADModel_final_000034[[#This Row],[Whole Building:Facility Total Electric Demand Power '[W'](Hourly) ]]/1000</f>
        <v>173.45466373749156</v>
      </c>
    </row>
    <row r="521" spans="1:3" x14ac:dyDescent="0.25">
      <c r="A521" s="9" t="s">
        <v>376</v>
      </c>
      <c r="B521" s="12">
        <v>162247.49322787405</v>
      </c>
      <c r="C521">
        <f>SAFADModel_final_000034[[#This Row],[Whole Building:Facility Total Electric Demand Power '[W'](Hourly) ]]/1000</f>
        <v>162.24749322787403</v>
      </c>
    </row>
    <row r="522" spans="1:3" x14ac:dyDescent="0.25">
      <c r="A522" s="9" t="s">
        <v>377</v>
      </c>
      <c r="B522" s="12">
        <v>144370.20945111851</v>
      </c>
      <c r="C522">
        <f>SAFADModel_final_000034[[#This Row],[Whole Building:Facility Total Electric Demand Power '[W'](Hourly) ]]/1000</f>
        <v>144.37020945111851</v>
      </c>
    </row>
    <row r="523" spans="1:3" x14ac:dyDescent="0.25">
      <c r="A523" s="9" t="s">
        <v>378</v>
      </c>
      <c r="B523" s="12">
        <v>51894.906430516654</v>
      </c>
      <c r="C523">
        <f>SAFADModel_final_000034[[#This Row],[Whole Building:Facility Total Electric Demand Power '[W'](Hourly) ]]/1000</f>
        <v>51.894906430516656</v>
      </c>
    </row>
    <row r="524" spans="1:3" x14ac:dyDescent="0.25">
      <c r="A524" s="9" t="s">
        <v>379</v>
      </c>
      <c r="B524" s="12">
        <v>25573.038491663876</v>
      </c>
      <c r="C524">
        <f>SAFADModel_final_000034[[#This Row],[Whole Building:Facility Total Electric Demand Power '[W'](Hourly) ]]/1000</f>
        <v>25.573038491663876</v>
      </c>
    </row>
    <row r="525" spans="1:3" x14ac:dyDescent="0.25">
      <c r="A525" s="9" t="s">
        <v>380</v>
      </c>
      <c r="B525" s="12">
        <v>10729.152106873194</v>
      </c>
      <c r="C525">
        <f>SAFADModel_final_000034[[#This Row],[Whole Building:Facility Total Electric Demand Power '[W'](Hourly) ]]/1000</f>
        <v>10.729152106873194</v>
      </c>
    </row>
    <row r="526" spans="1:3" x14ac:dyDescent="0.25">
      <c r="A526" s="9" t="s">
        <v>381</v>
      </c>
      <c r="B526" s="12">
        <v>8299.4270701969417</v>
      </c>
      <c r="C526">
        <f>SAFADModel_final_000034[[#This Row],[Whole Building:Facility Total Electric Demand Power '[W'](Hourly) ]]/1000</f>
        <v>8.2994270701969413</v>
      </c>
    </row>
    <row r="527" spans="1:3" x14ac:dyDescent="0.25">
      <c r="A527" s="9" t="s">
        <v>382</v>
      </c>
      <c r="B527" s="12">
        <v>7852.6609286701323</v>
      </c>
      <c r="C527">
        <f>SAFADModel_final_000034[[#This Row],[Whole Building:Facility Total Electric Demand Power '[W'](Hourly) ]]/1000</f>
        <v>7.8526609286701321</v>
      </c>
    </row>
    <row r="528" spans="1:3" x14ac:dyDescent="0.25">
      <c r="A528" s="9" t="s">
        <v>383</v>
      </c>
      <c r="B528" s="12">
        <v>7826.8243214457825</v>
      </c>
      <c r="C528">
        <f>SAFADModel_final_000034[[#This Row],[Whole Building:Facility Total Electric Demand Power '[W'](Hourly) ]]/1000</f>
        <v>7.8268243214457822</v>
      </c>
    </row>
    <row r="529" spans="1:3" x14ac:dyDescent="0.25">
      <c r="A529" s="9" t="s">
        <v>384</v>
      </c>
      <c r="B529" s="12">
        <v>7812.7864666830437</v>
      </c>
      <c r="C529">
        <f>SAFADModel_final_000034[[#This Row],[Whole Building:Facility Total Electric Demand Power '[W'](Hourly) ]]/1000</f>
        <v>7.8127864666830433</v>
      </c>
    </row>
    <row r="530" spans="1:3" x14ac:dyDescent="0.25">
      <c r="A530" s="9" t="s">
        <v>385</v>
      </c>
      <c r="B530" s="12">
        <v>7807.6752381176657</v>
      </c>
      <c r="C530">
        <f>SAFADModel_final_000034[[#This Row],[Whole Building:Facility Total Electric Demand Power '[W'](Hourly) ]]/1000</f>
        <v>7.8076752381176657</v>
      </c>
    </row>
    <row r="531" spans="1:3" x14ac:dyDescent="0.25">
      <c r="A531" s="9" t="s">
        <v>386</v>
      </c>
      <c r="B531" s="12">
        <v>7803.6193435384812</v>
      </c>
      <c r="C531">
        <f>SAFADModel_final_000034[[#This Row],[Whole Building:Facility Total Electric Demand Power '[W'](Hourly) ]]/1000</f>
        <v>7.8036193435384815</v>
      </c>
    </row>
    <row r="532" spans="1:3" x14ac:dyDescent="0.25">
      <c r="A532" s="9" t="s">
        <v>387</v>
      </c>
      <c r="B532" s="12">
        <v>7764.563936160107</v>
      </c>
      <c r="C532">
        <f>SAFADModel_final_000034[[#This Row],[Whole Building:Facility Total Electric Demand Power '[W'](Hourly) ]]/1000</f>
        <v>7.7645639361601066</v>
      </c>
    </row>
    <row r="533" spans="1:3" x14ac:dyDescent="0.25">
      <c r="A533" s="9" t="s">
        <v>388</v>
      </c>
      <c r="B533" s="12">
        <v>7677.9890138580013</v>
      </c>
      <c r="C533">
        <f>SAFADModel_final_000034[[#This Row],[Whole Building:Facility Total Electric Demand Power '[W'](Hourly) ]]/1000</f>
        <v>7.6779890138580011</v>
      </c>
    </row>
    <row r="534" spans="1:3" x14ac:dyDescent="0.25">
      <c r="A534" s="9" t="s">
        <v>389</v>
      </c>
      <c r="B534" s="12">
        <v>7582.7414013129237</v>
      </c>
      <c r="C534">
        <f>SAFADModel_final_000034[[#This Row],[Whole Building:Facility Total Electric Demand Power '[W'](Hourly) ]]/1000</f>
        <v>7.5827414013129237</v>
      </c>
    </row>
    <row r="535" spans="1:3" x14ac:dyDescent="0.25">
      <c r="A535" s="9" t="s">
        <v>390</v>
      </c>
      <c r="B535" s="12">
        <v>7554.9580636039136</v>
      </c>
      <c r="C535">
        <f>SAFADModel_final_000034[[#This Row],[Whole Building:Facility Total Electric Demand Power '[W'](Hourly) ]]/1000</f>
        <v>7.5549580636039133</v>
      </c>
    </row>
    <row r="536" spans="1:3" x14ac:dyDescent="0.25">
      <c r="A536" s="9" t="s">
        <v>391</v>
      </c>
      <c r="B536" s="12">
        <v>7675.8051155701314</v>
      </c>
      <c r="C536">
        <f>SAFADModel_final_000034[[#This Row],[Whole Building:Facility Total Electric Demand Power '[W'](Hourly) ]]/1000</f>
        <v>7.6758051155701317</v>
      </c>
    </row>
    <row r="537" spans="1:3" x14ac:dyDescent="0.25">
      <c r="A537" s="9" t="s">
        <v>392</v>
      </c>
      <c r="B537" s="12">
        <v>19632.562481231496</v>
      </c>
      <c r="C537">
        <f>SAFADModel_final_000034[[#This Row],[Whole Building:Facility Total Electric Demand Power '[W'](Hourly) ]]/1000</f>
        <v>19.632562481231496</v>
      </c>
    </row>
    <row r="538" spans="1:3" x14ac:dyDescent="0.25">
      <c r="A538" s="9" t="s">
        <v>393</v>
      </c>
      <c r="B538" s="12">
        <v>93604.852203763658</v>
      </c>
      <c r="C538">
        <f>SAFADModel_final_000034[[#This Row],[Whole Building:Facility Total Electric Demand Power '[W'](Hourly) ]]/1000</f>
        <v>93.604852203763656</v>
      </c>
    </row>
    <row r="539" spans="1:3" x14ac:dyDescent="0.25">
      <c r="A539" s="9" t="s">
        <v>394</v>
      </c>
      <c r="B539" s="12">
        <v>125501.4633508119</v>
      </c>
      <c r="C539">
        <f>SAFADModel_final_000034[[#This Row],[Whole Building:Facility Total Electric Demand Power '[W'](Hourly) ]]/1000</f>
        <v>125.5014633508119</v>
      </c>
    </row>
    <row r="540" spans="1:3" x14ac:dyDescent="0.25">
      <c r="A540" s="9" t="s">
        <v>395</v>
      </c>
      <c r="B540" s="12">
        <v>134024.82068205808</v>
      </c>
      <c r="C540">
        <f>SAFADModel_final_000034[[#This Row],[Whole Building:Facility Total Electric Demand Power '[W'](Hourly) ]]/1000</f>
        <v>134.02482068205808</v>
      </c>
    </row>
    <row r="541" spans="1:3" x14ac:dyDescent="0.25">
      <c r="A541" s="9" t="s">
        <v>396</v>
      </c>
      <c r="B541" s="12">
        <v>156829.92778247819</v>
      </c>
      <c r="C541">
        <f>SAFADModel_final_000034[[#This Row],[Whole Building:Facility Total Electric Demand Power '[W'](Hourly) ]]/1000</f>
        <v>156.82992778247819</v>
      </c>
    </row>
    <row r="542" spans="1:3" x14ac:dyDescent="0.25">
      <c r="A542" s="9" t="s">
        <v>397</v>
      </c>
      <c r="B542" s="12">
        <v>151049.91457678247</v>
      </c>
      <c r="C542">
        <f>SAFADModel_final_000034[[#This Row],[Whole Building:Facility Total Electric Demand Power '[W'](Hourly) ]]/1000</f>
        <v>151.04991457678247</v>
      </c>
    </row>
    <row r="543" spans="1:3" x14ac:dyDescent="0.25">
      <c r="A543" s="9" t="s">
        <v>398</v>
      </c>
      <c r="B543" s="12">
        <v>172002.17710257592</v>
      </c>
      <c r="C543">
        <f>SAFADModel_final_000034[[#This Row],[Whole Building:Facility Total Electric Demand Power '[W'](Hourly) ]]/1000</f>
        <v>172.00217710257593</v>
      </c>
    </row>
    <row r="544" spans="1:3" x14ac:dyDescent="0.25">
      <c r="A544" s="9" t="s">
        <v>399</v>
      </c>
      <c r="B544" s="12">
        <v>161260.4525957164</v>
      </c>
      <c r="C544">
        <f>SAFADModel_final_000034[[#This Row],[Whole Building:Facility Total Electric Demand Power '[W'](Hourly) ]]/1000</f>
        <v>161.2604525957164</v>
      </c>
    </row>
    <row r="545" spans="1:3" x14ac:dyDescent="0.25">
      <c r="A545" s="9" t="s">
        <v>400</v>
      </c>
      <c r="B545" s="12">
        <v>160358.9159532426</v>
      </c>
      <c r="C545">
        <f>SAFADModel_final_000034[[#This Row],[Whole Building:Facility Total Electric Demand Power '[W'](Hourly) ]]/1000</f>
        <v>160.35891595324259</v>
      </c>
    </row>
    <row r="546" spans="1:3" x14ac:dyDescent="0.25">
      <c r="A546" s="9" t="s">
        <v>401</v>
      </c>
      <c r="B546" s="12">
        <v>136047.18474239923</v>
      </c>
      <c r="C546">
        <f>SAFADModel_final_000034[[#This Row],[Whole Building:Facility Total Electric Demand Power '[W'](Hourly) ]]/1000</f>
        <v>136.04718474239922</v>
      </c>
    </row>
    <row r="547" spans="1:3" x14ac:dyDescent="0.25">
      <c r="A547" s="9" t="s">
        <v>402</v>
      </c>
      <c r="B547" s="12">
        <v>104537.18546437887</v>
      </c>
      <c r="C547">
        <f>SAFADModel_final_000034[[#This Row],[Whole Building:Facility Total Electric Demand Power '[W'](Hourly) ]]/1000</f>
        <v>104.53718546437887</v>
      </c>
    </row>
    <row r="548" spans="1:3" x14ac:dyDescent="0.25">
      <c r="A548" s="9" t="s">
        <v>403</v>
      </c>
      <c r="B548" s="12">
        <v>65221.924907560482</v>
      </c>
      <c r="C548">
        <f>SAFADModel_final_000034[[#This Row],[Whole Building:Facility Total Electric Demand Power '[W'](Hourly) ]]/1000</f>
        <v>65.221924907560478</v>
      </c>
    </row>
    <row r="549" spans="1:3" x14ac:dyDescent="0.25">
      <c r="A549" s="9" t="s">
        <v>404</v>
      </c>
      <c r="B549" s="12">
        <v>36646.513835630394</v>
      </c>
      <c r="C549">
        <f>SAFADModel_final_000034[[#This Row],[Whole Building:Facility Total Electric Demand Power '[W'](Hourly) ]]/1000</f>
        <v>36.646513835630394</v>
      </c>
    </row>
    <row r="550" spans="1:3" x14ac:dyDescent="0.25">
      <c r="A550" s="9" t="s">
        <v>405</v>
      </c>
      <c r="B550" s="12">
        <v>8141.5421512265411</v>
      </c>
      <c r="C550">
        <f>SAFADModel_final_000034[[#This Row],[Whole Building:Facility Total Electric Demand Power '[W'](Hourly) ]]/1000</f>
        <v>8.1415421512265418</v>
      </c>
    </row>
    <row r="551" spans="1:3" x14ac:dyDescent="0.25">
      <c r="A551" s="9" t="s">
        <v>406</v>
      </c>
      <c r="B551" s="12">
        <v>8005.3037803239249</v>
      </c>
      <c r="C551">
        <f>SAFADModel_final_000034[[#This Row],[Whole Building:Facility Total Electric Demand Power '[W'](Hourly) ]]/1000</f>
        <v>8.0053037803239242</v>
      </c>
    </row>
    <row r="552" spans="1:3" x14ac:dyDescent="0.25">
      <c r="A552" s="9" t="s">
        <v>407</v>
      </c>
      <c r="B552" s="12">
        <v>7970.6605443594044</v>
      </c>
      <c r="C552">
        <f>SAFADModel_final_000034[[#This Row],[Whole Building:Facility Total Electric Demand Power '[W'](Hourly) ]]/1000</f>
        <v>7.9706605443594043</v>
      </c>
    </row>
    <row r="553" spans="1:3" x14ac:dyDescent="0.25">
      <c r="A553" s="9" t="s">
        <v>408</v>
      </c>
      <c r="B553" s="12">
        <v>7953.5516542158184</v>
      </c>
      <c r="C553">
        <f>SAFADModel_final_000034[[#This Row],[Whole Building:Facility Total Electric Demand Power '[W'](Hourly) ]]/1000</f>
        <v>7.9535516542158184</v>
      </c>
    </row>
    <row r="554" spans="1:3" x14ac:dyDescent="0.25">
      <c r="A554" s="9" t="s">
        <v>409</v>
      </c>
      <c r="B554" s="12">
        <v>7938.6398142681364</v>
      </c>
      <c r="C554">
        <f>SAFADModel_final_000034[[#This Row],[Whole Building:Facility Total Electric Demand Power '[W'](Hourly) ]]/1000</f>
        <v>7.9386398142681367</v>
      </c>
    </row>
    <row r="555" spans="1:3" x14ac:dyDescent="0.25">
      <c r="A555" s="9" t="s">
        <v>410</v>
      </c>
      <c r="B555" s="12">
        <v>7923.4962315502089</v>
      </c>
      <c r="C555">
        <f>SAFADModel_final_000034[[#This Row],[Whole Building:Facility Total Electric Demand Power '[W'](Hourly) ]]/1000</f>
        <v>7.9234962315502093</v>
      </c>
    </row>
    <row r="556" spans="1:3" x14ac:dyDescent="0.25">
      <c r="A556" s="9" t="s">
        <v>411</v>
      </c>
      <c r="B556" s="12">
        <v>7904.2055851949144</v>
      </c>
      <c r="C556">
        <f>SAFADModel_final_000034[[#This Row],[Whole Building:Facility Total Electric Demand Power '[W'](Hourly) ]]/1000</f>
        <v>7.904205585194914</v>
      </c>
    </row>
    <row r="557" spans="1:3" x14ac:dyDescent="0.25">
      <c r="A557" s="9" t="s">
        <v>412</v>
      </c>
      <c r="B557" s="12">
        <v>7879.3630279329955</v>
      </c>
      <c r="C557">
        <f>SAFADModel_final_000034[[#This Row],[Whole Building:Facility Total Electric Demand Power '[W'](Hourly) ]]/1000</f>
        <v>7.8793630279329951</v>
      </c>
    </row>
    <row r="558" spans="1:3" x14ac:dyDescent="0.25">
      <c r="A558" s="9" t="s">
        <v>413</v>
      </c>
      <c r="B558" s="12">
        <v>7850.3882370549372</v>
      </c>
      <c r="C558">
        <f>SAFADModel_final_000034[[#This Row],[Whole Building:Facility Total Electric Demand Power '[W'](Hourly) ]]/1000</f>
        <v>7.8503882370549372</v>
      </c>
    </row>
    <row r="559" spans="1:3" x14ac:dyDescent="0.25">
      <c r="A559" s="9" t="s">
        <v>414</v>
      </c>
      <c r="B559" s="12">
        <v>7855.8133118309088</v>
      </c>
      <c r="C559">
        <f>SAFADModel_final_000034[[#This Row],[Whole Building:Facility Total Electric Demand Power '[W'](Hourly) ]]/1000</f>
        <v>7.855813311830909</v>
      </c>
    </row>
    <row r="560" spans="1:3" x14ac:dyDescent="0.25">
      <c r="A560" s="9" t="s">
        <v>415</v>
      </c>
      <c r="B560" s="12">
        <v>7921.004089517618</v>
      </c>
      <c r="C560">
        <f>SAFADModel_final_000034[[#This Row],[Whole Building:Facility Total Electric Demand Power '[W'](Hourly) ]]/1000</f>
        <v>7.9210040895176181</v>
      </c>
    </row>
    <row r="561" spans="1:3" x14ac:dyDescent="0.25">
      <c r="A561" s="9" t="s">
        <v>416</v>
      </c>
      <c r="B561" s="12">
        <v>23935.285024154622</v>
      </c>
      <c r="C561">
        <f>SAFADModel_final_000034[[#This Row],[Whole Building:Facility Total Electric Demand Power '[W'](Hourly) ]]/1000</f>
        <v>23.935285024154624</v>
      </c>
    </row>
    <row r="562" spans="1:3" x14ac:dyDescent="0.25">
      <c r="A562" s="9" t="s">
        <v>417</v>
      </c>
      <c r="B562" s="12">
        <v>98712.454796383667</v>
      </c>
      <c r="C562">
        <f>SAFADModel_final_000034[[#This Row],[Whole Building:Facility Total Electric Demand Power '[W'](Hourly) ]]/1000</f>
        <v>98.712454796383668</v>
      </c>
    </row>
    <row r="563" spans="1:3" x14ac:dyDescent="0.25">
      <c r="A563" s="9" t="s">
        <v>418</v>
      </c>
      <c r="B563" s="12">
        <v>123940.46276261935</v>
      </c>
      <c r="C563">
        <f>SAFADModel_final_000034[[#This Row],[Whole Building:Facility Total Electric Demand Power '[W'](Hourly) ]]/1000</f>
        <v>123.94046276261935</v>
      </c>
    </row>
    <row r="564" spans="1:3" x14ac:dyDescent="0.25">
      <c r="A564" s="9" t="s">
        <v>419</v>
      </c>
      <c r="B564" s="12">
        <v>142468.73741011869</v>
      </c>
      <c r="C564">
        <f>SAFADModel_final_000034[[#This Row],[Whole Building:Facility Total Electric Demand Power '[W'](Hourly) ]]/1000</f>
        <v>142.46873741011868</v>
      </c>
    </row>
    <row r="565" spans="1:3" x14ac:dyDescent="0.25">
      <c r="A565" s="9" t="s">
        <v>420</v>
      </c>
      <c r="B565" s="12">
        <v>170386.83293388019</v>
      </c>
      <c r="C565">
        <f>SAFADModel_final_000034[[#This Row],[Whole Building:Facility Total Electric Demand Power '[W'](Hourly) ]]/1000</f>
        <v>170.38683293388019</v>
      </c>
    </row>
    <row r="566" spans="1:3" x14ac:dyDescent="0.25">
      <c r="A566" s="9" t="s">
        <v>421</v>
      </c>
      <c r="B566" s="12">
        <v>167634.49012607502</v>
      </c>
      <c r="C566">
        <f>SAFADModel_final_000034[[#This Row],[Whole Building:Facility Total Electric Demand Power '[W'](Hourly) ]]/1000</f>
        <v>167.63449012607501</v>
      </c>
    </row>
    <row r="567" spans="1:3" x14ac:dyDescent="0.25">
      <c r="A567" s="9" t="s">
        <v>422</v>
      </c>
      <c r="B567" s="12">
        <v>164706.63601463122</v>
      </c>
      <c r="C567">
        <f>SAFADModel_final_000034[[#This Row],[Whole Building:Facility Total Electric Demand Power '[W'](Hourly) ]]/1000</f>
        <v>164.70663601463121</v>
      </c>
    </row>
    <row r="568" spans="1:3" x14ac:dyDescent="0.25">
      <c r="A568" s="9" t="s">
        <v>423</v>
      </c>
      <c r="B568" s="12">
        <v>170925.91921516703</v>
      </c>
      <c r="C568">
        <f>SAFADModel_final_000034[[#This Row],[Whole Building:Facility Total Electric Demand Power '[W'](Hourly) ]]/1000</f>
        <v>170.92591921516703</v>
      </c>
    </row>
    <row r="569" spans="1:3" x14ac:dyDescent="0.25">
      <c r="A569" s="9" t="s">
        <v>424</v>
      </c>
      <c r="B569" s="12">
        <v>144404.28516342115</v>
      </c>
      <c r="C569">
        <f>SAFADModel_final_000034[[#This Row],[Whole Building:Facility Total Electric Demand Power '[W'](Hourly) ]]/1000</f>
        <v>144.40428516342115</v>
      </c>
    </row>
    <row r="570" spans="1:3" x14ac:dyDescent="0.25">
      <c r="A570" s="9" t="s">
        <v>425</v>
      </c>
      <c r="B570" s="12">
        <v>85008.104637184821</v>
      </c>
      <c r="C570">
        <f>SAFADModel_final_000034[[#This Row],[Whole Building:Facility Total Electric Demand Power '[W'](Hourly) ]]/1000</f>
        <v>85.008104637184815</v>
      </c>
    </row>
    <row r="571" spans="1:3" x14ac:dyDescent="0.25">
      <c r="A571" s="9" t="s">
        <v>426</v>
      </c>
      <c r="B571" s="12">
        <v>49189.628601641038</v>
      </c>
      <c r="C571">
        <f>SAFADModel_final_000034[[#This Row],[Whole Building:Facility Total Electric Demand Power '[W'](Hourly) ]]/1000</f>
        <v>49.18962860164104</v>
      </c>
    </row>
    <row r="572" spans="1:3" x14ac:dyDescent="0.25">
      <c r="A572" s="9" t="s">
        <v>427</v>
      </c>
      <c r="B572" s="12">
        <v>21822.208243087396</v>
      </c>
      <c r="C572">
        <f>SAFADModel_final_000034[[#This Row],[Whole Building:Facility Total Electric Demand Power '[W'](Hourly) ]]/1000</f>
        <v>21.822208243087395</v>
      </c>
    </row>
    <row r="573" spans="1:3" x14ac:dyDescent="0.25">
      <c r="A573" s="9" t="s">
        <v>428</v>
      </c>
      <c r="B573" s="12">
        <v>8882.0455899992648</v>
      </c>
      <c r="C573">
        <f>SAFADModel_final_000034[[#This Row],[Whole Building:Facility Total Electric Demand Power '[W'](Hourly) ]]/1000</f>
        <v>8.8820455899992652</v>
      </c>
    </row>
    <row r="574" spans="1:3" x14ac:dyDescent="0.25">
      <c r="A574" s="9" t="s">
        <v>429</v>
      </c>
      <c r="B574" s="12">
        <v>8442.4906544576097</v>
      </c>
      <c r="C574">
        <f>SAFADModel_final_000034[[#This Row],[Whole Building:Facility Total Electric Demand Power '[W'](Hourly) ]]/1000</f>
        <v>8.4424906544576093</v>
      </c>
    </row>
    <row r="575" spans="1:3" x14ac:dyDescent="0.25">
      <c r="A575" s="9" t="s">
        <v>430</v>
      </c>
      <c r="B575" s="12">
        <v>8008.6537612543871</v>
      </c>
      <c r="C575">
        <f>SAFADModel_final_000034[[#This Row],[Whole Building:Facility Total Electric Demand Power '[W'](Hourly) ]]/1000</f>
        <v>8.0086537612543864</v>
      </c>
    </row>
    <row r="576" spans="1:3" x14ac:dyDescent="0.25">
      <c r="A576" s="9" t="s">
        <v>431</v>
      </c>
      <c r="B576" s="12">
        <v>7986.3324507812613</v>
      </c>
      <c r="C576">
        <f>SAFADModel_final_000034[[#This Row],[Whole Building:Facility Total Electric Demand Power '[W'](Hourly) ]]/1000</f>
        <v>7.9863324507812612</v>
      </c>
    </row>
    <row r="577" spans="1:3" x14ac:dyDescent="0.25">
      <c r="A577" s="9" t="s">
        <v>432</v>
      </c>
      <c r="B577" s="12">
        <v>7965.4640072359789</v>
      </c>
      <c r="C577">
        <f>SAFADModel_final_000034[[#This Row],[Whole Building:Facility Total Electric Demand Power '[W'](Hourly) ]]/1000</f>
        <v>7.9654640072359788</v>
      </c>
    </row>
    <row r="578" spans="1:3" x14ac:dyDescent="0.25">
      <c r="A578" s="9" t="s">
        <v>433</v>
      </c>
      <c r="B578" s="12">
        <v>7944.201471603672</v>
      </c>
      <c r="C578">
        <f>SAFADModel_final_000034[[#This Row],[Whole Building:Facility Total Electric Demand Power '[W'](Hourly) ]]/1000</f>
        <v>7.9442014716036722</v>
      </c>
    </row>
    <row r="579" spans="1:3" x14ac:dyDescent="0.25">
      <c r="A579" s="9" t="s">
        <v>434</v>
      </c>
      <c r="B579" s="12">
        <v>7932.4025347144552</v>
      </c>
      <c r="C579">
        <f>SAFADModel_final_000034[[#This Row],[Whole Building:Facility Total Electric Demand Power '[W'](Hourly) ]]/1000</f>
        <v>7.9324025347144556</v>
      </c>
    </row>
    <row r="580" spans="1:3" x14ac:dyDescent="0.25">
      <c r="A580" s="9" t="s">
        <v>435</v>
      </c>
      <c r="B580" s="12">
        <v>7899.4813645298373</v>
      </c>
      <c r="C580">
        <f>SAFADModel_final_000034[[#This Row],[Whole Building:Facility Total Electric Demand Power '[W'](Hourly) ]]/1000</f>
        <v>7.8994813645298372</v>
      </c>
    </row>
    <row r="581" spans="1:3" x14ac:dyDescent="0.25">
      <c r="A581" s="9" t="s">
        <v>436</v>
      </c>
      <c r="B581" s="12">
        <v>7850.3309494518617</v>
      </c>
      <c r="C581">
        <f>SAFADModel_final_000034[[#This Row],[Whole Building:Facility Total Electric Demand Power '[W'](Hourly) ]]/1000</f>
        <v>7.8503309494518616</v>
      </c>
    </row>
    <row r="582" spans="1:3" x14ac:dyDescent="0.25">
      <c r="A582" s="9" t="s">
        <v>437</v>
      </c>
      <c r="B582" s="12">
        <v>7799.2124267522986</v>
      </c>
      <c r="C582">
        <f>SAFADModel_final_000034[[#This Row],[Whole Building:Facility Total Electric Demand Power '[W'](Hourly) ]]/1000</f>
        <v>7.7992124267522982</v>
      </c>
    </row>
    <row r="583" spans="1:3" x14ac:dyDescent="0.25">
      <c r="A583" s="9" t="s">
        <v>438</v>
      </c>
      <c r="B583" s="12">
        <v>7799.3185384269782</v>
      </c>
      <c r="C583">
        <f>SAFADModel_final_000034[[#This Row],[Whole Building:Facility Total Electric Demand Power '[W'](Hourly) ]]/1000</f>
        <v>7.7993185384269781</v>
      </c>
    </row>
    <row r="584" spans="1:3" x14ac:dyDescent="0.25">
      <c r="A584" s="9" t="s">
        <v>439</v>
      </c>
      <c r="B584" s="12">
        <v>7896.541809544</v>
      </c>
      <c r="C584">
        <f>SAFADModel_final_000034[[#This Row],[Whole Building:Facility Total Electric Demand Power '[W'](Hourly) ]]/1000</f>
        <v>7.8965418095439999</v>
      </c>
    </row>
    <row r="585" spans="1:3" x14ac:dyDescent="0.25">
      <c r="A585" s="9" t="s">
        <v>440</v>
      </c>
      <c r="B585" s="12">
        <v>22224.24123810239</v>
      </c>
      <c r="C585">
        <f>SAFADModel_final_000034[[#This Row],[Whole Building:Facility Total Electric Demand Power '[W'](Hourly) ]]/1000</f>
        <v>22.22424123810239</v>
      </c>
    </row>
    <row r="586" spans="1:3" x14ac:dyDescent="0.25">
      <c r="A586" s="9" t="s">
        <v>441</v>
      </c>
      <c r="B586" s="12">
        <v>111692.96644617811</v>
      </c>
      <c r="C586">
        <f>SAFADModel_final_000034[[#This Row],[Whole Building:Facility Total Electric Demand Power '[W'](Hourly) ]]/1000</f>
        <v>111.6929664461781</v>
      </c>
    </row>
    <row r="587" spans="1:3" x14ac:dyDescent="0.25">
      <c r="A587" s="9" t="s">
        <v>442</v>
      </c>
      <c r="B587" s="12">
        <v>144178.25823204507</v>
      </c>
      <c r="C587">
        <f>SAFADModel_final_000034[[#This Row],[Whole Building:Facility Total Electric Demand Power '[W'](Hourly) ]]/1000</f>
        <v>144.17825823204507</v>
      </c>
    </row>
    <row r="588" spans="1:3" x14ac:dyDescent="0.25">
      <c r="A588" s="9" t="s">
        <v>443</v>
      </c>
      <c r="B588" s="12">
        <v>156697.69517079077</v>
      </c>
      <c r="C588">
        <f>SAFADModel_final_000034[[#This Row],[Whole Building:Facility Total Electric Demand Power '[W'](Hourly) ]]/1000</f>
        <v>156.69769517079078</v>
      </c>
    </row>
    <row r="589" spans="1:3" x14ac:dyDescent="0.25">
      <c r="A589" s="9" t="s">
        <v>444</v>
      </c>
      <c r="B589" s="12">
        <v>156570.89090957769</v>
      </c>
      <c r="C589">
        <f>SAFADModel_final_000034[[#This Row],[Whole Building:Facility Total Electric Demand Power '[W'](Hourly) ]]/1000</f>
        <v>156.57089090957768</v>
      </c>
    </row>
    <row r="590" spans="1:3" x14ac:dyDescent="0.25">
      <c r="A590" s="9" t="s">
        <v>445</v>
      </c>
      <c r="B590" s="12">
        <v>159880.16941304671</v>
      </c>
      <c r="C590">
        <f>SAFADModel_final_000034[[#This Row],[Whole Building:Facility Total Electric Demand Power '[W'](Hourly) ]]/1000</f>
        <v>159.8801694130467</v>
      </c>
    </row>
    <row r="591" spans="1:3" x14ac:dyDescent="0.25">
      <c r="A591" s="9" t="s">
        <v>446</v>
      </c>
      <c r="B591" s="12">
        <v>172975.14132878088</v>
      </c>
      <c r="C591">
        <f>SAFADModel_final_000034[[#This Row],[Whole Building:Facility Total Electric Demand Power '[W'](Hourly) ]]/1000</f>
        <v>172.97514132878089</v>
      </c>
    </row>
    <row r="592" spans="1:3" x14ac:dyDescent="0.25">
      <c r="A592" s="9" t="s">
        <v>447</v>
      </c>
      <c r="B592" s="12">
        <v>174844.73838163182</v>
      </c>
      <c r="C592">
        <f>SAFADModel_final_000034[[#This Row],[Whole Building:Facility Total Electric Demand Power '[W'](Hourly) ]]/1000</f>
        <v>174.84473838163183</v>
      </c>
    </row>
    <row r="593" spans="1:3" x14ac:dyDescent="0.25">
      <c r="A593" s="9" t="s">
        <v>448</v>
      </c>
      <c r="B593" s="12">
        <v>176834.32741238107</v>
      </c>
      <c r="C593">
        <f>SAFADModel_final_000034[[#This Row],[Whole Building:Facility Total Electric Demand Power '[W'](Hourly) ]]/1000</f>
        <v>176.83432741238107</v>
      </c>
    </row>
    <row r="594" spans="1:3" x14ac:dyDescent="0.25">
      <c r="A594" s="9" t="s">
        <v>449</v>
      </c>
      <c r="B594" s="12">
        <v>163842.4063852565</v>
      </c>
      <c r="C594">
        <f>SAFADModel_final_000034[[#This Row],[Whole Building:Facility Total Electric Demand Power '[W'](Hourly) ]]/1000</f>
        <v>163.84240638525651</v>
      </c>
    </row>
    <row r="595" spans="1:3" x14ac:dyDescent="0.25">
      <c r="A595" s="9" t="s">
        <v>450</v>
      </c>
      <c r="B595" s="12">
        <v>83869.71008786431</v>
      </c>
      <c r="C595">
        <f>SAFADModel_final_000034[[#This Row],[Whole Building:Facility Total Electric Demand Power '[W'](Hourly) ]]/1000</f>
        <v>83.869710087864306</v>
      </c>
    </row>
    <row r="596" spans="1:3" x14ac:dyDescent="0.25">
      <c r="A596" s="9" t="s">
        <v>451</v>
      </c>
      <c r="B596" s="12">
        <v>60816.779142290405</v>
      </c>
      <c r="C596">
        <f>SAFADModel_final_000034[[#This Row],[Whole Building:Facility Total Electric Demand Power '[W'](Hourly) ]]/1000</f>
        <v>60.816779142290407</v>
      </c>
    </row>
    <row r="597" spans="1:3" x14ac:dyDescent="0.25">
      <c r="A597" s="9" t="s">
        <v>452</v>
      </c>
      <c r="B597" s="12">
        <v>44023.90878436558</v>
      </c>
      <c r="C597">
        <f>SAFADModel_final_000034[[#This Row],[Whole Building:Facility Total Electric Demand Power '[W'](Hourly) ]]/1000</f>
        <v>44.023908784365581</v>
      </c>
    </row>
    <row r="598" spans="1:3" x14ac:dyDescent="0.25">
      <c r="A598" s="9" t="s">
        <v>453</v>
      </c>
      <c r="B598" s="12">
        <v>8032.9852613639705</v>
      </c>
      <c r="C598">
        <f>SAFADModel_final_000034[[#This Row],[Whole Building:Facility Total Electric Demand Power '[W'](Hourly) ]]/1000</f>
        <v>8.0329852613639705</v>
      </c>
    </row>
    <row r="599" spans="1:3" x14ac:dyDescent="0.25">
      <c r="A599" s="9" t="s">
        <v>454</v>
      </c>
      <c r="B599" s="12">
        <v>8015.39958704948</v>
      </c>
      <c r="C599">
        <f>SAFADModel_final_000034[[#This Row],[Whole Building:Facility Total Electric Demand Power '[W'](Hourly) ]]/1000</f>
        <v>8.0153995870494796</v>
      </c>
    </row>
    <row r="600" spans="1:3" x14ac:dyDescent="0.25">
      <c r="A600" s="9" t="s">
        <v>455</v>
      </c>
      <c r="B600" s="12">
        <v>8001.8659632242643</v>
      </c>
      <c r="C600">
        <f>SAFADModel_final_000034[[#This Row],[Whole Building:Facility Total Electric Demand Power '[W'](Hourly) ]]/1000</f>
        <v>8.0018659632242635</v>
      </c>
    </row>
    <row r="601" spans="1:3" x14ac:dyDescent="0.25">
      <c r="A601" s="9" t="s">
        <v>456</v>
      </c>
      <c r="B601" s="12">
        <v>7986.4130465714443</v>
      </c>
      <c r="C601">
        <f>SAFADModel_final_000034[[#This Row],[Whole Building:Facility Total Electric Demand Power '[W'](Hourly) ]]/1000</f>
        <v>7.9864130465714442</v>
      </c>
    </row>
    <row r="602" spans="1:3" x14ac:dyDescent="0.25">
      <c r="A602" s="9" t="s">
        <v>457</v>
      </c>
      <c r="B602" s="12">
        <v>7972.4659027197768</v>
      </c>
      <c r="C602">
        <f>SAFADModel_final_000034[[#This Row],[Whole Building:Facility Total Electric Demand Power '[W'](Hourly) ]]/1000</f>
        <v>7.9724659027197768</v>
      </c>
    </row>
    <row r="603" spans="1:3" x14ac:dyDescent="0.25">
      <c r="A603" s="9" t="s">
        <v>458</v>
      </c>
      <c r="B603" s="12">
        <v>7953.8539748864432</v>
      </c>
      <c r="C603">
        <f>SAFADModel_final_000034[[#This Row],[Whole Building:Facility Total Electric Demand Power '[W'](Hourly) ]]/1000</f>
        <v>7.9538539748864432</v>
      </c>
    </row>
    <row r="604" spans="1:3" x14ac:dyDescent="0.25">
      <c r="A604" s="9" t="s">
        <v>459</v>
      </c>
      <c r="B604" s="12">
        <v>7922.6513360948338</v>
      </c>
      <c r="C604">
        <f>SAFADModel_final_000034[[#This Row],[Whole Building:Facility Total Electric Demand Power '[W'](Hourly) ]]/1000</f>
        <v>7.9226513360948339</v>
      </c>
    </row>
    <row r="605" spans="1:3" x14ac:dyDescent="0.25">
      <c r="A605" s="9" t="s">
        <v>460</v>
      </c>
      <c r="B605" s="12">
        <v>7885.3364723443383</v>
      </c>
      <c r="C605">
        <f>SAFADModel_final_000034[[#This Row],[Whole Building:Facility Total Electric Demand Power '[W'](Hourly) ]]/1000</f>
        <v>7.8853364723443384</v>
      </c>
    </row>
    <row r="606" spans="1:3" x14ac:dyDescent="0.25">
      <c r="A606" s="9" t="s">
        <v>461</v>
      </c>
      <c r="B606" s="12">
        <v>7855.2888128526583</v>
      </c>
      <c r="C606">
        <f>SAFADModel_final_000034[[#This Row],[Whole Building:Facility Total Electric Demand Power '[W'](Hourly) ]]/1000</f>
        <v>7.8552888128526579</v>
      </c>
    </row>
    <row r="607" spans="1:3" x14ac:dyDescent="0.25">
      <c r="A607" s="9" t="s">
        <v>462</v>
      </c>
      <c r="B607" s="12">
        <v>7851.5112866875352</v>
      </c>
      <c r="C607">
        <f>SAFADModel_final_000034[[#This Row],[Whole Building:Facility Total Electric Demand Power '[W'](Hourly) ]]/1000</f>
        <v>7.8515112866875354</v>
      </c>
    </row>
    <row r="608" spans="1:3" x14ac:dyDescent="0.25">
      <c r="A608" s="9" t="s">
        <v>463</v>
      </c>
      <c r="B608" s="12">
        <v>7898.3318653198985</v>
      </c>
      <c r="C608">
        <f>SAFADModel_final_000034[[#This Row],[Whole Building:Facility Total Electric Demand Power '[W'](Hourly) ]]/1000</f>
        <v>7.8983318653198982</v>
      </c>
    </row>
    <row r="609" spans="1:3" x14ac:dyDescent="0.25">
      <c r="A609" s="9" t="s">
        <v>464</v>
      </c>
      <c r="B609" s="12">
        <v>27184.795321687168</v>
      </c>
      <c r="C609">
        <f>SAFADModel_final_000034[[#This Row],[Whole Building:Facility Total Electric Demand Power '[W'](Hourly) ]]/1000</f>
        <v>27.184795321687169</v>
      </c>
    </row>
    <row r="610" spans="1:3" x14ac:dyDescent="0.25">
      <c r="A610" s="9" t="s">
        <v>465</v>
      </c>
      <c r="B610" s="12">
        <v>90211.977012745061</v>
      </c>
      <c r="C610">
        <f>SAFADModel_final_000034[[#This Row],[Whole Building:Facility Total Electric Demand Power '[W'](Hourly) ]]/1000</f>
        <v>90.211977012745066</v>
      </c>
    </row>
    <row r="611" spans="1:3" x14ac:dyDescent="0.25">
      <c r="A611" s="9" t="s">
        <v>466</v>
      </c>
      <c r="B611" s="12">
        <v>143237.25933458112</v>
      </c>
      <c r="C611">
        <f>SAFADModel_final_000034[[#This Row],[Whole Building:Facility Total Electric Demand Power '[W'](Hourly) ]]/1000</f>
        <v>143.23725933458113</v>
      </c>
    </row>
    <row r="612" spans="1:3" x14ac:dyDescent="0.25">
      <c r="A612" s="9" t="s">
        <v>467</v>
      </c>
      <c r="B612" s="12">
        <v>143334.30627436374</v>
      </c>
      <c r="C612">
        <f>SAFADModel_final_000034[[#This Row],[Whole Building:Facility Total Electric Demand Power '[W'](Hourly) ]]/1000</f>
        <v>143.33430627436374</v>
      </c>
    </row>
    <row r="613" spans="1:3" x14ac:dyDescent="0.25">
      <c r="A613" s="9" t="s">
        <v>468</v>
      </c>
      <c r="B613" s="12">
        <v>147156.25654726103</v>
      </c>
      <c r="C613">
        <f>SAFADModel_final_000034[[#This Row],[Whole Building:Facility Total Electric Demand Power '[W'](Hourly) ]]/1000</f>
        <v>147.15625654726102</v>
      </c>
    </row>
    <row r="614" spans="1:3" x14ac:dyDescent="0.25">
      <c r="A614" s="9" t="s">
        <v>469</v>
      </c>
      <c r="B614" s="12">
        <v>155436.3494773487</v>
      </c>
      <c r="C614">
        <f>SAFADModel_final_000034[[#This Row],[Whole Building:Facility Total Electric Demand Power '[W'](Hourly) ]]/1000</f>
        <v>155.4363494773487</v>
      </c>
    </row>
    <row r="615" spans="1:3" x14ac:dyDescent="0.25">
      <c r="A615" s="9" t="s">
        <v>470</v>
      </c>
      <c r="B615" s="12">
        <v>163132.01537643705</v>
      </c>
      <c r="C615">
        <f>SAFADModel_final_000034[[#This Row],[Whole Building:Facility Total Electric Demand Power '[W'](Hourly) ]]/1000</f>
        <v>163.13201537643704</v>
      </c>
    </row>
    <row r="616" spans="1:3" x14ac:dyDescent="0.25">
      <c r="A616" s="9" t="s">
        <v>471</v>
      </c>
      <c r="B616" s="12">
        <v>149279.0507628971</v>
      </c>
      <c r="C616">
        <f>SAFADModel_final_000034[[#This Row],[Whole Building:Facility Total Electric Demand Power '[W'](Hourly) ]]/1000</f>
        <v>149.2790507628971</v>
      </c>
    </row>
    <row r="617" spans="1:3" x14ac:dyDescent="0.25">
      <c r="A617" s="9" t="s">
        <v>472</v>
      </c>
      <c r="B617" s="12">
        <v>130291.02979071661</v>
      </c>
      <c r="C617">
        <f>SAFADModel_final_000034[[#This Row],[Whole Building:Facility Total Electric Demand Power '[W'](Hourly) ]]/1000</f>
        <v>130.29102979071661</v>
      </c>
    </row>
    <row r="618" spans="1:3" x14ac:dyDescent="0.25">
      <c r="A618" s="9" t="s">
        <v>473</v>
      </c>
      <c r="B618" s="12">
        <v>118636.34936324933</v>
      </c>
      <c r="C618">
        <f>SAFADModel_final_000034[[#This Row],[Whole Building:Facility Total Electric Demand Power '[W'](Hourly) ]]/1000</f>
        <v>118.63634936324934</v>
      </c>
    </row>
    <row r="619" spans="1:3" x14ac:dyDescent="0.25">
      <c r="A619" s="9" t="s">
        <v>474</v>
      </c>
      <c r="B619" s="12">
        <v>52565.371016380959</v>
      </c>
      <c r="C619">
        <f>SAFADModel_final_000034[[#This Row],[Whole Building:Facility Total Electric Demand Power '[W'](Hourly) ]]/1000</f>
        <v>52.565371016380958</v>
      </c>
    </row>
    <row r="620" spans="1:3" x14ac:dyDescent="0.25">
      <c r="A620" s="9" t="s">
        <v>475</v>
      </c>
      <c r="B620" s="12">
        <v>28243.519255836374</v>
      </c>
      <c r="C620">
        <f>SAFADModel_final_000034[[#This Row],[Whole Building:Facility Total Electric Demand Power '[W'](Hourly) ]]/1000</f>
        <v>28.243519255836375</v>
      </c>
    </row>
    <row r="621" spans="1:3" x14ac:dyDescent="0.25">
      <c r="A621" s="9" t="s">
        <v>476</v>
      </c>
      <c r="B621" s="12">
        <v>17995.25468963274</v>
      </c>
      <c r="C621">
        <f>SAFADModel_final_000034[[#This Row],[Whole Building:Facility Total Electric Demand Power '[W'](Hourly) ]]/1000</f>
        <v>17.995254689632741</v>
      </c>
    </row>
    <row r="622" spans="1:3" x14ac:dyDescent="0.25">
      <c r="A622" s="9" t="s">
        <v>477</v>
      </c>
      <c r="B622" s="12">
        <v>12958.662253696459</v>
      </c>
      <c r="C622">
        <f>SAFADModel_final_000034[[#This Row],[Whole Building:Facility Total Electric Demand Power '[W'](Hourly) ]]/1000</f>
        <v>12.958662253696458</v>
      </c>
    </row>
    <row r="623" spans="1:3" x14ac:dyDescent="0.25">
      <c r="A623" s="9" t="s">
        <v>478</v>
      </c>
      <c r="B623" s="12">
        <v>7981.1568115262635</v>
      </c>
      <c r="C623">
        <f>SAFADModel_final_000034[[#This Row],[Whole Building:Facility Total Electric Demand Power '[W'](Hourly) ]]/1000</f>
        <v>7.9811568115262634</v>
      </c>
    </row>
    <row r="624" spans="1:3" x14ac:dyDescent="0.25">
      <c r="A624" s="9" t="s">
        <v>479</v>
      </c>
      <c r="B624" s="12">
        <v>8016.724731813144</v>
      </c>
      <c r="C624">
        <f>SAFADModel_final_000034[[#This Row],[Whole Building:Facility Total Electric Demand Power '[W'](Hourly) ]]/1000</f>
        <v>8.0167247318131434</v>
      </c>
    </row>
    <row r="625" spans="1:3" x14ac:dyDescent="0.25">
      <c r="A625" s="9" t="s">
        <v>480</v>
      </c>
      <c r="B625" s="12">
        <v>8036.8676260374241</v>
      </c>
      <c r="C625">
        <f>SAFADModel_final_000034[[#This Row],[Whole Building:Facility Total Electric Demand Power '[W'](Hourly) ]]/1000</f>
        <v>8.0368676260374237</v>
      </c>
    </row>
    <row r="626" spans="1:3" x14ac:dyDescent="0.25">
      <c r="A626" s="9" t="s">
        <v>677</v>
      </c>
      <c r="B626" s="12">
        <v>8021.0046721475273</v>
      </c>
      <c r="C626">
        <f>SAFADModel_final_000034[[#This Row],[Whole Building:Facility Total Electric Demand Power '[W'](Hourly) ]]/1000</f>
        <v>8.0210046721475265</v>
      </c>
    </row>
    <row r="627" spans="1:3" x14ac:dyDescent="0.25">
      <c r="A627" s="9" t="s">
        <v>678</v>
      </c>
      <c r="B627" s="12">
        <v>7994.4658042567207</v>
      </c>
      <c r="C627">
        <f>SAFADModel_final_000034[[#This Row],[Whole Building:Facility Total Electric Demand Power '[W'](Hourly) ]]/1000</f>
        <v>7.9944658042567207</v>
      </c>
    </row>
    <row r="628" spans="1:3" x14ac:dyDescent="0.25">
      <c r="A628" s="9" t="s">
        <v>679</v>
      </c>
      <c r="B628" s="12">
        <v>7962.2966259467476</v>
      </c>
      <c r="C628">
        <f>SAFADModel_final_000034[[#This Row],[Whole Building:Facility Total Electric Demand Power '[W'](Hourly) ]]/1000</f>
        <v>7.9622966259467471</v>
      </c>
    </row>
    <row r="629" spans="1:3" x14ac:dyDescent="0.25">
      <c r="A629" s="9" t="s">
        <v>680</v>
      </c>
      <c r="B629" s="12">
        <v>7914.5752776772242</v>
      </c>
      <c r="C629">
        <f>SAFADModel_final_000034[[#This Row],[Whole Building:Facility Total Electric Demand Power '[W'](Hourly) ]]/1000</f>
        <v>7.9145752776772245</v>
      </c>
    </row>
    <row r="630" spans="1:3" x14ac:dyDescent="0.25">
      <c r="A630" s="9" t="s">
        <v>681</v>
      </c>
      <c r="B630" s="12">
        <v>7859.7983615803032</v>
      </c>
      <c r="C630">
        <f>SAFADModel_final_000034[[#This Row],[Whole Building:Facility Total Electric Demand Power '[W'](Hourly) ]]/1000</f>
        <v>7.8597983615803031</v>
      </c>
    </row>
    <row r="631" spans="1:3" x14ac:dyDescent="0.25">
      <c r="A631" s="9" t="s">
        <v>682</v>
      </c>
      <c r="B631" s="12">
        <v>7827.6013999670695</v>
      </c>
      <c r="C631">
        <f>SAFADModel_final_000034[[#This Row],[Whole Building:Facility Total Electric Demand Power '[W'](Hourly) ]]/1000</f>
        <v>7.8276013999670697</v>
      </c>
    </row>
    <row r="632" spans="1:3" x14ac:dyDescent="0.25">
      <c r="A632" s="9" t="s">
        <v>683</v>
      </c>
      <c r="B632" s="12">
        <v>7857.9740427424877</v>
      </c>
      <c r="C632">
        <f>SAFADModel_final_000034[[#This Row],[Whole Building:Facility Total Electric Demand Power '[W'](Hourly) ]]/1000</f>
        <v>7.8579740427424873</v>
      </c>
    </row>
    <row r="633" spans="1:3" x14ac:dyDescent="0.25">
      <c r="A633" s="9" t="s">
        <v>684</v>
      </c>
      <c r="B633" s="12">
        <v>7924.1845967049603</v>
      </c>
      <c r="C633">
        <f>SAFADModel_final_000034[[#This Row],[Whole Building:Facility Total Electric Demand Power '[W'](Hourly) ]]/1000</f>
        <v>7.9241845967049604</v>
      </c>
    </row>
    <row r="634" spans="1:3" x14ac:dyDescent="0.25">
      <c r="A634" s="9" t="s">
        <v>685</v>
      </c>
      <c r="B634" s="12">
        <v>54641.282878588187</v>
      </c>
      <c r="C634">
        <f>SAFADModel_final_000034[[#This Row],[Whole Building:Facility Total Electric Demand Power '[W'](Hourly) ]]/1000</f>
        <v>54.641282878588186</v>
      </c>
    </row>
    <row r="635" spans="1:3" x14ac:dyDescent="0.25">
      <c r="A635" s="9" t="s">
        <v>686</v>
      </c>
      <c r="B635" s="12">
        <v>79180.047406945698</v>
      </c>
      <c r="C635">
        <f>SAFADModel_final_000034[[#This Row],[Whole Building:Facility Total Electric Demand Power '[W'](Hourly) ]]/1000</f>
        <v>79.180047406945704</v>
      </c>
    </row>
    <row r="636" spans="1:3" x14ac:dyDescent="0.25">
      <c r="A636" s="9" t="s">
        <v>687</v>
      </c>
      <c r="B636" s="12">
        <v>93464.106826060932</v>
      </c>
      <c r="C636">
        <f>SAFADModel_final_000034[[#This Row],[Whole Building:Facility Total Electric Demand Power '[W'](Hourly) ]]/1000</f>
        <v>93.464106826060927</v>
      </c>
    </row>
    <row r="637" spans="1:3" x14ac:dyDescent="0.25">
      <c r="A637" s="9" t="s">
        <v>688</v>
      </c>
      <c r="B637" s="12">
        <v>88163.791043387653</v>
      </c>
      <c r="C637">
        <f>SAFADModel_final_000034[[#This Row],[Whole Building:Facility Total Electric Demand Power '[W'](Hourly) ]]/1000</f>
        <v>88.163791043387647</v>
      </c>
    </row>
    <row r="638" spans="1:3" x14ac:dyDescent="0.25">
      <c r="A638" s="9" t="s">
        <v>689</v>
      </c>
      <c r="B638" s="12">
        <v>64189.53842362226</v>
      </c>
      <c r="C638">
        <f>SAFADModel_final_000034[[#This Row],[Whole Building:Facility Total Electric Demand Power '[W'](Hourly) ]]/1000</f>
        <v>64.189538423622267</v>
      </c>
    </row>
    <row r="639" spans="1:3" x14ac:dyDescent="0.25">
      <c r="A639" s="9" t="s">
        <v>690</v>
      </c>
      <c r="B639" s="12">
        <v>58048.825742089306</v>
      </c>
      <c r="C639">
        <f>SAFADModel_final_000034[[#This Row],[Whole Building:Facility Total Electric Demand Power '[W'](Hourly) ]]/1000</f>
        <v>58.048825742089306</v>
      </c>
    </row>
    <row r="640" spans="1:3" x14ac:dyDescent="0.25">
      <c r="A640" s="9" t="s">
        <v>691</v>
      </c>
      <c r="B640" s="12">
        <v>57435.508650633077</v>
      </c>
      <c r="C640">
        <f>SAFADModel_final_000034[[#This Row],[Whole Building:Facility Total Electric Demand Power '[W'](Hourly) ]]/1000</f>
        <v>57.435508650633075</v>
      </c>
    </row>
    <row r="641" spans="1:3" x14ac:dyDescent="0.25">
      <c r="A641" s="9" t="s">
        <v>692</v>
      </c>
      <c r="B641" s="12">
        <v>51203.500087146844</v>
      </c>
      <c r="C641">
        <f>SAFADModel_final_000034[[#This Row],[Whole Building:Facility Total Electric Demand Power '[W'](Hourly) ]]/1000</f>
        <v>51.203500087146843</v>
      </c>
    </row>
    <row r="642" spans="1:3" x14ac:dyDescent="0.25">
      <c r="A642" s="9" t="s">
        <v>693</v>
      </c>
      <c r="B642" s="12">
        <v>41956.389622074574</v>
      </c>
      <c r="C642">
        <f>SAFADModel_final_000034[[#This Row],[Whole Building:Facility Total Electric Demand Power '[W'](Hourly) ]]/1000</f>
        <v>41.956389622074575</v>
      </c>
    </row>
    <row r="643" spans="1:3" x14ac:dyDescent="0.25">
      <c r="A643" s="9" t="s">
        <v>694</v>
      </c>
      <c r="B643" s="12">
        <v>34817.794373635792</v>
      </c>
      <c r="C643">
        <f>SAFADModel_final_000034[[#This Row],[Whole Building:Facility Total Electric Demand Power '[W'](Hourly) ]]/1000</f>
        <v>34.817794373635792</v>
      </c>
    </row>
    <row r="644" spans="1:3" x14ac:dyDescent="0.25">
      <c r="A644" s="9" t="s">
        <v>695</v>
      </c>
      <c r="B644" s="12">
        <v>27523.877970693007</v>
      </c>
      <c r="C644">
        <f>SAFADModel_final_000034[[#This Row],[Whole Building:Facility Total Electric Demand Power '[W'](Hourly) ]]/1000</f>
        <v>27.523877970693007</v>
      </c>
    </row>
    <row r="645" spans="1:3" x14ac:dyDescent="0.25">
      <c r="A645" s="9" t="s">
        <v>696</v>
      </c>
      <c r="B645" s="12">
        <v>13122.476457580635</v>
      </c>
      <c r="C645">
        <f>SAFADModel_final_000034[[#This Row],[Whole Building:Facility Total Electric Demand Power '[W'](Hourly) ]]/1000</f>
        <v>13.122476457580635</v>
      </c>
    </row>
    <row r="646" spans="1:3" x14ac:dyDescent="0.25">
      <c r="A646" s="9" t="s">
        <v>697</v>
      </c>
      <c r="B646" s="12">
        <v>12803.712988475003</v>
      </c>
      <c r="C646">
        <f>SAFADModel_final_000034[[#This Row],[Whole Building:Facility Total Electric Demand Power '[W'](Hourly) ]]/1000</f>
        <v>12.803712988475002</v>
      </c>
    </row>
    <row r="647" spans="1:3" x14ac:dyDescent="0.25">
      <c r="A647" s="9" t="s">
        <v>698</v>
      </c>
      <c r="B647" s="12">
        <v>8227.3142784021238</v>
      </c>
      <c r="C647">
        <f>SAFADModel_final_000034[[#This Row],[Whole Building:Facility Total Electric Demand Power '[W'](Hourly) ]]/1000</f>
        <v>8.2273142784021243</v>
      </c>
    </row>
    <row r="648" spans="1:3" x14ac:dyDescent="0.25">
      <c r="A648" s="9" t="s">
        <v>699</v>
      </c>
      <c r="B648" s="12">
        <v>8130.8893363963807</v>
      </c>
      <c r="C648">
        <f>SAFADModel_final_000034[[#This Row],[Whole Building:Facility Total Electric Demand Power '[W'](Hourly) ]]/1000</f>
        <v>8.1308893363963808</v>
      </c>
    </row>
    <row r="649" spans="1:3" x14ac:dyDescent="0.25">
      <c r="A649" s="9" t="s">
        <v>700</v>
      </c>
      <c r="B649" s="12">
        <v>8092.4950129406634</v>
      </c>
      <c r="C649">
        <f>SAFADModel_final_000034[[#This Row],[Whole Building:Facility Total Electric Demand Power '[W'](Hourly) ]]/1000</f>
        <v>8.0924950129406632</v>
      </c>
    </row>
    <row r="650" spans="1:3" x14ac:dyDescent="0.25">
      <c r="A650" s="9" t="s">
        <v>701</v>
      </c>
      <c r="B650" s="12">
        <v>8063.4839040206598</v>
      </c>
      <c r="C650">
        <f>SAFADModel_final_000034[[#This Row],[Whole Building:Facility Total Electric Demand Power '[W'](Hourly) ]]/1000</f>
        <v>8.063483904020659</v>
      </c>
    </row>
    <row r="651" spans="1:3" x14ac:dyDescent="0.25">
      <c r="A651" s="9" t="s">
        <v>702</v>
      </c>
      <c r="B651" s="12">
        <v>8037.6641309064862</v>
      </c>
      <c r="C651">
        <f>SAFADModel_final_000034[[#This Row],[Whole Building:Facility Total Electric Demand Power '[W'](Hourly) ]]/1000</f>
        <v>8.0376641309064869</v>
      </c>
    </row>
    <row r="652" spans="1:3" x14ac:dyDescent="0.25">
      <c r="A652" s="9" t="s">
        <v>703</v>
      </c>
      <c r="B652" s="12">
        <v>8021.8444201752673</v>
      </c>
      <c r="C652">
        <f>SAFADModel_final_000034[[#This Row],[Whole Building:Facility Total Electric Demand Power '[W'](Hourly) ]]/1000</f>
        <v>8.0218444201752668</v>
      </c>
    </row>
    <row r="653" spans="1:3" x14ac:dyDescent="0.25">
      <c r="A653" s="9" t="s">
        <v>704</v>
      </c>
      <c r="B653" s="12">
        <v>8003.3386916809477</v>
      </c>
      <c r="C653">
        <f>SAFADModel_final_000034[[#This Row],[Whole Building:Facility Total Electric Demand Power '[W'](Hourly) ]]/1000</f>
        <v>8.0033386916809484</v>
      </c>
    </row>
    <row r="654" spans="1:3" x14ac:dyDescent="0.25">
      <c r="A654" s="9" t="s">
        <v>705</v>
      </c>
      <c r="B654" s="12">
        <v>7978.9269316580394</v>
      </c>
      <c r="C654">
        <f>SAFADModel_final_000034[[#This Row],[Whole Building:Facility Total Electric Demand Power '[W'](Hourly) ]]/1000</f>
        <v>7.9789269316580391</v>
      </c>
    </row>
    <row r="655" spans="1:3" x14ac:dyDescent="0.25">
      <c r="A655" s="9" t="s">
        <v>706</v>
      </c>
      <c r="B655" s="12">
        <v>7986.0901904660523</v>
      </c>
      <c r="C655">
        <f>SAFADModel_final_000034[[#This Row],[Whole Building:Facility Total Electric Demand Power '[W'](Hourly) ]]/1000</f>
        <v>7.9860901904660526</v>
      </c>
    </row>
    <row r="656" spans="1:3" x14ac:dyDescent="0.25">
      <c r="A656" s="9" t="s">
        <v>707</v>
      </c>
      <c r="B656" s="12">
        <v>8044.2701861188407</v>
      </c>
      <c r="C656">
        <f>SAFADModel_final_000034[[#This Row],[Whole Building:Facility Total Electric Demand Power '[W'](Hourly) ]]/1000</f>
        <v>8.0442701861188404</v>
      </c>
    </row>
    <row r="657" spans="1:3" x14ac:dyDescent="0.25">
      <c r="A657" s="9" t="s">
        <v>708</v>
      </c>
      <c r="B657" s="12">
        <v>8108.7667952843012</v>
      </c>
      <c r="C657">
        <f>SAFADModel_final_000034[[#This Row],[Whole Building:Facility Total Electric Demand Power '[W'](Hourly) ]]/1000</f>
        <v>8.1087667952843017</v>
      </c>
    </row>
    <row r="658" spans="1:3" x14ac:dyDescent="0.25">
      <c r="A658" s="9" t="s">
        <v>709</v>
      </c>
      <c r="B658" s="12">
        <v>8161.9255675246468</v>
      </c>
      <c r="C658">
        <f>SAFADModel_final_000034[[#This Row],[Whole Building:Facility Total Electric Demand Power '[W'](Hourly) ]]/1000</f>
        <v>8.161925567524646</v>
      </c>
    </row>
    <row r="659" spans="1:3" x14ac:dyDescent="0.25">
      <c r="A659" s="9" t="s">
        <v>710</v>
      </c>
      <c r="B659" s="12">
        <v>8200.4464551070105</v>
      </c>
      <c r="C659">
        <f>SAFADModel_final_000034[[#This Row],[Whole Building:Facility Total Electric Demand Power '[W'](Hourly) ]]/1000</f>
        <v>8.2004464551070111</v>
      </c>
    </row>
    <row r="660" spans="1:3" x14ac:dyDescent="0.25">
      <c r="A660" s="9" t="s">
        <v>711</v>
      </c>
      <c r="B660" s="12">
        <v>8226.4757826800687</v>
      </c>
      <c r="C660">
        <f>SAFADModel_final_000034[[#This Row],[Whole Building:Facility Total Electric Demand Power '[W'](Hourly) ]]/1000</f>
        <v>8.226475782680069</v>
      </c>
    </row>
    <row r="661" spans="1:3" x14ac:dyDescent="0.25">
      <c r="A661" s="9" t="s">
        <v>712</v>
      </c>
      <c r="B661" s="12">
        <v>8242.6346837573237</v>
      </c>
      <c r="C661">
        <f>SAFADModel_final_000034[[#This Row],[Whole Building:Facility Total Electric Demand Power '[W'](Hourly) ]]/1000</f>
        <v>8.2426346837573234</v>
      </c>
    </row>
    <row r="662" spans="1:3" x14ac:dyDescent="0.25">
      <c r="A662" s="9" t="s">
        <v>713</v>
      </c>
      <c r="B662" s="12">
        <v>8243.0985567771186</v>
      </c>
      <c r="C662">
        <f>SAFADModel_final_000034[[#This Row],[Whole Building:Facility Total Electric Demand Power '[W'](Hourly) ]]/1000</f>
        <v>8.2430985567771184</v>
      </c>
    </row>
    <row r="663" spans="1:3" x14ac:dyDescent="0.25">
      <c r="A663" s="9" t="s">
        <v>714</v>
      </c>
      <c r="B663" s="12">
        <v>8235.2941964859656</v>
      </c>
      <c r="C663">
        <f>SAFADModel_final_000034[[#This Row],[Whole Building:Facility Total Electric Demand Power '[W'](Hourly) ]]/1000</f>
        <v>8.2352941964859649</v>
      </c>
    </row>
    <row r="664" spans="1:3" x14ac:dyDescent="0.25">
      <c r="A664" s="9" t="s">
        <v>715</v>
      </c>
      <c r="B664" s="12">
        <v>8209.6465879879452</v>
      </c>
      <c r="C664">
        <f>SAFADModel_final_000034[[#This Row],[Whole Building:Facility Total Electric Demand Power '[W'](Hourly) ]]/1000</f>
        <v>8.2096465879879457</v>
      </c>
    </row>
    <row r="665" spans="1:3" x14ac:dyDescent="0.25">
      <c r="A665" s="9" t="s">
        <v>716</v>
      </c>
      <c r="B665" s="12">
        <v>8181.5064236974167</v>
      </c>
      <c r="C665">
        <f>SAFADModel_final_000034[[#This Row],[Whole Building:Facility Total Electric Demand Power '[W'](Hourly) ]]/1000</f>
        <v>8.1815064236974173</v>
      </c>
    </row>
    <row r="666" spans="1:3" x14ac:dyDescent="0.25">
      <c r="A666" s="9" t="s">
        <v>717</v>
      </c>
      <c r="B666" s="12">
        <v>8154.1075495257101</v>
      </c>
      <c r="C666">
        <f>SAFADModel_final_000034[[#This Row],[Whole Building:Facility Total Electric Demand Power '[W'](Hourly) ]]/1000</f>
        <v>8.15410754952571</v>
      </c>
    </row>
    <row r="667" spans="1:3" x14ac:dyDescent="0.25">
      <c r="A667" s="9" t="s">
        <v>718</v>
      </c>
      <c r="B667" s="12">
        <v>8127.4924976565335</v>
      </c>
      <c r="C667">
        <f>SAFADModel_final_000034[[#This Row],[Whole Building:Facility Total Electric Demand Power '[W'](Hourly) ]]/1000</f>
        <v>8.127492497656533</v>
      </c>
    </row>
    <row r="668" spans="1:3" x14ac:dyDescent="0.25">
      <c r="A668" s="9" t="s">
        <v>719</v>
      </c>
      <c r="B668" s="12">
        <v>8097.866527082183</v>
      </c>
      <c r="C668">
        <f>SAFADModel_final_000034[[#This Row],[Whole Building:Facility Total Electric Demand Power '[W'](Hourly) ]]/1000</f>
        <v>8.0978665270821821</v>
      </c>
    </row>
    <row r="669" spans="1:3" x14ac:dyDescent="0.25">
      <c r="A669" s="9" t="s">
        <v>720</v>
      </c>
      <c r="B669" s="12">
        <v>8054.9382329322034</v>
      </c>
      <c r="C669">
        <f>SAFADModel_final_000034[[#This Row],[Whole Building:Facility Total Electric Demand Power '[W'](Hourly) ]]/1000</f>
        <v>8.0549382329322032</v>
      </c>
    </row>
    <row r="670" spans="1:3" x14ac:dyDescent="0.25">
      <c r="A670" s="9" t="s">
        <v>721</v>
      </c>
      <c r="B670" s="12">
        <v>8024.2813158216632</v>
      </c>
      <c r="C670">
        <f>SAFADModel_final_000034[[#This Row],[Whole Building:Facility Total Electric Demand Power '[W'](Hourly) ]]/1000</f>
        <v>8.0242813158216624</v>
      </c>
    </row>
    <row r="671" spans="1:3" x14ac:dyDescent="0.25">
      <c r="A671" s="9" t="s">
        <v>722</v>
      </c>
      <c r="B671" s="12">
        <v>7998.4495459168074</v>
      </c>
      <c r="C671">
        <f>SAFADModel_final_000034[[#This Row],[Whole Building:Facility Total Electric Demand Power '[W'](Hourly) ]]/1000</f>
        <v>7.9984495459168077</v>
      </c>
    </row>
    <row r="672" spans="1:3" x14ac:dyDescent="0.25">
      <c r="A672" s="9" t="s">
        <v>723</v>
      </c>
      <c r="B672" s="12">
        <v>7971.9479954341441</v>
      </c>
      <c r="C672">
        <f>SAFADModel_final_000034[[#This Row],[Whole Building:Facility Total Electric Demand Power '[W'](Hourly) ]]/1000</f>
        <v>7.9719479954341441</v>
      </c>
    </row>
    <row r="673" spans="1:3" x14ac:dyDescent="0.25">
      <c r="A673" s="9" t="s">
        <v>724</v>
      </c>
      <c r="B673" s="12">
        <v>7941.2341419076511</v>
      </c>
      <c r="C673">
        <f>SAFADModel_final_000034[[#This Row],[Whole Building:Facility Total Electric Demand Power '[W'](Hourly) ]]/1000</f>
        <v>7.9412341419076506</v>
      </c>
    </row>
    <row r="674" spans="1:3" x14ac:dyDescent="0.25">
      <c r="A674" s="9" t="s">
        <v>481</v>
      </c>
      <c r="B674" s="12">
        <v>7901.7753481455647</v>
      </c>
      <c r="C674">
        <f>SAFADModel_final_000034[[#This Row],[Whole Building:Facility Total Electric Demand Power '[W'](Hourly) ]]/1000</f>
        <v>7.9017753481455646</v>
      </c>
    </row>
    <row r="675" spans="1:3" x14ac:dyDescent="0.25">
      <c r="A675" s="9" t="s">
        <v>482</v>
      </c>
      <c r="B675" s="12">
        <v>7865.1610386307902</v>
      </c>
      <c r="C675">
        <f>SAFADModel_final_000034[[#This Row],[Whole Building:Facility Total Electric Demand Power '[W'](Hourly) ]]/1000</f>
        <v>7.8651610386307906</v>
      </c>
    </row>
    <row r="676" spans="1:3" x14ac:dyDescent="0.25">
      <c r="A676" s="9" t="s">
        <v>483</v>
      </c>
      <c r="B676" s="12">
        <v>7833.8433075913499</v>
      </c>
      <c r="C676">
        <f>SAFADModel_final_000034[[#This Row],[Whole Building:Facility Total Electric Demand Power '[W'](Hourly) ]]/1000</f>
        <v>7.8338433075913496</v>
      </c>
    </row>
    <row r="677" spans="1:3" x14ac:dyDescent="0.25">
      <c r="A677" s="9" t="s">
        <v>484</v>
      </c>
      <c r="B677" s="12">
        <v>7793.6087441786995</v>
      </c>
      <c r="C677">
        <f>SAFADModel_final_000034[[#This Row],[Whole Building:Facility Total Electric Demand Power '[W'](Hourly) ]]/1000</f>
        <v>7.7936087441786999</v>
      </c>
    </row>
    <row r="678" spans="1:3" x14ac:dyDescent="0.25">
      <c r="A678" s="9" t="s">
        <v>485</v>
      </c>
      <c r="B678" s="12">
        <v>7745.8481516718348</v>
      </c>
      <c r="C678">
        <f>SAFADModel_final_000034[[#This Row],[Whole Building:Facility Total Electric Demand Power '[W'](Hourly) ]]/1000</f>
        <v>7.7458481516718347</v>
      </c>
    </row>
    <row r="679" spans="1:3" x14ac:dyDescent="0.25">
      <c r="A679" s="9" t="s">
        <v>486</v>
      </c>
      <c r="B679" s="12">
        <v>7760.9691558490376</v>
      </c>
      <c r="C679">
        <f>SAFADModel_final_000034[[#This Row],[Whole Building:Facility Total Electric Demand Power '[W'](Hourly) ]]/1000</f>
        <v>7.7609691558490379</v>
      </c>
    </row>
    <row r="680" spans="1:3" x14ac:dyDescent="0.25">
      <c r="A680" s="9" t="s">
        <v>487</v>
      </c>
      <c r="B680" s="12">
        <v>7877.0243870062068</v>
      </c>
      <c r="C680">
        <f>SAFADModel_final_000034[[#This Row],[Whole Building:Facility Total Electric Demand Power '[W'](Hourly) ]]/1000</f>
        <v>7.8770243870062071</v>
      </c>
    </row>
    <row r="681" spans="1:3" x14ac:dyDescent="0.25">
      <c r="A681" s="9" t="s">
        <v>488</v>
      </c>
      <c r="B681" s="12">
        <v>29216.125257894895</v>
      </c>
      <c r="C681">
        <f>SAFADModel_final_000034[[#This Row],[Whole Building:Facility Total Electric Demand Power '[W'](Hourly) ]]/1000</f>
        <v>29.216125257894895</v>
      </c>
    </row>
    <row r="682" spans="1:3" x14ac:dyDescent="0.25">
      <c r="A682" s="9" t="s">
        <v>489</v>
      </c>
      <c r="B682" s="12">
        <v>84921.721778587889</v>
      </c>
      <c r="C682">
        <f>SAFADModel_final_000034[[#This Row],[Whole Building:Facility Total Electric Demand Power '[W'](Hourly) ]]/1000</f>
        <v>84.921721778587894</v>
      </c>
    </row>
    <row r="683" spans="1:3" x14ac:dyDescent="0.25">
      <c r="A683" s="9" t="s">
        <v>490</v>
      </c>
      <c r="B683" s="12">
        <v>129931.63949596773</v>
      </c>
      <c r="C683">
        <f>SAFADModel_final_000034[[#This Row],[Whole Building:Facility Total Electric Demand Power '[W'](Hourly) ]]/1000</f>
        <v>129.93163949596772</v>
      </c>
    </row>
    <row r="684" spans="1:3" x14ac:dyDescent="0.25">
      <c r="A684" s="9" t="s">
        <v>491</v>
      </c>
      <c r="B684" s="12">
        <v>125759.79531741778</v>
      </c>
      <c r="C684">
        <f>SAFADModel_final_000034[[#This Row],[Whole Building:Facility Total Electric Demand Power '[W'](Hourly) ]]/1000</f>
        <v>125.75979531741778</v>
      </c>
    </row>
    <row r="685" spans="1:3" x14ac:dyDescent="0.25">
      <c r="A685" s="9" t="s">
        <v>492</v>
      </c>
      <c r="B685" s="12">
        <v>163836.50458530706</v>
      </c>
      <c r="C685">
        <f>SAFADModel_final_000034[[#This Row],[Whole Building:Facility Total Electric Demand Power '[W'](Hourly) ]]/1000</f>
        <v>163.83650458530707</v>
      </c>
    </row>
    <row r="686" spans="1:3" x14ac:dyDescent="0.25">
      <c r="A686" s="9" t="s">
        <v>493</v>
      </c>
      <c r="B686" s="12">
        <v>163362.46897524872</v>
      </c>
      <c r="C686">
        <f>SAFADModel_final_000034[[#This Row],[Whole Building:Facility Total Electric Demand Power '[W'](Hourly) ]]/1000</f>
        <v>163.36246897524873</v>
      </c>
    </row>
    <row r="687" spans="1:3" x14ac:dyDescent="0.25">
      <c r="A687" s="9" t="s">
        <v>494</v>
      </c>
      <c r="B687" s="12">
        <v>170608.50295955362</v>
      </c>
      <c r="C687">
        <f>SAFADModel_final_000034[[#This Row],[Whole Building:Facility Total Electric Demand Power '[W'](Hourly) ]]/1000</f>
        <v>170.60850295955362</v>
      </c>
    </row>
    <row r="688" spans="1:3" x14ac:dyDescent="0.25">
      <c r="A688" s="9" t="s">
        <v>495</v>
      </c>
      <c r="B688" s="12">
        <v>176286.30693288779</v>
      </c>
      <c r="C688">
        <f>SAFADModel_final_000034[[#This Row],[Whole Building:Facility Total Electric Demand Power '[W'](Hourly) ]]/1000</f>
        <v>176.28630693288778</v>
      </c>
    </row>
    <row r="689" spans="1:3" x14ac:dyDescent="0.25">
      <c r="A689" s="9" t="s">
        <v>496</v>
      </c>
      <c r="B689" s="12">
        <v>164854.9327865752</v>
      </c>
      <c r="C689">
        <f>SAFADModel_final_000034[[#This Row],[Whole Building:Facility Total Electric Demand Power '[W'](Hourly) ]]/1000</f>
        <v>164.8549327865752</v>
      </c>
    </row>
    <row r="690" spans="1:3" x14ac:dyDescent="0.25">
      <c r="A690" s="9" t="s">
        <v>497</v>
      </c>
      <c r="B690" s="12">
        <v>146648.04711717923</v>
      </c>
      <c r="C690">
        <f>SAFADModel_final_000034[[#This Row],[Whole Building:Facility Total Electric Demand Power '[W'](Hourly) ]]/1000</f>
        <v>146.64804711717923</v>
      </c>
    </row>
    <row r="691" spans="1:3" x14ac:dyDescent="0.25">
      <c r="A691" s="9" t="s">
        <v>498</v>
      </c>
      <c r="B691" s="12">
        <v>52530.306096363049</v>
      </c>
      <c r="C691">
        <f>SAFADModel_final_000034[[#This Row],[Whole Building:Facility Total Electric Demand Power '[W'](Hourly) ]]/1000</f>
        <v>52.530306096363049</v>
      </c>
    </row>
    <row r="692" spans="1:3" x14ac:dyDescent="0.25">
      <c r="A692" s="9" t="s">
        <v>499</v>
      </c>
      <c r="B692" s="12">
        <v>25980.211375723</v>
      </c>
      <c r="C692">
        <f>SAFADModel_final_000034[[#This Row],[Whole Building:Facility Total Electric Demand Power '[W'](Hourly) ]]/1000</f>
        <v>25.980211375722998</v>
      </c>
    </row>
    <row r="693" spans="1:3" x14ac:dyDescent="0.25">
      <c r="A693" s="9" t="s">
        <v>500</v>
      </c>
      <c r="B693" s="12">
        <v>10931.152295055886</v>
      </c>
      <c r="C693">
        <f>SAFADModel_final_000034[[#This Row],[Whole Building:Facility Total Electric Demand Power '[W'](Hourly) ]]/1000</f>
        <v>10.931152295055886</v>
      </c>
    </row>
    <row r="694" spans="1:3" x14ac:dyDescent="0.25">
      <c r="A694" s="9" t="s">
        <v>501</v>
      </c>
      <c r="B694" s="12">
        <v>8468.4276723223611</v>
      </c>
      <c r="C694">
        <f>SAFADModel_final_000034[[#This Row],[Whole Building:Facility Total Electric Demand Power '[W'](Hourly) ]]/1000</f>
        <v>8.4684276723223615</v>
      </c>
    </row>
    <row r="695" spans="1:3" x14ac:dyDescent="0.25">
      <c r="A695" s="9" t="s">
        <v>502</v>
      </c>
      <c r="B695" s="12">
        <v>8020.2253080185692</v>
      </c>
      <c r="C695">
        <f>SAFADModel_final_000034[[#This Row],[Whole Building:Facility Total Electric Demand Power '[W'](Hourly) ]]/1000</f>
        <v>8.0202253080185688</v>
      </c>
    </row>
    <row r="696" spans="1:3" x14ac:dyDescent="0.25">
      <c r="A696" s="9" t="s">
        <v>503</v>
      </c>
      <c r="B696" s="12">
        <v>7983.5982125385826</v>
      </c>
      <c r="C696">
        <f>SAFADModel_final_000034[[#This Row],[Whole Building:Facility Total Electric Demand Power '[W'](Hourly) ]]/1000</f>
        <v>7.9835982125385829</v>
      </c>
    </row>
    <row r="697" spans="1:3" x14ac:dyDescent="0.25">
      <c r="A697" s="9" t="s">
        <v>504</v>
      </c>
      <c r="B697" s="12">
        <v>7948.2832951843202</v>
      </c>
      <c r="C697">
        <f>SAFADModel_final_000034[[#This Row],[Whole Building:Facility Total Electric Demand Power '[W'](Hourly) ]]/1000</f>
        <v>7.9482832951843205</v>
      </c>
    </row>
    <row r="698" spans="1:3" x14ac:dyDescent="0.25">
      <c r="A698" s="9" t="s">
        <v>505</v>
      </c>
      <c r="B698" s="12">
        <v>7914.2348744399278</v>
      </c>
      <c r="C698">
        <f>SAFADModel_final_000034[[#This Row],[Whole Building:Facility Total Electric Demand Power '[W'](Hourly) ]]/1000</f>
        <v>7.914234874439928</v>
      </c>
    </row>
    <row r="699" spans="1:3" x14ac:dyDescent="0.25">
      <c r="A699" s="9" t="s">
        <v>506</v>
      </c>
      <c r="B699" s="12">
        <v>7881.4166715848887</v>
      </c>
      <c r="C699">
        <f>SAFADModel_final_000034[[#This Row],[Whole Building:Facility Total Electric Demand Power '[W'](Hourly) ]]/1000</f>
        <v>7.8814166715848888</v>
      </c>
    </row>
    <row r="700" spans="1:3" x14ac:dyDescent="0.25">
      <c r="A700" s="9" t="s">
        <v>507</v>
      </c>
      <c r="B700" s="12">
        <v>7850.0372674537639</v>
      </c>
      <c r="C700">
        <f>SAFADModel_final_000034[[#This Row],[Whole Building:Facility Total Electric Demand Power '[W'](Hourly) ]]/1000</f>
        <v>7.8500372674537635</v>
      </c>
    </row>
    <row r="701" spans="1:3" x14ac:dyDescent="0.25">
      <c r="A701" s="9" t="s">
        <v>508</v>
      </c>
      <c r="B701" s="12">
        <v>7827.3277402880494</v>
      </c>
      <c r="C701">
        <f>SAFADModel_final_000034[[#This Row],[Whole Building:Facility Total Electric Demand Power '[W'](Hourly) ]]/1000</f>
        <v>7.827327740288049</v>
      </c>
    </row>
    <row r="702" spans="1:3" x14ac:dyDescent="0.25">
      <c r="A702" s="9" t="s">
        <v>509</v>
      </c>
      <c r="B702" s="12">
        <v>7803.9266857420034</v>
      </c>
      <c r="C702">
        <f>SAFADModel_final_000034[[#This Row],[Whole Building:Facility Total Electric Demand Power '[W'](Hourly) ]]/1000</f>
        <v>7.8039266857420033</v>
      </c>
    </row>
    <row r="703" spans="1:3" x14ac:dyDescent="0.25">
      <c r="A703" s="9" t="s">
        <v>510</v>
      </c>
      <c r="B703" s="12">
        <v>7823.959868728406</v>
      </c>
      <c r="C703">
        <f>SAFADModel_final_000034[[#This Row],[Whole Building:Facility Total Electric Demand Power '[W'](Hourly) ]]/1000</f>
        <v>7.823959868728406</v>
      </c>
    </row>
    <row r="704" spans="1:3" x14ac:dyDescent="0.25">
      <c r="A704" s="9" t="s">
        <v>511</v>
      </c>
      <c r="B704" s="12">
        <v>7904.0246760721029</v>
      </c>
      <c r="C704">
        <f>SAFADModel_final_000034[[#This Row],[Whole Building:Facility Total Electric Demand Power '[W'](Hourly) ]]/1000</f>
        <v>7.9040246760721029</v>
      </c>
    </row>
    <row r="705" spans="1:3" x14ac:dyDescent="0.25">
      <c r="A705" s="9" t="s">
        <v>512</v>
      </c>
      <c r="B705" s="12">
        <v>19951.827454914936</v>
      </c>
      <c r="C705">
        <f>SAFADModel_final_000034[[#This Row],[Whole Building:Facility Total Electric Demand Power '[W'](Hourly) ]]/1000</f>
        <v>19.951827454914934</v>
      </c>
    </row>
    <row r="706" spans="1:3" x14ac:dyDescent="0.25">
      <c r="A706" s="9" t="s">
        <v>513</v>
      </c>
      <c r="B706" s="12">
        <v>99132.329454473904</v>
      </c>
      <c r="C706">
        <f>SAFADModel_final_000034[[#This Row],[Whole Building:Facility Total Electric Demand Power '[W'](Hourly) ]]/1000</f>
        <v>99.132329454473904</v>
      </c>
    </row>
    <row r="707" spans="1:3" x14ac:dyDescent="0.25">
      <c r="A707" s="9" t="s">
        <v>514</v>
      </c>
      <c r="B707" s="12">
        <v>129609.48479660887</v>
      </c>
      <c r="C707">
        <f>SAFADModel_final_000034[[#This Row],[Whole Building:Facility Total Electric Demand Power '[W'](Hourly) ]]/1000</f>
        <v>129.60948479660888</v>
      </c>
    </row>
    <row r="708" spans="1:3" x14ac:dyDescent="0.25">
      <c r="A708" s="9" t="s">
        <v>515</v>
      </c>
      <c r="B708" s="12">
        <v>138209.07587798487</v>
      </c>
      <c r="C708">
        <f>SAFADModel_final_000034[[#This Row],[Whole Building:Facility Total Electric Demand Power '[W'](Hourly) ]]/1000</f>
        <v>138.20907587798487</v>
      </c>
    </row>
    <row r="709" spans="1:3" x14ac:dyDescent="0.25">
      <c r="A709" s="9" t="s">
        <v>516</v>
      </c>
      <c r="B709" s="12">
        <v>158652.66361066353</v>
      </c>
      <c r="C709">
        <f>SAFADModel_final_000034[[#This Row],[Whole Building:Facility Total Electric Demand Power '[W'](Hourly) ]]/1000</f>
        <v>158.65266361066352</v>
      </c>
    </row>
    <row r="710" spans="1:3" x14ac:dyDescent="0.25">
      <c r="A710" s="9" t="s">
        <v>517</v>
      </c>
      <c r="B710" s="12">
        <v>152587.23807313797</v>
      </c>
      <c r="C710">
        <f>SAFADModel_final_000034[[#This Row],[Whole Building:Facility Total Electric Demand Power '[W'](Hourly) ]]/1000</f>
        <v>152.58723807313797</v>
      </c>
    </row>
    <row r="711" spans="1:3" x14ac:dyDescent="0.25">
      <c r="A711" s="9" t="s">
        <v>518</v>
      </c>
      <c r="B711" s="12">
        <v>173452.07847296883</v>
      </c>
      <c r="C711">
        <f>SAFADModel_final_000034[[#This Row],[Whole Building:Facility Total Electric Demand Power '[W'](Hourly) ]]/1000</f>
        <v>173.45207847296882</v>
      </c>
    </row>
    <row r="712" spans="1:3" x14ac:dyDescent="0.25">
      <c r="A712" s="9" t="s">
        <v>519</v>
      </c>
      <c r="B712" s="12">
        <v>163869.09249426381</v>
      </c>
      <c r="C712">
        <f>SAFADModel_final_000034[[#This Row],[Whole Building:Facility Total Electric Demand Power '[W'](Hourly) ]]/1000</f>
        <v>163.86909249426381</v>
      </c>
    </row>
    <row r="713" spans="1:3" x14ac:dyDescent="0.25">
      <c r="A713" s="9" t="s">
        <v>520</v>
      </c>
      <c r="B713" s="12">
        <v>162910.87272521868</v>
      </c>
      <c r="C713">
        <f>SAFADModel_final_000034[[#This Row],[Whole Building:Facility Total Electric Demand Power '[W'](Hourly) ]]/1000</f>
        <v>162.91087272521867</v>
      </c>
    </row>
    <row r="714" spans="1:3" x14ac:dyDescent="0.25">
      <c r="A714" s="9" t="s">
        <v>521</v>
      </c>
      <c r="B714" s="12">
        <v>139474.20880656104</v>
      </c>
      <c r="C714">
        <f>SAFADModel_final_000034[[#This Row],[Whole Building:Facility Total Electric Demand Power '[W'](Hourly) ]]/1000</f>
        <v>139.47420880656105</v>
      </c>
    </row>
    <row r="715" spans="1:3" x14ac:dyDescent="0.25">
      <c r="A715" s="9" t="s">
        <v>522</v>
      </c>
      <c r="B715" s="12">
        <v>105100.95600043086</v>
      </c>
      <c r="C715">
        <f>SAFADModel_final_000034[[#This Row],[Whole Building:Facility Total Electric Demand Power '[W'](Hourly) ]]/1000</f>
        <v>105.10095600043086</v>
      </c>
    </row>
    <row r="716" spans="1:3" x14ac:dyDescent="0.25">
      <c r="A716" s="9" t="s">
        <v>523</v>
      </c>
      <c r="B716" s="12">
        <v>66666.855628643025</v>
      </c>
      <c r="C716">
        <f>SAFADModel_final_000034[[#This Row],[Whole Building:Facility Total Electric Demand Power '[W'](Hourly) ]]/1000</f>
        <v>66.66685562864302</v>
      </c>
    </row>
    <row r="717" spans="1:3" x14ac:dyDescent="0.25">
      <c r="A717" s="9" t="s">
        <v>524</v>
      </c>
      <c r="B717" s="12">
        <v>38941.855421056986</v>
      </c>
      <c r="C717">
        <f>SAFADModel_final_000034[[#This Row],[Whole Building:Facility Total Electric Demand Power '[W'](Hourly) ]]/1000</f>
        <v>38.941855421056985</v>
      </c>
    </row>
    <row r="718" spans="1:3" x14ac:dyDescent="0.25">
      <c r="A718" s="9" t="s">
        <v>525</v>
      </c>
      <c r="B718" s="12">
        <v>8214.1664690356465</v>
      </c>
      <c r="C718">
        <f>SAFADModel_final_000034[[#This Row],[Whole Building:Facility Total Electric Demand Power '[W'](Hourly) ]]/1000</f>
        <v>8.2141664690356464</v>
      </c>
    </row>
    <row r="719" spans="1:3" x14ac:dyDescent="0.25">
      <c r="A719" s="9" t="s">
        <v>526</v>
      </c>
      <c r="B719" s="12">
        <v>8091.9988587968537</v>
      </c>
      <c r="C719">
        <f>SAFADModel_final_000034[[#This Row],[Whole Building:Facility Total Electric Demand Power '[W'](Hourly) ]]/1000</f>
        <v>8.0919988587968543</v>
      </c>
    </row>
    <row r="720" spans="1:3" x14ac:dyDescent="0.25">
      <c r="A720" s="9" t="s">
        <v>527</v>
      </c>
      <c r="B720" s="12">
        <v>8042.3702471640527</v>
      </c>
      <c r="C720">
        <f>SAFADModel_final_000034[[#This Row],[Whole Building:Facility Total Electric Demand Power '[W'](Hourly) ]]/1000</f>
        <v>8.0423702471640528</v>
      </c>
    </row>
    <row r="721" spans="1:3" x14ac:dyDescent="0.25">
      <c r="A721" s="9" t="s">
        <v>528</v>
      </c>
      <c r="B721" s="12">
        <v>8010.383381468183</v>
      </c>
      <c r="C721">
        <f>SAFADModel_final_000034[[#This Row],[Whole Building:Facility Total Electric Demand Power '[W'](Hourly) ]]/1000</f>
        <v>8.0103833814681824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D861-3632-43F2-81B6-F8CCFB02FD6B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11020.265741253645</v>
      </c>
      <c r="C2">
        <f>SAFADModel_final_000033[[#This Row],[Whole Building:Facility Total Electric Demand Power '[W'](Hourly) ]]/1000</f>
        <v>11.020265741253645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10825.925520730772</v>
      </c>
      <c r="C3">
        <f>SAFADModel_final_000033[[#This Row],[Whole Building:Facility Total Electric Demand Power '[W'](Hourly) ]]/1000</f>
        <v>10.825925520730772</v>
      </c>
      <c r="D3">
        <v>-35.475349723996054</v>
      </c>
      <c r="E3">
        <v>80.005287676053513</v>
      </c>
      <c r="F3">
        <v>42.103859678759285</v>
      </c>
    </row>
    <row r="4" spans="1:6" x14ac:dyDescent="0.25">
      <c r="A4" s="9" t="s">
        <v>3</v>
      </c>
      <c r="B4" s="12">
        <v>10753.423696034619</v>
      </c>
      <c r="C4">
        <f>SAFADModel_final_000033[[#This Row],[Whole Building:Facility Total Electric Demand Power '[W'](Hourly) ]]/1000</f>
        <v>10.753423696034618</v>
      </c>
    </row>
    <row r="5" spans="1:6" x14ac:dyDescent="0.25">
      <c r="A5" s="9" t="s">
        <v>4</v>
      </c>
      <c r="B5" s="12">
        <v>10671.773172736544</v>
      </c>
      <c r="C5">
        <f>SAFADModel_final_000033[[#This Row],[Whole Building:Facility Total Electric Demand Power '[W'](Hourly) ]]/1000</f>
        <v>10.671773172736545</v>
      </c>
    </row>
    <row r="6" spans="1:6" x14ac:dyDescent="0.25">
      <c r="A6" s="9" t="s">
        <v>5</v>
      </c>
      <c r="B6" s="12">
        <v>10585.534287374752</v>
      </c>
      <c r="C6">
        <f>SAFADModel_final_000033[[#This Row],[Whole Building:Facility Total Electric Demand Power '[W'](Hourly) ]]/1000</f>
        <v>10.585534287374752</v>
      </c>
    </row>
    <row r="7" spans="1:6" x14ac:dyDescent="0.25">
      <c r="A7" s="9" t="s">
        <v>6</v>
      </c>
      <c r="B7" s="12">
        <v>10557.157334236186</v>
      </c>
      <c r="C7">
        <f>SAFADModel_final_000033[[#This Row],[Whole Building:Facility Total Electric Demand Power '[W'](Hourly) ]]/1000</f>
        <v>10.557157334236186</v>
      </c>
    </row>
    <row r="8" spans="1:6" x14ac:dyDescent="0.25">
      <c r="A8" s="9" t="s">
        <v>7</v>
      </c>
      <c r="B8" s="12">
        <v>10666.799095851084</v>
      </c>
      <c r="C8">
        <f>SAFADModel_final_000033[[#This Row],[Whole Building:Facility Total Electric Demand Power '[W'](Hourly) ]]/1000</f>
        <v>10.666799095851083</v>
      </c>
    </row>
    <row r="9" spans="1:6" x14ac:dyDescent="0.25">
      <c r="A9" s="9" t="s">
        <v>8</v>
      </c>
      <c r="B9" s="12">
        <v>38755.009911638095</v>
      </c>
      <c r="C9">
        <f>SAFADModel_final_000033[[#This Row],[Whole Building:Facility Total Electric Demand Power '[W'](Hourly) ]]/1000</f>
        <v>38.755009911638098</v>
      </c>
    </row>
    <row r="10" spans="1:6" x14ac:dyDescent="0.25">
      <c r="A10" s="9" t="s">
        <v>9</v>
      </c>
      <c r="B10" s="12">
        <v>60405.810776423023</v>
      </c>
      <c r="C10">
        <f>SAFADModel_final_000033[[#This Row],[Whole Building:Facility Total Electric Demand Power '[W'](Hourly) ]]/1000</f>
        <v>60.405810776423024</v>
      </c>
    </row>
    <row r="11" spans="1:6" x14ac:dyDescent="0.25">
      <c r="A11" s="9" t="s">
        <v>10</v>
      </c>
      <c r="B11" s="12">
        <v>111084.63597984165</v>
      </c>
      <c r="C11">
        <f>SAFADModel_final_000033[[#This Row],[Whole Building:Facility Total Electric Demand Power '[W'](Hourly) ]]/1000</f>
        <v>111.08463597984165</v>
      </c>
    </row>
    <row r="12" spans="1:6" x14ac:dyDescent="0.25">
      <c r="A12" s="9" t="s">
        <v>11</v>
      </c>
      <c r="B12" s="12">
        <v>128586.99243454589</v>
      </c>
      <c r="C12">
        <f>SAFADModel_final_000033[[#This Row],[Whole Building:Facility Total Electric Demand Power '[W'](Hourly) ]]/1000</f>
        <v>128.58699243454589</v>
      </c>
    </row>
    <row r="13" spans="1:6" x14ac:dyDescent="0.25">
      <c r="A13" s="9" t="s">
        <v>12</v>
      </c>
      <c r="B13" s="12">
        <v>220627.28550521284</v>
      </c>
      <c r="C13">
        <f>SAFADModel_final_000033[[#This Row],[Whole Building:Facility Total Electric Demand Power '[W'](Hourly) ]]/1000</f>
        <v>220.62728550521285</v>
      </c>
    </row>
    <row r="14" spans="1:6" x14ac:dyDescent="0.25">
      <c r="A14" s="9" t="s">
        <v>13</v>
      </c>
      <c r="B14" s="12">
        <v>229644.88289201594</v>
      </c>
      <c r="C14">
        <f>SAFADModel_final_000033[[#This Row],[Whole Building:Facility Total Electric Demand Power '[W'](Hourly) ]]/1000</f>
        <v>229.64488289201594</v>
      </c>
    </row>
    <row r="15" spans="1:6" x14ac:dyDescent="0.25">
      <c r="A15" s="9" t="s">
        <v>14</v>
      </c>
      <c r="B15" s="12">
        <v>239784.68055265932</v>
      </c>
      <c r="C15">
        <f>SAFADModel_final_000033[[#This Row],[Whole Building:Facility Total Electric Demand Power '[W'](Hourly) ]]/1000</f>
        <v>239.78468055265932</v>
      </c>
    </row>
    <row r="16" spans="1:6" x14ac:dyDescent="0.25">
      <c r="A16" s="9" t="s">
        <v>15</v>
      </c>
      <c r="B16" s="12">
        <v>246039.12808385852</v>
      </c>
      <c r="C16">
        <f>SAFADModel_final_000033[[#This Row],[Whole Building:Facility Total Electric Demand Power '[W'](Hourly) ]]/1000</f>
        <v>246.03912808385851</v>
      </c>
    </row>
    <row r="17" spans="1:3" x14ac:dyDescent="0.25">
      <c r="A17" s="9" t="s">
        <v>16</v>
      </c>
      <c r="B17" s="12">
        <v>232925.86925363936</v>
      </c>
      <c r="C17">
        <f>SAFADModel_final_000033[[#This Row],[Whole Building:Facility Total Electric Demand Power '[W'](Hourly) ]]/1000</f>
        <v>232.92586925363938</v>
      </c>
    </row>
    <row r="18" spans="1:3" x14ac:dyDescent="0.25">
      <c r="A18" s="9" t="s">
        <v>17</v>
      </c>
      <c r="B18" s="12">
        <v>212021.44257054702</v>
      </c>
      <c r="C18">
        <f>SAFADModel_final_000033[[#This Row],[Whole Building:Facility Total Electric Demand Power '[W'](Hourly) ]]/1000</f>
        <v>212.02144257054701</v>
      </c>
    </row>
    <row r="19" spans="1:3" x14ac:dyDescent="0.25">
      <c r="A19" s="9" t="s">
        <v>18</v>
      </c>
      <c r="B19" s="12">
        <v>74508.442249327709</v>
      </c>
      <c r="C19">
        <f>SAFADModel_final_000033[[#This Row],[Whole Building:Facility Total Electric Demand Power '[W'](Hourly) ]]/1000</f>
        <v>74.508442249327715</v>
      </c>
    </row>
    <row r="20" spans="1:3" x14ac:dyDescent="0.25">
      <c r="A20" s="9" t="s">
        <v>19</v>
      </c>
      <c r="B20" s="12">
        <v>36990.447567177551</v>
      </c>
      <c r="C20">
        <f>SAFADModel_final_000033[[#This Row],[Whole Building:Facility Total Electric Demand Power '[W'](Hourly) ]]/1000</f>
        <v>36.990447567177554</v>
      </c>
    </row>
    <row r="21" spans="1:3" x14ac:dyDescent="0.25">
      <c r="A21" s="9" t="s">
        <v>20</v>
      </c>
      <c r="B21" s="12">
        <v>15000.116907802098</v>
      </c>
      <c r="C21">
        <f>SAFADModel_final_000033[[#This Row],[Whole Building:Facility Total Electric Demand Power '[W'](Hourly) ]]/1000</f>
        <v>15.000116907802097</v>
      </c>
    </row>
    <row r="22" spans="1:3" x14ac:dyDescent="0.25">
      <c r="A22" s="9" t="s">
        <v>21</v>
      </c>
      <c r="B22" s="12">
        <v>11540.959292876823</v>
      </c>
      <c r="C22">
        <f>SAFADModel_final_000033[[#This Row],[Whole Building:Facility Total Electric Demand Power '[W'](Hourly) ]]/1000</f>
        <v>11.540959292876824</v>
      </c>
    </row>
    <row r="23" spans="1:3" x14ac:dyDescent="0.25">
      <c r="A23" s="9" t="s">
        <v>22</v>
      </c>
      <c r="B23" s="12">
        <v>11114.258392677219</v>
      </c>
      <c r="C23">
        <f>SAFADModel_final_000033[[#This Row],[Whole Building:Facility Total Electric Demand Power '[W'](Hourly) ]]/1000</f>
        <v>11.114258392677218</v>
      </c>
    </row>
    <row r="24" spans="1:3" x14ac:dyDescent="0.25">
      <c r="A24" s="9" t="s">
        <v>23</v>
      </c>
      <c r="B24" s="12">
        <v>11113.296330880758</v>
      </c>
      <c r="C24">
        <f>SAFADModel_final_000033[[#This Row],[Whole Building:Facility Total Electric Demand Power '[W'](Hourly) ]]/1000</f>
        <v>11.113296330880758</v>
      </c>
    </row>
    <row r="25" spans="1:3" x14ac:dyDescent="0.25">
      <c r="A25" s="9" t="s">
        <v>24</v>
      </c>
      <c r="B25" s="12">
        <v>11100.738253795296</v>
      </c>
      <c r="C25">
        <f>SAFADModel_final_000033[[#This Row],[Whole Building:Facility Total Electric Demand Power '[W'](Hourly) ]]/1000</f>
        <v>11.100738253795296</v>
      </c>
    </row>
    <row r="26" spans="1:3" x14ac:dyDescent="0.25">
      <c r="A26" s="9" t="s">
        <v>25</v>
      </c>
      <c r="B26" s="12">
        <v>11087.953220746445</v>
      </c>
      <c r="C26">
        <f>SAFADModel_final_000033[[#This Row],[Whole Building:Facility Total Electric Demand Power '[W'](Hourly) ]]/1000</f>
        <v>11.087953220746446</v>
      </c>
    </row>
    <row r="27" spans="1:3" x14ac:dyDescent="0.25">
      <c r="A27" s="9" t="s">
        <v>26</v>
      </c>
      <c r="B27" s="12">
        <v>11070.084999521876</v>
      </c>
      <c r="C27">
        <f>SAFADModel_final_000033[[#This Row],[Whole Building:Facility Total Electric Demand Power '[W'](Hourly) ]]/1000</f>
        <v>11.070084999521876</v>
      </c>
    </row>
    <row r="28" spans="1:3" x14ac:dyDescent="0.25">
      <c r="A28" s="9" t="s">
        <v>27</v>
      </c>
      <c r="B28" s="12">
        <v>11052.558906832171</v>
      </c>
      <c r="C28">
        <f>SAFADModel_final_000033[[#This Row],[Whole Building:Facility Total Electric Demand Power '[W'](Hourly) ]]/1000</f>
        <v>11.052558906832171</v>
      </c>
    </row>
    <row r="29" spans="1:3" x14ac:dyDescent="0.25">
      <c r="A29" s="9" t="s">
        <v>28</v>
      </c>
      <c r="B29" s="12">
        <v>11050.946119739347</v>
      </c>
      <c r="C29">
        <f>SAFADModel_final_000033[[#This Row],[Whole Building:Facility Total Electric Demand Power '[W'](Hourly) ]]/1000</f>
        <v>11.050946119739347</v>
      </c>
    </row>
    <row r="30" spans="1:3" x14ac:dyDescent="0.25">
      <c r="A30" s="9" t="s">
        <v>29</v>
      </c>
      <c r="B30" s="12">
        <v>11048.381977823754</v>
      </c>
      <c r="C30">
        <f>SAFADModel_final_000033[[#This Row],[Whole Building:Facility Total Electric Demand Power '[W'](Hourly) ]]/1000</f>
        <v>11.048381977823754</v>
      </c>
    </row>
    <row r="31" spans="1:3" x14ac:dyDescent="0.25">
      <c r="A31" s="9" t="s">
        <v>30</v>
      </c>
      <c r="B31" s="12">
        <v>11047.096377842361</v>
      </c>
      <c r="C31">
        <f>SAFADModel_final_000033[[#This Row],[Whole Building:Facility Total Electric Demand Power '[W'](Hourly) ]]/1000</f>
        <v>11.047096377842362</v>
      </c>
    </row>
    <row r="32" spans="1:3" x14ac:dyDescent="0.25">
      <c r="A32" s="9" t="s">
        <v>31</v>
      </c>
      <c r="B32" s="12">
        <v>11052.333684202451</v>
      </c>
      <c r="C32">
        <f>SAFADModel_final_000033[[#This Row],[Whole Building:Facility Total Electric Demand Power '[W'](Hourly) ]]/1000</f>
        <v>11.05233368420245</v>
      </c>
    </row>
    <row r="33" spans="1:3" x14ac:dyDescent="0.25">
      <c r="A33" s="9" t="s">
        <v>32</v>
      </c>
      <c r="B33" s="12">
        <v>27470.326162409288</v>
      </c>
      <c r="C33">
        <f>SAFADModel_final_000033[[#This Row],[Whole Building:Facility Total Electric Demand Power '[W'](Hourly) ]]/1000</f>
        <v>27.47032616240929</v>
      </c>
    </row>
    <row r="34" spans="1:3" x14ac:dyDescent="0.25">
      <c r="A34" s="9" t="s">
        <v>33</v>
      </c>
      <c r="B34" s="12">
        <v>125078.70897755981</v>
      </c>
      <c r="C34">
        <f>SAFADModel_final_000033[[#This Row],[Whole Building:Facility Total Electric Demand Power '[W'](Hourly) ]]/1000</f>
        <v>125.07870897755981</v>
      </c>
    </row>
    <row r="35" spans="1:3" x14ac:dyDescent="0.25">
      <c r="A35" s="9" t="s">
        <v>34</v>
      </c>
      <c r="B35" s="12">
        <v>181541.92551491561</v>
      </c>
      <c r="C35">
        <f>SAFADModel_final_000033[[#This Row],[Whole Building:Facility Total Electric Demand Power '[W'](Hourly) ]]/1000</f>
        <v>181.54192551491562</v>
      </c>
    </row>
    <row r="36" spans="1:3" x14ac:dyDescent="0.25">
      <c r="A36" s="9" t="s">
        <v>35</v>
      </c>
      <c r="B36" s="12">
        <v>204678.87464272874</v>
      </c>
      <c r="C36">
        <f>SAFADModel_final_000033[[#This Row],[Whole Building:Facility Total Electric Demand Power '[W'](Hourly) ]]/1000</f>
        <v>204.67887464272874</v>
      </c>
    </row>
    <row r="37" spans="1:3" x14ac:dyDescent="0.25">
      <c r="A37" s="9" t="s">
        <v>36</v>
      </c>
      <c r="B37" s="12">
        <v>236659.30553546138</v>
      </c>
      <c r="C37">
        <f>SAFADModel_final_000033[[#This Row],[Whole Building:Facility Total Electric Demand Power '[W'](Hourly) ]]/1000</f>
        <v>236.65930553546139</v>
      </c>
    </row>
    <row r="38" spans="1:3" x14ac:dyDescent="0.25">
      <c r="A38" s="9" t="s">
        <v>37</v>
      </c>
      <c r="B38" s="12">
        <v>232407.93611409338</v>
      </c>
      <c r="C38">
        <f>SAFADModel_final_000033[[#This Row],[Whole Building:Facility Total Electric Demand Power '[W'](Hourly) ]]/1000</f>
        <v>232.40793611409339</v>
      </c>
    </row>
    <row r="39" spans="1:3" x14ac:dyDescent="0.25">
      <c r="A39" s="9" t="s">
        <v>38</v>
      </c>
      <c r="B39" s="12">
        <v>256899.80616360271</v>
      </c>
      <c r="C39">
        <f>SAFADModel_final_000033[[#This Row],[Whole Building:Facility Total Electric Demand Power '[W'](Hourly) ]]/1000</f>
        <v>256.8998061636027</v>
      </c>
    </row>
    <row r="40" spans="1:3" x14ac:dyDescent="0.25">
      <c r="A40" s="9" t="s">
        <v>39</v>
      </c>
      <c r="B40" s="12">
        <v>236153.53035473943</v>
      </c>
      <c r="C40">
        <f>SAFADModel_final_000033[[#This Row],[Whole Building:Facility Total Electric Demand Power '[W'](Hourly) ]]/1000</f>
        <v>236.15353035473942</v>
      </c>
    </row>
    <row r="41" spans="1:3" x14ac:dyDescent="0.25">
      <c r="A41" s="9" t="s">
        <v>40</v>
      </c>
      <c r="B41" s="12">
        <v>232006.01865392106</v>
      </c>
      <c r="C41">
        <f>SAFADModel_final_000033[[#This Row],[Whole Building:Facility Total Electric Demand Power '[W'](Hourly) ]]/1000</f>
        <v>232.00601865392105</v>
      </c>
    </row>
    <row r="42" spans="1:3" x14ac:dyDescent="0.25">
      <c r="A42" s="9" t="s">
        <v>41</v>
      </c>
      <c r="B42" s="12">
        <v>190829.18411775315</v>
      </c>
      <c r="C42">
        <f>SAFADModel_final_000033[[#This Row],[Whole Building:Facility Total Electric Demand Power '[W'](Hourly) ]]/1000</f>
        <v>190.82918411775316</v>
      </c>
    </row>
    <row r="43" spans="1:3" x14ac:dyDescent="0.25">
      <c r="A43" s="9" t="s">
        <v>42</v>
      </c>
      <c r="B43" s="12">
        <v>143676.7504698277</v>
      </c>
      <c r="C43">
        <f>SAFADModel_final_000033[[#This Row],[Whole Building:Facility Total Electric Demand Power '[W'](Hourly) ]]/1000</f>
        <v>143.67675046982771</v>
      </c>
    </row>
    <row r="44" spans="1:3" x14ac:dyDescent="0.25">
      <c r="A44" s="9" t="s">
        <v>43</v>
      </c>
      <c r="B44" s="12">
        <v>98089.84220143233</v>
      </c>
      <c r="C44">
        <f>SAFADModel_final_000033[[#This Row],[Whole Building:Facility Total Electric Demand Power '[W'](Hourly) ]]/1000</f>
        <v>98.089842201432333</v>
      </c>
    </row>
    <row r="45" spans="1:3" x14ac:dyDescent="0.25">
      <c r="A45" s="9" t="s">
        <v>44</v>
      </c>
      <c r="B45" s="12">
        <v>58927.309394976757</v>
      </c>
      <c r="C45">
        <f>SAFADModel_final_000033[[#This Row],[Whole Building:Facility Total Electric Demand Power '[W'](Hourly) ]]/1000</f>
        <v>58.92730939497676</v>
      </c>
    </row>
    <row r="46" spans="1:3" x14ac:dyDescent="0.25">
      <c r="A46" s="9" t="s">
        <v>45</v>
      </c>
      <c r="B46" s="12">
        <v>11177.865104567842</v>
      </c>
      <c r="C46">
        <f>SAFADModel_final_000033[[#This Row],[Whole Building:Facility Total Electric Demand Power '[W'](Hourly) ]]/1000</f>
        <v>11.177865104567841</v>
      </c>
    </row>
    <row r="47" spans="1:3" x14ac:dyDescent="0.25">
      <c r="A47" s="9" t="s">
        <v>46</v>
      </c>
      <c r="B47" s="12">
        <v>11149.797654266136</v>
      </c>
      <c r="C47">
        <f>SAFADModel_final_000033[[#This Row],[Whole Building:Facility Total Electric Demand Power '[W'](Hourly) ]]/1000</f>
        <v>11.149797654266136</v>
      </c>
    </row>
    <row r="48" spans="1:3" x14ac:dyDescent="0.25">
      <c r="A48" s="9" t="s">
        <v>47</v>
      </c>
      <c r="B48" s="12">
        <v>11100.17182998012</v>
      </c>
      <c r="C48">
        <f>SAFADModel_final_000033[[#This Row],[Whole Building:Facility Total Electric Demand Power '[W'](Hourly) ]]/1000</f>
        <v>11.10017182998012</v>
      </c>
    </row>
    <row r="49" spans="1:3" x14ac:dyDescent="0.25">
      <c r="A49" s="9" t="s">
        <v>48</v>
      </c>
      <c r="B49" s="12">
        <v>11047.009031520647</v>
      </c>
      <c r="C49">
        <f>SAFADModel_final_000033[[#This Row],[Whole Building:Facility Total Electric Demand Power '[W'](Hourly) ]]/1000</f>
        <v>11.047009031520647</v>
      </c>
    </row>
    <row r="50" spans="1:3" x14ac:dyDescent="0.25">
      <c r="A50" s="9" t="s">
        <v>49</v>
      </c>
      <c r="B50" s="12">
        <v>10985.860199868903</v>
      </c>
      <c r="C50">
        <f>SAFADModel_final_000033[[#This Row],[Whole Building:Facility Total Electric Demand Power '[W'](Hourly) ]]/1000</f>
        <v>10.985860199868902</v>
      </c>
    </row>
    <row r="51" spans="1:3" x14ac:dyDescent="0.25">
      <c r="A51" s="9" t="s">
        <v>50</v>
      </c>
      <c r="B51" s="12">
        <v>10930.530528659054</v>
      </c>
      <c r="C51">
        <f>SAFADModel_final_000033[[#This Row],[Whole Building:Facility Total Electric Demand Power '[W'](Hourly) ]]/1000</f>
        <v>10.930530528659054</v>
      </c>
    </row>
    <row r="52" spans="1:3" x14ac:dyDescent="0.25">
      <c r="A52" s="9" t="s">
        <v>51</v>
      </c>
      <c r="B52" s="12">
        <v>10865.86006837256</v>
      </c>
      <c r="C52">
        <f>SAFADModel_final_000033[[#This Row],[Whole Building:Facility Total Electric Demand Power '[W'](Hourly) ]]/1000</f>
        <v>10.865860068372561</v>
      </c>
    </row>
    <row r="53" spans="1:3" x14ac:dyDescent="0.25">
      <c r="A53" s="9" t="s">
        <v>52</v>
      </c>
      <c r="B53" s="12">
        <v>10811.240808489152</v>
      </c>
      <c r="C53">
        <f>SAFADModel_final_000033[[#This Row],[Whole Building:Facility Total Electric Demand Power '[W'](Hourly) ]]/1000</f>
        <v>10.811240808489153</v>
      </c>
    </row>
    <row r="54" spans="1:3" x14ac:dyDescent="0.25">
      <c r="A54" s="9" t="s">
        <v>53</v>
      </c>
      <c r="B54" s="12">
        <v>10755.519397190148</v>
      </c>
      <c r="C54">
        <f>SAFADModel_final_000033[[#This Row],[Whole Building:Facility Total Electric Demand Power '[W'](Hourly) ]]/1000</f>
        <v>10.755519397190149</v>
      </c>
    </row>
    <row r="55" spans="1:3" x14ac:dyDescent="0.25">
      <c r="A55" s="9" t="s">
        <v>54</v>
      </c>
      <c r="B55" s="12">
        <v>10745.039212572678</v>
      </c>
      <c r="C55">
        <f>SAFADModel_final_000033[[#This Row],[Whole Building:Facility Total Electric Demand Power '[W'](Hourly) ]]/1000</f>
        <v>10.745039212572678</v>
      </c>
    </row>
    <row r="56" spans="1:3" x14ac:dyDescent="0.25">
      <c r="A56" s="9" t="s">
        <v>55</v>
      </c>
      <c r="B56" s="12">
        <v>10849.998771163167</v>
      </c>
      <c r="C56">
        <f>SAFADModel_final_000033[[#This Row],[Whole Building:Facility Total Electric Demand Power '[W'](Hourly) ]]/1000</f>
        <v>10.849998771163168</v>
      </c>
    </row>
    <row r="57" spans="1:3" x14ac:dyDescent="0.25">
      <c r="A57" s="9" t="s">
        <v>56</v>
      </c>
      <c r="B57" s="12">
        <v>33028.655678453695</v>
      </c>
      <c r="C57">
        <f>SAFADModel_final_000033[[#This Row],[Whole Building:Facility Total Electric Demand Power '[W'](Hourly) ]]/1000</f>
        <v>33.028655678453696</v>
      </c>
    </row>
    <row r="58" spans="1:3" x14ac:dyDescent="0.25">
      <c r="A58" s="9" t="s">
        <v>57</v>
      </c>
      <c r="B58" s="12">
        <v>78644.735337216596</v>
      </c>
      <c r="C58">
        <f>SAFADModel_final_000033[[#This Row],[Whole Building:Facility Total Electric Demand Power '[W'](Hourly) ]]/1000</f>
        <v>78.644735337216602</v>
      </c>
    </row>
    <row r="59" spans="1:3" x14ac:dyDescent="0.25">
      <c r="A59" s="9" t="s">
        <v>58</v>
      </c>
      <c r="B59" s="12">
        <v>152950.19452018797</v>
      </c>
      <c r="C59">
        <f>SAFADModel_final_000033[[#This Row],[Whole Building:Facility Total Electric Demand Power '[W'](Hourly) ]]/1000</f>
        <v>152.95019452018798</v>
      </c>
    </row>
    <row r="60" spans="1:3" x14ac:dyDescent="0.25">
      <c r="A60" s="9" t="s">
        <v>59</v>
      </c>
      <c r="B60" s="12">
        <v>204659.96832711025</v>
      </c>
      <c r="C60">
        <f>SAFADModel_final_000033[[#This Row],[Whole Building:Facility Total Electric Demand Power '[W'](Hourly) ]]/1000</f>
        <v>204.65996832711025</v>
      </c>
    </row>
    <row r="61" spans="1:3" x14ac:dyDescent="0.25">
      <c r="A61" s="9" t="s">
        <v>60</v>
      </c>
      <c r="B61" s="12">
        <v>249865.28692698429</v>
      </c>
      <c r="C61">
        <f>SAFADModel_final_000033[[#This Row],[Whole Building:Facility Total Electric Demand Power '[W'](Hourly) ]]/1000</f>
        <v>249.86528692698428</v>
      </c>
    </row>
    <row r="62" spans="1:3" x14ac:dyDescent="0.25">
      <c r="A62" s="9" t="s">
        <v>61</v>
      </c>
      <c r="B62" s="12">
        <v>251986.19168873693</v>
      </c>
      <c r="C62">
        <f>SAFADModel_final_000033[[#This Row],[Whole Building:Facility Total Electric Demand Power '[W'](Hourly) ]]/1000</f>
        <v>251.98619168873694</v>
      </c>
    </row>
    <row r="63" spans="1:3" x14ac:dyDescent="0.25">
      <c r="A63" s="9" t="s">
        <v>62</v>
      </c>
      <c r="B63" s="12">
        <v>242388.1390246457</v>
      </c>
      <c r="C63">
        <f>SAFADModel_final_000033[[#This Row],[Whole Building:Facility Total Electric Demand Power '[W'](Hourly) ]]/1000</f>
        <v>242.38813902464571</v>
      </c>
    </row>
    <row r="64" spans="1:3" x14ac:dyDescent="0.25">
      <c r="A64" s="9" t="s">
        <v>63</v>
      </c>
      <c r="B64" s="12">
        <v>247947.40455994164</v>
      </c>
      <c r="C64">
        <f>SAFADModel_final_000033[[#This Row],[Whole Building:Facility Total Electric Demand Power '[W'](Hourly) ]]/1000</f>
        <v>247.94740455994165</v>
      </c>
    </row>
    <row r="65" spans="1:3" x14ac:dyDescent="0.25">
      <c r="A65" s="9" t="s">
        <v>64</v>
      </c>
      <c r="B65" s="12">
        <v>217489.557647001</v>
      </c>
      <c r="C65">
        <f>SAFADModel_final_000033[[#This Row],[Whole Building:Facility Total Electric Demand Power '[W'](Hourly) ]]/1000</f>
        <v>217.48955764700099</v>
      </c>
    </row>
    <row r="66" spans="1:3" x14ac:dyDescent="0.25">
      <c r="A66" s="9" t="s">
        <v>65</v>
      </c>
      <c r="B66" s="12">
        <v>111264.10876578261</v>
      </c>
      <c r="C66">
        <f>SAFADModel_final_000033[[#This Row],[Whole Building:Facility Total Electric Demand Power '[W'](Hourly) ]]/1000</f>
        <v>111.26410876578261</v>
      </c>
    </row>
    <row r="67" spans="1:3" x14ac:dyDescent="0.25">
      <c r="A67" s="9" t="s">
        <v>66</v>
      </c>
      <c r="B67" s="12">
        <v>68569.308397307657</v>
      </c>
      <c r="C67">
        <f>SAFADModel_final_000033[[#This Row],[Whole Building:Facility Total Electric Demand Power '[W'](Hourly) ]]/1000</f>
        <v>68.569308397307651</v>
      </c>
    </row>
    <row r="68" spans="1:3" x14ac:dyDescent="0.25">
      <c r="A68" s="9" t="s">
        <v>67</v>
      </c>
      <c r="B68" s="12">
        <v>30771.249339981146</v>
      </c>
      <c r="C68">
        <f>SAFADModel_final_000033[[#This Row],[Whole Building:Facility Total Electric Demand Power '[W'](Hourly) ]]/1000</f>
        <v>30.771249339981146</v>
      </c>
    </row>
    <row r="69" spans="1:3" x14ac:dyDescent="0.25">
      <c r="A69" s="9" t="s">
        <v>68</v>
      </c>
      <c r="B69" s="12">
        <v>11947.441035678434</v>
      </c>
      <c r="C69">
        <f>SAFADModel_final_000033[[#This Row],[Whole Building:Facility Total Electric Demand Power '[W'](Hourly) ]]/1000</f>
        <v>11.947441035678434</v>
      </c>
    </row>
    <row r="70" spans="1:3" x14ac:dyDescent="0.25">
      <c r="A70" s="9" t="s">
        <v>69</v>
      </c>
      <c r="B70" s="12">
        <v>11510.331578487478</v>
      </c>
      <c r="C70">
        <f>SAFADModel_final_000033[[#This Row],[Whole Building:Facility Total Electric Demand Power '[W'](Hourly) ]]/1000</f>
        <v>11.510331578487477</v>
      </c>
    </row>
    <row r="71" spans="1:3" x14ac:dyDescent="0.25">
      <c r="A71" s="9" t="s">
        <v>70</v>
      </c>
      <c r="B71" s="12">
        <v>11072.203650638005</v>
      </c>
      <c r="C71">
        <f>SAFADModel_final_000033[[#This Row],[Whole Building:Facility Total Electric Demand Power '[W'](Hourly) ]]/1000</f>
        <v>11.072203650638004</v>
      </c>
    </row>
    <row r="72" spans="1:3" x14ac:dyDescent="0.25">
      <c r="A72" s="9" t="s">
        <v>71</v>
      </c>
      <c r="B72" s="12">
        <v>11046.430853303073</v>
      </c>
      <c r="C72">
        <f>SAFADModel_final_000033[[#This Row],[Whole Building:Facility Total Electric Demand Power '[W'](Hourly) ]]/1000</f>
        <v>11.046430853303072</v>
      </c>
    </row>
    <row r="73" spans="1:3" x14ac:dyDescent="0.25">
      <c r="A73" s="9" t="s">
        <v>72</v>
      </c>
      <c r="B73" s="12">
        <v>11019.802152883261</v>
      </c>
      <c r="C73">
        <f>SAFADModel_final_000033[[#This Row],[Whole Building:Facility Total Electric Demand Power '[W'](Hourly) ]]/1000</f>
        <v>11.019802152883262</v>
      </c>
    </row>
    <row r="74" spans="1:3" x14ac:dyDescent="0.25">
      <c r="A74" s="9" t="s">
        <v>73</v>
      </c>
      <c r="B74" s="12">
        <v>10991.216203661419</v>
      </c>
      <c r="C74">
        <f>SAFADModel_final_000033[[#This Row],[Whole Building:Facility Total Electric Demand Power '[W'](Hourly) ]]/1000</f>
        <v>10.99121620366142</v>
      </c>
    </row>
    <row r="75" spans="1:3" x14ac:dyDescent="0.25">
      <c r="A75" s="9" t="s">
        <v>74</v>
      </c>
      <c r="B75" s="12">
        <v>10954.582958114472</v>
      </c>
      <c r="C75">
        <f>SAFADModel_final_000033[[#This Row],[Whole Building:Facility Total Electric Demand Power '[W'](Hourly) ]]/1000</f>
        <v>10.954582958114472</v>
      </c>
    </row>
    <row r="76" spans="1:3" x14ac:dyDescent="0.25">
      <c r="A76" s="9" t="s">
        <v>75</v>
      </c>
      <c r="B76" s="12">
        <v>10913.93238325701</v>
      </c>
      <c r="C76">
        <f>SAFADModel_final_000033[[#This Row],[Whole Building:Facility Total Electric Demand Power '[W'](Hourly) ]]/1000</f>
        <v>10.913932383257009</v>
      </c>
    </row>
    <row r="77" spans="1:3" x14ac:dyDescent="0.25">
      <c r="A77" s="9" t="s">
        <v>76</v>
      </c>
      <c r="B77" s="12">
        <v>10871.767854011412</v>
      </c>
      <c r="C77">
        <f>SAFADModel_final_000033[[#This Row],[Whole Building:Facility Total Electric Demand Power '[W'](Hourly) ]]/1000</f>
        <v>10.871767854011413</v>
      </c>
    </row>
    <row r="78" spans="1:3" x14ac:dyDescent="0.25">
      <c r="A78" s="9" t="s">
        <v>77</v>
      </c>
      <c r="B78" s="12">
        <v>10839.327338560901</v>
      </c>
      <c r="C78">
        <f>SAFADModel_final_000033[[#This Row],[Whole Building:Facility Total Electric Demand Power '[W'](Hourly) ]]/1000</f>
        <v>10.839327338560901</v>
      </c>
    </row>
    <row r="79" spans="1:3" x14ac:dyDescent="0.25">
      <c r="A79" s="9" t="s">
        <v>78</v>
      </c>
      <c r="B79" s="12">
        <v>10830.172714785653</v>
      </c>
      <c r="C79">
        <f>SAFADModel_final_000033[[#This Row],[Whole Building:Facility Total Electric Demand Power '[W'](Hourly) ]]/1000</f>
        <v>10.830172714785652</v>
      </c>
    </row>
    <row r="80" spans="1:3" x14ac:dyDescent="0.25">
      <c r="A80" s="9" t="s">
        <v>79</v>
      </c>
      <c r="B80" s="12">
        <v>10927.64761383141</v>
      </c>
      <c r="C80">
        <f>SAFADModel_final_000033[[#This Row],[Whole Building:Facility Total Electric Demand Power '[W'](Hourly) ]]/1000</f>
        <v>10.927647613831411</v>
      </c>
    </row>
    <row r="81" spans="1:3" x14ac:dyDescent="0.25">
      <c r="A81" s="9" t="s">
        <v>80</v>
      </c>
      <c r="B81" s="12">
        <v>30653.822104910549</v>
      </c>
      <c r="C81">
        <f>SAFADModel_final_000033[[#This Row],[Whole Building:Facility Total Electric Demand Power '[W'](Hourly) ]]/1000</f>
        <v>30.653822104910549</v>
      </c>
    </row>
    <row r="82" spans="1:3" x14ac:dyDescent="0.25">
      <c r="A82" s="9" t="s">
        <v>81</v>
      </c>
      <c r="B82" s="12">
        <v>153983.59499940099</v>
      </c>
      <c r="C82">
        <f>SAFADModel_final_000033[[#This Row],[Whole Building:Facility Total Electric Demand Power '[W'](Hourly) ]]/1000</f>
        <v>153.98359499940099</v>
      </c>
    </row>
    <row r="83" spans="1:3" x14ac:dyDescent="0.25">
      <c r="A83" s="9" t="s">
        <v>82</v>
      </c>
      <c r="B83" s="12">
        <v>207950.71284245502</v>
      </c>
      <c r="C83">
        <f>SAFADModel_final_000033[[#This Row],[Whole Building:Facility Total Electric Demand Power '[W'](Hourly) ]]/1000</f>
        <v>207.950712842455</v>
      </c>
    </row>
    <row r="84" spans="1:3" x14ac:dyDescent="0.25">
      <c r="A84" s="9" t="s">
        <v>83</v>
      </c>
      <c r="B84" s="12">
        <v>231552.38598198685</v>
      </c>
      <c r="C84">
        <f>SAFADModel_final_000033[[#This Row],[Whole Building:Facility Total Electric Demand Power '[W'](Hourly) ]]/1000</f>
        <v>231.55238598198684</v>
      </c>
    </row>
    <row r="85" spans="1:3" x14ac:dyDescent="0.25">
      <c r="A85" s="9" t="s">
        <v>84</v>
      </c>
      <c r="B85" s="12">
        <v>230667.76494806039</v>
      </c>
      <c r="C85">
        <f>SAFADModel_final_000033[[#This Row],[Whole Building:Facility Total Electric Demand Power '[W'](Hourly) ]]/1000</f>
        <v>230.66776494806038</v>
      </c>
    </row>
    <row r="86" spans="1:3" x14ac:dyDescent="0.25">
      <c r="A86" s="9" t="s">
        <v>85</v>
      </c>
      <c r="B86" s="12">
        <v>231667.37860025981</v>
      </c>
      <c r="C86">
        <f>SAFADModel_final_000033[[#This Row],[Whole Building:Facility Total Electric Demand Power '[W'](Hourly) ]]/1000</f>
        <v>231.66737860025981</v>
      </c>
    </row>
    <row r="87" spans="1:3" x14ac:dyDescent="0.25">
      <c r="A87" s="9" t="s">
        <v>86</v>
      </c>
      <c r="B87" s="12">
        <v>247406.94982752079</v>
      </c>
      <c r="C87">
        <f>SAFADModel_final_000033[[#This Row],[Whole Building:Facility Total Electric Demand Power '[W'](Hourly) ]]/1000</f>
        <v>247.40694982752078</v>
      </c>
    </row>
    <row r="88" spans="1:3" x14ac:dyDescent="0.25">
      <c r="A88" s="9" t="s">
        <v>87</v>
      </c>
      <c r="B88" s="12">
        <v>256753.35064077386</v>
      </c>
      <c r="C88">
        <f>SAFADModel_final_000033[[#This Row],[Whole Building:Facility Total Electric Demand Power '[W'](Hourly) ]]/1000</f>
        <v>256.75335064077387</v>
      </c>
    </row>
    <row r="89" spans="1:3" x14ac:dyDescent="0.25">
      <c r="A89" s="9" t="s">
        <v>88</v>
      </c>
      <c r="B89" s="12">
        <v>254333.87101552184</v>
      </c>
      <c r="C89">
        <f>SAFADModel_final_000033[[#This Row],[Whole Building:Facility Total Electric Demand Power '[W'](Hourly) ]]/1000</f>
        <v>254.33387101552185</v>
      </c>
    </row>
    <row r="90" spans="1:3" x14ac:dyDescent="0.25">
      <c r="A90" s="9" t="s">
        <v>89</v>
      </c>
      <c r="B90" s="12">
        <v>234436.28049504929</v>
      </c>
      <c r="C90">
        <f>SAFADModel_final_000033[[#This Row],[Whole Building:Facility Total Electric Demand Power '[W'](Hourly) ]]/1000</f>
        <v>234.43628049504929</v>
      </c>
    </row>
    <row r="91" spans="1:3" x14ac:dyDescent="0.25">
      <c r="A91" s="9" t="s">
        <v>90</v>
      </c>
      <c r="B91" s="12">
        <v>112352.42290887889</v>
      </c>
      <c r="C91">
        <f>SAFADModel_final_000033[[#This Row],[Whole Building:Facility Total Electric Demand Power '[W'](Hourly) ]]/1000</f>
        <v>112.35242290887888</v>
      </c>
    </row>
    <row r="92" spans="1:3" x14ac:dyDescent="0.25">
      <c r="A92" s="9" t="s">
        <v>91</v>
      </c>
      <c r="B92" s="12">
        <v>81064.879888752548</v>
      </c>
      <c r="C92">
        <f>SAFADModel_final_000033[[#This Row],[Whole Building:Facility Total Electric Demand Power '[W'](Hourly) ]]/1000</f>
        <v>81.064879888752543</v>
      </c>
    </row>
    <row r="93" spans="1:3" x14ac:dyDescent="0.25">
      <c r="A93" s="9" t="s">
        <v>92</v>
      </c>
      <c r="B93" s="12">
        <v>58682.948434112652</v>
      </c>
      <c r="C93">
        <f>SAFADModel_final_000033[[#This Row],[Whole Building:Facility Total Electric Demand Power '[W'](Hourly) ]]/1000</f>
        <v>58.682948434112653</v>
      </c>
    </row>
    <row r="94" spans="1:3" x14ac:dyDescent="0.25">
      <c r="A94" s="9" t="s">
        <v>93</v>
      </c>
      <c r="B94" s="12">
        <v>11122.55279077908</v>
      </c>
      <c r="C94">
        <f>SAFADModel_final_000033[[#This Row],[Whole Building:Facility Total Electric Demand Power '[W'](Hourly) ]]/1000</f>
        <v>11.12255279077908</v>
      </c>
    </row>
    <row r="95" spans="1:3" x14ac:dyDescent="0.25">
      <c r="A95" s="9" t="s">
        <v>94</v>
      </c>
      <c r="B95" s="12">
        <v>11095.982339492657</v>
      </c>
      <c r="C95">
        <f>SAFADModel_final_000033[[#This Row],[Whole Building:Facility Total Electric Demand Power '[W'](Hourly) ]]/1000</f>
        <v>11.095982339492657</v>
      </c>
    </row>
    <row r="96" spans="1:3" x14ac:dyDescent="0.25">
      <c r="A96" s="9" t="s">
        <v>95</v>
      </c>
      <c r="B96" s="12">
        <v>11063.661992781776</v>
      </c>
      <c r="C96">
        <f>SAFADModel_final_000033[[#This Row],[Whole Building:Facility Total Electric Demand Power '[W'](Hourly) ]]/1000</f>
        <v>11.063661992781775</v>
      </c>
    </row>
    <row r="97" spans="1:3" x14ac:dyDescent="0.25">
      <c r="A97" s="9" t="s">
        <v>96</v>
      </c>
      <c r="B97" s="12">
        <v>11040.99245944826</v>
      </c>
      <c r="C97">
        <f>SAFADModel_final_000033[[#This Row],[Whole Building:Facility Total Electric Demand Power '[W'](Hourly) ]]/1000</f>
        <v>11.04099245944826</v>
      </c>
    </row>
    <row r="98" spans="1:3" x14ac:dyDescent="0.25">
      <c r="A98" s="9" t="s">
        <v>97</v>
      </c>
      <c r="B98" s="12">
        <v>11040.343111851058</v>
      </c>
      <c r="C98">
        <f>SAFADModel_final_000033[[#This Row],[Whole Building:Facility Total Electric Demand Power '[W'](Hourly) ]]/1000</f>
        <v>11.040343111851058</v>
      </c>
    </row>
    <row r="99" spans="1:3" x14ac:dyDescent="0.25">
      <c r="A99" s="9" t="s">
        <v>98</v>
      </c>
      <c r="B99" s="12">
        <v>11038.802687647272</v>
      </c>
      <c r="C99">
        <f>SAFADModel_final_000033[[#This Row],[Whole Building:Facility Total Electric Demand Power '[W'](Hourly) ]]/1000</f>
        <v>11.038802687647273</v>
      </c>
    </row>
    <row r="100" spans="1:3" x14ac:dyDescent="0.25">
      <c r="A100" s="9" t="s">
        <v>99</v>
      </c>
      <c r="B100" s="12">
        <v>11015.631861723688</v>
      </c>
      <c r="C100">
        <f>SAFADModel_final_000033[[#This Row],[Whole Building:Facility Total Electric Demand Power '[W'](Hourly) ]]/1000</f>
        <v>11.015631861723689</v>
      </c>
    </row>
    <row r="101" spans="1:3" x14ac:dyDescent="0.25">
      <c r="A101" s="9" t="s">
        <v>100</v>
      </c>
      <c r="B101" s="12">
        <v>10954.14241280975</v>
      </c>
      <c r="C101">
        <f>SAFADModel_final_000033[[#This Row],[Whole Building:Facility Total Electric Demand Power '[W'](Hourly) ]]/1000</f>
        <v>10.95414241280975</v>
      </c>
    </row>
    <row r="102" spans="1:3" x14ac:dyDescent="0.25">
      <c r="A102" s="9" t="s">
        <v>101</v>
      </c>
      <c r="B102" s="12">
        <v>10884.374823667546</v>
      </c>
      <c r="C102">
        <f>SAFADModel_final_000033[[#This Row],[Whole Building:Facility Total Electric Demand Power '[W'](Hourly) ]]/1000</f>
        <v>10.884374823667546</v>
      </c>
    </row>
    <row r="103" spans="1:3" x14ac:dyDescent="0.25">
      <c r="A103" s="9" t="s">
        <v>102</v>
      </c>
      <c r="B103" s="12">
        <v>10859.647226114779</v>
      </c>
      <c r="C103">
        <f>SAFADModel_final_000033[[#This Row],[Whole Building:Facility Total Electric Demand Power '[W'](Hourly) ]]/1000</f>
        <v>10.859647226114779</v>
      </c>
    </row>
    <row r="104" spans="1:3" x14ac:dyDescent="0.25">
      <c r="A104" s="9" t="s">
        <v>103</v>
      </c>
      <c r="B104" s="12">
        <v>10915.998001618122</v>
      </c>
      <c r="C104">
        <f>SAFADModel_final_000033[[#This Row],[Whole Building:Facility Total Electric Demand Power '[W'](Hourly) ]]/1000</f>
        <v>10.915998001618121</v>
      </c>
    </row>
    <row r="105" spans="1:3" x14ac:dyDescent="0.25">
      <c r="A105" s="9" t="s">
        <v>104</v>
      </c>
      <c r="B105" s="12">
        <v>37774.356851199853</v>
      </c>
      <c r="C105">
        <f>SAFADModel_final_000033[[#This Row],[Whole Building:Facility Total Electric Demand Power '[W'](Hourly) ]]/1000</f>
        <v>37.774356851199855</v>
      </c>
    </row>
    <row r="106" spans="1:3" x14ac:dyDescent="0.25">
      <c r="A106" s="9" t="s">
        <v>105</v>
      </c>
      <c r="B106" s="12">
        <v>112975.88677315805</v>
      </c>
      <c r="C106">
        <f>SAFADModel_final_000033[[#This Row],[Whole Building:Facility Total Electric Demand Power '[W'](Hourly) ]]/1000</f>
        <v>112.97588677315805</v>
      </c>
    </row>
    <row r="107" spans="1:3" x14ac:dyDescent="0.25">
      <c r="A107" s="9" t="s">
        <v>106</v>
      </c>
      <c r="B107" s="12">
        <v>208693.75399298393</v>
      </c>
      <c r="C107">
        <f>SAFADModel_final_000033[[#This Row],[Whole Building:Facility Total Electric Demand Power '[W'](Hourly) ]]/1000</f>
        <v>208.69375399298391</v>
      </c>
    </row>
    <row r="108" spans="1:3" x14ac:dyDescent="0.25">
      <c r="A108" s="9" t="s">
        <v>107</v>
      </c>
      <c r="B108" s="12">
        <v>215038.78764783428</v>
      </c>
      <c r="C108">
        <f>SAFADModel_final_000033[[#This Row],[Whole Building:Facility Total Electric Demand Power '[W'](Hourly) ]]/1000</f>
        <v>215.03878764783428</v>
      </c>
    </row>
    <row r="109" spans="1:3" x14ac:dyDescent="0.25">
      <c r="A109" s="9" t="s">
        <v>108</v>
      </c>
      <c r="B109" s="12">
        <v>221168.87116881282</v>
      </c>
      <c r="C109">
        <f>SAFADModel_final_000033[[#This Row],[Whole Building:Facility Total Electric Demand Power '[W'](Hourly) ]]/1000</f>
        <v>221.16887116881281</v>
      </c>
    </row>
    <row r="110" spans="1:3" x14ac:dyDescent="0.25">
      <c r="A110" s="9" t="s">
        <v>109</v>
      </c>
      <c r="B110" s="12">
        <v>229852.29822573252</v>
      </c>
      <c r="C110">
        <f>SAFADModel_final_000033[[#This Row],[Whole Building:Facility Total Electric Demand Power '[W'](Hourly) ]]/1000</f>
        <v>229.85229822573251</v>
      </c>
    </row>
    <row r="111" spans="1:3" x14ac:dyDescent="0.25">
      <c r="A111" s="9" t="s">
        <v>110</v>
      </c>
      <c r="B111" s="12">
        <v>235004.28670213674</v>
      </c>
      <c r="C111">
        <f>SAFADModel_final_000033[[#This Row],[Whole Building:Facility Total Electric Demand Power '[W'](Hourly) ]]/1000</f>
        <v>235.00428670213674</v>
      </c>
    </row>
    <row r="112" spans="1:3" x14ac:dyDescent="0.25">
      <c r="A112" s="9" t="s">
        <v>111</v>
      </c>
      <c r="B112" s="12">
        <v>220167.4044703643</v>
      </c>
      <c r="C112">
        <f>SAFADModel_final_000033[[#This Row],[Whole Building:Facility Total Electric Demand Power '[W'](Hourly) ]]/1000</f>
        <v>220.16740447036429</v>
      </c>
    </row>
    <row r="113" spans="1:3" x14ac:dyDescent="0.25">
      <c r="A113" s="9" t="s">
        <v>112</v>
      </c>
      <c r="B113" s="12">
        <v>191899.34456430282</v>
      </c>
      <c r="C113">
        <f>SAFADModel_final_000033[[#This Row],[Whole Building:Facility Total Electric Demand Power '[W'](Hourly) ]]/1000</f>
        <v>191.89934456430282</v>
      </c>
    </row>
    <row r="114" spans="1:3" x14ac:dyDescent="0.25">
      <c r="A114" s="9" t="s">
        <v>113</v>
      </c>
      <c r="B114" s="12">
        <v>178241.76543950921</v>
      </c>
      <c r="C114">
        <f>SAFADModel_final_000033[[#This Row],[Whole Building:Facility Total Electric Demand Power '[W'](Hourly) ]]/1000</f>
        <v>178.24176543950921</v>
      </c>
    </row>
    <row r="115" spans="1:3" x14ac:dyDescent="0.25">
      <c r="A115" s="9" t="s">
        <v>114</v>
      </c>
      <c r="B115" s="12">
        <v>71733.72335719112</v>
      </c>
      <c r="C115">
        <f>SAFADModel_final_000033[[#This Row],[Whole Building:Facility Total Electric Demand Power '[W'](Hourly) ]]/1000</f>
        <v>71.733723357191124</v>
      </c>
    </row>
    <row r="116" spans="1:3" x14ac:dyDescent="0.25">
      <c r="A116" s="9" t="s">
        <v>115</v>
      </c>
      <c r="B116" s="12">
        <v>37477.968092012852</v>
      </c>
      <c r="C116">
        <f>SAFADModel_final_000033[[#This Row],[Whole Building:Facility Total Electric Demand Power '[W'](Hourly) ]]/1000</f>
        <v>37.477968092012851</v>
      </c>
    </row>
    <row r="117" spans="1:3" x14ac:dyDescent="0.25">
      <c r="A117" s="9" t="s">
        <v>116</v>
      </c>
      <c r="B117" s="12">
        <v>23183.95284787429</v>
      </c>
      <c r="C117">
        <f>SAFADModel_final_000033[[#This Row],[Whole Building:Facility Total Electric Demand Power '[W'](Hourly) ]]/1000</f>
        <v>23.183952847874291</v>
      </c>
    </row>
    <row r="118" spans="1:3" x14ac:dyDescent="0.25">
      <c r="A118" s="9" t="s">
        <v>117</v>
      </c>
      <c r="B118" s="12">
        <v>17133.205944757978</v>
      </c>
      <c r="C118">
        <f>SAFADModel_final_000033[[#This Row],[Whole Building:Facility Total Electric Demand Power '[W'](Hourly) ]]/1000</f>
        <v>17.133205944757979</v>
      </c>
    </row>
    <row r="119" spans="1:3" x14ac:dyDescent="0.25">
      <c r="A119" s="9" t="s">
        <v>118</v>
      </c>
      <c r="B119" s="12">
        <v>11094.239740870633</v>
      </c>
      <c r="C119">
        <f>SAFADModel_final_000033[[#This Row],[Whole Building:Facility Total Electric Demand Power '[W'](Hourly) ]]/1000</f>
        <v>11.094239740870632</v>
      </c>
    </row>
    <row r="120" spans="1:3" x14ac:dyDescent="0.25">
      <c r="A120" s="9" t="s">
        <v>119</v>
      </c>
      <c r="B120" s="12">
        <v>11067.223182142925</v>
      </c>
      <c r="C120">
        <f>SAFADModel_final_000033[[#This Row],[Whole Building:Facility Total Electric Demand Power '[W'](Hourly) ]]/1000</f>
        <v>11.067223182142925</v>
      </c>
    </row>
    <row r="121" spans="1:3" x14ac:dyDescent="0.25">
      <c r="A121" s="9" t="s">
        <v>120</v>
      </c>
      <c r="B121" s="12">
        <v>11046.813392446848</v>
      </c>
      <c r="C121">
        <f>SAFADModel_final_000033[[#This Row],[Whole Building:Facility Total Electric Demand Power '[W'](Hourly) ]]/1000</f>
        <v>11.046813392446847</v>
      </c>
    </row>
    <row r="122" spans="1:3" x14ac:dyDescent="0.25">
      <c r="A122" s="9" t="s">
        <v>533</v>
      </c>
      <c r="B122" s="12">
        <v>11037.94104823682</v>
      </c>
      <c r="C122">
        <f>SAFADModel_final_000033[[#This Row],[Whole Building:Facility Total Electric Demand Power '[W'](Hourly) ]]/1000</f>
        <v>11.037941048236821</v>
      </c>
    </row>
    <row r="123" spans="1:3" x14ac:dyDescent="0.25">
      <c r="A123" s="9" t="s">
        <v>534</v>
      </c>
      <c r="B123" s="12">
        <v>11031.561981558625</v>
      </c>
      <c r="C123">
        <f>SAFADModel_final_000033[[#This Row],[Whole Building:Facility Total Electric Demand Power '[W'](Hourly) ]]/1000</f>
        <v>11.031561981558625</v>
      </c>
    </row>
    <row r="124" spans="1:3" x14ac:dyDescent="0.25">
      <c r="A124" s="9" t="s">
        <v>535</v>
      </c>
      <c r="B124" s="12">
        <v>11003.112585144523</v>
      </c>
      <c r="C124">
        <f>SAFADModel_final_000033[[#This Row],[Whole Building:Facility Total Electric Demand Power '[W'](Hourly) ]]/1000</f>
        <v>11.003112585144523</v>
      </c>
    </row>
    <row r="125" spans="1:3" x14ac:dyDescent="0.25">
      <c r="A125" s="9" t="s">
        <v>536</v>
      </c>
      <c r="B125" s="12">
        <v>10927.626337492229</v>
      </c>
      <c r="C125">
        <f>SAFADModel_final_000033[[#This Row],[Whole Building:Facility Total Electric Demand Power '[W'](Hourly) ]]/1000</f>
        <v>10.92762633749223</v>
      </c>
    </row>
    <row r="126" spans="1:3" x14ac:dyDescent="0.25">
      <c r="A126" s="9" t="s">
        <v>537</v>
      </c>
      <c r="B126" s="12">
        <v>10830.595422733675</v>
      </c>
      <c r="C126">
        <f>SAFADModel_final_000033[[#This Row],[Whole Building:Facility Total Electric Demand Power '[W'](Hourly) ]]/1000</f>
        <v>10.830595422733674</v>
      </c>
    </row>
    <row r="127" spans="1:3" x14ac:dyDescent="0.25">
      <c r="A127" s="9" t="s">
        <v>538</v>
      </c>
      <c r="B127" s="12">
        <v>10778.484633484339</v>
      </c>
      <c r="C127">
        <f>SAFADModel_final_000033[[#This Row],[Whole Building:Facility Total Electric Demand Power '[W'](Hourly) ]]/1000</f>
        <v>10.778484633484339</v>
      </c>
    </row>
    <row r="128" spans="1:3" x14ac:dyDescent="0.25">
      <c r="A128" s="9" t="s">
        <v>539</v>
      </c>
      <c r="B128" s="12">
        <v>10785.812310298763</v>
      </c>
      <c r="C128">
        <f>SAFADModel_final_000033[[#This Row],[Whole Building:Facility Total Electric Demand Power '[W'](Hourly) ]]/1000</f>
        <v>10.785812310298763</v>
      </c>
    </row>
    <row r="129" spans="1:3" x14ac:dyDescent="0.25">
      <c r="A129" s="9" t="s">
        <v>540</v>
      </c>
      <c r="B129" s="12">
        <v>10826.403568733544</v>
      </c>
      <c r="C129">
        <f>SAFADModel_final_000033[[#This Row],[Whole Building:Facility Total Electric Demand Power '[W'](Hourly) ]]/1000</f>
        <v>10.826403568733543</v>
      </c>
    </row>
    <row r="130" spans="1:3" x14ac:dyDescent="0.25">
      <c r="A130" s="9" t="s">
        <v>541</v>
      </c>
      <c r="B130" s="12">
        <v>35032.620764518797</v>
      </c>
      <c r="C130">
        <f>SAFADModel_final_000033[[#This Row],[Whole Building:Facility Total Electric Demand Power '[W'](Hourly) ]]/1000</f>
        <v>35.032620764518796</v>
      </c>
    </row>
    <row r="131" spans="1:3" x14ac:dyDescent="0.25">
      <c r="A131" s="9" t="s">
        <v>542</v>
      </c>
      <c r="B131" s="12">
        <v>47233.172166017459</v>
      </c>
      <c r="C131">
        <f>SAFADModel_final_000033[[#This Row],[Whole Building:Facility Total Electric Demand Power '[W'](Hourly) ]]/1000</f>
        <v>47.233172166017461</v>
      </c>
    </row>
    <row r="132" spans="1:3" x14ac:dyDescent="0.25">
      <c r="A132" s="9" t="s">
        <v>543</v>
      </c>
      <c r="B132" s="12">
        <v>54729.284213764477</v>
      </c>
      <c r="C132">
        <f>SAFADModel_final_000033[[#This Row],[Whole Building:Facility Total Electric Demand Power '[W'](Hourly) ]]/1000</f>
        <v>54.72928421376448</v>
      </c>
    </row>
    <row r="133" spans="1:3" x14ac:dyDescent="0.25">
      <c r="A133" s="9" t="s">
        <v>544</v>
      </c>
      <c r="B133" s="12">
        <v>48301.407273662247</v>
      </c>
      <c r="C133">
        <f>SAFADModel_final_000033[[#This Row],[Whole Building:Facility Total Electric Demand Power '[W'](Hourly) ]]/1000</f>
        <v>48.30140727366225</v>
      </c>
    </row>
    <row r="134" spans="1:3" x14ac:dyDescent="0.25">
      <c r="A134" s="9" t="s">
        <v>545</v>
      </c>
      <c r="B134" s="12">
        <v>77808.063554039225</v>
      </c>
      <c r="C134">
        <f>SAFADModel_final_000033[[#This Row],[Whole Building:Facility Total Electric Demand Power '[W'](Hourly) ]]/1000</f>
        <v>77.808063554039222</v>
      </c>
    </row>
    <row r="135" spans="1:3" x14ac:dyDescent="0.25">
      <c r="A135" s="9" t="s">
        <v>546</v>
      </c>
      <c r="B135" s="12">
        <v>75981.378128883152</v>
      </c>
      <c r="C135">
        <f>SAFADModel_final_000033[[#This Row],[Whole Building:Facility Total Electric Demand Power '[W'](Hourly) ]]/1000</f>
        <v>75.981378128883151</v>
      </c>
    </row>
    <row r="136" spans="1:3" x14ac:dyDescent="0.25">
      <c r="A136" s="9" t="s">
        <v>547</v>
      </c>
      <c r="B136" s="12">
        <v>78496.38701930891</v>
      </c>
      <c r="C136">
        <f>SAFADModel_final_000033[[#This Row],[Whole Building:Facility Total Electric Demand Power '[W'](Hourly) ]]/1000</f>
        <v>78.496387019308912</v>
      </c>
    </row>
    <row r="137" spans="1:3" x14ac:dyDescent="0.25">
      <c r="A137" s="9" t="s">
        <v>548</v>
      </c>
      <c r="B137" s="12">
        <v>71648.393495454686</v>
      </c>
      <c r="C137">
        <f>SAFADModel_final_000033[[#This Row],[Whole Building:Facility Total Electric Demand Power '[W'](Hourly) ]]/1000</f>
        <v>71.648393495454684</v>
      </c>
    </row>
    <row r="138" spans="1:3" x14ac:dyDescent="0.25">
      <c r="A138" s="9" t="s">
        <v>549</v>
      </c>
      <c r="B138" s="12">
        <v>60218.988512874872</v>
      </c>
      <c r="C138">
        <f>SAFADModel_final_000033[[#This Row],[Whole Building:Facility Total Electric Demand Power '[W'](Hourly) ]]/1000</f>
        <v>60.218988512874873</v>
      </c>
    </row>
    <row r="139" spans="1:3" x14ac:dyDescent="0.25">
      <c r="A139" s="9" t="s">
        <v>550</v>
      </c>
      <c r="B139" s="12">
        <v>52725.729577932216</v>
      </c>
      <c r="C139">
        <f>SAFADModel_final_000033[[#This Row],[Whole Building:Facility Total Electric Demand Power '[W'](Hourly) ]]/1000</f>
        <v>52.725729577932213</v>
      </c>
    </row>
    <row r="140" spans="1:3" x14ac:dyDescent="0.25">
      <c r="A140" s="9" t="s">
        <v>551</v>
      </c>
      <c r="B140" s="12">
        <v>41485.893829790009</v>
      </c>
      <c r="C140">
        <f>SAFADModel_final_000033[[#This Row],[Whole Building:Facility Total Electric Demand Power '[W'](Hourly) ]]/1000</f>
        <v>41.485893829790008</v>
      </c>
    </row>
    <row r="141" spans="1:3" x14ac:dyDescent="0.25">
      <c r="A141" s="9" t="s">
        <v>552</v>
      </c>
      <c r="B141" s="12">
        <v>22022.82508163176</v>
      </c>
      <c r="C141">
        <f>SAFADModel_final_000033[[#This Row],[Whole Building:Facility Total Electric Demand Power '[W'](Hourly) ]]/1000</f>
        <v>22.022825081631758</v>
      </c>
    </row>
    <row r="142" spans="1:3" x14ac:dyDescent="0.25">
      <c r="A142" s="9" t="s">
        <v>553</v>
      </c>
      <c r="B142" s="12">
        <v>19687.01016890382</v>
      </c>
      <c r="C142">
        <f>SAFADModel_final_000033[[#This Row],[Whole Building:Facility Total Electric Demand Power '[W'](Hourly) ]]/1000</f>
        <v>19.687010168903821</v>
      </c>
    </row>
    <row r="143" spans="1:3" x14ac:dyDescent="0.25">
      <c r="A143" s="9" t="s">
        <v>554</v>
      </c>
      <c r="B143" s="12">
        <v>11039.077407653027</v>
      </c>
      <c r="C143">
        <f>SAFADModel_final_000033[[#This Row],[Whole Building:Facility Total Electric Demand Power '[W'](Hourly) ]]/1000</f>
        <v>11.039077407653027</v>
      </c>
    </row>
    <row r="144" spans="1:3" x14ac:dyDescent="0.25">
      <c r="A144" s="9" t="s">
        <v>555</v>
      </c>
      <c r="B144" s="12">
        <v>10999.512063574753</v>
      </c>
      <c r="C144">
        <f>SAFADModel_final_000033[[#This Row],[Whole Building:Facility Total Electric Demand Power '[W'](Hourly) ]]/1000</f>
        <v>10.999512063574754</v>
      </c>
    </row>
    <row r="145" spans="1:3" x14ac:dyDescent="0.25">
      <c r="A145" s="9" t="s">
        <v>556</v>
      </c>
      <c r="B145" s="12">
        <v>10970.793297237999</v>
      </c>
      <c r="C145">
        <f>SAFADModel_final_000033[[#This Row],[Whole Building:Facility Total Electric Demand Power '[W'](Hourly) ]]/1000</f>
        <v>10.970793297237998</v>
      </c>
    </row>
    <row r="146" spans="1:3" x14ac:dyDescent="0.25">
      <c r="A146" s="9" t="s">
        <v>557</v>
      </c>
      <c r="B146" s="12">
        <v>10952.036001726776</v>
      </c>
      <c r="C146">
        <f>SAFADModel_final_000033[[#This Row],[Whole Building:Facility Total Electric Demand Power '[W'](Hourly) ]]/1000</f>
        <v>10.952036001726777</v>
      </c>
    </row>
    <row r="147" spans="1:3" x14ac:dyDescent="0.25">
      <c r="A147" s="9" t="s">
        <v>558</v>
      </c>
      <c r="B147" s="12">
        <v>10933.775793386094</v>
      </c>
      <c r="C147">
        <f>SAFADModel_final_000033[[#This Row],[Whole Building:Facility Total Electric Demand Power '[W'](Hourly) ]]/1000</f>
        <v>10.933775793386094</v>
      </c>
    </row>
    <row r="148" spans="1:3" x14ac:dyDescent="0.25">
      <c r="A148" s="9" t="s">
        <v>559</v>
      </c>
      <c r="B148" s="12">
        <v>10923.364291956701</v>
      </c>
      <c r="C148">
        <f>SAFADModel_final_000033[[#This Row],[Whole Building:Facility Total Electric Demand Power '[W'](Hourly) ]]/1000</f>
        <v>10.923364291956702</v>
      </c>
    </row>
    <row r="149" spans="1:3" x14ac:dyDescent="0.25">
      <c r="A149" s="9" t="s">
        <v>560</v>
      </c>
      <c r="B149" s="12">
        <v>10916.897815040129</v>
      </c>
      <c r="C149">
        <f>SAFADModel_final_000033[[#This Row],[Whole Building:Facility Total Electric Demand Power '[W'](Hourly) ]]/1000</f>
        <v>10.916897815040128</v>
      </c>
    </row>
    <row r="150" spans="1:3" x14ac:dyDescent="0.25">
      <c r="A150" s="9" t="s">
        <v>561</v>
      </c>
      <c r="B150" s="12">
        <v>10902.884082352581</v>
      </c>
      <c r="C150">
        <f>SAFADModel_final_000033[[#This Row],[Whole Building:Facility Total Electric Demand Power '[W'](Hourly) ]]/1000</f>
        <v>10.90288408235258</v>
      </c>
    </row>
    <row r="151" spans="1:3" x14ac:dyDescent="0.25">
      <c r="A151" s="9" t="s">
        <v>562</v>
      </c>
      <c r="B151" s="12">
        <v>10944.231165614818</v>
      </c>
      <c r="C151">
        <f>SAFADModel_final_000033[[#This Row],[Whole Building:Facility Total Electric Demand Power '[W'](Hourly) ]]/1000</f>
        <v>10.944231165614818</v>
      </c>
    </row>
    <row r="152" spans="1:3" x14ac:dyDescent="0.25">
      <c r="A152" s="9" t="s">
        <v>563</v>
      </c>
      <c r="B152" s="12">
        <v>11057.020160331382</v>
      </c>
      <c r="C152">
        <f>SAFADModel_final_000033[[#This Row],[Whole Building:Facility Total Electric Demand Power '[W'](Hourly) ]]/1000</f>
        <v>11.057020160331382</v>
      </c>
    </row>
    <row r="153" spans="1:3" x14ac:dyDescent="0.25">
      <c r="A153" s="9" t="s">
        <v>564</v>
      </c>
      <c r="B153" s="12">
        <v>11159.009810151016</v>
      </c>
      <c r="C153">
        <f>SAFADModel_final_000033[[#This Row],[Whole Building:Facility Total Electric Demand Power '[W'](Hourly) ]]/1000</f>
        <v>11.159009810151016</v>
      </c>
    </row>
    <row r="154" spans="1:3" x14ac:dyDescent="0.25">
      <c r="A154" s="9" t="s">
        <v>565</v>
      </c>
      <c r="B154" s="12">
        <v>11213.251223823279</v>
      </c>
      <c r="C154">
        <f>SAFADModel_final_000033[[#This Row],[Whole Building:Facility Total Electric Demand Power '[W'](Hourly) ]]/1000</f>
        <v>11.21325122382328</v>
      </c>
    </row>
    <row r="155" spans="1:3" x14ac:dyDescent="0.25">
      <c r="A155" s="9" t="s">
        <v>566</v>
      </c>
      <c r="B155" s="12">
        <v>11248.06154545905</v>
      </c>
      <c r="C155">
        <f>SAFADModel_final_000033[[#This Row],[Whole Building:Facility Total Electric Demand Power '[W'](Hourly) ]]/1000</f>
        <v>11.24806154545905</v>
      </c>
    </row>
    <row r="156" spans="1:3" x14ac:dyDescent="0.25">
      <c r="A156" s="9" t="s">
        <v>567</v>
      </c>
      <c r="B156" s="12">
        <v>11273.83696123761</v>
      </c>
      <c r="C156">
        <f>SAFADModel_final_000033[[#This Row],[Whole Building:Facility Total Electric Demand Power '[W'](Hourly) ]]/1000</f>
        <v>11.27383696123761</v>
      </c>
    </row>
    <row r="157" spans="1:3" x14ac:dyDescent="0.25">
      <c r="A157" s="9" t="s">
        <v>568</v>
      </c>
      <c r="B157" s="12">
        <v>11294.703530098754</v>
      </c>
      <c r="C157">
        <f>SAFADModel_final_000033[[#This Row],[Whole Building:Facility Total Electric Demand Power '[W'](Hourly) ]]/1000</f>
        <v>11.294703530098754</v>
      </c>
    </row>
    <row r="158" spans="1:3" x14ac:dyDescent="0.25">
      <c r="A158" s="9" t="s">
        <v>569</v>
      </c>
      <c r="B158" s="12">
        <v>11307.717623911502</v>
      </c>
      <c r="C158">
        <f>SAFADModel_final_000033[[#This Row],[Whole Building:Facility Total Electric Demand Power '[W'](Hourly) ]]/1000</f>
        <v>11.307717623911502</v>
      </c>
    </row>
    <row r="159" spans="1:3" x14ac:dyDescent="0.25">
      <c r="A159" s="9" t="s">
        <v>570</v>
      </c>
      <c r="B159" s="12">
        <v>11314.917262316196</v>
      </c>
      <c r="C159">
        <f>SAFADModel_final_000033[[#This Row],[Whole Building:Facility Total Electric Demand Power '[W'](Hourly) ]]/1000</f>
        <v>11.314917262316197</v>
      </c>
    </row>
    <row r="160" spans="1:3" x14ac:dyDescent="0.25">
      <c r="A160" s="9" t="s">
        <v>571</v>
      </c>
      <c r="B160" s="12">
        <v>11317.9331878127</v>
      </c>
      <c r="C160">
        <f>SAFADModel_final_000033[[#This Row],[Whole Building:Facility Total Electric Demand Power '[W'](Hourly) ]]/1000</f>
        <v>11.317933187812699</v>
      </c>
    </row>
    <row r="161" spans="1:3" x14ac:dyDescent="0.25">
      <c r="A161" s="9" t="s">
        <v>572</v>
      </c>
      <c r="B161" s="12">
        <v>11305.352341197402</v>
      </c>
      <c r="C161">
        <f>SAFADModel_final_000033[[#This Row],[Whole Building:Facility Total Electric Demand Power '[W'](Hourly) ]]/1000</f>
        <v>11.305352341197402</v>
      </c>
    </row>
    <row r="162" spans="1:3" x14ac:dyDescent="0.25">
      <c r="A162" s="9" t="s">
        <v>573</v>
      </c>
      <c r="B162" s="12">
        <v>11284.198135479897</v>
      </c>
      <c r="C162">
        <f>SAFADModel_final_000033[[#This Row],[Whole Building:Facility Total Electric Demand Power '[W'](Hourly) ]]/1000</f>
        <v>11.284198135479897</v>
      </c>
    </row>
    <row r="163" spans="1:3" x14ac:dyDescent="0.25">
      <c r="A163" s="9" t="s">
        <v>574</v>
      </c>
      <c r="B163" s="12">
        <v>11255.817884606664</v>
      </c>
      <c r="C163">
        <f>SAFADModel_final_000033[[#This Row],[Whole Building:Facility Total Electric Demand Power '[W'](Hourly) ]]/1000</f>
        <v>11.255817884606664</v>
      </c>
    </row>
    <row r="164" spans="1:3" x14ac:dyDescent="0.25">
      <c r="A164" s="9" t="s">
        <v>575</v>
      </c>
      <c r="B164" s="12">
        <v>11226.900834296162</v>
      </c>
      <c r="C164">
        <f>SAFADModel_final_000033[[#This Row],[Whole Building:Facility Total Electric Demand Power '[W'](Hourly) ]]/1000</f>
        <v>11.226900834296162</v>
      </c>
    </row>
    <row r="165" spans="1:3" x14ac:dyDescent="0.25">
      <c r="A165" s="9" t="s">
        <v>576</v>
      </c>
      <c r="B165" s="12">
        <v>11201.846174493838</v>
      </c>
      <c r="C165">
        <f>SAFADModel_final_000033[[#This Row],[Whole Building:Facility Total Electric Demand Power '[W'](Hourly) ]]/1000</f>
        <v>11.201846174493838</v>
      </c>
    </row>
    <row r="166" spans="1:3" x14ac:dyDescent="0.25">
      <c r="A166" s="9" t="s">
        <v>577</v>
      </c>
      <c r="B166" s="12">
        <v>11181.275630664337</v>
      </c>
      <c r="C166">
        <f>SAFADModel_final_000033[[#This Row],[Whole Building:Facility Total Electric Demand Power '[W'](Hourly) ]]/1000</f>
        <v>11.181275630664336</v>
      </c>
    </row>
    <row r="167" spans="1:3" x14ac:dyDescent="0.25">
      <c r="A167" s="9" t="s">
        <v>578</v>
      </c>
      <c r="B167" s="12">
        <v>11163.883763974916</v>
      </c>
      <c r="C167">
        <f>SAFADModel_final_000033[[#This Row],[Whole Building:Facility Total Electric Demand Power '[W'](Hourly) ]]/1000</f>
        <v>11.163883763974916</v>
      </c>
    </row>
    <row r="168" spans="1:3" x14ac:dyDescent="0.25">
      <c r="A168" s="9" t="s">
        <v>579</v>
      </c>
      <c r="B168" s="12">
        <v>11147.109591117254</v>
      </c>
      <c r="C168">
        <f>SAFADModel_final_000033[[#This Row],[Whole Building:Facility Total Electric Demand Power '[W'](Hourly) ]]/1000</f>
        <v>11.147109591117255</v>
      </c>
    </row>
    <row r="169" spans="1:3" x14ac:dyDescent="0.25">
      <c r="A169" s="9" t="s">
        <v>580</v>
      </c>
      <c r="B169" s="12">
        <v>11134.036501279792</v>
      </c>
      <c r="C169">
        <f>SAFADModel_final_000033[[#This Row],[Whole Building:Facility Total Electric Demand Power '[W'](Hourly) ]]/1000</f>
        <v>11.134036501279793</v>
      </c>
    </row>
    <row r="170" spans="1:3" x14ac:dyDescent="0.25">
      <c r="A170" s="9" t="s">
        <v>121</v>
      </c>
      <c r="B170" s="12">
        <v>11126.562319193026</v>
      </c>
      <c r="C170">
        <f>SAFADModel_final_000033[[#This Row],[Whole Building:Facility Total Electric Demand Power '[W'](Hourly) ]]/1000</f>
        <v>11.126562319193026</v>
      </c>
    </row>
    <row r="171" spans="1:3" x14ac:dyDescent="0.25">
      <c r="A171" s="9" t="s">
        <v>122</v>
      </c>
      <c r="B171" s="12">
        <v>11116.483755284657</v>
      </c>
      <c r="C171">
        <f>SAFADModel_final_000033[[#This Row],[Whole Building:Facility Total Electric Demand Power '[W'](Hourly) ]]/1000</f>
        <v>11.116483755284657</v>
      </c>
    </row>
    <row r="172" spans="1:3" x14ac:dyDescent="0.25">
      <c r="A172" s="9" t="s">
        <v>123</v>
      </c>
      <c r="B172" s="12">
        <v>11087.723778403293</v>
      </c>
      <c r="C172">
        <f>SAFADModel_final_000033[[#This Row],[Whole Building:Facility Total Electric Demand Power '[W'](Hourly) ]]/1000</f>
        <v>11.087723778403292</v>
      </c>
    </row>
    <row r="173" spans="1:3" x14ac:dyDescent="0.25">
      <c r="A173" s="9" t="s">
        <v>124</v>
      </c>
      <c r="B173" s="12">
        <v>11045.462594931159</v>
      </c>
      <c r="C173">
        <f>SAFADModel_final_000033[[#This Row],[Whole Building:Facility Total Electric Demand Power '[W'](Hourly) ]]/1000</f>
        <v>11.045462594931159</v>
      </c>
    </row>
    <row r="174" spans="1:3" x14ac:dyDescent="0.25">
      <c r="A174" s="9" t="s">
        <v>125</v>
      </c>
      <c r="B174" s="12">
        <v>10997.407618033007</v>
      </c>
      <c r="C174">
        <f>SAFADModel_final_000033[[#This Row],[Whole Building:Facility Total Electric Demand Power '[W'](Hourly) ]]/1000</f>
        <v>10.997407618033007</v>
      </c>
    </row>
    <row r="175" spans="1:3" x14ac:dyDescent="0.25">
      <c r="A175" s="9" t="s">
        <v>126</v>
      </c>
      <c r="B175" s="12">
        <v>10986.608798556947</v>
      </c>
      <c r="C175">
        <f>SAFADModel_final_000033[[#This Row],[Whole Building:Facility Total Electric Demand Power '[W'](Hourly) ]]/1000</f>
        <v>10.986608798556947</v>
      </c>
    </row>
    <row r="176" spans="1:3" x14ac:dyDescent="0.25">
      <c r="A176" s="9" t="s">
        <v>127</v>
      </c>
      <c r="B176" s="12">
        <v>11038.946526150452</v>
      </c>
      <c r="C176">
        <f>SAFADModel_final_000033[[#This Row],[Whole Building:Facility Total Electric Demand Power '[W'](Hourly) ]]/1000</f>
        <v>11.038946526150452</v>
      </c>
    </row>
    <row r="177" spans="1:3" x14ac:dyDescent="0.25">
      <c r="A177" s="9" t="s">
        <v>128</v>
      </c>
      <c r="B177" s="12">
        <v>39702.796993221396</v>
      </c>
      <c r="C177">
        <f>SAFADModel_final_000033[[#This Row],[Whole Building:Facility Total Electric Demand Power '[W'](Hourly) ]]/1000</f>
        <v>39.702796993221398</v>
      </c>
    </row>
    <row r="178" spans="1:3" x14ac:dyDescent="0.25">
      <c r="A178" s="9" t="s">
        <v>129</v>
      </c>
      <c r="B178" s="12">
        <v>62891.510593534134</v>
      </c>
      <c r="C178">
        <f>SAFADModel_final_000033[[#This Row],[Whole Building:Facility Total Electric Demand Power '[W'](Hourly) ]]/1000</f>
        <v>62.891510593534136</v>
      </c>
    </row>
    <row r="179" spans="1:3" x14ac:dyDescent="0.25">
      <c r="A179" s="9" t="s">
        <v>130</v>
      </c>
      <c r="B179" s="12">
        <v>147803.39509540965</v>
      </c>
      <c r="C179">
        <f>SAFADModel_final_000033[[#This Row],[Whole Building:Facility Total Electric Demand Power '[W'](Hourly) ]]/1000</f>
        <v>147.80339509540966</v>
      </c>
    </row>
    <row r="180" spans="1:3" x14ac:dyDescent="0.25">
      <c r="A180" s="9" t="s">
        <v>131</v>
      </c>
      <c r="B180" s="12">
        <v>158023.686273995</v>
      </c>
      <c r="C180">
        <f>SAFADModel_final_000033[[#This Row],[Whole Building:Facility Total Electric Demand Power '[W'](Hourly) ]]/1000</f>
        <v>158.023686273995</v>
      </c>
    </row>
    <row r="181" spans="1:3" x14ac:dyDescent="0.25">
      <c r="A181" s="9" t="s">
        <v>132</v>
      </c>
      <c r="B181" s="12">
        <v>234631.42894524548</v>
      </c>
      <c r="C181">
        <f>SAFADModel_final_000033[[#This Row],[Whole Building:Facility Total Electric Demand Power '[W'](Hourly) ]]/1000</f>
        <v>234.63142894524549</v>
      </c>
    </row>
    <row r="182" spans="1:3" x14ac:dyDescent="0.25">
      <c r="A182" s="9" t="s">
        <v>133</v>
      </c>
      <c r="B182" s="12">
        <v>239430.54342964836</v>
      </c>
      <c r="C182">
        <f>SAFADModel_final_000033[[#This Row],[Whole Building:Facility Total Electric Demand Power '[W'](Hourly) ]]/1000</f>
        <v>239.43054342964837</v>
      </c>
    </row>
    <row r="183" spans="1:3" x14ac:dyDescent="0.25">
      <c r="A183" s="9" t="s">
        <v>134</v>
      </c>
      <c r="B183" s="12">
        <v>242857.49376460479</v>
      </c>
      <c r="C183">
        <f>SAFADModel_final_000033[[#This Row],[Whole Building:Facility Total Electric Demand Power '[W'](Hourly) ]]/1000</f>
        <v>242.85749376460478</v>
      </c>
    </row>
    <row r="184" spans="1:3" x14ac:dyDescent="0.25">
      <c r="A184" s="9" t="s">
        <v>135</v>
      </c>
      <c r="B184" s="12">
        <v>248386.28456888595</v>
      </c>
      <c r="C184">
        <f>SAFADModel_final_000033[[#This Row],[Whole Building:Facility Total Electric Demand Power '[W'](Hourly) ]]/1000</f>
        <v>248.38628456888594</v>
      </c>
    </row>
    <row r="185" spans="1:3" x14ac:dyDescent="0.25">
      <c r="A185" s="9" t="s">
        <v>136</v>
      </c>
      <c r="B185" s="12">
        <v>235601.1840190861</v>
      </c>
      <c r="C185">
        <f>SAFADModel_final_000033[[#This Row],[Whole Building:Facility Total Electric Demand Power '[W'](Hourly) ]]/1000</f>
        <v>235.60118401908611</v>
      </c>
    </row>
    <row r="186" spans="1:3" x14ac:dyDescent="0.25">
      <c r="A186" s="9" t="s">
        <v>137</v>
      </c>
      <c r="B186" s="12">
        <v>214608.39202361042</v>
      </c>
      <c r="C186">
        <f>SAFADModel_final_000033[[#This Row],[Whole Building:Facility Total Electric Demand Power '[W'](Hourly) ]]/1000</f>
        <v>214.60839202361041</v>
      </c>
    </row>
    <row r="187" spans="1:3" x14ac:dyDescent="0.25">
      <c r="A187" s="9" t="s">
        <v>138</v>
      </c>
      <c r="B187" s="12">
        <v>75044.494554831341</v>
      </c>
      <c r="C187">
        <f>SAFADModel_final_000033[[#This Row],[Whole Building:Facility Total Electric Demand Power '[W'](Hourly) ]]/1000</f>
        <v>75.044494554831346</v>
      </c>
    </row>
    <row r="188" spans="1:3" x14ac:dyDescent="0.25">
      <c r="A188" s="9" t="s">
        <v>139</v>
      </c>
      <c r="B188" s="12">
        <v>37164.396443487472</v>
      </c>
      <c r="C188">
        <f>SAFADModel_final_000033[[#This Row],[Whole Building:Facility Total Electric Demand Power '[W'](Hourly) ]]/1000</f>
        <v>37.164396443487469</v>
      </c>
    </row>
    <row r="189" spans="1:3" x14ac:dyDescent="0.25">
      <c r="A189" s="9" t="s">
        <v>140</v>
      </c>
      <c r="B189" s="12">
        <v>15031.218324168025</v>
      </c>
      <c r="C189">
        <f>SAFADModel_final_000033[[#This Row],[Whole Building:Facility Total Electric Demand Power '[W'](Hourly) ]]/1000</f>
        <v>15.031218324168025</v>
      </c>
    </row>
    <row r="190" spans="1:3" x14ac:dyDescent="0.25">
      <c r="A190" s="9" t="s">
        <v>141</v>
      </c>
      <c r="B190" s="12">
        <v>11556.346147916136</v>
      </c>
      <c r="C190">
        <f>SAFADModel_final_000033[[#This Row],[Whole Building:Facility Total Electric Demand Power '[W'](Hourly) ]]/1000</f>
        <v>11.556346147916136</v>
      </c>
    </row>
    <row r="191" spans="1:3" x14ac:dyDescent="0.25">
      <c r="A191" s="9" t="s">
        <v>142</v>
      </c>
      <c r="B191" s="12">
        <v>11145.896661466244</v>
      </c>
      <c r="C191">
        <f>SAFADModel_final_000033[[#This Row],[Whole Building:Facility Total Electric Demand Power '[W'](Hourly) ]]/1000</f>
        <v>11.145896661466244</v>
      </c>
    </row>
    <row r="192" spans="1:3" x14ac:dyDescent="0.25">
      <c r="A192" s="9" t="s">
        <v>143</v>
      </c>
      <c r="B192" s="12">
        <v>11147.407508592774</v>
      </c>
      <c r="C192">
        <f>SAFADModel_final_000033[[#This Row],[Whole Building:Facility Total Electric Demand Power '[W'](Hourly) ]]/1000</f>
        <v>11.147407508592774</v>
      </c>
    </row>
    <row r="193" spans="1:3" x14ac:dyDescent="0.25">
      <c r="A193" s="9" t="s">
        <v>144</v>
      </c>
      <c r="B193" s="12">
        <v>11135.504880459268</v>
      </c>
      <c r="C193">
        <f>SAFADModel_final_000033[[#This Row],[Whole Building:Facility Total Electric Demand Power '[W'](Hourly) ]]/1000</f>
        <v>11.135504880459267</v>
      </c>
    </row>
    <row r="194" spans="1:3" x14ac:dyDescent="0.25">
      <c r="A194" s="9" t="s">
        <v>145</v>
      </c>
      <c r="B194" s="12">
        <v>11118.292228881539</v>
      </c>
      <c r="C194">
        <f>SAFADModel_final_000033[[#This Row],[Whole Building:Facility Total Electric Demand Power '[W'](Hourly) ]]/1000</f>
        <v>11.11829222888154</v>
      </c>
    </row>
    <row r="195" spans="1:3" x14ac:dyDescent="0.25">
      <c r="A195" s="9" t="s">
        <v>146</v>
      </c>
      <c r="B195" s="12">
        <v>11098.734425601831</v>
      </c>
      <c r="C195">
        <f>SAFADModel_final_000033[[#This Row],[Whole Building:Facility Total Electric Demand Power '[W'](Hourly) ]]/1000</f>
        <v>11.098734425601831</v>
      </c>
    </row>
    <row r="196" spans="1:3" x14ac:dyDescent="0.25">
      <c r="A196" s="9" t="s">
        <v>147</v>
      </c>
      <c r="B196" s="12">
        <v>11078.874908816724</v>
      </c>
      <c r="C196">
        <f>SAFADModel_final_000033[[#This Row],[Whole Building:Facility Total Electric Demand Power '[W'](Hourly) ]]/1000</f>
        <v>11.078874908816724</v>
      </c>
    </row>
    <row r="197" spans="1:3" x14ac:dyDescent="0.25">
      <c r="A197" s="9" t="s">
        <v>148</v>
      </c>
      <c r="B197" s="12">
        <v>11060.194427348129</v>
      </c>
      <c r="C197">
        <f>SAFADModel_final_000033[[#This Row],[Whole Building:Facility Total Electric Demand Power '[W'](Hourly) ]]/1000</f>
        <v>11.060194427348129</v>
      </c>
    </row>
    <row r="198" spans="1:3" x14ac:dyDescent="0.25">
      <c r="A198" s="9" t="s">
        <v>149</v>
      </c>
      <c r="B198" s="12">
        <v>11039.434864488177</v>
      </c>
      <c r="C198">
        <f>SAFADModel_final_000033[[#This Row],[Whole Building:Facility Total Electric Demand Power '[W'](Hourly) ]]/1000</f>
        <v>11.039434864488177</v>
      </c>
    </row>
    <row r="199" spans="1:3" x14ac:dyDescent="0.25">
      <c r="A199" s="9" t="s">
        <v>150</v>
      </c>
      <c r="B199" s="12">
        <v>11049.898029234973</v>
      </c>
      <c r="C199">
        <f>SAFADModel_final_000033[[#This Row],[Whole Building:Facility Total Electric Demand Power '[W'](Hourly) ]]/1000</f>
        <v>11.049898029234974</v>
      </c>
    </row>
    <row r="200" spans="1:3" x14ac:dyDescent="0.25">
      <c r="A200" s="9" t="s">
        <v>151</v>
      </c>
      <c r="B200" s="12">
        <v>11089.524784905589</v>
      </c>
      <c r="C200">
        <f>SAFADModel_final_000033[[#This Row],[Whole Building:Facility Total Electric Demand Power '[W'](Hourly) ]]/1000</f>
        <v>11.089524784905588</v>
      </c>
    </row>
    <row r="201" spans="1:3" x14ac:dyDescent="0.25">
      <c r="A201" s="9" t="s">
        <v>152</v>
      </c>
      <c r="B201" s="12">
        <v>11144.906623171453</v>
      </c>
      <c r="C201">
        <f>SAFADModel_final_000033[[#This Row],[Whole Building:Facility Total Electric Demand Power '[W'](Hourly) ]]/1000</f>
        <v>11.144906623171453</v>
      </c>
    </row>
    <row r="202" spans="1:3" x14ac:dyDescent="0.25">
      <c r="A202" s="9" t="s">
        <v>153</v>
      </c>
      <c r="B202" s="12">
        <v>11175.628766638643</v>
      </c>
      <c r="C202">
        <f>SAFADModel_final_000033[[#This Row],[Whole Building:Facility Total Electric Demand Power '[W'](Hourly) ]]/1000</f>
        <v>11.175628766638644</v>
      </c>
    </row>
    <row r="203" spans="1:3" x14ac:dyDescent="0.25">
      <c r="A203" s="9" t="s">
        <v>154</v>
      </c>
      <c r="B203" s="12">
        <v>11219.239462062025</v>
      </c>
      <c r="C203">
        <f>SAFADModel_final_000033[[#This Row],[Whole Building:Facility Total Electric Demand Power '[W'](Hourly) ]]/1000</f>
        <v>11.219239462062026</v>
      </c>
    </row>
    <row r="204" spans="1:3" x14ac:dyDescent="0.25">
      <c r="A204" s="9" t="s">
        <v>155</v>
      </c>
      <c r="B204" s="12">
        <v>11288.502248516095</v>
      </c>
      <c r="C204">
        <f>SAFADModel_final_000033[[#This Row],[Whole Building:Facility Total Electric Demand Power '[W'](Hourly) ]]/1000</f>
        <v>11.288502248516096</v>
      </c>
    </row>
    <row r="205" spans="1:3" x14ac:dyDescent="0.25">
      <c r="A205" s="9" t="s">
        <v>156</v>
      </c>
      <c r="B205" s="12">
        <v>11322.179966767222</v>
      </c>
      <c r="C205">
        <f>SAFADModel_final_000033[[#This Row],[Whole Building:Facility Total Electric Demand Power '[W'](Hourly) ]]/1000</f>
        <v>11.322179966767223</v>
      </c>
    </row>
    <row r="206" spans="1:3" x14ac:dyDescent="0.25">
      <c r="A206" s="9" t="s">
        <v>157</v>
      </c>
      <c r="B206" s="12">
        <v>11325.222109177177</v>
      </c>
      <c r="C206">
        <f>SAFADModel_final_000033[[#This Row],[Whole Building:Facility Total Electric Demand Power '[W'](Hourly) ]]/1000</f>
        <v>11.325222109177178</v>
      </c>
    </row>
    <row r="207" spans="1:3" x14ac:dyDescent="0.25">
      <c r="A207" s="9" t="s">
        <v>158</v>
      </c>
      <c r="B207" s="12">
        <v>11316.734692329459</v>
      </c>
      <c r="C207">
        <f>SAFADModel_final_000033[[#This Row],[Whole Building:Facility Total Electric Demand Power '[W'](Hourly) ]]/1000</f>
        <v>11.31673469232946</v>
      </c>
    </row>
    <row r="208" spans="1:3" x14ac:dyDescent="0.25">
      <c r="A208" s="9" t="s">
        <v>159</v>
      </c>
      <c r="B208" s="12">
        <v>11302.367140306689</v>
      </c>
      <c r="C208">
        <f>SAFADModel_final_000033[[#This Row],[Whole Building:Facility Total Electric Demand Power '[W'](Hourly) ]]/1000</f>
        <v>11.302367140306689</v>
      </c>
    </row>
    <row r="209" spans="1:3" x14ac:dyDescent="0.25">
      <c r="A209" s="9" t="s">
        <v>160</v>
      </c>
      <c r="B209" s="12">
        <v>11284.198135479897</v>
      </c>
      <c r="C209">
        <f>SAFADModel_final_000033[[#This Row],[Whole Building:Facility Total Electric Demand Power '[W'](Hourly) ]]/1000</f>
        <v>11.284198135479897</v>
      </c>
    </row>
    <row r="210" spans="1:3" x14ac:dyDescent="0.25">
      <c r="A210" s="9" t="s">
        <v>161</v>
      </c>
      <c r="B210" s="12">
        <v>11263.62081150355</v>
      </c>
      <c r="C210">
        <f>SAFADModel_final_000033[[#This Row],[Whole Building:Facility Total Electric Demand Power '[W'](Hourly) ]]/1000</f>
        <v>11.26362081150355</v>
      </c>
    </row>
    <row r="211" spans="1:3" x14ac:dyDescent="0.25">
      <c r="A211" s="9" t="s">
        <v>162</v>
      </c>
      <c r="B211" s="12">
        <v>11243.626803261117</v>
      </c>
      <c r="C211">
        <f>SAFADModel_final_000033[[#This Row],[Whole Building:Facility Total Electric Demand Power '[W'](Hourly) ]]/1000</f>
        <v>11.243626803261117</v>
      </c>
    </row>
    <row r="212" spans="1:3" x14ac:dyDescent="0.25">
      <c r="A212" s="9" t="s">
        <v>163</v>
      </c>
      <c r="B212" s="12">
        <v>11220.537356008763</v>
      </c>
      <c r="C212">
        <f>SAFADModel_final_000033[[#This Row],[Whole Building:Facility Total Electric Demand Power '[W'](Hourly) ]]/1000</f>
        <v>11.220537356008762</v>
      </c>
    </row>
    <row r="213" spans="1:3" x14ac:dyDescent="0.25">
      <c r="A213" s="9" t="s">
        <v>164</v>
      </c>
      <c r="B213" s="12">
        <v>11199.137494036271</v>
      </c>
      <c r="C213">
        <f>SAFADModel_final_000033[[#This Row],[Whole Building:Facility Total Electric Demand Power '[W'](Hourly) ]]/1000</f>
        <v>11.199137494036272</v>
      </c>
    </row>
    <row r="214" spans="1:3" x14ac:dyDescent="0.25">
      <c r="A214" s="9" t="s">
        <v>165</v>
      </c>
      <c r="B214" s="12">
        <v>11177.434719066643</v>
      </c>
      <c r="C214">
        <f>SAFADModel_final_000033[[#This Row],[Whole Building:Facility Total Electric Demand Power '[W'](Hourly) ]]/1000</f>
        <v>11.177434719066643</v>
      </c>
    </row>
    <row r="215" spans="1:3" x14ac:dyDescent="0.25">
      <c r="A215" s="9" t="s">
        <v>166</v>
      </c>
      <c r="B215" s="12">
        <v>11148.641830452993</v>
      </c>
      <c r="C215">
        <f>SAFADModel_final_000033[[#This Row],[Whole Building:Facility Total Electric Demand Power '[W'](Hourly) ]]/1000</f>
        <v>11.148641830452993</v>
      </c>
    </row>
    <row r="216" spans="1:3" x14ac:dyDescent="0.25">
      <c r="A216" s="9" t="s">
        <v>167</v>
      </c>
      <c r="B216" s="12">
        <v>11121.745600172375</v>
      </c>
      <c r="C216">
        <f>SAFADModel_final_000033[[#This Row],[Whole Building:Facility Total Electric Demand Power '[W'](Hourly) ]]/1000</f>
        <v>11.121745600172375</v>
      </c>
    </row>
    <row r="217" spans="1:3" x14ac:dyDescent="0.25">
      <c r="A217" s="9" t="s">
        <v>168</v>
      </c>
      <c r="B217" s="12">
        <v>11098.976849531502</v>
      </c>
      <c r="C217">
        <f>SAFADModel_final_000033[[#This Row],[Whole Building:Facility Total Electric Demand Power '[W'](Hourly) ]]/1000</f>
        <v>11.098976849531502</v>
      </c>
    </row>
    <row r="218" spans="1:3" x14ac:dyDescent="0.25">
      <c r="A218" s="9" t="s">
        <v>169</v>
      </c>
      <c r="B218" s="12">
        <v>11081.687101134705</v>
      </c>
      <c r="C218">
        <f>SAFADModel_final_000033[[#This Row],[Whole Building:Facility Total Electric Demand Power '[W'](Hourly) ]]/1000</f>
        <v>11.081687101134705</v>
      </c>
    </row>
    <row r="219" spans="1:3" x14ac:dyDescent="0.25">
      <c r="A219" s="9" t="s">
        <v>170</v>
      </c>
      <c r="B219" s="12">
        <v>11067.000538048325</v>
      </c>
      <c r="C219">
        <f>SAFADModel_final_000033[[#This Row],[Whole Building:Facility Total Electric Demand Power '[W'](Hourly) ]]/1000</f>
        <v>11.067000538048326</v>
      </c>
    </row>
    <row r="220" spans="1:3" x14ac:dyDescent="0.25">
      <c r="A220" s="9" t="s">
        <v>171</v>
      </c>
      <c r="B220" s="12">
        <v>11054.510586791934</v>
      </c>
      <c r="C220">
        <f>SAFADModel_final_000033[[#This Row],[Whole Building:Facility Total Electric Demand Power '[W'](Hourly) ]]/1000</f>
        <v>11.054510586791933</v>
      </c>
    </row>
    <row r="221" spans="1:3" x14ac:dyDescent="0.25">
      <c r="A221" s="9" t="s">
        <v>172</v>
      </c>
      <c r="B221" s="12">
        <v>11046.080645697308</v>
      </c>
      <c r="C221">
        <f>SAFADModel_final_000033[[#This Row],[Whole Building:Facility Total Electric Demand Power '[W'](Hourly) ]]/1000</f>
        <v>11.046080645697307</v>
      </c>
    </row>
    <row r="222" spans="1:3" x14ac:dyDescent="0.25">
      <c r="A222" s="9" t="s">
        <v>173</v>
      </c>
      <c r="B222" s="12">
        <v>11039.540884799435</v>
      </c>
      <c r="C222">
        <f>SAFADModel_final_000033[[#This Row],[Whole Building:Facility Total Electric Demand Power '[W'](Hourly) ]]/1000</f>
        <v>11.039540884799434</v>
      </c>
    </row>
    <row r="223" spans="1:3" x14ac:dyDescent="0.25">
      <c r="A223" s="9" t="s">
        <v>174</v>
      </c>
      <c r="B223" s="12">
        <v>11051.526003479556</v>
      </c>
      <c r="C223">
        <f>SAFADModel_final_000033[[#This Row],[Whole Building:Facility Total Electric Demand Power '[W'](Hourly) ]]/1000</f>
        <v>11.051526003479555</v>
      </c>
    </row>
    <row r="224" spans="1:3" x14ac:dyDescent="0.25">
      <c r="A224" s="9" t="s">
        <v>175</v>
      </c>
      <c r="B224" s="12">
        <v>11106.250280224116</v>
      </c>
      <c r="C224">
        <f>SAFADModel_final_000033[[#This Row],[Whole Building:Facility Total Electric Demand Power '[W'](Hourly) ]]/1000</f>
        <v>11.106250280224115</v>
      </c>
    </row>
    <row r="225" spans="1:3" x14ac:dyDescent="0.25">
      <c r="A225" s="9" t="s">
        <v>176</v>
      </c>
      <c r="B225" s="12">
        <v>33744.025117844947</v>
      </c>
      <c r="C225">
        <f>SAFADModel_final_000033[[#This Row],[Whole Building:Facility Total Electric Demand Power '[W'](Hourly) ]]/1000</f>
        <v>33.744025117844949</v>
      </c>
    </row>
    <row r="226" spans="1:3" x14ac:dyDescent="0.25">
      <c r="A226" s="9" t="s">
        <v>177</v>
      </c>
      <c r="B226" s="12">
        <v>111237.77340730687</v>
      </c>
      <c r="C226">
        <f>SAFADModel_final_000033[[#This Row],[Whole Building:Facility Total Electric Demand Power '[W'](Hourly) ]]/1000</f>
        <v>111.23777340730688</v>
      </c>
    </row>
    <row r="227" spans="1:3" x14ac:dyDescent="0.25">
      <c r="A227" s="9" t="s">
        <v>178</v>
      </c>
      <c r="B227" s="12">
        <v>181278.95299195763</v>
      </c>
      <c r="C227">
        <f>SAFADModel_final_000033[[#This Row],[Whole Building:Facility Total Electric Demand Power '[W'](Hourly) ]]/1000</f>
        <v>181.27895299195762</v>
      </c>
    </row>
    <row r="228" spans="1:3" x14ac:dyDescent="0.25">
      <c r="A228" s="9" t="s">
        <v>179</v>
      </c>
      <c r="B228" s="12">
        <v>217419.87596368886</v>
      </c>
      <c r="C228">
        <f>SAFADModel_final_000033[[#This Row],[Whole Building:Facility Total Electric Demand Power '[W'](Hourly) ]]/1000</f>
        <v>217.41987596368887</v>
      </c>
    </row>
    <row r="229" spans="1:3" x14ac:dyDescent="0.25">
      <c r="A229" s="9" t="s">
        <v>180</v>
      </c>
      <c r="B229" s="12">
        <v>255032.81812489312</v>
      </c>
      <c r="C229">
        <f>SAFADModel_final_000033[[#This Row],[Whole Building:Facility Total Electric Demand Power '[W'](Hourly) ]]/1000</f>
        <v>255.03281812489311</v>
      </c>
    </row>
    <row r="230" spans="1:3" x14ac:dyDescent="0.25">
      <c r="A230" s="9" t="s">
        <v>181</v>
      </c>
      <c r="B230" s="12">
        <v>256185.76330000942</v>
      </c>
      <c r="C230">
        <f>SAFADModel_final_000033[[#This Row],[Whole Building:Facility Total Electric Demand Power '[W'](Hourly) ]]/1000</f>
        <v>256.1857633000094</v>
      </c>
    </row>
    <row r="231" spans="1:3" x14ac:dyDescent="0.25">
      <c r="A231" s="9" t="s">
        <v>182</v>
      </c>
      <c r="B231" s="12">
        <v>244841.36061709558</v>
      </c>
      <c r="C231">
        <f>SAFADModel_final_000033[[#This Row],[Whole Building:Facility Total Electric Demand Power '[W'](Hourly) ]]/1000</f>
        <v>244.84136061709557</v>
      </c>
    </row>
    <row r="232" spans="1:3" x14ac:dyDescent="0.25">
      <c r="A232" s="9" t="s">
        <v>183</v>
      </c>
      <c r="B232" s="12">
        <v>249740.40130521994</v>
      </c>
      <c r="C232">
        <f>SAFADModel_final_000033[[#This Row],[Whole Building:Facility Total Electric Demand Power '[W'](Hourly) ]]/1000</f>
        <v>249.74040130521993</v>
      </c>
    </row>
    <row r="233" spans="1:3" x14ac:dyDescent="0.25">
      <c r="A233" s="9" t="s">
        <v>184</v>
      </c>
      <c r="B233" s="12">
        <v>221716.58984602397</v>
      </c>
      <c r="C233">
        <f>SAFADModel_final_000033[[#This Row],[Whole Building:Facility Total Electric Demand Power '[W'](Hourly) ]]/1000</f>
        <v>221.71658984602396</v>
      </c>
    </row>
    <row r="234" spans="1:3" x14ac:dyDescent="0.25">
      <c r="A234" s="9" t="s">
        <v>185</v>
      </c>
      <c r="B234" s="12">
        <v>122364.77692848585</v>
      </c>
      <c r="C234">
        <f>SAFADModel_final_000033[[#This Row],[Whole Building:Facility Total Electric Demand Power '[W'](Hourly) ]]/1000</f>
        <v>122.36477692848585</v>
      </c>
    </row>
    <row r="235" spans="1:3" x14ac:dyDescent="0.25">
      <c r="A235" s="9" t="s">
        <v>186</v>
      </c>
      <c r="B235" s="12">
        <v>68749.118153744465</v>
      </c>
      <c r="C235">
        <f>SAFADModel_final_000033[[#This Row],[Whole Building:Facility Total Electric Demand Power '[W'](Hourly) ]]/1000</f>
        <v>68.749118153744462</v>
      </c>
    </row>
    <row r="236" spans="1:3" x14ac:dyDescent="0.25">
      <c r="A236" s="9" t="s">
        <v>187</v>
      </c>
      <c r="B236" s="12">
        <v>30788.079071327458</v>
      </c>
      <c r="C236">
        <f>SAFADModel_final_000033[[#This Row],[Whole Building:Facility Total Electric Demand Power '[W'](Hourly) ]]/1000</f>
        <v>30.788079071327459</v>
      </c>
    </row>
    <row r="237" spans="1:3" x14ac:dyDescent="0.25">
      <c r="A237" s="9" t="s">
        <v>188</v>
      </c>
      <c r="B237" s="12">
        <v>11939.583471047939</v>
      </c>
      <c r="C237">
        <f>SAFADModel_final_000033[[#This Row],[Whole Building:Facility Total Electric Demand Power '[W'](Hourly) ]]/1000</f>
        <v>11.939583471047939</v>
      </c>
    </row>
    <row r="238" spans="1:3" x14ac:dyDescent="0.25">
      <c r="A238" s="9" t="s">
        <v>189</v>
      </c>
      <c r="B238" s="12">
        <v>11508.179199891054</v>
      </c>
      <c r="C238">
        <f>SAFADModel_final_000033[[#This Row],[Whole Building:Facility Total Electric Demand Power '[W'](Hourly) ]]/1000</f>
        <v>11.508179199891053</v>
      </c>
    </row>
    <row r="239" spans="1:3" x14ac:dyDescent="0.25">
      <c r="A239" s="9" t="s">
        <v>190</v>
      </c>
      <c r="B239" s="12">
        <v>11091.013242307929</v>
      </c>
      <c r="C239">
        <f>SAFADModel_final_000033[[#This Row],[Whole Building:Facility Total Electric Demand Power '[W'](Hourly) ]]/1000</f>
        <v>11.091013242307929</v>
      </c>
    </row>
    <row r="240" spans="1:3" x14ac:dyDescent="0.25">
      <c r="A240" s="9" t="s">
        <v>191</v>
      </c>
      <c r="B240" s="12">
        <v>11090.059512717577</v>
      </c>
      <c r="C240">
        <f>SAFADModel_final_000033[[#This Row],[Whole Building:Facility Total Electric Demand Power '[W'](Hourly) ]]/1000</f>
        <v>11.090059512717577</v>
      </c>
    </row>
    <row r="241" spans="1:3" x14ac:dyDescent="0.25">
      <c r="A241" s="9" t="s">
        <v>192</v>
      </c>
      <c r="B241" s="12">
        <v>11084.070648972505</v>
      </c>
      <c r="C241">
        <f>SAFADModel_final_000033[[#This Row],[Whole Building:Facility Total Electric Demand Power '[W'](Hourly) ]]/1000</f>
        <v>11.084070648972505</v>
      </c>
    </row>
    <row r="242" spans="1:3" x14ac:dyDescent="0.25">
      <c r="A242" s="9" t="s">
        <v>193</v>
      </c>
      <c r="B242" s="12">
        <v>11075.949065621535</v>
      </c>
      <c r="C242">
        <f>SAFADModel_final_000033[[#This Row],[Whole Building:Facility Total Electric Demand Power '[W'](Hourly) ]]/1000</f>
        <v>11.075949065621534</v>
      </c>
    </row>
    <row r="243" spans="1:3" x14ac:dyDescent="0.25">
      <c r="A243" s="9" t="s">
        <v>194</v>
      </c>
      <c r="B243" s="12">
        <v>11074.462794375468</v>
      </c>
      <c r="C243">
        <f>SAFADModel_final_000033[[#This Row],[Whole Building:Facility Total Electric Demand Power '[W'](Hourly) ]]/1000</f>
        <v>11.074462794375467</v>
      </c>
    </row>
    <row r="244" spans="1:3" x14ac:dyDescent="0.25">
      <c r="A244" s="9" t="s">
        <v>195</v>
      </c>
      <c r="B244" s="12">
        <v>11051.553446985863</v>
      </c>
      <c r="C244">
        <f>SAFADModel_final_000033[[#This Row],[Whole Building:Facility Total Electric Demand Power '[W'](Hourly) ]]/1000</f>
        <v>11.051553446985864</v>
      </c>
    </row>
    <row r="245" spans="1:3" x14ac:dyDescent="0.25">
      <c r="A245" s="9" t="s">
        <v>196</v>
      </c>
      <c r="B245" s="12">
        <v>10999.113556128796</v>
      </c>
      <c r="C245">
        <f>SAFADModel_final_000033[[#This Row],[Whole Building:Facility Total Electric Demand Power '[W'](Hourly) ]]/1000</f>
        <v>10.999113556128796</v>
      </c>
    </row>
    <row r="246" spans="1:3" x14ac:dyDescent="0.25">
      <c r="A246" s="9" t="s">
        <v>197</v>
      </c>
      <c r="B246" s="12">
        <v>10930.41161368043</v>
      </c>
      <c r="C246">
        <f>SAFADModel_final_000033[[#This Row],[Whole Building:Facility Total Electric Demand Power '[W'](Hourly) ]]/1000</f>
        <v>10.93041161368043</v>
      </c>
    </row>
    <row r="247" spans="1:3" x14ac:dyDescent="0.25">
      <c r="A247" s="9" t="s">
        <v>198</v>
      </c>
      <c r="B247" s="12">
        <v>10915.338582453636</v>
      </c>
      <c r="C247">
        <f>SAFADModel_final_000033[[#This Row],[Whole Building:Facility Total Electric Demand Power '[W'](Hourly) ]]/1000</f>
        <v>10.915338582453636</v>
      </c>
    </row>
    <row r="248" spans="1:3" x14ac:dyDescent="0.25">
      <c r="A248" s="9" t="s">
        <v>199</v>
      </c>
      <c r="B248" s="12">
        <v>10996.267933233372</v>
      </c>
      <c r="C248">
        <f>SAFADModel_final_000033[[#This Row],[Whole Building:Facility Total Electric Demand Power '[W'](Hourly) ]]/1000</f>
        <v>10.996267933233371</v>
      </c>
    </row>
    <row r="249" spans="1:3" x14ac:dyDescent="0.25">
      <c r="A249" s="9" t="s">
        <v>200</v>
      </c>
      <c r="B249" s="12">
        <v>30753.200390221929</v>
      </c>
      <c r="C249">
        <f>SAFADModel_final_000033[[#This Row],[Whole Building:Facility Total Electric Demand Power '[W'](Hourly) ]]/1000</f>
        <v>30.753200390221931</v>
      </c>
    </row>
    <row r="250" spans="1:3" x14ac:dyDescent="0.25">
      <c r="A250" s="9" t="s">
        <v>201</v>
      </c>
      <c r="B250" s="12">
        <v>156358.35805778365</v>
      </c>
      <c r="C250">
        <f>SAFADModel_final_000033[[#This Row],[Whole Building:Facility Total Electric Demand Power '[W'](Hourly) ]]/1000</f>
        <v>156.35835805778365</v>
      </c>
    </row>
    <row r="251" spans="1:3" x14ac:dyDescent="0.25">
      <c r="A251" s="9" t="s">
        <v>202</v>
      </c>
      <c r="B251" s="12">
        <v>206088.14346277923</v>
      </c>
      <c r="C251">
        <f>SAFADModel_final_000033[[#This Row],[Whole Building:Facility Total Electric Demand Power '[W'](Hourly) ]]/1000</f>
        <v>206.08814346277924</v>
      </c>
    </row>
    <row r="252" spans="1:3" x14ac:dyDescent="0.25">
      <c r="A252" s="9" t="s">
        <v>203</v>
      </c>
      <c r="B252" s="12">
        <v>229383.88214816389</v>
      </c>
      <c r="C252">
        <f>SAFADModel_final_000033[[#This Row],[Whole Building:Facility Total Electric Demand Power '[W'](Hourly) ]]/1000</f>
        <v>229.38388214816388</v>
      </c>
    </row>
    <row r="253" spans="1:3" x14ac:dyDescent="0.25">
      <c r="A253" s="9" t="s">
        <v>204</v>
      </c>
      <c r="B253" s="12">
        <v>229786.5478033094</v>
      </c>
      <c r="C253">
        <f>SAFADModel_final_000033[[#This Row],[Whole Building:Facility Total Electric Demand Power '[W'](Hourly) ]]/1000</f>
        <v>229.78654780330939</v>
      </c>
    </row>
    <row r="254" spans="1:3" x14ac:dyDescent="0.25">
      <c r="A254" s="9" t="s">
        <v>205</v>
      </c>
      <c r="B254" s="12">
        <v>231910.24295818686</v>
      </c>
      <c r="C254">
        <f>SAFADModel_final_000033[[#This Row],[Whole Building:Facility Total Electric Demand Power '[W'](Hourly) ]]/1000</f>
        <v>231.91024295818687</v>
      </c>
    </row>
    <row r="255" spans="1:3" x14ac:dyDescent="0.25">
      <c r="A255" s="9" t="s">
        <v>206</v>
      </c>
      <c r="B255" s="12">
        <v>248851.91965457491</v>
      </c>
      <c r="C255">
        <f>SAFADModel_final_000033[[#This Row],[Whole Building:Facility Total Electric Demand Power '[W'](Hourly) ]]/1000</f>
        <v>248.85191965457491</v>
      </c>
    </row>
    <row r="256" spans="1:3" x14ac:dyDescent="0.25">
      <c r="A256" s="9" t="s">
        <v>207</v>
      </c>
      <c r="B256" s="12">
        <v>260518.36924001199</v>
      </c>
      <c r="C256">
        <f>SAFADModel_final_000033[[#This Row],[Whole Building:Facility Total Electric Demand Power '[W'](Hourly) ]]/1000</f>
        <v>260.51836924001196</v>
      </c>
    </row>
    <row r="257" spans="1:3" x14ac:dyDescent="0.25">
      <c r="A257" s="9" t="s">
        <v>208</v>
      </c>
      <c r="B257" s="12">
        <v>258379.59738322641</v>
      </c>
      <c r="C257">
        <f>SAFADModel_final_000033[[#This Row],[Whole Building:Facility Total Electric Demand Power '[W'](Hourly) ]]/1000</f>
        <v>258.37959738322644</v>
      </c>
    </row>
    <row r="258" spans="1:3" x14ac:dyDescent="0.25">
      <c r="A258" s="9" t="s">
        <v>209</v>
      </c>
      <c r="B258" s="12">
        <v>237565.33536459706</v>
      </c>
      <c r="C258">
        <f>SAFADModel_final_000033[[#This Row],[Whole Building:Facility Total Electric Demand Power '[W'](Hourly) ]]/1000</f>
        <v>237.56533536459708</v>
      </c>
    </row>
    <row r="259" spans="1:3" x14ac:dyDescent="0.25">
      <c r="A259" s="9" t="s">
        <v>210</v>
      </c>
      <c r="B259" s="12">
        <v>112863.19886699563</v>
      </c>
      <c r="C259">
        <f>SAFADModel_final_000033[[#This Row],[Whole Building:Facility Total Electric Demand Power '[W'](Hourly) ]]/1000</f>
        <v>112.86319886699563</v>
      </c>
    </row>
    <row r="260" spans="1:3" x14ac:dyDescent="0.25">
      <c r="A260" s="9" t="s">
        <v>211</v>
      </c>
      <c r="B260" s="12">
        <v>81473.031310396895</v>
      </c>
      <c r="C260">
        <f>SAFADModel_final_000033[[#This Row],[Whole Building:Facility Total Electric Demand Power '[W'](Hourly) ]]/1000</f>
        <v>81.473031310396891</v>
      </c>
    </row>
    <row r="261" spans="1:3" x14ac:dyDescent="0.25">
      <c r="A261" s="9" t="s">
        <v>212</v>
      </c>
      <c r="B261" s="12">
        <v>59020.580752795046</v>
      </c>
      <c r="C261">
        <f>SAFADModel_final_000033[[#This Row],[Whole Building:Facility Total Electric Demand Power '[W'](Hourly) ]]/1000</f>
        <v>59.020580752795048</v>
      </c>
    </row>
    <row r="262" spans="1:3" x14ac:dyDescent="0.25">
      <c r="A262" s="9" t="s">
        <v>213</v>
      </c>
      <c r="B262" s="12">
        <v>11157.331385479121</v>
      </c>
      <c r="C262">
        <f>SAFADModel_final_000033[[#This Row],[Whole Building:Facility Total Electric Demand Power '[W'](Hourly) ]]/1000</f>
        <v>11.157331385479122</v>
      </c>
    </row>
    <row r="263" spans="1:3" x14ac:dyDescent="0.25">
      <c r="A263" s="9" t="s">
        <v>214</v>
      </c>
      <c r="B263" s="12">
        <v>11126.608611373207</v>
      </c>
      <c r="C263">
        <f>SAFADModel_final_000033[[#This Row],[Whole Building:Facility Total Electric Demand Power '[W'](Hourly) ]]/1000</f>
        <v>11.126608611373207</v>
      </c>
    </row>
    <row r="264" spans="1:3" x14ac:dyDescent="0.25">
      <c r="A264" s="9" t="s">
        <v>215</v>
      </c>
      <c r="B264" s="12">
        <v>11078.016044745198</v>
      </c>
      <c r="C264">
        <f>SAFADModel_final_000033[[#This Row],[Whole Building:Facility Total Electric Demand Power '[W'](Hourly) ]]/1000</f>
        <v>11.078016044745198</v>
      </c>
    </row>
    <row r="265" spans="1:3" x14ac:dyDescent="0.25">
      <c r="A265" s="9" t="s">
        <v>216</v>
      </c>
      <c r="B265" s="12">
        <v>11030.509083520117</v>
      </c>
      <c r="C265">
        <f>SAFADModel_final_000033[[#This Row],[Whole Building:Facility Total Electric Demand Power '[W'](Hourly) ]]/1000</f>
        <v>11.030509083520117</v>
      </c>
    </row>
    <row r="266" spans="1:3" x14ac:dyDescent="0.25">
      <c r="A266" s="9" t="s">
        <v>217</v>
      </c>
      <c r="B266" s="12">
        <v>10982.932749865011</v>
      </c>
      <c r="C266">
        <f>SAFADModel_final_000033[[#This Row],[Whole Building:Facility Total Electric Demand Power '[W'](Hourly) ]]/1000</f>
        <v>10.982932749865011</v>
      </c>
    </row>
    <row r="267" spans="1:3" x14ac:dyDescent="0.25">
      <c r="A267" s="9" t="s">
        <v>218</v>
      </c>
      <c r="B267" s="12">
        <v>10916.784260830565</v>
      </c>
      <c r="C267">
        <f>SAFADModel_final_000033[[#This Row],[Whole Building:Facility Total Electric Demand Power '[W'](Hourly) ]]/1000</f>
        <v>10.916784260830566</v>
      </c>
    </row>
    <row r="268" spans="1:3" x14ac:dyDescent="0.25">
      <c r="A268" s="9" t="s">
        <v>219</v>
      </c>
      <c r="B268" s="12">
        <v>10864.734183322615</v>
      </c>
      <c r="C268">
        <f>SAFADModel_final_000033[[#This Row],[Whole Building:Facility Total Electric Demand Power '[W'](Hourly) ]]/1000</f>
        <v>10.864734183322614</v>
      </c>
    </row>
    <row r="269" spans="1:3" x14ac:dyDescent="0.25">
      <c r="A269" s="9" t="s">
        <v>220</v>
      </c>
      <c r="B269" s="12">
        <v>10848.821557939818</v>
      </c>
      <c r="C269">
        <f>SAFADModel_final_000033[[#This Row],[Whole Building:Facility Total Electric Demand Power '[W'](Hourly) ]]/1000</f>
        <v>10.848821557939818</v>
      </c>
    </row>
    <row r="270" spans="1:3" x14ac:dyDescent="0.25">
      <c r="A270" s="9" t="s">
        <v>221</v>
      </c>
      <c r="B270" s="12">
        <v>10839.399661913028</v>
      </c>
      <c r="C270">
        <f>SAFADModel_final_000033[[#This Row],[Whole Building:Facility Total Electric Demand Power '[W'](Hourly) ]]/1000</f>
        <v>10.839399661913028</v>
      </c>
    </row>
    <row r="271" spans="1:3" x14ac:dyDescent="0.25">
      <c r="A271" s="9" t="s">
        <v>222</v>
      </c>
      <c r="B271" s="12">
        <v>10895.50082452385</v>
      </c>
      <c r="C271">
        <f>SAFADModel_final_000033[[#This Row],[Whole Building:Facility Total Electric Demand Power '[W'](Hourly) ]]/1000</f>
        <v>10.89550082452385</v>
      </c>
    </row>
    <row r="272" spans="1:3" x14ac:dyDescent="0.25">
      <c r="A272" s="9" t="s">
        <v>223</v>
      </c>
      <c r="B272" s="12">
        <v>11064.832867742669</v>
      </c>
      <c r="C272">
        <f>SAFADModel_final_000033[[#This Row],[Whole Building:Facility Total Electric Demand Power '[W'](Hourly) ]]/1000</f>
        <v>11.06483286774267</v>
      </c>
    </row>
    <row r="273" spans="1:3" x14ac:dyDescent="0.25">
      <c r="A273" s="9" t="s">
        <v>224</v>
      </c>
      <c r="B273" s="12">
        <v>38569.953716673968</v>
      </c>
      <c r="C273">
        <f>SAFADModel_final_000033[[#This Row],[Whole Building:Facility Total Electric Demand Power '[W'](Hourly) ]]/1000</f>
        <v>38.569953716673972</v>
      </c>
    </row>
    <row r="274" spans="1:3" x14ac:dyDescent="0.25">
      <c r="A274" s="9" t="s">
        <v>225</v>
      </c>
      <c r="B274" s="12">
        <v>146594.39787525465</v>
      </c>
      <c r="C274">
        <f>SAFADModel_final_000033[[#This Row],[Whole Building:Facility Total Electric Demand Power '[W'](Hourly) ]]/1000</f>
        <v>146.59439787525466</v>
      </c>
    </row>
    <row r="275" spans="1:3" x14ac:dyDescent="0.25">
      <c r="A275" s="9" t="s">
        <v>226</v>
      </c>
      <c r="B275" s="12">
        <v>215180.78864375074</v>
      </c>
      <c r="C275">
        <f>SAFADModel_final_000033[[#This Row],[Whole Building:Facility Total Electric Demand Power '[W'](Hourly) ]]/1000</f>
        <v>215.18078864375073</v>
      </c>
    </row>
    <row r="276" spans="1:3" x14ac:dyDescent="0.25">
      <c r="A276" s="9" t="s">
        <v>227</v>
      </c>
      <c r="B276" s="12">
        <v>220528.0912981093</v>
      </c>
      <c r="C276">
        <f>SAFADModel_final_000033[[#This Row],[Whole Building:Facility Total Electric Demand Power '[W'](Hourly) ]]/1000</f>
        <v>220.5280912981093</v>
      </c>
    </row>
    <row r="277" spans="1:3" x14ac:dyDescent="0.25">
      <c r="A277" s="9" t="s">
        <v>228</v>
      </c>
      <c r="B277" s="12">
        <v>225882.27789435917</v>
      </c>
      <c r="C277">
        <f>SAFADModel_final_000033[[#This Row],[Whole Building:Facility Total Electric Demand Power '[W'](Hourly) ]]/1000</f>
        <v>225.88227789435916</v>
      </c>
    </row>
    <row r="278" spans="1:3" x14ac:dyDescent="0.25">
      <c r="A278" s="9" t="s">
        <v>229</v>
      </c>
      <c r="B278" s="12">
        <v>234243.96080410271</v>
      </c>
      <c r="C278">
        <f>SAFADModel_final_000033[[#This Row],[Whole Building:Facility Total Electric Demand Power '[W'](Hourly) ]]/1000</f>
        <v>234.2439608041027</v>
      </c>
    </row>
    <row r="279" spans="1:3" x14ac:dyDescent="0.25">
      <c r="A279" s="9" t="s">
        <v>230</v>
      </c>
      <c r="B279" s="12">
        <v>240349.57440274899</v>
      </c>
      <c r="C279">
        <f>SAFADModel_final_000033[[#This Row],[Whole Building:Facility Total Electric Demand Power '[W'](Hourly) ]]/1000</f>
        <v>240.349574402749</v>
      </c>
    </row>
    <row r="280" spans="1:3" x14ac:dyDescent="0.25">
      <c r="A280" s="9" t="s">
        <v>231</v>
      </c>
      <c r="B280" s="12">
        <v>236130.30617493056</v>
      </c>
      <c r="C280">
        <f>SAFADModel_final_000033[[#This Row],[Whole Building:Facility Total Electric Demand Power '[W'](Hourly) ]]/1000</f>
        <v>236.13030617493055</v>
      </c>
    </row>
    <row r="281" spans="1:3" x14ac:dyDescent="0.25">
      <c r="A281" s="9" t="s">
        <v>232</v>
      </c>
      <c r="B281" s="12">
        <v>209352.74153046586</v>
      </c>
      <c r="C281">
        <f>SAFADModel_final_000033[[#This Row],[Whole Building:Facility Total Electric Demand Power '[W'](Hourly) ]]/1000</f>
        <v>209.35274153046586</v>
      </c>
    </row>
    <row r="282" spans="1:3" x14ac:dyDescent="0.25">
      <c r="A282" s="9" t="s">
        <v>233</v>
      </c>
      <c r="B282" s="12">
        <v>187755.65958544865</v>
      </c>
      <c r="C282">
        <f>SAFADModel_final_000033[[#This Row],[Whole Building:Facility Total Electric Demand Power '[W'](Hourly) ]]/1000</f>
        <v>187.75565958544865</v>
      </c>
    </row>
    <row r="283" spans="1:3" x14ac:dyDescent="0.25">
      <c r="A283" s="9" t="s">
        <v>234</v>
      </c>
      <c r="B283" s="12">
        <v>72169.232893011664</v>
      </c>
      <c r="C283">
        <f>SAFADModel_final_000033[[#This Row],[Whole Building:Facility Total Electric Demand Power '[W'](Hourly) ]]/1000</f>
        <v>72.169232893011667</v>
      </c>
    </row>
    <row r="284" spans="1:3" x14ac:dyDescent="0.25">
      <c r="A284" s="9" t="s">
        <v>235</v>
      </c>
      <c r="B284" s="12">
        <v>37616.580564814067</v>
      </c>
      <c r="C284">
        <f>SAFADModel_final_000033[[#This Row],[Whole Building:Facility Total Electric Demand Power '[W'](Hourly) ]]/1000</f>
        <v>37.616580564814065</v>
      </c>
    </row>
    <row r="285" spans="1:3" x14ac:dyDescent="0.25">
      <c r="A285" s="9" t="s">
        <v>236</v>
      </c>
      <c r="B285" s="12">
        <v>23218.108324369688</v>
      </c>
      <c r="C285">
        <f>SAFADModel_final_000033[[#This Row],[Whole Building:Facility Total Electric Demand Power '[W'](Hourly) ]]/1000</f>
        <v>23.218108324369688</v>
      </c>
    </row>
    <row r="286" spans="1:3" x14ac:dyDescent="0.25">
      <c r="A286" s="9" t="s">
        <v>237</v>
      </c>
      <c r="B286" s="12">
        <v>17147.317717035727</v>
      </c>
      <c r="C286">
        <f>SAFADModel_final_000033[[#This Row],[Whole Building:Facility Total Electric Demand Power '[W'](Hourly) ]]/1000</f>
        <v>17.147317717035726</v>
      </c>
    </row>
    <row r="287" spans="1:3" x14ac:dyDescent="0.25">
      <c r="A287" s="9" t="s">
        <v>238</v>
      </c>
      <c r="B287" s="12">
        <v>11129.11052985282</v>
      </c>
      <c r="C287">
        <f>SAFADModel_final_000033[[#This Row],[Whole Building:Facility Total Electric Demand Power '[W'](Hourly) ]]/1000</f>
        <v>11.12911052985282</v>
      </c>
    </row>
    <row r="288" spans="1:3" x14ac:dyDescent="0.25">
      <c r="A288" s="9" t="s">
        <v>239</v>
      </c>
      <c r="B288" s="12">
        <v>11126.760585145006</v>
      </c>
      <c r="C288">
        <f>SAFADModel_final_000033[[#This Row],[Whole Building:Facility Total Electric Demand Power '[W'](Hourly) ]]/1000</f>
        <v>11.126760585145005</v>
      </c>
    </row>
    <row r="289" spans="1:3" x14ac:dyDescent="0.25">
      <c r="A289" s="9" t="s">
        <v>240</v>
      </c>
      <c r="B289" s="12">
        <v>11094.093661960151</v>
      </c>
      <c r="C289">
        <f>SAFADModel_final_000033[[#This Row],[Whole Building:Facility Total Electric Demand Power '[W'](Hourly) ]]/1000</f>
        <v>11.094093661960152</v>
      </c>
    </row>
    <row r="290" spans="1:3" x14ac:dyDescent="0.25">
      <c r="A290" s="9" t="s">
        <v>581</v>
      </c>
      <c r="B290" s="12">
        <v>11007.622343919653</v>
      </c>
      <c r="C290">
        <f>SAFADModel_final_000033[[#This Row],[Whole Building:Facility Total Electric Demand Power '[W'](Hourly) ]]/1000</f>
        <v>11.007622343919653</v>
      </c>
    </row>
    <row r="291" spans="1:3" x14ac:dyDescent="0.25">
      <c r="A291" s="9" t="s">
        <v>582</v>
      </c>
      <c r="B291" s="12">
        <v>10889.643294089141</v>
      </c>
      <c r="C291">
        <f>SAFADModel_final_000033[[#This Row],[Whole Building:Facility Total Electric Demand Power '[W'](Hourly) ]]/1000</f>
        <v>10.88964329408914</v>
      </c>
    </row>
    <row r="292" spans="1:3" x14ac:dyDescent="0.25">
      <c r="A292" s="9" t="s">
        <v>583</v>
      </c>
      <c r="B292" s="12">
        <v>10809.958701618189</v>
      </c>
      <c r="C292">
        <f>SAFADModel_final_000033[[#This Row],[Whole Building:Facility Total Electric Demand Power '[W'](Hourly) ]]/1000</f>
        <v>10.809958701618189</v>
      </c>
    </row>
    <row r="293" spans="1:3" x14ac:dyDescent="0.25">
      <c r="A293" s="9" t="s">
        <v>584</v>
      </c>
      <c r="B293" s="12">
        <v>10774.52779098216</v>
      </c>
      <c r="C293">
        <f>SAFADModel_final_000033[[#This Row],[Whole Building:Facility Total Electric Demand Power '[W'](Hourly) ]]/1000</f>
        <v>10.774527790982161</v>
      </c>
    </row>
    <row r="294" spans="1:3" x14ac:dyDescent="0.25">
      <c r="A294" s="9" t="s">
        <v>585</v>
      </c>
      <c r="B294" s="12">
        <v>10754.365279705145</v>
      </c>
      <c r="C294">
        <f>SAFADModel_final_000033[[#This Row],[Whole Building:Facility Total Electric Demand Power '[W'](Hourly) ]]/1000</f>
        <v>10.754365279705146</v>
      </c>
    </row>
    <row r="295" spans="1:3" x14ac:dyDescent="0.25">
      <c r="A295" s="9" t="s">
        <v>586</v>
      </c>
      <c r="B295" s="12">
        <v>10794.054527467784</v>
      </c>
      <c r="C295">
        <f>SAFADModel_final_000033[[#This Row],[Whole Building:Facility Total Electric Demand Power '[W'](Hourly) ]]/1000</f>
        <v>10.794054527467784</v>
      </c>
    </row>
    <row r="296" spans="1:3" x14ac:dyDescent="0.25">
      <c r="A296" s="9" t="s">
        <v>587</v>
      </c>
      <c r="B296" s="12">
        <v>10933.99639234739</v>
      </c>
      <c r="C296">
        <f>SAFADModel_final_000033[[#This Row],[Whole Building:Facility Total Electric Demand Power '[W'](Hourly) ]]/1000</f>
        <v>10.933996392347389</v>
      </c>
    </row>
    <row r="297" spans="1:3" x14ac:dyDescent="0.25">
      <c r="A297" s="9" t="s">
        <v>588</v>
      </c>
      <c r="B297" s="12">
        <v>11096.664337786977</v>
      </c>
      <c r="C297">
        <f>SAFADModel_final_000033[[#This Row],[Whole Building:Facility Total Electric Demand Power '[W'](Hourly) ]]/1000</f>
        <v>11.096664337786978</v>
      </c>
    </row>
    <row r="298" spans="1:3" x14ac:dyDescent="0.25">
      <c r="A298" s="9" t="s">
        <v>589</v>
      </c>
      <c r="B298" s="12">
        <v>54009.84233621278</v>
      </c>
      <c r="C298">
        <f>SAFADModel_final_000033[[#This Row],[Whole Building:Facility Total Electric Demand Power '[W'](Hourly) ]]/1000</f>
        <v>54.009842336212778</v>
      </c>
    </row>
    <row r="299" spans="1:3" x14ac:dyDescent="0.25">
      <c r="A299" s="9" t="s">
        <v>590</v>
      </c>
      <c r="B299" s="12">
        <v>85625.728271169326</v>
      </c>
      <c r="C299">
        <f>SAFADModel_final_000033[[#This Row],[Whole Building:Facility Total Electric Demand Power '[W'](Hourly) ]]/1000</f>
        <v>85.625728271169322</v>
      </c>
    </row>
    <row r="300" spans="1:3" x14ac:dyDescent="0.25">
      <c r="A300" s="9" t="s">
        <v>591</v>
      </c>
      <c r="B300" s="12">
        <v>102478.2990381579</v>
      </c>
      <c r="C300">
        <f>SAFADModel_final_000033[[#This Row],[Whole Building:Facility Total Electric Demand Power '[W'](Hourly) ]]/1000</f>
        <v>102.4782990381579</v>
      </c>
    </row>
    <row r="301" spans="1:3" x14ac:dyDescent="0.25">
      <c r="A301" s="9" t="s">
        <v>592</v>
      </c>
      <c r="B301" s="12">
        <v>97362.323311197571</v>
      </c>
      <c r="C301">
        <f>SAFADModel_final_000033[[#This Row],[Whole Building:Facility Total Electric Demand Power '[W'](Hourly) ]]/1000</f>
        <v>97.362323311197571</v>
      </c>
    </row>
    <row r="302" spans="1:3" x14ac:dyDescent="0.25">
      <c r="A302" s="9" t="s">
        <v>593</v>
      </c>
      <c r="B302" s="12">
        <v>94645.261542077598</v>
      </c>
      <c r="C302">
        <f>SAFADModel_final_000033[[#This Row],[Whole Building:Facility Total Electric Demand Power '[W'](Hourly) ]]/1000</f>
        <v>94.645261542077591</v>
      </c>
    </row>
    <row r="303" spans="1:3" x14ac:dyDescent="0.25">
      <c r="A303" s="9" t="s">
        <v>594</v>
      </c>
      <c r="B303" s="12">
        <v>88601.533000361218</v>
      </c>
      <c r="C303">
        <f>SAFADModel_final_000033[[#This Row],[Whole Building:Facility Total Electric Demand Power '[W'](Hourly) ]]/1000</f>
        <v>88.601533000361215</v>
      </c>
    </row>
    <row r="304" spans="1:3" x14ac:dyDescent="0.25">
      <c r="A304" s="9" t="s">
        <v>595</v>
      </c>
      <c r="B304" s="12">
        <v>88093.247840603799</v>
      </c>
      <c r="C304">
        <f>SAFADModel_final_000033[[#This Row],[Whole Building:Facility Total Electric Demand Power '[W'](Hourly) ]]/1000</f>
        <v>88.093247840603794</v>
      </c>
    </row>
    <row r="305" spans="1:3" x14ac:dyDescent="0.25">
      <c r="A305" s="9" t="s">
        <v>596</v>
      </c>
      <c r="B305" s="12">
        <v>79014.491041711808</v>
      </c>
      <c r="C305">
        <f>SAFADModel_final_000033[[#This Row],[Whole Building:Facility Total Electric Demand Power '[W'](Hourly) ]]/1000</f>
        <v>79.014491041711807</v>
      </c>
    </row>
    <row r="306" spans="1:3" x14ac:dyDescent="0.25">
      <c r="A306" s="9" t="s">
        <v>597</v>
      </c>
      <c r="B306" s="12">
        <v>66037.840546522726</v>
      </c>
      <c r="C306">
        <f>SAFADModel_final_000033[[#This Row],[Whole Building:Facility Total Electric Demand Power '[W'](Hourly) ]]/1000</f>
        <v>66.03784054652273</v>
      </c>
    </row>
    <row r="307" spans="1:3" x14ac:dyDescent="0.25">
      <c r="A307" s="9" t="s">
        <v>598</v>
      </c>
      <c r="B307" s="12">
        <v>54978.100997268608</v>
      </c>
      <c r="C307">
        <f>SAFADModel_final_000033[[#This Row],[Whole Building:Facility Total Electric Demand Power '[W'](Hourly) ]]/1000</f>
        <v>54.978100997268605</v>
      </c>
    </row>
    <row r="308" spans="1:3" x14ac:dyDescent="0.25">
      <c r="A308" s="9" t="s">
        <v>599</v>
      </c>
      <c r="B308" s="12">
        <v>42218.284814177132</v>
      </c>
      <c r="C308">
        <f>SAFADModel_final_000033[[#This Row],[Whole Building:Facility Total Electric Demand Power '[W'](Hourly) ]]/1000</f>
        <v>42.218284814177132</v>
      </c>
    </row>
    <row r="309" spans="1:3" x14ac:dyDescent="0.25">
      <c r="A309" s="9" t="s">
        <v>600</v>
      </c>
      <c r="B309" s="12">
        <v>25713.400986080069</v>
      </c>
      <c r="C309">
        <f>SAFADModel_final_000033[[#This Row],[Whole Building:Facility Total Electric Demand Power '[W'](Hourly) ]]/1000</f>
        <v>25.713400986080067</v>
      </c>
    </row>
    <row r="310" spans="1:3" x14ac:dyDescent="0.25">
      <c r="A310" s="9" t="s">
        <v>601</v>
      </c>
      <c r="B310" s="12">
        <v>23220.141253872705</v>
      </c>
      <c r="C310">
        <f>SAFADModel_final_000033[[#This Row],[Whole Building:Facility Total Electric Demand Power '[W'](Hourly) ]]/1000</f>
        <v>23.220141253872704</v>
      </c>
    </row>
    <row r="311" spans="1:3" x14ac:dyDescent="0.25">
      <c r="A311" s="9" t="s">
        <v>602</v>
      </c>
      <c r="B311" s="12">
        <v>11118.896984485147</v>
      </c>
      <c r="C311">
        <f>SAFADModel_final_000033[[#This Row],[Whole Building:Facility Total Electric Demand Power '[W'](Hourly) ]]/1000</f>
        <v>11.118896984485147</v>
      </c>
    </row>
    <row r="312" spans="1:3" x14ac:dyDescent="0.25">
      <c r="A312" s="9" t="s">
        <v>603</v>
      </c>
      <c r="B312" s="12">
        <v>11113.028664302721</v>
      </c>
      <c r="C312">
        <f>SAFADModel_final_000033[[#This Row],[Whole Building:Facility Total Electric Demand Power '[W'](Hourly) ]]/1000</f>
        <v>11.113028664302721</v>
      </c>
    </row>
    <row r="313" spans="1:3" x14ac:dyDescent="0.25">
      <c r="A313" s="9" t="s">
        <v>604</v>
      </c>
      <c r="B313" s="12">
        <v>11104.570131652639</v>
      </c>
      <c r="C313">
        <f>SAFADModel_final_000033[[#This Row],[Whole Building:Facility Total Electric Demand Power '[W'](Hourly) ]]/1000</f>
        <v>11.10457013165264</v>
      </c>
    </row>
    <row r="314" spans="1:3" x14ac:dyDescent="0.25">
      <c r="A314" s="9" t="s">
        <v>605</v>
      </c>
      <c r="B314" s="12">
        <v>11087.683494752942</v>
      </c>
      <c r="C314">
        <f>SAFADModel_final_000033[[#This Row],[Whole Building:Facility Total Electric Demand Power '[W'](Hourly) ]]/1000</f>
        <v>11.087683494752943</v>
      </c>
    </row>
    <row r="315" spans="1:3" x14ac:dyDescent="0.25">
      <c r="A315" s="9" t="s">
        <v>606</v>
      </c>
      <c r="B315" s="12">
        <v>11073.43688684781</v>
      </c>
      <c r="C315">
        <f>SAFADModel_final_000033[[#This Row],[Whole Building:Facility Total Electric Demand Power '[W'](Hourly) ]]/1000</f>
        <v>11.07343688684781</v>
      </c>
    </row>
    <row r="316" spans="1:3" x14ac:dyDescent="0.25">
      <c r="A316" s="9" t="s">
        <v>607</v>
      </c>
      <c r="B316" s="12">
        <v>11056.130006981732</v>
      </c>
      <c r="C316">
        <f>SAFADModel_final_000033[[#This Row],[Whole Building:Facility Total Electric Demand Power '[W'](Hourly) ]]/1000</f>
        <v>11.056130006981732</v>
      </c>
    </row>
    <row r="317" spans="1:3" x14ac:dyDescent="0.25">
      <c r="A317" s="9" t="s">
        <v>608</v>
      </c>
      <c r="B317" s="12">
        <v>11023.404097258592</v>
      </c>
      <c r="C317">
        <f>SAFADModel_final_000033[[#This Row],[Whole Building:Facility Total Electric Demand Power '[W'](Hourly) ]]/1000</f>
        <v>11.023404097258592</v>
      </c>
    </row>
    <row r="318" spans="1:3" x14ac:dyDescent="0.25">
      <c r="A318" s="9" t="s">
        <v>609</v>
      </c>
      <c r="B318" s="12">
        <v>10978.730763573132</v>
      </c>
      <c r="C318">
        <f>SAFADModel_final_000033[[#This Row],[Whole Building:Facility Total Electric Demand Power '[W'](Hourly) ]]/1000</f>
        <v>10.978730763573132</v>
      </c>
    </row>
    <row r="319" spans="1:3" x14ac:dyDescent="0.25">
      <c r="A319" s="9" t="s">
        <v>610</v>
      </c>
      <c r="B319" s="12">
        <v>10978.395772996884</v>
      </c>
      <c r="C319">
        <f>SAFADModel_final_000033[[#This Row],[Whole Building:Facility Total Electric Demand Power '[W'](Hourly) ]]/1000</f>
        <v>10.978395772996885</v>
      </c>
    </row>
    <row r="320" spans="1:3" x14ac:dyDescent="0.25">
      <c r="A320" s="9" t="s">
        <v>611</v>
      </c>
      <c r="B320" s="12">
        <v>11033.259137754561</v>
      </c>
      <c r="C320">
        <f>SAFADModel_final_000033[[#This Row],[Whole Building:Facility Total Electric Demand Power '[W'](Hourly) ]]/1000</f>
        <v>11.033259137754561</v>
      </c>
    </row>
    <row r="321" spans="1:3" x14ac:dyDescent="0.25">
      <c r="A321" s="9" t="s">
        <v>612</v>
      </c>
      <c r="B321" s="12">
        <v>11107.297994185064</v>
      </c>
      <c r="C321">
        <f>SAFADModel_final_000033[[#This Row],[Whole Building:Facility Total Electric Demand Power '[W'](Hourly) ]]/1000</f>
        <v>11.107297994185064</v>
      </c>
    </row>
    <row r="322" spans="1:3" x14ac:dyDescent="0.25">
      <c r="A322" s="9" t="s">
        <v>613</v>
      </c>
      <c r="B322" s="12">
        <v>11173.61329896558</v>
      </c>
      <c r="C322">
        <f>SAFADModel_final_000033[[#This Row],[Whole Building:Facility Total Electric Demand Power '[W'](Hourly) ]]/1000</f>
        <v>11.173613298965579</v>
      </c>
    </row>
    <row r="323" spans="1:3" x14ac:dyDescent="0.25">
      <c r="A323" s="9" t="s">
        <v>614</v>
      </c>
      <c r="B323" s="12">
        <v>11239.701456828887</v>
      </c>
      <c r="C323">
        <f>SAFADModel_final_000033[[#This Row],[Whole Building:Facility Total Electric Demand Power '[W'](Hourly) ]]/1000</f>
        <v>11.239701456828886</v>
      </c>
    </row>
    <row r="324" spans="1:3" x14ac:dyDescent="0.25">
      <c r="A324" s="9" t="s">
        <v>615</v>
      </c>
      <c r="B324" s="12">
        <v>11281.924756947519</v>
      </c>
      <c r="C324">
        <f>SAFADModel_final_000033[[#This Row],[Whole Building:Facility Total Electric Demand Power '[W'](Hourly) ]]/1000</f>
        <v>11.28192475694752</v>
      </c>
    </row>
    <row r="325" spans="1:3" x14ac:dyDescent="0.25">
      <c r="A325" s="9" t="s">
        <v>616</v>
      </c>
      <c r="B325" s="12">
        <v>11325.95682870838</v>
      </c>
      <c r="C325">
        <f>SAFADModel_final_000033[[#This Row],[Whole Building:Facility Total Electric Demand Power '[W'](Hourly) ]]/1000</f>
        <v>11.32595682870838</v>
      </c>
    </row>
    <row r="326" spans="1:3" x14ac:dyDescent="0.25">
      <c r="A326" s="9" t="s">
        <v>617</v>
      </c>
      <c r="B326" s="12">
        <v>11365.189809616038</v>
      </c>
      <c r="C326">
        <f>SAFADModel_final_000033[[#This Row],[Whole Building:Facility Total Electric Demand Power '[W'](Hourly) ]]/1000</f>
        <v>11.365189809616039</v>
      </c>
    </row>
    <row r="327" spans="1:3" x14ac:dyDescent="0.25">
      <c r="A327" s="9" t="s">
        <v>618</v>
      </c>
      <c r="B327" s="12">
        <v>11382.523429524181</v>
      </c>
      <c r="C327">
        <f>SAFADModel_final_000033[[#This Row],[Whole Building:Facility Total Electric Demand Power '[W'](Hourly) ]]/1000</f>
        <v>11.382523429524181</v>
      </c>
    </row>
    <row r="328" spans="1:3" x14ac:dyDescent="0.25">
      <c r="A328" s="9" t="s">
        <v>619</v>
      </c>
      <c r="B328" s="12">
        <v>11363.301324420368</v>
      </c>
      <c r="C328">
        <f>SAFADModel_final_000033[[#This Row],[Whole Building:Facility Total Electric Demand Power '[W'](Hourly) ]]/1000</f>
        <v>11.363301324420368</v>
      </c>
    </row>
    <row r="329" spans="1:3" x14ac:dyDescent="0.25">
      <c r="A329" s="9" t="s">
        <v>620</v>
      </c>
      <c r="B329" s="12">
        <v>11317.453642409819</v>
      </c>
      <c r="C329">
        <f>SAFADModel_final_000033[[#This Row],[Whole Building:Facility Total Electric Demand Power '[W'](Hourly) ]]/1000</f>
        <v>11.317453642409818</v>
      </c>
    </row>
    <row r="330" spans="1:3" x14ac:dyDescent="0.25">
      <c r="A330" s="9" t="s">
        <v>621</v>
      </c>
      <c r="B330" s="12">
        <v>11264.328916413366</v>
      </c>
      <c r="C330">
        <f>SAFADModel_final_000033[[#This Row],[Whole Building:Facility Total Electric Demand Power '[W'](Hourly) ]]/1000</f>
        <v>11.264328916413366</v>
      </c>
    </row>
    <row r="331" spans="1:3" x14ac:dyDescent="0.25">
      <c r="A331" s="9" t="s">
        <v>622</v>
      </c>
      <c r="B331" s="12">
        <v>11208.702441324645</v>
      </c>
      <c r="C331">
        <f>SAFADModel_final_000033[[#This Row],[Whole Building:Facility Total Electric Demand Power '[W'](Hourly) ]]/1000</f>
        <v>11.208702441324645</v>
      </c>
    </row>
    <row r="332" spans="1:3" x14ac:dyDescent="0.25">
      <c r="A332" s="9" t="s">
        <v>623</v>
      </c>
      <c r="B332" s="12">
        <v>11165.384584317379</v>
      </c>
      <c r="C332">
        <f>SAFADModel_final_000033[[#This Row],[Whole Building:Facility Total Electric Demand Power '[W'](Hourly) ]]/1000</f>
        <v>11.165384584317378</v>
      </c>
    </row>
    <row r="333" spans="1:3" x14ac:dyDescent="0.25">
      <c r="A333" s="9" t="s">
        <v>624</v>
      </c>
      <c r="B333" s="12">
        <v>11127.253777270054</v>
      </c>
      <c r="C333">
        <f>SAFADModel_final_000033[[#This Row],[Whole Building:Facility Total Electric Demand Power '[W'](Hourly) ]]/1000</f>
        <v>11.127253777270054</v>
      </c>
    </row>
    <row r="334" spans="1:3" x14ac:dyDescent="0.25">
      <c r="A334" s="9" t="s">
        <v>625</v>
      </c>
      <c r="B334" s="12">
        <v>11101.945590487549</v>
      </c>
      <c r="C334">
        <f>SAFADModel_final_000033[[#This Row],[Whole Building:Facility Total Electric Demand Power '[W'](Hourly) ]]/1000</f>
        <v>11.101945590487549</v>
      </c>
    </row>
    <row r="335" spans="1:3" x14ac:dyDescent="0.25">
      <c r="A335" s="9" t="s">
        <v>626</v>
      </c>
      <c r="B335" s="12">
        <v>11097.721279286221</v>
      </c>
      <c r="C335">
        <f>SAFADModel_final_000033[[#This Row],[Whole Building:Facility Total Electric Demand Power '[W'](Hourly) ]]/1000</f>
        <v>11.097721279286221</v>
      </c>
    </row>
    <row r="336" spans="1:3" x14ac:dyDescent="0.25">
      <c r="A336" s="9" t="s">
        <v>627</v>
      </c>
      <c r="B336" s="12">
        <v>11097.447705679895</v>
      </c>
      <c r="C336">
        <f>SAFADModel_final_000033[[#This Row],[Whole Building:Facility Total Electric Demand Power '[W'](Hourly) ]]/1000</f>
        <v>11.097447705679896</v>
      </c>
    </row>
    <row r="337" spans="1:3" x14ac:dyDescent="0.25">
      <c r="A337" s="9" t="s">
        <v>628</v>
      </c>
      <c r="B337" s="12">
        <v>11088.353303451173</v>
      </c>
      <c r="C337">
        <f>SAFADModel_final_000033[[#This Row],[Whole Building:Facility Total Electric Demand Power '[W'](Hourly) ]]/1000</f>
        <v>11.088353303451173</v>
      </c>
    </row>
    <row r="338" spans="1:3" x14ac:dyDescent="0.25">
      <c r="A338" s="9" t="s">
        <v>241</v>
      </c>
      <c r="B338" s="12">
        <v>11072.965479846558</v>
      </c>
      <c r="C338">
        <f>SAFADModel_final_000033[[#This Row],[Whole Building:Facility Total Electric Demand Power '[W'](Hourly) ]]/1000</f>
        <v>11.072965479846559</v>
      </c>
    </row>
    <row r="339" spans="1:3" x14ac:dyDescent="0.25">
      <c r="A339" s="9" t="s">
        <v>242</v>
      </c>
      <c r="B339" s="12">
        <v>11062.347094828452</v>
      </c>
      <c r="C339">
        <f>SAFADModel_final_000033[[#This Row],[Whole Building:Facility Total Electric Demand Power '[W'](Hourly) ]]/1000</f>
        <v>11.062347094828452</v>
      </c>
    </row>
    <row r="340" spans="1:3" x14ac:dyDescent="0.25">
      <c r="A340" s="9" t="s">
        <v>243</v>
      </c>
      <c r="B340" s="12">
        <v>11034.847901614996</v>
      </c>
      <c r="C340">
        <f>SAFADModel_final_000033[[#This Row],[Whole Building:Facility Total Electric Demand Power '[W'](Hourly) ]]/1000</f>
        <v>11.034847901614995</v>
      </c>
    </row>
    <row r="341" spans="1:3" x14ac:dyDescent="0.25">
      <c r="A341" s="9" t="s">
        <v>244</v>
      </c>
      <c r="B341" s="12">
        <v>11000.640342498029</v>
      </c>
      <c r="C341">
        <f>SAFADModel_final_000033[[#This Row],[Whole Building:Facility Total Electric Demand Power '[W'](Hourly) ]]/1000</f>
        <v>11.000640342498029</v>
      </c>
    </row>
    <row r="342" spans="1:3" x14ac:dyDescent="0.25">
      <c r="A342" s="9" t="s">
        <v>245</v>
      </c>
      <c r="B342" s="12">
        <v>10962.266124838863</v>
      </c>
      <c r="C342">
        <f>SAFADModel_final_000033[[#This Row],[Whole Building:Facility Total Electric Demand Power '[W'](Hourly) ]]/1000</f>
        <v>10.962266124838862</v>
      </c>
    </row>
    <row r="343" spans="1:3" x14ac:dyDescent="0.25">
      <c r="A343" s="9" t="s">
        <v>246</v>
      </c>
      <c r="B343" s="12">
        <v>10959.569928020466</v>
      </c>
      <c r="C343">
        <f>SAFADModel_final_000033[[#This Row],[Whole Building:Facility Total Electric Demand Power '[W'](Hourly) ]]/1000</f>
        <v>10.959569928020466</v>
      </c>
    </row>
    <row r="344" spans="1:3" x14ac:dyDescent="0.25">
      <c r="A344" s="9" t="s">
        <v>247</v>
      </c>
      <c r="B344" s="12">
        <v>10984.137114191568</v>
      </c>
      <c r="C344">
        <f>SAFADModel_final_000033[[#This Row],[Whole Building:Facility Total Electric Demand Power '[W'](Hourly) ]]/1000</f>
        <v>10.984137114191569</v>
      </c>
    </row>
    <row r="345" spans="1:3" x14ac:dyDescent="0.25">
      <c r="A345" s="9" t="s">
        <v>248</v>
      </c>
      <c r="B345" s="12">
        <v>39203.714003496905</v>
      </c>
      <c r="C345">
        <f>SAFADModel_final_000033[[#This Row],[Whole Building:Facility Total Electric Demand Power '[W'](Hourly) ]]/1000</f>
        <v>39.203714003496906</v>
      </c>
    </row>
    <row r="346" spans="1:3" x14ac:dyDescent="0.25">
      <c r="A346" s="9" t="s">
        <v>249</v>
      </c>
      <c r="B346" s="12">
        <v>61506.057496925896</v>
      </c>
      <c r="C346">
        <f>SAFADModel_final_000033[[#This Row],[Whole Building:Facility Total Electric Demand Power '[W'](Hourly) ]]/1000</f>
        <v>61.506057496925898</v>
      </c>
    </row>
    <row r="347" spans="1:3" x14ac:dyDescent="0.25">
      <c r="A347" s="9" t="s">
        <v>250</v>
      </c>
      <c r="B347" s="12">
        <v>129858.97225067962</v>
      </c>
      <c r="C347">
        <f>SAFADModel_final_000033[[#This Row],[Whole Building:Facility Total Electric Demand Power '[W'](Hourly) ]]/1000</f>
        <v>129.85897225067961</v>
      </c>
    </row>
    <row r="348" spans="1:3" x14ac:dyDescent="0.25">
      <c r="A348" s="9" t="s">
        <v>251</v>
      </c>
      <c r="B348" s="12">
        <v>142774.47106439201</v>
      </c>
      <c r="C348">
        <f>SAFADModel_final_000033[[#This Row],[Whole Building:Facility Total Electric Demand Power '[W'](Hourly) ]]/1000</f>
        <v>142.774471064392</v>
      </c>
    </row>
    <row r="349" spans="1:3" x14ac:dyDescent="0.25">
      <c r="A349" s="9" t="s">
        <v>252</v>
      </c>
      <c r="B349" s="12">
        <v>227569.62202349413</v>
      </c>
      <c r="C349">
        <f>SAFADModel_final_000033[[#This Row],[Whole Building:Facility Total Electric Demand Power '[W'](Hourly) ]]/1000</f>
        <v>227.56962202349413</v>
      </c>
    </row>
    <row r="350" spans="1:3" x14ac:dyDescent="0.25">
      <c r="A350" s="9" t="s">
        <v>253</v>
      </c>
      <c r="B350" s="12">
        <v>232819.55301551623</v>
      </c>
      <c r="C350">
        <f>SAFADModel_final_000033[[#This Row],[Whole Building:Facility Total Electric Demand Power '[W'](Hourly) ]]/1000</f>
        <v>232.81955301551622</v>
      </c>
    </row>
    <row r="351" spans="1:3" x14ac:dyDescent="0.25">
      <c r="A351" s="9" t="s">
        <v>254</v>
      </c>
      <c r="B351" s="12">
        <v>240361.47323022143</v>
      </c>
      <c r="C351">
        <f>SAFADModel_final_000033[[#This Row],[Whole Building:Facility Total Electric Demand Power '[W'](Hourly) ]]/1000</f>
        <v>240.36147323022143</v>
      </c>
    </row>
    <row r="352" spans="1:3" x14ac:dyDescent="0.25">
      <c r="A352" s="9" t="s">
        <v>255</v>
      </c>
      <c r="B352" s="12">
        <v>246166.19458491763</v>
      </c>
      <c r="C352">
        <f>SAFADModel_final_000033[[#This Row],[Whole Building:Facility Total Electric Demand Power '[W'](Hourly) ]]/1000</f>
        <v>246.16619458491763</v>
      </c>
    </row>
    <row r="353" spans="1:3" x14ac:dyDescent="0.25">
      <c r="A353" s="9" t="s">
        <v>256</v>
      </c>
      <c r="B353" s="12">
        <v>233602.84695051788</v>
      </c>
      <c r="C353">
        <f>SAFADModel_final_000033[[#This Row],[Whole Building:Facility Total Electric Demand Power '[W'](Hourly) ]]/1000</f>
        <v>233.60284695051789</v>
      </c>
    </row>
    <row r="354" spans="1:3" x14ac:dyDescent="0.25">
      <c r="A354" s="9" t="s">
        <v>257</v>
      </c>
      <c r="B354" s="12">
        <v>212930.76583085561</v>
      </c>
      <c r="C354">
        <f>SAFADModel_final_000033[[#This Row],[Whole Building:Facility Total Electric Demand Power '[W'](Hourly) ]]/1000</f>
        <v>212.93076583085562</v>
      </c>
    </row>
    <row r="355" spans="1:3" x14ac:dyDescent="0.25">
      <c r="A355" s="9" t="s">
        <v>258</v>
      </c>
      <c r="B355" s="12">
        <v>74584.970994777614</v>
      </c>
      <c r="C355">
        <f>SAFADModel_final_000033[[#This Row],[Whole Building:Facility Total Electric Demand Power '[W'](Hourly) ]]/1000</f>
        <v>74.58497099477762</v>
      </c>
    </row>
    <row r="356" spans="1:3" x14ac:dyDescent="0.25">
      <c r="A356" s="9" t="s">
        <v>259</v>
      </c>
      <c r="B356" s="12">
        <v>36987.193909139249</v>
      </c>
      <c r="C356">
        <f>SAFADModel_final_000033[[#This Row],[Whole Building:Facility Total Electric Demand Power '[W'](Hourly) ]]/1000</f>
        <v>36.987193909139251</v>
      </c>
    </row>
    <row r="357" spans="1:3" x14ac:dyDescent="0.25">
      <c r="A357" s="9" t="s">
        <v>260</v>
      </c>
      <c r="B357" s="12">
        <v>14992.728900279852</v>
      </c>
      <c r="C357">
        <f>SAFADModel_final_000033[[#This Row],[Whole Building:Facility Total Electric Demand Power '[W'](Hourly) ]]/1000</f>
        <v>14.992728900279852</v>
      </c>
    </row>
    <row r="358" spans="1:3" x14ac:dyDescent="0.25">
      <c r="A358" s="9" t="s">
        <v>261</v>
      </c>
      <c r="B358" s="12">
        <v>11534.684554064626</v>
      </c>
      <c r="C358">
        <f>SAFADModel_final_000033[[#This Row],[Whole Building:Facility Total Electric Demand Power '[W'](Hourly) ]]/1000</f>
        <v>11.534684554064626</v>
      </c>
    </row>
    <row r="359" spans="1:3" x14ac:dyDescent="0.25">
      <c r="A359" s="9" t="s">
        <v>262</v>
      </c>
      <c r="B359" s="12">
        <v>11125.13152041584</v>
      </c>
      <c r="C359">
        <f>SAFADModel_final_000033[[#This Row],[Whole Building:Facility Total Electric Demand Power '[W'](Hourly) ]]/1000</f>
        <v>11.12513152041584</v>
      </c>
    </row>
    <row r="360" spans="1:3" x14ac:dyDescent="0.25">
      <c r="A360" s="9" t="s">
        <v>263</v>
      </c>
      <c r="B360" s="12">
        <v>11123.189359458018</v>
      </c>
      <c r="C360">
        <f>SAFADModel_final_000033[[#This Row],[Whole Building:Facility Total Electric Demand Power '[W'](Hourly) ]]/1000</f>
        <v>11.123189359458017</v>
      </c>
    </row>
    <row r="361" spans="1:3" x14ac:dyDescent="0.25">
      <c r="A361" s="9" t="s">
        <v>264</v>
      </c>
      <c r="B361" s="12">
        <v>11100.641511062677</v>
      </c>
      <c r="C361">
        <f>SAFADModel_final_000033[[#This Row],[Whole Building:Facility Total Electric Demand Power '[W'](Hourly) ]]/1000</f>
        <v>11.100641511062676</v>
      </c>
    </row>
    <row r="362" spans="1:3" x14ac:dyDescent="0.25">
      <c r="A362" s="9" t="s">
        <v>265</v>
      </c>
      <c r="B362" s="12">
        <v>11045.482677320791</v>
      </c>
      <c r="C362">
        <f>SAFADModel_final_000033[[#This Row],[Whole Building:Facility Total Electric Demand Power '[W'](Hourly) ]]/1000</f>
        <v>11.045482677320791</v>
      </c>
    </row>
    <row r="363" spans="1:3" x14ac:dyDescent="0.25">
      <c r="A363" s="9" t="s">
        <v>266</v>
      </c>
      <c r="B363" s="12">
        <v>10973.595768571819</v>
      </c>
      <c r="C363">
        <f>SAFADModel_final_000033[[#This Row],[Whole Building:Facility Total Electric Demand Power '[W'](Hourly) ]]/1000</f>
        <v>10.973595768571819</v>
      </c>
    </row>
    <row r="364" spans="1:3" x14ac:dyDescent="0.25">
      <c r="A364" s="9" t="s">
        <v>267</v>
      </c>
      <c r="B364" s="12">
        <v>10908.968076432173</v>
      </c>
      <c r="C364">
        <f>SAFADModel_final_000033[[#This Row],[Whole Building:Facility Total Electric Demand Power '[W'](Hourly) ]]/1000</f>
        <v>10.908968076432172</v>
      </c>
    </row>
    <row r="365" spans="1:3" x14ac:dyDescent="0.25">
      <c r="A365" s="9" t="s">
        <v>268</v>
      </c>
      <c r="B365" s="12">
        <v>10902.902917702164</v>
      </c>
      <c r="C365">
        <f>SAFADModel_final_000033[[#This Row],[Whole Building:Facility Total Electric Demand Power '[W'](Hourly) ]]/1000</f>
        <v>10.902902917702164</v>
      </c>
    </row>
    <row r="366" spans="1:3" x14ac:dyDescent="0.25">
      <c r="A366" s="9" t="s">
        <v>269</v>
      </c>
      <c r="B366" s="12">
        <v>10894.704660136571</v>
      </c>
      <c r="C366">
        <f>SAFADModel_final_000033[[#This Row],[Whole Building:Facility Total Electric Demand Power '[W'](Hourly) ]]/1000</f>
        <v>10.89470466013657</v>
      </c>
    </row>
    <row r="367" spans="1:3" x14ac:dyDescent="0.25">
      <c r="A367" s="9" t="s">
        <v>270</v>
      </c>
      <c r="B367" s="12">
        <v>10916.250504951253</v>
      </c>
      <c r="C367">
        <f>SAFADModel_final_000033[[#This Row],[Whole Building:Facility Total Electric Demand Power '[W'](Hourly) ]]/1000</f>
        <v>10.916250504951252</v>
      </c>
    </row>
    <row r="368" spans="1:3" x14ac:dyDescent="0.25">
      <c r="A368" s="9" t="s">
        <v>271</v>
      </c>
      <c r="B368" s="12">
        <v>11001.809919472997</v>
      </c>
      <c r="C368">
        <f>SAFADModel_final_000033[[#This Row],[Whole Building:Facility Total Electric Demand Power '[W'](Hourly) ]]/1000</f>
        <v>11.001809919472997</v>
      </c>
    </row>
    <row r="369" spans="1:3" x14ac:dyDescent="0.25">
      <c r="A369" s="9" t="s">
        <v>272</v>
      </c>
      <c r="B369" s="12">
        <v>27534.530734086729</v>
      </c>
      <c r="C369">
        <f>SAFADModel_final_000033[[#This Row],[Whole Building:Facility Total Electric Demand Power '[W'](Hourly) ]]/1000</f>
        <v>27.534530734086729</v>
      </c>
    </row>
    <row r="370" spans="1:3" x14ac:dyDescent="0.25">
      <c r="A370" s="9" t="s">
        <v>273</v>
      </c>
      <c r="B370" s="12">
        <v>132204.34775239907</v>
      </c>
      <c r="C370">
        <f>SAFADModel_final_000033[[#This Row],[Whole Building:Facility Total Electric Demand Power '[W'](Hourly) ]]/1000</f>
        <v>132.20434775239909</v>
      </c>
    </row>
    <row r="371" spans="1:3" x14ac:dyDescent="0.25">
      <c r="A371" s="9" t="s">
        <v>274</v>
      </c>
      <c r="B371" s="12">
        <v>184703.79296985804</v>
      </c>
      <c r="C371">
        <f>SAFADModel_final_000033[[#This Row],[Whole Building:Facility Total Electric Demand Power '[W'](Hourly) ]]/1000</f>
        <v>184.70379296985803</v>
      </c>
    </row>
    <row r="372" spans="1:3" x14ac:dyDescent="0.25">
      <c r="A372" s="9" t="s">
        <v>275</v>
      </c>
      <c r="B372" s="12">
        <v>203531.81435772477</v>
      </c>
      <c r="C372">
        <f>SAFADModel_final_000033[[#This Row],[Whole Building:Facility Total Electric Demand Power '[W'](Hourly) ]]/1000</f>
        <v>203.53181435772476</v>
      </c>
    </row>
    <row r="373" spans="1:3" x14ac:dyDescent="0.25">
      <c r="A373" s="9" t="s">
        <v>276</v>
      </c>
      <c r="B373" s="12">
        <v>236108.25424023895</v>
      </c>
      <c r="C373">
        <f>SAFADModel_final_000033[[#This Row],[Whole Building:Facility Total Electric Demand Power '[W'](Hourly) ]]/1000</f>
        <v>236.10825424023895</v>
      </c>
    </row>
    <row r="374" spans="1:3" x14ac:dyDescent="0.25">
      <c r="A374" s="9" t="s">
        <v>277</v>
      </c>
      <c r="B374" s="12">
        <v>233773.39021973204</v>
      </c>
      <c r="C374">
        <f>SAFADModel_final_000033[[#This Row],[Whole Building:Facility Total Electric Demand Power '[W'](Hourly) ]]/1000</f>
        <v>233.77339021973205</v>
      </c>
    </row>
    <row r="375" spans="1:3" x14ac:dyDescent="0.25">
      <c r="A375" s="9" t="s">
        <v>278</v>
      </c>
      <c r="B375" s="12">
        <v>261020.27563153059</v>
      </c>
      <c r="C375">
        <f>SAFADModel_final_000033[[#This Row],[Whole Building:Facility Total Electric Demand Power '[W'](Hourly) ]]/1000</f>
        <v>261.02027563153058</v>
      </c>
    </row>
    <row r="376" spans="1:3" x14ac:dyDescent="0.25">
      <c r="A376" s="9" t="s">
        <v>279</v>
      </c>
      <c r="B376" s="12">
        <v>247307.90435870053</v>
      </c>
      <c r="C376">
        <f>SAFADModel_final_000033[[#This Row],[Whole Building:Facility Total Electric Demand Power '[W'](Hourly) ]]/1000</f>
        <v>247.30790435870054</v>
      </c>
    </row>
    <row r="377" spans="1:3" x14ac:dyDescent="0.25">
      <c r="A377" s="9" t="s">
        <v>280</v>
      </c>
      <c r="B377" s="12">
        <v>240654.39985288962</v>
      </c>
      <c r="C377">
        <f>SAFADModel_final_000033[[#This Row],[Whole Building:Facility Total Electric Demand Power '[W'](Hourly) ]]/1000</f>
        <v>240.65439985288961</v>
      </c>
    </row>
    <row r="378" spans="1:3" x14ac:dyDescent="0.25">
      <c r="A378" s="9" t="s">
        <v>281</v>
      </c>
      <c r="B378" s="12">
        <v>199253.93207841949</v>
      </c>
      <c r="C378">
        <f>SAFADModel_final_000033[[#This Row],[Whole Building:Facility Total Electric Demand Power '[W'](Hourly) ]]/1000</f>
        <v>199.2539320784195</v>
      </c>
    </row>
    <row r="379" spans="1:3" x14ac:dyDescent="0.25">
      <c r="A379" s="9" t="s">
        <v>282</v>
      </c>
      <c r="B379" s="12">
        <v>143709.41632353832</v>
      </c>
      <c r="C379">
        <f>SAFADModel_final_000033[[#This Row],[Whole Building:Facility Total Electric Demand Power '[W'](Hourly) ]]/1000</f>
        <v>143.70941632353831</v>
      </c>
    </row>
    <row r="380" spans="1:3" x14ac:dyDescent="0.25">
      <c r="A380" s="9" t="s">
        <v>283</v>
      </c>
      <c r="B380" s="12">
        <v>97577.468878097134</v>
      </c>
      <c r="C380">
        <f>SAFADModel_final_000033[[#This Row],[Whole Building:Facility Total Electric Demand Power '[W'](Hourly) ]]/1000</f>
        <v>97.577468878097136</v>
      </c>
    </row>
    <row r="381" spans="1:3" x14ac:dyDescent="0.25">
      <c r="A381" s="9" t="s">
        <v>284</v>
      </c>
      <c r="B381" s="12">
        <v>57051.321075140084</v>
      </c>
      <c r="C381">
        <f>SAFADModel_final_000033[[#This Row],[Whole Building:Facility Total Electric Demand Power '[W'](Hourly) ]]/1000</f>
        <v>57.051321075140081</v>
      </c>
    </row>
    <row r="382" spans="1:3" x14ac:dyDescent="0.25">
      <c r="A382" s="9" t="s">
        <v>285</v>
      </c>
      <c r="B382" s="12">
        <v>11119.170169566481</v>
      </c>
      <c r="C382">
        <f>SAFADModel_final_000033[[#This Row],[Whole Building:Facility Total Electric Demand Power '[W'](Hourly) ]]/1000</f>
        <v>11.119170169566482</v>
      </c>
    </row>
    <row r="383" spans="1:3" x14ac:dyDescent="0.25">
      <c r="A383" s="9" t="s">
        <v>286</v>
      </c>
      <c r="B383" s="12">
        <v>11083.227474436231</v>
      </c>
      <c r="C383">
        <f>SAFADModel_final_000033[[#This Row],[Whole Building:Facility Total Electric Demand Power '[W'](Hourly) ]]/1000</f>
        <v>11.083227474436232</v>
      </c>
    </row>
    <row r="384" spans="1:3" x14ac:dyDescent="0.25">
      <c r="A384" s="9" t="s">
        <v>287</v>
      </c>
      <c r="B384" s="12">
        <v>11047.13732756434</v>
      </c>
      <c r="C384">
        <f>SAFADModel_final_000033[[#This Row],[Whole Building:Facility Total Electric Demand Power '[W'](Hourly) ]]/1000</f>
        <v>11.047137327564339</v>
      </c>
    </row>
    <row r="385" spans="1:3" x14ac:dyDescent="0.25">
      <c r="A385" s="9" t="s">
        <v>288</v>
      </c>
      <c r="B385" s="12">
        <v>11038.391546779172</v>
      </c>
      <c r="C385">
        <f>SAFADModel_final_000033[[#This Row],[Whole Building:Facility Total Electric Demand Power '[W'](Hourly) ]]/1000</f>
        <v>11.038391546779172</v>
      </c>
    </row>
    <row r="386" spans="1:3" x14ac:dyDescent="0.25">
      <c r="A386" s="9" t="s">
        <v>289</v>
      </c>
      <c r="B386" s="12">
        <v>11055.362520444913</v>
      </c>
      <c r="C386">
        <f>SAFADModel_final_000033[[#This Row],[Whole Building:Facility Total Electric Demand Power '[W'](Hourly) ]]/1000</f>
        <v>11.055362520444913</v>
      </c>
    </row>
    <row r="387" spans="1:3" x14ac:dyDescent="0.25">
      <c r="A387" s="9" t="s">
        <v>290</v>
      </c>
      <c r="B387" s="12">
        <v>11077.996083667464</v>
      </c>
      <c r="C387">
        <f>SAFADModel_final_000033[[#This Row],[Whole Building:Facility Total Electric Demand Power '[W'](Hourly) ]]/1000</f>
        <v>11.077996083667463</v>
      </c>
    </row>
    <row r="388" spans="1:3" x14ac:dyDescent="0.25">
      <c r="A388" s="9" t="s">
        <v>291</v>
      </c>
      <c r="B388" s="12">
        <v>11072.506441740197</v>
      </c>
      <c r="C388">
        <f>SAFADModel_final_000033[[#This Row],[Whole Building:Facility Total Electric Demand Power '[W'](Hourly) ]]/1000</f>
        <v>11.072506441740197</v>
      </c>
    </row>
    <row r="389" spans="1:3" x14ac:dyDescent="0.25">
      <c r="A389" s="9" t="s">
        <v>292</v>
      </c>
      <c r="B389" s="12">
        <v>11032.960254806059</v>
      </c>
      <c r="C389">
        <f>SAFADModel_final_000033[[#This Row],[Whole Building:Facility Total Electric Demand Power '[W'](Hourly) ]]/1000</f>
        <v>11.03296025480606</v>
      </c>
    </row>
    <row r="390" spans="1:3" x14ac:dyDescent="0.25">
      <c r="A390" s="9" t="s">
        <v>293</v>
      </c>
      <c r="B390" s="12">
        <v>10998.970579153765</v>
      </c>
      <c r="C390">
        <f>SAFADModel_final_000033[[#This Row],[Whole Building:Facility Total Electric Demand Power '[W'](Hourly) ]]/1000</f>
        <v>10.998970579153765</v>
      </c>
    </row>
    <row r="391" spans="1:3" x14ac:dyDescent="0.25">
      <c r="A391" s="9" t="s">
        <v>294</v>
      </c>
      <c r="B391" s="12">
        <v>11003.07491917575</v>
      </c>
      <c r="C391">
        <f>SAFADModel_final_000033[[#This Row],[Whole Building:Facility Total Electric Demand Power '[W'](Hourly) ]]/1000</f>
        <v>11.003074919175749</v>
      </c>
    </row>
    <row r="392" spans="1:3" x14ac:dyDescent="0.25">
      <c r="A392" s="9" t="s">
        <v>295</v>
      </c>
      <c r="B392" s="12">
        <v>11078.042171191672</v>
      </c>
      <c r="C392">
        <f>SAFADModel_final_000033[[#This Row],[Whole Building:Facility Total Electric Demand Power '[W'](Hourly) ]]/1000</f>
        <v>11.078042171191672</v>
      </c>
    </row>
    <row r="393" spans="1:3" x14ac:dyDescent="0.25">
      <c r="A393" s="9" t="s">
        <v>296</v>
      </c>
      <c r="B393" s="12">
        <v>11162.981149565145</v>
      </c>
      <c r="C393">
        <f>SAFADModel_final_000033[[#This Row],[Whole Building:Facility Total Electric Demand Power '[W'](Hourly) ]]/1000</f>
        <v>11.162981149565145</v>
      </c>
    </row>
    <row r="394" spans="1:3" x14ac:dyDescent="0.25">
      <c r="A394" s="9" t="s">
        <v>297</v>
      </c>
      <c r="B394" s="12">
        <v>11205.947809020128</v>
      </c>
      <c r="C394">
        <f>SAFADModel_final_000033[[#This Row],[Whole Building:Facility Total Electric Demand Power '[W'](Hourly) ]]/1000</f>
        <v>11.205947809020127</v>
      </c>
    </row>
    <row r="395" spans="1:3" x14ac:dyDescent="0.25">
      <c r="A395" s="9" t="s">
        <v>298</v>
      </c>
      <c r="B395" s="12">
        <v>11227.415362539961</v>
      </c>
      <c r="C395">
        <f>SAFADModel_final_000033[[#This Row],[Whole Building:Facility Total Electric Demand Power '[W'](Hourly) ]]/1000</f>
        <v>11.227415362539961</v>
      </c>
    </row>
    <row r="396" spans="1:3" x14ac:dyDescent="0.25">
      <c r="A396" s="9" t="s">
        <v>299</v>
      </c>
      <c r="B396" s="12">
        <v>11246.918356770611</v>
      </c>
      <c r="C396">
        <f>SAFADModel_final_000033[[#This Row],[Whole Building:Facility Total Electric Demand Power '[W'](Hourly) ]]/1000</f>
        <v>11.246918356770612</v>
      </c>
    </row>
    <row r="397" spans="1:3" x14ac:dyDescent="0.25">
      <c r="A397" s="9" t="s">
        <v>300</v>
      </c>
      <c r="B397" s="12">
        <v>11263.044384431169</v>
      </c>
      <c r="C397">
        <f>SAFADModel_final_000033[[#This Row],[Whole Building:Facility Total Electric Demand Power '[W'](Hourly) ]]/1000</f>
        <v>11.263044384431169</v>
      </c>
    </row>
    <row r="398" spans="1:3" x14ac:dyDescent="0.25">
      <c r="A398" s="9" t="s">
        <v>301</v>
      </c>
      <c r="B398" s="12">
        <v>11276.687517266395</v>
      </c>
      <c r="C398">
        <f>SAFADModel_final_000033[[#This Row],[Whole Building:Facility Total Electric Demand Power '[W'](Hourly) ]]/1000</f>
        <v>11.276687517266394</v>
      </c>
    </row>
    <row r="399" spans="1:3" x14ac:dyDescent="0.25">
      <c r="A399" s="9" t="s">
        <v>302</v>
      </c>
      <c r="B399" s="12">
        <v>11290.588074295112</v>
      </c>
      <c r="C399">
        <f>SAFADModel_final_000033[[#This Row],[Whole Building:Facility Total Electric Demand Power '[W'](Hourly) ]]/1000</f>
        <v>11.290588074295112</v>
      </c>
    </row>
    <row r="400" spans="1:3" x14ac:dyDescent="0.25">
      <c r="A400" s="9" t="s">
        <v>303</v>
      </c>
      <c r="B400" s="12">
        <v>11308.933676314504</v>
      </c>
      <c r="C400">
        <f>SAFADModel_final_000033[[#This Row],[Whole Building:Facility Total Electric Demand Power '[W'](Hourly) ]]/1000</f>
        <v>11.308933676314505</v>
      </c>
    </row>
    <row r="401" spans="1:3" x14ac:dyDescent="0.25">
      <c r="A401" s="9" t="s">
        <v>304</v>
      </c>
      <c r="B401" s="12">
        <v>11317.029959952444</v>
      </c>
      <c r="C401">
        <f>SAFADModel_final_000033[[#This Row],[Whole Building:Facility Total Electric Demand Power '[W'](Hourly) ]]/1000</f>
        <v>11.317029959952444</v>
      </c>
    </row>
    <row r="402" spans="1:3" x14ac:dyDescent="0.25">
      <c r="A402" s="9" t="s">
        <v>305</v>
      </c>
      <c r="B402" s="12">
        <v>11307.760421737155</v>
      </c>
      <c r="C402">
        <f>SAFADModel_final_000033[[#This Row],[Whole Building:Facility Total Electric Demand Power '[W'](Hourly) ]]/1000</f>
        <v>11.307760421737155</v>
      </c>
    </row>
    <row r="403" spans="1:3" x14ac:dyDescent="0.25">
      <c r="A403" s="9" t="s">
        <v>306</v>
      </c>
      <c r="B403" s="12">
        <v>11277.932420125384</v>
      </c>
      <c r="C403">
        <f>SAFADModel_final_000033[[#This Row],[Whole Building:Facility Total Electric Demand Power '[W'](Hourly) ]]/1000</f>
        <v>11.277932420125383</v>
      </c>
    </row>
    <row r="404" spans="1:3" x14ac:dyDescent="0.25">
      <c r="A404" s="9" t="s">
        <v>307</v>
      </c>
      <c r="B404" s="12">
        <v>11229.159660783955</v>
      </c>
      <c r="C404">
        <f>SAFADModel_final_000033[[#This Row],[Whole Building:Facility Total Electric Demand Power '[W'](Hourly) ]]/1000</f>
        <v>11.229159660783955</v>
      </c>
    </row>
    <row r="405" spans="1:3" x14ac:dyDescent="0.25">
      <c r="A405" s="9" t="s">
        <v>308</v>
      </c>
      <c r="B405" s="12">
        <v>11173.500386111938</v>
      </c>
      <c r="C405">
        <f>SAFADModel_final_000033[[#This Row],[Whole Building:Facility Total Electric Demand Power '[W'](Hourly) ]]/1000</f>
        <v>11.173500386111938</v>
      </c>
    </row>
    <row r="406" spans="1:3" x14ac:dyDescent="0.25">
      <c r="A406" s="9" t="s">
        <v>309</v>
      </c>
      <c r="B406" s="12">
        <v>11141.746099155864</v>
      </c>
      <c r="C406">
        <f>SAFADModel_final_000033[[#This Row],[Whole Building:Facility Total Electric Demand Power '[W'](Hourly) ]]/1000</f>
        <v>11.141746099155863</v>
      </c>
    </row>
    <row r="407" spans="1:3" x14ac:dyDescent="0.25">
      <c r="A407" s="9" t="s">
        <v>310</v>
      </c>
      <c r="B407" s="12">
        <v>11093.934169829219</v>
      </c>
      <c r="C407">
        <f>SAFADModel_final_000033[[#This Row],[Whole Building:Facility Total Electric Demand Power '[W'](Hourly) ]]/1000</f>
        <v>11.09393416982922</v>
      </c>
    </row>
    <row r="408" spans="1:3" x14ac:dyDescent="0.25">
      <c r="A408" s="9" t="s">
        <v>311</v>
      </c>
      <c r="B408" s="12">
        <v>11049.083611654058</v>
      </c>
      <c r="C408">
        <f>SAFADModel_final_000033[[#This Row],[Whole Building:Facility Total Electric Demand Power '[W'](Hourly) ]]/1000</f>
        <v>11.049083611654059</v>
      </c>
    </row>
    <row r="409" spans="1:3" x14ac:dyDescent="0.25">
      <c r="A409" s="9" t="s">
        <v>312</v>
      </c>
      <c r="B409" s="12">
        <v>10995.957662231196</v>
      </c>
      <c r="C409">
        <f>SAFADModel_final_000033[[#This Row],[Whole Building:Facility Total Electric Demand Power '[W'](Hourly) ]]/1000</f>
        <v>10.995957662231197</v>
      </c>
    </row>
    <row r="410" spans="1:3" x14ac:dyDescent="0.25">
      <c r="A410" s="9" t="s">
        <v>313</v>
      </c>
      <c r="B410" s="12">
        <v>10970.510495197183</v>
      </c>
      <c r="C410">
        <f>SAFADModel_final_000033[[#This Row],[Whole Building:Facility Total Electric Demand Power '[W'](Hourly) ]]/1000</f>
        <v>10.970510495197182</v>
      </c>
    </row>
    <row r="411" spans="1:3" x14ac:dyDescent="0.25">
      <c r="A411" s="9" t="s">
        <v>314</v>
      </c>
      <c r="B411" s="12">
        <v>10944.670580664611</v>
      </c>
      <c r="C411">
        <f>SAFADModel_final_000033[[#This Row],[Whole Building:Facility Total Electric Demand Power '[W'](Hourly) ]]/1000</f>
        <v>10.944670580664612</v>
      </c>
    </row>
    <row r="412" spans="1:3" x14ac:dyDescent="0.25">
      <c r="A412" s="9" t="s">
        <v>315</v>
      </c>
      <c r="B412" s="12">
        <v>10923.903883302077</v>
      </c>
      <c r="C412">
        <f>SAFADModel_final_000033[[#This Row],[Whole Building:Facility Total Electric Demand Power '[W'](Hourly) ]]/1000</f>
        <v>10.923903883302076</v>
      </c>
    </row>
    <row r="413" spans="1:3" x14ac:dyDescent="0.25">
      <c r="A413" s="9" t="s">
        <v>316</v>
      </c>
      <c r="B413" s="12">
        <v>10894.361679009055</v>
      </c>
      <c r="C413">
        <f>SAFADModel_final_000033[[#This Row],[Whole Building:Facility Total Electric Demand Power '[W'](Hourly) ]]/1000</f>
        <v>10.894361679009055</v>
      </c>
    </row>
    <row r="414" spans="1:3" x14ac:dyDescent="0.25">
      <c r="A414" s="9" t="s">
        <v>317</v>
      </c>
      <c r="B414" s="12">
        <v>10870.314565748236</v>
      </c>
      <c r="C414">
        <f>SAFADModel_final_000033[[#This Row],[Whole Building:Facility Total Electric Demand Power '[W'](Hourly) ]]/1000</f>
        <v>10.870314565748236</v>
      </c>
    </row>
    <row r="415" spans="1:3" x14ac:dyDescent="0.25">
      <c r="A415" s="9" t="s">
        <v>318</v>
      </c>
      <c r="B415" s="12">
        <v>10886.121791141315</v>
      </c>
      <c r="C415">
        <f>SAFADModel_final_000033[[#This Row],[Whole Building:Facility Total Electric Demand Power '[W'](Hourly) ]]/1000</f>
        <v>10.886121791141315</v>
      </c>
    </row>
    <row r="416" spans="1:3" x14ac:dyDescent="0.25">
      <c r="A416" s="9" t="s">
        <v>319</v>
      </c>
      <c r="B416" s="12">
        <v>10985.575437957921</v>
      </c>
      <c r="C416">
        <f>SAFADModel_final_000033[[#This Row],[Whole Building:Facility Total Electric Demand Power '[W'](Hourly) ]]/1000</f>
        <v>10.985575437957921</v>
      </c>
    </row>
    <row r="417" spans="1:3" x14ac:dyDescent="0.25">
      <c r="A417" s="9" t="s">
        <v>320</v>
      </c>
      <c r="B417" s="12">
        <v>11094.671152319068</v>
      </c>
      <c r="C417">
        <f>SAFADModel_final_000033[[#This Row],[Whole Building:Facility Total Electric Demand Power '[W'](Hourly) ]]/1000</f>
        <v>11.094671152319068</v>
      </c>
    </row>
    <row r="418" spans="1:3" x14ac:dyDescent="0.25">
      <c r="A418" s="9" t="s">
        <v>321</v>
      </c>
      <c r="B418" s="12">
        <v>11172.56473619443</v>
      </c>
      <c r="C418">
        <f>SAFADModel_final_000033[[#This Row],[Whole Building:Facility Total Electric Demand Power '[W'](Hourly) ]]/1000</f>
        <v>11.172564736194429</v>
      </c>
    </row>
    <row r="419" spans="1:3" x14ac:dyDescent="0.25">
      <c r="A419" s="9" t="s">
        <v>322</v>
      </c>
      <c r="B419" s="12">
        <v>11220.697775704639</v>
      </c>
      <c r="C419">
        <f>SAFADModel_final_000033[[#This Row],[Whole Building:Facility Total Electric Demand Power '[W'](Hourly) ]]/1000</f>
        <v>11.22069777570464</v>
      </c>
    </row>
    <row r="420" spans="1:3" x14ac:dyDescent="0.25">
      <c r="A420" s="9" t="s">
        <v>323</v>
      </c>
      <c r="B420" s="12">
        <v>11261.412391417181</v>
      </c>
      <c r="C420">
        <f>SAFADModel_final_000033[[#This Row],[Whole Building:Facility Total Electric Demand Power '[W'](Hourly) ]]/1000</f>
        <v>11.261412391417181</v>
      </c>
    </row>
    <row r="421" spans="1:3" x14ac:dyDescent="0.25">
      <c r="A421" s="9" t="s">
        <v>324</v>
      </c>
      <c r="B421" s="12">
        <v>11300.079579816738</v>
      </c>
      <c r="C421">
        <f>SAFADModel_final_000033[[#This Row],[Whole Building:Facility Total Electric Demand Power '[W'](Hourly) ]]/1000</f>
        <v>11.300079579816739</v>
      </c>
    </row>
    <row r="422" spans="1:3" x14ac:dyDescent="0.25">
      <c r="A422" s="9" t="s">
        <v>325</v>
      </c>
      <c r="B422" s="12">
        <v>11326.453192449502</v>
      </c>
      <c r="C422">
        <f>SAFADModel_final_000033[[#This Row],[Whole Building:Facility Total Electric Demand Power '[W'](Hourly) ]]/1000</f>
        <v>11.326453192449502</v>
      </c>
    </row>
    <row r="423" spans="1:3" x14ac:dyDescent="0.25">
      <c r="A423" s="9" t="s">
        <v>326</v>
      </c>
      <c r="B423" s="12">
        <v>11332.573759430037</v>
      </c>
      <c r="C423">
        <f>SAFADModel_final_000033[[#This Row],[Whole Building:Facility Total Electric Demand Power '[W'](Hourly) ]]/1000</f>
        <v>11.332573759430037</v>
      </c>
    </row>
    <row r="424" spans="1:3" x14ac:dyDescent="0.25">
      <c r="A424" s="9" t="s">
        <v>327</v>
      </c>
      <c r="B424" s="12">
        <v>11300.783919813717</v>
      </c>
      <c r="C424">
        <f>SAFADModel_final_000033[[#This Row],[Whole Building:Facility Total Electric Demand Power '[W'](Hourly) ]]/1000</f>
        <v>11.300783919813718</v>
      </c>
    </row>
    <row r="425" spans="1:3" x14ac:dyDescent="0.25">
      <c r="A425" s="9" t="s">
        <v>328</v>
      </c>
      <c r="B425" s="12">
        <v>11232.968363754038</v>
      </c>
      <c r="C425">
        <f>SAFADModel_final_000033[[#This Row],[Whole Building:Facility Total Electric Demand Power '[W'](Hourly) ]]/1000</f>
        <v>11.232968363754038</v>
      </c>
    </row>
    <row r="426" spans="1:3" x14ac:dyDescent="0.25">
      <c r="A426" s="9" t="s">
        <v>329</v>
      </c>
      <c r="B426" s="12">
        <v>11164.023425033733</v>
      </c>
      <c r="C426">
        <f>SAFADModel_final_000033[[#This Row],[Whole Building:Facility Total Electric Demand Power '[W'](Hourly) ]]/1000</f>
        <v>11.164023425033733</v>
      </c>
    </row>
    <row r="427" spans="1:3" x14ac:dyDescent="0.25">
      <c r="A427" s="9" t="s">
        <v>330</v>
      </c>
      <c r="B427" s="12">
        <v>11116.084103560503</v>
      </c>
      <c r="C427">
        <f>SAFADModel_final_000033[[#This Row],[Whole Building:Facility Total Electric Demand Power '[W'](Hourly) ]]/1000</f>
        <v>11.116084103560503</v>
      </c>
    </row>
    <row r="428" spans="1:3" x14ac:dyDescent="0.25">
      <c r="A428" s="9" t="s">
        <v>331</v>
      </c>
      <c r="B428" s="12">
        <v>11093.317740324041</v>
      </c>
      <c r="C428">
        <f>SAFADModel_final_000033[[#This Row],[Whole Building:Facility Total Electric Demand Power '[W'](Hourly) ]]/1000</f>
        <v>11.093317740324041</v>
      </c>
    </row>
    <row r="429" spans="1:3" x14ac:dyDescent="0.25">
      <c r="A429" s="9" t="s">
        <v>332</v>
      </c>
      <c r="B429" s="12">
        <v>11073.283534274517</v>
      </c>
      <c r="C429">
        <f>SAFADModel_final_000033[[#This Row],[Whole Building:Facility Total Electric Demand Power '[W'](Hourly) ]]/1000</f>
        <v>11.073283534274516</v>
      </c>
    </row>
    <row r="430" spans="1:3" x14ac:dyDescent="0.25">
      <c r="A430" s="9" t="s">
        <v>333</v>
      </c>
      <c r="B430" s="12">
        <v>11050.453206431232</v>
      </c>
      <c r="C430">
        <f>SAFADModel_final_000033[[#This Row],[Whole Building:Facility Total Electric Demand Power '[W'](Hourly) ]]/1000</f>
        <v>11.050453206431232</v>
      </c>
    </row>
    <row r="431" spans="1:3" x14ac:dyDescent="0.25">
      <c r="A431" s="9" t="s">
        <v>334</v>
      </c>
      <c r="B431" s="12">
        <v>11021.102276928374</v>
      </c>
      <c r="C431">
        <f>SAFADModel_final_000033[[#This Row],[Whole Building:Facility Total Electric Demand Power '[W'](Hourly) ]]/1000</f>
        <v>11.021102276928374</v>
      </c>
    </row>
    <row r="432" spans="1:3" x14ac:dyDescent="0.25">
      <c r="A432" s="9" t="s">
        <v>335</v>
      </c>
      <c r="B432" s="12">
        <v>11002.08221362471</v>
      </c>
      <c r="C432">
        <f>SAFADModel_final_000033[[#This Row],[Whole Building:Facility Total Electric Demand Power '[W'](Hourly) ]]/1000</f>
        <v>11.002082213624711</v>
      </c>
    </row>
    <row r="433" spans="1:3" x14ac:dyDescent="0.25">
      <c r="A433" s="9" t="s">
        <v>336</v>
      </c>
      <c r="B433" s="12">
        <v>10983.393387407576</v>
      </c>
      <c r="C433">
        <f>SAFADModel_final_000033[[#This Row],[Whole Building:Facility Total Electric Demand Power '[W'](Hourly) ]]/1000</f>
        <v>10.983393387407576</v>
      </c>
    </row>
    <row r="434" spans="1:3" x14ac:dyDescent="0.25">
      <c r="A434" s="9" t="s">
        <v>337</v>
      </c>
      <c r="B434" s="12">
        <v>10978.490207471734</v>
      </c>
      <c r="C434">
        <f>SAFADModel_final_000033[[#This Row],[Whole Building:Facility Total Electric Demand Power '[W'](Hourly) ]]/1000</f>
        <v>10.978490207471733</v>
      </c>
    </row>
    <row r="435" spans="1:3" x14ac:dyDescent="0.25">
      <c r="A435" s="9" t="s">
        <v>338</v>
      </c>
      <c r="B435" s="12">
        <v>10979.054286158038</v>
      </c>
      <c r="C435">
        <f>SAFADModel_final_000033[[#This Row],[Whole Building:Facility Total Electric Demand Power '[W'](Hourly) ]]/1000</f>
        <v>10.979054286158037</v>
      </c>
    </row>
    <row r="436" spans="1:3" x14ac:dyDescent="0.25">
      <c r="A436" s="9" t="s">
        <v>339</v>
      </c>
      <c r="B436" s="12">
        <v>10951.992658808058</v>
      </c>
      <c r="C436">
        <f>SAFADModel_final_000033[[#This Row],[Whole Building:Facility Total Electric Demand Power '[W'](Hourly) ]]/1000</f>
        <v>10.951992658808058</v>
      </c>
    </row>
    <row r="437" spans="1:3" x14ac:dyDescent="0.25">
      <c r="A437" s="9" t="s">
        <v>340</v>
      </c>
      <c r="B437" s="12">
        <v>10885.127110129237</v>
      </c>
      <c r="C437">
        <f>SAFADModel_final_000033[[#This Row],[Whole Building:Facility Total Electric Demand Power '[W'](Hourly) ]]/1000</f>
        <v>10.885127110129236</v>
      </c>
    </row>
    <row r="438" spans="1:3" x14ac:dyDescent="0.25">
      <c r="A438" s="9" t="s">
        <v>341</v>
      </c>
      <c r="B438" s="12">
        <v>10819.318151739828</v>
      </c>
      <c r="C438">
        <f>SAFADModel_final_000033[[#This Row],[Whole Building:Facility Total Electric Demand Power '[W'](Hourly) ]]/1000</f>
        <v>10.819318151739829</v>
      </c>
    </row>
    <row r="439" spans="1:3" x14ac:dyDescent="0.25">
      <c r="A439" s="9" t="s">
        <v>342</v>
      </c>
      <c r="B439" s="12">
        <v>10831.455973494403</v>
      </c>
      <c r="C439">
        <f>SAFADModel_final_000033[[#This Row],[Whole Building:Facility Total Electric Demand Power '[W'](Hourly) ]]/1000</f>
        <v>10.831455973494403</v>
      </c>
    </row>
    <row r="440" spans="1:3" x14ac:dyDescent="0.25">
      <c r="A440" s="9" t="s">
        <v>343</v>
      </c>
      <c r="B440" s="12">
        <v>10985.964152537903</v>
      </c>
      <c r="C440">
        <f>SAFADModel_final_000033[[#This Row],[Whole Building:Facility Total Electric Demand Power '[W'](Hourly) ]]/1000</f>
        <v>10.985964152537903</v>
      </c>
    </row>
    <row r="441" spans="1:3" x14ac:dyDescent="0.25">
      <c r="A441" s="9" t="s">
        <v>344</v>
      </c>
      <c r="B441" s="12">
        <v>11140.243460683167</v>
      </c>
      <c r="C441">
        <f>SAFADModel_final_000033[[#This Row],[Whole Building:Facility Total Electric Demand Power '[W'](Hourly) ]]/1000</f>
        <v>11.140243460683166</v>
      </c>
    </row>
    <row r="442" spans="1:3" x14ac:dyDescent="0.25">
      <c r="A442" s="9" t="s">
        <v>345</v>
      </c>
      <c r="B442" s="12">
        <v>11219.50435117234</v>
      </c>
      <c r="C442">
        <f>SAFADModel_final_000033[[#This Row],[Whole Building:Facility Total Electric Demand Power '[W'](Hourly) ]]/1000</f>
        <v>11.21950435117234</v>
      </c>
    </row>
    <row r="443" spans="1:3" x14ac:dyDescent="0.25">
      <c r="A443" s="9" t="s">
        <v>346</v>
      </c>
      <c r="B443" s="12">
        <v>11254.704403077849</v>
      </c>
      <c r="C443">
        <f>SAFADModel_final_000033[[#This Row],[Whole Building:Facility Total Electric Demand Power '[W'](Hourly) ]]/1000</f>
        <v>11.254704403077849</v>
      </c>
    </row>
    <row r="444" spans="1:3" x14ac:dyDescent="0.25">
      <c r="A444" s="9" t="s">
        <v>347</v>
      </c>
      <c r="B444" s="12">
        <v>11284.796162665769</v>
      </c>
      <c r="C444">
        <f>SAFADModel_final_000033[[#This Row],[Whole Building:Facility Total Electric Demand Power '[W'](Hourly) ]]/1000</f>
        <v>11.284796162665769</v>
      </c>
    </row>
    <row r="445" spans="1:3" x14ac:dyDescent="0.25">
      <c r="A445" s="9" t="s">
        <v>348</v>
      </c>
      <c r="B445" s="12">
        <v>11308.933676314504</v>
      </c>
      <c r="C445">
        <f>SAFADModel_final_000033[[#This Row],[Whole Building:Facility Total Electric Demand Power '[W'](Hourly) ]]/1000</f>
        <v>11.308933676314505</v>
      </c>
    </row>
    <row r="446" spans="1:3" x14ac:dyDescent="0.25">
      <c r="A446" s="9" t="s">
        <v>349</v>
      </c>
      <c r="B446" s="12">
        <v>11326.453192449502</v>
      </c>
      <c r="C446">
        <f>SAFADModel_final_000033[[#This Row],[Whole Building:Facility Total Electric Demand Power '[W'](Hourly) ]]/1000</f>
        <v>11.326453192449502</v>
      </c>
    </row>
    <row r="447" spans="1:3" x14ac:dyDescent="0.25">
      <c r="A447" s="9" t="s">
        <v>350</v>
      </c>
      <c r="B447" s="12">
        <v>11328.280224220251</v>
      </c>
      <c r="C447">
        <f>SAFADModel_final_000033[[#This Row],[Whole Building:Facility Total Electric Demand Power '[W'](Hourly) ]]/1000</f>
        <v>11.328280224220251</v>
      </c>
    </row>
    <row r="448" spans="1:3" x14ac:dyDescent="0.25">
      <c r="A448" s="9" t="s">
        <v>351</v>
      </c>
      <c r="B448" s="12">
        <v>11312.530827538872</v>
      </c>
      <c r="C448">
        <f>SAFADModel_final_000033[[#This Row],[Whole Building:Facility Total Electric Demand Power '[W'](Hourly) ]]/1000</f>
        <v>11.312530827538872</v>
      </c>
    </row>
    <row r="449" spans="1:3" x14ac:dyDescent="0.25">
      <c r="A449" s="9" t="s">
        <v>352</v>
      </c>
      <c r="B449" s="12">
        <v>11283.081327892609</v>
      </c>
      <c r="C449">
        <f>SAFADModel_final_000033[[#This Row],[Whole Building:Facility Total Electric Demand Power '[W'](Hourly) ]]/1000</f>
        <v>11.283081327892608</v>
      </c>
    </row>
    <row r="450" spans="1:3" x14ac:dyDescent="0.25">
      <c r="A450" s="9" t="s">
        <v>353</v>
      </c>
      <c r="B450" s="12">
        <v>11253.013806057448</v>
      </c>
      <c r="C450">
        <f>SAFADModel_final_000033[[#This Row],[Whole Building:Facility Total Electric Demand Power '[W'](Hourly) ]]/1000</f>
        <v>11.253013806057448</v>
      </c>
    </row>
    <row r="451" spans="1:3" x14ac:dyDescent="0.25">
      <c r="A451" s="9" t="s">
        <v>354</v>
      </c>
      <c r="B451" s="12">
        <v>11223.204917510695</v>
      </c>
      <c r="C451">
        <f>SAFADModel_final_000033[[#This Row],[Whole Building:Facility Total Electric Demand Power '[W'](Hourly) ]]/1000</f>
        <v>11.223204917510696</v>
      </c>
    </row>
    <row r="452" spans="1:3" x14ac:dyDescent="0.25">
      <c r="A452" s="9" t="s">
        <v>355</v>
      </c>
      <c r="B452" s="12">
        <v>11191.917593431892</v>
      </c>
      <c r="C452">
        <f>SAFADModel_final_000033[[#This Row],[Whole Building:Facility Total Electric Demand Power '[W'](Hourly) ]]/1000</f>
        <v>11.191917593431892</v>
      </c>
    </row>
    <row r="453" spans="1:3" x14ac:dyDescent="0.25">
      <c r="A453" s="9" t="s">
        <v>356</v>
      </c>
      <c r="B453" s="12">
        <v>11146.344585378298</v>
      </c>
      <c r="C453">
        <f>SAFADModel_final_000033[[#This Row],[Whole Building:Facility Total Electric Demand Power '[W'](Hourly) ]]/1000</f>
        <v>11.146344585378298</v>
      </c>
    </row>
    <row r="454" spans="1:3" x14ac:dyDescent="0.25">
      <c r="A454" s="9" t="s">
        <v>357</v>
      </c>
      <c r="B454" s="12">
        <v>11098.582986116329</v>
      </c>
      <c r="C454">
        <f>SAFADModel_final_000033[[#This Row],[Whole Building:Facility Total Electric Demand Power '[W'](Hourly) ]]/1000</f>
        <v>11.098582986116329</v>
      </c>
    </row>
    <row r="455" spans="1:3" x14ac:dyDescent="0.25">
      <c r="A455" s="9" t="s">
        <v>358</v>
      </c>
      <c r="B455" s="12">
        <v>11027.411321889211</v>
      </c>
      <c r="C455">
        <f>SAFADModel_final_000033[[#This Row],[Whole Building:Facility Total Electric Demand Power '[W'](Hourly) ]]/1000</f>
        <v>11.027411321889211</v>
      </c>
    </row>
    <row r="456" spans="1:3" x14ac:dyDescent="0.25">
      <c r="A456" s="9" t="s">
        <v>359</v>
      </c>
      <c r="B456" s="12">
        <v>10933.316702755174</v>
      </c>
      <c r="C456">
        <f>SAFADModel_final_000033[[#This Row],[Whole Building:Facility Total Electric Demand Power '[W'](Hourly) ]]/1000</f>
        <v>10.933316702755173</v>
      </c>
    </row>
    <row r="457" spans="1:3" x14ac:dyDescent="0.25">
      <c r="A457" s="9" t="s">
        <v>360</v>
      </c>
      <c r="B457" s="12">
        <v>10880.263756248121</v>
      </c>
      <c r="C457">
        <f>SAFADModel_final_000033[[#This Row],[Whole Building:Facility Total Electric Demand Power '[W'](Hourly) ]]/1000</f>
        <v>10.880263756248121</v>
      </c>
    </row>
    <row r="458" spans="1:3" x14ac:dyDescent="0.25">
      <c r="A458" s="9" t="s">
        <v>629</v>
      </c>
      <c r="B458" s="12">
        <v>10938.738790591129</v>
      </c>
      <c r="C458">
        <f>SAFADModel_final_000033[[#This Row],[Whole Building:Facility Total Electric Demand Power '[W'](Hourly) ]]/1000</f>
        <v>10.938738790591129</v>
      </c>
    </row>
    <row r="459" spans="1:3" x14ac:dyDescent="0.25">
      <c r="A459" s="9" t="s">
        <v>630</v>
      </c>
      <c r="B459" s="12">
        <v>11002.578364355251</v>
      </c>
      <c r="C459">
        <f>SAFADModel_final_000033[[#This Row],[Whole Building:Facility Total Electric Demand Power '[W'](Hourly) ]]/1000</f>
        <v>11.002578364355251</v>
      </c>
    </row>
    <row r="460" spans="1:3" x14ac:dyDescent="0.25">
      <c r="A460" s="9" t="s">
        <v>631</v>
      </c>
      <c r="B460" s="12">
        <v>11009.469983696026</v>
      </c>
      <c r="C460">
        <f>SAFADModel_final_000033[[#This Row],[Whole Building:Facility Total Electric Demand Power '[W'](Hourly) ]]/1000</f>
        <v>11.009469983696027</v>
      </c>
    </row>
    <row r="461" spans="1:3" x14ac:dyDescent="0.25">
      <c r="A461" s="9" t="s">
        <v>632</v>
      </c>
      <c r="B461" s="12">
        <v>10944.109827357752</v>
      </c>
      <c r="C461">
        <f>SAFADModel_final_000033[[#This Row],[Whole Building:Facility Total Electric Demand Power '[W'](Hourly) ]]/1000</f>
        <v>10.944109827357751</v>
      </c>
    </row>
    <row r="462" spans="1:3" x14ac:dyDescent="0.25">
      <c r="A462" s="9" t="s">
        <v>633</v>
      </c>
      <c r="B462" s="12">
        <v>10854.075110776676</v>
      </c>
      <c r="C462">
        <f>SAFADModel_final_000033[[#This Row],[Whole Building:Facility Total Electric Demand Power '[W'](Hourly) ]]/1000</f>
        <v>10.854075110776675</v>
      </c>
    </row>
    <row r="463" spans="1:3" x14ac:dyDescent="0.25">
      <c r="A463" s="9" t="s">
        <v>634</v>
      </c>
      <c r="B463" s="12">
        <v>10838.80932855115</v>
      </c>
      <c r="C463">
        <f>SAFADModel_final_000033[[#This Row],[Whole Building:Facility Total Electric Demand Power '[W'](Hourly) ]]/1000</f>
        <v>10.83880932855115</v>
      </c>
    </row>
    <row r="464" spans="1:3" x14ac:dyDescent="0.25">
      <c r="A464" s="9" t="s">
        <v>635</v>
      </c>
      <c r="B464" s="12">
        <v>10970.866351214119</v>
      </c>
      <c r="C464">
        <f>SAFADModel_final_000033[[#This Row],[Whole Building:Facility Total Electric Demand Power '[W'](Hourly) ]]/1000</f>
        <v>10.97086635121412</v>
      </c>
    </row>
    <row r="465" spans="1:3" x14ac:dyDescent="0.25">
      <c r="A465" s="9" t="s">
        <v>636</v>
      </c>
      <c r="B465" s="12">
        <v>11123.826899855647</v>
      </c>
      <c r="C465">
        <f>SAFADModel_final_000033[[#This Row],[Whole Building:Facility Total Electric Demand Power '[W'](Hourly) ]]/1000</f>
        <v>11.123826899855647</v>
      </c>
    </row>
    <row r="466" spans="1:3" x14ac:dyDescent="0.25">
      <c r="A466" s="9" t="s">
        <v>637</v>
      </c>
      <c r="B466" s="12">
        <v>11217.170484407819</v>
      </c>
      <c r="C466">
        <f>SAFADModel_final_000033[[#This Row],[Whole Building:Facility Total Electric Demand Power '[W'](Hourly) ]]/1000</f>
        <v>11.21717048440782</v>
      </c>
    </row>
    <row r="467" spans="1:3" x14ac:dyDescent="0.25">
      <c r="A467" s="9" t="s">
        <v>638</v>
      </c>
      <c r="B467" s="12">
        <v>11245.79814368105</v>
      </c>
      <c r="C467">
        <f>SAFADModel_final_000033[[#This Row],[Whole Building:Facility Total Electric Demand Power '[W'](Hourly) ]]/1000</f>
        <v>11.24579814368105</v>
      </c>
    </row>
    <row r="468" spans="1:3" x14ac:dyDescent="0.25">
      <c r="A468" s="9" t="s">
        <v>639</v>
      </c>
      <c r="B468" s="12">
        <v>11252.41946991501</v>
      </c>
      <c r="C468">
        <f>SAFADModel_final_000033[[#This Row],[Whole Building:Facility Total Electric Demand Power '[W'](Hourly) ]]/1000</f>
        <v>11.25241946991501</v>
      </c>
    </row>
    <row r="469" spans="1:3" x14ac:dyDescent="0.25">
      <c r="A469" s="9" t="s">
        <v>640</v>
      </c>
      <c r="B469" s="12">
        <v>11271.002865712662</v>
      </c>
      <c r="C469">
        <f>SAFADModel_final_000033[[#This Row],[Whole Building:Facility Total Electric Demand Power '[W'](Hourly) ]]/1000</f>
        <v>11.271002865712662</v>
      </c>
    </row>
    <row r="470" spans="1:3" x14ac:dyDescent="0.25">
      <c r="A470" s="9" t="s">
        <v>641</v>
      </c>
      <c r="B470" s="12">
        <v>11290.588074295112</v>
      </c>
      <c r="C470">
        <f>SAFADModel_final_000033[[#This Row],[Whole Building:Facility Total Electric Demand Power '[W'](Hourly) ]]/1000</f>
        <v>11.290588074295112</v>
      </c>
    </row>
    <row r="471" spans="1:3" x14ac:dyDescent="0.25">
      <c r="A471" s="9" t="s">
        <v>642</v>
      </c>
      <c r="B471" s="12">
        <v>11300.581289601721</v>
      </c>
      <c r="C471">
        <f>SAFADModel_final_000033[[#This Row],[Whole Building:Facility Total Electric Demand Power '[W'](Hourly) ]]/1000</f>
        <v>11.300581289601721</v>
      </c>
    </row>
    <row r="472" spans="1:3" x14ac:dyDescent="0.25">
      <c r="A472" s="9" t="s">
        <v>643</v>
      </c>
      <c r="B472" s="12">
        <v>11291.185757034271</v>
      </c>
      <c r="C472">
        <f>SAFADModel_final_000033[[#This Row],[Whole Building:Facility Total Electric Demand Power '[W'](Hourly) ]]/1000</f>
        <v>11.29118575703427</v>
      </c>
    </row>
    <row r="473" spans="1:3" x14ac:dyDescent="0.25">
      <c r="A473" s="9" t="s">
        <v>644</v>
      </c>
      <c r="B473" s="12">
        <v>11266.46238782125</v>
      </c>
      <c r="C473">
        <f>SAFADModel_final_000033[[#This Row],[Whole Building:Facility Total Electric Demand Power '[W'](Hourly) ]]/1000</f>
        <v>11.26646238782125</v>
      </c>
    </row>
    <row r="474" spans="1:3" x14ac:dyDescent="0.25">
      <c r="A474" s="9" t="s">
        <v>645</v>
      </c>
      <c r="B474" s="12">
        <v>11239.825985587811</v>
      </c>
      <c r="C474">
        <f>SAFADModel_final_000033[[#This Row],[Whole Building:Facility Total Electric Demand Power '[W'](Hourly) ]]/1000</f>
        <v>11.239825985587812</v>
      </c>
    </row>
    <row r="475" spans="1:3" x14ac:dyDescent="0.25">
      <c r="A475" s="9" t="s">
        <v>646</v>
      </c>
      <c r="B475" s="12">
        <v>11221.561082023611</v>
      </c>
      <c r="C475">
        <f>SAFADModel_final_000033[[#This Row],[Whole Building:Facility Total Electric Demand Power '[W'](Hourly) ]]/1000</f>
        <v>11.22156108202361</v>
      </c>
    </row>
    <row r="476" spans="1:3" x14ac:dyDescent="0.25">
      <c r="A476" s="9" t="s">
        <v>647</v>
      </c>
      <c r="B476" s="12">
        <v>11209.011080695245</v>
      </c>
      <c r="C476">
        <f>SAFADModel_final_000033[[#This Row],[Whole Building:Facility Total Electric Demand Power '[W'](Hourly) ]]/1000</f>
        <v>11.209011080695245</v>
      </c>
    </row>
    <row r="477" spans="1:3" x14ac:dyDescent="0.25">
      <c r="A477" s="9" t="s">
        <v>648</v>
      </c>
      <c r="B477" s="12">
        <v>11196.728362238629</v>
      </c>
      <c r="C477">
        <f>SAFADModel_final_000033[[#This Row],[Whole Building:Facility Total Electric Demand Power '[W'](Hourly) ]]/1000</f>
        <v>11.196728362238629</v>
      </c>
    </row>
    <row r="478" spans="1:3" x14ac:dyDescent="0.25">
      <c r="A478" s="9" t="s">
        <v>649</v>
      </c>
      <c r="B478" s="12">
        <v>11181.275630664337</v>
      </c>
      <c r="C478">
        <f>SAFADModel_final_000033[[#This Row],[Whole Building:Facility Total Electric Demand Power '[W'](Hourly) ]]/1000</f>
        <v>11.181275630664336</v>
      </c>
    </row>
    <row r="479" spans="1:3" x14ac:dyDescent="0.25">
      <c r="A479" s="9" t="s">
        <v>650</v>
      </c>
      <c r="B479" s="12">
        <v>11167.203467620027</v>
      </c>
      <c r="C479">
        <f>SAFADModel_final_000033[[#This Row],[Whole Building:Facility Total Electric Demand Power '[W'](Hourly) ]]/1000</f>
        <v>11.167203467620027</v>
      </c>
    </row>
    <row r="480" spans="1:3" x14ac:dyDescent="0.25">
      <c r="A480" s="9" t="s">
        <v>651</v>
      </c>
      <c r="B480" s="12">
        <v>11152.631950869909</v>
      </c>
      <c r="C480">
        <f>SAFADModel_final_000033[[#This Row],[Whole Building:Facility Total Electric Demand Power '[W'](Hourly) ]]/1000</f>
        <v>11.152631950869909</v>
      </c>
    </row>
    <row r="481" spans="1:3" x14ac:dyDescent="0.25">
      <c r="A481" s="9" t="s">
        <v>652</v>
      </c>
      <c r="B481" s="12">
        <v>11125.547798641885</v>
      </c>
      <c r="C481">
        <f>SAFADModel_final_000033[[#This Row],[Whole Building:Facility Total Electric Demand Power '[W'](Hourly) ]]/1000</f>
        <v>11.125547798641884</v>
      </c>
    </row>
    <row r="482" spans="1:3" x14ac:dyDescent="0.25">
      <c r="A482" s="9" t="s">
        <v>653</v>
      </c>
      <c r="B482" s="12">
        <v>11081.325431201316</v>
      </c>
      <c r="C482">
        <f>SAFADModel_final_000033[[#This Row],[Whole Building:Facility Total Electric Demand Power '[W'](Hourly) ]]/1000</f>
        <v>11.081325431201316</v>
      </c>
    </row>
    <row r="483" spans="1:3" x14ac:dyDescent="0.25">
      <c r="A483" s="9" t="s">
        <v>654</v>
      </c>
      <c r="B483" s="12">
        <v>11035.704319413182</v>
      </c>
      <c r="C483">
        <f>SAFADModel_final_000033[[#This Row],[Whole Building:Facility Total Electric Demand Power '[W'](Hourly) ]]/1000</f>
        <v>11.035704319413181</v>
      </c>
    </row>
    <row r="484" spans="1:3" x14ac:dyDescent="0.25">
      <c r="A484" s="9" t="s">
        <v>655</v>
      </c>
      <c r="B484" s="12">
        <v>11004.986211485331</v>
      </c>
      <c r="C484">
        <f>SAFADModel_final_000033[[#This Row],[Whole Building:Facility Total Electric Demand Power '[W'](Hourly) ]]/1000</f>
        <v>11.004986211485331</v>
      </c>
    </row>
    <row r="485" spans="1:3" x14ac:dyDescent="0.25">
      <c r="A485" s="9" t="s">
        <v>656</v>
      </c>
      <c r="B485" s="12">
        <v>10999.553004264022</v>
      </c>
      <c r="C485">
        <f>SAFADModel_final_000033[[#This Row],[Whole Building:Facility Total Electric Demand Power '[W'](Hourly) ]]/1000</f>
        <v>10.999553004264023</v>
      </c>
    </row>
    <row r="486" spans="1:3" x14ac:dyDescent="0.25">
      <c r="A486" s="9" t="s">
        <v>657</v>
      </c>
      <c r="B486" s="12">
        <v>10998.48593578299</v>
      </c>
      <c r="C486">
        <f>SAFADModel_final_000033[[#This Row],[Whole Building:Facility Total Electric Demand Power '[W'](Hourly) ]]/1000</f>
        <v>10.998485935782989</v>
      </c>
    </row>
    <row r="487" spans="1:3" x14ac:dyDescent="0.25">
      <c r="A487" s="9" t="s">
        <v>658</v>
      </c>
      <c r="B487" s="12">
        <v>11015.164657825806</v>
      </c>
      <c r="C487">
        <f>SAFADModel_final_000033[[#This Row],[Whole Building:Facility Total Electric Demand Power '[W'](Hourly) ]]/1000</f>
        <v>11.015164657825807</v>
      </c>
    </row>
    <row r="488" spans="1:3" x14ac:dyDescent="0.25">
      <c r="A488" s="9" t="s">
        <v>659</v>
      </c>
      <c r="B488" s="12">
        <v>11058.105618452964</v>
      </c>
      <c r="C488">
        <f>SAFADModel_final_000033[[#This Row],[Whole Building:Facility Total Electric Demand Power '[W'](Hourly) ]]/1000</f>
        <v>11.058105618452965</v>
      </c>
    </row>
    <row r="489" spans="1:3" x14ac:dyDescent="0.25">
      <c r="A489" s="9" t="s">
        <v>660</v>
      </c>
      <c r="B489" s="12">
        <v>11118.447188299529</v>
      </c>
      <c r="C489">
        <f>SAFADModel_final_000033[[#This Row],[Whole Building:Facility Total Electric Demand Power '[W'](Hourly) ]]/1000</f>
        <v>11.118447188299529</v>
      </c>
    </row>
    <row r="490" spans="1:3" x14ac:dyDescent="0.25">
      <c r="A490" s="9" t="s">
        <v>661</v>
      </c>
      <c r="B490" s="12">
        <v>11187.089147899447</v>
      </c>
      <c r="C490">
        <f>SAFADModel_final_000033[[#This Row],[Whole Building:Facility Total Electric Demand Power '[W'](Hourly) ]]/1000</f>
        <v>11.187089147899448</v>
      </c>
    </row>
    <row r="491" spans="1:3" x14ac:dyDescent="0.25">
      <c r="A491" s="9" t="s">
        <v>662</v>
      </c>
      <c r="B491" s="12">
        <v>11252.298026655941</v>
      </c>
      <c r="C491">
        <f>SAFADModel_final_000033[[#This Row],[Whole Building:Facility Total Electric Demand Power '[W'](Hourly) ]]/1000</f>
        <v>11.252298026655941</v>
      </c>
    </row>
    <row r="492" spans="1:3" x14ac:dyDescent="0.25">
      <c r="A492" s="9" t="s">
        <v>663</v>
      </c>
      <c r="B492" s="12">
        <v>11295.91631498423</v>
      </c>
      <c r="C492">
        <f>SAFADModel_final_000033[[#This Row],[Whole Building:Facility Total Electric Demand Power '[W'](Hourly) ]]/1000</f>
        <v>11.295916314984229</v>
      </c>
    </row>
    <row r="493" spans="1:3" x14ac:dyDescent="0.25">
      <c r="A493" s="9" t="s">
        <v>664</v>
      </c>
      <c r="B493" s="12">
        <v>11327.706307342471</v>
      </c>
      <c r="C493">
        <f>SAFADModel_final_000033[[#This Row],[Whole Building:Facility Total Electric Demand Power '[W'](Hourly) ]]/1000</f>
        <v>11.327706307342471</v>
      </c>
    </row>
    <row r="494" spans="1:3" x14ac:dyDescent="0.25">
      <c r="A494" s="9" t="s">
        <v>665</v>
      </c>
      <c r="B494" s="12">
        <v>11353.134845784773</v>
      </c>
      <c r="C494">
        <f>SAFADModel_final_000033[[#This Row],[Whole Building:Facility Total Electric Demand Power '[W'](Hourly) ]]/1000</f>
        <v>11.353134845784773</v>
      </c>
    </row>
    <row r="495" spans="1:3" x14ac:dyDescent="0.25">
      <c r="A495" s="9" t="s">
        <v>666</v>
      </c>
      <c r="B495" s="12">
        <v>11367.067255571636</v>
      </c>
      <c r="C495">
        <f>SAFADModel_final_000033[[#This Row],[Whole Building:Facility Total Electric Demand Power '[W'](Hourly) ]]/1000</f>
        <v>11.367067255571635</v>
      </c>
    </row>
    <row r="496" spans="1:3" x14ac:dyDescent="0.25">
      <c r="A496" s="9" t="s">
        <v>667</v>
      </c>
      <c r="B496" s="12">
        <v>11361.341891591803</v>
      </c>
      <c r="C496">
        <f>SAFADModel_final_000033[[#This Row],[Whole Building:Facility Total Electric Demand Power '[W'](Hourly) ]]/1000</f>
        <v>11.361341891591803</v>
      </c>
    </row>
    <row r="497" spans="1:3" x14ac:dyDescent="0.25">
      <c r="A497" s="9" t="s">
        <v>668</v>
      </c>
      <c r="B497" s="12">
        <v>11337.549992082188</v>
      </c>
      <c r="C497">
        <f>SAFADModel_final_000033[[#This Row],[Whole Building:Facility Total Electric Demand Power '[W'](Hourly) ]]/1000</f>
        <v>11.337549992082188</v>
      </c>
    </row>
    <row r="498" spans="1:3" x14ac:dyDescent="0.25">
      <c r="A498" s="9" t="s">
        <v>669</v>
      </c>
      <c r="B498" s="12">
        <v>11304.203190255832</v>
      </c>
      <c r="C498">
        <f>SAFADModel_final_000033[[#This Row],[Whole Building:Facility Total Electric Demand Power '[W'](Hourly) ]]/1000</f>
        <v>11.304203190255832</v>
      </c>
    </row>
    <row r="499" spans="1:3" x14ac:dyDescent="0.25">
      <c r="A499" s="9" t="s">
        <v>670</v>
      </c>
      <c r="B499" s="12">
        <v>11261.475481158674</v>
      </c>
      <c r="C499">
        <f>SAFADModel_final_000033[[#This Row],[Whole Building:Facility Total Electric Demand Power '[W'](Hourly) ]]/1000</f>
        <v>11.261475481158673</v>
      </c>
    </row>
    <row r="500" spans="1:3" x14ac:dyDescent="0.25">
      <c r="A500" s="9" t="s">
        <v>671</v>
      </c>
      <c r="B500" s="12">
        <v>11215.897278733168</v>
      </c>
      <c r="C500">
        <f>SAFADModel_final_000033[[#This Row],[Whole Building:Facility Total Electric Demand Power '[W'](Hourly) ]]/1000</f>
        <v>11.215897278733168</v>
      </c>
    </row>
    <row r="501" spans="1:3" x14ac:dyDescent="0.25">
      <c r="A501" s="9" t="s">
        <v>672</v>
      </c>
      <c r="B501" s="12">
        <v>11173.580631519282</v>
      </c>
      <c r="C501">
        <f>SAFADModel_final_000033[[#This Row],[Whole Building:Facility Total Electric Demand Power '[W'](Hourly) ]]/1000</f>
        <v>11.173580631519282</v>
      </c>
    </row>
    <row r="502" spans="1:3" x14ac:dyDescent="0.25">
      <c r="A502" s="9" t="s">
        <v>673</v>
      </c>
      <c r="B502" s="12">
        <v>11143.93993037071</v>
      </c>
      <c r="C502">
        <f>SAFADModel_final_000033[[#This Row],[Whole Building:Facility Total Electric Demand Power '[W'](Hourly) ]]/1000</f>
        <v>11.14393993037071</v>
      </c>
    </row>
    <row r="503" spans="1:3" x14ac:dyDescent="0.25">
      <c r="A503" s="9" t="s">
        <v>674</v>
      </c>
      <c r="B503" s="12">
        <v>11120.275002444019</v>
      </c>
      <c r="C503">
        <f>SAFADModel_final_000033[[#This Row],[Whole Building:Facility Total Electric Demand Power '[W'](Hourly) ]]/1000</f>
        <v>11.12027500244402</v>
      </c>
    </row>
    <row r="504" spans="1:3" x14ac:dyDescent="0.25">
      <c r="A504" s="9" t="s">
        <v>675</v>
      </c>
      <c r="B504" s="12">
        <v>11081.095513131242</v>
      </c>
      <c r="C504">
        <f>SAFADModel_final_000033[[#This Row],[Whole Building:Facility Total Electric Demand Power '[W'](Hourly) ]]/1000</f>
        <v>11.081095513131242</v>
      </c>
    </row>
    <row r="505" spans="1:3" x14ac:dyDescent="0.25">
      <c r="A505" s="9" t="s">
        <v>676</v>
      </c>
      <c r="B505" s="12">
        <v>11036.698858699885</v>
      </c>
      <c r="C505">
        <f>SAFADModel_final_000033[[#This Row],[Whole Building:Facility Total Electric Demand Power '[W'](Hourly) ]]/1000</f>
        <v>11.036698858699886</v>
      </c>
    </row>
    <row r="506" spans="1:3" x14ac:dyDescent="0.25">
      <c r="A506" s="9" t="s">
        <v>361</v>
      </c>
      <c r="B506" s="12">
        <v>11002.232805012107</v>
      </c>
      <c r="C506">
        <f>SAFADModel_final_000033[[#This Row],[Whole Building:Facility Total Electric Demand Power '[W'](Hourly) ]]/1000</f>
        <v>11.002232805012106</v>
      </c>
    </row>
    <row r="507" spans="1:3" x14ac:dyDescent="0.25">
      <c r="A507" s="9" t="s">
        <v>362</v>
      </c>
      <c r="B507" s="12">
        <v>10960.83931721543</v>
      </c>
      <c r="C507">
        <f>SAFADModel_final_000033[[#This Row],[Whole Building:Facility Total Electric Demand Power '[W'](Hourly) ]]/1000</f>
        <v>10.960839317215431</v>
      </c>
    </row>
    <row r="508" spans="1:3" x14ac:dyDescent="0.25">
      <c r="A508" s="9" t="s">
        <v>363</v>
      </c>
      <c r="B508" s="12">
        <v>10929.521802341531</v>
      </c>
      <c r="C508">
        <f>SAFADModel_final_000033[[#This Row],[Whole Building:Facility Total Electric Demand Power '[W'](Hourly) ]]/1000</f>
        <v>10.929521802341531</v>
      </c>
    </row>
    <row r="509" spans="1:3" x14ac:dyDescent="0.25">
      <c r="A509" s="9" t="s">
        <v>364</v>
      </c>
      <c r="B509" s="12">
        <v>10918.60486151666</v>
      </c>
      <c r="C509">
        <f>SAFADModel_final_000033[[#This Row],[Whole Building:Facility Total Electric Demand Power '[W'](Hourly) ]]/1000</f>
        <v>10.918604861516661</v>
      </c>
    </row>
    <row r="510" spans="1:3" x14ac:dyDescent="0.25">
      <c r="A510" s="9" t="s">
        <v>365</v>
      </c>
      <c r="B510" s="12">
        <v>10900.366189585924</v>
      </c>
      <c r="C510">
        <f>SAFADModel_final_000033[[#This Row],[Whole Building:Facility Total Electric Demand Power '[W'](Hourly) ]]/1000</f>
        <v>10.900366189585924</v>
      </c>
    </row>
    <row r="511" spans="1:3" x14ac:dyDescent="0.25">
      <c r="A511" s="9" t="s">
        <v>366</v>
      </c>
      <c r="B511" s="12">
        <v>10930.996194157939</v>
      </c>
      <c r="C511">
        <f>SAFADModel_final_000033[[#This Row],[Whole Building:Facility Total Electric Demand Power '[W'](Hourly) ]]/1000</f>
        <v>10.930996194157938</v>
      </c>
    </row>
    <row r="512" spans="1:3" x14ac:dyDescent="0.25">
      <c r="A512" s="9" t="s">
        <v>367</v>
      </c>
      <c r="B512" s="12">
        <v>11044.583426502715</v>
      </c>
      <c r="C512">
        <f>SAFADModel_final_000033[[#This Row],[Whole Building:Facility Total Electric Demand Power '[W'](Hourly) ]]/1000</f>
        <v>11.044583426502715</v>
      </c>
    </row>
    <row r="513" spans="1:3" x14ac:dyDescent="0.25">
      <c r="A513" s="9" t="s">
        <v>368</v>
      </c>
      <c r="B513" s="12">
        <v>39878.824848207732</v>
      </c>
      <c r="C513">
        <f>SAFADModel_final_000033[[#This Row],[Whole Building:Facility Total Electric Demand Power '[W'](Hourly) ]]/1000</f>
        <v>39.878824848207735</v>
      </c>
    </row>
    <row r="514" spans="1:3" x14ac:dyDescent="0.25">
      <c r="A514" s="9" t="s">
        <v>369</v>
      </c>
      <c r="B514" s="12">
        <v>69156.384550570918</v>
      </c>
      <c r="C514">
        <f>SAFADModel_final_000033[[#This Row],[Whole Building:Facility Total Electric Demand Power '[W'](Hourly) ]]/1000</f>
        <v>69.15638455057092</v>
      </c>
    </row>
    <row r="515" spans="1:3" x14ac:dyDescent="0.25">
      <c r="A515" s="9" t="s">
        <v>370</v>
      </c>
      <c r="B515" s="12">
        <v>158578.62830949906</v>
      </c>
      <c r="C515">
        <f>SAFADModel_final_000033[[#This Row],[Whole Building:Facility Total Electric Demand Power '[W'](Hourly) ]]/1000</f>
        <v>158.57862830949907</v>
      </c>
    </row>
    <row r="516" spans="1:3" x14ac:dyDescent="0.25">
      <c r="A516" s="9" t="s">
        <v>371</v>
      </c>
      <c r="B516" s="12">
        <v>154947.95051136427</v>
      </c>
      <c r="C516">
        <f>SAFADModel_final_000033[[#This Row],[Whole Building:Facility Total Electric Demand Power '[W'](Hourly) ]]/1000</f>
        <v>154.94795051136427</v>
      </c>
    </row>
    <row r="517" spans="1:3" x14ac:dyDescent="0.25">
      <c r="A517" s="9" t="s">
        <v>372</v>
      </c>
      <c r="B517" s="12">
        <v>228018.95632229411</v>
      </c>
      <c r="C517">
        <f>SAFADModel_final_000033[[#This Row],[Whole Building:Facility Total Electric Demand Power '[W'](Hourly) ]]/1000</f>
        <v>228.01895632229412</v>
      </c>
    </row>
    <row r="518" spans="1:3" x14ac:dyDescent="0.25">
      <c r="A518" s="9" t="s">
        <v>373</v>
      </c>
      <c r="B518" s="12">
        <v>234596.49767920855</v>
      </c>
      <c r="C518">
        <f>SAFADModel_final_000033[[#This Row],[Whole Building:Facility Total Electric Demand Power '[W'](Hourly) ]]/1000</f>
        <v>234.59649767920854</v>
      </c>
    </row>
    <row r="519" spans="1:3" x14ac:dyDescent="0.25">
      <c r="A519" s="9" t="s">
        <v>374</v>
      </c>
      <c r="B519" s="12">
        <v>241018.12047869409</v>
      </c>
      <c r="C519">
        <f>SAFADModel_final_000033[[#This Row],[Whole Building:Facility Total Electric Demand Power '[W'](Hourly) ]]/1000</f>
        <v>241.0181204786941</v>
      </c>
    </row>
    <row r="520" spans="1:3" x14ac:dyDescent="0.25">
      <c r="A520" s="9" t="s">
        <v>375</v>
      </c>
      <c r="B520" s="12">
        <v>246939.11090317336</v>
      </c>
      <c r="C520">
        <f>SAFADModel_final_000033[[#This Row],[Whole Building:Facility Total Electric Demand Power '[W'](Hourly) ]]/1000</f>
        <v>246.93911090317337</v>
      </c>
    </row>
    <row r="521" spans="1:3" x14ac:dyDescent="0.25">
      <c r="A521" s="9" t="s">
        <v>376</v>
      </c>
      <c r="B521" s="12">
        <v>234277.87910773698</v>
      </c>
      <c r="C521">
        <f>SAFADModel_final_000033[[#This Row],[Whole Building:Facility Total Electric Demand Power '[W'](Hourly) ]]/1000</f>
        <v>234.27787910773699</v>
      </c>
    </row>
    <row r="522" spans="1:3" x14ac:dyDescent="0.25">
      <c r="A522" s="9" t="s">
        <v>377</v>
      </c>
      <c r="B522" s="12">
        <v>213302.7212887262</v>
      </c>
      <c r="C522">
        <f>SAFADModel_final_000033[[#This Row],[Whole Building:Facility Total Electric Demand Power '[W'](Hourly) ]]/1000</f>
        <v>213.30272128872619</v>
      </c>
    </row>
    <row r="523" spans="1:3" x14ac:dyDescent="0.25">
      <c r="A523" s="9" t="s">
        <v>378</v>
      </c>
      <c r="B523" s="12">
        <v>74529.91406158694</v>
      </c>
      <c r="C523">
        <f>SAFADModel_final_000033[[#This Row],[Whole Building:Facility Total Electric Demand Power '[W'](Hourly) ]]/1000</f>
        <v>74.529914061586936</v>
      </c>
    </row>
    <row r="524" spans="1:3" x14ac:dyDescent="0.25">
      <c r="A524" s="9" t="s">
        <v>379</v>
      </c>
      <c r="B524" s="12">
        <v>36870.920567859219</v>
      </c>
      <c r="C524">
        <f>SAFADModel_final_000033[[#This Row],[Whole Building:Facility Total Electric Demand Power '[W'](Hourly) ]]/1000</f>
        <v>36.870920567859216</v>
      </c>
    </row>
    <row r="525" spans="1:3" x14ac:dyDescent="0.25">
      <c r="A525" s="9" t="s">
        <v>380</v>
      </c>
      <c r="B525" s="12">
        <v>14904.560006394842</v>
      </c>
      <c r="C525">
        <f>SAFADModel_final_000033[[#This Row],[Whole Building:Facility Total Electric Demand Power '[W'](Hourly) ]]/1000</f>
        <v>14.904560006394842</v>
      </c>
    </row>
    <row r="526" spans="1:3" x14ac:dyDescent="0.25">
      <c r="A526" s="9" t="s">
        <v>381</v>
      </c>
      <c r="B526" s="12">
        <v>11443.129885677199</v>
      </c>
      <c r="C526">
        <f>SAFADModel_final_000033[[#This Row],[Whole Building:Facility Total Electric Demand Power '[W'](Hourly) ]]/1000</f>
        <v>11.4431298856772</v>
      </c>
    </row>
    <row r="527" spans="1:3" x14ac:dyDescent="0.25">
      <c r="A527" s="9" t="s">
        <v>382</v>
      </c>
      <c r="B527" s="12">
        <v>10991.242438192909</v>
      </c>
      <c r="C527">
        <f>SAFADModel_final_000033[[#This Row],[Whole Building:Facility Total Electric Demand Power '[W'](Hourly) ]]/1000</f>
        <v>10.991242438192909</v>
      </c>
    </row>
    <row r="528" spans="1:3" x14ac:dyDescent="0.25">
      <c r="A528" s="9" t="s">
        <v>383</v>
      </c>
      <c r="B528" s="12">
        <v>10961.45905079136</v>
      </c>
      <c r="C528">
        <f>SAFADModel_final_000033[[#This Row],[Whole Building:Facility Total Electric Demand Power '[W'](Hourly) ]]/1000</f>
        <v>10.96145905079136</v>
      </c>
    </row>
    <row r="529" spans="1:3" x14ac:dyDescent="0.25">
      <c r="A529" s="9" t="s">
        <v>384</v>
      </c>
      <c r="B529" s="12">
        <v>10944.726791489853</v>
      </c>
      <c r="C529">
        <f>SAFADModel_final_000033[[#This Row],[Whole Building:Facility Total Electric Demand Power '[W'](Hourly) ]]/1000</f>
        <v>10.944726791489853</v>
      </c>
    </row>
    <row r="530" spans="1:3" x14ac:dyDescent="0.25">
      <c r="A530" s="9" t="s">
        <v>385</v>
      </c>
      <c r="B530" s="12">
        <v>10939.882199193564</v>
      </c>
      <c r="C530">
        <f>SAFADModel_final_000033[[#This Row],[Whole Building:Facility Total Electric Demand Power '[W'](Hourly) ]]/1000</f>
        <v>10.939882199193564</v>
      </c>
    </row>
    <row r="531" spans="1:3" x14ac:dyDescent="0.25">
      <c r="A531" s="9" t="s">
        <v>386</v>
      </c>
      <c r="B531" s="12">
        <v>10936.115013436649</v>
      </c>
      <c r="C531">
        <f>SAFADModel_final_000033[[#This Row],[Whole Building:Facility Total Electric Demand Power '[W'](Hourly) ]]/1000</f>
        <v>10.936115013436648</v>
      </c>
    </row>
    <row r="532" spans="1:3" x14ac:dyDescent="0.25">
      <c r="A532" s="9" t="s">
        <v>387</v>
      </c>
      <c r="B532" s="12">
        <v>10880.131400050597</v>
      </c>
      <c r="C532">
        <f>SAFADModel_final_000033[[#This Row],[Whole Building:Facility Total Electric Demand Power '[W'](Hourly) ]]/1000</f>
        <v>10.880131400050598</v>
      </c>
    </row>
    <row r="533" spans="1:3" x14ac:dyDescent="0.25">
      <c r="A533" s="9" t="s">
        <v>388</v>
      </c>
      <c r="B533" s="12">
        <v>10757.178483450656</v>
      </c>
      <c r="C533">
        <f>SAFADModel_final_000033[[#This Row],[Whole Building:Facility Total Electric Demand Power '[W'](Hourly) ]]/1000</f>
        <v>10.757178483450657</v>
      </c>
    </row>
    <row r="534" spans="1:3" x14ac:dyDescent="0.25">
      <c r="A534" s="9" t="s">
        <v>389</v>
      </c>
      <c r="B534" s="12">
        <v>10631.98794980093</v>
      </c>
      <c r="C534">
        <f>SAFADModel_final_000033[[#This Row],[Whole Building:Facility Total Electric Demand Power '[W'](Hourly) ]]/1000</f>
        <v>10.63198794980093</v>
      </c>
    </row>
    <row r="535" spans="1:3" x14ac:dyDescent="0.25">
      <c r="A535" s="9" t="s">
        <v>390</v>
      </c>
      <c r="B535" s="12">
        <v>10608.509268692895</v>
      </c>
      <c r="C535">
        <f>SAFADModel_final_000033[[#This Row],[Whole Building:Facility Total Electric Demand Power '[W'](Hourly) ]]/1000</f>
        <v>10.608509268692895</v>
      </c>
    </row>
    <row r="536" spans="1:3" x14ac:dyDescent="0.25">
      <c r="A536" s="9" t="s">
        <v>391</v>
      </c>
      <c r="B536" s="12">
        <v>10791.577406725301</v>
      </c>
      <c r="C536">
        <f>SAFADModel_final_000033[[#This Row],[Whole Building:Facility Total Electric Demand Power '[W'](Hourly) ]]/1000</f>
        <v>10.791577406725301</v>
      </c>
    </row>
    <row r="537" spans="1:3" x14ac:dyDescent="0.25">
      <c r="A537" s="9" t="s">
        <v>392</v>
      </c>
      <c r="B537" s="12">
        <v>27494.268772529249</v>
      </c>
      <c r="C537">
        <f>SAFADModel_final_000033[[#This Row],[Whole Building:Facility Total Electric Demand Power '[W'](Hourly) ]]/1000</f>
        <v>27.494268772529249</v>
      </c>
    </row>
    <row r="538" spans="1:3" x14ac:dyDescent="0.25">
      <c r="A538" s="9" t="s">
        <v>393</v>
      </c>
      <c r="B538" s="12">
        <v>134535.34540776353</v>
      </c>
      <c r="C538">
        <f>SAFADModel_final_000033[[#This Row],[Whole Building:Facility Total Electric Demand Power '[W'](Hourly) ]]/1000</f>
        <v>134.53534540776351</v>
      </c>
    </row>
    <row r="539" spans="1:3" x14ac:dyDescent="0.25">
      <c r="A539" s="9" t="s">
        <v>394</v>
      </c>
      <c r="B539" s="12">
        <v>187101.68748785628</v>
      </c>
      <c r="C539">
        <f>SAFADModel_final_000033[[#This Row],[Whole Building:Facility Total Electric Demand Power '[W'](Hourly) ]]/1000</f>
        <v>187.10168748785628</v>
      </c>
    </row>
    <row r="540" spans="1:3" x14ac:dyDescent="0.25">
      <c r="A540" s="9" t="s">
        <v>395</v>
      </c>
      <c r="B540" s="12">
        <v>205067.29971876764</v>
      </c>
      <c r="C540">
        <f>SAFADModel_final_000033[[#This Row],[Whole Building:Facility Total Electric Demand Power '[W'](Hourly) ]]/1000</f>
        <v>205.06729971876763</v>
      </c>
    </row>
    <row r="541" spans="1:3" x14ac:dyDescent="0.25">
      <c r="A541" s="9" t="s">
        <v>396</v>
      </c>
      <c r="B541" s="12">
        <v>236506.92280005376</v>
      </c>
      <c r="C541">
        <f>SAFADModel_final_000033[[#This Row],[Whole Building:Facility Total Electric Demand Power '[W'](Hourly) ]]/1000</f>
        <v>236.50692280005376</v>
      </c>
    </row>
    <row r="542" spans="1:3" x14ac:dyDescent="0.25">
      <c r="A542" s="9" t="s">
        <v>397</v>
      </c>
      <c r="B542" s="12">
        <v>235880.33533893328</v>
      </c>
      <c r="C542">
        <f>SAFADModel_final_000033[[#This Row],[Whole Building:Facility Total Electric Demand Power '[W'](Hourly) ]]/1000</f>
        <v>235.88033533893326</v>
      </c>
    </row>
    <row r="543" spans="1:3" x14ac:dyDescent="0.25">
      <c r="A543" s="9" t="s">
        <v>398</v>
      </c>
      <c r="B543" s="12">
        <v>263005.8895309022</v>
      </c>
      <c r="C543">
        <f>SAFADModel_final_000033[[#This Row],[Whole Building:Facility Total Electric Demand Power '[W'](Hourly) ]]/1000</f>
        <v>263.00588953090221</v>
      </c>
    </row>
    <row r="544" spans="1:3" x14ac:dyDescent="0.25">
      <c r="A544" s="9" t="s">
        <v>399</v>
      </c>
      <c r="B544" s="12">
        <v>252674.16983937714</v>
      </c>
      <c r="C544">
        <f>SAFADModel_final_000033[[#This Row],[Whole Building:Facility Total Electric Demand Power '[W'](Hourly) ]]/1000</f>
        <v>252.67416983937713</v>
      </c>
    </row>
    <row r="545" spans="1:3" x14ac:dyDescent="0.25">
      <c r="A545" s="9" t="s">
        <v>400</v>
      </c>
      <c r="B545" s="12">
        <v>244919.80916987188</v>
      </c>
      <c r="C545">
        <f>SAFADModel_final_000033[[#This Row],[Whole Building:Facility Total Electric Demand Power '[W'](Hourly) ]]/1000</f>
        <v>244.91980916987188</v>
      </c>
    </row>
    <row r="546" spans="1:3" x14ac:dyDescent="0.25">
      <c r="A546" s="9" t="s">
        <v>401</v>
      </c>
      <c r="B546" s="12">
        <v>204015.76455237888</v>
      </c>
      <c r="C546">
        <f>SAFADModel_final_000033[[#This Row],[Whole Building:Facility Total Electric Demand Power '[W'](Hourly) ]]/1000</f>
        <v>204.01576455237887</v>
      </c>
    </row>
    <row r="547" spans="1:3" x14ac:dyDescent="0.25">
      <c r="A547" s="9" t="s">
        <v>402</v>
      </c>
      <c r="B547" s="12">
        <v>143542.32553040961</v>
      </c>
      <c r="C547">
        <f>SAFADModel_final_000033[[#This Row],[Whole Building:Facility Total Electric Demand Power '[W'](Hourly) ]]/1000</f>
        <v>143.54232553040961</v>
      </c>
    </row>
    <row r="548" spans="1:3" x14ac:dyDescent="0.25">
      <c r="A548" s="9" t="s">
        <v>403</v>
      </c>
      <c r="B548" s="12">
        <v>97429.93402307108</v>
      </c>
      <c r="C548">
        <f>SAFADModel_final_000033[[#This Row],[Whole Building:Facility Total Electric Demand Power '[W'](Hourly) ]]/1000</f>
        <v>97.429934023071084</v>
      </c>
    </row>
    <row r="549" spans="1:3" x14ac:dyDescent="0.25">
      <c r="A549" s="9" t="s">
        <v>404</v>
      </c>
      <c r="B549" s="12">
        <v>57069.851834349342</v>
      </c>
      <c r="C549">
        <f>SAFADModel_final_000033[[#This Row],[Whole Building:Facility Total Electric Demand Power '[W'](Hourly) ]]/1000</f>
        <v>57.069851834349343</v>
      </c>
    </row>
    <row r="550" spans="1:3" x14ac:dyDescent="0.25">
      <c r="A550" s="9" t="s">
        <v>405</v>
      </c>
      <c r="B550" s="12">
        <v>11140.163793566086</v>
      </c>
      <c r="C550">
        <f>SAFADModel_final_000033[[#This Row],[Whole Building:Facility Total Electric Demand Power '[W'](Hourly) ]]/1000</f>
        <v>11.140163793566085</v>
      </c>
    </row>
    <row r="551" spans="1:3" x14ac:dyDescent="0.25">
      <c r="A551" s="9" t="s">
        <v>406</v>
      </c>
      <c r="B551" s="12">
        <v>11128.81918383013</v>
      </c>
      <c r="C551">
        <f>SAFADModel_final_000033[[#This Row],[Whole Building:Facility Total Electric Demand Power '[W'](Hourly) ]]/1000</f>
        <v>11.12881918383013</v>
      </c>
    </row>
    <row r="552" spans="1:3" x14ac:dyDescent="0.25">
      <c r="A552" s="9" t="s">
        <v>407</v>
      </c>
      <c r="B552" s="12">
        <v>11113.386200583189</v>
      </c>
      <c r="C552">
        <f>SAFADModel_final_000033[[#This Row],[Whole Building:Facility Total Electric Demand Power '[W'](Hourly) ]]/1000</f>
        <v>11.113386200583189</v>
      </c>
    </row>
    <row r="553" spans="1:3" x14ac:dyDescent="0.25">
      <c r="A553" s="9" t="s">
        <v>408</v>
      </c>
      <c r="B553" s="12">
        <v>11099.937398880174</v>
      </c>
      <c r="C553">
        <f>SAFADModel_final_000033[[#This Row],[Whole Building:Facility Total Electric Demand Power '[W'](Hourly) ]]/1000</f>
        <v>11.099937398880174</v>
      </c>
    </row>
    <row r="554" spans="1:3" x14ac:dyDescent="0.25">
      <c r="A554" s="9" t="s">
        <v>409</v>
      </c>
      <c r="B554" s="12">
        <v>11086.669394465664</v>
      </c>
      <c r="C554">
        <f>SAFADModel_final_000033[[#This Row],[Whole Building:Facility Total Electric Demand Power '[W'](Hourly) ]]/1000</f>
        <v>11.086669394465664</v>
      </c>
    </row>
    <row r="555" spans="1:3" x14ac:dyDescent="0.25">
      <c r="A555" s="9" t="s">
        <v>410</v>
      </c>
      <c r="B555" s="12">
        <v>11072.919422032435</v>
      </c>
      <c r="C555">
        <f>SAFADModel_final_000033[[#This Row],[Whole Building:Facility Total Electric Demand Power '[W'](Hourly) ]]/1000</f>
        <v>11.072919422032435</v>
      </c>
    </row>
    <row r="556" spans="1:3" x14ac:dyDescent="0.25">
      <c r="A556" s="9" t="s">
        <v>411</v>
      </c>
      <c r="B556" s="12">
        <v>11053.718153678628</v>
      </c>
      <c r="C556">
        <f>SAFADModel_final_000033[[#This Row],[Whole Building:Facility Total Electric Demand Power '[W'](Hourly) ]]/1000</f>
        <v>11.053718153678629</v>
      </c>
    </row>
    <row r="557" spans="1:3" x14ac:dyDescent="0.25">
      <c r="A557" s="9" t="s">
        <v>412</v>
      </c>
      <c r="B557" s="12">
        <v>11022.960073007385</v>
      </c>
      <c r="C557">
        <f>SAFADModel_final_000033[[#This Row],[Whole Building:Facility Total Electric Demand Power '[W'](Hourly) ]]/1000</f>
        <v>11.022960073007384</v>
      </c>
    </row>
    <row r="558" spans="1:3" x14ac:dyDescent="0.25">
      <c r="A558" s="9" t="s">
        <v>413</v>
      </c>
      <c r="B558" s="12">
        <v>10985.293898878701</v>
      </c>
      <c r="C558">
        <f>SAFADModel_final_000033[[#This Row],[Whole Building:Facility Total Electric Demand Power '[W'](Hourly) ]]/1000</f>
        <v>10.985293898878702</v>
      </c>
    </row>
    <row r="559" spans="1:3" x14ac:dyDescent="0.25">
      <c r="A559" s="9" t="s">
        <v>414</v>
      </c>
      <c r="B559" s="12">
        <v>11000.88593837842</v>
      </c>
      <c r="C559">
        <f>SAFADModel_final_000033[[#This Row],[Whole Building:Facility Total Electric Demand Power '[W'](Hourly) ]]/1000</f>
        <v>11.000885938378421</v>
      </c>
    </row>
    <row r="560" spans="1:3" x14ac:dyDescent="0.25">
      <c r="A560" s="9" t="s">
        <v>415</v>
      </c>
      <c r="B560" s="12">
        <v>11094.103928038036</v>
      </c>
      <c r="C560">
        <f>SAFADModel_final_000033[[#This Row],[Whole Building:Facility Total Electric Demand Power '[W'](Hourly) ]]/1000</f>
        <v>11.094103928038036</v>
      </c>
    </row>
    <row r="561" spans="1:3" x14ac:dyDescent="0.25">
      <c r="A561" s="9" t="s">
        <v>416</v>
      </c>
      <c r="B561" s="12">
        <v>33810.558395147491</v>
      </c>
      <c r="C561">
        <f>SAFADModel_final_000033[[#This Row],[Whole Building:Facility Total Electric Demand Power '[W'](Hourly) ]]/1000</f>
        <v>33.810558395147488</v>
      </c>
    </row>
    <row r="562" spans="1:3" x14ac:dyDescent="0.25">
      <c r="A562" s="9" t="s">
        <v>417</v>
      </c>
      <c r="B562" s="12">
        <v>121189.04732005011</v>
      </c>
      <c r="C562">
        <f>SAFADModel_final_000033[[#This Row],[Whole Building:Facility Total Electric Demand Power '[W'](Hourly) ]]/1000</f>
        <v>121.18904732005011</v>
      </c>
    </row>
    <row r="563" spans="1:3" x14ac:dyDescent="0.25">
      <c r="A563" s="9" t="s">
        <v>418</v>
      </c>
      <c r="B563" s="12">
        <v>182292.30461304309</v>
      </c>
      <c r="C563">
        <f>SAFADModel_final_000033[[#This Row],[Whole Building:Facility Total Electric Demand Power '[W'](Hourly) ]]/1000</f>
        <v>182.29230461304309</v>
      </c>
    </row>
    <row r="564" spans="1:3" x14ac:dyDescent="0.25">
      <c r="A564" s="9" t="s">
        <v>419</v>
      </c>
      <c r="B564" s="12">
        <v>215849.89206386442</v>
      </c>
      <c r="C564">
        <f>SAFADModel_final_000033[[#This Row],[Whole Building:Facility Total Electric Demand Power '[W'](Hourly) ]]/1000</f>
        <v>215.84989206386442</v>
      </c>
    </row>
    <row r="565" spans="1:3" x14ac:dyDescent="0.25">
      <c r="A565" s="9" t="s">
        <v>420</v>
      </c>
      <c r="B565" s="12">
        <v>253776.82988891029</v>
      </c>
      <c r="C565">
        <f>SAFADModel_final_000033[[#This Row],[Whole Building:Facility Total Electric Demand Power '[W'](Hourly) ]]/1000</f>
        <v>253.7768298889103</v>
      </c>
    </row>
    <row r="566" spans="1:3" x14ac:dyDescent="0.25">
      <c r="A566" s="9" t="s">
        <v>421</v>
      </c>
      <c r="B566" s="12">
        <v>254771.54154155278</v>
      </c>
      <c r="C566">
        <f>SAFADModel_final_000033[[#This Row],[Whole Building:Facility Total Electric Demand Power '[W'](Hourly) ]]/1000</f>
        <v>254.77154154155278</v>
      </c>
    </row>
    <row r="567" spans="1:3" x14ac:dyDescent="0.25">
      <c r="A567" s="9" t="s">
        <v>422</v>
      </c>
      <c r="B567" s="12">
        <v>244287.37824641177</v>
      </c>
      <c r="C567">
        <f>SAFADModel_final_000033[[#This Row],[Whole Building:Facility Total Electric Demand Power '[W'](Hourly) ]]/1000</f>
        <v>244.28737824641178</v>
      </c>
    </row>
    <row r="568" spans="1:3" x14ac:dyDescent="0.25">
      <c r="A568" s="9" t="s">
        <v>423</v>
      </c>
      <c r="B568" s="12">
        <v>250440.38451352122</v>
      </c>
      <c r="C568">
        <f>SAFADModel_final_000033[[#This Row],[Whole Building:Facility Total Electric Demand Power '[W'](Hourly) ]]/1000</f>
        <v>250.44038451352122</v>
      </c>
    </row>
    <row r="569" spans="1:3" x14ac:dyDescent="0.25">
      <c r="A569" s="9" t="s">
        <v>424</v>
      </c>
      <c r="B569" s="12">
        <v>225843.27608634796</v>
      </c>
      <c r="C569">
        <f>SAFADModel_final_000033[[#This Row],[Whole Building:Facility Total Electric Demand Power '[W'](Hourly) ]]/1000</f>
        <v>225.84327608634797</v>
      </c>
    </row>
    <row r="570" spans="1:3" x14ac:dyDescent="0.25">
      <c r="A570" s="9" t="s">
        <v>425</v>
      </c>
      <c r="B570" s="12">
        <v>140453.03385665329</v>
      </c>
      <c r="C570">
        <f>SAFADModel_final_000033[[#This Row],[Whole Building:Facility Total Electric Demand Power '[W'](Hourly) ]]/1000</f>
        <v>140.45303385665329</v>
      </c>
    </row>
    <row r="571" spans="1:3" x14ac:dyDescent="0.25">
      <c r="A571" s="9" t="s">
        <v>426</v>
      </c>
      <c r="B571" s="12">
        <v>69223.631607219315</v>
      </c>
      <c r="C571">
        <f>SAFADModel_final_000033[[#This Row],[Whole Building:Facility Total Electric Demand Power '[W'](Hourly) ]]/1000</f>
        <v>69.223631607219318</v>
      </c>
    </row>
    <row r="572" spans="1:3" x14ac:dyDescent="0.25">
      <c r="A572" s="9" t="s">
        <v>427</v>
      </c>
      <c r="B572" s="12">
        <v>31068.149671151132</v>
      </c>
      <c r="C572">
        <f>SAFADModel_final_000033[[#This Row],[Whole Building:Facility Total Electric Demand Power '[W'](Hourly) ]]/1000</f>
        <v>31.068149671151133</v>
      </c>
    </row>
    <row r="573" spans="1:3" x14ac:dyDescent="0.25">
      <c r="A573" s="9" t="s">
        <v>428</v>
      </c>
      <c r="B573" s="12">
        <v>12011.337365798288</v>
      </c>
      <c r="C573">
        <f>SAFADModel_final_000033[[#This Row],[Whole Building:Facility Total Electric Demand Power '[W'](Hourly) ]]/1000</f>
        <v>12.011337365798289</v>
      </c>
    </row>
    <row r="574" spans="1:3" x14ac:dyDescent="0.25">
      <c r="A574" s="9" t="s">
        <v>429</v>
      </c>
      <c r="B574" s="12">
        <v>11579.74346985209</v>
      </c>
      <c r="C574">
        <f>SAFADModel_final_000033[[#This Row],[Whole Building:Facility Total Electric Demand Power '[W'](Hourly) ]]/1000</f>
        <v>11.57974346985209</v>
      </c>
    </row>
    <row r="575" spans="1:3" x14ac:dyDescent="0.25">
      <c r="A575" s="9" t="s">
        <v>430</v>
      </c>
      <c r="B575" s="12">
        <v>11149.765840961096</v>
      </c>
      <c r="C575">
        <f>SAFADModel_final_000033[[#This Row],[Whole Building:Facility Total Electric Demand Power '[W'](Hourly) ]]/1000</f>
        <v>11.149765840961097</v>
      </c>
    </row>
    <row r="576" spans="1:3" x14ac:dyDescent="0.25">
      <c r="A576" s="9" t="s">
        <v>431</v>
      </c>
      <c r="B576" s="12">
        <v>11129.657567532233</v>
      </c>
      <c r="C576">
        <f>SAFADModel_final_000033[[#This Row],[Whole Building:Facility Total Electric Demand Power '[W'](Hourly) ]]/1000</f>
        <v>11.129657567532233</v>
      </c>
    </row>
    <row r="577" spans="1:3" x14ac:dyDescent="0.25">
      <c r="A577" s="9" t="s">
        <v>432</v>
      </c>
      <c r="B577" s="12">
        <v>11109.93578686553</v>
      </c>
      <c r="C577">
        <f>SAFADModel_final_000033[[#This Row],[Whole Building:Facility Total Electric Demand Power '[W'](Hourly) ]]/1000</f>
        <v>11.109935786865529</v>
      </c>
    </row>
    <row r="578" spans="1:3" x14ac:dyDescent="0.25">
      <c r="A578" s="9" t="s">
        <v>433</v>
      </c>
      <c r="B578" s="12">
        <v>11090.200818828345</v>
      </c>
      <c r="C578">
        <f>SAFADModel_final_000033[[#This Row],[Whole Building:Facility Total Electric Demand Power '[W'](Hourly) ]]/1000</f>
        <v>11.090200818828345</v>
      </c>
    </row>
    <row r="579" spans="1:3" x14ac:dyDescent="0.25">
      <c r="A579" s="9" t="s">
        <v>434</v>
      </c>
      <c r="B579" s="12">
        <v>11078.857531793461</v>
      </c>
      <c r="C579">
        <f>SAFADModel_final_000033[[#This Row],[Whole Building:Facility Total Electric Demand Power '[W'](Hourly) ]]/1000</f>
        <v>11.078857531793462</v>
      </c>
    </row>
    <row r="580" spans="1:3" x14ac:dyDescent="0.25">
      <c r="A580" s="9" t="s">
        <v>435</v>
      </c>
      <c r="B580" s="12">
        <v>11042.19173087245</v>
      </c>
      <c r="C580">
        <f>SAFADModel_final_000033[[#This Row],[Whole Building:Facility Total Electric Demand Power '[W'](Hourly) ]]/1000</f>
        <v>11.04219173087245</v>
      </c>
    </row>
    <row r="581" spans="1:3" x14ac:dyDescent="0.25">
      <c r="A581" s="9" t="s">
        <v>436</v>
      </c>
      <c r="B581" s="12">
        <v>10982.034044140217</v>
      </c>
      <c r="C581">
        <f>SAFADModel_final_000033[[#This Row],[Whole Building:Facility Total Electric Demand Power '[W'](Hourly) ]]/1000</f>
        <v>10.982034044140217</v>
      </c>
    </row>
    <row r="582" spans="1:3" x14ac:dyDescent="0.25">
      <c r="A582" s="9" t="s">
        <v>437</v>
      </c>
      <c r="B582" s="12">
        <v>10915.340406788533</v>
      </c>
      <c r="C582">
        <f>SAFADModel_final_000033[[#This Row],[Whole Building:Facility Total Electric Demand Power '[W'](Hourly) ]]/1000</f>
        <v>10.915340406788532</v>
      </c>
    </row>
    <row r="583" spans="1:3" x14ac:dyDescent="0.25">
      <c r="A583" s="9" t="s">
        <v>438</v>
      </c>
      <c r="B583" s="12">
        <v>10926.682453405245</v>
      </c>
      <c r="C583">
        <f>SAFADModel_final_000033[[#This Row],[Whole Building:Facility Total Electric Demand Power '[W'](Hourly) ]]/1000</f>
        <v>10.926682453405245</v>
      </c>
    </row>
    <row r="584" spans="1:3" x14ac:dyDescent="0.25">
      <c r="A584" s="9" t="s">
        <v>439</v>
      </c>
      <c r="B584" s="12">
        <v>11064.510656930246</v>
      </c>
      <c r="C584">
        <f>SAFADModel_final_000033[[#This Row],[Whole Building:Facility Total Electric Demand Power '[W'](Hourly) ]]/1000</f>
        <v>11.064510656930246</v>
      </c>
    </row>
    <row r="585" spans="1:3" x14ac:dyDescent="0.25">
      <c r="A585" s="9" t="s">
        <v>440</v>
      </c>
      <c r="B585" s="12">
        <v>31095.135341135192</v>
      </c>
      <c r="C585">
        <f>SAFADModel_final_000033[[#This Row],[Whole Building:Facility Total Electric Demand Power '[W'](Hourly) ]]/1000</f>
        <v>31.09513534113519</v>
      </c>
    </row>
    <row r="586" spans="1:3" x14ac:dyDescent="0.25">
      <c r="A586" s="9" t="s">
        <v>441</v>
      </c>
      <c r="B586" s="12">
        <v>164604.78584060573</v>
      </c>
      <c r="C586">
        <f>SAFADModel_final_000033[[#This Row],[Whole Building:Facility Total Electric Demand Power '[W'](Hourly) ]]/1000</f>
        <v>164.60478584060573</v>
      </c>
    </row>
    <row r="587" spans="1:3" x14ac:dyDescent="0.25">
      <c r="A587" s="9" t="s">
        <v>442</v>
      </c>
      <c r="B587" s="12">
        <v>213936.04139599402</v>
      </c>
      <c r="C587">
        <f>SAFADModel_final_000033[[#This Row],[Whole Building:Facility Total Electric Demand Power '[W'](Hourly) ]]/1000</f>
        <v>213.93604139599401</v>
      </c>
    </row>
    <row r="588" spans="1:3" x14ac:dyDescent="0.25">
      <c r="A588" s="9" t="s">
        <v>443</v>
      </c>
      <c r="B588" s="12">
        <v>231043.65735696047</v>
      </c>
      <c r="C588">
        <f>SAFADModel_final_000033[[#This Row],[Whole Building:Facility Total Electric Demand Power '[W'](Hourly) ]]/1000</f>
        <v>231.04365735696047</v>
      </c>
    </row>
    <row r="589" spans="1:3" x14ac:dyDescent="0.25">
      <c r="A589" s="9" t="s">
        <v>444</v>
      </c>
      <c r="B589" s="12">
        <v>230264.01193308577</v>
      </c>
      <c r="C589">
        <f>SAFADModel_final_000033[[#This Row],[Whole Building:Facility Total Electric Demand Power '[W'](Hourly) ]]/1000</f>
        <v>230.26401193308578</v>
      </c>
    </row>
    <row r="590" spans="1:3" x14ac:dyDescent="0.25">
      <c r="A590" s="9" t="s">
        <v>445</v>
      </c>
      <c r="B590" s="12">
        <v>232625.62130639181</v>
      </c>
      <c r="C590">
        <f>SAFADModel_final_000033[[#This Row],[Whole Building:Facility Total Electric Demand Power '[W'](Hourly) ]]/1000</f>
        <v>232.62562130639182</v>
      </c>
    </row>
    <row r="591" spans="1:3" x14ac:dyDescent="0.25">
      <c r="A591" s="9" t="s">
        <v>446</v>
      </c>
      <c r="B591" s="12">
        <v>250122.34801163353</v>
      </c>
      <c r="C591">
        <f>SAFADModel_final_000033[[#This Row],[Whole Building:Facility Total Electric Demand Power '[W'](Hourly) ]]/1000</f>
        <v>250.12234801163353</v>
      </c>
    </row>
    <row r="592" spans="1:3" x14ac:dyDescent="0.25">
      <c r="A592" s="9" t="s">
        <v>447</v>
      </c>
      <c r="B592" s="12">
        <v>262846.23827552114</v>
      </c>
      <c r="C592">
        <f>SAFADModel_final_000033[[#This Row],[Whole Building:Facility Total Electric Demand Power '[W'](Hourly) ]]/1000</f>
        <v>262.84623827552116</v>
      </c>
    </row>
    <row r="593" spans="1:3" x14ac:dyDescent="0.25">
      <c r="A593" s="9" t="s">
        <v>448</v>
      </c>
      <c r="B593" s="12">
        <v>260899.23964938815</v>
      </c>
      <c r="C593">
        <f>SAFADModel_final_000033[[#This Row],[Whole Building:Facility Total Electric Demand Power '[W'](Hourly) ]]/1000</f>
        <v>260.89923964938816</v>
      </c>
    </row>
    <row r="594" spans="1:3" x14ac:dyDescent="0.25">
      <c r="A594" s="9" t="s">
        <v>449</v>
      </c>
      <c r="B594" s="12">
        <v>239362.89267855298</v>
      </c>
      <c r="C594">
        <f>SAFADModel_final_000033[[#This Row],[Whole Building:Facility Total Electric Demand Power '[W'](Hourly) ]]/1000</f>
        <v>239.36289267855298</v>
      </c>
    </row>
    <row r="595" spans="1:3" x14ac:dyDescent="0.25">
      <c r="A595" s="9" t="s">
        <v>450</v>
      </c>
      <c r="B595" s="12">
        <v>113091.66847197252</v>
      </c>
      <c r="C595">
        <f>SAFADModel_final_000033[[#This Row],[Whole Building:Facility Total Electric Demand Power '[W'](Hourly) ]]/1000</f>
        <v>113.09166847197251</v>
      </c>
    </row>
    <row r="596" spans="1:3" x14ac:dyDescent="0.25">
      <c r="A596" s="9" t="s">
        <v>451</v>
      </c>
      <c r="B596" s="12">
        <v>81540.222219723757</v>
      </c>
      <c r="C596">
        <f>SAFADModel_final_000033[[#This Row],[Whole Building:Facility Total Electric Demand Power '[W'](Hourly) ]]/1000</f>
        <v>81.540222219723759</v>
      </c>
    </row>
    <row r="597" spans="1:3" x14ac:dyDescent="0.25">
      <c r="A597" s="9" t="s">
        <v>452</v>
      </c>
      <c r="B597" s="12">
        <v>59048.018974734201</v>
      </c>
      <c r="C597">
        <f>SAFADModel_final_000033[[#This Row],[Whole Building:Facility Total Electric Demand Power '[W'](Hourly) ]]/1000</f>
        <v>59.048018974734198</v>
      </c>
    </row>
    <row r="598" spans="1:3" x14ac:dyDescent="0.25">
      <c r="A598" s="9" t="s">
        <v>453</v>
      </c>
      <c r="B598" s="12">
        <v>11184.886811688981</v>
      </c>
      <c r="C598">
        <f>SAFADModel_final_000033[[#This Row],[Whole Building:Facility Total Electric Demand Power '[W'](Hourly) ]]/1000</f>
        <v>11.184886811688981</v>
      </c>
    </row>
    <row r="599" spans="1:3" x14ac:dyDescent="0.25">
      <c r="A599" s="9" t="s">
        <v>454</v>
      </c>
      <c r="B599" s="12">
        <v>11170.346126300705</v>
      </c>
      <c r="C599">
        <f>SAFADModel_final_000033[[#This Row],[Whole Building:Facility Total Electric Demand Power '[W'](Hourly) ]]/1000</f>
        <v>11.170346126300705</v>
      </c>
    </row>
    <row r="600" spans="1:3" x14ac:dyDescent="0.25">
      <c r="A600" s="9" t="s">
        <v>455</v>
      </c>
      <c r="B600" s="12">
        <v>11157.086925792975</v>
      </c>
      <c r="C600">
        <f>SAFADModel_final_000033[[#This Row],[Whole Building:Facility Total Electric Demand Power '[W'](Hourly) ]]/1000</f>
        <v>11.157086925792976</v>
      </c>
    </row>
    <row r="601" spans="1:3" x14ac:dyDescent="0.25">
      <c r="A601" s="9" t="s">
        <v>456</v>
      </c>
      <c r="B601" s="12">
        <v>11141.530079427839</v>
      </c>
      <c r="C601">
        <f>SAFADModel_final_000033[[#This Row],[Whole Building:Facility Total Electric Demand Power '[W'](Hourly) ]]/1000</f>
        <v>11.14153007942784</v>
      </c>
    </row>
    <row r="602" spans="1:3" x14ac:dyDescent="0.25">
      <c r="A602" s="9" t="s">
        <v>457</v>
      </c>
      <c r="B602" s="12">
        <v>11128.042853479868</v>
      </c>
      <c r="C602">
        <f>SAFADModel_final_000033[[#This Row],[Whole Building:Facility Total Electric Demand Power '[W'](Hourly) ]]/1000</f>
        <v>11.128042853479869</v>
      </c>
    </row>
    <row r="603" spans="1:3" x14ac:dyDescent="0.25">
      <c r="A603" s="9" t="s">
        <v>458</v>
      </c>
      <c r="B603" s="12">
        <v>11109.173253121488</v>
      </c>
      <c r="C603">
        <f>SAFADModel_final_000033[[#This Row],[Whole Building:Facility Total Electric Demand Power '[W'](Hourly) ]]/1000</f>
        <v>11.109173253121487</v>
      </c>
    </row>
    <row r="604" spans="1:3" x14ac:dyDescent="0.25">
      <c r="A604" s="9" t="s">
        <v>459</v>
      </c>
      <c r="B604" s="12">
        <v>11075.957272913314</v>
      </c>
      <c r="C604">
        <f>SAFADModel_final_000033[[#This Row],[Whole Building:Facility Total Electric Demand Power '[W'](Hourly) ]]/1000</f>
        <v>11.075957272913314</v>
      </c>
    </row>
    <row r="605" spans="1:3" x14ac:dyDescent="0.25">
      <c r="A605" s="9" t="s">
        <v>460</v>
      </c>
      <c r="B605" s="12">
        <v>11036.862147762562</v>
      </c>
      <c r="C605">
        <f>SAFADModel_final_000033[[#This Row],[Whole Building:Facility Total Electric Demand Power '[W'](Hourly) ]]/1000</f>
        <v>11.036862147762562</v>
      </c>
    </row>
    <row r="606" spans="1:3" x14ac:dyDescent="0.25">
      <c r="A606" s="9" t="s">
        <v>461</v>
      </c>
      <c r="B606" s="12">
        <v>11001.260520950784</v>
      </c>
      <c r="C606">
        <f>SAFADModel_final_000033[[#This Row],[Whole Building:Facility Total Electric Demand Power '[W'](Hourly) ]]/1000</f>
        <v>11.001260520950783</v>
      </c>
    </row>
    <row r="607" spans="1:3" x14ac:dyDescent="0.25">
      <c r="A607" s="9" t="s">
        <v>462</v>
      </c>
      <c r="B607" s="12">
        <v>10999.684247605779</v>
      </c>
      <c r="C607">
        <f>SAFADModel_final_000033[[#This Row],[Whole Building:Facility Total Electric Demand Power '[W'](Hourly) ]]/1000</f>
        <v>10.99968424760578</v>
      </c>
    </row>
    <row r="608" spans="1:3" x14ac:dyDescent="0.25">
      <c r="A608" s="9" t="s">
        <v>463</v>
      </c>
      <c r="B608" s="12">
        <v>11066.138985537289</v>
      </c>
      <c r="C608">
        <f>SAFADModel_final_000033[[#This Row],[Whole Building:Facility Total Electric Demand Power '[W'](Hourly) ]]/1000</f>
        <v>11.06613898553729</v>
      </c>
    </row>
    <row r="609" spans="1:3" x14ac:dyDescent="0.25">
      <c r="A609" s="9" t="s">
        <v>464</v>
      </c>
      <c r="B609" s="12">
        <v>38220.364316643383</v>
      </c>
      <c r="C609">
        <f>SAFADModel_final_000033[[#This Row],[Whole Building:Facility Total Electric Demand Power '[W'](Hourly) ]]/1000</f>
        <v>38.220364316643384</v>
      </c>
    </row>
    <row r="610" spans="1:3" x14ac:dyDescent="0.25">
      <c r="A610" s="9" t="s">
        <v>465</v>
      </c>
      <c r="B610" s="12">
        <v>136850.91891161981</v>
      </c>
      <c r="C610">
        <f>SAFADModel_final_000033[[#This Row],[Whole Building:Facility Total Electric Demand Power '[W'](Hourly) ]]/1000</f>
        <v>136.8509189116198</v>
      </c>
    </row>
    <row r="611" spans="1:3" x14ac:dyDescent="0.25">
      <c r="A611" s="9" t="s">
        <v>466</v>
      </c>
      <c r="B611" s="12">
        <v>211971.49976191483</v>
      </c>
      <c r="C611">
        <f>SAFADModel_final_000033[[#This Row],[Whole Building:Facility Total Electric Demand Power '[W'](Hourly) ]]/1000</f>
        <v>211.97149976191483</v>
      </c>
    </row>
    <row r="612" spans="1:3" x14ac:dyDescent="0.25">
      <c r="A612" s="9" t="s">
        <v>467</v>
      </c>
      <c r="B612" s="12">
        <v>218163.30821290912</v>
      </c>
      <c r="C612">
        <f>SAFADModel_final_000033[[#This Row],[Whole Building:Facility Total Electric Demand Power '[W'](Hourly) ]]/1000</f>
        <v>218.16330821290913</v>
      </c>
    </row>
    <row r="613" spans="1:3" x14ac:dyDescent="0.25">
      <c r="A613" s="9" t="s">
        <v>468</v>
      </c>
      <c r="B613" s="12">
        <v>225570.76321698414</v>
      </c>
      <c r="C613">
        <f>SAFADModel_final_000033[[#This Row],[Whole Building:Facility Total Electric Demand Power '[W'](Hourly) ]]/1000</f>
        <v>225.57076321698415</v>
      </c>
    </row>
    <row r="614" spans="1:3" x14ac:dyDescent="0.25">
      <c r="A614" s="9" t="s">
        <v>469</v>
      </c>
      <c r="B614" s="12">
        <v>234601.1474740509</v>
      </c>
      <c r="C614">
        <f>SAFADModel_final_000033[[#This Row],[Whole Building:Facility Total Electric Demand Power '[W'](Hourly) ]]/1000</f>
        <v>234.60114747405089</v>
      </c>
    </row>
    <row r="615" spans="1:3" x14ac:dyDescent="0.25">
      <c r="A615" s="9" t="s">
        <v>470</v>
      </c>
      <c r="B615" s="12">
        <v>241023.14585641949</v>
      </c>
      <c r="C615">
        <f>SAFADModel_final_000033[[#This Row],[Whole Building:Facility Total Electric Demand Power '[W'](Hourly) ]]/1000</f>
        <v>241.02314585641949</v>
      </c>
    </row>
    <row r="616" spans="1:3" x14ac:dyDescent="0.25">
      <c r="A616" s="9" t="s">
        <v>471</v>
      </c>
      <c r="B616" s="12">
        <v>236880.74340484149</v>
      </c>
      <c r="C616">
        <f>SAFADModel_final_000033[[#This Row],[Whole Building:Facility Total Electric Demand Power '[W'](Hourly) ]]/1000</f>
        <v>236.8807434048415</v>
      </c>
    </row>
    <row r="617" spans="1:3" x14ac:dyDescent="0.25">
      <c r="A617" s="9" t="s">
        <v>472</v>
      </c>
      <c r="B617" s="12">
        <v>207614.71931462982</v>
      </c>
      <c r="C617">
        <f>SAFADModel_final_000033[[#This Row],[Whole Building:Facility Total Electric Demand Power '[W'](Hourly) ]]/1000</f>
        <v>207.61471931462981</v>
      </c>
    </row>
    <row r="618" spans="1:3" x14ac:dyDescent="0.25">
      <c r="A618" s="9" t="s">
        <v>473</v>
      </c>
      <c r="B618" s="12">
        <v>183523.20401643368</v>
      </c>
      <c r="C618">
        <f>SAFADModel_final_000033[[#This Row],[Whole Building:Facility Total Electric Demand Power '[W'](Hourly) ]]/1000</f>
        <v>183.52320401643368</v>
      </c>
    </row>
    <row r="619" spans="1:3" x14ac:dyDescent="0.25">
      <c r="A619" s="9" t="s">
        <v>474</v>
      </c>
      <c r="B619" s="12">
        <v>71592.761625558996</v>
      </c>
      <c r="C619">
        <f>SAFADModel_final_000033[[#This Row],[Whole Building:Facility Total Electric Demand Power '[W'](Hourly) ]]/1000</f>
        <v>71.592761625558992</v>
      </c>
    </row>
    <row r="620" spans="1:3" x14ac:dyDescent="0.25">
      <c r="A620" s="9" t="s">
        <v>475</v>
      </c>
      <c r="B620" s="12">
        <v>37365.129231535298</v>
      </c>
      <c r="C620">
        <f>SAFADModel_final_000033[[#This Row],[Whole Building:Facility Total Electric Demand Power '[W'](Hourly) ]]/1000</f>
        <v>37.365129231535299</v>
      </c>
    </row>
    <row r="621" spans="1:3" x14ac:dyDescent="0.25">
      <c r="A621" s="9" t="s">
        <v>476</v>
      </c>
      <c r="B621" s="12">
        <v>23112.353333605479</v>
      </c>
      <c r="C621">
        <f>SAFADModel_final_000033[[#This Row],[Whole Building:Facility Total Electric Demand Power '[W'](Hourly) ]]/1000</f>
        <v>23.11235333360548</v>
      </c>
    </row>
    <row r="622" spans="1:3" x14ac:dyDescent="0.25">
      <c r="A622" s="9" t="s">
        <v>477</v>
      </c>
      <c r="B622" s="12">
        <v>17093.947570243206</v>
      </c>
      <c r="C622">
        <f>SAFADModel_final_000033[[#This Row],[Whole Building:Facility Total Electric Demand Power '[W'](Hourly) ]]/1000</f>
        <v>17.093947570243206</v>
      </c>
    </row>
    <row r="623" spans="1:3" x14ac:dyDescent="0.25">
      <c r="A623" s="9" t="s">
        <v>478</v>
      </c>
      <c r="B623" s="12">
        <v>11133.995127086049</v>
      </c>
      <c r="C623">
        <f>SAFADModel_final_000033[[#This Row],[Whole Building:Facility Total Electric Demand Power '[W'](Hourly) ]]/1000</f>
        <v>11.133995127086049</v>
      </c>
    </row>
    <row r="624" spans="1:3" x14ac:dyDescent="0.25">
      <c r="A624" s="9" t="s">
        <v>479</v>
      </c>
      <c r="B624" s="12">
        <v>11137.142938523182</v>
      </c>
      <c r="C624">
        <f>SAFADModel_final_000033[[#This Row],[Whole Building:Facility Total Electric Demand Power '[W'](Hourly) ]]/1000</f>
        <v>11.137142938523182</v>
      </c>
    </row>
    <row r="625" spans="1:3" x14ac:dyDescent="0.25">
      <c r="A625" s="9" t="s">
        <v>480</v>
      </c>
      <c r="B625" s="12">
        <v>11128.752027297347</v>
      </c>
      <c r="C625">
        <f>SAFADModel_final_000033[[#This Row],[Whole Building:Facility Total Electric Demand Power '[W'](Hourly) ]]/1000</f>
        <v>11.128752027297347</v>
      </c>
    </row>
    <row r="626" spans="1:3" x14ac:dyDescent="0.25">
      <c r="A626" s="9" t="s">
        <v>677</v>
      </c>
      <c r="B626" s="12">
        <v>11121.37729121146</v>
      </c>
      <c r="C626">
        <f>SAFADModel_final_000033[[#This Row],[Whole Building:Facility Total Electric Demand Power '[W'](Hourly) ]]/1000</f>
        <v>11.121377291211459</v>
      </c>
    </row>
    <row r="627" spans="1:3" x14ac:dyDescent="0.25">
      <c r="A627" s="9" t="s">
        <v>678</v>
      </c>
      <c r="B627" s="12">
        <v>11113.320570145021</v>
      </c>
      <c r="C627">
        <f>SAFADModel_final_000033[[#This Row],[Whole Building:Facility Total Electric Demand Power '[W'](Hourly) ]]/1000</f>
        <v>11.113320570145021</v>
      </c>
    </row>
    <row r="628" spans="1:3" x14ac:dyDescent="0.25">
      <c r="A628" s="9" t="s">
        <v>679</v>
      </c>
      <c r="B628" s="12">
        <v>11099.109289997015</v>
      </c>
      <c r="C628">
        <f>SAFADModel_final_000033[[#This Row],[Whole Building:Facility Total Electric Demand Power '[W'](Hourly) ]]/1000</f>
        <v>11.099109289997015</v>
      </c>
    </row>
    <row r="629" spans="1:3" x14ac:dyDescent="0.25">
      <c r="A629" s="9" t="s">
        <v>680</v>
      </c>
      <c r="B629" s="12">
        <v>11056.67393119004</v>
      </c>
      <c r="C629">
        <f>SAFADModel_final_000033[[#This Row],[Whole Building:Facility Total Electric Demand Power '[W'](Hourly) ]]/1000</f>
        <v>11.056673931190041</v>
      </c>
    </row>
    <row r="630" spans="1:3" x14ac:dyDescent="0.25">
      <c r="A630" s="9" t="s">
        <v>681</v>
      </c>
      <c r="B630" s="12">
        <v>10997.452424957266</v>
      </c>
      <c r="C630">
        <f>SAFADModel_final_000033[[#This Row],[Whole Building:Facility Total Electric Demand Power '[W'](Hourly) ]]/1000</f>
        <v>10.997452424957267</v>
      </c>
    </row>
    <row r="631" spans="1:3" x14ac:dyDescent="0.25">
      <c r="A631" s="9" t="s">
        <v>682</v>
      </c>
      <c r="B631" s="12">
        <v>10959.138093580585</v>
      </c>
      <c r="C631">
        <f>SAFADModel_final_000033[[#This Row],[Whole Building:Facility Total Electric Demand Power '[W'](Hourly) ]]/1000</f>
        <v>10.959138093580584</v>
      </c>
    </row>
    <row r="632" spans="1:3" x14ac:dyDescent="0.25">
      <c r="A632" s="9" t="s">
        <v>683</v>
      </c>
      <c r="B632" s="12">
        <v>11010.600873145499</v>
      </c>
      <c r="C632">
        <f>SAFADModel_final_000033[[#This Row],[Whole Building:Facility Total Electric Demand Power '[W'](Hourly) ]]/1000</f>
        <v>11.010600873145499</v>
      </c>
    </row>
    <row r="633" spans="1:3" x14ac:dyDescent="0.25">
      <c r="A633" s="9" t="s">
        <v>684</v>
      </c>
      <c r="B633" s="12">
        <v>11101.548054225555</v>
      </c>
      <c r="C633">
        <f>SAFADModel_final_000033[[#This Row],[Whole Building:Facility Total Electric Demand Power '[W'](Hourly) ]]/1000</f>
        <v>11.101548054225555</v>
      </c>
    </row>
    <row r="634" spans="1:3" x14ac:dyDescent="0.25">
      <c r="A634" s="9" t="s">
        <v>685</v>
      </c>
      <c r="B634" s="12">
        <v>52433.162478624785</v>
      </c>
      <c r="C634">
        <f>SAFADModel_final_000033[[#This Row],[Whole Building:Facility Total Electric Demand Power '[W'](Hourly) ]]/1000</f>
        <v>52.433162478624787</v>
      </c>
    </row>
    <row r="635" spans="1:3" x14ac:dyDescent="0.25">
      <c r="A635" s="9" t="s">
        <v>686</v>
      </c>
      <c r="B635" s="12">
        <v>89939.18982170154</v>
      </c>
      <c r="C635">
        <f>SAFADModel_final_000033[[#This Row],[Whole Building:Facility Total Electric Demand Power '[W'](Hourly) ]]/1000</f>
        <v>89.939189821701547</v>
      </c>
    </row>
    <row r="636" spans="1:3" x14ac:dyDescent="0.25">
      <c r="A636" s="9" t="s">
        <v>687</v>
      </c>
      <c r="B636" s="12">
        <v>120653.94082153297</v>
      </c>
      <c r="C636">
        <f>SAFADModel_final_000033[[#This Row],[Whole Building:Facility Total Electric Demand Power '[W'](Hourly) ]]/1000</f>
        <v>120.65394082153297</v>
      </c>
    </row>
    <row r="637" spans="1:3" x14ac:dyDescent="0.25">
      <c r="A637" s="9" t="s">
        <v>688</v>
      </c>
      <c r="B637" s="12">
        <v>129476.12706018014</v>
      </c>
      <c r="C637">
        <f>SAFADModel_final_000033[[#This Row],[Whole Building:Facility Total Electric Demand Power '[W'](Hourly) ]]/1000</f>
        <v>129.47612706018015</v>
      </c>
    </row>
    <row r="638" spans="1:3" x14ac:dyDescent="0.25">
      <c r="A638" s="9" t="s">
        <v>689</v>
      </c>
      <c r="B638" s="12">
        <v>105551.78753221915</v>
      </c>
      <c r="C638">
        <f>SAFADModel_final_000033[[#This Row],[Whole Building:Facility Total Electric Demand Power '[W'](Hourly) ]]/1000</f>
        <v>105.55178753221915</v>
      </c>
    </row>
    <row r="639" spans="1:3" x14ac:dyDescent="0.25">
      <c r="A639" s="9" t="s">
        <v>690</v>
      </c>
      <c r="B639" s="12">
        <v>96871.358376500837</v>
      </c>
      <c r="C639">
        <f>SAFADModel_final_000033[[#This Row],[Whole Building:Facility Total Electric Demand Power '[W'](Hourly) ]]/1000</f>
        <v>96.871358376500837</v>
      </c>
    </row>
    <row r="640" spans="1:3" x14ac:dyDescent="0.25">
      <c r="A640" s="9" t="s">
        <v>691</v>
      </c>
      <c r="B640" s="12">
        <v>93223.272440745539</v>
      </c>
      <c r="C640">
        <f>SAFADModel_final_000033[[#This Row],[Whole Building:Facility Total Electric Demand Power '[W'](Hourly) ]]/1000</f>
        <v>93.223272440745532</v>
      </c>
    </row>
    <row r="641" spans="1:3" x14ac:dyDescent="0.25">
      <c r="A641" s="9" t="s">
        <v>692</v>
      </c>
      <c r="B641" s="12">
        <v>82371.81029630854</v>
      </c>
      <c r="C641">
        <f>SAFADModel_final_000033[[#This Row],[Whole Building:Facility Total Electric Demand Power '[W'](Hourly) ]]/1000</f>
        <v>82.371810296308539</v>
      </c>
    </row>
    <row r="642" spans="1:3" x14ac:dyDescent="0.25">
      <c r="A642" s="9" t="s">
        <v>693</v>
      </c>
      <c r="B642" s="12">
        <v>68550.413916590609</v>
      </c>
      <c r="C642">
        <f>SAFADModel_final_000033[[#This Row],[Whole Building:Facility Total Electric Demand Power '[W'](Hourly) ]]/1000</f>
        <v>68.550413916590614</v>
      </c>
    </row>
    <row r="643" spans="1:3" x14ac:dyDescent="0.25">
      <c r="A643" s="9" t="s">
        <v>694</v>
      </c>
      <c r="B643" s="12">
        <v>56649.90650704335</v>
      </c>
      <c r="C643">
        <f>SAFADModel_final_000033[[#This Row],[Whole Building:Facility Total Electric Demand Power '[W'](Hourly) ]]/1000</f>
        <v>56.649906507043347</v>
      </c>
    </row>
    <row r="644" spans="1:3" x14ac:dyDescent="0.25">
      <c r="A644" s="9" t="s">
        <v>695</v>
      </c>
      <c r="B644" s="12">
        <v>42719.676309935836</v>
      </c>
      <c r="C644">
        <f>SAFADModel_final_000033[[#This Row],[Whole Building:Facility Total Electric Demand Power '[W'](Hourly) ]]/1000</f>
        <v>42.719676309935835</v>
      </c>
    </row>
    <row r="645" spans="1:3" x14ac:dyDescent="0.25">
      <c r="A645" s="9" t="s">
        <v>696</v>
      </c>
      <c r="B645" s="12">
        <v>27520.378316133054</v>
      </c>
      <c r="C645">
        <f>SAFADModel_final_000033[[#This Row],[Whole Building:Facility Total Electric Demand Power '[W'](Hourly) ]]/1000</f>
        <v>27.520378316133055</v>
      </c>
    </row>
    <row r="646" spans="1:3" x14ac:dyDescent="0.25">
      <c r="A646" s="9" t="s">
        <v>697</v>
      </c>
      <c r="B646" s="12">
        <v>24775.147671003502</v>
      </c>
      <c r="C646">
        <f>SAFADModel_final_000033[[#This Row],[Whole Building:Facility Total Electric Demand Power '[W'](Hourly) ]]/1000</f>
        <v>24.775147671003502</v>
      </c>
    </row>
    <row r="647" spans="1:3" x14ac:dyDescent="0.25">
      <c r="A647" s="9" t="s">
        <v>698</v>
      </c>
      <c r="B647" s="12">
        <v>11173.929496857521</v>
      </c>
      <c r="C647">
        <f>SAFADModel_final_000033[[#This Row],[Whole Building:Facility Total Electric Demand Power '[W'](Hourly) ]]/1000</f>
        <v>11.173929496857522</v>
      </c>
    </row>
    <row r="648" spans="1:3" x14ac:dyDescent="0.25">
      <c r="A648" s="9" t="s">
        <v>699</v>
      </c>
      <c r="B648" s="12">
        <v>11177.335659751758</v>
      </c>
      <c r="C648">
        <f>SAFADModel_final_000033[[#This Row],[Whole Building:Facility Total Electric Demand Power '[W'](Hourly) ]]/1000</f>
        <v>11.177335659751758</v>
      </c>
    </row>
    <row r="649" spans="1:3" x14ac:dyDescent="0.25">
      <c r="A649" s="9" t="s">
        <v>700</v>
      </c>
      <c r="B649" s="12">
        <v>11169.612739018565</v>
      </c>
      <c r="C649">
        <f>SAFADModel_final_000033[[#This Row],[Whole Building:Facility Total Electric Demand Power '[W'](Hourly) ]]/1000</f>
        <v>11.169612739018564</v>
      </c>
    </row>
    <row r="650" spans="1:3" x14ac:dyDescent="0.25">
      <c r="A650" s="9" t="s">
        <v>701</v>
      </c>
      <c r="B650" s="12">
        <v>11152.631950869909</v>
      </c>
      <c r="C650">
        <f>SAFADModel_final_000033[[#This Row],[Whole Building:Facility Total Electric Demand Power '[W'](Hourly) ]]/1000</f>
        <v>11.152631950869909</v>
      </c>
    </row>
    <row r="651" spans="1:3" x14ac:dyDescent="0.25">
      <c r="A651" s="9" t="s">
        <v>702</v>
      </c>
      <c r="B651" s="12">
        <v>11136.273161331397</v>
      </c>
      <c r="C651">
        <f>SAFADModel_final_000033[[#This Row],[Whole Building:Facility Total Electric Demand Power '[W'](Hourly) ]]/1000</f>
        <v>11.136273161331397</v>
      </c>
    </row>
    <row r="652" spans="1:3" x14ac:dyDescent="0.25">
      <c r="A652" s="9" t="s">
        <v>703</v>
      </c>
      <c r="B652" s="12">
        <v>11123.537721153758</v>
      </c>
      <c r="C652">
        <f>SAFADModel_final_000033[[#This Row],[Whole Building:Facility Total Electric Demand Power '[W'](Hourly) ]]/1000</f>
        <v>11.123537721153758</v>
      </c>
    </row>
    <row r="653" spans="1:3" x14ac:dyDescent="0.25">
      <c r="A653" s="9" t="s">
        <v>704</v>
      </c>
      <c r="B653" s="12">
        <v>11110.408279427362</v>
      </c>
      <c r="C653">
        <f>SAFADModel_final_000033[[#This Row],[Whole Building:Facility Total Electric Demand Power '[W'](Hourly) ]]/1000</f>
        <v>11.110408279427363</v>
      </c>
    </row>
    <row r="654" spans="1:3" x14ac:dyDescent="0.25">
      <c r="A654" s="9" t="s">
        <v>705</v>
      </c>
      <c r="B654" s="12">
        <v>11098.52708965286</v>
      </c>
      <c r="C654">
        <f>SAFADModel_final_000033[[#This Row],[Whole Building:Facility Total Electric Demand Power '[W'](Hourly) ]]/1000</f>
        <v>11.09852708965286</v>
      </c>
    </row>
    <row r="655" spans="1:3" x14ac:dyDescent="0.25">
      <c r="A655" s="9" t="s">
        <v>706</v>
      </c>
      <c r="B655" s="12">
        <v>11120.118237906325</v>
      </c>
      <c r="C655">
        <f>SAFADModel_final_000033[[#This Row],[Whole Building:Facility Total Electric Demand Power '[W'](Hourly) ]]/1000</f>
        <v>11.120118237906325</v>
      </c>
    </row>
    <row r="656" spans="1:3" x14ac:dyDescent="0.25">
      <c r="A656" s="9" t="s">
        <v>707</v>
      </c>
      <c r="B656" s="12">
        <v>11173.23784906497</v>
      </c>
      <c r="C656">
        <f>SAFADModel_final_000033[[#This Row],[Whole Building:Facility Total Electric Demand Power '[W'](Hourly) ]]/1000</f>
        <v>11.17323784906497</v>
      </c>
    </row>
    <row r="657" spans="1:3" x14ac:dyDescent="0.25">
      <c r="A657" s="9" t="s">
        <v>708</v>
      </c>
      <c r="B657" s="12">
        <v>11230.817223065766</v>
      </c>
      <c r="C657">
        <f>SAFADModel_final_000033[[#This Row],[Whole Building:Facility Total Electric Demand Power '[W'](Hourly) ]]/1000</f>
        <v>11.230817223065765</v>
      </c>
    </row>
    <row r="658" spans="1:3" x14ac:dyDescent="0.25">
      <c r="A658" s="9" t="s">
        <v>709</v>
      </c>
      <c r="B658" s="12">
        <v>11275.022806686708</v>
      </c>
      <c r="C658">
        <f>SAFADModel_final_000033[[#This Row],[Whole Building:Facility Total Electric Demand Power '[W'](Hourly) ]]/1000</f>
        <v>11.275022806686708</v>
      </c>
    </row>
    <row r="659" spans="1:3" x14ac:dyDescent="0.25">
      <c r="A659" s="9" t="s">
        <v>710</v>
      </c>
      <c r="B659" s="12">
        <v>11305.966098473671</v>
      </c>
      <c r="C659">
        <f>SAFADModel_final_000033[[#This Row],[Whole Building:Facility Total Electric Demand Power '[W'](Hourly) ]]/1000</f>
        <v>11.305966098473672</v>
      </c>
    </row>
    <row r="660" spans="1:3" x14ac:dyDescent="0.25">
      <c r="A660" s="9" t="s">
        <v>711</v>
      </c>
      <c r="B660" s="12">
        <v>11330.752783891736</v>
      </c>
      <c r="C660">
        <f>SAFADModel_final_000033[[#This Row],[Whole Building:Facility Total Electric Demand Power '[W'](Hourly) ]]/1000</f>
        <v>11.330752783891736</v>
      </c>
    </row>
    <row r="661" spans="1:3" x14ac:dyDescent="0.25">
      <c r="A661" s="9" t="s">
        <v>712</v>
      </c>
      <c r="B661" s="12">
        <v>11357.569237160225</v>
      </c>
      <c r="C661">
        <f>SAFADModel_final_000033[[#This Row],[Whole Building:Facility Total Electric Demand Power '[W'](Hourly) ]]/1000</f>
        <v>11.357569237160225</v>
      </c>
    </row>
    <row r="662" spans="1:3" x14ac:dyDescent="0.25">
      <c r="A662" s="9" t="s">
        <v>713</v>
      </c>
      <c r="B662" s="12">
        <v>11383.842202317852</v>
      </c>
      <c r="C662">
        <f>SAFADModel_final_000033[[#This Row],[Whole Building:Facility Total Electric Demand Power '[W'](Hourly) ]]/1000</f>
        <v>11.383842202317853</v>
      </c>
    </row>
    <row r="663" spans="1:3" x14ac:dyDescent="0.25">
      <c r="A663" s="9" t="s">
        <v>714</v>
      </c>
      <c r="B663" s="12">
        <v>11398.223306310761</v>
      </c>
      <c r="C663">
        <f>SAFADModel_final_000033[[#This Row],[Whole Building:Facility Total Electric Demand Power '[W'](Hourly) ]]/1000</f>
        <v>11.398223306310761</v>
      </c>
    </row>
    <row r="664" spans="1:3" x14ac:dyDescent="0.25">
      <c r="A664" s="9" t="s">
        <v>715</v>
      </c>
      <c r="B664" s="12">
        <v>11387.749430667429</v>
      </c>
      <c r="C664">
        <f>SAFADModel_final_000033[[#This Row],[Whole Building:Facility Total Electric Demand Power '[W'](Hourly) ]]/1000</f>
        <v>11.387749430667428</v>
      </c>
    </row>
    <row r="665" spans="1:3" x14ac:dyDescent="0.25">
      <c r="A665" s="9" t="s">
        <v>716</v>
      </c>
      <c r="B665" s="12">
        <v>11359.84242878753</v>
      </c>
      <c r="C665">
        <f>SAFADModel_final_000033[[#This Row],[Whole Building:Facility Total Electric Demand Power '[W'](Hourly) ]]/1000</f>
        <v>11.35984242878753</v>
      </c>
    </row>
    <row r="666" spans="1:3" x14ac:dyDescent="0.25">
      <c r="A666" s="9" t="s">
        <v>717</v>
      </c>
      <c r="B666" s="12">
        <v>11325.659624775415</v>
      </c>
      <c r="C666">
        <f>SAFADModel_final_000033[[#This Row],[Whole Building:Facility Total Electric Demand Power '[W'](Hourly) ]]/1000</f>
        <v>11.325659624775415</v>
      </c>
    </row>
    <row r="667" spans="1:3" x14ac:dyDescent="0.25">
      <c r="A667" s="9" t="s">
        <v>718</v>
      </c>
      <c r="B667" s="12">
        <v>11286.009082979916</v>
      </c>
      <c r="C667">
        <f>SAFADModel_final_000033[[#This Row],[Whole Building:Facility Total Electric Demand Power '[W'](Hourly) ]]/1000</f>
        <v>11.286009082979916</v>
      </c>
    </row>
    <row r="668" spans="1:3" x14ac:dyDescent="0.25">
      <c r="A668" s="9" t="s">
        <v>719</v>
      </c>
      <c r="B668" s="12">
        <v>11245.342140311062</v>
      </c>
      <c r="C668">
        <f>SAFADModel_final_000033[[#This Row],[Whole Building:Facility Total Electric Demand Power '[W'](Hourly) ]]/1000</f>
        <v>11.245342140311063</v>
      </c>
    </row>
    <row r="669" spans="1:3" x14ac:dyDescent="0.25">
      <c r="A669" s="9" t="s">
        <v>720</v>
      </c>
      <c r="B669" s="12">
        <v>11204.467337109161</v>
      </c>
      <c r="C669">
        <f>SAFADModel_final_000033[[#This Row],[Whole Building:Facility Total Electric Demand Power '[W'](Hourly) ]]/1000</f>
        <v>11.204467337109161</v>
      </c>
    </row>
    <row r="670" spans="1:3" x14ac:dyDescent="0.25">
      <c r="A670" s="9" t="s">
        <v>721</v>
      </c>
      <c r="B670" s="12">
        <v>11172.160339006665</v>
      </c>
      <c r="C670">
        <f>SAFADModel_final_000033[[#This Row],[Whole Building:Facility Total Electric Demand Power '[W'](Hourly) ]]/1000</f>
        <v>11.172160339006664</v>
      </c>
    </row>
    <row r="671" spans="1:3" x14ac:dyDescent="0.25">
      <c r="A671" s="9" t="s">
        <v>722</v>
      </c>
      <c r="B671" s="12">
        <v>11144.256910006838</v>
      </c>
      <c r="C671">
        <f>SAFADModel_final_000033[[#This Row],[Whole Building:Facility Total Electric Demand Power '[W'](Hourly) ]]/1000</f>
        <v>11.144256910006838</v>
      </c>
    </row>
    <row r="672" spans="1:3" x14ac:dyDescent="0.25">
      <c r="A672" s="9" t="s">
        <v>723</v>
      </c>
      <c r="B672" s="12">
        <v>11116.358750639854</v>
      </c>
      <c r="C672">
        <f>SAFADModel_final_000033[[#This Row],[Whole Building:Facility Total Electric Demand Power '[W'](Hourly) ]]/1000</f>
        <v>11.116358750639854</v>
      </c>
    </row>
    <row r="673" spans="1:3" x14ac:dyDescent="0.25">
      <c r="A673" s="9" t="s">
        <v>724</v>
      </c>
      <c r="B673" s="12">
        <v>11083.43926159177</v>
      </c>
      <c r="C673">
        <f>SAFADModel_final_000033[[#This Row],[Whole Building:Facility Total Electric Demand Power '[W'](Hourly) ]]/1000</f>
        <v>11.083439261591769</v>
      </c>
    </row>
    <row r="674" spans="1:3" x14ac:dyDescent="0.25">
      <c r="A674" s="9" t="s">
        <v>481</v>
      </c>
      <c r="B674" s="12">
        <v>11041.647584849823</v>
      </c>
      <c r="C674">
        <f>SAFADModel_final_000033[[#This Row],[Whole Building:Facility Total Electric Demand Power '[W'](Hourly) ]]/1000</f>
        <v>11.041647584849823</v>
      </c>
    </row>
    <row r="675" spans="1:3" x14ac:dyDescent="0.25">
      <c r="A675" s="9" t="s">
        <v>482</v>
      </c>
      <c r="B675" s="12">
        <v>11001.509567478171</v>
      </c>
      <c r="C675">
        <f>SAFADModel_final_000033[[#This Row],[Whole Building:Facility Total Electric Demand Power '[W'](Hourly) ]]/1000</f>
        <v>11.001509567478172</v>
      </c>
    </row>
    <row r="676" spans="1:3" x14ac:dyDescent="0.25">
      <c r="A676" s="9" t="s">
        <v>483</v>
      </c>
      <c r="B676" s="12">
        <v>10963.309243000194</v>
      </c>
      <c r="C676">
        <f>SAFADModel_final_000033[[#This Row],[Whole Building:Facility Total Electric Demand Power '[W'](Hourly) ]]/1000</f>
        <v>10.963309243000195</v>
      </c>
    </row>
    <row r="677" spans="1:3" x14ac:dyDescent="0.25">
      <c r="A677" s="9" t="s">
        <v>484</v>
      </c>
      <c r="B677" s="12">
        <v>10908.984092030545</v>
      </c>
      <c r="C677">
        <f>SAFADModel_final_000033[[#This Row],[Whole Building:Facility Total Electric Demand Power '[W'](Hourly) ]]/1000</f>
        <v>10.908984092030545</v>
      </c>
    </row>
    <row r="678" spans="1:3" x14ac:dyDescent="0.25">
      <c r="A678" s="9" t="s">
        <v>485</v>
      </c>
      <c r="B678" s="12">
        <v>10845.582832164864</v>
      </c>
      <c r="C678">
        <f>SAFADModel_final_000033[[#This Row],[Whole Building:Facility Total Electric Demand Power '[W'](Hourly) ]]/1000</f>
        <v>10.845582832164864</v>
      </c>
    </row>
    <row r="679" spans="1:3" x14ac:dyDescent="0.25">
      <c r="A679" s="9" t="s">
        <v>486</v>
      </c>
      <c r="B679" s="12">
        <v>10878.784017727086</v>
      </c>
      <c r="C679">
        <f>SAFADModel_final_000033[[#This Row],[Whole Building:Facility Total Electric Demand Power '[W'](Hourly) ]]/1000</f>
        <v>10.878784017727087</v>
      </c>
    </row>
    <row r="680" spans="1:3" x14ac:dyDescent="0.25">
      <c r="A680" s="9" t="s">
        <v>487</v>
      </c>
      <c r="B680" s="12">
        <v>11044.319260720093</v>
      </c>
      <c r="C680">
        <f>SAFADModel_final_000033[[#This Row],[Whole Building:Facility Total Electric Demand Power '[W'](Hourly) ]]/1000</f>
        <v>11.044319260720092</v>
      </c>
    </row>
    <row r="681" spans="1:3" x14ac:dyDescent="0.25">
      <c r="A681" s="9" t="s">
        <v>488</v>
      </c>
      <c r="B681" s="12">
        <v>39886.046173778472</v>
      </c>
      <c r="C681">
        <f>SAFADModel_final_000033[[#This Row],[Whole Building:Facility Total Electric Demand Power '[W'](Hourly) ]]/1000</f>
        <v>39.886046173778475</v>
      </c>
    </row>
    <row r="682" spans="1:3" x14ac:dyDescent="0.25">
      <c r="A682" s="9" t="s">
        <v>489</v>
      </c>
      <c r="B682" s="12">
        <v>75583.158510247551</v>
      </c>
      <c r="C682">
        <f>SAFADModel_final_000033[[#This Row],[Whole Building:Facility Total Electric Demand Power '[W'](Hourly) ]]/1000</f>
        <v>75.583158510247557</v>
      </c>
    </row>
    <row r="683" spans="1:3" x14ac:dyDescent="0.25">
      <c r="A683" s="9" t="s">
        <v>490</v>
      </c>
      <c r="B683" s="12">
        <v>178823.87993112765</v>
      </c>
      <c r="C683">
        <f>SAFADModel_final_000033[[#This Row],[Whole Building:Facility Total Electric Demand Power '[W'](Hourly) ]]/1000</f>
        <v>178.82387993112766</v>
      </c>
    </row>
    <row r="684" spans="1:3" x14ac:dyDescent="0.25">
      <c r="A684" s="9" t="s">
        <v>491</v>
      </c>
      <c r="B684" s="12">
        <v>177723.63429450107</v>
      </c>
      <c r="C684">
        <f>SAFADModel_final_000033[[#This Row],[Whole Building:Facility Total Electric Demand Power '[W'](Hourly) ]]/1000</f>
        <v>177.72363429450107</v>
      </c>
    </row>
    <row r="685" spans="1:3" x14ac:dyDescent="0.25">
      <c r="A685" s="9" t="s">
        <v>492</v>
      </c>
      <c r="B685" s="12">
        <v>242567.51996316234</v>
      </c>
      <c r="C685">
        <f>SAFADModel_final_000033[[#This Row],[Whole Building:Facility Total Electric Demand Power '[W'](Hourly) ]]/1000</f>
        <v>242.56751996316234</v>
      </c>
    </row>
    <row r="686" spans="1:3" x14ac:dyDescent="0.25">
      <c r="A686" s="9" t="s">
        <v>493</v>
      </c>
      <c r="B686" s="12">
        <v>247910.03761926954</v>
      </c>
      <c r="C686">
        <f>SAFADModel_final_000033[[#This Row],[Whole Building:Facility Total Electric Demand Power '[W'](Hourly) ]]/1000</f>
        <v>247.91003761926953</v>
      </c>
    </row>
    <row r="687" spans="1:3" x14ac:dyDescent="0.25">
      <c r="A687" s="9" t="s">
        <v>494</v>
      </c>
      <c r="B687" s="12">
        <v>245401.55682273491</v>
      </c>
      <c r="C687">
        <f>SAFADModel_final_000033[[#This Row],[Whole Building:Facility Total Electric Demand Power '[W'](Hourly) ]]/1000</f>
        <v>245.4015568227349</v>
      </c>
    </row>
    <row r="688" spans="1:3" x14ac:dyDescent="0.25">
      <c r="A688" s="9" t="s">
        <v>495</v>
      </c>
      <c r="B688" s="12">
        <v>250168.28051407452</v>
      </c>
      <c r="C688">
        <f>SAFADModel_final_000033[[#This Row],[Whole Building:Facility Total Electric Demand Power '[W'](Hourly) ]]/1000</f>
        <v>250.16828051407452</v>
      </c>
    </row>
    <row r="689" spans="1:3" x14ac:dyDescent="0.25">
      <c r="A689" s="9" t="s">
        <v>496</v>
      </c>
      <c r="B689" s="12">
        <v>236919.730091729</v>
      </c>
      <c r="C689">
        <f>SAFADModel_final_000033[[#This Row],[Whole Building:Facility Total Electric Demand Power '[W'](Hourly) ]]/1000</f>
        <v>236.91973009172901</v>
      </c>
    </row>
    <row r="690" spans="1:3" x14ac:dyDescent="0.25">
      <c r="A690" s="9" t="s">
        <v>497</v>
      </c>
      <c r="B690" s="12">
        <v>215549.70290471858</v>
      </c>
      <c r="C690">
        <f>SAFADModel_final_000033[[#This Row],[Whole Building:Facility Total Electric Demand Power '[W'](Hourly) ]]/1000</f>
        <v>215.54970290471857</v>
      </c>
    </row>
    <row r="691" spans="1:3" x14ac:dyDescent="0.25">
      <c r="A691" s="9" t="s">
        <v>498</v>
      </c>
      <c r="B691" s="12">
        <v>75404.939787518393</v>
      </c>
      <c r="C691">
        <f>SAFADModel_final_000033[[#This Row],[Whole Building:Facility Total Electric Demand Power '[W'](Hourly) ]]/1000</f>
        <v>75.404939787518387</v>
      </c>
    </row>
    <row r="692" spans="1:3" x14ac:dyDescent="0.25">
      <c r="A692" s="9" t="s">
        <v>499</v>
      </c>
      <c r="B692" s="12">
        <v>37412.248291059623</v>
      </c>
      <c r="C692">
        <f>SAFADModel_final_000033[[#This Row],[Whole Building:Facility Total Electric Demand Power '[W'](Hourly) ]]/1000</f>
        <v>37.412248291059626</v>
      </c>
    </row>
    <row r="693" spans="1:3" x14ac:dyDescent="0.25">
      <c r="A693" s="9" t="s">
        <v>500</v>
      </c>
      <c r="B693" s="12">
        <v>15101.025201945866</v>
      </c>
      <c r="C693">
        <f>SAFADModel_final_000033[[#This Row],[Whole Building:Facility Total Electric Demand Power '[W'](Hourly) ]]/1000</f>
        <v>15.101025201945866</v>
      </c>
    </row>
    <row r="694" spans="1:3" x14ac:dyDescent="0.25">
      <c r="A694" s="9" t="s">
        <v>501</v>
      </c>
      <c r="B694" s="12">
        <v>11586.630418670209</v>
      </c>
      <c r="C694">
        <f>SAFADModel_final_000033[[#This Row],[Whole Building:Facility Total Electric Demand Power '[W'](Hourly) ]]/1000</f>
        <v>11.586630418670209</v>
      </c>
    </row>
    <row r="695" spans="1:3" x14ac:dyDescent="0.25">
      <c r="A695" s="9" t="s">
        <v>502</v>
      </c>
      <c r="B695" s="12">
        <v>11137.688789024052</v>
      </c>
      <c r="C695">
        <f>SAFADModel_final_000033[[#This Row],[Whole Building:Facility Total Electric Demand Power '[W'](Hourly) ]]/1000</f>
        <v>11.137688789024052</v>
      </c>
    </row>
    <row r="696" spans="1:3" x14ac:dyDescent="0.25">
      <c r="A696" s="9" t="s">
        <v>503</v>
      </c>
      <c r="B696" s="12">
        <v>11106.309268616795</v>
      </c>
      <c r="C696">
        <f>SAFADModel_final_000033[[#This Row],[Whole Building:Facility Total Electric Demand Power '[W'](Hourly) ]]/1000</f>
        <v>11.106309268616794</v>
      </c>
    </row>
    <row r="697" spans="1:3" x14ac:dyDescent="0.25">
      <c r="A697" s="9" t="s">
        <v>504</v>
      </c>
      <c r="B697" s="12">
        <v>11075.687321196303</v>
      </c>
      <c r="C697">
        <f>SAFADModel_final_000033[[#This Row],[Whole Building:Facility Total Electric Demand Power '[W'](Hourly) ]]/1000</f>
        <v>11.075687321196304</v>
      </c>
    </row>
    <row r="698" spans="1:3" x14ac:dyDescent="0.25">
      <c r="A698" s="9" t="s">
        <v>505</v>
      </c>
      <c r="B698" s="12">
        <v>11043.444426910808</v>
      </c>
      <c r="C698">
        <f>SAFADModel_final_000033[[#This Row],[Whole Building:Facility Total Electric Demand Power '[W'](Hourly) ]]/1000</f>
        <v>11.043444426910808</v>
      </c>
    </row>
    <row r="699" spans="1:3" x14ac:dyDescent="0.25">
      <c r="A699" s="9" t="s">
        <v>506</v>
      </c>
      <c r="B699" s="12">
        <v>11012.254880095177</v>
      </c>
      <c r="C699">
        <f>SAFADModel_final_000033[[#This Row],[Whole Building:Facility Total Electric Demand Power '[W'](Hourly) ]]/1000</f>
        <v>11.012254880095178</v>
      </c>
    </row>
    <row r="700" spans="1:3" x14ac:dyDescent="0.25">
      <c r="A700" s="9" t="s">
        <v>507</v>
      </c>
      <c r="B700" s="12">
        <v>10982.071268431968</v>
      </c>
      <c r="C700">
        <f>SAFADModel_final_000033[[#This Row],[Whole Building:Facility Total Electric Demand Power '[W'](Hourly) ]]/1000</f>
        <v>10.982071268431968</v>
      </c>
    </row>
    <row r="701" spans="1:3" x14ac:dyDescent="0.25">
      <c r="A701" s="9" t="s">
        <v>508</v>
      </c>
      <c r="B701" s="12">
        <v>10956.061333118205</v>
      </c>
      <c r="C701">
        <f>SAFADModel_final_000033[[#This Row],[Whole Building:Facility Total Electric Demand Power '[W'](Hourly) ]]/1000</f>
        <v>10.956061333118205</v>
      </c>
    </row>
    <row r="702" spans="1:3" x14ac:dyDescent="0.25">
      <c r="A702" s="9" t="s">
        <v>509</v>
      </c>
      <c r="B702" s="12">
        <v>10927.186728768518</v>
      </c>
      <c r="C702">
        <f>SAFADModel_final_000033[[#This Row],[Whole Building:Facility Total Electric Demand Power '[W'](Hourly) ]]/1000</f>
        <v>10.927186728768518</v>
      </c>
    </row>
    <row r="703" spans="1:3" x14ac:dyDescent="0.25">
      <c r="A703" s="9" t="s">
        <v>510</v>
      </c>
      <c r="B703" s="12">
        <v>10960.234973063931</v>
      </c>
      <c r="C703">
        <f>SAFADModel_final_000033[[#This Row],[Whole Building:Facility Total Electric Demand Power '[W'](Hourly) ]]/1000</f>
        <v>10.960234973063931</v>
      </c>
    </row>
    <row r="704" spans="1:3" x14ac:dyDescent="0.25">
      <c r="A704" s="9" t="s">
        <v>511</v>
      </c>
      <c r="B704" s="12">
        <v>11067.715151425038</v>
      </c>
      <c r="C704">
        <f>SAFADModel_final_000033[[#This Row],[Whole Building:Facility Total Electric Demand Power '[W'](Hourly) ]]/1000</f>
        <v>11.067715151425038</v>
      </c>
    </row>
    <row r="705" spans="1:3" x14ac:dyDescent="0.25">
      <c r="A705" s="9" t="s">
        <v>512</v>
      </c>
      <c r="B705" s="12">
        <v>27764.876416342118</v>
      </c>
      <c r="C705">
        <f>SAFADModel_final_000033[[#This Row],[Whole Building:Facility Total Electric Demand Power '[W'](Hourly) ]]/1000</f>
        <v>27.764876416342119</v>
      </c>
    </row>
    <row r="706" spans="1:3" x14ac:dyDescent="0.25">
      <c r="A706" s="9" t="s">
        <v>513</v>
      </c>
      <c r="B706" s="12">
        <v>148350.39925127223</v>
      </c>
      <c r="C706">
        <f>SAFADModel_final_000033[[#This Row],[Whole Building:Facility Total Electric Demand Power '[W'](Hourly) ]]/1000</f>
        <v>148.35039925127222</v>
      </c>
    </row>
    <row r="707" spans="1:3" x14ac:dyDescent="0.25">
      <c r="A707" s="9" t="s">
        <v>514</v>
      </c>
      <c r="B707" s="12">
        <v>198356.14758028812</v>
      </c>
      <c r="C707">
        <f>SAFADModel_final_000033[[#This Row],[Whole Building:Facility Total Electric Demand Power '[W'](Hourly) ]]/1000</f>
        <v>198.35614758028811</v>
      </c>
    </row>
    <row r="708" spans="1:3" x14ac:dyDescent="0.25">
      <c r="A708" s="9" t="s">
        <v>515</v>
      </c>
      <c r="B708" s="12">
        <v>213877.76265052849</v>
      </c>
      <c r="C708">
        <f>SAFADModel_final_000033[[#This Row],[Whole Building:Facility Total Electric Demand Power '[W'](Hourly) ]]/1000</f>
        <v>213.8777626505285</v>
      </c>
    </row>
    <row r="709" spans="1:3" x14ac:dyDescent="0.25">
      <c r="A709" s="9" t="s">
        <v>516</v>
      </c>
      <c r="B709" s="12">
        <v>239553.71174003938</v>
      </c>
      <c r="C709">
        <f>SAFADModel_final_000033[[#This Row],[Whole Building:Facility Total Electric Demand Power '[W'](Hourly) ]]/1000</f>
        <v>239.55371174003938</v>
      </c>
    </row>
    <row r="710" spans="1:3" x14ac:dyDescent="0.25">
      <c r="A710" s="9" t="s">
        <v>517</v>
      </c>
      <c r="B710" s="12">
        <v>238559.44777655075</v>
      </c>
      <c r="C710">
        <f>SAFADModel_final_000033[[#This Row],[Whole Building:Facility Total Electric Demand Power '[W'](Hourly) ]]/1000</f>
        <v>238.55944777655074</v>
      </c>
    </row>
    <row r="711" spans="1:3" x14ac:dyDescent="0.25">
      <c r="A711" s="9" t="s">
        <v>518</v>
      </c>
      <c r="B711" s="12">
        <v>265385.29473459156</v>
      </c>
      <c r="C711">
        <f>SAFADModel_final_000033[[#This Row],[Whole Building:Facility Total Electric Demand Power '[W'](Hourly) ]]/1000</f>
        <v>265.38529473459158</v>
      </c>
    </row>
    <row r="712" spans="1:3" x14ac:dyDescent="0.25">
      <c r="A712" s="9" t="s">
        <v>519</v>
      </c>
      <c r="B712" s="12">
        <v>256830.04630556362</v>
      </c>
      <c r="C712">
        <f>SAFADModel_final_000033[[#This Row],[Whole Building:Facility Total Electric Demand Power '[W'](Hourly) ]]/1000</f>
        <v>256.8300463055636</v>
      </c>
    </row>
    <row r="713" spans="1:3" x14ac:dyDescent="0.25">
      <c r="A713" s="9" t="s">
        <v>520</v>
      </c>
      <c r="B713" s="12">
        <v>249001.58335081834</v>
      </c>
      <c r="C713">
        <f>SAFADModel_final_000033[[#This Row],[Whole Building:Facility Total Electric Demand Power '[W'](Hourly) ]]/1000</f>
        <v>249.00158335081835</v>
      </c>
    </row>
    <row r="714" spans="1:3" x14ac:dyDescent="0.25">
      <c r="A714" s="9" t="s">
        <v>521</v>
      </c>
      <c r="B714" s="12">
        <v>212422.96536141346</v>
      </c>
      <c r="C714">
        <f>SAFADModel_final_000033[[#This Row],[Whole Building:Facility Total Electric Demand Power '[W'](Hourly) ]]/1000</f>
        <v>212.42296536141345</v>
      </c>
    </row>
    <row r="715" spans="1:3" x14ac:dyDescent="0.25">
      <c r="A715" s="9" t="s">
        <v>522</v>
      </c>
      <c r="B715" s="12">
        <v>144237.1413295588</v>
      </c>
      <c r="C715">
        <f>SAFADModel_final_000033[[#This Row],[Whole Building:Facility Total Electric Demand Power '[W'](Hourly) ]]/1000</f>
        <v>144.2371413295588</v>
      </c>
    </row>
    <row r="716" spans="1:3" x14ac:dyDescent="0.25">
      <c r="A716" s="9" t="s">
        <v>523</v>
      </c>
      <c r="B716" s="12">
        <v>98643.083179232388</v>
      </c>
      <c r="C716">
        <f>SAFADModel_final_000033[[#This Row],[Whole Building:Facility Total Electric Demand Power '[W'](Hourly) ]]/1000</f>
        <v>98.643083179232391</v>
      </c>
    </row>
    <row r="717" spans="1:3" x14ac:dyDescent="0.25">
      <c r="A717" s="9" t="s">
        <v>524</v>
      </c>
      <c r="B717" s="12">
        <v>60749.655656164752</v>
      </c>
      <c r="C717">
        <f>SAFADModel_final_000033[[#This Row],[Whole Building:Facility Total Electric Demand Power '[W'](Hourly) ]]/1000</f>
        <v>60.749655656164755</v>
      </c>
    </row>
    <row r="718" spans="1:3" x14ac:dyDescent="0.25">
      <c r="A718" s="9" t="s">
        <v>525</v>
      </c>
      <c r="B718" s="12">
        <v>11199.278737149665</v>
      </c>
      <c r="C718">
        <f>SAFADModel_final_000033[[#This Row],[Whole Building:Facility Total Electric Demand Power '[W'](Hourly) ]]/1000</f>
        <v>11.199278737149665</v>
      </c>
    </row>
    <row r="719" spans="1:3" x14ac:dyDescent="0.25">
      <c r="A719" s="9" t="s">
        <v>526</v>
      </c>
      <c r="B719" s="12">
        <v>11181.275630664337</v>
      </c>
      <c r="C719">
        <f>SAFADModel_final_000033[[#This Row],[Whole Building:Facility Total Electric Demand Power '[W'](Hourly) ]]/1000</f>
        <v>11.181275630664336</v>
      </c>
    </row>
    <row r="720" spans="1:3" x14ac:dyDescent="0.25">
      <c r="A720" s="9" t="s">
        <v>527</v>
      </c>
      <c r="B720" s="12">
        <v>11160.06409602428</v>
      </c>
      <c r="C720">
        <f>SAFADModel_final_000033[[#This Row],[Whole Building:Facility Total Electric Demand Power '[W'](Hourly) ]]/1000</f>
        <v>11.16006409602428</v>
      </c>
    </row>
    <row r="721" spans="1:3" x14ac:dyDescent="0.25">
      <c r="A721" s="9" t="s">
        <v>528</v>
      </c>
      <c r="B721" s="12">
        <v>11143.466966871079</v>
      </c>
      <c r="C721">
        <f>SAFADModel_final_000033[[#This Row],[Whole Building:Facility Total Electric Demand Power '[W'](Hourly) ]]/1000</f>
        <v>11.143466966871079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FDD0F-B862-4BDE-9A02-B468E0DD118D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6774.063037417237</v>
      </c>
      <c r="C2">
        <f>SAFADModel_final_000032[[#This Row],[Whole Building:Facility Total Electric Demand Power '[W'](Hourly) ]]/1000</f>
        <v>6.7740630374172373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6668.3274322988591</v>
      </c>
      <c r="C3">
        <f>SAFADModel_final_000032[[#This Row],[Whole Building:Facility Total Electric Demand Power '[W'](Hourly) ]]/1000</f>
        <v>6.6683274322988595</v>
      </c>
      <c r="D3">
        <v>18.42404560069938</v>
      </c>
      <c r="E3">
        <v>34.836054548921375</v>
      </c>
      <c r="F3">
        <v>20.660493225490232</v>
      </c>
    </row>
    <row r="4" spans="1:6" x14ac:dyDescent="0.25">
      <c r="A4" s="9" t="s">
        <v>3</v>
      </c>
      <c r="B4" s="12">
        <v>6628.4340941001019</v>
      </c>
      <c r="C4">
        <f>SAFADModel_final_000032[[#This Row],[Whole Building:Facility Total Electric Demand Power '[W'](Hourly) ]]/1000</f>
        <v>6.6284340941001023</v>
      </c>
    </row>
    <row r="5" spans="1:6" x14ac:dyDescent="0.25">
      <c r="A5" s="9" t="s">
        <v>4</v>
      </c>
      <c r="B5" s="12">
        <v>6586.2725135101209</v>
      </c>
      <c r="C5">
        <f>SAFADModel_final_000032[[#This Row],[Whole Building:Facility Total Electric Demand Power '[W'](Hourly) ]]/1000</f>
        <v>6.5862725135101208</v>
      </c>
    </row>
    <row r="6" spans="1:6" x14ac:dyDescent="0.25">
      <c r="A6" s="9" t="s">
        <v>5</v>
      </c>
      <c r="B6" s="12">
        <v>6541.969155147759</v>
      </c>
      <c r="C6">
        <f>SAFADModel_final_000032[[#This Row],[Whole Building:Facility Total Electric Demand Power '[W'](Hourly) ]]/1000</f>
        <v>6.5419691551477595</v>
      </c>
    </row>
    <row r="7" spans="1:6" x14ac:dyDescent="0.25">
      <c r="A7" s="9" t="s">
        <v>6</v>
      </c>
      <c r="B7" s="12">
        <v>6526.4288132085139</v>
      </c>
      <c r="C7">
        <f>SAFADModel_final_000032[[#This Row],[Whole Building:Facility Total Electric Demand Power '[W'](Hourly) ]]/1000</f>
        <v>6.526428813208514</v>
      </c>
    </row>
    <row r="8" spans="1:6" x14ac:dyDescent="0.25">
      <c r="A8" s="9" t="s">
        <v>7</v>
      </c>
      <c r="B8" s="12">
        <v>6580.9161746232594</v>
      </c>
      <c r="C8">
        <f>SAFADModel_final_000032[[#This Row],[Whole Building:Facility Total Electric Demand Power '[W'](Hourly) ]]/1000</f>
        <v>6.5809161746232592</v>
      </c>
    </row>
    <row r="9" spans="1:6" x14ac:dyDescent="0.25">
      <c r="A9" s="9" t="s">
        <v>8</v>
      </c>
      <c r="B9" s="12">
        <v>23459.697500740771</v>
      </c>
      <c r="C9">
        <f>SAFADModel_final_000032[[#This Row],[Whole Building:Facility Total Electric Demand Power '[W'](Hourly) ]]/1000</f>
        <v>23.45969750074077</v>
      </c>
    </row>
    <row r="10" spans="1:6" x14ac:dyDescent="0.25">
      <c r="A10" s="9" t="s">
        <v>9</v>
      </c>
      <c r="B10" s="12">
        <v>61662.337451548585</v>
      </c>
      <c r="C10">
        <f>SAFADModel_final_000032[[#This Row],[Whole Building:Facility Total Electric Demand Power '[W'](Hourly) ]]/1000</f>
        <v>61.662337451548588</v>
      </c>
    </row>
    <row r="11" spans="1:6" x14ac:dyDescent="0.25">
      <c r="A11" s="9" t="s">
        <v>10</v>
      </c>
      <c r="B11" s="12">
        <v>85860.001404845156</v>
      </c>
      <c r="C11">
        <f>SAFADModel_final_000032[[#This Row],[Whole Building:Facility Total Electric Demand Power '[W'](Hourly) ]]/1000</f>
        <v>85.86000140484515</v>
      </c>
    </row>
    <row r="12" spans="1:6" x14ac:dyDescent="0.25">
      <c r="A12" s="9" t="s">
        <v>11</v>
      </c>
      <c r="B12" s="12">
        <v>92238.141950787351</v>
      </c>
      <c r="C12">
        <f>SAFADModel_final_000032[[#This Row],[Whole Building:Facility Total Electric Demand Power '[W'](Hourly) ]]/1000</f>
        <v>92.238141950787352</v>
      </c>
    </row>
    <row r="13" spans="1:6" x14ac:dyDescent="0.25">
      <c r="A13" s="9" t="s">
        <v>12</v>
      </c>
      <c r="B13" s="12">
        <v>134464.80979084442</v>
      </c>
      <c r="C13">
        <f>SAFADModel_final_000032[[#This Row],[Whole Building:Facility Total Electric Demand Power '[W'](Hourly) ]]/1000</f>
        <v>134.46480979084441</v>
      </c>
    </row>
    <row r="14" spans="1:6" x14ac:dyDescent="0.25">
      <c r="A14" s="9" t="s">
        <v>13</v>
      </c>
      <c r="B14" s="12">
        <v>133825.81488793806</v>
      </c>
      <c r="C14">
        <f>SAFADModel_final_000032[[#This Row],[Whole Building:Facility Total Electric Demand Power '[W'](Hourly) ]]/1000</f>
        <v>133.82581488793807</v>
      </c>
    </row>
    <row r="15" spans="1:6" x14ac:dyDescent="0.25">
      <c r="A15" s="9" t="s">
        <v>14</v>
      </c>
      <c r="B15" s="12">
        <v>138404.62197347067</v>
      </c>
      <c r="C15">
        <f>SAFADModel_final_000032[[#This Row],[Whole Building:Facility Total Electric Demand Power '[W'](Hourly) ]]/1000</f>
        <v>138.40462197347068</v>
      </c>
    </row>
    <row r="16" spans="1:6" x14ac:dyDescent="0.25">
      <c r="A16" s="9" t="s">
        <v>15</v>
      </c>
      <c r="B16" s="12">
        <v>144658.36538954548</v>
      </c>
      <c r="C16">
        <f>SAFADModel_final_000032[[#This Row],[Whole Building:Facility Total Electric Demand Power '[W'](Hourly) ]]/1000</f>
        <v>144.65836538954548</v>
      </c>
    </row>
    <row r="17" spans="1:3" x14ac:dyDescent="0.25">
      <c r="A17" s="9" t="s">
        <v>16</v>
      </c>
      <c r="B17" s="12">
        <v>137310.57250912173</v>
      </c>
      <c r="C17">
        <f>SAFADModel_final_000032[[#This Row],[Whole Building:Facility Total Electric Demand Power '[W'](Hourly) ]]/1000</f>
        <v>137.31057250912173</v>
      </c>
    </row>
    <row r="18" spans="1:3" x14ac:dyDescent="0.25">
      <c r="A18" s="9" t="s">
        <v>17</v>
      </c>
      <c r="B18" s="12">
        <v>123999.68573245713</v>
      </c>
      <c r="C18">
        <f>SAFADModel_final_000032[[#This Row],[Whole Building:Facility Total Electric Demand Power '[W'](Hourly) ]]/1000</f>
        <v>123.99968573245714</v>
      </c>
    </row>
    <row r="19" spans="1:3" x14ac:dyDescent="0.25">
      <c r="A19" s="9" t="s">
        <v>18</v>
      </c>
      <c r="B19" s="12">
        <v>43303.708018490528</v>
      </c>
      <c r="C19">
        <f>SAFADModel_final_000032[[#This Row],[Whole Building:Facility Total Electric Demand Power '[W'](Hourly) ]]/1000</f>
        <v>43.303708018490525</v>
      </c>
    </row>
    <row r="20" spans="1:3" x14ac:dyDescent="0.25">
      <c r="A20" s="9" t="s">
        <v>19</v>
      </c>
      <c r="B20" s="12">
        <v>21409.664781576674</v>
      </c>
      <c r="C20">
        <f>SAFADModel_final_000032[[#This Row],[Whole Building:Facility Total Electric Demand Power '[W'](Hourly) ]]/1000</f>
        <v>21.409664781576673</v>
      </c>
    </row>
    <row r="21" spans="1:3" x14ac:dyDescent="0.25">
      <c r="A21" s="9" t="s">
        <v>20</v>
      </c>
      <c r="B21" s="12">
        <v>9342.975734757596</v>
      </c>
      <c r="C21">
        <f>SAFADModel_final_000032[[#This Row],[Whole Building:Facility Total Electric Demand Power '[W'](Hourly) ]]/1000</f>
        <v>9.3429757347575961</v>
      </c>
    </row>
    <row r="22" spans="1:3" x14ac:dyDescent="0.25">
      <c r="A22" s="9" t="s">
        <v>21</v>
      </c>
      <c r="B22" s="12">
        <v>7246.2277241122538</v>
      </c>
      <c r="C22">
        <f>SAFADModel_final_000032[[#This Row],[Whole Building:Facility Total Electric Demand Power '[W'](Hourly) ]]/1000</f>
        <v>7.2462277241122539</v>
      </c>
    </row>
    <row r="23" spans="1:3" x14ac:dyDescent="0.25">
      <c r="A23" s="9" t="s">
        <v>22</v>
      </c>
      <c r="B23" s="12">
        <v>6825.4772705975374</v>
      </c>
      <c r="C23">
        <f>SAFADModel_final_000032[[#This Row],[Whole Building:Facility Total Electric Demand Power '[W'](Hourly) ]]/1000</f>
        <v>6.8254772705975375</v>
      </c>
    </row>
    <row r="24" spans="1:3" x14ac:dyDescent="0.25">
      <c r="A24" s="9" t="s">
        <v>23</v>
      </c>
      <c r="B24" s="12">
        <v>6828.7555917586296</v>
      </c>
      <c r="C24">
        <f>SAFADModel_final_000032[[#This Row],[Whole Building:Facility Total Electric Demand Power '[W'](Hourly) ]]/1000</f>
        <v>6.8287555917586298</v>
      </c>
    </row>
    <row r="25" spans="1:3" x14ac:dyDescent="0.25">
      <c r="A25" s="9" t="s">
        <v>24</v>
      </c>
      <c r="B25" s="12">
        <v>6822.554151124702</v>
      </c>
      <c r="C25">
        <f>SAFADModel_final_000032[[#This Row],[Whole Building:Facility Total Electric Demand Power '[W'](Hourly) ]]/1000</f>
        <v>6.8225541511247023</v>
      </c>
    </row>
    <row r="26" spans="1:3" x14ac:dyDescent="0.25">
      <c r="A26" s="9" t="s">
        <v>25</v>
      </c>
      <c r="B26" s="12">
        <v>6814.4561577315098</v>
      </c>
      <c r="C26">
        <f>SAFADModel_final_000032[[#This Row],[Whole Building:Facility Total Electric Demand Power '[W'](Hourly) ]]/1000</f>
        <v>6.8144561577315095</v>
      </c>
    </row>
    <row r="27" spans="1:3" x14ac:dyDescent="0.25">
      <c r="A27" s="9" t="s">
        <v>26</v>
      </c>
      <c r="B27" s="12">
        <v>6802.6198031192571</v>
      </c>
      <c r="C27">
        <f>SAFADModel_final_000032[[#This Row],[Whole Building:Facility Total Electric Demand Power '[W'](Hourly) ]]/1000</f>
        <v>6.8026198031192573</v>
      </c>
    </row>
    <row r="28" spans="1:3" x14ac:dyDescent="0.25">
      <c r="A28" s="9" t="s">
        <v>27</v>
      </c>
      <c r="B28" s="12">
        <v>6790.4882090613855</v>
      </c>
      <c r="C28">
        <f>SAFADModel_final_000032[[#This Row],[Whole Building:Facility Total Electric Demand Power '[W'](Hourly) ]]/1000</f>
        <v>6.7904882090613858</v>
      </c>
    </row>
    <row r="29" spans="1:3" x14ac:dyDescent="0.25">
      <c r="A29" s="9" t="s">
        <v>28</v>
      </c>
      <c r="B29" s="12">
        <v>6789.313310736904</v>
      </c>
      <c r="C29">
        <f>SAFADModel_final_000032[[#This Row],[Whole Building:Facility Total Electric Demand Power '[W'](Hourly) ]]/1000</f>
        <v>6.7893133107369037</v>
      </c>
    </row>
    <row r="30" spans="1:3" x14ac:dyDescent="0.25">
      <c r="A30" s="9" t="s">
        <v>29</v>
      </c>
      <c r="B30" s="12">
        <v>6787.8300570396977</v>
      </c>
      <c r="C30">
        <f>SAFADModel_final_000032[[#This Row],[Whole Building:Facility Total Electric Demand Power '[W'](Hourly) ]]/1000</f>
        <v>6.7878300570396979</v>
      </c>
    </row>
    <row r="31" spans="1:3" x14ac:dyDescent="0.25">
      <c r="A31" s="9" t="s">
        <v>30</v>
      </c>
      <c r="B31" s="12">
        <v>6786.718373551078</v>
      </c>
      <c r="C31">
        <f>SAFADModel_final_000032[[#This Row],[Whole Building:Facility Total Electric Demand Power '[W'](Hourly) ]]/1000</f>
        <v>6.7867183735510777</v>
      </c>
    </row>
    <row r="32" spans="1:3" x14ac:dyDescent="0.25">
      <c r="A32" s="9" t="s">
        <v>31</v>
      </c>
      <c r="B32" s="12">
        <v>6787.7849425074601</v>
      </c>
      <c r="C32">
        <f>SAFADModel_final_000032[[#This Row],[Whole Building:Facility Total Electric Demand Power '[W'](Hourly) ]]/1000</f>
        <v>6.7877849425074599</v>
      </c>
    </row>
    <row r="33" spans="1:3" x14ac:dyDescent="0.25">
      <c r="A33" s="9" t="s">
        <v>32</v>
      </c>
      <c r="B33" s="12">
        <v>16156.244934764953</v>
      </c>
      <c r="C33">
        <f>SAFADModel_final_000032[[#This Row],[Whole Building:Facility Total Electric Demand Power '[W'](Hourly) ]]/1000</f>
        <v>16.156244934764953</v>
      </c>
    </row>
    <row r="34" spans="1:3" x14ac:dyDescent="0.25">
      <c r="A34" s="9" t="s">
        <v>33</v>
      </c>
      <c r="B34" s="12">
        <v>74813.893170129901</v>
      </c>
      <c r="C34">
        <f>SAFADModel_final_000032[[#This Row],[Whole Building:Facility Total Electric Demand Power '[W'](Hourly) ]]/1000</f>
        <v>74.813893170129901</v>
      </c>
    </row>
    <row r="35" spans="1:3" x14ac:dyDescent="0.25">
      <c r="A35" s="9" t="s">
        <v>34</v>
      </c>
      <c r="B35" s="12">
        <v>107045.73105935613</v>
      </c>
      <c r="C35">
        <f>SAFADModel_final_000032[[#This Row],[Whole Building:Facility Total Electric Demand Power '[W'](Hourly) ]]/1000</f>
        <v>107.04573105935613</v>
      </c>
    </row>
    <row r="36" spans="1:3" x14ac:dyDescent="0.25">
      <c r="A36" s="9" t="s">
        <v>35</v>
      </c>
      <c r="B36" s="12">
        <v>119791.96388306121</v>
      </c>
      <c r="C36">
        <f>SAFADModel_final_000032[[#This Row],[Whole Building:Facility Total Electric Demand Power '[W'](Hourly) ]]/1000</f>
        <v>119.79196388306121</v>
      </c>
    </row>
    <row r="37" spans="1:3" x14ac:dyDescent="0.25">
      <c r="A37" s="9" t="s">
        <v>36</v>
      </c>
      <c r="B37" s="12">
        <v>135918.1607567411</v>
      </c>
      <c r="C37">
        <f>SAFADModel_final_000032[[#This Row],[Whole Building:Facility Total Electric Demand Power '[W'](Hourly) ]]/1000</f>
        <v>135.91816075674109</v>
      </c>
    </row>
    <row r="38" spans="1:3" x14ac:dyDescent="0.25">
      <c r="A38" s="9" t="s">
        <v>37</v>
      </c>
      <c r="B38" s="12">
        <v>129897.16812368522</v>
      </c>
      <c r="C38">
        <f>SAFADModel_final_000032[[#This Row],[Whole Building:Facility Total Electric Demand Power '[W'](Hourly) ]]/1000</f>
        <v>129.89716812368522</v>
      </c>
    </row>
    <row r="39" spans="1:3" x14ac:dyDescent="0.25">
      <c r="A39" s="9" t="s">
        <v>38</v>
      </c>
      <c r="B39" s="12">
        <v>146364.99961304895</v>
      </c>
      <c r="C39">
        <f>SAFADModel_final_000032[[#This Row],[Whole Building:Facility Total Electric Demand Power '[W'](Hourly) ]]/1000</f>
        <v>146.36499961304895</v>
      </c>
    </row>
    <row r="40" spans="1:3" x14ac:dyDescent="0.25">
      <c r="A40" s="9" t="s">
        <v>39</v>
      </c>
      <c r="B40" s="12">
        <v>135949.57528763116</v>
      </c>
      <c r="C40">
        <f>SAFADModel_final_000032[[#This Row],[Whole Building:Facility Total Electric Demand Power '[W'](Hourly) ]]/1000</f>
        <v>135.94957528763115</v>
      </c>
    </row>
    <row r="41" spans="1:3" x14ac:dyDescent="0.25">
      <c r="A41" s="9" t="s">
        <v>40</v>
      </c>
      <c r="B41" s="12">
        <v>138505.93857628643</v>
      </c>
      <c r="C41">
        <f>SAFADModel_final_000032[[#This Row],[Whole Building:Facility Total Electric Demand Power '[W'](Hourly) ]]/1000</f>
        <v>138.50593857628644</v>
      </c>
    </row>
    <row r="42" spans="1:3" x14ac:dyDescent="0.25">
      <c r="A42" s="9" t="s">
        <v>41</v>
      </c>
      <c r="B42" s="12">
        <v>114335.54080914892</v>
      </c>
      <c r="C42">
        <f>SAFADModel_final_000032[[#This Row],[Whole Building:Facility Total Electric Demand Power '[W'](Hourly) ]]/1000</f>
        <v>114.33554080914892</v>
      </c>
    </row>
    <row r="43" spans="1:3" x14ac:dyDescent="0.25">
      <c r="A43" s="9" t="s">
        <v>42</v>
      </c>
      <c r="B43" s="12">
        <v>88147.770907913044</v>
      </c>
      <c r="C43">
        <f>SAFADModel_final_000032[[#This Row],[Whole Building:Facility Total Electric Demand Power '[W'](Hourly) ]]/1000</f>
        <v>88.147770907913042</v>
      </c>
    </row>
    <row r="44" spans="1:3" x14ac:dyDescent="0.25">
      <c r="A44" s="9" t="s">
        <v>43</v>
      </c>
      <c r="B44" s="12">
        <v>61136.150273766885</v>
      </c>
      <c r="C44">
        <f>SAFADModel_final_000032[[#This Row],[Whole Building:Facility Total Electric Demand Power '[W'](Hourly) ]]/1000</f>
        <v>61.136150273766887</v>
      </c>
    </row>
    <row r="45" spans="1:3" x14ac:dyDescent="0.25">
      <c r="A45" s="9" t="s">
        <v>44</v>
      </c>
      <c r="B45" s="12">
        <v>38048.476514833783</v>
      </c>
      <c r="C45">
        <f>SAFADModel_final_000032[[#This Row],[Whole Building:Facility Total Electric Demand Power '[W'](Hourly) ]]/1000</f>
        <v>38.04847651483378</v>
      </c>
    </row>
    <row r="46" spans="1:3" x14ac:dyDescent="0.25">
      <c r="A46" s="9" t="s">
        <v>45</v>
      </c>
      <c r="B46" s="12">
        <v>6886.059579838321</v>
      </c>
      <c r="C46">
        <f>SAFADModel_final_000032[[#This Row],[Whole Building:Facility Total Electric Demand Power '[W'](Hourly) ]]/1000</f>
        <v>6.8860595798383208</v>
      </c>
    </row>
    <row r="47" spans="1:3" x14ac:dyDescent="0.25">
      <c r="A47" s="9" t="s">
        <v>46</v>
      </c>
      <c r="B47" s="12">
        <v>6852.2431336215714</v>
      </c>
      <c r="C47">
        <f>SAFADModel_final_000032[[#This Row],[Whole Building:Facility Total Electric Demand Power '[W'](Hourly) ]]/1000</f>
        <v>6.8522431336215712</v>
      </c>
    </row>
    <row r="48" spans="1:3" x14ac:dyDescent="0.25">
      <c r="A48" s="9" t="s">
        <v>47</v>
      </c>
      <c r="B48" s="12">
        <v>6819.0389841620081</v>
      </c>
      <c r="C48">
        <f>SAFADModel_final_000032[[#This Row],[Whole Building:Facility Total Electric Demand Power '[W'](Hourly) ]]/1000</f>
        <v>6.8190389841620078</v>
      </c>
    </row>
    <row r="49" spans="1:3" x14ac:dyDescent="0.25">
      <c r="A49" s="9" t="s">
        <v>48</v>
      </c>
      <c r="B49" s="12">
        <v>6783.7556955509026</v>
      </c>
      <c r="C49">
        <f>SAFADModel_final_000032[[#This Row],[Whole Building:Facility Total Electric Demand Power '[W'](Hourly) ]]/1000</f>
        <v>6.7837556955509024</v>
      </c>
    </row>
    <row r="50" spans="1:3" x14ac:dyDescent="0.25">
      <c r="A50" s="9" t="s">
        <v>49</v>
      </c>
      <c r="B50" s="12">
        <v>6749.7783955985651</v>
      </c>
      <c r="C50">
        <f>SAFADModel_final_000032[[#This Row],[Whole Building:Facility Total Electric Demand Power '[W'](Hourly) ]]/1000</f>
        <v>6.7497783955985655</v>
      </c>
    </row>
    <row r="51" spans="1:3" x14ac:dyDescent="0.25">
      <c r="A51" s="9" t="s">
        <v>50</v>
      </c>
      <c r="B51" s="12">
        <v>6721.0394240174401</v>
      </c>
      <c r="C51">
        <f>SAFADModel_final_000032[[#This Row],[Whole Building:Facility Total Electric Demand Power '[W'](Hourly) ]]/1000</f>
        <v>6.72103942401744</v>
      </c>
    </row>
    <row r="52" spans="1:3" x14ac:dyDescent="0.25">
      <c r="A52" s="9" t="s">
        <v>51</v>
      </c>
      <c r="B52" s="12">
        <v>6687.6171441444712</v>
      </c>
      <c r="C52">
        <f>SAFADModel_final_000032[[#This Row],[Whole Building:Facility Total Electric Demand Power '[W'](Hourly) ]]/1000</f>
        <v>6.6876171441444709</v>
      </c>
    </row>
    <row r="53" spans="1:3" x14ac:dyDescent="0.25">
      <c r="A53" s="9" t="s">
        <v>52</v>
      </c>
      <c r="B53" s="12">
        <v>6659.0454793863355</v>
      </c>
      <c r="C53">
        <f>SAFADModel_final_000032[[#This Row],[Whole Building:Facility Total Electric Demand Power '[W'](Hourly) ]]/1000</f>
        <v>6.6590454793863358</v>
      </c>
    </row>
    <row r="54" spans="1:3" x14ac:dyDescent="0.25">
      <c r="A54" s="9" t="s">
        <v>53</v>
      </c>
      <c r="B54" s="12">
        <v>6630.3752802639428</v>
      </c>
      <c r="C54">
        <f>SAFADModel_final_000032[[#This Row],[Whole Building:Facility Total Electric Demand Power '[W'](Hourly) ]]/1000</f>
        <v>6.6303752802639426</v>
      </c>
    </row>
    <row r="55" spans="1:3" x14ac:dyDescent="0.25">
      <c r="A55" s="9" t="s">
        <v>54</v>
      </c>
      <c r="B55" s="12">
        <v>6623.8082518141482</v>
      </c>
      <c r="C55">
        <f>SAFADModel_final_000032[[#This Row],[Whole Building:Facility Total Electric Demand Power '[W'](Hourly) ]]/1000</f>
        <v>6.6238082518141486</v>
      </c>
    </row>
    <row r="56" spans="1:3" x14ac:dyDescent="0.25">
      <c r="A56" s="9" t="s">
        <v>55</v>
      </c>
      <c r="B56" s="12">
        <v>6676.1906021666191</v>
      </c>
      <c r="C56">
        <f>SAFADModel_final_000032[[#This Row],[Whole Building:Facility Total Electric Demand Power '[W'](Hourly) ]]/1000</f>
        <v>6.6761906021666189</v>
      </c>
    </row>
    <row r="57" spans="1:3" x14ac:dyDescent="0.25">
      <c r="A57" s="9" t="s">
        <v>56</v>
      </c>
      <c r="B57" s="12">
        <v>19145.272962170926</v>
      </c>
      <c r="C57">
        <f>SAFADModel_final_000032[[#This Row],[Whole Building:Facility Total Electric Demand Power '[W'](Hourly) ]]/1000</f>
        <v>19.145272962170925</v>
      </c>
    </row>
    <row r="58" spans="1:3" x14ac:dyDescent="0.25">
      <c r="A58" s="9" t="s">
        <v>57</v>
      </c>
      <c r="B58" s="12">
        <v>66531.005527489935</v>
      </c>
      <c r="C58">
        <f>SAFADModel_final_000032[[#This Row],[Whole Building:Facility Total Electric Demand Power '[W'](Hourly) ]]/1000</f>
        <v>66.531005527489938</v>
      </c>
    </row>
    <row r="59" spans="1:3" x14ac:dyDescent="0.25">
      <c r="A59" s="9" t="s">
        <v>58</v>
      </c>
      <c r="B59" s="12">
        <v>98545.781398990774</v>
      </c>
      <c r="C59">
        <f>SAFADModel_final_000032[[#This Row],[Whole Building:Facility Total Electric Demand Power '[W'](Hourly) ]]/1000</f>
        <v>98.545781398990769</v>
      </c>
    </row>
    <row r="60" spans="1:3" x14ac:dyDescent="0.25">
      <c r="A60" s="9" t="s">
        <v>59</v>
      </c>
      <c r="B60" s="12">
        <v>123551.32436859557</v>
      </c>
      <c r="C60">
        <f>SAFADModel_final_000032[[#This Row],[Whole Building:Facility Total Electric Demand Power '[W'](Hourly) ]]/1000</f>
        <v>123.55132436859557</v>
      </c>
    </row>
    <row r="61" spans="1:3" x14ac:dyDescent="0.25">
      <c r="A61" s="9" t="s">
        <v>60</v>
      </c>
      <c r="B61" s="12">
        <v>146931.80815683215</v>
      </c>
      <c r="C61">
        <f>SAFADModel_final_000032[[#This Row],[Whole Building:Facility Total Electric Demand Power '[W'](Hourly) ]]/1000</f>
        <v>146.93180815683215</v>
      </c>
    </row>
    <row r="62" spans="1:3" x14ac:dyDescent="0.25">
      <c r="A62" s="9" t="s">
        <v>61</v>
      </c>
      <c r="B62" s="12">
        <v>145108.16808561041</v>
      </c>
      <c r="C62">
        <f>SAFADModel_final_000032[[#This Row],[Whole Building:Facility Total Electric Demand Power '[W'](Hourly) ]]/1000</f>
        <v>145.1081680856104</v>
      </c>
    </row>
    <row r="63" spans="1:3" x14ac:dyDescent="0.25">
      <c r="A63" s="9" t="s">
        <v>62</v>
      </c>
      <c r="B63" s="12">
        <v>138842.36083704382</v>
      </c>
      <c r="C63">
        <f>SAFADModel_final_000032[[#This Row],[Whole Building:Facility Total Electric Demand Power '[W'](Hourly) ]]/1000</f>
        <v>138.84236083704383</v>
      </c>
    </row>
    <row r="64" spans="1:3" x14ac:dyDescent="0.25">
      <c r="A64" s="9" t="s">
        <v>63</v>
      </c>
      <c r="B64" s="12">
        <v>145145.97702986994</v>
      </c>
      <c r="C64">
        <f>SAFADModel_final_000032[[#This Row],[Whole Building:Facility Total Electric Demand Power '[W'](Hourly) ]]/1000</f>
        <v>145.14597702986995</v>
      </c>
    </row>
    <row r="65" spans="1:3" x14ac:dyDescent="0.25">
      <c r="A65" s="9" t="s">
        <v>64</v>
      </c>
      <c r="B65" s="12">
        <v>125948.20452228177</v>
      </c>
      <c r="C65">
        <f>SAFADModel_final_000032[[#This Row],[Whole Building:Facility Total Electric Demand Power '[W'](Hourly) ]]/1000</f>
        <v>125.94820452228177</v>
      </c>
    </row>
    <row r="66" spans="1:3" x14ac:dyDescent="0.25">
      <c r="A66" s="9" t="s">
        <v>65</v>
      </c>
      <c r="B66" s="12">
        <v>68392.962207336386</v>
      </c>
      <c r="C66">
        <f>SAFADModel_final_000032[[#This Row],[Whole Building:Facility Total Electric Demand Power '[W'](Hourly) ]]/1000</f>
        <v>68.392962207336382</v>
      </c>
    </row>
    <row r="67" spans="1:3" x14ac:dyDescent="0.25">
      <c r="A67" s="9" t="s">
        <v>66</v>
      </c>
      <c r="B67" s="12">
        <v>40384.429252420072</v>
      </c>
      <c r="C67">
        <f>SAFADModel_final_000032[[#This Row],[Whole Building:Facility Total Electric Demand Power '[W'](Hourly) ]]/1000</f>
        <v>40.38442925242007</v>
      </c>
    </row>
    <row r="68" spans="1:3" x14ac:dyDescent="0.25">
      <c r="A68" s="9" t="s">
        <v>67</v>
      </c>
      <c r="B68" s="12">
        <v>18011.657194475873</v>
      </c>
      <c r="C68">
        <f>SAFADModel_final_000032[[#This Row],[Whole Building:Facility Total Electric Demand Power '[W'](Hourly) ]]/1000</f>
        <v>18.011657194475873</v>
      </c>
    </row>
    <row r="69" spans="1:3" x14ac:dyDescent="0.25">
      <c r="A69" s="9" t="s">
        <v>68</v>
      </c>
      <c r="B69" s="12">
        <v>7665.3190418491477</v>
      </c>
      <c r="C69">
        <f>SAFADModel_final_000032[[#This Row],[Whole Building:Facility Total Electric Demand Power '[W'](Hourly) ]]/1000</f>
        <v>7.6653190418491475</v>
      </c>
    </row>
    <row r="70" spans="1:3" x14ac:dyDescent="0.25">
      <c r="A70" s="9" t="s">
        <v>69</v>
      </c>
      <c r="B70" s="12">
        <v>7237.1318103611447</v>
      </c>
      <c r="C70">
        <f>SAFADModel_final_000032[[#This Row],[Whole Building:Facility Total Electric Demand Power '[W'](Hourly) ]]/1000</f>
        <v>7.2371318103611451</v>
      </c>
    </row>
    <row r="71" spans="1:3" x14ac:dyDescent="0.25">
      <c r="A71" s="9" t="s">
        <v>70</v>
      </c>
      <c r="B71" s="12">
        <v>6806.4383788494151</v>
      </c>
      <c r="C71">
        <f>SAFADModel_final_000032[[#This Row],[Whole Building:Facility Total Electric Demand Power '[W'](Hourly) ]]/1000</f>
        <v>6.8064383788494149</v>
      </c>
    </row>
    <row r="72" spans="1:3" x14ac:dyDescent="0.25">
      <c r="A72" s="9" t="s">
        <v>71</v>
      </c>
      <c r="B72" s="12">
        <v>6788.3519292768187</v>
      </c>
      <c r="C72">
        <f>SAFADModel_final_000032[[#This Row],[Whole Building:Facility Total Electric Demand Power '[W'](Hourly) ]]/1000</f>
        <v>6.7883519292768186</v>
      </c>
    </row>
    <row r="73" spans="1:3" x14ac:dyDescent="0.25">
      <c r="A73" s="9" t="s">
        <v>72</v>
      </c>
      <c r="B73" s="12">
        <v>6770.0160272511421</v>
      </c>
      <c r="C73">
        <f>SAFADModel_final_000032[[#This Row],[Whole Building:Facility Total Electric Demand Power '[W'](Hourly) ]]/1000</f>
        <v>6.7700160272511418</v>
      </c>
    </row>
    <row r="74" spans="1:3" x14ac:dyDescent="0.25">
      <c r="A74" s="9" t="s">
        <v>73</v>
      </c>
      <c r="B74" s="12">
        <v>6752.1430370986891</v>
      </c>
      <c r="C74">
        <f>SAFADModel_final_000032[[#This Row],[Whole Building:Facility Total Electric Demand Power '[W'](Hourly) ]]/1000</f>
        <v>6.7521430370986888</v>
      </c>
    </row>
    <row r="75" spans="1:3" x14ac:dyDescent="0.25">
      <c r="A75" s="9" t="s">
        <v>74</v>
      </c>
      <c r="B75" s="12">
        <v>6732.9170815337138</v>
      </c>
      <c r="C75">
        <f>SAFADModel_final_000032[[#This Row],[Whole Building:Facility Total Electric Demand Power '[W'](Hourly) ]]/1000</f>
        <v>6.7329170815337136</v>
      </c>
    </row>
    <row r="76" spans="1:3" x14ac:dyDescent="0.25">
      <c r="A76" s="9" t="s">
        <v>75</v>
      </c>
      <c r="B76" s="12">
        <v>6711.8246264715881</v>
      </c>
      <c r="C76">
        <f>SAFADModel_final_000032[[#This Row],[Whole Building:Facility Total Electric Demand Power '[W'](Hourly) ]]/1000</f>
        <v>6.7118246264715884</v>
      </c>
    </row>
    <row r="77" spans="1:3" x14ac:dyDescent="0.25">
      <c r="A77" s="9" t="s">
        <v>76</v>
      </c>
      <c r="B77" s="12">
        <v>6689.7446083883069</v>
      </c>
      <c r="C77">
        <f>SAFADModel_final_000032[[#This Row],[Whole Building:Facility Total Electric Demand Power '[W'](Hourly) ]]/1000</f>
        <v>6.689744608388307</v>
      </c>
    </row>
    <row r="78" spans="1:3" x14ac:dyDescent="0.25">
      <c r="A78" s="9" t="s">
        <v>77</v>
      </c>
      <c r="B78" s="12">
        <v>6672.8215511398257</v>
      </c>
      <c r="C78">
        <f>SAFADModel_final_000032[[#This Row],[Whole Building:Facility Total Electric Demand Power '[W'](Hourly) ]]/1000</f>
        <v>6.6728215511398261</v>
      </c>
    </row>
    <row r="79" spans="1:3" x14ac:dyDescent="0.25">
      <c r="A79" s="9" t="s">
        <v>78</v>
      </c>
      <c r="B79" s="12">
        <v>6666.9757667208351</v>
      </c>
      <c r="C79">
        <f>SAFADModel_final_000032[[#This Row],[Whole Building:Facility Total Electric Demand Power '[W'](Hourly) ]]/1000</f>
        <v>6.6669757667208351</v>
      </c>
    </row>
    <row r="80" spans="1:3" x14ac:dyDescent="0.25">
      <c r="A80" s="9" t="s">
        <v>79</v>
      </c>
      <c r="B80" s="12">
        <v>6715.6278205290519</v>
      </c>
      <c r="C80">
        <f>SAFADModel_final_000032[[#This Row],[Whole Building:Facility Total Electric Demand Power '[W'](Hourly) ]]/1000</f>
        <v>6.7156278205290523</v>
      </c>
    </row>
    <row r="81" spans="1:3" x14ac:dyDescent="0.25">
      <c r="A81" s="9" t="s">
        <v>80</v>
      </c>
      <c r="B81" s="12">
        <v>17954.338319638002</v>
      </c>
      <c r="C81">
        <f>SAFADModel_final_000032[[#This Row],[Whole Building:Facility Total Electric Demand Power '[W'](Hourly) ]]/1000</f>
        <v>17.954338319638001</v>
      </c>
    </row>
    <row r="82" spans="1:3" x14ac:dyDescent="0.25">
      <c r="A82" s="9" t="s">
        <v>81</v>
      </c>
      <c r="B82" s="12">
        <v>91250.056736182727</v>
      </c>
      <c r="C82">
        <f>SAFADModel_final_000032[[#This Row],[Whole Building:Facility Total Electric Demand Power '[W'](Hourly) ]]/1000</f>
        <v>91.250056736182728</v>
      </c>
    </row>
    <row r="83" spans="1:3" x14ac:dyDescent="0.25">
      <c r="A83" s="9" t="s">
        <v>82</v>
      </c>
      <c r="B83" s="12">
        <v>125071.20147206377</v>
      </c>
      <c r="C83">
        <f>SAFADModel_final_000032[[#This Row],[Whole Building:Facility Total Electric Demand Power '[W'](Hourly) ]]/1000</f>
        <v>125.07120147206376</v>
      </c>
    </row>
    <row r="84" spans="1:3" x14ac:dyDescent="0.25">
      <c r="A84" s="9" t="s">
        <v>83</v>
      </c>
      <c r="B84" s="12">
        <v>136455.13155721355</v>
      </c>
      <c r="C84">
        <f>SAFADModel_final_000032[[#This Row],[Whole Building:Facility Total Electric Demand Power '[W'](Hourly) ]]/1000</f>
        <v>136.45513155721355</v>
      </c>
    </row>
    <row r="85" spans="1:3" x14ac:dyDescent="0.25">
      <c r="A85" s="9" t="s">
        <v>84</v>
      </c>
      <c r="B85" s="12">
        <v>135260.62818455804</v>
      </c>
      <c r="C85">
        <f>SAFADModel_final_000032[[#This Row],[Whole Building:Facility Total Electric Demand Power '[W'](Hourly) ]]/1000</f>
        <v>135.26062818455804</v>
      </c>
    </row>
    <row r="86" spans="1:3" x14ac:dyDescent="0.25">
      <c r="A86" s="9" t="s">
        <v>85</v>
      </c>
      <c r="B86" s="12">
        <v>133904.31011612577</v>
      </c>
      <c r="C86">
        <f>SAFADModel_final_000032[[#This Row],[Whole Building:Facility Total Electric Demand Power '[W'](Hourly) ]]/1000</f>
        <v>133.90431011612577</v>
      </c>
    </row>
    <row r="87" spans="1:3" x14ac:dyDescent="0.25">
      <c r="A87" s="9" t="s">
        <v>86</v>
      </c>
      <c r="B87" s="12">
        <v>144088.62834337846</v>
      </c>
      <c r="C87">
        <f>SAFADModel_final_000032[[#This Row],[Whole Building:Facility Total Electric Demand Power '[W'](Hourly) ]]/1000</f>
        <v>144.08862834337845</v>
      </c>
    </row>
    <row r="88" spans="1:3" x14ac:dyDescent="0.25">
      <c r="A88" s="9" t="s">
        <v>87</v>
      </c>
      <c r="B88" s="12">
        <v>148002.54463641529</v>
      </c>
      <c r="C88">
        <f>SAFADModel_final_000032[[#This Row],[Whole Building:Facility Total Electric Demand Power '[W'](Hourly) ]]/1000</f>
        <v>148.00254463641528</v>
      </c>
    </row>
    <row r="89" spans="1:3" x14ac:dyDescent="0.25">
      <c r="A89" s="9" t="s">
        <v>88</v>
      </c>
      <c r="B89" s="12">
        <v>152450.71462089528</v>
      </c>
      <c r="C89">
        <f>SAFADModel_final_000032[[#This Row],[Whole Building:Facility Total Electric Demand Power '[W'](Hourly) ]]/1000</f>
        <v>152.45071462089527</v>
      </c>
    </row>
    <row r="90" spans="1:3" x14ac:dyDescent="0.25">
      <c r="A90" s="9" t="s">
        <v>89</v>
      </c>
      <c r="B90" s="12">
        <v>141337.92842276895</v>
      </c>
      <c r="C90">
        <f>SAFADModel_final_000032[[#This Row],[Whole Building:Facility Total Electric Demand Power '[W'](Hourly) ]]/1000</f>
        <v>141.33792842276895</v>
      </c>
    </row>
    <row r="91" spans="1:3" x14ac:dyDescent="0.25">
      <c r="A91" s="9" t="s">
        <v>90</v>
      </c>
      <c r="B91" s="12">
        <v>71338.777012929073</v>
      </c>
      <c r="C91">
        <f>SAFADModel_final_000032[[#This Row],[Whole Building:Facility Total Electric Demand Power '[W'](Hourly) ]]/1000</f>
        <v>71.338777012929071</v>
      </c>
    </row>
    <row r="92" spans="1:3" x14ac:dyDescent="0.25">
      <c r="A92" s="9" t="s">
        <v>91</v>
      </c>
      <c r="B92" s="12">
        <v>52972.412282527359</v>
      </c>
      <c r="C92">
        <f>SAFADModel_final_000032[[#This Row],[Whole Building:Facility Total Electric Demand Power '[W'](Hourly) ]]/1000</f>
        <v>52.972412282527358</v>
      </c>
    </row>
    <row r="93" spans="1:3" x14ac:dyDescent="0.25">
      <c r="A93" s="9" t="s">
        <v>92</v>
      </c>
      <c r="B93" s="12">
        <v>39234.883462181861</v>
      </c>
      <c r="C93">
        <f>SAFADModel_final_000032[[#This Row],[Whole Building:Facility Total Electric Demand Power '[W'](Hourly) ]]/1000</f>
        <v>39.234883462181863</v>
      </c>
    </row>
    <row r="94" spans="1:3" x14ac:dyDescent="0.25">
      <c r="A94" s="9" t="s">
        <v>93</v>
      </c>
      <c r="B94" s="12">
        <v>6834.024169549084</v>
      </c>
      <c r="C94">
        <f>SAFADModel_final_000032[[#This Row],[Whole Building:Facility Total Electric Demand Power '[W'](Hourly) ]]/1000</f>
        <v>6.8340241695490844</v>
      </c>
    </row>
    <row r="95" spans="1:3" x14ac:dyDescent="0.25">
      <c r="A95" s="9" t="s">
        <v>94</v>
      </c>
      <c r="B95" s="12">
        <v>6817.538416626202</v>
      </c>
      <c r="C95">
        <f>SAFADModel_final_000032[[#This Row],[Whole Building:Facility Total Electric Demand Power '[W'](Hourly) ]]/1000</f>
        <v>6.8175384166262019</v>
      </c>
    </row>
    <row r="96" spans="1:3" x14ac:dyDescent="0.25">
      <c r="A96" s="9" t="s">
        <v>95</v>
      </c>
      <c r="B96" s="12">
        <v>6797.3999393780969</v>
      </c>
      <c r="C96">
        <f>SAFADModel_final_000032[[#This Row],[Whole Building:Facility Total Electric Demand Power '[W'](Hourly) ]]/1000</f>
        <v>6.7973999393780966</v>
      </c>
    </row>
    <row r="97" spans="1:3" x14ac:dyDescent="0.25">
      <c r="A97" s="9" t="s">
        <v>96</v>
      </c>
      <c r="B97" s="12">
        <v>6781.7068763075631</v>
      </c>
      <c r="C97">
        <f>SAFADModel_final_000032[[#This Row],[Whole Building:Facility Total Electric Demand Power '[W'](Hourly) ]]/1000</f>
        <v>6.7817068763075632</v>
      </c>
    </row>
    <row r="98" spans="1:3" x14ac:dyDescent="0.25">
      <c r="A98" s="9" t="s">
        <v>97</v>
      </c>
      <c r="B98" s="12">
        <v>6779.9967058186912</v>
      </c>
      <c r="C98">
        <f>SAFADModel_final_000032[[#This Row],[Whole Building:Facility Total Electric Demand Power '[W'](Hourly) ]]/1000</f>
        <v>6.7799967058186912</v>
      </c>
    </row>
    <row r="99" spans="1:3" x14ac:dyDescent="0.25">
      <c r="A99" s="9" t="s">
        <v>98</v>
      </c>
      <c r="B99" s="12">
        <v>6778.0314699939918</v>
      </c>
      <c r="C99">
        <f>SAFADModel_final_000032[[#This Row],[Whole Building:Facility Total Electric Demand Power '[W'](Hourly) ]]/1000</f>
        <v>6.7780314699939916</v>
      </c>
    </row>
    <row r="100" spans="1:3" x14ac:dyDescent="0.25">
      <c r="A100" s="9" t="s">
        <v>99</v>
      </c>
      <c r="B100" s="12">
        <v>6764.6941280222309</v>
      </c>
      <c r="C100">
        <f>SAFADModel_final_000032[[#This Row],[Whole Building:Facility Total Electric Demand Power '[W'](Hourly) ]]/1000</f>
        <v>6.7646941280222306</v>
      </c>
    </row>
    <row r="101" spans="1:3" x14ac:dyDescent="0.25">
      <c r="A101" s="9" t="s">
        <v>100</v>
      </c>
      <c r="B101" s="12">
        <v>6732.2744886215323</v>
      </c>
      <c r="C101">
        <f>SAFADModel_final_000032[[#This Row],[Whole Building:Facility Total Electric Demand Power '[W'](Hourly) ]]/1000</f>
        <v>6.732274488621532</v>
      </c>
    </row>
    <row r="102" spans="1:3" x14ac:dyDescent="0.25">
      <c r="A102" s="9" t="s">
        <v>101</v>
      </c>
      <c r="B102" s="12">
        <v>6695.9487691698851</v>
      </c>
      <c r="C102">
        <f>SAFADModel_final_000032[[#This Row],[Whole Building:Facility Total Electric Demand Power '[W'](Hourly) ]]/1000</f>
        <v>6.6959487691698847</v>
      </c>
    </row>
    <row r="103" spans="1:3" x14ac:dyDescent="0.25">
      <c r="A103" s="9" t="s">
        <v>102</v>
      </c>
      <c r="B103" s="12">
        <v>6682.2159502558216</v>
      </c>
      <c r="C103">
        <f>SAFADModel_final_000032[[#This Row],[Whole Building:Facility Total Electric Demand Power '[W'](Hourly) ]]/1000</f>
        <v>6.6822159502558218</v>
      </c>
    </row>
    <row r="104" spans="1:3" x14ac:dyDescent="0.25">
      <c r="A104" s="9" t="s">
        <v>103</v>
      </c>
      <c r="B104" s="12">
        <v>6710.3957134365655</v>
      </c>
      <c r="C104">
        <f>SAFADModel_final_000032[[#This Row],[Whole Building:Facility Total Electric Demand Power '[W'](Hourly) ]]/1000</f>
        <v>6.7103957134365659</v>
      </c>
    </row>
    <row r="105" spans="1:3" x14ac:dyDescent="0.25">
      <c r="A105" s="9" t="s">
        <v>104</v>
      </c>
      <c r="B105" s="12">
        <v>22352.636915949843</v>
      </c>
      <c r="C105">
        <f>SAFADModel_final_000032[[#This Row],[Whole Building:Facility Total Electric Demand Power '[W'](Hourly) ]]/1000</f>
        <v>22.352636915949844</v>
      </c>
    </row>
    <row r="106" spans="1:3" x14ac:dyDescent="0.25">
      <c r="A106" s="9" t="s">
        <v>105</v>
      </c>
      <c r="B106" s="12">
        <v>70504.923478506142</v>
      </c>
      <c r="C106">
        <f>SAFADModel_final_000032[[#This Row],[Whole Building:Facility Total Electric Demand Power '[W'](Hourly) ]]/1000</f>
        <v>70.504923478506143</v>
      </c>
    </row>
    <row r="107" spans="1:3" x14ac:dyDescent="0.25">
      <c r="A107" s="9" t="s">
        <v>106</v>
      </c>
      <c r="B107" s="12">
        <v>123295.66538376674</v>
      </c>
      <c r="C107">
        <f>SAFADModel_final_000032[[#This Row],[Whole Building:Facility Total Electric Demand Power '[W'](Hourly) ]]/1000</f>
        <v>123.29566538376675</v>
      </c>
    </row>
    <row r="108" spans="1:3" x14ac:dyDescent="0.25">
      <c r="A108" s="9" t="s">
        <v>107</v>
      </c>
      <c r="B108" s="12">
        <v>126421.50040420133</v>
      </c>
      <c r="C108">
        <f>SAFADModel_final_000032[[#This Row],[Whole Building:Facility Total Electric Demand Power '[W'](Hourly) ]]/1000</f>
        <v>126.42150040420132</v>
      </c>
    </row>
    <row r="109" spans="1:3" x14ac:dyDescent="0.25">
      <c r="A109" s="9" t="s">
        <v>108</v>
      </c>
      <c r="B109" s="12">
        <v>128891.65903969872</v>
      </c>
      <c r="C109">
        <f>SAFADModel_final_000032[[#This Row],[Whole Building:Facility Total Electric Demand Power '[W'](Hourly) ]]/1000</f>
        <v>128.89165903969871</v>
      </c>
    </row>
    <row r="110" spans="1:3" x14ac:dyDescent="0.25">
      <c r="A110" s="9" t="s">
        <v>109</v>
      </c>
      <c r="B110" s="12">
        <v>133325.77112508964</v>
      </c>
      <c r="C110">
        <f>SAFADModel_final_000032[[#This Row],[Whole Building:Facility Total Electric Demand Power '[W'](Hourly) ]]/1000</f>
        <v>133.32577112508963</v>
      </c>
    </row>
    <row r="111" spans="1:3" x14ac:dyDescent="0.25">
      <c r="A111" s="9" t="s">
        <v>110</v>
      </c>
      <c r="B111" s="12">
        <v>137833.11805985126</v>
      </c>
      <c r="C111">
        <f>SAFADModel_final_000032[[#This Row],[Whole Building:Facility Total Electric Demand Power '[W'](Hourly) ]]/1000</f>
        <v>137.83311805985124</v>
      </c>
    </row>
    <row r="112" spans="1:3" x14ac:dyDescent="0.25">
      <c r="A112" s="9" t="s">
        <v>111</v>
      </c>
      <c r="B112" s="12">
        <v>127998.20670875593</v>
      </c>
      <c r="C112">
        <f>SAFADModel_final_000032[[#This Row],[Whole Building:Facility Total Electric Demand Power '[W'](Hourly) ]]/1000</f>
        <v>127.99820670875593</v>
      </c>
    </row>
    <row r="113" spans="1:3" x14ac:dyDescent="0.25">
      <c r="A113" s="9" t="s">
        <v>112</v>
      </c>
      <c r="B113" s="12">
        <v>113815.30965775647</v>
      </c>
      <c r="C113">
        <f>SAFADModel_final_000032[[#This Row],[Whole Building:Facility Total Electric Demand Power '[W'](Hourly) ]]/1000</f>
        <v>113.81530965775647</v>
      </c>
    </row>
    <row r="114" spans="1:3" x14ac:dyDescent="0.25">
      <c r="A114" s="9" t="s">
        <v>113</v>
      </c>
      <c r="B114" s="12">
        <v>105950.28715475461</v>
      </c>
      <c r="C114">
        <f>SAFADModel_final_000032[[#This Row],[Whole Building:Facility Total Electric Demand Power '[W'](Hourly) ]]/1000</f>
        <v>105.95028715475461</v>
      </c>
    </row>
    <row r="115" spans="1:3" x14ac:dyDescent="0.25">
      <c r="A115" s="9" t="s">
        <v>114</v>
      </c>
      <c r="B115" s="12">
        <v>45011.785079397254</v>
      </c>
      <c r="C115">
        <f>SAFADModel_final_000032[[#This Row],[Whole Building:Facility Total Electric Demand Power '[W'](Hourly) ]]/1000</f>
        <v>45.011785079397256</v>
      </c>
    </row>
    <row r="116" spans="1:3" x14ac:dyDescent="0.25">
      <c r="A116" s="9" t="s">
        <v>115</v>
      </c>
      <c r="B116" s="12">
        <v>24870.425994520119</v>
      </c>
      <c r="C116">
        <f>SAFADModel_final_000032[[#This Row],[Whole Building:Facility Total Electric Demand Power '[W'](Hourly) ]]/1000</f>
        <v>24.870425994520119</v>
      </c>
    </row>
    <row r="117" spans="1:3" x14ac:dyDescent="0.25">
      <c r="A117" s="9" t="s">
        <v>116</v>
      </c>
      <c r="B117" s="12">
        <v>16212.851234940767</v>
      </c>
      <c r="C117">
        <f>SAFADModel_final_000032[[#This Row],[Whole Building:Facility Total Electric Demand Power '[W'](Hourly) ]]/1000</f>
        <v>16.212851234940768</v>
      </c>
    </row>
    <row r="118" spans="1:3" x14ac:dyDescent="0.25">
      <c r="A118" s="9" t="s">
        <v>117</v>
      </c>
      <c r="B118" s="12">
        <v>11511.930406484258</v>
      </c>
      <c r="C118">
        <f>SAFADModel_final_000032[[#This Row],[Whole Building:Facility Total Electric Demand Power '[W'](Hourly) ]]/1000</f>
        <v>11.511930406484257</v>
      </c>
    </row>
    <row r="119" spans="1:3" x14ac:dyDescent="0.25">
      <c r="A119" s="9" t="s">
        <v>118</v>
      </c>
      <c r="B119" s="12">
        <v>6817.5288848466853</v>
      </c>
      <c r="C119">
        <f>SAFADModel_final_000032[[#This Row],[Whole Building:Facility Total Electric Demand Power '[W'](Hourly) ]]/1000</f>
        <v>6.8175288848466851</v>
      </c>
    </row>
    <row r="120" spans="1:3" x14ac:dyDescent="0.25">
      <c r="A120" s="9" t="s">
        <v>119</v>
      </c>
      <c r="B120" s="12">
        <v>6800.2744515551449</v>
      </c>
      <c r="C120">
        <f>SAFADModel_final_000032[[#This Row],[Whole Building:Facility Total Electric Demand Power '[W'](Hourly) ]]/1000</f>
        <v>6.8002744515551452</v>
      </c>
    </row>
    <row r="121" spans="1:3" x14ac:dyDescent="0.25">
      <c r="A121" s="9" t="s">
        <v>120</v>
      </c>
      <c r="B121" s="12">
        <v>6786.5788629099989</v>
      </c>
      <c r="C121">
        <f>SAFADModel_final_000032[[#This Row],[Whole Building:Facility Total Electric Demand Power '[W'](Hourly) ]]/1000</f>
        <v>6.786578862909999</v>
      </c>
    </row>
    <row r="122" spans="1:3" x14ac:dyDescent="0.25">
      <c r="A122" s="9" t="s">
        <v>533</v>
      </c>
      <c r="B122" s="12">
        <v>6779.8638399581787</v>
      </c>
      <c r="C122">
        <f>SAFADModel_final_000032[[#This Row],[Whole Building:Facility Total Electric Demand Power '[W'](Hourly) ]]/1000</f>
        <v>6.7798638399581783</v>
      </c>
    </row>
    <row r="123" spans="1:3" x14ac:dyDescent="0.25">
      <c r="A123" s="9" t="s">
        <v>534</v>
      </c>
      <c r="B123" s="12">
        <v>6775.4202527515254</v>
      </c>
      <c r="C123">
        <f>SAFADModel_final_000032[[#This Row],[Whole Building:Facility Total Electric Demand Power '[W'](Hourly) ]]/1000</f>
        <v>6.775420252751525</v>
      </c>
    </row>
    <row r="124" spans="1:3" x14ac:dyDescent="0.25">
      <c r="A124" s="9" t="s">
        <v>535</v>
      </c>
      <c r="B124" s="12">
        <v>6758.2667585232239</v>
      </c>
      <c r="C124">
        <f>SAFADModel_final_000032[[#This Row],[Whole Building:Facility Total Electric Demand Power '[W'](Hourly) ]]/1000</f>
        <v>6.7582667585232237</v>
      </c>
    </row>
    <row r="125" spans="1:3" x14ac:dyDescent="0.25">
      <c r="A125" s="9" t="s">
        <v>536</v>
      </c>
      <c r="B125" s="12">
        <v>6719.164014822647</v>
      </c>
      <c r="C125">
        <f>SAFADModel_final_000032[[#This Row],[Whole Building:Facility Total Electric Demand Power '[W'](Hourly) ]]/1000</f>
        <v>6.7191640148226472</v>
      </c>
    </row>
    <row r="126" spans="1:3" x14ac:dyDescent="0.25">
      <c r="A126" s="9" t="s">
        <v>537</v>
      </c>
      <c r="B126" s="12">
        <v>6668.9527507825742</v>
      </c>
      <c r="C126">
        <f>SAFADModel_final_000032[[#This Row],[Whole Building:Facility Total Electric Demand Power '[W'](Hourly) ]]/1000</f>
        <v>6.6689527507825739</v>
      </c>
    </row>
    <row r="127" spans="1:3" x14ac:dyDescent="0.25">
      <c r="A127" s="9" t="s">
        <v>538</v>
      </c>
      <c r="B127" s="12">
        <v>6640.9323531965028</v>
      </c>
      <c r="C127">
        <f>SAFADModel_final_000032[[#This Row],[Whole Building:Facility Total Electric Demand Power '[W'](Hourly) ]]/1000</f>
        <v>6.6409323531965025</v>
      </c>
    </row>
    <row r="128" spans="1:3" x14ac:dyDescent="0.25">
      <c r="A128" s="9" t="s">
        <v>539</v>
      </c>
      <c r="B128" s="12">
        <v>6643.647109696758</v>
      </c>
      <c r="C128">
        <f>SAFADModel_final_000032[[#This Row],[Whole Building:Facility Total Electric Demand Power '[W'](Hourly) ]]/1000</f>
        <v>6.643647109696758</v>
      </c>
    </row>
    <row r="129" spans="1:3" x14ac:dyDescent="0.25">
      <c r="A129" s="9" t="s">
        <v>540</v>
      </c>
      <c r="B129" s="12">
        <v>6664.1886308253988</v>
      </c>
      <c r="C129">
        <f>SAFADModel_final_000032[[#This Row],[Whole Building:Facility Total Electric Demand Power '[W'](Hourly) ]]/1000</f>
        <v>6.6641886308253993</v>
      </c>
    </row>
    <row r="130" spans="1:3" x14ac:dyDescent="0.25">
      <c r="A130" s="9" t="s">
        <v>541</v>
      </c>
      <c r="B130" s="12">
        <v>35143.341221881346</v>
      </c>
      <c r="C130">
        <f>SAFADModel_final_000032[[#This Row],[Whole Building:Facility Total Electric Demand Power '[W'](Hourly) ]]/1000</f>
        <v>35.143341221881343</v>
      </c>
    </row>
    <row r="131" spans="1:3" x14ac:dyDescent="0.25">
      <c r="A131" s="9" t="s">
        <v>542</v>
      </c>
      <c r="B131" s="12">
        <v>47021.8683141203</v>
      </c>
      <c r="C131">
        <f>SAFADModel_final_000032[[#This Row],[Whole Building:Facility Total Electric Demand Power '[W'](Hourly) ]]/1000</f>
        <v>47.021868314120297</v>
      </c>
    </row>
    <row r="132" spans="1:3" x14ac:dyDescent="0.25">
      <c r="A132" s="9" t="s">
        <v>543</v>
      </c>
      <c r="B132" s="12">
        <v>52936.077799766266</v>
      </c>
      <c r="C132">
        <f>SAFADModel_final_000032[[#This Row],[Whole Building:Facility Total Electric Demand Power '[W'](Hourly) ]]/1000</f>
        <v>52.936077799766267</v>
      </c>
    </row>
    <row r="133" spans="1:3" x14ac:dyDescent="0.25">
      <c r="A133" s="9" t="s">
        <v>544</v>
      </c>
      <c r="B133" s="12">
        <v>46744.631132588314</v>
      </c>
      <c r="C133">
        <f>SAFADModel_final_000032[[#This Row],[Whole Building:Facility Total Electric Demand Power '[W'](Hourly) ]]/1000</f>
        <v>46.744631132588317</v>
      </c>
    </row>
    <row r="134" spans="1:3" x14ac:dyDescent="0.25">
      <c r="A134" s="9" t="s">
        <v>545</v>
      </c>
      <c r="B134" s="12">
        <v>44688.306062002899</v>
      </c>
      <c r="C134">
        <f>SAFADModel_final_000032[[#This Row],[Whole Building:Facility Total Electric Demand Power '[W'](Hourly) ]]/1000</f>
        <v>44.688306062002901</v>
      </c>
    </row>
    <row r="135" spans="1:3" x14ac:dyDescent="0.25">
      <c r="A135" s="9" t="s">
        <v>546</v>
      </c>
      <c r="B135" s="12">
        <v>42360.051343493971</v>
      </c>
      <c r="C135">
        <f>SAFADModel_final_000032[[#This Row],[Whole Building:Facility Total Electric Demand Power '[W'](Hourly) ]]/1000</f>
        <v>42.360051343493971</v>
      </c>
    </row>
    <row r="136" spans="1:3" x14ac:dyDescent="0.25">
      <c r="A136" s="9" t="s">
        <v>547</v>
      </c>
      <c r="B136" s="12">
        <v>44115.717914390581</v>
      </c>
      <c r="C136">
        <f>SAFADModel_final_000032[[#This Row],[Whole Building:Facility Total Electric Demand Power '[W'](Hourly) ]]/1000</f>
        <v>44.115717914390579</v>
      </c>
    </row>
    <row r="137" spans="1:3" x14ac:dyDescent="0.25">
      <c r="A137" s="9" t="s">
        <v>548</v>
      </c>
      <c r="B137" s="12">
        <v>39747.852829499505</v>
      </c>
      <c r="C137">
        <f>SAFADModel_final_000032[[#This Row],[Whole Building:Facility Total Electric Demand Power '[W'](Hourly) ]]/1000</f>
        <v>39.747852829499507</v>
      </c>
    </row>
    <row r="138" spans="1:3" x14ac:dyDescent="0.25">
      <c r="A138" s="9" t="s">
        <v>549</v>
      </c>
      <c r="B138" s="12">
        <v>32945.091421512137</v>
      </c>
      <c r="C138">
        <f>SAFADModel_final_000032[[#This Row],[Whole Building:Facility Total Electric Demand Power '[W'](Hourly) ]]/1000</f>
        <v>32.945091421512139</v>
      </c>
    </row>
    <row r="139" spans="1:3" x14ac:dyDescent="0.25">
      <c r="A139" s="9" t="s">
        <v>550</v>
      </c>
      <c r="B139" s="12">
        <v>29317.558627561579</v>
      </c>
      <c r="C139">
        <f>SAFADModel_final_000032[[#This Row],[Whole Building:Facility Total Electric Demand Power '[W'](Hourly) ]]/1000</f>
        <v>29.317558627561578</v>
      </c>
    </row>
    <row r="140" spans="1:3" x14ac:dyDescent="0.25">
      <c r="A140" s="9" t="s">
        <v>551</v>
      </c>
      <c r="B140" s="12">
        <v>23435.048344053695</v>
      </c>
      <c r="C140">
        <f>SAFADModel_final_000032[[#This Row],[Whole Building:Facility Total Electric Demand Power '[W'](Hourly) ]]/1000</f>
        <v>23.435048344053694</v>
      </c>
    </row>
    <row r="141" spans="1:3" x14ac:dyDescent="0.25">
      <c r="A141" s="9" t="s">
        <v>552</v>
      </c>
      <c r="B141" s="12">
        <v>12188.124224267218</v>
      </c>
      <c r="C141">
        <f>SAFADModel_final_000032[[#This Row],[Whole Building:Facility Total Electric Demand Power '[W'](Hourly) ]]/1000</f>
        <v>12.188124224267218</v>
      </c>
    </row>
    <row r="142" spans="1:3" x14ac:dyDescent="0.25">
      <c r="A142" s="9" t="s">
        <v>553</v>
      </c>
      <c r="B142" s="12">
        <v>10935.898891587645</v>
      </c>
      <c r="C142">
        <f>SAFADModel_final_000032[[#This Row],[Whole Building:Facility Total Electric Demand Power '[W'](Hourly) ]]/1000</f>
        <v>10.935898891587644</v>
      </c>
    </row>
    <row r="143" spans="1:3" x14ac:dyDescent="0.25">
      <c r="A143" s="9" t="s">
        <v>554</v>
      </c>
      <c r="B143" s="12">
        <v>6797.7925907590225</v>
      </c>
      <c r="C143">
        <f>SAFADModel_final_000032[[#This Row],[Whole Building:Facility Total Electric Demand Power '[W'](Hourly) ]]/1000</f>
        <v>6.7977925907590224</v>
      </c>
    </row>
    <row r="144" spans="1:3" x14ac:dyDescent="0.25">
      <c r="A144" s="9" t="s">
        <v>555</v>
      </c>
      <c r="B144" s="12">
        <v>6757.7559981212507</v>
      </c>
      <c r="C144">
        <f>SAFADModel_final_000032[[#This Row],[Whole Building:Facility Total Electric Demand Power '[W'](Hourly) ]]/1000</f>
        <v>6.7577559981212509</v>
      </c>
    </row>
    <row r="145" spans="1:3" x14ac:dyDescent="0.25">
      <c r="A145" s="9" t="s">
        <v>556</v>
      </c>
      <c r="B145" s="12">
        <v>6741.8135003060725</v>
      </c>
      <c r="C145">
        <f>SAFADModel_final_000032[[#This Row],[Whole Building:Facility Total Electric Demand Power '[W'](Hourly) ]]/1000</f>
        <v>6.7418135003060726</v>
      </c>
    </row>
    <row r="146" spans="1:3" x14ac:dyDescent="0.25">
      <c r="A146" s="9" t="s">
        <v>557</v>
      </c>
      <c r="B146" s="12">
        <v>6731.6291066582226</v>
      </c>
      <c r="C146">
        <f>SAFADModel_final_000032[[#This Row],[Whole Building:Facility Total Electric Demand Power '[W'](Hourly) ]]/1000</f>
        <v>6.7316291066582226</v>
      </c>
    </row>
    <row r="147" spans="1:3" x14ac:dyDescent="0.25">
      <c r="A147" s="9" t="s">
        <v>558</v>
      </c>
      <c r="B147" s="12">
        <v>6721.9294426014976</v>
      </c>
      <c r="C147">
        <f>SAFADModel_final_000032[[#This Row],[Whole Building:Facility Total Electric Demand Power '[W'](Hourly) ]]/1000</f>
        <v>6.7219294426014979</v>
      </c>
    </row>
    <row r="148" spans="1:3" x14ac:dyDescent="0.25">
      <c r="A148" s="9" t="s">
        <v>559</v>
      </c>
      <c r="B148" s="12">
        <v>6716.2813505402382</v>
      </c>
      <c r="C148">
        <f>SAFADModel_final_000032[[#This Row],[Whole Building:Facility Total Electric Demand Power '[W'](Hourly) ]]/1000</f>
        <v>6.7162813505402381</v>
      </c>
    </row>
    <row r="149" spans="1:3" x14ac:dyDescent="0.25">
      <c r="A149" s="9" t="s">
        <v>560</v>
      </c>
      <c r="B149" s="12">
        <v>6712.9214423989497</v>
      </c>
      <c r="C149">
        <f>SAFADModel_final_000032[[#This Row],[Whole Building:Facility Total Electric Demand Power '[W'](Hourly) ]]/1000</f>
        <v>6.7129214423989501</v>
      </c>
    </row>
    <row r="150" spans="1:3" x14ac:dyDescent="0.25">
      <c r="A150" s="9" t="s">
        <v>561</v>
      </c>
      <c r="B150" s="12">
        <v>6705.5270231077593</v>
      </c>
      <c r="C150">
        <f>SAFADModel_final_000032[[#This Row],[Whole Building:Facility Total Electric Demand Power '[W'](Hourly) ]]/1000</f>
        <v>6.7055270231077593</v>
      </c>
    </row>
    <row r="151" spans="1:3" x14ac:dyDescent="0.25">
      <c r="A151" s="9" t="s">
        <v>562</v>
      </c>
      <c r="B151" s="12">
        <v>6725.8631775018812</v>
      </c>
      <c r="C151">
        <f>SAFADModel_final_000032[[#This Row],[Whole Building:Facility Total Electric Demand Power '[W'](Hourly) ]]/1000</f>
        <v>6.7258631775018811</v>
      </c>
    </row>
    <row r="152" spans="1:3" x14ac:dyDescent="0.25">
      <c r="A152" s="9" t="s">
        <v>563</v>
      </c>
      <c r="B152" s="12">
        <v>6786.5405127742451</v>
      </c>
      <c r="C152">
        <f>SAFADModel_final_000032[[#This Row],[Whole Building:Facility Total Electric Demand Power '[W'](Hourly) ]]/1000</f>
        <v>6.7865405127742449</v>
      </c>
    </row>
    <row r="153" spans="1:3" x14ac:dyDescent="0.25">
      <c r="A153" s="9" t="s">
        <v>564</v>
      </c>
      <c r="B153" s="12">
        <v>6852.5164505831808</v>
      </c>
      <c r="C153">
        <f>SAFADModel_final_000032[[#This Row],[Whole Building:Facility Total Electric Demand Power '[W'](Hourly) ]]/1000</f>
        <v>6.852516450583181</v>
      </c>
    </row>
    <row r="154" spans="1:3" x14ac:dyDescent="0.25">
      <c r="A154" s="9" t="s">
        <v>565</v>
      </c>
      <c r="B154" s="12">
        <v>6894.2324526102775</v>
      </c>
      <c r="C154">
        <f>SAFADModel_final_000032[[#This Row],[Whole Building:Facility Total Electric Demand Power '[W'](Hourly) ]]/1000</f>
        <v>6.8942324526102778</v>
      </c>
    </row>
    <row r="155" spans="1:3" x14ac:dyDescent="0.25">
      <c r="A155" s="9" t="s">
        <v>566</v>
      </c>
      <c r="B155" s="12">
        <v>6913.7287062558798</v>
      </c>
      <c r="C155">
        <f>SAFADModel_final_000032[[#This Row],[Whole Building:Facility Total Electric Demand Power '[W'](Hourly) ]]/1000</f>
        <v>6.9137287062558794</v>
      </c>
    </row>
    <row r="156" spans="1:3" x14ac:dyDescent="0.25">
      <c r="A156" s="9" t="s">
        <v>567</v>
      </c>
      <c r="B156" s="12">
        <v>6925.53879765685</v>
      </c>
      <c r="C156">
        <f>SAFADModel_final_000032[[#This Row],[Whole Building:Facility Total Electric Demand Power '[W'](Hourly) ]]/1000</f>
        <v>6.9255387976568503</v>
      </c>
    </row>
    <row r="157" spans="1:3" x14ac:dyDescent="0.25">
      <c r="A157" s="9" t="s">
        <v>568</v>
      </c>
      <c r="B157" s="12">
        <v>6930.8123327201147</v>
      </c>
      <c r="C157">
        <f>SAFADModel_final_000032[[#This Row],[Whole Building:Facility Total Electric Demand Power '[W'](Hourly) ]]/1000</f>
        <v>6.930812332720115</v>
      </c>
    </row>
    <row r="158" spans="1:3" x14ac:dyDescent="0.25">
      <c r="A158" s="9" t="s">
        <v>569</v>
      </c>
      <c r="B158" s="12">
        <v>6936.6661098862087</v>
      </c>
      <c r="C158">
        <f>SAFADModel_final_000032[[#This Row],[Whole Building:Facility Total Electric Demand Power '[W'](Hourly) ]]/1000</f>
        <v>6.9366661098862084</v>
      </c>
    </row>
    <row r="159" spans="1:3" x14ac:dyDescent="0.25">
      <c r="A159" s="9" t="s">
        <v>570</v>
      </c>
      <c r="B159" s="12">
        <v>6945.7153369437656</v>
      </c>
      <c r="C159">
        <f>SAFADModel_final_000032[[#This Row],[Whole Building:Facility Total Electric Demand Power '[W'](Hourly) ]]/1000</f>
        <v>6.9457153369437652</v>
      </c>
    </row>
    <row r="160" spans="1:3" x14ac:dyDescent="0.25">
      <c r="A160" s="9" t="s">
        <v>571</v>
      </c>
      <c r="B160" s="12">
        <v>6959.2887167241934</v>
      </c>
      <c r="C160">
        <f>SAFADModel_final_000032[[#This Row],[Whole Building:Facility Total Electric Demand Power '[W'](Hourly) ]]/1000</f>
        <v>6.9592887167241937</v>
      </c>
    </row>
    <row r="161" spans="1:3" x14ac:dyDescent="0.25">
      <c r="A161" s="9" t="s">
        <v>572</v>
      </c>
      <c r="B161" s="12">
        <v>6964.8638306233452</v>
      </c>
      <c r="C161">
        <f>SAFADModel_final_000032[[#This Row],[Whole Building:Facility Total Electric Demand Power '[W'](Hourly) ]]/1000</f>
        <v>6.9648638306233455</v>
      </c>
    </row>
    <row r="162" spans="1:3" x14ac:dyDescent="0.25">
      <c r="A162" s="9" t="s">
        <v>573</v>
      </c>
      <c r="B162" s="12">
        <v>6955.1262492134038</v>
      </c>
      <c r="C162">
        <f>SAFADModel_final_000032[[#This Row],[Whole Building:Facility Total Electric Demand Power '[W'](Hourly) ]]/1000</f>
        <v>6.9551262492134036</v>
      </c>
    </row>
    <row r="163" spans="1:3" x14ac:dyDescent="0.25">
      <c r="A163" s="9" t="s">
        <v>574</v>
      </c>
      <c r="B163" s="12">
        <v>6940.895391565703</v>
      </c>
      <c r="C163">
        <f>SAFADModel_final_000032[[#This Row],[Whole Building:Facility Total Electric Demand Power '[W'](Hourly) ]]/1000</f>
        <v>6.9408953915657028</v>
      </c>
    </row>
    <row r="164" spans="1:3" x14ac:dyDescent="0.25">
      <c r="A164" s="9" t="s">
        <v>575</v>
      </c>
      <c r="B164" s="12">
        <v>6926.3953637682653</v>
      </c>
      <c r="C164">
        <f>SAFADModel_final_000032[[#This Row],[Whole Building:Facility Total Electric Demand Power '[W'](Hourly) ]]/1000</f>
        <v>6.9263953637682656</v>
      </c>
    </row>
    <row r="165" spans="1:3" x14ac:dyDescent="0.25">
      <c r="A165" s="9" t="s">
        <v>576</v>
      </c>
      <c r="B165" s="12">
        <v>6913.8320746468598</v>
      </c>
      <c r="C165">
        <f>SAFADModel_final_000032[[#This Row],[Whole Building:Facility Total Electric Demand Power '[W'](Hourly) ]]/1000</f>
        <v>6.9138320746468596</v>
      </c>
    </row>
    <row r="166" spans="1:3" x14ac:dyDescent="0.25">
      <c r="A166" s="9" t="s">
        <v>577</v>
      </c>
      <c r="B166" s="12">
        <v>6903.5172792533676</v>
      </c>
      <c r="C166">
        <f>SAFADModel_final_000032[[#This Row],[Whole Building:Facility Total Electric Demand Power '[W'](Hourly) ]]/1000</f>
        <v>6.9035172792533679</v>
      </c>
    </row>
    <row r="167" spans="1:3" x14ac:dyDescent="0.25">
      <c r="A167" s="9" t="s">
        <v>578</v>
      </c>
      <c r="B167" s="12">
        <v>6893.6943147729216</v>
      </c>
      <c r="C167">
        <f>SAFADModel_final_000032[[#This Row],[Whole Building:Facility Total Electric Demand Power '[W'](Hourly) ]]/1000</f>
        <v>6.8936943147729215</v>
      </c>
    </row>
    <row r="168" spans="1:3" x14ac:dyDescent="0.25">
      <c r="A168" s="9" t="s">
        <v>579</v>
      </c>
      <c r="B168" s="12">
        <v>6872.5298038421943</v>
      </c>
      <c r="C168">
        <f>SAFADModel_final_000032[[#This Row],[Whole Building:Facility Total Electric Demand Power '[W'](Hourly) ]]/1000</f>
        <v>6.8725298038421947</v>
      </c>
    </row>
    <row r="169" spans="1:3" x14ac:dyDescent="0.25">
      <c r="A169" s="9" t="s">
        <v>580</v>
      </c>
      <c r="B169" s="12">
        <v>6851.8364192904473</v>
      </c>
      <c r="C169">
        <f>SAFADModel_final_000032[[#This Row],[Whole Building:Facility Total Electric Demand Power '[W'](Hourly) ]]/1000</f>
        <v>6.8518364192904473</v>
      </c>
    </row>
    <row r="170" spans="1:3" x14ac:dyDescent="0.25">
      <c r="A170" s="9" t="s">
        <v>121</v>
      </c>
      <c r="B170" s="12">
        <v>6843.8082802197105</v>
      </c>
      <c r="C170">
        <f>SAFADModel_final_000032[[#This Row],[Whole Building:Facility Total Electric Demand Power '[W'](Hourly) ]]/1000</f>
        <v>6.8438082802197107</v>
      </c>
    </row>
    <row r="171" spans="1:3" x14ac:dyDescent="0.25">
      <c r="A171" s="9" t="s">
        <v>122</v>
      </c>
      <c r="B171" s="12">
        <v>6834.5153770601928</v>
      </c>
      <c r="C171">
        <f>SAFADModel_final_000032[[#This Row],[Whole Building:Facility Total Electric Demand Power '[W'](Hourly) ]]/1000</f>
        <v>6.8345153770601925</v>
      </c>
    </row>
    <row r="172" spans="1:3" x14ac:dyDescent="0.25">
      <c r="A172" s="9" t="s">
        <v>123</v>
      </c>
      <c r="B172" s="12">
        <v>6815.7234620706949</v>
      </c>
      <c r="C172">
        <f>SAFADModel_final_000032[[#This Row],[Whole Building:Facility Total Electric Demand Power '[W'](Hourly) ]]/1000</f>
        <v>6.8157234620706948</v>
      </c>
    </row>
    <row r="173" spans="1:3" x14ac:dyDescent="0.25">
      <c r="A173" s="9" t="s">
        <v>124</v>
      </c>
      <c r="B173" s="12">
        <v>6788.0874346728133</v>
      </c>
      <c r="C173">
        <f>SAFADModel_final_000032[[#This Row],[Whole Building:Facility Total Electric Demand Power '[W'](Hourly) ]]/1000</f>
        <v>6.7880874346728133</v>
      </c>
    </row>
    <row r="174" spans="1:3" x14ac:dyDescent="0.25">
      <c r="A174" s="9" t="s">
        <v>125</v>
      </c>
      <c r="B174" s="12">
        <v>6756.2051492378305</v>
      </c>
      <c r="C174">
        <f>SAFADModel_final_000032[[#This Row],[Whole Building:Facility Total Electric Demand Power '[W'](Hourly) ]]/1000</f>
        <v>6.7562051492378306</v>
      </c>
    </row>
    <row r="175" spans="1:3" x14ac:dyDescent="0.25">
      <c r="A175" s="9" t="s">
        <v>126</v>
      </c>
      <c r="B175" s="12">
        <v>6748.7338100113593</v>
      </c>
      <c r="C175">
        <f>SAFADModel_final_000032[[#This Row],[Whole Building:Facility Total Electric Demand Power '[W'](Hourly) ]]/1000</f>
        <v>6.748733810011359</v>
      </c>
    </row>
    <row r="176" spans="1:3" x14ac:dyDescent="0.25">
      <c r="A176" s="9" t="s">
        <v>127</v>
      </c>
      <c r="B176" s="12">
        <v>6777.7201094208031</v>
      </c>
      <c r="C176">
        <f>SAFADModel_final_000032[[#This Row],[Whole Building:Facility Total Electric Demand Power '[W'](Hourly) ]]/1000</f>
        <v>6.7777201094208035</v>
      </c>
    </row>
    <row r="177" spans="1:3" x14ac:dyDescent="0.25">
      <c r="A177" s="9" t="s">
        <v>128</v>
      </c>
      <c r="B177" s="12">
        <v>24100.810530767325</v>
      </c>
      <c r="C177">
        <f>SAFADModel_final_000032[[#This Row],[Whole Building:Facility Total Electric Demand Power '[W'](Hourly) ]]/1000</f>
        <v>24.100810530767326</v>
      </c>
    </row>
    <row r="178" spans="1:3" x14ac:dyDescent="0.25">
      <c r="A178" s="9" t="s">
        <v>129</v>
      </c>
      <c r="B178" s="12">
        <v>63724.806581941091</v>
      </c>
      <c r="C178">
        <f>SAFADModel_final_000032[[#This Row],[Whole Building:Facility Total Electric Demand Power '[W'](Hourly) ]]/1000</f>
        <v>63.724806581941088</v>
      </c>
    </row>
    <row r="179" spans="1:3" x14ac:dyDescent="0.25">
      <c r="A179" s="9" t="s">
        <v>130</v>
      </c>
      <c r="B179" s="12">
        <v>101922.74046434113</v>
      </c>
      <c r="C179">
        <f>SAFADModel_final_000032[[#This Row],[Whole Building:Facility Total Electric Demand Power '[W'](Hourly) ]]/1000</f>
        <v>101.92274046434113</v>
      </c>
    </row>
    <row r="180" spans="1:3" x14ac:dyDescent="0.25">
      <c r="A180" s="9" t="s">
        <v>131</v>
      </c>
      <c r="B180" s="12">
        <v>104397.71779258491</v>
      </c>
      <c r="C180">
        <f>SAFADModel_final_000032[[#This Row],[Whole Building:Facility Total Electric Demand Power '[W'](Hourly) ]]/1000</f>
        <v>104.39771779258491</v>
      </c>
    </row>
    <row r="181" spans="1:3" x14ac:dyDescent="0.25">
      <c r="A181" s="9" t="s">
        <v>132</v>
      </c>
      <c r="B181" s="12">
        <v>142551.47554794222</v>
      </c>
      <c r="C181">
        <f>SAFADModel_final_000032[[#This Row],[Whole Building:Facility Total Electric Demand Power '[W'](Hourly) ]]/1000</f>
        <v>142.5514755479422</v>
      </c>
    </row>
    <row r="182" spans="1:3" x14ac:dyDescent="0.25">
      <c r="A182" s="9" t="s">
        <v>133</v>
      </c>
      <c r="B182" s="12">
        <v>139728.80065278927</v>
      </c>
      <c r="C182">
        <f>SAFADModel_final_000032[[#This Row],[Whole Building:Facility Total Electric Demand Power '[W'](Hourly) ]]/1000</f>
        <v>139.72880065278926</v>
      </c>
    </row>
    <row r="183" spans="1:3" x14ac:dyDescent="0.25">
      <c r="A183" s="9" t="s">
        <v>134</v>
      </c>
      <c r="B183" s="12">
        <v>140786.18073117107</v>
      </c>
      <c r="C183">
        <f>SAFADModel_final_000032[[#This Row],[Whole Building:Facility Total Electric Demand Power '[W'](Hourly) ]]/1000</f>
        <v>140.78618073117107</v>
      </c>
    </row>
    <row r="184" spans="1:3" x14ac:dyDescent="0.25">
      <c r="A184" s="9" t="s">
        <v>135</v>
      </c>
      <c r="B184" s="12">
        <v>146546.67121985523</v>
      </c>
      <c r="C184">
        <f>SAFADModel_final_000032[[#This Row],[Whole Building:Facility Total Electric Demand Power '[W'](Hourly) ]]/1000</f>
        <v>146.54667121985523</v>
      </c>
    </row>
    <row r="185" spans="1:3" x14ac:dyDescent="0.25">
      <c r="A185" s="9" t="s">
        <v>136</v>
      </c>
      <c r="B185" s="12">
        <v>139415.39477437185</v>
      </c>
      <c r="C185">
        <f>SAFADModel_final_000032[[#This Row],[Whole Building:Facility Total Electric Demand Power '[W'](Hourly) ]]/1000</f>
        <v>139.41539477437183</v>
      </c>
    </row>
    <row r="186" spans="1:3" x14ac:dyDescent="0.25">
      <c r="A186" s="9" t="s">
        <v>137</v>
      </c>
      <c r="B186" s="12">
        <v>125848.79380517702</v>
      </c>
      <c r="C186">
        <f>SAFADModel_final_000032[[#This Row],[Whole Building:Facility Total Electric Demand Power '[W'](Hourly) ]]/1000</f>
        <v>125.84879380517702</v>
      </c>
    </row>
    <row r="187" spans="1:3" x14ac:dyDescent="0.25">
      <c r="A187" s="9" t="s">
        <v>138</v>
      </c>
      <c r="B187" s="12">
        <v>43607.70855483484</v>
      </c>
      <c r="C187">
        <f>SAFADModel_final_000032[[#This Row],[Whole Building:Facility Total Electric Demand Power '[W'](Hourly) ]]/1000</f>
        <v>43.607708554834844</v>
      </c>
    </row>
    <row r="188" spans="1:3" x14ac:dyDescent="0.25">
      <c r="A188" s="9" t="s">
        <v>139</v>
      </c>
      <c r="B188" s="12">
        <v>21517.031228072079</v>
      </c>
      <c r="C188">
        <f>SAFADModel_final_000032[[#This Row],[Whole Building:Facility Total Electric Demand Power '[W'](Hourly) ]]/1000</f>
        <v>21.517031228072078</v>
      </c>
    </row>
    <row r="189" spans="1:3" x14ac:dyDescent="0.25">
      <c r="A189" s="9" t="s">
        <v>140</v>
      </c>
      <c r="B189" s="12">
        <v>9364.3364398809299</v>
      </c>
      <c r="C189">
        <f>SAFADModel_final_000032[[#This Row],[Whole Building:Facility Total Electric Demand Power '[W'](Hourly) ]]/1000</f>
        <v>9.3643364398809297</v>
      </c>
    </row>
    <row r="190" spans="1:3" x14ac:dyDescent="0.25">
      <c r="A190" s="9" t="s">
        <v>141</v>
      </c>
      <c r="B190" s="12">
        <v>7259.2975176629807</v>
      </c>
      <c r="C190">
        <f>SAFADModel_final_000032[[#This Row],[Whole Building:Facility Total Electric Demand Power '[W'](Hourly) ]]/1000</f>
        <v>7.259297517662981</v>
      </c>
    </row>
    <row r="191" spans="1:3" x14ac:dyDescent="0.25">
      <c r="A191" s="9" t="s">
        <v>142</v>
      </c>
      <c r="B191" s="12">
        <v>6847.5136450213031</v>
      </c>
      <c r="C191">
        <f>SAFADModel_final_000032[[#This Row],[Whole Building:Facility Total Electric Demand Power '[W'](Hourly) ]]/1000</f>
        <v>6.8475136450213032</v>
      </c>
    </row>
    <row r="192" spans="1:3" x14ac:dyDescent="0.25">
      <c r="A192" s="9" t="s">
        <v>143</v>
      </c>
      <c r="B192" s="12">
        <v>6851.0892693884853</v>
      </c>
      <c r="C192">
        <f>SAFADModel_final_000032[[#This Row],[Whole Building:Facility Total Electric Demand Power '[W'](Hourly) ]]/1000</f>
        <v>6.8510892693884848</v>
      </c>
    </row>
    <row r="193" spans="1:3" x14ac:dyDescent="0.25">
      <c r="A193" s="9" t="s">
        <v>144</v>
      </c>
      <c r="B193" s="12">
        <v>6845.3245991395952</v>
      </c>
      <c r="C193">
        <f>SAFADModel_final_000032[[#This Row],[Whole Building:Facility Total Electric Demand Power '[W'](Hourly) ]]/1000</f>
        <v>6.8453245991395955</v>
      </c>
    </row>
    <row r="194" spans="1:3" x14ac:dyDescent="0.25">
      <c r="A194" s="9" t="s">
        <v>145</v>
      </c>
      <c r="B194" s="12">
        <v>6834.0629323599978</v>
      </c>
      <c r="C194">
        <f>SAFADModel_final_000032[[#This Row],[Whole Building:Facility Total Electric Demand Power '[W'](Hourly) ]]/1000</f>
        <v>6.8340629323599975</v>
      </c>
    </row>
    <row r="195" spans="1:3" x14ac:dyDescent="0.25">
      <c r="A195" s="9" t="s">
        <v>146</v>
      </c>
      <c r="B195" s="12">
        <v>6822.6426795156485</v>
      </c>
      <c r="C195">
        <f>SAFADModel_final_000032[[#This Row],[Whole Building:Facility Total Electric Demand Power '[W'](Hourly) ]]/1000</f>
        <v>6.8226426795156483</v>
      </c>
    </row>
    <row r="196" spans="1:3" x14ac:dyDescent="0.25">
      <c r="A196" s="9" t="s">
        <v>147</v>
      </c>
      <c r="B196" s="12">
        <v>6809.5199182191536</v>
      </c>
      <c r="C196">
        <f>SAFADModel_final_000032[[#This Row],[Whole Building:Facility Total Electric Demand Power '[W'](Hourly) ]]/1000</f>
        <v>6.8095199182191539</v>
      </c>
    </row>
    <row r="197" spans="1:3" x14ac:dyDescent="0.25">
      <c r="A197" s="9" t="s">
        <v>148</v>
      </c>
      <c r="B197" s="12">
        <v>6796.9480038613992</v>
      </c>
      <c r="C197">
        <f>SAFADModel_final_000032[[#This Row],[Whole Building:Facility Total Electric Demand Power '[W'](Hourly) ]]/1000</f>
        <v>6.7969480038613996</v>
      </c>
    </row>
    <row r="198" spans="1:3" x14ac:dyDescent="0.25">
      <c r="A198" s="9" t="s">
        <v>149</v>
      </c>
      <c r="B198" s="12">
        <v>6782.4815802547955</v>
      </c>
      <c r="C198">
        <f>SAFADModel_final_000032[[#This Row],[Whole Building:Facility Total Electric Demand Power '[W'](Hourly) ]]/1000</f>
        <v>6.7824815802547951</v>
      </c>
    </row>
    <row r="199" spans="1:3" x14ac:dyDescent="0.25">
      <c r="A199" s="9" t="s">
        <v>150</v>
      </c>
      <c r="B199" s="12">
        <v>6785.6561455391056</v>
      </c>
      <c r="C199">
        <f>SAFADModel_final_000032[[#This Row],[Whole Building:Facility Total Electric Demand Power '[W'](Hourly) ]]/1000</f>
        <v>6.7856561455391056</v>
      </c>
    </row>
    <row r="200" spans="1:3" x14ac:dyDescent="0.25">
      <c r="A200" s="9" t="s">
        <v>151</v>
      </c>
      <c r="B200" s="12">
        <v>6806.3875224993981</v>
      </c>
      <c r="C200">
        <f>SAFADModel_final_000032[[#This Row],[Whole Building:Facility Total Electric Demand Power '[W'](Hourly) ]]/1000</f>
        <v>6.8063875224993984</v>
      </c>
    </row>
    <row r="201" spans="1:3" x14ac:dyDescent="0.25">
      <c r="A201" s="9" t="s">
        <v>152</v>
      </c>
      <c r="B201" s="12">
        <v>6838.7946379950372</v>
      </c>
      <c r="C201">
        <f>SAFADModel_final_000032[[#This Row],[Whole Building:Facility Total Electric Demand Power '[W'](Hourly) ]]/1000</f>
        <v>6.8387946379950373</v>
      </c>
    </row>
    <row r="202" spans="1:3" x14ac:dyDescent="0.25">
      <c r="A202" s="9" t="s">
        <v>153</v>
      </c>
      <c r="B202" s="12">
        <v>6862.0016736676625</v>
      </c>
      <c r="C202">
        <f>SAFADModel_final_000032[[#This Row],[Whole Building:Facility Total Electric Demand Power '[W'](Hourly) ]]/1000</f>
        <v>6.8620016736676623</v>
      </c>
    </row>
    <row r="203" spans="1:3" x14ac:dyDescent="0.25">
      <c r="A203" s="9" t="s">
        <v>154</v>
      </c>
      <c r="B203" s="12">
        <v>6908.7519793228175</v>
      </c>
      <c r="C203">
        <f>SAFADModel_final_000032[[#This Row],[Whole Building:Facility Total Electric Demand Power '[W'](Hourly) ]]/1000</f>
        <v>6.9087519793228171</v>
      </c>
    </row>
    <row r="204" spans="1:3" x14ac:dyDescent="0.25">
      <c r="A204" s="9" t="s">
        <v>155</v>
      </c>
      <c r="B204" s="12">
        <v>6953.4843044205927</v>
      </c>
      <c r="C204">
        <f>SAFADModel_final_000032[[#This Row],[Whole Building:Facility Total Electric Demand Power '[W'](Hourly) ]]/1000</f>
        <v>6.9534843044205923</v>
      </c>
    </row>
    <row r="205" spans="1:3" x14ac:dyDescent="0.25">
      <c r="A205" s="9" t="s">
        <v>156</v>
      </c>
      <c r="B205" s="12">
        <v>6968.5615541079815</v>
      </c>
      <c r="C205">
        <f>SAFADModel_final_000032[[#This Row],[Whole Building:Facility Total Electric Demand Power '[W'](Hourly) ]]/1000</f>
        <v>6.9685615541079811</v>
      </c>
    </row>
    <row r="206" spans="1:3" x14ac:dyDescent="0.25">
      <c r="A206" s="9" t="s">
        <v>157</v>
      </c>
      <c r="B206" s="12">
        <v>6970.5850824177587</v>
      </c>
      <c r="C206">
        <f>SAFADModel_final_000032[[#This Row],[Whole Building:Facility Total Electric Demand Power '[W'](Hourly) ]]/1000</f>
        <v>6.9705850824177586</v>
      </c>
    </row>
    <row r="207" spans="1:3" x14ac:dyDescent="0.25">
      <c r="A207" s="9" t="s">
        <v>158</v>
      </c>
      <c r="B207" s="12">
        <v>6963.1211748961023</v>
      </c>
      <c r="C207">
        <f>SAFADModel_final_000032[[#This Row],[Whole Building:Facility Total Electric Demand Power '[W'](Hourly) ]]/1000</f>
        <v>6.9631211748961022</v>
      </c>
    </row>
    <row r="208" spans="1:3" x14ac:dyDescent="0.25">
      <c r="A208" s="9" t="s">
        <v>159</v>
      </c>
      <c r="B208" s="12">
        <v>6954.717011681757</v>
      </c>
      <c r="C208">
        <f>SAFADModel_final_000032[[#This Row],[Whole Building:Facility Total Electric Demand Power '[W'](Hourly) ]]/1000</f>
        <v>6.9547170116817574</v>
      </c>
    </row>
    <row r="209" spans="1:3" x14ac:dyDescent="0.25">
      <c r="A209" s="9" t="s">
        <v>160</v>
      </c>
      <c r="B209" s="12">
        <v>6944.0143837642563</v>
      </c>
      <c r="C209">
        <f>SAFADModel_final_000032[[#This Row],[Whole Building:Facility Total Electric Demand Power '[W'](Hourly) ]]/1000</f>
        <v>6.9440143837642561</v>
      </c>
    </row>
    <row r="210" spans="1:3" x14ac:dyDescent="0.25">
      <c r="A210" s="9" t="s">
        <v>161</v>
      </c>
      <c r="B210" s="12">
        <v>6929.5123989219064</v>
      </c>
      <c r="C210">
        <f>SAFADModel_final_000032[[#This Row],[Whole Building:Facility Total Electric Demand Power '[W'](Hourly) ]]/1000</f>
        <v>6.9295123989219061</v>
      </c>
    </row>
    <row r="211" spans="1:3" x14ac:dyDescent="0.25">
      <c r="A211" s="9" t="s">
        <v>162</v>
      </c>
      <c r="B211" s="12">
        <v>6914.6380474497846</v>
      </c>
      <c r="C211">
        <f>SAFADModel_final_000032[[#This Row],[Whole Building:Facility Total Electric Demand Power '[W'](Hourly) ]]/1000</f>
        <v>6.9146380474497846</v>
      </c>
    </row>
    <row r="212" spans="1:3" x14ac:dyDescent="0.25">
      <c r="A212" s="9" t="s">
        <v>163</v>
      </c>
      <c r="B212" s="12">
        <v>6897.3133048340924</v>
      </c>
      <c r="C212">
        <f>SAFADModel_final_000032[[#This Row],[Whole Building:Facility Total Electric Demand Power '[W'](Hourly) ]]/1000</f>
        <v>6.8973133048340927</v>
      </c>
    </row>
    <row r="213" spans="1:3" x14ac:dyDescent="0.25">
      <c r="A213" s="9" t="s">
        <v>164</v>
      </c>
      <c r="B213" s="12">
        <v>6878.9842155410361</v>
      </c>
      <c r="C213">
        <f>SAFADModel_final_000032[[#This Row],[Whole Building:Facility Total Electric Demand Power '[W'](Hourly) ]]/1000</f>
        <v>6.8789842155410357</v>
      </c>
    </row>
    <row r="214" spans="1:3" x14ac:dyDescent="0.25">
      <c r="A214" s="9" t="s">
        <v>165</v>
      </c>
      <c r="B214" s="12">
        <v>6864.3853002905744</v>
      </c>
      <c r="C214">
        <f>SAFADModel_final_000032[[#This Row],[Whole Building:Facility Total Electric Demand Power '[W'](Hourly) ]]/1000</f>
        <v>6.8643853002905741</v>
      </c>
    </row>
    <row r="215" spans="1:3" x14ac:dyDescent="0.25">
      <c r="A215" s="9" t="s">
        <v>166</v>
      </c>
      <c r="B215" s="12">
        <v>6848.5499240540703</v>
      </c>
      <c r="C215">
        <f>SAFADModel_final_000032[[#This Row],[Whole Building:Facility Total Electric Demand Power '[W'](Hourly) ]]/1000</f>
        <v>6.8485499240540699</v>
      </c>
    </row>
    <row r="216" spans="1:3" x14ac:dyDescent="0.25">
      <c r="A216" s="9" t="s">
        <v>167</v>
      </c>
      <c r="B216" s="12">
        <v>6832.8803000084245</v>
      </c>
      <c r="C216">
        <f>SAFADModel_final_000032[[#This Row],[Whole Building:Facility Total Electric Demand Power '[W'](Hourly) ]]/1000</f>
        <v>6.8328803000084246</v>
      </c>
    </row>
    <row r="217" spans="1:3" x14ac:dyDescent="0.25">
      <c r="A217" s="9" t="s">
        <v>168</v>
      </c>
      <c r="B217" s="12">
        <v>6818.451621012443</v>
      </c>
      <c r="C217">
        <f>SAFADModel_final_000032[[#This Row],[Whole Building:Facility Total Electric Demand Power '[W'](Hourly) ]]/1000</f>
        <v>6.8184516210124428</v>
      </c>
    </row>
    <row r="218" spans="1:3" x14ac:dyDescent="0.25">
      <c r="A218" s="9" t="s">
        <v>169</v>
      </c>
      <c r="B218" s="12">
        <v>6808.1584592820082</v>
      </c>
      <c r="C218">
        <f>SAFADModel_final_000032[[#This Row],[Whole Building:Facility Total Electric Demand Power '[W'](Hourly) ]]/1000</f>
        <v>6.8081584592820086</v>
      </c>
    </row>
    <row r="219" spans="1:3" x14ac:dyDescent="0.25">
      <c r="A219" s="9" t="s">
        <v>170</v>
      </c>
      <c r="B219" s="12">
        <v>6799.7111314557033</v>
      </c>
      <c r="C219">
        <f>SAFADModel_final_000032[[#This Row],[Whole Building:Facility Total Electric Demand Power '[W'](Hourly) ]]/1000</f>
        <v>6.7997111314557035</v>
      </c>
    </row>
    <row r="220" spans="1:3" x14ac:dyDescent="0.25">
      <c r="A220" s="9" t="s">
        <v>171</v>
      </c>
      <c r="B220" s="12">
        <v>6791.7448890961268</v>
      </c>
      <c r="C220">
        <f>SAFADModel_final_000032[[#This Row],[Whole Building:Facility Total Electric Demand Power '[W'](Hourly) ]]/1000</f>
        <v>6.7917448890961269</v>
      </c>
    </row>
    <row r="221" spans="1:3" x14ac:dyDescent="0.25">
      <c r="A221" s="9" t="s">
        <v>172</v>
      </c>
      <c r="B221" s="12">
        <v>6785.5144818489216</v>
      </c>
      <c r="C221">
        <f>SAFADModel_final_000032[[#This Row],[Whole Building:Facility Total Electric Demand Power '[W'](Hourly) ]]/1000</f>
        <v>6.7855144818489217</v>
      </c>
    </row>
    <row r="222" spans="1:3" x14ac:dyDescent="0.25">
      <c r="A222" s="9" t="s">
        <v>173</v>
      </c>
      <c r="B222" s="12">
        <v>6780.9601868082127</v>
      </c>
      <c r="C222">
        <f>SAFADModel_final_000032[[#This Row],[Whole Building:Facility Total Electric Demand Power '[W'](Hourly) ]]/1000</f>
        <v>6.7809601868082128</v>
      </c>
    </row>
    <row r="223" spans="1:3" x14ac:dyDescent="0.25">
      <c r="A223" s="9" t="s">
        <v>174</v>
      </c>
      <c r="B223" s="12">
        <v>6787.1466309473553</v>
      </c>
      <c r="C223">
        <f>SAFADModel_final_000032[[#This Row],[Whole Building:Facility Total Electric Demand Power '[W'](Hourly) ]]/1000</f>
        <v>6.7871466309473556</v>
      </c>
    </row>
    <row r="224" spans="1:3" x14ac:dyDescent="0.25">
      <c r="A224" s="9" t="s">
        <v>175</v>
      </c>
      <c r="B224" s="12">
        <v>6822.4503315615393</v>
      </c>
      <c r="C224">
        <f>SAFADModel_final_000032[[#This Row],[Whole Building:Facility Total Electric Demand Power '[W'](Hourly) ]]/1000</f>
        <v>6.822450331561539</v>
      </c>
    </row>
    <row r="225" spans="1:3" x14ac:dyDescent="0.25">
      <c r="A225" s="9" t="s">
        <v>176</v>
      </c>
      <c r="B225" s="12">
        <v>19464.342850773344</v>
      </c>
      <c r="C225">
        <f>SAFADModel_final_000032[[#This Row],[Whole Building:Facility Total Electric Demand Power '[W'](Hourly) ]]/1000</f>
        <v>19.464342850773345</v>
      </c>
    </row>
    <row r="226" spans="1:3" x14ac:dyDescent="0.25">
      <c r="A226" s="9" t="s">
        <v>177</v>
      </c>
      <c r="B226" s="12">
        <v>79744.43648053713</v>
      </c>
      <c r="C226">
        <f>SAFADModel_final_000032[[#This Row],[Whole Building:Facility Total Electric Demand Power '[W'](Hourly) ]]/1000</f>
        <v>79.744436480537132</v>
      </c>
    </row>
    <row r="227" spans="1:3" x14ac:dyDescent="0.25">
      <c r="A227" s="9" t="s">
        <v>178</v>
      </c>
      <c r="B227" s="12">
        <v>110592.85209768127</v>
      </c>
      <c r="C227">
        <f>SAFADModel_final_000032[[#This Row],[Whole Building:Facility Total Electric Demand Power '[W'](Hourly) ]]/1000</f>
        <v>110.59285209768127</v>
      </c>
    </row>
    <row r="228" spans="1:3" x14ac:dyDescent="0.25">
      <c r="A228" s="9" t="s">
        <v>179</v>
      </c>
      <c r="B228" s="12">
        <v>130349.45296638219</v>
      </c>
      <c r="C228">
        <f>SAFADModel_final_000032[[#This Row],[Whole Building:Facility Total Electric Demand Power '[W'](Hourly) ]]/1000</f>
        <v>130.34945296638219</v>
      </c>
    </row>
    <row r="229" spans="1:3" x14ac:dyDescent="0.25">
      <c r="A229" s="9" t="s">
        <v>180</v>
      </c>
      <c r="B229" s="12">
        <v>149900.42037339247</v>
      </c>
      <c r="C229">
        <f>SAFADModel_final_000032[[#This Row],[Whole Building:Facility Total Electric Demand Power '[W'](Hourly) ]]/1000</f>
        <v>149.90042037339248</v>
      </c>
    </row>
    <row r="230" spans="1:3" x14ac:dyDescent="0.25">
      <c r="A230" s="9" t="s">
        <v>181</v>
      </c>
      <c r="B230" s="12">
        <v>147649.01959860019</v>
      </c>
      <c r="C230">
        <f>SAFADModel_final_000032[[#This Row],[Whole Building:Facility Total Electric Demand Power '[W'](Hourly) ]]/1000</f>
        <v>147.6490195986002</v>
      </c>
    </row>
    <row r="231" spans="1:3" x14ac:dyDescent="0.25">
      <c r="A231" s="9" t="s">
        <v>182</v>
      </c>
      <c r="B231" s="12">
        <v>140368.53337287708</v>
      </c>
      <c r="C231">
        <f>SAFADModel_final_000032[[#This Row],[Whole Building:Facility Total Electric Demand Power '[W'](Hourly) ]]/1000</f>
        <v>140.36853337287707</v>
      </c>
    </row>
    <row r="232" spans="1:3" x14ac:dyDescent="0.25">
      <c r="A232" s="9" t="s">
        <v>183</v>
      </c>
      <c r="B232" s="12">
        <v>146446.71015850312</v>
      </c>
      <c r="C232">
        <f>SAFADModel_final_000032[[#This Row],[Whole Building:Facility Total Electric Demand Power '[W'](Hourly) ]]/1000</f>
        <v>146.44671015850312</v>
      </c>
    </row>
    <row r="233" spans="1:3" x14ac:dyDescent="0.25">
      <c r="A233" s="9" t="s">
        <v>184</v>
      </c>
      <c r="B233" s="12">
        <v>128738.44353756115</v>
      </c>
      <c r="C233">
        <f>SAFADModel_final_000032[[#This Row],[Whole Building:Facility Total Electric Demand Power '[W'](Hourly) ]]/1000</f>
        <v>128.73844353756115</v>
      </c>
    </row>
    <row r="234" spans="1:3" x14ac:dyDescent="0.25">
      <c r="A234" s="9" t="s">
        <v>185</v>
      </c>
      <c r="B234" s="12">
        <v>73066.031588967191</v>
      </c>
      <c r="C234">
        <f>SAFADModel_final_000032[[#This Row],[Whole Building:Facility Total Electric Demand Power '[W'](Hourly) ]]/1000</f>
        <v>73.066031588967192</v>
      </c>
    </row>
    <row r="235" spans="1:3" x14ac:dyDescent="0.25">
      <c r="A235" s="9" t="s">
        <v>186</v>
      </c>
      <c r="B235" s="12">
        <v>40370.909204199481</v>
      </c>
      <c r="C235">
        <f>SAFADModel_final_000032[[#This Row],[Whole Building:Facility Total Electric Demand Power '[W'](Hourly) ]]/1000</f>
        <v>40.370909204199478</v>
      </c>
    </row>
    <row r="236" spans="1:3" x14ac:dyDescent="0.25">
      <c r="A236" s="9" t="s">
        <v>187</v>
      </c>
      <c r="B236" s="12">
        <v>18013.245931477159</v>
      </c>
      <c r="C236">
        <f>SAFADModel_final_000032[[#This Row],[Whole Building:Facility Total Electric Demand Power '[W'](Hourly) ]]/1000</f>
        <v>18.013245931477158</v>
      </c>
    </row>
    <row r="237" spans="1:3" x14ac:dyDescent="0.25">
      <c r="A237" s="9" t="s">
        <v>188</v>
      </c>
      <c r="B237" s="12">
        <v>7659.3760275772265</v>
      </c>
      <c r="C237">
        <f>SAFADModel_final_000032[[#This Row],[Whole Building:Facility Total Electric Demand Power '[W'](Hourly) ]]/1000</f>
        <v>7.6593760275772267</v>
      </c>
    </row>
    <row r="238" spans="1:3" x14ac:dyDescent="0.25">
      <c r="A238" s="9" t="s">
        <v>189</v>
      </c>
      <c r="B238" s="12">
        <v>7232.1949428282278</v>
      </c>
      <c r="C238">
        <f>SAFADModel_final_000032[[#This Row],[Whole Building:Facility Total Electric Demand Power '[W'](Hourly) ]]/1000</f>
        <v>7.2321949428282277</v>
      </c>
    </row>
    <row r="239" spans="1:3" x14ac:dyDescent="0.25">
      <c r="A239" s="9" t="s">
        <v>190</v>
      </c>
      <c r="B239" s="12">
        <v>6814.6598239394261</v>
      </c>
      <c r="C239">
        <f>SAFADModel_final_000032[[#This Row],[Whole Building:Facility Total Electric Demand Power '[W'](Hourly) ]]/1000</f>
        <v>6.8146598239394258</v>
      </c>
    </row>
    <row r="240" spans="1:3" x14ac:dyDescent="0.25">
      <c r="A240" s="9" t="s">
        <v>191</v>
      </c>
      <c r="B240" s="12">
        <v>6813.6348797279679</v>
      </c>
      <c r="C240">
        <f>SAFADModel_final_000032[[#This Row],[Whole Building:Facility Total Electric Demand Power '[W'](Hourly) ]]/1000</f>
        <v>6.8136348797279682</v>
      </c>
    </row>
    <row r="241" spans="1:3" x14ac:dyDescent="0.25">
      <c r="A241" s="9" t="s">
        <v>192</v>
      </c>
      <c r="B241" s="12">
        <v>6809.6539542135079</v>
      </c>
      <c r="C241">
        <f>SAFADModel_final_000032[[#This Row],[Whole Building:Facility Total Electric Demand Power '[W'](Hourly) ]]/1000</f>
        <v>6.8096539542135082</v>
      </c>
    </row>
    <row r="242" spans="1:3" x14ac:dyDescent="0.25">
      <c r="A242" s="9" t="s">
        <v>193</v>
      </c>
      <c r="B242" s="12">
        <v>6803.6995058284056</v>
      </c>
      <c r="C242">
        <f>SAFADModel_final_000032[[#This Row],[Whole Building:Facility Total Electric Demand Power '[W'](Hourly) ]]/1000</f>
        <v>6.8036995058284058</v>
      </c>
    </row>
    <row r="243" spans="1:3" x14ac:dyDescent="0.25">
      <c r="A243" s="9" t="s">
        <v>194</v>
      </c>
      <c r="B243" s="12">
        <v>6802.1848187454571</v>
      </c>
      <c r="C243">
        <f>SAFADModel_final_000032[[#This Row],[Whole Building:Facility Total Electric Demand Power '[W'](Hourly) ]]/1000</f>
        <v>6.8021848187454568</v>
      </c>
    </row>
    <row r="244" spans="1:3" x14ac:dyDescent="0.25">
      <c r="A244" s="9" t="s">
        <v>195</v>
      </c>
      <c r="B244" s="12">
        <v>6788.4106886378904</v>
      </c>
      <c r="C244">
        <f>SAFADModel_final_000032[[#This Row],[Whole Building:Facility Total Electric Demand Power '[W'](Hourly) ]]/1000</f>
        <v>6.7884106886378905</v>
      </c>
    </row>
    <row r="245" spans="1:3" x14ac:dyDescent="0.25">
      <c r="A245" s="9" t="s">
        <v>196</v>
      </c>
      <c r="B245" s="12">
        <v>6756.6993250815431</v>
      </c>
      <c r="C245">
        <f>SAFADModel_final_000032[[#This Row],[Whole Building:Facility Total Electric Demand Power '[W'](Hourly) ]]/1000</f>
        <v>6.7566993250815433</v>
      </c>
    </row>
    <row r="246" spans="1:3" x14ac:dyDescent="0.25">
      <c r="A246" s="9" t="s">
        <v>197</v>
      </c>
      <c r="B246" s="12">
        <v>6720.7126920069604</v>
      </c>
      <c r="C246">
        <f>SAFADModel_final_000032[[#This Row],[Whole Building:Facility Total Electric Demand Power '[W'](Hourly) ]]/1000</f>
        <v>6.7207126920069609</v>
      </c>
    </row>
    <row r="247" spans="1:3" x14ac:dyDescent="0.25">
      <c r="A247" s="9" t="s">
        <v>198</v>
      </c>
      <c r="B247" s="12">
        <v>6711.5888776632974</v>
      </c>
      <c r="C247">
        <f>SAFADModel_final_000032[[#This Row],[Whole Building:Facility Total Electric Demand Power '[W'](Hourly) ]]/1000</f>
        <v>6.7115888776632975</v>
      </c>
    </row>
    <row r="248" spans="1:3" x14ac:dyDescent="0.25">
      <c r="A248" s="9" t="s">
        <v>199</v>
      </c>
      <c r="B248" s="12">
        <v>6753.0570806143733</v>
      </c>
      <c r="C248">
        <f>SAFADModel_final_000032[[#This Row],[Whole Building:Facility Total Electric Demand Power '[W'](Hourly) ]]/1000</f>
        <v>6.753057080614373</v>
      </c>
    </row>
    <row r="249" spans="1:3" x14ac:dyDescent="0.25">
      <c r="A249" s="9" t="s">
        <v>200</v>
      </c>
      <c r="B249" s="12">
        <v>18012.134016249485</v>
      </c>
      <c r="C249">
        <f>SAFADModel_final_000032[[#This Row],[Whole Building:Facility Total Electric Demand Power '[W'](Hourly) ]]/1000</f>
        <v>18.012134016249487</v>
      </c>
    </row>
    <row r="250" spans="1:3" x14ac:dyDescent="0.25">
      <c r="A250" s="9" t="s">
        <v>201</v>
      </c>
      <c r="B250" s="12">
        <v>92681.866310677447</v>
      </c>
      <c r="C250">
        <f>SAFADModel_final_000032[[#This Row],[Whole Building:Facility Total Electric Demand Power '[W'](Hourly) ]]/1000</f>
        <v>92.681866310677449</v>
      </c>
    </row>
    <row r="251" spans="1:3" x14ac:dyDescent="0.25">
      <c r="A251" s="9" t="s">
        <v>202</v>
      </c>
      <c r="B251" s="12">
        <v>124265.89034970156</v>
      </c>
      <c r="C251">
        <f>SAFADModel_final_000032[[#This Row],[Whole Building:Facility Total Electric Demand Power '[W'](Hourly) ]]/1000</f>
        <v>124.26589034970155</v>
      </c>
    </row>
    <row r="252" spans="1:3" x14ac:dyDescent="0.25">
      <c r="A252" s="9" t="s">
        <v>203</v>
      </c>
      <c r="B252" s="12">
        <v>135246.50534205826</v>
      </c>
      <c r="C252">
        <f>SAFADModel_final_000032[[#This Row],[Whole Building:Facility Total Electric Demand Power '[W'](Hourly) ]]/1000</f>
        <v>135.24650534205824</v>
      </c>
    </row>
    <row r="253" spans="1:3" x14ac:dyDescent="0.25">
      <c r="A253" s="9" t="s">
        <v>204</v>
      </c>
      <c r="B253" s="12">
        <v>134867.89869881535</v>
      </c>
      <c r="C253">
        <f>SAFADModel_final_000032[[#This Row],[Whole Building:Facility Total Electric Demand Power '[W'](Hourly) ]]/1000</f>
        <v>134.86789869881534</v>
      </c>
    </row>
    <row r="254" spans="1:3" x14ac:dyDescent="0.25">
      <c r="A254" s="9" t="s">
        <v>205</v>
      </c>
      <c r="B254" s="12">
        <v>134050.11800774626</v>
      </c>
      <c r="C254">
        <f>SAFADModel_final_000032[[#This Row],[Whole Building:Facility Total Electric Demand Power '[W'](Hourly) ]]/1000</f>
        <v>134.05011800774625</v>
      </c>
    </row>
    <row r="255" spans="1:3" x14ac:dyDescent="0.25">
      <c r="A255" s="9" t="s">
        <v>206</v>
      </c>
      <c r="B255" s="12">
        <v>144914.37564901987</v>
      </c>
      <c r="C255">
        <f>SAFADModel_final_000032[[#This Row],[Whole Building:Facility Total Electric Demand Power '[W'](Hourly) ]]/1000</f>
        <v>144.91437564901986</v>
      </c>
    </row>
    <row r="256" spans="1:3" x14ac:dyDescent="0.25">
      <c r="A256" s="9" t="s">
        <v>207</v>
      </c>
      <c r="B256" s="12">
        <v>150806.34243407883</v>
      </c>
      <c r="C256">
        <f>SAFADModel_final_000032[[#This Row],[Whole Building:Facility Total Electric Demand Power '[W'](Hourly) ]]/1000</f>
        <v>150.80634243407883</v>
      </c>
    </row>
    <row r="257" spans="1:3" x14ac:dyDescent="0.25">
      <c r="A257" s="9" t="s">
        <v>208</v>
      </c>
      <c r="B257" s="12">
        <v>154732.63257556516</v>
      </c>
      <c r="C257">
        <f>SAFADModel_final_000032[[#This Row],[Whole Building:Facility Total Electric Demand Power '[W'](Hourly) ]]/1000</f>
        <v>154.73263257556516</v>
      </c>
    </row>
    <row r="258" spans="1:3" x14ac:dyDescent="0.25">
      <c r="A258" s="9" t="s">
        <v>209</v>
      </c>
      <c r="B258" s="12">
        <v>143164.91539323266</v>
      </c>
      <c r="C258">
        <f>SAFADModel_final_000032[[#This Row],[Whole Building:Facility Total Electric Demand Power '[W'](Hourly) ]]/1000</f>
        <v>143.16491539323266</v>
      </c>
    </row>
    <row r="259" spans="1:3" x14ac:dyDescent="0.25">
      <c r="A259" s="9" t="s">
        <v>210</v>
      </c>
      <c r="B259" s="12">
        <v>71610.129392437128</v>
      </c>
      <c r="C259">
        <f>SAFADModel_final_000032[[#This Row],[Whole Building:Facility Total Electric Demand Power '[W'](Hourly) ]]/1000</f>
        <v>71.61012939243713</v>
      </c>
    </row>
    <row r="260" spans="1:3" x14ac:dyDescent="0.25">
      <c r="A260" s="9" t="s">
        <v>211</v>
      </c>
      <c r="B260" s="12">
        <v>53210.690319283633</v>
      </c>
      <c r="C260">
        <f>SAFADModel_final_000032[[#This Row],[Whole Building:Facility Total Electric Demand Power '[W'](Hourly) ]]/1000</f>
        <v>53.210690319283636</v>
      </c>
    </row>
    <row r="261" spans="1:3" x14ac:dyDescent="0.25">
      <c r="A261" s="9" t="s">
        <v>212</v>
      </c>
      <c r="B261" s="12">
        <v>39430.10790062679</v>
      </c>
      <c r="C261">
        <f>SAFADModel_final_000032[[#This Row],[Whole Building:Facility Total Electric Demand Power '[W'](Hourly) ]]/1000</f>
        <v>39.430107900626787</v>
      </c>
    </row>
    <row r="262" spans="1:3" x14ac:dyDescent="0.25">
      <c r="A262" s="9" t="s">
        <v>213</v>
      </c>
      <c r="B262" s="12">
        <v>6861.5592780140041</v>
      </c>
      <c r="C262">
        <f>SAFADModel_final_000032[[#This Row],[Whole Building:Facility Total Electric Demand Power '[W'](Hourly) ]]/1000</f>
        <v>6.8615592780140044</v>
      </c>
    </row>
    <row r="263" spans="1:3" x14ac:dyDescent="0.25">
      <c r="A263" s="9" t="s">
        <v>214</v>
      </c>
      <c r="B263" s="12">
        <v>6839.2956960726651</v>
      </c>
      <c r="C263">
        <f>SAFADModel_final_000032[[#This Row],[Whole Building:Facility Total Electric Demand Power '[W'](Hourly) ]]/1000</f>
        <v>6.8392956960726652</v>
      </c>
    </row>
    <row r="264" spans="1:3" x14ac:dyDescent="0.25">
      <c r="A264" s="9" t="s">
        <v>215</v>
      </c>
      <c r="B264" s="12">
        <v>6808.5011705541001</v>
      </c>
      <c r="C264">
        <f>SAFADModel_final_000032[[#This Row],[Whole Building:Facility Total Electric Demand Power '[W'](Hourly) ]]/1000</f>
        <v>6.8085011705541003</v>
      </c>
    </row>
    <row r="265" spans="1:3" x14ac:dyDescent="0.25">
      <c r="A265" s="9" t="s">
        <v>216</v>
      </c>
      <c r="B265" s="12">
        <v>6777.0923461499915</v>
      </c>
      <c r="C265">
        <f>SAFADModel_final_000032[[#This Row],[Whole Building:Facility Total Electric Demand Power '[W'](Hourly) ]]/1000</f>
        <v>6.7770923461499919</v>
      </c>
    </row>
    <row r="266" spans="1:3" x14ac:dyDescent="0.25">
      <c r="A266" s="9" t="s">
        <v>217</v>
      </c>
      <c r="B266" s="12">
        <v>6747.8926150483849</v>
      </c>
      <c r="C266">
        <f>SAFADModel_final_000032[[#This Row],[Whole Building:Facility Total Electric Demand Power '[W'](Hourly) ]]/1000</f>
        <v>6.7478926150483849</v>
      </c>
    </row>
    <row r="267" spans="1:3" x14ac:dyDescent="0.25">
      <c r="A267" s="9" t="s">
        <v>218</v>
      </c>
      <c r="B267" s="12">
        <v>6713.3492028776309</v>
      </c>
      <c r="C267">
        <f>SAFADModel_final_000032[[#This Row],[Whole Building:Facility Total Electric Demand Power '[W'](Hourly) ]]/1000</f>
        <v>6.7133492028776311</v>
      </c>
    </row>
    <row r="268" spans="1:3" x14ac:dyDescent="0.25">
      <c r="A268" s="9" t="s">
        <v>219</v>
      </c>
      <c r="B268" s="12">
        <v>6685.8975366425575</v>
      </c>
      <c r="C268">
        <f>SAFADModel_final_000032[[#This Row],[Whole Building:Facility Total Electric Demand Power '[W'](Hourly) ]]/1000</f>
        <v>6.6858975366425577</v>
      </c>
    </row>
    <row r="269" spans="1:3" x14ac:dyDescent="0.25">
      <c r="A269" s="9" t="s">
        <v>220</v>
      </c>
      <c r="B269" s="12">
        <v>6676.9559601407564</v>
      </c>
      <c r="C269">
        <f>SAFADModel_final_000032[[#This Row],[Whole Building:Facility Total Electric Demand Power '[W'](Hourly) ]]/1000</f>
        <v>6.6769559601407567</v>
      </c>
    </row>
    <row r="270" spans="1:3" x14ac:dyDescent="0.25">
      <c r="A270" s="9" t="s">
        <v>221</v>
      </c>
      <c r="B270" s="12">
        <v>6671.8859706280136</v>
      </c>
      <c r="C270">
        <f>SAFADModel_final_000032[[#This Row],[Whole Building:Facility Total Electric Demand Power '[W'](Hourly) ]]/1000</f>
        <v>6.671885970628014</v>
      </c>
    </row>
    <row r="271" spans="1:3" x14ac:dyDescent="0.25">
      <c r="A271" s="9" t="s">
        <v>222</v>
      </c>
      <c r="B271" s="12">
        <v>6699.5967769450435</v>
      </c>
      <c r="C271">
        <f>SAFADModel_final_000032[[#This Row],[Whole Building:Facility Total Electric Demand Power '[W'](Hourly) ]]/1000</f>
        <v>6.699596776945044</v>
      </c>
    </row>
    <row r="272" spans="1:3" x14ac:dyDescent="0.25">
      <c r="A272" s="9" t="s">
        <v>223</v>
      </c>
      <c r="B272" s="12">
        <v>6788.7839166653503</v>
      </c>
      <c r="C272">
        <f>SAFADModel_final_000032[[#This Row],[Whole Building:Facility Total Electric Demand Power '[W'](Hourly) ]]/1000</f>
        <v>6.7887839166653503</v>
      </c>
    </row>
    <row r="273" spans="1:3" x14ac:dyDescent="0.25">
      <c r="A273" s="9" t="s">
        <v>224</v>
      </c>
      <c r="B273" s="12">
        <v>22790.920909131022</v>
      </c>
      <c r="C273">
        <f>SAFADModel_final_000032[[#This Row],[Whole Building:Facility Total Electric Demand Power '[W'](Hourly) ]]/1000</f>
        <v>22.790920909131021</v>
      </c>
    </row>
    <row r="274" spans="1:3" x14ac:dyDescent="0.25">
      <c r="A274" s="9" t="s">
        <v>225</v>
      </c>
      <c r="B274" s="12">
        <v>86296.625346601679</v>
      </c>
      <c r="C274">
        <f>SAFADModel_final_000032[[#This Row],[Whole Building:Facility Total Electric Demand Power '[W'](Hourly) ]]/1000</f>
        <v>86.296625346601672</v>
      </c>
    </row>
    <row r="275" spans="1:3" x14ac:dyDescent="0.25">
      <c r="A275" s="9" t="s">
        <v>226</v>
      </c>
      <c r="B275" s="12">
        <v>127174.39895693016</v>
      </c>
      <c r="C275">
        <f>SAFADModel_final_000032[[#This Row],[Whole Building:Facility Total Electric Demand Power '[W'](Hourly) ]]/1000</f>
        <v>127.17439895693016</v>
      </c>
    </row>
    <row r="276" spans="1:3" x14ac:dyDescent="0.25">
      <c r="A276" s="9" t="s">
        <v>227</v>
      </c>
      <c r="B276" s="12">
        <v>129871.22953347406</v>
      </c>
      <c r="C276">
        <f>SAFADModel_final_000032[[#This Row],[Whole Building:Facility Total Electric Demand Power '[W'](Hourly) ]]/1000</f>
        <v>129.87122953347406</v>
      </c>
    </row>
    <row r="277" spans="1:3" x14ac:dyDescent="0.25">
      <c r="A277" s="9" t="s">
        <v>228</v>
      </c>
      <c r="B277" s="12">
        <v>131863.88213633513</v>
      </c>
      <c r="C277">
        <f>SAFADModel_final_000032[[#This Row],[Whole Building:Facility Total Electric Demand Power '[W'](Hourly) ]]/1000</f>
        <v>131.86388213633512</v>
      </c>
    </row>
    <row r="278" spans="1:3" x14ac:dyDescent="0.25">
      <c r="A278" s="9" t="s">
        <v>229</v>
      </c>
      <c r="B278" s="12">
        <v>136501.87051168564</v>
      </c>
      <c r="C278">
        <f>SAFADModel_final_000032[[#This Row],[Whole Building:Facility Total Electric Demand Power '[W'](Hourly) ]]/1000</f>
        <v>136.50187051168564</v>
      </c>
    </row>
    <row r="279" spans="1:3" x14ac:dyDescent="0.25">
      <c r="A279" s="9" t="s">
        <v>230</v>
      </c>
      <c r="B279" s="12">
        <v>141272.65660240638</v>
      </c>
      <c r="C279">
        <f>SAFADModel_final_000032[[#This Row],[Whole Building:Facility Total Electric Demand Power '[W'](Hourly) ]]/1000</f>
        <v>141.27265660240639</v>
      </c>
    </row>
    <row r="280" spans="1:3" x14ac:dyDescent="0.25">
      <c r="A280" s="9" t="s">
        <v>231</v>
      </c>
      <c r="B280" s="12">
        <v>136446.35720917399</v>
      </c>
      <c r="C280">
        <f>SAFADModel_final_000032[[#This Row],[Whole Building:Facility Total Electric Demand Power '[W'](Hourly) ]]/1000</f>
        <v>136.44635720917398</v>
      </c>
    </row>
    <row r="281" spans="1:3" x14ac:dyDescent="0.25">
      <c r="A281" s="9" t="s">
        <v>232</v>
      </c>
      <c r="B281" s="12">
        <v>124245.76594317803</v>
      </c>
      <c r="C281">
        <f>SAFADModel_final_000032[[#This Row],[Whole Building:Facility Total Electric Demand Power '[W'](Hourly) ]]/1000</f>
        <v>124.24576594317803</v>
      </c>
    </row>
    <row r="282" spans="1:3" x14ac:dyDescent="0.25">
      <c r="A282" s="9" t="s">
        <v>233</v>
      </c>
      <c r="B282" s="12">
        <v>110690.90385558875</v>
      </c>
      <c r="C282">
        <f>SAFADModel_final_000032[[#This Row],[Whole Building:Facility Total Electric Demand Power '[W'](Hourly) ]]/1000</f>
        <v>110.69090385558876</v>
      </c>
    </row>
    <row r="283" spans="1:3" x14ac:dyDescent="0.25">
      <c r="A283" s="9" t="s">
        <v>234</v>
      </c>
      <c r="B283" s="12">
        <v>45238.823776011668</v>
      </c>
      <c r="C283">
        <f>SAFADModel_final_000032[[#This Row],[Whole Building:Facility Total Electric Demand Power '[W'](Hourly) ]]/1000</f>
        <v>45.238823776011671</v>
      </c>
    </row>
    <row r="284" spans="1:3" x14ac:dyDescent="0.25">
      <c r="A284" s="9" t="s">
        <v>235</v>
      </c>
      <c r="B284" s="12">
        <v>24945.066749493319</v>
      </c>
      <c r="C284">
        <f>SAFADModel_final_000032[[#This Row],[Whole Building:Facility Total Electric Demand Power '[W'](Hourly) ]]/1000</f>
        <v>24.945066749493318</v>
      </c>
    </row>
    <row r="285" spans="1:3" x14ac:dyDescent="0.25">
      <c r="A285" s="9" t="s">
        <v>236</v>
      </c>
      <c r="B285" s="12">
        <v>16230.791885500768</v>
      </c>
      <c r="C285">
        <f>SAFADModel_final_000032[[#This Row],[Whole Building:Facility Total Electric Demand Power '[W'](Hourly) ]]/1000</f>
        <v>16.230791885500768</v>
      </c>
    </row>
    <row r="286" spans="1:3" x14ac:dyDescent="0.25">
      <c r="A286" s="9" t="s">
        <v>237</v>
      </c>
      <c r="B286" s="12">
        <v>11518.54353354076</v>
      </c>
      <c r="C286">
        <f>SAFADModel_final_000032[[#This Row],[Whole Building:Facility Total Electric Demand Power '[W'](Hourly) ]]/1000</f>
        <v>11.518543533540759</v>
      </c>
    </row>
    <row r="287" spans="1:3" x14ac:dyDescent="0.25">
      <c r="A287" s="9" t="s">
        <v>238</v>
      </c>
      <c r="B287" s="12">
        <v>6836.1133642015784</v>
      </c>
      <c r="C287">
        <f>SAFADModel_final_000032[[#This Row],[Whole Building:Facility Total Electric Demand Power '[W'](Hourly) ]]/1000</f>
        <v>6.8361133642015783</v>
      </c>
    </row>
    <row r="288" spans="1:3" x14ac:dyDescent="0.25">
      <c r="A288" s="9" t="s">
        <v>239</v>
      </c>
      <c r="B288" s="12">
        <v>6835.5133447228282</v>
      </c>
      <c r="C288">
        <f>SAFADModel_final_000032[[#This Row],[Whole Building:Facility Total Electric Demand Power '[W'](Hourly) ]]/1000</f>
        <v>6.8355133447228278</v>
      </c>
    </row>
    <row r="289" spans="1:3" x14ac:dyDescent="0.25">
      <c r="A289" s="9" t="s">
        <v>240</v>
      </c>
      <c r="B289" s="12">
        <v>6816.9297761399421</v>
      </c>
      <c r="C289">
        <f>SAFADModel_final_000032[[#This Row],[Whole Building:Facility Total Electric Demand Power '[W'](Hourly) ]]/1000</f>
        <v>6.8169297761399417</v>
      </c>
    </row>
    <row r="290" spans="1:3" x14ac:dyDescent="0.25">
      <c r="A290" s="9" t="s">
        <v>581</v>
      </c>
      <c r="B290" s="12">
        <v>6763.3584140934154</v>
      </c>
      <c r="C290">
        <f>SAFADModel_final_000032[[#This Row],[Whole Building:Facility Total Electric Demand Power '[W'](Hourly) ]]/1000</f>
        <v>6.7633584140934158</v>
      </c>
    </row>
    <row r="291" spans="1:3" x14ac:dyDescent="0.25">
      <c r="A291" s="9" t="s">
        <v>582</v>
      </c>
      <c r="B291" s="12">
        <v>6700.3850788272766</v>
      </c>
      <c r="C291">
        <f>SAFADModel_final_000032[[#This Row],[Whole Building:Facility Total Electric Demand Power '[W'](Hourly) ]]/1000</f>
        <v>6.700385078827277</v>
      </c>
    </row>
    <row r="292" spans="1:3" x14ac:dyDescent="0.25">
      <c r="A292" s="9" t="s">
        <v>583</v>
      </c>
      <c r="B292" s="12">
        <v>6658.4242485684435</v>
      </c>
      <c r="C292">
        <f>SAFADModel_final_000032[[#This Row],[Whole Building:Facility Total Electric Demand Power '[W'](Hourly) ]]/1000</f>
        <v>6.6584242485684433</v>
      </c>
    </row>
    <row r="293" spans="1:3" x14ac:dyDescent="0.25">
      <c r="A293" s="9" t="s">
        <v>584</v>
      </c>
      <c r="B293" s="12">
        <v>6639.3101337252547</v>
      </c>
      <c r="C293">
        <f>SAFADModel_final_000032[[#This Row],[Whole Building:Facility Total Electric Demand Power '[W'](Hourly) ]]/1000</f>
        <v>6.6393101337252549</v>
      </c>
    </row>
    <row r="294" spans="1:3" x14ac:dyDescent="0.25">
      <c r="A294" s="9" t="s">
        <v>585</v>
      </c>
      <c r="B294" s="12">
        <v>6628.4432856497724</v>
      </c>
      <c r="C294">
        <f>SAFADModel_final_000032[[#This Row],[Whole Building:Facility Total Electric Demand Power '[W'](Hourly) ]]/1000</f>
        <v>6.6284432856497721</v>
      </c>
    </row>
    <row r="295" spans="1:3" x14ac:dyDescent="0.25">
      <c r="A295" s="9" t="s">
        <v>586</v>
      </c>
      <c r="B295" s="12">
        <v>6647.9459016518813</v>
      </c>
      <c r="C295">
        <f>SAFADModel_final_000032[[#This Row],[Whole Building:Facility Total Electric Demand Power '[W'](Hourly) ]]/1000</f>
        <v>6.6479459016518812</v>
      </c>
    </row>
    <row r="296" spans="1:3" x14ac:dyDescent="0.25">
      <c r="A296" s="9" t="s">
        <v>587</v>
      </c>
      <c r="B296" s="12">
        <v>6719.9070019508936</v>
      </c>
      <c r="C296">
        <f>SAFADModel_final_000032[[#This Row],[Whole Building:Facility Total Electric Demand Power '[W'](Hourly) ]]/1000</f>
        <v>6.7199070019508937</v>
      </c>
    </row>
    <row r="297" spans="1:3" x14ac:dyDescent="0.25">
      <c r="A297" s="9" t="s">
        <v>588</v>
      </c>
      <c r="B297" s="12">
        <v>6806.2253298651995</v>
      </c>
      <c r="C297">
        <f>SAFADModel_final_000032[[#This Row],[Whole Building:Facility Total Electric Demand Power '[W'](Hourly) ]]/1000</f>
        <v>6.8062253298651996</v>
      </c>
    </row>
    <row r="298" spans="1:3" x14ac:dyDescent="0.25">
      <c r="A298" s="9" t="s">
        <v>589</v>
      </c>
      <c r="B298" s="12">
        <v>44554.831021158367</v>
      </c>
      <c r="C298">
        <f>SAFADModel_final_000032[[#This Row],[Whole Building:Facility Total Electric Demand Power '[W'](Hourly) ]]/1000</f>
        <v>44.554831021158364</v>
      </c>
    </row>
    <row r="299" spans="1:3" x14ac:dyDescent="0.25">
      <c r="A299" s="9" t="s">
        <v>590</v>
      </c>
      <c r="B299" s="12">
        <v>64400.364530956627</v>
      </c>
      <c r="C299">
        <f>SAFADModel_final_000032[[#This Row],[Whole Building:Facility Total Electric Demand Power '[W'](Hourly) ]]/1000</f>
        <v>64.400364530956622</v>
      </c>
    </row>
    <row r="300" spans="1:3" x14ac:dyDescent="0.25">
      <c r="A300" s="9" t="s">
        <v>591</v>
      </c>
      <c r="B300" s="12">
        <v>73586.749534225964</v>
      </c>
      <c r="C300">
        <f>SAFADModel_final_000032[[#This Row],[Whole Building:Facility Total Electric Demand Power '[W'](Hourly) ]]/1000</f>
        <v>73.586749534225959</v>
      </c>
    </row>
    <row r="301" spans="1:3" x14ac:dyDescent="0.25">
      <c r="A301" s="9" t="s">
        <v>592</v>
      </c>
      <c r="B301" s="12">
        <v>66201.000964028426</v>
      </c>
      <c r="C301">
        <f>SAFADModel_final_000032[[#This Row],[Whole Building:Facility Total Electric Demand Power '[W'](Hourly) ]]/1000</f>
        <v>66.201000964028424</v>
      </c>
    </row>
    <row r="302" spans="1:3" x14ac:dyDescent="0.25">
      <c r="A302" s="9" t="s">
        <v>593</v>
      </c>
      <c r="B302" s="12">
        <v>53266.089625311899</v>
      </c>
      <c r="C302">
        <f>SAFADModel_final_000032[[#This Row],[Whole Building:Facility Total Electric Demand Power '[W'](Hourly) ]]/1000</f>
        <v>53.266089625311899</v>
      </c>
    </row>
    <row r="303" spans="1:3" x14ac:dyDescent="0.25">
      <c r="A303" s="9" t="s">
        <v>594</v>
      </c>
      <c r="B303" s="12">
        <v>48991.088898587368</v>
      </c>
      <c r="C303">
        <f>SAFADModel_final_000032[[#This Row],[Whole Building:Facility Total Electric Demand Power '[W'](Hourly) ]]/1000</f>
        <v>48.991088898587371</v>
      </c>
    </row>
    <row r="304" spans="1:3" x14ac:dyDescent="0.25">
      <c r="A304" s="9" t="s">
        <v>595</v>
      </c>
      <c r="B304" s="12">
        <v>49088.329831889947</v>
      </c>
      <c r="C304">
        <f>SAFADModel_final_000032[[#This Row],[Whole Building:Facility Total Electric Demand Power '[W'](Hourly) ]]/1000</f>
        <v>49.088329831889943</v>
      </c>
    </row>
    <row r="305" spans="1:3" x14ac:dyDescent="0.25">
      <c r="A305" s="9" t="s">
        <v>596</v>
      </c>
      <c r="B305" s="12">
        <v>43778.534300843778</v>
      </c>
      <c r="C305">
        <f>SAFADModel_final_000032[[#This Row],[Whole Building:Facility Total Electric Demand Power '[W'](Hourly) ]]/1000</f>
        <v>43.778534300843781</v>
      </c>
    </row>
    <row r="306" spans="1:3" x14ac:dyDescent="0.25">
      <c r="A306" s="9" t="s">
        <v>597</v>
      </c>
      <c r="B306" s="12">
        <v>36474.003727897965</v>
      </c>
      <c r="C306">
        <f>SAFADModel_final_000032[[#This Row],[Whole Building:Facility Total Electric Demand Power '[W'](Hourly) ]]/1000</f>
        <v>36.474003727897966</v>
      </c>
    </row>
    <row r="307" spans="1:3" x14ac:dyDescent="0.25">
      <c r="A307" s="9" t="s">
        <v>598</v>
      </c>
      <c r="B307" s="12">
        <v>30479.875982731621</v>
      </c>
      <c r="C307">
        <f>SAFADModel_final_000032[[#This Row],[Whole Building:Facility Total Electric Demand Power '[W'](Hourly) ]]/1000</f>
        <v>30.47987598273162</v>
      </c>
    </row>
    <row r="308" spans="1:3" x14ac:dyDescent="0.25">
      <c r="A308" s="9" t="s">
        <v>599</v>
      </c>
      <c r="B308" s="12">
        <v>23826.64048909277</v>
      </c>
      <c r="C308">
        <f>SAFADModel_final_000032[[#This Row],[Whole Building:Facility Total Electric Demand Power '[W'](Hourly) ]]/1000</f>
        <v>23.826640489092771</v>
      </c>
    </row>
    <row r="309" spans="1:3" x14ac:dyDescent="0.25">
      <c r="A309" s="9" t="s">
        <v>600</v>
      </c>
      <c r="B309" s="12">
        <v>13620.503156883067</v>
      </c>
      <c r="C309">
        <f>SAFADModel_final_000032[[#This Row],[Whole Building:Facility Total Electric Demand Power '[W'](Hourly) ]]/1000</f>
        <v>13.620503156883068</v>
      </c>
    </row>
    <row r="310" spans="1:3" x14ac:dyDescent="0.25">
      <c r="A310" s="9" t="s">
        <v>601</v>
      </c>
      <c r="B310" s="12">
        <v>12362.250426275203</v>
      </c>
      <c r="C310">
        <f>SAFADModel_final_000032[[#This Row],[Whole Building:Facility Total Electric Demand Power '[W'](Hourly) ]]/1000</f>
        <v>12.362250426275203</v>
      </c>
    </row>
    <row r="311" spans="1:3" x14ac:dyDescent="0.25">
      <c r="A311" s="9" t="s">
        <v>602</v>
      </c>
      <c r="B311" s="12">
        <v>6851.0476104313866</v>
      </c>
      <c r="C311">
        <f>SAFADModel_final_000032[[#This Row],[Whole Building:Facility Total Electric Demand Power '[W'](Hourly) ]]/1000</f>
        <v>6.8510476104313867</v>
      </c>
    </row>
    <row r="312" spans="1:3" x14ac:dyDescent="0.25">
      <c r="A312" s="9" t="s">
        <v>603</v>
      </c>
      <c r="B312" s="12">
        <v>6832.3133166178513</v>
      </c>
      <c r="C312">
        <f>SAFADModel_final_000032[[#This Row],[Whole Building:Facility Total Electric Demand Power '[W'](Hourly) ]]/1000</f>
        <v>6.8323133166178511</v>
      </c>
    </row>
    <row r="313" spans="1:3" x14ac:dyDescent="0.25">
      <c r="A313" s="9" t="s">
        <v>604</v>
      </c>
      <c r="B313" s="12">
        <v>6827.0325997641557</v>
      </c>
      <c r="C313">
        <f>SAFADModel_final_000032[[#This Row],[Whole Building:Facility Total Electric Demand Power '[W'](Hourly) ]]/1000</f>
        <v>6.8270325997641557</v>
      </c>
    </row>
    <row r="314" spans="1:3" x14ac:dyDescent="0.25">
      <c r="A314" s="9" t="s">
        <v>605</v>
      </c>
      <c r="B314" s="12">
        <v>6817.0024019375678</v>
      </c>
      <c r="C314">
        <f>SAFADModel_final_000032[[#This Row],[Whole Building:Facility Total Electric Demand Power '[W'](Hourly) ]]/1000</f>
        <v>6.8170024019375681</v>
      </c>
    </row>
    <row r="315" spans="1:3" x14ac:dyDescent="0.25">
      <c r="A315" s="9" t="s">
        <v>606</v>
      </c>
      <c r="B315" s="12">
        <v>6808.7208037369228</v>
      </c>
      <c r="C315">
        <f>SAFADModel_final_000032[[#This Row],[Whole Building:Facility Total Electric Demand Power '[W'](Hourly) ]]/1000</f>
        <v>6.8087208037369225</v>
      </c>
    </row>
    <row r="316" spans="1:3" x14ac:dyDescent="0.25">
      <c r="A316" s="9" t="s">
        <v>607</v>
      </c>
      <c r="B316" s="12">
        <v>6797.7433862051957</v>
      </c>
      <c r="C316">
        <f>SAFADModel_final_000032[[#This Row],[Whole Building:Facility Total Electric Demand Power '[W'](Hourly) ]]/1000</f>
        <v>6.7977433862051955</v>
      </c>
    </row>
    <row r="317" spans="1:3" x14ac:dyDescent="0.25">
      <c r="A317" s="9" t="s">
        <v>608</v>
      </c>
      <c r="B317" s="12">
        <v>6775.7149115820866</v>
      </c>
      <c r="C317">
        <f>SAFADModel_final_000032[[#This Row],[Whole Building:Facility Total Electric Demand Power '[W'](Hourly) ]]/1000</f>
        <v>6.7757149115820869</v>
      </c>
    </row>
    <row r="318" spans="1:3" x14ac:dyDescent="0.25">
      <c r="A318" s="9" t="s">
        <v>609</v>
      </c>
      <c r="B318" s="12">
        <v>6746.4857499237332</v>
      </c>
      <c r="C318">
        <f>SAFADModel_final_000032[[#This Row],[Whole Building:Facility Total Electric Demand Power '[W'](Hourly) ]]/1000</f>
        <v>6.7464857499237336</v>
      </c>
    </row>
    <row r="319" spans="1:3" x14ac:dyDescent="0.25">
      <c r="A319" s="9" t="s">
        <v>610</v>
      </c>
      <c r="B319" s="12">
        <v>6745.4683087813173</v>
      </c>
      <c r="C319">
        <f>SAFADModel_final_000032[[#This Row],[Whole Building:Facility Total Electric Demand Power '[W'](Hourly) ]]/1000</f>
        <v>6.7454683087813176</v>
      </c>
    </row>
    <row r="320" spans="1:3" x14ac:dyDescent="0.25">
      <c r="A320" s="9" t="s">
        <v>611</v>
      </c>
      <c r="B320" s="12">
        <v>6773.3675692300594</v>
      </c>
      <c r="C320">
        <f>SAFADModel_final_000032[[#This Row],[Whole Building:Facility Total Electric Demand Power '[W'](Hourly) ]]/1000</f>
        <v>6.773367569230059</v>
      </c>
    </row>
    <row r="321" spans="1:3" x14ac:dyDescent="0.25">
      <c r="A321" s="9" t="s">
        <v>612</v>
      </c>
      <c r="B321" s="12">
        <v>6815.4747200073361</v>
      </c>
      <c r="C321">
        <f>SAFADModel_final_000032[[#This Row],[Whole Building:Facility Total Electric Demand Power '[W'](Hourly) ]]/1000</f>
        <v>6.8154747200073365</v>
      </c>
    </row>
    <row r="322" spans="1:3" x14ac:dyDescent="0.25">
      <c r="A322" s="9" t="s">
        <v>613</v>
      </c>
      <c r="B322" s="12">
        <v>6855.8134682906011</v>
      </c>
      <c r="C322">
        <f>SAFADModel_final_000032[[#This Row],[Whole Building:Facility Total Electric Demand Power '[W'](Hourly) ]]/1000</f>
        <v>6.8558134682906013</v>
      </c>
    </row>
    <row r="323" spans="1:3" x14ac:dyDescent="0.25">
      <c r="A323" s="9" t="s">
        <v>614</v>
      </c>
      <c r="B323" s="12">
        <v>6896.5493756488249</v>
      </c>
      <c r="C323">
        <f>SAFADModel_final_000032[[#This Row],[Whole Building:Facility Total Electric Demand Power '[W'](Hourly) ]]/1000</f>
        <v>6.8965493756488252</v>
      </c>
    </row>
    <row r="324" spans="1:3" x14ac:dyDescent="0.25">
      <c r="A324" s="9" t="s">
        <v>615</v>
      </c>
      <c r="B324" s="12">
        <v>6930.726310815804</v>
      </c>
      <c r="C324">
        <f>SAFADModel_final_000032[[#This Row],[Whole Building:Facility Total Electric Demand Power '[W'](Hourly) ]]/1000</f>
        <v>6.9307263108158041</v>
      </c>
    </row>
    <row r="325" spans="1:3" x14ac:dyDescent="0.25">
      <c r="A325" s="9" t="s">
        <v>616</v>
      </c>
      <c r="B325" s="12">
        <v>6964.0950775365973</v>
      </c>
      <c r="C325">
        <f>SAFADModel_final_000032[[#This Row],[Whole Building:Facility Total Electric Demand Power '[W'](Hourly) ]]/1000</f>
        <v>6.9640950775365971</v>
      </c>
    </row>
    <row r="326" spans="1:3" x14ac:dyDescent="0.25">
      <c r="A326" s="9" t="s">
        <v>617</v>
      </c>
      <c r="B326" s="12">
        <v>6990.6893454721903</v>
      </c>
      <c r="C326">
        <f>SAFADModel_final_000032[[#This Row],[Whole Building:Facility Total Electric Demand Power '[W'](Hourly) ]]/1000</f>
        <v>6.9906893454721901</v>
      </c>
    </row>
    <row r="327" spans="1:3" x14ac:dyDescent="0.25">
      <c r="A327" s="9" t="s">
        <v>618</v>
      </c>
      <c r="B327" s="12">
        <v>7003.5715101272908</v>
      </c>
      <c r="C327">
        <f>SAFADModel_final_000032[[#This Row],[Whole Building:Facility Total Electric Demand Power '[W'](Hourly) ]]/1000</f>
        <v>7.0035715101272906</v>
      </c>
    </row>
    <row r="328" spans="1:3" x14ac:dyDescent="0.25">
      <c r="A328" s="9" t="s">
        <v>619</v>
      </c>
      <c r="B328" s="12">
        <v>6994.1762123995568</v>
      </c>
      <c r="C328">
        <f>SAFADModel_final_000032[[#This Row],[Whole Building:Facility Total Electric Demand Power '[W'](Hourly) ]]/1000</f>
        <v>6.994176212399557</v>
      </c>
    </row>
    <row r="329" spans="1:3" x14ac:dyDescent="0.25">
      <c r="A329" s="9" t="s">
        <v>620</v>
      </c>
      <c r="B329" s="12">
        <v>6968.0754448614789</v>
      </c>
      <c r="C329">
        <f>SAFADModel_final_000032[[#This Row],[Whole Building:Facility Total Electric Demand Power '[W'](Hourly) ]]/1000</f>
        <v>6.968075444861479</v>
      </c>
    </row>
    <row r="330" spans="1:3" x14ac:dyDescent="0.25">
      <c r="A330" s="9" t="s">
        <v>621</v>
      </c>
      <c r="B330" s="12">
        <v>6936.9110257788152</v>
      </c>
      <c r="C330">
        <f>SAFADModel_final_000032[[#This Row],[Whole Building:Facility Total Electric Demand Power '[W'](Hourly) ]]/1000</f>
        <v>6.9369110257788149</v>
      </c>
    </row>
    <row r="331" spans="1:3" x14ac:dyDescent="0.25">
      <c r="A331" s="9" t="s">
        <v>622</v>
      </c>
      <c r="B331" s="12">
        <v>6895.8030938082729</v>
      </c>
      <c r="C331">
        <f>SAFADModel_final_000032[[#This Row],[Whole Building:Facility Total Electric Demand Power '[W'](Hourly) ]]/1000</f>
        <v>6.8958030938082731</v>
      </c>
    </row>
    <row r="332" spans="1:3" x14ac:dyDescent="0.25">
      <c r="A332" s="9" t="s">
        <v>623</v>
      </c>
      <c r="B332" s="12">
        <v>6864.9785681178046</v>
      </c>
      <c r="C332">
        <f>SAFADModel_final_000032[[#This Row],[Whole Building:Facility Total Electric Demand Power '[W'](Hourly) ]]/1000</f>
        <v>6.8649785681178042</v>
      </c>
    </row>
    <row r="333" spans="1:3" x14ac:dyDescent="0.25">
      <c r="A333" s="9" t="s">
        <v>624</v>
      </c>
      <c r="B333" s="12">
        <v>6840.0932918297003</v>
      </c>
      <c r="C333">
        <f>SAFADModel_final_000032[[#This Row],[Whole Building:Facility Total Electric Demand Power '[W'](Hourly) ]]/1000</f>
        <v>6.8400932918297004</v>
      </c>
    </row>
    <row r="334" spans="1:3" x14ac:dyDescent="0.25">
      <c r="A334" s="9" t="s">
        <v>625</v>
      </c>
      <c r="B334" s="12">
        <v>6824.9122652292863</v>
      </c>
      <c r="C334">
        <f>SAFADModel_final_000032[[#This Row],[Whole Building:Facility Total Electric Demand Power '[W'](Hourly) ]]/1000</f>
        <v>6.824912265229286</v>
      </c>
    </row>
    <row r="335" spans="1:3" x14ac:dyDescent="0.25">
      <c r="A335" s="9" t="s">
        <v>626</v>
      </c>
      <c r="B335" s="12">
        <v>6822.0064711571367</v>
      </c>
      <c r="C335">
        <f>SAFADModel_final_000032[[#This Row],[Whole Building:Facility Total Electric Demand Power '[W'](Hourly) ]]/1000</f>
        <v>6.8220064711571364</v>
      </c>
    </row>
    <row r="336" spans="1:3" x14ac:dyDescent="0.25">
      <c r="A336" s="9" t="s">
        <v>627</v>
      </c>
      <c r="B336" s="12">
        <v>6822.1112668461355</v>
      </c>
      <c r="C336">
        <f>SAFADModel_final_000032[[#This Row],[Whole Building:Facility Total Electric Demand Power '[W'](Hourly) ]]/1000</f>
        <v>6.8221112668461359</v>
      </c>
    </row>
    <row r="337" spans="1:3" x14ac:dyDescent="0.25">
      <c r="A337" s="9" t="s">
        <v>628</v>
      </c>
      <c r="B337" s="12">
        <v>6815.9611911951679</v>
      </c>
      <c r="C337">
        <f>SAFADModel_final_000032[[#This Row],[Whole Building:Facility Total Electric Demand Power '[W'](Hourly) ]]/1000</f>
        <v>6.8159611911951679</v>
      </c>
    </row>
    <row r="338" spans="1:3" x14ac:dyDescent="0.25">
      <c r="A338" s="9" t="s">
        <v>241</v>
      </c>
      <c r="B338" s="12">
        <v>6804.4244977055396</v>
      </c>
      <c r="C338">
        <f>SAFADModel_final_000032[[#This Row],[Whole Building:Facility Total Electric Demand Power '[W'](Hourly) ]]/1000</f>
        <v>6.8044244977055399</v>
      </c>
    </row>
    <row r="339" spans="1:3" x14ac:dyDescent="0.25">
      <c r="A339" s="9" t="s">
        <v>242</v>
      </c>
      <c r="B339" s="12">
        <v>6796.8072196049716</v>
      </c>
      <c r="C339">
        <f>SAFADModel_final_000032[[#This Row],[Whole Building:Facility Total Electric Demand Power '[W'](Hourly) ]]/1000</f>
        <v>6.7968072196049718</v>
      </c>
    </row>
    <row r="340" spans="1:3" x14ac:dyDescent="0.25">
      <c r="A340" s="9" t="s">
        <v>243</v>
      </c>
      <c r="B340" s="12">
        <v>6778.3269237055792</v>
      </c>
      <c r="C340">
        <f>SAFADModel_final_000032[[#This Row],[Whole Building:Facility Total Electric Demand Power '[W'](Hourly) ]]/1000</f>
        <v>6.7783269237055794</v>
      </c>
    </row>
    <row r="341" spans="1:3" x14ac:dyDescent="0.25">
      <c r="A341" s="9" t="s">
        <v>244</v>
      </c>
      <c r="B341" s="12">
        <v>6757.2488019739758</v>
      </c>
      <c r="C341">
        <f>SAFADModel_final_000032[[#This Row],[Whole Building:Facility Total Electric Demand Power '[W'](Hourly) ]]/1000</f>
        <v>6.7572488019739758</v>
      </c>
    </row>
    <row r="342" spans="1:3" x14ac:dyDescent="0.25">
      <c r="A342" s="9" t="s">
        <v>245</v>
      </c>
      <c r="B342" s="12">
        <v>6736.5802673935223</v>
      </c>
      <c r="C342">
        <f>SAFADModel_final_000032[[#This Row],[Whole Building:Facility Total Electric Demand Power '[W'](Hourly) ]]/1000</f>
        <v>6.7365802673935224</v>
      </c>
    </row>
    <row r="343" spans="1:3" x14ac:dyDescent="0.25">
      <c r="A343" s="9" t="s">
        <v>246</v>
      </c>
      <c r="B343" s="12">
        <v>6734.9810370842388</v>
      </c>
      <c r="C343">
        <f>SAFADModel_final_000032[[#This Row],[Whole Building:Facility Total Electric Demand Power '[W'](Hourly) ]]/1000</f>
        <v>6.7349810370842391</v>
      </c>
    </row>
    <row r="344" spans="1:3" x14ac:dyDescent="0.25">
      <c r="A344" s="9" t="s">
        <v>247</v>
      </c>
      <c r="B344" s="12">
        <v>6747.4883109899938</v>
      </c>
      <c r="C344">
        <f>SAFADModel_final_000032[[#This Row],[Whole Building:Facility Total Electric Demand Power '[W'](Hourly) ]]/1000</f>
        <v>6.7474883109899935</v>
      </c>
    </row>
    <row r="345" spans="1:3" x14ac:dyDescent="0.25">
      <c r="A345" s="9" t="s">
        <v>248</v>
      </c>
      <c r="B345" s="12">
        <v>23942.240029952547</v>
      </c>
      <c r="C345">
        <f>SAFADModel_final_000032[[#This Row],[Whole Building:Facility Total Electric Demand Power '[W'](Hourly) ]]/1000</f>
        <v>23.942240029952547</v>
      </c>
    </row>
    <row r="346" spans="1:3" x14ac:dyDescent="0.25">
      <c r="A346" s="9" t="s">
        <v>249</v>
      </c>
      <c r="B346" s="12">
        <v>62695.749221736653</v>
      </c>
      <c r="C346">
        <f>SAFADModel_final_000032[[#This Row],[Whole Building:Facility Total Electric Demand Power '[W'](Hourly) ]]/1000</f>
        <v>62.695749221736655</v>
      </c>
    </row>
    <row r="347" spans="1:3" x14ac:dyDescent="0.25">
      <c r="A347" s="9" t="s">
        <v>250</v>
      </c>
      <c r="B347" s="12">
        <v>95014.871963479789</v>
      </c>
      <c r="C347">
        <f>SAFADModel_final_000032[[#This Row],[Whole Building:Facility Total Electric Demand Power '[W'](Hourly) ]]/1000</f>
        <v>95.014871963479791</v>
      </c>
    </row>
    <row r="348" spans="1:3" x14ac:dyDescent="0.25">
      <c r="A348" s="9" t="s">
        <v>251</v>
      </c>
      <c r="B348" s="12">
        <v>99044.744492584883</v>
      </c>
      <c r="C348">
        <f>SAFADModel_final_000032[[#This Row],[Whole Building:Facility Total Electric Demand Power '[W'](Hourly) ]]/1000</f>
        <v>99.044744492584883</v>
      </c>
    </row>
    <row r="349" spans="1:3" x14ac:dyDescent="0.25">
      <c r="A349" s="9" t="s">
        <v>252</v>
      </c>
      <c r="B349" s="12">
        <v>139342.55042717978</v>
      </c>
      <c r="C349">
        <f>SAFADModel_final_000032[[#This Row],[Whole Building:Facility Total Electric Demand Power '[W'](Hourly) ]]/1000</f>
        <v>139.34255042717979</v>
      </c>
    </row>
    <row r="350" spans="1:3" x14ac:dyDescent="0.25">
      <c r="A350" s="9" t="s">
        <v>253</v>
      </c>
      <c r="B350" s="12">
        <v>136437.97983043152</v>
      </c>
      <c r="C350">
        <f>SAFADModel_final_000032[[#This Row],[Whole Building:Facility Total Electric Demand Power '[W'](Hourly) ]]/1000</f>
        <v>136.43797983043152</v>
      </c>
    </row>
    <row r="351" spans="1:3" x14ac:dyDescent="0.25">
      <c r="A351" s="9" t="s">
        <v>254</v>
      </c>
      <c r="B351" s="12">
        <v>139138.58677643046</v>
      </c>
      <c r="C351">
        <f>SAFADModel_final_000032[[#This Row],[Whole Building:Facility Total Electric Demand Power '[W'](Hourly) ]]/1000</f>
        <v>139.13858677643046</v>
      </c>
    </row>
    <row r="352" spans="1:3" x14ac:dyDescent="0.25">
      <c r="A352" s="9" t="s">
        <v>255</v>
      </c>
      <c r="B352" s="12">
        <v>145196.4061720467</v>
      </c>
      <c r="C352">
        <f>SAFADModel_final_000032[[#This Row],[Whole Building:Facility Total Electric Demand Power '[W'](Hourly) ]]/1000</f>
        <v>145.19640617204669</v>
      </c>
    </row>
    <row r="353" spans="1:3" x14ac:dyDescent="0.25">
      <c r="A353" s="9" t="s">
        <v>256</v>
      </c>
      <c r="B353" s="12">
        <v>138068.86526664661</v>
      </c>
      <c r="C353">
        <f>SAFADModel_final_000032[[#This Row],[Whole Building:Facility Total Electric Demand Power '[W'](Hourly) ]]/1000</f>
        <v>138.06886526664661</v>
      </c>
    </row>
    <row r="354" spans="1:3" x14ac:dyDescent="0.25">
      <c r="A354" s="9" t="s">
        <v>257</v>
      </c>
      <c r="B354" s="12">
        <v>124719.60283565125</v>
      </c>
      <c r="C354">
        <f>SAFADModel_final_000032[[#This Row],[Whole Building:Facility Total Electric Demand Power '[W'](Hourly) ]]/1000</f>
        <v>124.71960283565126</v>
      </c>
    </row>
    <row r="355" spans="1:3" x14ac:dyDescent="0.25">
      <c r="A355" s="9" t="s">
        <v>258</v>
      </c>
      <c r="B355" s="12">
        <v>43366.733085060019</v>
      </c>
      <c r="C355">
        <f>SAFADModel_final_000032[[#This Row],[Whole Building:Facility Total Electric Demand Power '[W'](Hourly) ]]/1000</f>
        <v>43.366733085060019</v>
      </c>
    </row>
    <row r="356" spans="1:3" x14ac:dyDescent="0.25">
      <c r="A356" s="9" t="s">
        <v>259</v>
      </c>
      <c r="B356" s="12">
        <v>21420.829871137354</v>
      </c>
      <c r="C356">
        <f>SAFADModel_final_000032[[#This Row],[Whole Building:Facility Total Electric Demand Power '[W'](Hourly) ]]/1000</f>
        <v>21.420829871137354</v>
      </c>
    </row>
    <row r="357" spans="1:3" x14ac:dyDescent="0.25">
      <c r="A357" s="9" t="s">
        <v>260</v>
      </c>
      <c r="B357" s="12">
        <v>9342.8827393359334</v>
      </c>
      <c r="C357">
        <f>SAFADModel_final_000032[[#This Row],[Whole Building:Facility Total Electric Demand Power '[W'](Hourly) ]]/1000</f>
        <v>9.3428827393359342</v>
      </c>
    </row>
    <row r="358" spans="1:3" x14ac:dyDescent="0.25">
      <c r="A358" s="9" t="s">
        <v>261</v>
      </c>
      <c r="B358" s="12">
        <v>7247.1569631122338</v>
      </c>
      <c r="C358">
        <f>SAFADModel_final_000032[[#This Row],[Whole Building:Facility Total Electric Demand Power '[W'](Hourly) ]]/1000</f>
        <v>7.2471569631122339</v>
      </c>
    </row>
    <row r="359" spans="1:3" x14ac:dyDescent="0.25">
      <c r="A359" s="9" t="s">
        <v>262</v>
      </c>
      <c r="B359" s="12">
        <v>6837.0238628377074</v>
      </c>
      <c r="C359">
        <f>SAFADModel_final_000032[[#This Row],[Whole Building:Facility Total Electric Demand Power '[W'](Hourly) ]]/1000</f>
        <v>6.8370238628377074</v>
      </c>
    </row>
    <row r="360" spans="1:3" x14ac:dyDescent="0.25">
      <c r="A360" s="9" t="s">
        <v>263</v>
      </c>
      <c r="B360" s="12">
        <v>6840.7338875892901</v>
      </c>
      <c r="C360">
        <f>SAFADModel_final_000032[[#This Row],[Whole Building:Facility Total Electric Demand Power '[W'](Hourly) ]]/1000</f>
        <v>6.8407338875892902</v>
      </c>
    </row>
    <row r="361" spans="1:3" x14ac:dyDescent="0.25">
      <c r="A361" s="9" t="s">
        <v>264</v>
      </c>
      <c r="B361" s="12">
        <v>6830.3067101601382</v>
      </c>
      <c r="C361">
        <f>SAFADModel_final_000032[[#This Row],[Whole Building:Facility Total Electric Demand Power '[W'](Hourly) ]]/1000</f>
        <v>6.830306710160138</v>
      </c>
    </row>
    <row r="362" spans="1:3" x14ac:dyDescent="0.25">
      <c r="A362" s="9" t="s">
        <v>265</v>
      </c>
      <c r="B362" s="12">
        <v>6791.2250621041867</v>
      </c>
      <c r="C362">
        <f>SAFADModel_final_000032[[#This Row],[Whole Building:Facility Total Electric Demand Power '[W'](Hourly) ]]/1000</f>
        <v>6.7912250621041865</v>
      </c>
    </row>
    <row r="363" spans="1:3" x14ac:dyDescent="0.25">
      <c r="A363" s="9" t="s">
        <v>266</v>
      </c>
      <c r="B363" s="12">
        <v>6744.8872542943709</v>
      </c>
      <c r="C363">
        <f>SAFADModel_final_000032[[#This Row],[Whole Building:Facility Total Electric Demand Power '[W'](Hourly) ]]/1000</f>
        <v>6.7448872542943707</v>
      </c>
    </row>
    <row r="364" spans="1:3" x14ac:dyDescent="0.25">
      <c r="A364" s="9" t="s">
        <v>267</v>
      </c>
      <c r="B364" s="12">
        <v>6709.5831927392546</v>
      </c>
      <c r="C364">
        <f>SAFADModel_final_000032[[#This Row],[Whole Building:Facility Total Electric Demand Power '[W'](Hourly) ]]/1000</f>
        <v>6.7095831927392542</v>
      </c>
    </row>
    <row r="365" spans="1:3" x14ac:dyDescent="0.25">
      <c r="A365" s="9" t="s">
        <v>268</v>
      </c>
      <c r="B365" s="12">
        <v>6705.4505166690224</v>
      </c>
      <c r="C365">
        <f>SAFADModel_final_000032[[#This Row],[Whole Building:Facility Total Electric Demand Power '[W'](Hourly) ]]/1000</f>
        <v>6.7054505166690221</v>
      </c>
    </row>
    <row r="366" spans="1:3" x14ac:dyDescent="0.25">
      <c r="A366" s="9" t="s">
        <v>269</v>
      </c>
      <c r="B366" s="12">
        <v>6701.1518231149639</v>
      </c>
      <c r="C366">
        <f>SAFADModel_final_000032[[#This Row],[Whole Building:Facility Total Electric Demand Power '[W'](Hourly) ]]/1000</f>
        <v>6.701151823114964</v>
      </c>
    </row>
    <row r="367" spans="1:3" x14ac:dyDescent="0.25">
      <c r="A367" s="9" t="s">
        <v>270</v>
      </c>
      <c r="B367" s="12">
        <v>6711.8637450144533</v>
      </c>
      <c r="C367">
        <f>SAFADModel_final_000032[[#This Row],[Whole Building:Facility Total Electric Demand Power '[W'](Hourly) ]]/1000</f>
        <v>6.7118637450144529</v>
      </c>
    </row>
    <row r="368" spans="1:3" x14ac:dyDescent="0.25">
      <c r="A368" s="9" t="s">
        <v>271</v>
      </c>
      <c r="B368" s="12">
        <v>6755.8077282061959</v>
      </c>
      <c r="C368">
        <f>SAFADModel_final_000032[[#This Row],[Whole Building:Facility Total Electric Demand Power '[W'](Hourly) ]]/1000</f>
        <v>6.7558077282061957</v>
      </c>
    </row>
    <row r="369" spans="1:3" x14ac:dyDescent="0.25">
      <c r="A369" s="9" t="s">
        <v>272</v>
      </c>
      <c r="B369" s="12">
        <v>16263.513805837663</v>
      </c>
      <c r="C369">
        <f>SAFADModel_final_000032[[#This Row],[Whole Building:Facility Total Electric Demand Power '[W'](Hourly) ]]/1000</f>
        <v>16.263513805837665</v>
      </c>
    </row>
    <row r="370" spans="1:3" x14ac:dyDescent="0.25">
      <c r="A370" s="9" t="s">
        <v>273</v>
      </c>
      <c r="B370" s="12">
        <v>79244.120139077131</v>
      </c>
      <c r="C370">
        <f>SAFADModel_final_000032[[#This Row],[Whole Building:Facility Total Electric Demand Power '[W'](Hourly) ]]/1000</f>
        <v>79.244120139077125</v>
      </c>
    </row>
    <row r="371" spans="1:3" x14ac:dyDescent="0.25">
      <c r="A371" s="9" t="s">
        <v>274</v>
      </c>
      <c r="B371" s="12">
        <v>109431.08882568537</v>
      </c>
      <c r="C371">
        <f>SAFADModel_final_000032[[#This Row],[Whole Building:Facility Total Electric Demand Power '[W'](Hourly) ]]/1000</f>
        <v>109.43108882568536</v>
      </c>
    </row>
    <row r="372" spans="1:3" x14ac:dyDescent="0.25">
      <c r="A372" s="9" t="s">
        <v>275</v>
      </c>
      <c r="B372" s="12">
        <v>119759.91519911504</v>
      </c>
      <c r="C372">
        <f>SAFADModel_final_000032[[#This Row],[Whole Building:Facility Total Electric Demand Power '[W'](Hourly) ]]/1000</f>
        <v>119.75991519911504</v>
      </c>
    </row>
    <row r="373" spans="1:3" x14ac:dyDescent="0.25">
      <c r="A373" s="9" t="s">
        <v>276</v>
      </c>
      <c r="B373" s="12">
        <v>135862.91259221671</v>
      </c>
      <c r="C373">
        <f>SAFADModel_final_000032[[#This Row],[Whole Building:Facility Total Electric Demand Power '[W'](Hourly) ]]/1000</f>
        <v>135.8629125922167</v>
      </c>
    </row>
    <row r="374" spans="1:3" x14ac:dyDescent="0.25">
      <c r="A374" s="9" t="s">
        <v>277</v>
      </c>
      <c r="B374" s="12">
        <v>130716.15010663959</v>
      </c>
      <c r="C374">
        <f>SAFADModel_final_000032[[#This Row],[Whole Building:Facility Total Electric Demand Power '[W'](Hourly) ]]/1000</f>
        <v>130.71615010663959</v>
      </c>
    </row>
    <row r="375" spans="1:3" x14ac:dyDescent="0.25">
      <c r="A375" s="9" t="s">
        <v>278</v>
      </c>
      <c r="B375" s="12">
        <v>148470.96064116928</v>
      </c>
      <c r="C375">
        <f>SAFADModel_final_000032[[#This Row],[Whole Building:Facility Total Electric Demand Power '[W'](Hourly) ]]/1000</f>
        <v>148.47096064116928</v>
      </c>
    </row>
    <row r="376" spans="1:3" x14ac:dyDescent="0.25">
      <c r="A376" s="9" t="s">
        <v>279</v>
      </c>
      <c r="B376" s="12">
        <v>141936.01675422254</v>
      </c>
      <c r="C376">
        <f>SAFADModel_final_000032[[#This Row],[Whole Building:Facility Total Electric Demand Power '[W'](Hourly) ]]/1000</f>
        <v>141.93601675422255</v>
      </c>
    </row>
    <row r="377" spans="1:3" x14ac:dyDescent="0.25">
      <c r="A377" s="9" t="s">
        <v>280</v>
      </c>
      <c r="B377" s="12">
        <v>143161.6912774794</v>
      </c>
      <c r="C377">
        <f>SAFADModel_final_000032[[#This Row],[Whole Building:Facility Total Electric Demand Power '[W'](Hourly) ]]/1000</f>
        <v>143.16169127747941</v>
      </c>
    </row>
    <row r="378" spans="1:3" x14ac:dyDescent="0.25">
      <c r="A378" s="9" t="s">
        <v>281</v>
      </c>
      <c r="B378" s="12">
        <v>118624.88339200166</v>
      </c>
      <c r="C378">
        <f>SAFADModel_final_000032[[#This Row],[Whole Building:Facility Total Electric Demand Power '[W'](Hourly) ]]/1000</f>
        <v>118.62488339200166</v>
      </c>
    </row>
    <row r="379" spans="1:3" x14ac:dyDescent="0.25">
      <c r="A379" s="9" t="s">
        <v>282</v>
      </c>
      <c r="B379" s="12">
        <v>88163.295102386255</v>
      </c>
      <c r="C379">
        <f>SAFADModel_final_000032[[#This Row],[Whole Building:Facility Total Electric Demand Power '[W'](Hourly) ]]/1000</f>
        <v>88.163295102386257</v>
      </c>
    </row>
    <row r="380" spans="1:3" x14ac:dyDescent="0.25">
      <c r="A380" s="9" t="s">
        <v>283</v>
      </c>
      <c r="B380" s="12">
        <v>60777.206982222524</v>
      </c>
      <c r="C380">
        <f>SAFADModel_final_000032[[#This Row],[Whole Building:Facility Total Electric Demand Power '[W'](Hourly) ]]/1000</f>
        <v>60.777206982222523</v>
      </c>
    </row>
    <row r="381" spans="1:3" x14ac:dyDescent="0.25">
      <c r="A381" s="9" t="s">
        <v>284</v>
      </c>
      <c r="B381" s="12">
        <v>37085.781568648374</v>
      </c>
      <c r="C381">
        <f>SAFADModel_final_000032[[#This Row],[Whole Building:Facility Total Electric Demand Power '[W'](Hourly) ]]/1000</f>
        <v>37.085781568648372</v>
      </c>
    </row>
    <row r="382" spans="1:3" x14ac:dyDescent="0.25">
      <c r="A382" s="9" t="s">
        <v>285</v>
      </c>
      <c r="B382" s="12">
        <v>6843.3944767195981</v>
      </c>
      <c r="C382">
        <f>SAFADModel_final_000032[[#This Row],[Whole Building:Facility Total Electric Demand Power '[W'](Hourly) ]]/1000</f>
        <v>6.843394476719598</v>
      </c>
    </row>
    <row r="383" spans="1:3" x14ac:dyDescent="0.25">
      <c r="A383" s="9" t="s">
        <v>286</v>
      </c>
      <c r="B383" s="12">
        <v>6811.6875336192861</v>
      </c>
      <c r="C383">
        <f>SAFADModel_final_000032[[#This Row],[Whole Building:Facility Total Electric Demand Power '[W'](Hourly) ]]/1000</f>
        <v>6.8116875336192857</v>
      </c>
    </row>
    <row r="384" spans="1:3" x14ac:dyDescent="0.25">
      <c r="A384" s="9" t="s">
        <v>287</v>
      </c>
      <c r="B384" s="12">
        <v>6790.0777964848394</v>
      </c>
      <c r="C384">
        <f>SAFADModel_final_000032[[#This Row],[Whole Building:Facility Total Electric Demand Power '[W'](Hourly) ]]/1000</f>
        <v>6.7900777964848391</v>
      </c>
    </row>
    <row r="385" spans="1:3" x14ac:dyDescent="0.25">
      <c r="A385" s="9" t="s">
        <v>288</v>
      </c>
      <c r="B385" s="12">
        <v>6783.9411299343146</v>
      </c>
      <c r="C385">
        <f>SAFADModel_final_000032[[#This Row],[Whole Building:Facility Total Electric Demand Power '[W'](Hourly) ]]/1000</f>
        <v>6.7839411299343144</v>
      </c>
    </row>
    <row r="386" spans="1:3" x14ac:dyDescent="0.25">
      <c r="A386" s="9" t="s">
        <v>289</v>
      </c>
      <c r="B386" s="12">
        <v>6793.3413789456563</v>
      </c>
      <c r="C386">
        <f>SAFADModel_final_000032[[#This Row],[Whole Building:Facility Total Electric Demand Power '[W'](Hourly) ]]/1000</f>
        <v>6.793341378945656</v>
      </c>
    </row>
    <row r="387" spans="1:3" x14ac:dyDescent="0.25">
      <c r="A387" s="9" t="s">
        <v>290</v>
      </c>
      <c r="B387" s="12">
        <v>6807.2915743808089</v>
      </c>
      <c r="C387">
        <f>SAFADModel_final_000032[[#This Row],[Whole Building:Facility Total Electric Demand Power '[W'](Hourly) ]]/1000</f>
        <v>6.8072915743808089</v>
      </c>
    </row>
    <row r="388" spans="1:3" x14ac:dyDescent="0.25">
      <c r="A388" s="9" t="s">
        <v>291</v>
      </c>
      <c r="B388" s="12">
        <v>6805.2906335721755</v>
      </c>
      <c r="C388">
        <f>SAFADModel_final_000032[[#This Row],[Whole Building:Facility Total Electric Demand Power '[W'](Hourly) ]]/1000</f>
        <v>6.8052906335721755</v>
      </c>
    </row>
    <row r="389" spans="1:3" x14ac:dyDescent="0.25">
      <c r="A389" s="9" t="s">
        <v>292</v>
      </c>
      <c r="B389" s="12">
        <v>6779.2283614725357</v>
      </c>
      <c r="C389">
        <f>SAFADModel_final_000032[[#This Row],[Whole Building:Facility Total Electric Demand Power '[W'](Hourly) ]]/1000</f>
        <v>6.7792283614725353</v>
      </c>
    </row>
    <row r="390" spans="1:3" x14ac:dyDescent="0.25">
      <c r="A390" s="9" t="s">
        <v>293</v>
      </c>
      <c r="B390" s="12">
        <v>6757.2640301717538</v>
      </c>
      <c r="C390">
        <f>SAFADModel_final_000032[[#This Row],[Whole Building:Facility Total Electric Demand Power '[W'](Hourly) ]]/1000</f>
        <v>6.7572640301717541</v>
      </c>
    </row>
    <row r="391" spans="1:3" x14ac:dyDescent="0.25">
      <c r="A391" s="9" t="s">
        <v>294</v>
      </c>
      <c r="B391" s="12">
        <v>6757.7385710669269</v>
      </c>
      <c r="C391">
        <f>SAFADModel_final_000032[[#This Row],[Whole Building:Facility Total Electric Demand Power '[W'](Hourly) ]]/1000</f>
        <v>6.7577385710669269</v>
      </c>
    </row>
    <row r="392" spans="1:3" x14ac:dyDescent="0.25">
      <c r="A392" s="9" t="s">
        <v>295</v>
      </c>
      <c r="B392" s="12">
        <v>6802.1658477935453</v>
      </c>
      <c r="C392">
        <f>SAFADModel_final_000032[[#This Row],[Whole Building:Facility Total Electric Demand Power '[W'](Hourly) ]]/1000</f>
        <v>6.8021658477935452</v>
      </c>
    </row>
    <row r="393" spans="1:3" x14ac:dyDescent="0.25">
      <c r="A393" s="9" t="s">
        <v>296</v>
      </c>
      <c r="B393" s="12">
        <v>6855.7770856349935</v>
      </c>
      <c r="C393">
        <f>SAFADModel_final_000032[[#This Row],[Whole Building:Facility Total Electric Demand Power '[W'](Hourly) ]]/1000</f>
        <v>6.8557770856349931</v>
      </c>
    </row>
    <row r="394" spans="1:3" x14ac:dyDescent="0.25">
      <c r="A394" s="9" t="s">
        <v>297</v>
      </c>
      <c r="B394" s="12">
        <v>6884.909527679888</v>
      </c>
      <c r="C394">
        <f>SAFADModel_final_000032[[#This Row],[Whole Building:Facility Total Electric Demand Power '[W'](Hourly) ]]/1000</f>
        <v>6.8849095276798877</v>
      </c>
    </row>
    <row r="395" spans="1:3" x14ac:dyDescent="0.25">
      <c r="A395" s="9" t="s">
        <v>298</v>
      </c>
      <c r="B395" s="12">
        <v>6900.2167817864029</v>
      </c>
      <c r="C395">
        <f>SAFADModel_final_000032[[#This Row],[Whole Building:Facility Total Electric Demand Power '[W'](Hourly) ]]/1000</f>
        <v>6.9002167817864031</v>
      </c>
    </row>
    <row r="396" spans="1:3" x14ac:dyDescent="0.25">
      <c r="A396" s="9" t="s">
        <v>299</v>
      </c>
      <c r="B396" s="12">
        <v>6915.5196403100208</v>
      </c>
      <c r="C396">
        <f>SAFADModel_final_000032[[#This Row],[Whole Building:Facility Total Electric Demand Power '[W'](Hourly) ]]/1000</f>
        <v>6.9155196403100208</v>
      </c>
    </row>
    <row r="397" spans="1:3" x14ac:dyDescent="0.25">
      <c r="A397" s="9" t="s">
        <v>300</v>
      </c>
      <c r="B397" s="12">
        <v>6926.4992943970256</v>
      </c>
      <c r="C397">
        <f>SAFADModel_final_000032[[#This Row],[Whole Building:Facility Total Electric Demand Power '[W'](Hourly) ]]/1000</f>
        <v>6.9264992943970256</v>
      </c>
    </row>
    <row r="398" spans="1:3" x14ac:dyDescent="0.25">
      <c r="A398" s="9" t="s">
        <v>301</v>
      </c>
      <c r="B398" s="12">
        <v>6929.7689043543678</v>
      </c>
      <c r="C398">
        <f>SAFADModel_final_000032[[#This Row],[Whole Building:Facility Total Electric Demand Power '[W'](Hourly) ]]/1000</f>
        <v>6.9297689043543675</v>
      </c>
    </row>
    <row r="399" spans="1:3" x14ac:dyDescent="0.25">
      <c r="A399" s="9" t="s">
        <v>302</v>
      </c>
      <c r="B399" s="12">
        <v>6931.9183781060565</v>
      </c>
      <c r="C399">
        <f>SAFADModel_final_000032[[#This Row],[Whole Building:Facility Total Electric Demand Power '[W'](Hourly) ]]/1000</f>
        <v>6.9319183781060563</v>
      </c>
    </row>
    <row r="400" spans="1:3" x14ac:dyDescent="0.25">
      <c r="A400" s="9" t="s">
        <v>303</v>
      </c>
      <c r="B400" s="12">
        <v>6936.63447797565</v>
      </c>
      <c r="C400">
        <f>SAFADModel_final_000032[[#This Row],[Whole Building:Facility Total Electric Demand Power '[W'](Hourly) ]]/1000</f>
        <v>6.9366344779756499</v>
      </c>
    </row>
    <row r="401" spans="1:3" x14ac:dyDescent="0.25">
      <c r="A401" s="9" t="s">
        <v>304</v>
      </c>
      <c r="B401" s="12">
        <v>6937.4998356393016</v>
      </c>
      <c r="C401">
        <f>SAFADModel_final_000032[[#This Row],[Whole Building:Facility Total Electric Demand Power '[W'](Hourly) ]]/1000</f>
        <v>6.9374998356393016</v>
      </c>
    </row>
    <row r="402" spans="1:3" x14ac:dyDescent="0.25">
      <c r="A402" s="9" t="s">
        <v>305</v>
      </c>
      <c r="B402" s="12">
        <v>6929.7112068025708</v>
      </c>
      <c r="C402">
        <f>SAFADModel_final_000032[[#This Row],[Whole Building:Facility Total Electric Demand Power '[W'](Hourly) ]]/1000</f>
        <v>6.9297112068025708</v>
      </c>
    </row>
    <row r="403" spans="1:3" x14ac:dyDescent="0.25">
      <c r="A403" s="9" t="s">
        <v>306</v>
      </c>
      <c r="B403" s="12">
        <v>6913.9035138809149</v>
      </c>
      <c r="C403">
        <f>SAFADModel_final_000032[[#This Row],[Whole Building:Facility Total Electric Demand Power '[W'](Hourly) ]]/1000</f>
        <v>6.9139035138809151</v>
      </c>
    </row>
    <row r="404" spans="1:3" x14ac:dyDescent="0.25">
      <c r="A404" s="9" t="s">
        <v>307</v>
      </c>
      <c r="B404" s="12">
        <v>6889.3559289866898</v>
      </c>
      <c r="C404">
        <f>SAFADModel_final_000032[[#This Row],[Whole Building:Facility Total Electric Demand Power '[W'](Hourly) ]]/1000</f>
        <v>6.8893559289866895</v>
      </c>
    </row>
    <row r="405" spans="1:3" x14ac:dyDescent="0.25">
      <c r="A405" s="9" t="s">
        <v>308</v>
      </c>
      <c r="B405" s="12">
        <v>6859.9592725636276</v>
      </c>
      <c r="C405">
        <f>SAFADModel_final_000032[[#This Row],[Whole Building:Facility Total Electric Demand Power '[W'](Hourly) ]]/1000</f>
        <v>6.8599592725636276</v>
      </c>
    </row>
    <row r="406" spans="1:3" x14ac:dyDescent="0.25">
      <c r="A406" s="9" t="s">
        <v>309</v>
      </c>
      <c r="B406" s="12">
        <v>6842.6972722275023</v>
      </c>
      <c r="C406">
        <f>SAFADModel_final_000032[[#This Row],[Whole Building:Facility Total Electric Demand Power '[W'](Hourly) ]]/1000</f>
        <v>6.8426972722275021</v>
      </c>
    </row>
    <row r="407" spans="1:3" x14ac:dyDescent="0.25">
      <c r="A407" s="9" t="s">
        <v>310</v>
      </c>
      <c r="B407" s="12">
        <v>6811.3619217300302</v>
      </c>
      <c r="C407">
        <f>SAFADModel_final_000032[[#This Row],[Whole Building:Facility Total Electric Demand Power '[W'](Hourly) ]]/1000</f>
        <v>6.8113619217300299</v>
      </c>
    </row>
    <row r="408" spans="1:3" x14ac:dyDescent="0.25">
      <c r="A408" s="9" t="s">
        <v>311</v>
      </c>
      <c r="B408" s="12">
        <v>6782.9549508855716</v>
      </c>
      <c r="C408">
        <f>SAFADModel_final_000032[[#This Row],[Whole Building:Facility Total Electric Demand Power '[W'](Hourly) ]]/1000</f>
        <v>6.7829549508855713</v>
      </c>
    </row>
    <row r="409" spans="1:3" x14ac:dyDescent="0.25">
      <c r="A409" s="9" t="s">
        <v>312</v>
      </c>
      <c r="B409" s="12">
        <v>6754.0562566993876</v>
      </c>
      <c r="C409">
        <f>SAFADModel_final_000032[[#This Row],[Whole Building:Facility Total Electric Demand Power '[W'](Hourly) ]]/1000</f>
        <v>6.7540562566993874</v>
      </c>
    </row>
    <row r="410" spans="1:3" x14ac:dyDescent="0.25">
      <c r="A410" s="9" t="s">
        <v>313</v>
      </c>
      <c r="B410" s="12">
        <v>6740.3204710048622</v>
      </c>
      <c r="C410">
        <f>SAFADModel_final_000032[[#This Row],[Whole Building:Facility Total Electric Demand Power '[W'](Hourly) ]]/1000</f>
        <v>6.7403204710048623</v>
      </c>
    </row>
    <row r="411" spans="1:3" x14ac:dyDescent="0.25">
      <c r="A411" s="9" t="s">
        <v>314</v>
      </c>
      <c r="B411" s="12">
        <v>6726.8645988365752</v>
      </c>
      <c r="C411">
        <f>SAFADModel_final_000032[[#This Row],[Whole Building:Facility Total Electric Demand Power '[W'](Hourly) ]]/1000</f>
        <v>6.7268645988365749</v>
      </c>
    </row>
    <row r="412" spans="1:3" x14ac:dyDescent="0.25">
      <c r="A412" s="9" t="s">
        <v>315</v>
      </c>
      <c r="B412" s="12">
        <v>6716.1700927318307</v>
      </c>
      <c r="C412">
        <f>SAFADModel_final_000032[[#This Row],[Whole Building:Facility Total Electric Demand Power '[W'](Hourly) ]]/1000</f>
        <v>6.7161700927318311</v>
      </c>
    </row>
    <row r="413" spans="1:3" x14ac:dyDescent="0.25">
      <c r="A413" s="9" t="s">
        <v>316</v>
      </c>
      <c r="B413" s="12">
        <v>6700.851185769021</v>
      </c>
      <c r="C413">
        <f>SAFADModel_final_000032[[#This Row],[Whole Building:Facility Total Electric Demand Power '[W'](Hourly) ]]/1000</f>
        <v>6.7008511857690207</v>
      </c>
    </row>
    <row r="414" spans="1:3" x14ac:dyDescent="0.25">
      <c r="A414" s="9" t="s">
        <v>317</v>
      </c>
      <c r="B414" s="12">
        <v>6688.293527071939</v>
      </c>
      <c r="C414">
        <f>SAFADModel_final_000032[[#This Row],[Whole Building:Facility Total Electric Demand Power '[W'](Hourly) ]]/1000</f>
        <v>6.6882935270719388</v>
      </c>
    </row>
    <row r="415" spans="1:3" x14ac:dyDescent="0.25">
      <c r="A415" s="9" t="s">
        <v>318</v>
      </c>
      <c r="B415" s="12">
        <v>6695.7416832529743</v>
      </c>
      <c r="C415">
        <f>SAFADModel_final_000032[[#This Row],[Whole Building:Facility Total Electric Demand Power '[W'](Hourly) ]]/1000</f>
        <v>6.6957416832529741</v>
      </c>
    </row>
    <row r="416" spans="1:3" x14ac:dyDescent="0.25">
      <c r="A416" s="9" t="s">
        <v>319</v>
      </c>
      <c r="B416" s="12">
        <v>6746.3156028953845</v>
      </c>
      <c r="C416">
        <f>SAFADModel_final_000032[[#This Row],[Whole Building:Facility Total Electric Demand Power '[W'](Hourly) ]]/1000</f>
        <v>6.7463156028953843</v>
      </c>
    </row>
    <row r="417" spans="1:3" x14ac:dyDescent="0.25">
      <c r="A417" s="9" t="s">
        <v>320</v>
      </c>
      <c r="B417" s="12">
        <v>6807.3942196238868</v>
      </c>
      <c r="C417">
        <f>SAFADModel_final_000032[[#This Row],[Whole Building:Facility Total Electric Demand Power '[W'](Hourly) ]]/1000</f>
        <v>6.8073942196238866</v>
      </c>
    </row>
    <row r="418" spans="1:3" x14ac:dyDescent="0.25">
      <c r="A418" s="9" t="s">
        <v>321</v>
      </c>
      <c r="B418" s="12">
        <v>6857.4853763135552</v>
      </c>
      <c r="C418">
        <f>SAFADModel_final_000032[[#This Row],[Whole Building:Facility Total Electric Demand Power '[W'](Hourly) ]]/1000</f>
        <v>6.857485376313555</v>
      </c>
    </row>
    <row r="419" spans="1:3" x14ac:dyDescent="0.25">
      <c r="A419" s="9" t="s">
        <v>322</v>
      </c>
      <c r="B419" s="12">
        <v>6885.1630076224092</v>
      </c>
      <c r="C419">
        <f>SAFADModel_final_000032[[#This Row],[Whole Building:Facility Total Electric Demand Power '[W'](Hourly) ]]/1000</f>
        <v>6.8851630076224088</v>
      </c>
    </row>
    <row r="420" spans="1:3" x14ac:dyDescent="0.25">
      <c r="A420" s="9" t="s">
        <v>323</v>
      </c>
      <c r="B420" s="12">
        <v>6911.1499528418708</v>
      </c>
      <c r="C420">
        <f>SAFADModel_final_000032[[#This Row],[Whole Building:Facility Total Electric Demand Power '[W'](Hourly) ]]/1000</f>
        <v>6.9111499528418712</v>
      </c>
    </row>
    <row r="421" spans="1:3" x14ac:dyDescent="0.25">
      <c r="A421" s="9" t="s">
        <v>324</v>
      </c>
      <c r="B421" s="12">
        <v>6932.707258321886</v>
      </c>
      <c r="C421">
        <f>SAFADModel_final_000032[[#This Row],[Whole Building:Facility Total Electric Demand Power '[W'](Hourly) ]]/1000</f>
        <v>6.9327072583218863</v>
      </c>
    </row>
    <row r="422" spans="1:3" x14ac:dyDescent="0.25">
      <c r="A422" s="9" t="s">
        <v>325</v>
      </c>
      <c r="B422" s="12">
        <v>6946.3547249604808</v>
      </c>
      <c r="C422">
        <f>SAFADModel_final_000032[[#This Row],[Whole Building:Facility Total Electric Demand Power '[W'](Hourly) ]]/1000</f>
        <v>6.9463547249604805</v>
      </c>
    </row>
    <row r="423" spans="1:3" x14ac:dyDescent="0.25">
      <c r="A423" s="9" t="s">
        <v>326</v>
      </c>
      <c r="B423" s="12">
        <v>6946.307112327052</v>
      </c>
      <c r="C423">
        <f>SAFADModel_final_000032[[#This Row],[Whole Building:Facility Total Electric Demand Power '[W'](Hourly) ]]/1000</f>
        <v>6.9463071123270517</v>
      </c>
    </row>
    <row r="424" spans="1:3" x14ac:dyDescent="0.25">
      <c r="A424" s="9" t="s">
        <v>327</v>
      </c>
      <c r="B424" s="12">
        <v>6928.0981795478538</v>
      </c>
      <c r="C424">
        <f>SAFADModel_final_000032[[#This Row],[Whole Building:Facility Total Electric Demand Power '[W'](Hourly) ]]/1000</f>
        <v>6.9280981795478533</v>
      </c>
    </row>
    <row r="425" spans="1:3" x14ac:dyDescent="0.25">
      <c r="A425" s="9" t="s">
        <v>328</v>
      </c>
      <c r="B425" s="12">
        <v>6891.191983132464</v>
      </c>
      <c r="C425">
        <f>SAFADModel_final_000032[[#This Row],[Whole Building:Facility Total Electric Demand Power '[W'](Hourly) ]]/1000</f>
        <v>6.8911919831324644</v>
      </c>
    </row>
    <row r="426" spans="1:3" x14ac:dyDescent="0.25">
      <c r="A426" s="9" t="s">
        <v>329</v>
      </c>
      <c r="B426" s="12">
        <v>6852.0896856732861</v>
      </c>
      <c r="C426">
        <f>SAFADModel_final_000032[[#This Row],[Whole Building:Facility Total Electric Demand Power '[W'](Hourly) ]]/1000</f>
        <v>6.8520896856732865</v>
      </c>
    </row>
    <row r="427" spans="1:3" x14ac:dyDescent="0.25">
      <c r="A427" s="9" t="s">
        <v>330</v>
      </c>
      <c r="B427" s="12">
        <v>6820.5474701414214</v>
      </c>
      <c r="C427">
        <f>SAFADModel_final_000032[[#This Row],[Whole Building:Facility Total Electric Demand Power '[W'](Hourly) ]]/1000</f>
        <v>6.8205474701414213</v>
      </c>
    </row>
    <row r="428" spans="1:3" x14ac:dyDescent="0.25">
      <c r="A428" s="9" t="s">
        <v>331</v>
      </c>
      <c r="B428" s="12">
        <v>6804.1780900972153</v>
      </c>
      <c r="C428">
        <f>SAFADModel_final_000032[[#This Row],[Whole Building:Facility Total Electric Demand Power '[W'](Hourly) ]]/1000</f>
        <v>6.8041780900972153</v>
      </c>
    </row>
    <row r="429" spans="1:3" x14ac:dyDescent="0.25">
      <c r="A429" s="9" t="s">
        <v>332</v>
      </c>
      <c r="B429" s="12">
        <v>6792.997450754614</v>
      </c>
      <c r="C429">
        <f>SAFADModel_final_000032[[#This Row],[Whole Building:Facility Total Electric Demand Power '[W'](Hourly) ]]/1000</f>
        <v>6.7929974507546138</v>
      </c>
    </row>
    <row r="430" spans="1:3" x14ac:dyDescent="0.25">
      <c r="A430" s="9" t="s">
        <v>333</v>
      </c>
      <c r="B430" s="12">
        <v>6781.1966708995069</v>
      </c>
      <c r="C430">
        <f>SAFADModel_final_000032[[#This Row],[Whole Building:Facility Total Electric Demand Power '[W'](Hourly) ]]/1000</f>
        <v>6.7811966708995071</v>
      </c>
    </row>
    <row r="431" spans="1:3" x14ac:dyDescent="0.25">
      <c r="A431" s="9" t="s">
        <v>334</v>
      </c>
      <c r="B431" s="12">
        <v>6765.8755796791811</v>
      </c>
      <c r="C431">
        <f>SAFADModel_final_000032[[#This Row],[Whole Building:Facility Total Electric Demand Power '[W'](Hourly) ]]/1000</f>
        <v>6.7658755796791814</v>
      </c>
    </row>
    <row r="432" spans="1:3" x14ac:dyDescent="0.25">
      <c r="A432" s="9" t="s">
        <v>335</v>
      </c>
      <c r="B432" s="12">
        <v>6756.0460379405558</v>
      </c>
      <c r="C432">
        <f>SAFADModel_final_000032[[#This Row],[Whole Building:Facility Total Electric Demand Power '[W'](Hourly) ]]/1000</f>
        <v>6.756046037940556</v>
      </c>
    </row>
    <row r="433" spans="1:3" x14ac:dyDescent="0.25">
      <c r="A433" s="9" t="s">
        <v>336</v>
      </c>
      <c r="B433" s="12">
        <v>6746.433992504989</v>
      </c>
      <c r="C433">
        <f>SAFADModel_final_000032[[#This Row],[Whole Building:Facility Total Electric Demand Power '[W'](Hourly) ]]/1000</f>
        <v>6.746433992504989</v>
      </c>
    </row>
    <row r="434" spans="1:3" x14ac:dyDescent="0.25">
      <c r="A434" s="9" t="s">
        <v>337</v>
      </c>
      <c r="B434" s="12">
        <v>6743.6070064395208</v>
      </c>
      <c r="C434">
        <f>SAFADModel_final_000032[[#This Row],[Whole Building:Facility Total Electric Demand Power '[W'](Hourly) ]]/1000</f>
        <v>6.7436070064395208</v>
      </c>
    </row>
    <row r="435" spans="1:3" x14ac:dyDescent="0.25">
      <c r="A435" s="9" t="s">
        <v>338</v>
      </c>
      <c r="B435" s="12">
        <v>6743.8486118647525</v>
      </c>
      <c r="C435">
        <f>SAFADModel_final_000032[[#This Row],[Whole Building:Facility Total Electric Demand Power '[W'](Hourly) ]]/1000</f>
        <v>6.7438486118647525</v>
      </c>
    </row>
    <row r="436" spans="1:3" x14ac:dyDescent="0.25">
      <c r="A436" s="9" t="s">
        <v>339</v>
      </c>
      <c r="B436" s="12">
        <v>6730.3003792203817</v>
      </c>
      <c r="C436">
        <f>SAFADModel_final_000032[[#This Row],[Whole Building:Facility Total Electric Demand Power '[W'](Hourly) ]]/1000</f>
        <v>6.7303003792203819</v>
      </c>
    </row>
    <row r="437" spans="1:3" x14ac:dyDescent="0.25">
      <c r="A437" s="9" t="s">
        <v>340</v>
      </c>
      <c r="B437" s="12">
        <v>6695.9597598347973</v>
      </c>
      <c r="C437">
        <f>SAFADModel_final_000032[[#This Row],[Whole Building:Facility Total Electric Demand Power '[W'](Hourly) ]]/1000</f>
        <v>6.6959597598347971</v>
      </c>
    </row>
    <row r="438" spans="1:3" x14ac:dyDescent="0.25">
      <c r="A438" s="9" t="s">
        <v>341</v>
      </c>
      <c r="B438" s="12">
        <v>6661.8613112965504</v>
      </c>
      <c r="C438">
        <f>SAFADModel_final_000032[[#This Row],[Whole Building:Facility Total Electric Demand Power '[W'](Hourly) ]]/1000</f>
        <v>6.6618613112965503</v>
      </c>
    </row>
    <row r="439" spans="1:3" x14ac:dyDescent="0.25">
      <c r="A439" s="9" t="s">
        <v>342</v>
      </c>
      <c r="B439" s="12">
        <v>6666.6772843533463</v>
      </c>
      <c r="C439">
        <f>SAFADModel_final_000032[[#This Row],[Whole Building:Facility Total Electric Demand Power '[W'](Hourly) ]]/1000</f>
        <v>6.6666772843533462</v>
      </c>
    </row>
    <row r="440" spans="1:3" x14ac:dyDescent="0.25">
      <c r="A440" s="9" t="s">
        <v>343</v>
      </c>
      <c r="B440" s="12">
        <v>6745.0393718556015</v>
      </c>
      <c r="C440">
        <f>SAFADModel_final_000032[[#This Row],[Whole Building:Facility Total Electric Demand Power '[W'](Hourly) ]]/1000</f>
        <v>6.7450393718556017</v>
      </c>
    </row>
    <row r="441" spans="1:3" x14ac:dyDescent="0.25">
      <c r="A441" s="9" t="s">
        <v>344</v>
      </c>
      <c r="B441" s="12">
        <v>6836.3515994492518</v>
      </c>
      <c r="C441">
        <f>SAFADModel_final_000032[[#This Row],[Whole Building:Facility Total Electric Demand Power '[W'](Hourly) ]]/1000</f>
        <v>6.8363515994492516</v>
      </c>
    </row>
    <row r="442" spans="1:3" x14ac:dyDescent="0.25">
      <c r="A442" s="9" t="s">
        <v>345</v>
      </c>
      <c r="B442" s="12">
        <v>6891.6564402656113</v>
      </c>
      <c r="C442">
        <f>SAFADModel_final_000032[[#This Row],[Whole Building:Facility Total Electric Demand Power '[W'](Hourly) ]]/1000</f>
        <v>6.8916564402656117</v>
      </c>
    </row>
    <row r="443" spans="1:3" x14ac:dyDescent="0.25">
      <c r="A443" s="9" t="s">
        <v>346</v>
      </c>
      <c r="B443" s="12">
        <v>6917.0322371229167</v>
      </c>
      <c r="C443">
        <f>SAFADModel_final_000032[[#This Row],[Whole Building:Facility Total Electric Demand Power '[W'](Hourly) ]]/1000</f>
        <v>6.9170322371229167</v>
      </c>
    </row>
    <row r="444" spans="1:3" x14ac:dyDescent="0.25">
      <c r="A444" s="9" t="s">
        <v>347</v>
      </c>
      <c r="B444" s="12">
        <v>6937.9264209216171</v>
      </c>
      <c r="C444">
        <f>SAFADModel_final_000032[[#This Row],[Whole Building:Facility Total Electric Demand Power '[W'](Hourly) ]]/1000</f>
        <v>6.9379264209216167</v>
      </c>
    </row>
    <row r="445" spans="1:3" x14ac:dyDescent="0.25">
      <c r="A445" s="9" t="s">
        <v>348</v>
      </c>
      <c r="B445" s="12">
        <v>6952.0578624723603</v>
      </c>
      <c r="C445">
        <f>SAFADModel_final_000032[[#This Row],[Whole Building:Facility Total Electric Demand Power '[W'](Hourly) ]]/1000</f>
        <v>6.9520578624723601</v>
      </c>
    </row>
    <row r="446" spans="1:3" x14ac:dyDescent="0.25">
      <c r="A446" s="9" t="s">
        <v>349</v>
      </c>
      <c r="B446" s="12">
        <v>6960.5329039710223</v>
      </c>
      <c r="C446">
        <f>SAFADModel_final_000032[[#This Row],[Whole Building:Facility Total Electric Demand Power '[W'](Hourly) ]]/1000</f>
        <v>6.9605329039710222</v>
      </c>
    </row>
    <row r="447" spans="1:3" x14ac:dyDescent="0.25">
      <c r="A447" s="9" t="s">
        <v>350</v>
      </c>
      <c r="B447" s="12">
        <v>6961.7823972248989</v>
      </c>
      <c r="C447">
        <f>SAFADModel_final_000032[[#This Row],[Whole Building:Facility Total Electric Demand Power '[W'](Hourly) ]]/1000</f>
        <v>6.9617823972248987</v>
      </c>
    </row>
    <row r="448" spans="1:3" x14ac:dyDescent="0.25">
      <c r="A448" s="9" t="s">
        <v>351</v>
      </c>
      <c r="B448" s="12">
        <v>6952.4177015131463</v>
      </c>
      <c r="C448">
        <f>SAFADModel_final_000032[[#This Row],[Whole Building:Facility Total Electric Demand Power '[W'](Hourly) ]]/1000</f>
        <v>6.9524177015131468</v>
      </c>
    </row>
    <row r="449" spans="1:3" x14ac:dyDescent="0.25">
      <c r="A449" s="9" t="s">
        <v>352</v>
      </c>
      <c r="B449" s="12">
        <v>6938.9855974759603</v>
      </c>
      <c r="C449">
        <f>SAFADModel_final_000032[[#This Row],[Whole Building:Facility Total Electric Demand Power '[W'](Hourly) ]]/1000</f>
        <v>6.93898559747596</v>
      </c>
    </row>
    <row r="450" spans="1:3" x14ac:dyDescent="0.25">
      <c r="A450" s="9" t="s">
        <v>353</v>
      </c>
      <c r="B450" s="12">
        <v>6924.0304910951745</v>
      </c>
      <c r="C450">
        <f>SAFADModel_final_000032[[#This Row],[Whole Building:Facility Total Electric Demand Power '[W'](Hourly) ]]/1000</f>
        <v>6.9240304910951744</v>
      </c>
    </row>
    <row r="451" spans="1:3" x14ac:dyDescent="0.25">
      <c r="A451" s="9" t="s">
        <v>354</v>
      </c>
      <c r="B451" s="12">
        <v>6905.9494113952996</v>
      </c>
      <c r="C451">
        <f>SAFADModel_final_000032[[#This Row],[Whole Building:Facility Total Electric Demand Power '[W'](Hourly) ]]/1000</f>
        <v>6.9059494113952997</v>
      </c>
    </row>
    <row r="452" spans="1:3" x14ac:dyDescent="0.25">
      <c r="A452" s="9" t="s">
        <v>355</v>
      </c>
      <c r="B452" s="12">
        <v>6879.929256580308</v>
      </c>
      <c r="C452">
        <f>SAFADModel_final_000032[[#This Row],[Whole Building:Facility Total Electric Demand Power '[W'](Hourly) ]]/1000</f>
        <v>6.8799292565803079</v>
      </c>
    </row>
    <row r="453" spans="1:3" x14ac:dyDescent="0.25">
      <c r="A453" s="9" t="s">
        <v>356</v>
      </c>
      <c r="B453" s="12">
        <v>6845.4599035356123</v>
      </c>
      <c r="C453">
        <f>SAFADModel_final_000032[[#This Row],[Whole Building:Facility Total Electric Demand Power '[W'](Hourly) ]]/1000</f>
        <v>6.8454599035356125</v>
      </c>
    </row>
    <row r="454" spans="1:3" x14ac:dyDescent="0.25">
      <c r="A454" s="9" t="s">
        <v>357</v>
      </c>
      <c r="B454" s="12">
        <v>6813.9520050659676</v>
      </c>
      <c r="C454">
        <f>SAFADModel_final_000032[[#This Row],[Whole Building:Facility Total Electric Demand Power '[W'](Hourly) ]]/1000</f>
        <v>6.8139520050659677</v>
      </c>
    </row>
    <row r="455" spans="1:3" x14ac:dyDescent="0.25">
      <c r="A455" s="9" t="s">
        <v>358</v>
      </c>
      <c r="B455" s="12">
        <v>6770.6792828805992</v>
      </c>
      <c r="C455">
        <f>SAFADModel_final_000032[[#This Row],[Whole Building:Facility Total Electric Demand Power '[W'](Hourly) ]]/1000</f>
        <v>6.7706792828805993</v>
      </c>
    </row>
    <row r="456" spans="1:3" x14ac:dyDescent="0.25">
      <c r="A456" s="9" t="s">
        <v>359</v>
      </c>
      <c r="B456" s="12">
        <v>6722.0156175874463</v>
      </c>
      <c r="C456">
        <f>SAFADModel_final_000032[[#This Row],[Whole Building:Facility Total Electric Demand Power '[W'](Hourly) ]]/1000</f>
        <v>6.7220156175874459</v>
      </c>
    </row>
    <row r="457" spans="1:3" x14ac:dyDescent="0.25">
      <c r="A457" s="9" t="s">
        <v>360</v>
      </c>
      <c r="B457" s="12">
        <v>6692.8260002297038</v>
      </c>
      <c r="C457">
        <f>SAFADModel_final_000032[[#This Row],[Whole Building:Facility Total Electric Demand Power '[W'](Hourly) ]]/1000</f>
        <v>6.6928260002297035</v>
      </c>
    </row>
    <row r="458" spans="1:3" x14ac:dyDescent="0.25">
      <c r="A458" s="9" t="s">
        <v>629</v>
      </c>
      <c r="B458" s="12">
        <v>6721.0775154587491</v>
      </c>
      <c r="C458">
        <f>SAFADModel_final_000032[[#This Row],[Whole Building:Facility Total Electric Demand Power '[W'](Hourly) ]]/1000</f>
        <v>6.7210775154587488</v>
      </c>
    </row>
    <row r="459" spans="1:3" x14ac:dyDescent="0.25">
      <c r="A459" s="9" t="s">
        <v>630</v>
      </c>
      <c r="B459" s="12">
        <v>6755.5089052822368</v>
      </c>
      <c r="C459">
        <f>SAFADModel_final_000032[[#This Row],[Whole Building:Facility Total Electric Demand Power '[W'](Hourly) ]]/1000</f>
        <v>6.7555089052822366</v>
      </c>
    </row>
    <row r="460" spans="1:3" x14ac:dyDescent="0.25">
      <c r="A460" s="9" t="s">
        <v>631</v>
      </c>
      <c r="B460" s="12">
        <v>6764.218961237596</v>
      </c>
      <c r="C460">
        <f>SAFADModel_final_000032[[#This Row],[Whole Building:Facility Total Electric Demand Power '[W'](Hourly) ]]/1000</f>
        <v>6.7642189612375958</v>
      </c>
    </row>
    <row r="461" spans="1:3" x14ac:dyDescent="0.25">
      <c r="A461" s="9" t="s">
        <v>632</v>
      </c>
      <c r="B461" s="12">
        <v>6726.782964623716</v>
      </c>
      <c r="C461">
        <f>SAFADModel_final_000032[[#This Row],[Whole Building:Facility Total Electric Demand Power '[W'](Hourly) ]]/1000</f>
        <v>6.7267829646237161</v>
      </c>
    </row>
    <row r="462" spans="1:3" x14ac:dyDescent="0.25">
      <c r="A462" s="9" t="s">
        <v>633</v>
      </c>
      <c r="B462" s="12">
        <v>6680.2147270267305</v>
      </c>
      <c r="C462">
        <f>SAFADModel_final_000032[[#This Row],[Whole Building:Facility Total Electric Demand Power '[W'](Hourly) ]]/1000</f>
        <v>6.6802147270267307</v>
      </c>
    </row>
    <row r="463" spans="1:3" x14ac:dyDescent="0.25">
      <c r="A463" s="9" t="s">
        <v>634</v>
      </c>
      <c r="B463" s="12">
        <v>6671.1068087702697</v>
      </c>
      <c r="C463">
        <f>SAFADModel_final_000032[[#This Row],[Whole Building:Facility Total Electric Demand Power '[W'](Hourly) ]]/1000</f>
        <v>6.6711068087702694</v>
      </c>
    </row>
    <row r="464" spans="1:3" x14ac:dyDescent="0.25">
      <c r="A464" s="9" t="s">
        <v>635</v>
      </c>
      <c r="B464" s="12">
        <v>6738.5327900523653</v>
      </c>
      <c r="C464">
        <f>SAFADModel_final_000032[[#This Row],[Whole Building:Facility Total Electric Demand Power '[W'](Hourly) ]]/1000</f>
        <v>6.7385327900523651</v>
      </c>
    </row>
    <row r="465" spans="1:3" x14ac:dyDescent="0.25">
      <c r="A465" s="9" t="s">
        <v>636</v>
      </c>
      <c r="B465" s="12">
        <v>6821.112181412941</v>
      </c>
      <c r="C465">
        <f>SAFADModel_final_000032[[#This Row],[Whole Building:Facility Total Electric Demand Power '[W'](Hourly) ]]/1000</f>
        <v>6.821112181412941</v>
      </c>
    </row>
    <row r="466" spans="1:3" x14ac:dyDescent="0.25">
      <c r="A466" s="9" t="s">
        <v>637</v>
      </c>
      <c r="B466" s="12">
        <v>6879.9737599160298</v>
      </c>
      <c r="C466">
        <f>SAFADModel_final_000032[[#This Row],[Whole Building:Facility Total Electric Demand Power '[W'](Hourly) ]]/1000</f>
        <v>6.8799737599160302</v>
      </c>
    </row>
    <row r="467" spans="1:3" x14ac:dyDescent="0.25">
      <c r="A467" s="9" t="s">
        <v>638</v>
      </c>
      <c r="B467" s="12">
        <v>6910.4860607902456</v>
      </c>
      <c r="C467">
        <f>SAFADModel_final_000032[[#This Row],[Whole Building:Facility Total Electric Demand Power '[W'](Hourly) ]]/1000</f>
        <v>6.9104860607902454</v>
      </c>
    </row>
    <row r="468" spans="1:3" x14ac:dyDescent="0.25">
      <c r="A468" s="9" t="s">
        <v>639</v>
      </c>
      <c r="B468" s="12">
        <v>6929.4776822106951</v>
      </c>
      <c r="C468">
        <f>SAFADModel_final_000032[[#This Row],[Whole Building:Facility Total Electric Demand Power '[W'](Hourly) ]]/1000</f>
        <v>6.9294776822106954</v>
      </c>
    </row>
    <row r="469" spans="1:3" x14ac:dyDescent="0.25">
      <c r="A469" s="9" t="s">
        <v>640</v>
      </c>
      <c r="B469" s="12">
        <v>6946.9028139104985</v>
      </c>
      <c r="C469">
        <f>SAFADModel_final_000032[[#This Row],[Whole Building:Facility Total Electric Demand Power '[W'](Hourly) ]]/1000</f>
        <v>6.9469028139104987</v>
      </c>
    </row>
    <row r="470" spans="1:3" x14ac:dyDescent="0.25">
      <c r="A470" s="9" t="s">
        <v>641</v>
      </c>
      <c r="B470" s="12">
        <v>6958.3303896582174</v>
      </c>
      <c r="C470">
        <f>SAFADModel_final_000032[[#This Row],[Whole Building:Facility Total Electric Demand Power '[W'](Hourly) ]]/1000</f>
        <v>6.9583303896582178</v>
      </c>
    </row>
    <row r="471" spans="1:3" x14ac:dyDescent="0.25">
      <c r="A471" s="9" t="s">
        <v>642</v>
      </c>
      <c r="B471" s="12">
        <v>6963.341339882244</v>
      </c>
      <c r="C471">
        <f>SAFADModel_final_000032[[#This Row],[Whole Building:Facility Total Electric Demand Power '[W'](Hourly) ]]/1000</f>
        <v>6.9633413398822439</v>
      </c>
    </row>
    <row r="472" spans="1:3" x14ac:dyDescent="0.25">
      <c r="A472" s="9" t="s">
        <v>643</v>
      </c>
      <c r="B472" s="12">
        <v>6958.5321761281275</v>
      </c>
      <c r="C472">
        <f>SAFADModel_final_000032[[#This Row],[Whole Building:Facility Total Electric Demand Power '[W'](Hourly) ]]/1000</f>
        <v>6.9585321761281271</v>
      </c>
    </row>
    <row r="473" spans="1:3" x14ac:dyDescent="0.25">
      <c r="A473" s="9" t="s">
        <v>644</v>
      </c>
      <c r="B473" s="12">
        <v>6942.5496325609538</v>
      </c>
      <c r="C473">
        <f>SAFADModel_final_000032[[#This Row],[Whole Building:Facility Total Electric Demand Power '[W'](Hourly) ]]/1000</f>
        <v>6.9425496325609535</v>
      </c>
    </row>
    <row r="474" spans="1:3" x14ac:dyDescent="0.25">
      <c r="A474" s="9" t="s">
        <v>645</v>
      </c>
      <c r="B474" s="12">
        <v>6921.279462463187</v>
      </c>
      <c r="C474">
        <f>SAFADModel_final_000032[[#This Row],[Whole Building:Facility Total Electric Demand Power '[W'](Hourly) ]]/1000</f>
        <v>6.921279462463187</v>
      </c>
    </row>
    <row r="475" spans="1:3" x14ac:dyDescent="0.25">
      <c r="A475" s="9" t="s">
        <v>646</v>
      </c>
      <c r="B475" s="12">
        <v>6903.9547386052182</v>
      </c>
      <c r="C475">
        <f>SAFADModel_final_000032[[#This Row],[Whole Building:Facility Total Electric Demand Power '[W'](Hourly) ]]/1000</f>
        <v>6.9039547386052185</v>
      </c>
    </row>
    <row r="476" spans="1:3" x14ac:dyDescent="0.25">
      <c r="A476" s="9" t="s">
        <v>647</v>
      </c>
      <c r="B476" s="12">
        <v>6891.3809920139875</v>
      </c>
      <c r="C476">
        <f>SAFADModel_final_000032[[#This Row],[Whole Building:Facility Total Electric Demand Power '[W'](Hourly) ]]/1000</f>
        <v>6.8913809920139872</v>
      </c>
    </row>
    <row r="477" spans="1:3" x14ac:dyDescent="0.25">
      <c r="A477" s="9" t="s">
        <v>648</v>
      </c>
      <c r="B477" s="12">
        <v>6883.2930450290196</v>
      </c>
      <c r="C477">
        <f>SAFADModel_final_000032[[#This Row],[Whole Building:Facility Total Electric Demand Power '[W'](Hourly) ]]/1000</f>
        <v>6.8832930450290197</v>
      </c>
    </row>
    <row r="478" spans="1:3" x14ac:dyDescent="0.25">
      <c r="A478" s="9" t="s">
        <v>649</v>
      </c>
      <c r="B478" s="12">
        <v>6874.3479113842759</v>
      </c>
      <c r="C478">
        <f>SAFADModel_final_000032[[#This Row],[Whole Building:Facility Total Electric Demand Power '[W'](Hourly) ]]/1000</f>
        <v>6.8743479113842758</v>
      </c>
    </row>
    <row r="479" spans="1:3" x14ac:dyDescent="0.25">
      <c r="A479" s="9" t="s">
        <v>650</v>
      </c>
      <c r="B479" s="12">
        <v>6866.9174744376387</v>
      </c>
      <c r="C479">
        <f>SAFADModel_final_000032[[#This Row],[Whole Building:Facility Total Electric Demand Power '[W'](Hourly) ]]/1000</f>
        <v>6.8669174744376384</v>
      </c>
    </row>
    <row r="480" spans="1:3" x14ac:dyDescent="0.25">
      <c r="A480" s="9" t="s">
        <v>651</v>
      </c>
      <c r="B480" s="12">
        <v>6857.0875036726911</v>
      </c>
      <c r="C480">
        <f>SAFADModel_final_000032[[#This Row],[Whole Building:Facility Total Electric Demand Power '[W'](Hourly) ]]/1000</f>
        <v>6.857087503672691</v>
      </c>
    </row>
    <row r="481" spans="1:3" x14ac:dyDescent="0.25">
      <c r="A481" s="9" t="s">
        <v>652</v>
      </c>
      <c r="B481" s="12">
        <v>6837.7346761485678</v>
      </c>
      <c r="C481">
        <f>SAFADModel_final_000032[[#This Row],[Whole Building:Facility Total Electric Demand Power '[W'](Hourly) ]]/1000</f>
        <v>6.8377346761485676</v>
      </c>
    </row>
    <row r="482" spans="1:3" x14ac:dyDescent="0.25">
      <c r="A482" s="9" t="s">
        <v>653</v>
      </c>
      <c r="B482" s="12">
        <v>6809.7960363556367</v>
      </c>
      <c r="C482">
        <f>SAFADModel_final_000032[[#This Row],[Whole Building:Facility Total Electric Demand Power '[W'](Hourly) ]]/1000</f>
        <v>6.8097960363556371</v>
      </c>
    </row>
    <row r="483" spans="1:3" x14ac:dyDescent="0.25">
      <c r="A483" s="9" t="s">
        <v>654</v>
      </c>
      <c r="B483" s="12">
        <v>6780.0884992164401</v>
      </c>
      <c r="C483">
        <f>SAFADModel_final_000032[[#This Row],[Whole Building:Facility Total Electric Demand Power '[W'](Hourly) ]]/1000</f>
        <v>6.7800884992164399</v>
      </c>
    </row>
    <row r="484" spans="1:3" x14ac:dyDescent="0.25">
      <c r="A484" s="9" t="s">
        <v>655</v>
      </c>
      <c r="B484" s="12">
        <v>6758.4981404058735</v>
      </c>
      <c r="C484">
        <f>SAFADModel_final_000032[[#This Row],[Whole Building:Facility Total Electric Demand Power '[W'](Hourly) ]]/1000</f>
        <v>6.7584981404058739</v>
      </c>
    </row>
    <row r="485" spans="1:3" x14ac:dyDescent="0.25">
      <c r="A485" s="9" t="s">
        <v>656</v>
      </c>
      <c r="B485" s="12">
        <v>6754.7221060998154</v>
      </c>
      <c r="C485">
        <f>SAFADModel_final_000032[[#This Row],[Whole Building:Facility Total Electric Demand Power '[W'](Hourly) ]]/1000</f>
        <v>6.7547221060998153</v>
      </c>
    </row>
    <row r="486" spans="1:3" x14ac:dyDescent="0.25">
      <c r="A486" s="9" t="s">
        <v>657</v>
      </c>
      <c r="B486" s="12">
        <v>6754.0282211773165</v>
      </c>
      <c r="C486">
        <f>SAFADModel_final_000032[[#This Row],[Whole Building:Facility Total Electric Demand Power '[W'](Hourly) ]]/1000</f>
        <v>6.7540282211773164</v>
      </c>
    </row>
    <row r="487" spans="1:3" x14ac:dyDescent="0.25">
      <c r="A487" s="9" t="s">
        <v>658</v>
      </c>
      <c r="B487" s="12">
        <v>6762.6972658152508</v>
      </c>
      <c r="C487">
        <f>SAFADModel_final_000032[[#This Row],[Whole Building:Facility Total Electric Demand Power '[W'](Hourly) ]]/1000</f>
        <v>6.7626972658152509</v>
      </c>
    </row>
    <row r="488" spans="1:3" x14ac:dyDescent="0.25">
      <c r="A488" s="9" t="s">
        <v>659</v>
      </c>
      <c r="B488" s="12">
        <v>6785.9490058287884</v>
      </c>
      <c r="C488">
        <f>SAFADModel_final_000032[[#This Row],[Whole Building:Facility Total Electric Demand Power '[W'](Hourly) ]]/1000</f>
        <v>6.7859490058287886</v>
      </c>
    </row>
    <row r="489" spans="1:3" x14ac:dyDescent="0.25">
      <c r="A489" s="9" t="s">
        <v>660</v>
      </c>
      <c r="B489" s="12">
        <v>6821.1499639117765</v>
      </c>
      <c r="C489">
        <f>SAFADModel_final_000032[[#This Row],[Whole Building:Facility Total Electric Demand Power '[W'](Hourly) ]]/1000</f>
        <v>6.8211499639117763</v>
      </c>
    </row>
    <row r="490" spans="1:3" x14ac:dyDescent="0.25">
      <c r="A490" s="9" t="s">
        <v>661</v>
      </c>
      <c r="B490" s="12">
        <v>6862.6358339043027</v>
      </c>
      <c r="C490">
        <f>SAFADModel_final_000032[[#This Row],[Whole Building:Facility Total Electric Demand Power '[W'](Hourly) ]]/1000</f>
        <v>6.862635833904303</v>
      </c>
    </row>
    <row r="491" spans="1:3" x14ac:dyDescent="0.25">
      <c r="A491" s="9" t="s">
        <v>662</v>
      </c>
      <c r="B491" s="12">
        <v>6900.9975620675514</v>
      </c>
      <c r="C491">
        <f>SAFADModel_final_000032[[#This Row],[Whole Building:Facility Total Electric Demand Power '[W'](Hourly) ]]/1000</f>
        <v>6.900997562067551</v>
      </c>
    </row>
    <row r="492" spans="1:3" x14ac:dyDescent="0.25">
      <c r="A492" s="9" t="s">
        <v>663</v>
      </c>
      <c r="B492" s="12">
        <v>6929.3132783136434</v>
      </c>
      <c r="C492">
        <f>SAFADModel_final_000032[[#This Row],[Whole Building:Facility Total Electric Demand Power '[W'](Hourly) ]]/1000</f>
        <v>6.9293132783136437</v>
      </c>
    </row>
    <row r="493" spans="1:3" x14ac:dyDescent="0.25">
      <c r="A493" s="9" t="s">
        <v>664</v>
      </c>
      <c r="B493" s="12">
        <v>6952.4647794168659</v>
      </c>
      <c r="C493">
        <f>SAFADModel_final_000032[[#This Row],[Whole Building:Facility Total Electric Demand Power '[W'](Hourly) ]]/1000</f>
        <v>6.9524647794168661</v>
      </c>
    </row>
    <row r="494" spans="1:3" x14ac:dyDescent="0.25">
      <c r="A494" s="9" t="s">
        <v>665</v>
      </c>
      <c r="B494" s="12">
        <v>6971.1177668370556</v>
      </c>
      <c r="C494">
        <f>SAFADModel_final_000032[[#This Row],[Whole Building:Facility Total Electric Demand Power '[W'](Hourly) ]]/1000</f>
        <v>6.9711177668370556</v>
      </c>
    </row>
    <row r="495" spans="1:3" x14ac:dyDescent="0.25">
      <c r="A495" s="9" t="s">
        <v>666</v>
      </c>
      <c r="B495" s="12">
        <v>6977.2259561962346</v>
      </c>
      <c r="C495">
        <f>SAFADModel_final_000032[[#This Row],[Whole Building:Facility Total Electric Demand Power '[W'](Hourly) ]]/1000</f>
        <v>6.9772259561962349</v>
      </c>
    </row>
    <row r="496" spans="1:3" x14ac:dyDescent="0.25">
      <c r="A496" s="9" t="s">
        <v>667</v>
      </c>
      <c r="B496" s="12">
        <v>6972.2673161179819</v>
      </c>
      <c r="C496">
        <f>SAFADModel_final_000032[[#This Row],[Whole Building:Facility Total Electric Demand Power '[W'](Hourly) ]]/1000</f>
        <v>6.972267316117982</v>
      </c>
    </row>
    <row r="497" spans="1:3" x14ac:dyDescent="0.25">
      <c r="A497" s="9" t="s">
        <v>668</v>
      </c>
      <c r="B497" s="12">
        <v>6959.7466457950104</v>
      </c>
      <c r="C497">
        <f>SAFADModel_final_000032[[#This Row],[Whole Building:Facility Total Electric Demand Power '[W'](Hourly) ]]/1000</f>
        <v>6.9597466457950103</v>
      </c>
    </row>
    <row r="498" spans="1:3" x14ac:dyDescent="0.25">
      <c r="A498" s="9" t="s">
        <v>669</v>
      </c>
      <c r="B498" s="12">
        <v>6942.6856036257786</v>
      </c>
      <c r="C498">
        <f>SAFADModel_final_000032[[#This Row],[Whole Building:Facility Total Electric Demand Power '[W'](Hourly) ]]/1000</f>
        <v>6.9426856036257787</v>
      </c>
    </row>
    <row r="499" spans="1:3" x14ac:dyDescent="0.25">
      <c r="A499" s="9" t="s">
        <v>670</v>
      </c>
      <c r="B499" s="12">
        <v>6922.0672151557892</v>
      </c>
      <c r="C499">
        <f>SAFADModel_final_000032[[#This Row],[Whole Building:Facility Total Electric Demand Power '[W'](Hourly) ]]/1000</f>
        <v>6.9220672151557894</v>
      </c>
    </row>
    <row r="500" spans="1:3" x14ac:dyDescent="0.25">
      <c r="A500" s="9" t="s">
        <v>671</v>
      </c>
      <c r="B500" s="12">
        <v>6898.4152832241043</v>
      </c>
      <c r="C500">
        <f>SAFADModel_final_000032[[#This Row],[Whole Building:Facility Total Electric Demand Power '[W'](Hourly) ]]/1000</f>
        <v>6.8984152832241046</v>
      </c>
    </row>
    <row r="501" spans="1:3" x14ac:dyDescent="0.25">
      <c r="A501" s="9" t="s">
        <v>672</v>
      </c>
      <c r="B501" s="12">
        <v>6875.3855008952951</v>
      </c>
      <c r="C501">
        <f>SAFADModel_final_000032[[#This Row],[Whole Building:Facility Total Electric Demand Power '[W'](Hourly) ]]/1000</f>
        <v>6.8753855008952947</v>
      </c>
    </row>
    <row r="502" spans="1:3" x14ac:dyDescent="0.25">
      <c r="A502" s="9" t="s">
        <v>673</v>
      </c>
      <c r="B502" s="12">
        <v>6855.8495629434028</v>
      </c>
      <c r="C502">
        <f>SAFADModel_final_000032[[#This Row],[Whole Building:Facility Total Electric Demand Power '[W'](Hourly) ]]/1000</f>
        <v>6.8558495629434031</v>
      </c>
    </row>
    <row r="503" spans="1:3" x14ac:dyDescent="0.25">
      <c r="A503" s="9" t="s">
        <v>674</v>
      </c>
      <c r="B503" s="12">
        <v>6835.7251211233806</v>
      </c>
      <c r="C503">
        <f>SAFADModel_final_000032[[#This Row],[Whole Building:Facility Total Electric Demand Power '[W'](Hourly) ]]/1000</f>
        <v>6.8357251211233807</v>
      </c>
    </row>
    <row r="504" spans="1:3" x14ac:dyDescent="0.25">
      <c r="A504" s="9" t="s">
        <v>675</v>
      </c>
      <c r="B504" s="12">
        <v>6811.4326053062723</v>
      </c>
      <c r="C504">
        <f>SAFADModel_final_000032[[#This Row],[Whole Building:Facility Total Electric Demand Power '[W'](Hourly) ]]/1000</f>
        <v>6.8114326053062726</v>
      </c>
    </row>
    <row r="505" spans="1:3" x14ac:dyDescent="0.25">
      <c r="A505" s="9" t="s">
        <v>676</v>
      </c>
      <c r="B505" s="12">
        <v>6781.7967253590141</v>
      </c>
      <c r="C505">
        <f>SAFADModel_final_000032[[#This Row],[Whole Building:Facility Total Electric Demand Power '[W'](Hourly) ]]/1000</f>
        <v>6.7817967253590137</v>
      </c>
    </row>
    <row r="506" spans="1:3" x14ac:dyDescent="0.25">
      <c r="A506" s="9" t="s">
        <v>361</v>
      </c>
      <c r="B506" s="12">
        <v>6760.0205568754291</v>
      </c>
      <c r="C506">
        <f>SAFADModel_final_000032[[#This Row],[Whole Building:Facility Total Electric Demand Power '[W'](Hourly) ]]/1000</f>
        <v>6.7600205568754292</v>
      </c>
    </row>
    <row r="507" spans="1:3" x14ac:dyDescent="0.25">
      <c r="A507" s="9" t="s">
        <v>362</v>
      </c>
      <c r="B507" s="12">
        <v>6735.4570432940263</v>
      </c>
      <c r="C507">
        <f>SAFADModel_final_000032[[#This Row],[Whole Building:Facility Total Electric Demand Power '[W'](Hourly) ]]/1000</f>
        <v>6.7354570432940264</v>
      </c>
    </row>
    <row r="508" spans="1:3" x14ac:dyDescent="0.25">
      <c r="A508" s="9" t="s">
        <v>363</v>
      </c>
      <c r="B508" s="12">
        <v>6718.8012225090888</v>
      </c>
      <c r="C508">
        <f>SAFADModel_final_000032[[#This Row],[Whole Building:Facility Total Electric Demand Power '[W'](Hourly) ]]/1000</f>
        <v>6.7188012225090885</v>
      </c>
    </row>
    <row r="509" spans="1:3" x14ac:dyDescent="0.25">
      <c r="A509" s="9" t="s">
        <v>364</v>
      </c>
      <c r="B509" s="12">
        <v>6712.8266376444762</v>
      </c>
      <c r="C509">
        <f>SAFADModel_final_000032[[#This Row],[Whole Building:Facility Total Electric Demand Power '[W'](Hourly) ]]/1000</f>
        <v>6.7128266376444765</v>
      </c>
    </row>
    <row r="510" spans="1:3" x14ac:dyDescent="0.25">
      <c r="A510" s="9" t="s">
        <v>365</v>
      </c>
      <c r="B510" s="12">
        <v>6703.4338663693625</v>
      </c>
      <c r="C510">
        <f>SAFADModel_final_000032[[#This Row],[Whole Building:Facility Total Electric Demand Power '[W'](Hourly) ]]/1000</f>
        <v>6.7034338663693624</v>
      </c>
    </row>
    <row r="511" spans="1:3" x14ac:dyDescent="0.25">
      <c r="A511" s="9" t="s">
        <v>366</v>
      </c>
      <c r="B511" s="12">
        <v>6718.5196986329684</v>
      </c>
      <c r="C511">
        <f>SAFADModel_final_000032[[#This Row],[Whole Building:Facility Total Electric Demand Power '[W'](Hourly) ]]/1000</f>
        <v>6.7185196986329681</v>
      </c>
    </row>
    <row r="512" spans="1:3" x14ac:dyDescent="0.25">
      <c r="A512" s="9" t="s">
        <v>367</v>
      </c>
      <c r="B512" s="12">
        <v>6776.7988490137241</v>
      </c>
      <c r="C512">
        <f>SAFADModel_final_000032[[#This Row],[Whole Building:Facility Total Electric Demand Power '[W'](Hourly) ]]/1000</f>
        <v>6.7767988490137236</v>
      </c>
    </row>
    <row r="513" spans="1:3" x14ac:dyDescent="0.25">
      <c r="A513" s="9" t="s">
        <v>368</v>
      </c>
      <c r="B513" s="12">
        <v>24192.501539450564</v>
      </c>
      <c r="C513">
        <f>SAFADModel_final_000032[[#This Row],[Whole Building:Facility Total Electric Demand Power '[W'](Hourly) ]]/1000</f>
        <v>24.192501539450564</v>
      </c>
    </row>
    <row r="514" spans="1:3" x14ac:dyDescent="0.25">
      <c r="A514" s="9" t="s">
        <v>369</v>
      </c>
      <c r="B514" s="12">
        <v>67421.085019809558</v>
      </c>
      <c r="C514">
        <f>SAFADModel_final_000032[[#This Row],[Whole Building:Facility Total Electric Demand Power '[W'](Hourly) ]]/1000</f>
        <v>67.421085019809553</v>
      </c>
    </row>
    <row r="515" spans="1:3" x14ac:dyDescent="0.25">
      <c r="A515" s="9" t="s">
        <v>370</v>
      </c>
      <c r="B515" s="12">
        <v>106064.76947415668</v>
      </c>
      <c r="C515">
        <f>SAFADModel_final_000032[[#This Row],[Whole Building:Facility Total Electric Demand Power '[W'](Hourly) ]]/1000</f>
        <v>106.06476947415668</v>
      </c>
    </row>
    <row r="516" spans="1:3" x14ac:dyDescent="0.25">
      <c r="A516" s="9" t="s">
        <v>371</v>
      </c>
      <c r="B516" s="12">
        <v>103222.28825248037</v>
      </c>
      <c r="C516">
        <f>SAFADModel_final_000032[[#This Row],[Whole Building:Facility Total Electric Demand Power '[W'](Hourly) ]]/1000</f>
        <v>103.22228825248037</v>
      </c>
    </row>
    <row r="517" spans="1:3" x14ac:dyDescent="0.25">
      <c r="A517" s="9" t="s">
        <v>372</v>
      </c>
      <c r="B517" s="12">
        <v>139573.2599836204</v>
      </c>
      <c r="C517">
        <f>SAFADModel_final_000032[[#This Row],[Whole Building:Facility Total Electric Demand Power '[W'](Hourly) ]]/1000</f>
        <v>139.5732599836204</v>
      </c>
    </row>
    <row r="518" spans="1:3" x14ac:dyDescent="0.25">
      <c r="A518" s="9" t="s">
        <v>373</v>
      </c>
      <c r="B518" s="12">
        <v>137336.37756738698</v>
      </c>
      <c r="C518">
        <f>SAFADModel_final_000032[[#This Row],[Whole Building:Facility Total Electric Demand Power '[W'](Hourly) ]]/1000</f>
        <v>137.33637756738699</v>
      </c>
    </row>
    <row r="519" spans="1:3" x14ac:dyDescent="0.25">
      <c r="A519" s="9" t="s">
        <v>374</v>
      </c>
      <c r="B519" s="12">
        <v>139381.63650119537</v>
      </c>
      <c r="C519">
        <f>SAFADModel_final_000032[[#This Row],[Whole Building:Facility Total Electric Demand Power '[W'](Hourly) ]]/1000</f>
        <v>139.38163650119537</v>
      </c>
    </row>
    <row r="520" spans="1:3" x14ac:dyDescent="0.25">
      <c r="A520" s="9" t="s">
        <v>375</v>
      </c>
      <c r="B520" s="12">
        <v>145508.66124467112</v>
      </c>
      <c r="C520">
        <f>SAFADModel_final_000032[[#This Row],[Whole Building:Facility Total Electric Demand Power '[W'](Hourly) ]]/1000</f>
        <v>145.50866124467112</v>
      </c>
    </row>
    <row r="521" spans="1:3" x14ac:dyDescent="0.25">
      <c r="A521" s="9" t="s">
        <v>376</v>
      </c>
      <c r="B521" s="12">
        <v>138409.67176297176</v>
      </c>
      <c r="C521">
        <f>SAFADModel_final_000032[[#This Row],[Whole Building:Facility Total Electric Demand Power '[W'](Hourly) ]]/1000</f>
        <v>138.40967176297175</v>
      </c>
    </row>
    <row r="522" spans="1:3" x14ac:dyDescent="0.25">
      <c r="A522" s="9" t="s">
        <v>377</v>
      </c>
      <c r="B522" s="12">
        <v>124855.97323799378</v>
      </c>
      <c r="C522">
        <f>SAFADModel_final_000032[[#This Row],[Whole Building:Facility Total Electric Demand Power '[W'](Hourly) ]]/1000</f>
        <v>124.85597323799378</v>
      </c>
    </row>
    <row r="523" spans="1:3" x14ac:dyDescent="0.25">
      <c r="A523" s="9" t="s">
        <v>378</v>
      </c>
      <c r="B523" s="12">
        <v>43295.758019484259</v>
      </c>
      <c r="C523">
        <f>SAFADModel_final_000032[[#This Row],[Whole Building:Facility Total Electric Demand Power '[W'](Hourly) ]]/1000</f>
        <v>43.295758019484261</v>
      </c>
    </row>
    <row r="524" spans="1:3" x14ac:dyDescent="0.25">
      <c r="A524" s="9" t="s">
        <v>379</v>
      </c>
      <c r="B524" s="12">
        <v>21348.748222302416</v>
      </c>
      <c r="C524">
        <f>SAFADModel_final_000032[[#This Row],[Whole Building:Facility Total Electric Demand Power '[W'](Hourly) ]]/1000</f>
        <v>21.348748222302415</v>
      </c>
    </row>
    <row r="525" spans="1:3" x14ac:dyDescent="0.25">
      <c r="A525" s="9" t="s">
        <v>380</v>
      </c>
      <c r="B525" s="12">
        <v>9284.1725455538526</v>
      </c>
      <c r="C525">
        <f>SAFADModel_final_000032[[#This Row],[Whole Building:Facility Total Electric Demand Power '[W'](Hourly) ]]/1000</f>
        <v>9.2841725455538526</v>
      </c>
    </row>
    <row r="526" spans="1:3" x14ac:dyDescent="0.25">
      <c r="A526" s="9" t="s">
        <v>381</v>
      </c>
      <c r="B526" s="12">
        <v>7185.7876915476018</v>
      </c>
      <c r="C526">
        <f>SAFADModel_final_000032[[#This Row],[Whole Building:Facility Total Electric Demand Power '[W'](Hourly) ]]/1000</f>
        <v>7.1857876915476018</v>
      </c>
    </row>
    <row r="527" spans="1:3" x14ac:dyDescent="0.25">
      <c r="A527" s="9" t="s">
        <v>382</v>
      </c>
      <c r="B527" s="12">
        <v>6751.1392546150937</v>
      </c>
      <c r="C527">
        <f>SAFADModel_final_000032[[#This Row],[Whole Building:Facility Total Electric Demand Power '[W'](Hourly) ]]/1000</f>
        <v>6.7511392546150937</v>
      </c>
    </row>
    <row r="528" spans="1:3" x14ac:dyDescent="0.25">
      <c r="A528" s="9" t="s">
        <v>383</v>
      </c>
      <c r="B528" s="12">
        <v>6735.6782563083516</v>
      </c>
      <c r="C528">
        <f>SAFADModel_final_000032[[#This Row],[Whole Building:Facility Total Electric Demand Power '[W'](Hourly) ]]/1000</f>
        <v>6.7356782563083515</v>
      </c>
    </row>
    <row r="529" spans="1:3" x14ac:dyDescent="0.25">
      <c r="A529" s="9" t="s">
        <v>384</v>
      </c>
      <c r="B529" s="12">
        <v>6726.9908617935243</v>
      </c>
      <c r="C529">
        <f>SAFADModel_final_000032[[#This Row],[Whole Building:Facility Total Electric Demand Power '[W'](Hourly) ]]/1000</f>
        <v>6.7269908617935243</v>
      </c>
    </row>
    <row r="530" spans="1:3" x14ac:dyDescent="0.25">
      <c r="A530" s="9" t="s">
        <v>385</v>
      </c>
      <c r="B530" s="12">
        <v>6724.3231622074163</v>
      </c>
      <c r="C530">
        <f>SAFADModel_final_000032[[#This Row],[Whole Building:Facility Total Electric Demand Power '[W'](Hourly) ]]/1000</f>
        <v>6.7243231622074164</v>
      </c>
    </row>
    <row r="531" spans="1:3" x14ac:dyDescent="0.25">
      <c r="A531" s="9" t="s">
        <v>386</v>
      </c>
      <c r="B531" s="12">
        <v>6722.24115782428</v>
      </c>
      <c r="C531">
        <f>SAFADModel_final_000032[[#This Row],[Whole Building:Facility Total Electric Demand Power '[W'](Hourly) ]]/1000</f>
        <v>6.7222411578242802</v>
      </c>
    </row>
    <row r="532" spans="1:3" x14ac:dyDescent="0.25">
      <c r="A532" s="9" t="s">
        <v>387</v>
      </c>
      <c r="B532" s="12">
        <v>6693.9811609704193</v>
      </c>
      <c r="C532">
        <f>SAFADModel_final_000032[[#This Row],[Whole Building:Facility Total Electric Demand Power '[W'](Hourly) ]]/1000</f>
        <v>6.6939811609704192</v>
      </c>
    </row>
    <row r="533" spans="1:3" x14ac:dyDescent="0.25">
      <c r="A533" s="9" t="s">
        <v>388</v>
      </c>
      <c r="B533" s="12">
        <v>6631.2420463256249</v>
      </c>
      <c r="C533">
        <f>SAFADModel_final_000032[[#This Row],[Whole Building:Facility Total Electric Demand Power '[W'](Hourly) ]]/1000</f>
        <v>6.6312420463256245</v>
      </c>
    </row>
    <row r="534" spans="1:3" x14ac:dyDescent="0.25">
      <c r="A534" s="9" t="s">
        <v>389</v>
      </c>
      <c r="B534" s="12">
        <v>6566.951231092241</v>
      </c>
      <c r="C534">
        <f>SAFADModel_final_000032[[#This Row],[Whole Building:Facility Total Electric Demand Power '[W'](Hourly) ]]/1000</f>
        <v>6.5669512310922409</v>
      </c>
    </row>
    <row r="535" spans="1:3" x14ac:dyDescent="0.25">
      <c r="A535" s="9" t="s">
        <v>390</v>
      </c>
      <c r="B535" s="12">
        <v>6552.8797356162204</v>
      </c>
      <c r="C535">
        <f>SAFADModel_final_000032[[#This Row],[Whole Building:Facility Total Electric Demand Power '[W'](Hourly) ]]/1000</f>
        <v>6.5528797356162203</v>
      </c>
    </row>
    <row r="536" spans="1:3" x14ac:dyDescent="0.25">
      <c r="A536" s="9" t="s">
        <v>391</v>
      </c>
      <c r="B536" s="12">
        <v>6644.4438895500653</v>
      </c>
      <c r="C536">
        <f>SAFADModel_final_000032[[#This Row],[Whole Building:Facility Total Electric Demand Power '[W'](Hourly) ]]/1000</f>
        <v>6.6444438895500655</v>
      </c>
    </row>
    <row r="537" spans="1:3" x14ac:dyDescent="0.25">
      <c r="A537" s="9" t="s">
        <v>392</v>
      </c>
      <c r="B537" s="12">
        <v>16171.481248403792</v>
      </c>
      <c r="C537">
        <f>SAFADModel_final_000032[[#This Row],[Whole Building:Facility Total Electric Demand Power '[W'](Hourly) ]]/1000</f>
        <v>16.171481248403794</v>
      </c>
    </row>
    <row r="538" spans="1:3" x14ac:dyDescent="0.25">
      <c r="A538" s="9" t="s">
        <v>393</v>
      </c>
      <c r="B538" s="12">
        <v>79944.598823808672</v>
      </c>
      <c r="C538">
        <f>SAFADModel_final_000032[[#This Row],[Whole Building:Facility Total Electric Demand Power '[W'](Hourly) ]]/1000</f>
        <v>79.944598823808676</v>
      </c>
    </row>
    <row r="539" spans="1:3" x14ac:dyDescent="0.25">
      <c r="A539" s="9" t="s">
        <v>394</v>
      </c>
      <c r="B539" s="12">
        <v>110354.0876255383</v>
      </c>
      <c r="C539">
        <f>SAFADModel_final_000032[[#This Row],[Whole Building:Facility Total Electric Demand Power '[W'](Hourly) ]]/1000</f>
        <v>110.3540876255383</v>
      </c>
    </row>
    <row r="540" spans="1:3" x14ac:dyDescent="0.25">
      <c r="A540" s="9" t="s">
        <v>395</v>
      </c>
      <c r="B540" s="12">
        <v>120314.51071412531</v>
      </c>
      <c r="C540">
        <f>SAFADModel_final_000032[[#This Row],[Whole Building:Facility Total Electric Demand Power '[W'](Hourly) ]]/1000</f>
        <v>120.3145107141253</v>
      </c>
    </row>
    <row r="541" spans="1:3" x14ac:dyDescent="0.25">
      <c r="A541" s="9" t="s">
        <v>396</v>
      </c>
      <c r="B541" s="12">
        <v>136111.88899109702</v>
      </c>
      <c r="C541">
        <f>SAFADModel_final_000032[[#This Row],[Whole Building:Facility Total Electric Demand Power '[W'](Hourly) ]]/1000</f>
        <v>136.111888991097</v>
      </c>
    </row>
    <row r="542" spans="1:3" x14ac:dyDescent="0.25">
      <c r="A542" s="9" t="s">
        <v>397</v>
      </c>
      <c r="B542" s="12">
        <v>131647.40488399731</v>
      </c>
      <c r="C542">
        <f>SAFADModel_final_000032[[#This Row],[Whole Building:Facility Total Electric Demand Power '[W'](Hourly) ]]/1000</f>
        <v>131.64740488399732</v>
      </c>
    </row>
    <row r="543" spans="1:3" x14ac:dyDescent="0.25">
      <c r="A543" s="9" t="s">
        <v>398</v>
      </c>
      <c r="B543" s="12">
        <v>149472.64824651484</v>
      </c>
      <c r="C543">
        <f>SAFADModel_final_000032[[#This Row],[Whole Building:Facility Total Electric Demand Power '[W'](Hourly) ]]/1000</f>
        <v>149.47264824651484</v>
      </c>
    </row>
    <row r="544" spans="1:3" x14ac:dyDescent="0.25">
      <c r="A544" s="9" t="s">
        <v>399</v>
      </c>
      <c r="B544" s="12">
        <v>144554.04296533272</v>
      </c>
      <c r="C544">
        <f>SAFADModel_final_000032[[#This Row],[Whole Building:Facility Total Electric Demand Power '[W'](Hourly) ]]/1000</f>
        <v>144.55404296533271</v>
      </c>
    </row>
    <row r="545" spans="1:3" x14ac:dyDescent="0.25">
      <c r="A545" s="9" t="s">
        <v>400</v>
      </c>
      <c r="B545" s="12">
        <v>145271.9083668633</v>
      </c>
      <c r="C545">
        <f>SAFADModel_final_000032[[#This Row],[Whole Building:Facility Total Electric Demand Power '[W'](Hourly) ]]/1000</f>
        <v>145.2719083668633</v>
      </c>
    </row>
    <row r="546" spans="1:3" x14ac:dyDescent="0.25">
      <c r="A546" s="9" t="s">
        <v>401</v>
      </c>
      <c r="B546" s="12">
        <v>120971.41577721732</v>
      </c>
      <c r="C546">
        <f>SAFADModel_final_000032[[#This Row],[Whole Building:Facility Total Electric Demand Power '[W'](Hourly) ]]/1000</f>
        <v>120.97141577721732</v>
      </c>
    </row>
    <row r="547" spans="1:3" x14ac:dyDescent="0.25">
      <c r="A547" s="9" t="s">
        <v>402</v>
      </c>
      <c r="B547" s="12">
        <v>88038.395160276108</v>
      </c>
      <c r="C547">
        <f>SAFADModel_final_000032[[#This Row],[Whole Building:Facility Total Electric Demand Power '[W'](Hourly) ]]/1000</f>
        <v>88.03839516027611</v>
      </c>
    </row>
    <row r="548" spans="1:3" x14ac:dyDescent="0.25">
      <c r="A548" s="9" t="s">
        <v>403</v>
      </c>
      <c r="B548" s="12">
        <v>60618.700419764289</v>
      </c>
      <c r="C548">
        <f>SAFADModel_final_000032[[#This Row],[Whole Building:Facility Total Electric Demand Power '[W'](Hourly) ]]/1000</f>
        <v>60.618700419764288</v>
      </c>
    </row>
    <row r="549" spans="1:3" x14ac:dyDescent="0.25">
      <c r="A549" s="9" t="s">
        <v>404</v>
      </c>
      <c r="B549" s="12">
        <v>37140.99720775379</v>
      </c>
      <c r="C549">
        <f>SAFADModel_final_000032[[#This Row],[Whole Building:Facility Total Electric Demand Power '[W'](Hourly) ]]/1000</f>
        <v>37.140997207753792</v>
      </c>
    </row>
    <row r="550" spans="1:3" x14ac:dyDescent="0.25">
      <c r="A550" s="9" t="s">
        <v>405</v>
      </c>
      <c r="B550" s="12">
        <v>6852.689200282377</v>
      </c>
      <c r="C550">
        <f>SAFADModel_final_000032[[#This Row],[Whole Building:Facility Total Electric Demand Power '[W'](Hourly) ]]/1000</f>
        <v>6.8526892002823772</v>
      </c>
    </row>
    <row r="551" spans="1:3" x14ac:dyDescent="0.25">
      <c r="A551" s="9" t="s">
        <v>406</v>
      </c>
      <c r="B551" s="12">
        <v>6835.4013869328728</v>
      </c>
      <c r="C551">
        <f>SAFADModel_final_000032[[#This Row],[Whole Building:Facility Total Electric Demand Power '[W'](Hourly) ]]/1000</f>
        <v>6.8354013869328725</v>
      </c>
    </row>
    <row r="552" spans="1:3" x14ac:dyDescent="0.25">
      <c r="A552" s="9" t="s">
        <v>407</v>
      </c>
      <c r="B552" s="12">
        <v>6825.1582246362113</v>
      </c>
      <c r="C552">
        <f>SAFADModel_final_000032[[#This Row],[Whole Building:Facility Total Electric Demand Power '[W'](Hourly) ]]/1000</f>
        <v>6.825158224636211</v>
      </c>
    </row>
    <row r="553" spans="1:3" x14ac:dyDescent="0.25">
      <c r="A553" s="9" t="s">
        <v>408</v>
      </c>
      <c r="B553" s="12">
        <v>6816.5097351796321</v>
      </c>
      <c r="C553">
        <f>SAFADModel_final_000032[[#This Row],[Whole Building:Facility Total Electric Demand Power '[W'](Hourly) ]]/1000</f>
        <v>6.8165097351796318</v>
      </c>
    </row>
    <row r="554" spans="1:3" x14ac:dyDescent="0.25">
      <c r="A554" s="9" t="s">
        <v>409</v>
      </c>
      <c r="B554" s="12">
        <v>6807.5232744464092</v>
      </c>
      <c r="C554">
        <f>SAFADModel_final_000032[[#This Row],[Whole Building:Facility Total Electric Demand Power '[W'](Hourly) ]]/1000</f>
        <v>6.8075232744464094</v>
      </c>
    </row>
    <row r="555" spans="1:3" x14ac:dyDescent="0.25">
      <c r="A555" s="9" t="s">
        <v>410</v>
      </c>
      <c r="B555" s="12">
        <v>6798.1225648483896</v>
      </c>
      <c r="C555">
        <f>SAFADModel_final_000032[[#This Row],[Whole Building:Facility Total Electric Demand Power '[W'](Hourly) ]]/1000</f>
        <v>6.7981225648483896</v>
      </c>
    </row>
    <row r="556" spans="1:3" x14ac:dyDescent="0.25">
      <c r="A556" s="9" t="s">
        <v>411</v>
      </c>
      <c r="B556" s="12">
        <v>6785.5180805760938</v>
      </c>
      <c r="C556">
        <f>SAFADModel_final_000032[[#This Row],[Whole Building:Facility Total Electric Demand Power '[W'](Hourly) ]]/1000</f>
        <v>6.785518080576094</v>
      </c>
    </row>
    <row r="557" spans="1:3" x14ac:dyDescent="0.25">
      <c r="A557" s="9" t="s">
        <v>412</v>
      </c>
      <c r="B557" s="12">
        <v>6768.5202025336012</v>
      </c>
      <c r="C557">
        <f>SAFADModel_final_000032[[#This Row],[Whole Building:Facility Total Electric Demand Power '[W'](Hourly) ]]/1000</f>
        <v>6.7685202025336011</v>
      </c>
    </row>
    <row r="558" spans="1:3" x14ac:dyDescent="0.25">
      <c r="A558" s="9" t="s">
        <v>413</v>
      </c>
      <c r="B558" s="12">
        <v>6748.8848025241787</v>
      </c>
      <c r="C558">
        <f>SAFADModel_final_000032[[#This Row],[Whole Building:Facility Total Electric Demand Power '[W'](Hourly) ]]/1000</f>
        <v>6.748884802524179</v>
      </c>
    </row>
    <row r="559" spans="1:3" x14ac:dyDescent="0.25">
      <c r="A559" s="9" t="s">
        <v>414</v>
      </c>
      <c r="B559" s="12">
        <v>6755.862412599342</v>
      </c>
      <c r="C559">
        <f>SAFADModel_final_000032[[#This Row],[Whole Building:Facility Total Electric Demand Power '[W'](Hourly) ]]/1000</f>
        <v>6.7558624125993418</v>
      </c>
    </row>
    <row r="560" spans="1:3" x14ac:dyDescent="0.25">
      <c r="A560" s="9" t="s">
        <v>415</v>
      </c>
      <c r="B560" s="12">
        <v>6805.0002371851851</v>
      </c>
      <c r="C560">
        <f>SAFADModel_final_000032[[#This Row],[Whole Building:Facility Total Electric Demand Power '[W'](Hourly) ]]/1000</f>
        <v>6.805000237185185</v>
      </c>
    </row>
    <row r="561" spans="1:3" x14ac:dyDescent="0.25">
      <c r="A561" s="9" t="s">
        <v>416</v>
      </c>
      <c r="B561" s="12">
        <v>19475.87694227033</v>
      </c>
      <c r="C561">
        <f>SAFADModel_final_000032[[#This Row],[Whole Building:Facility Total Electric Demand Power '[W'](Hourly) ]]/1000</f>
        <v>19.475876942270329</v>
      </c>
    </row>
    <row r="562" spans="1:3" x14ac:dyDescent="0.25">
      <c r="A562" s="9" t="s">
        <v>417</v>
      </c>
      <c r="B562" s="12">
        <v>82861.252427669417</v>
      </c>
      <c r="C562">
        <f>SAFADModel_final_000032[[#This Row],[Whole Building:Facility Total Electric Demand Power '[W'](Hourly) ]]/1000</f>
        <v>82.861252427669413</v>
      </c>
    </row>
    <row r="563" spans="1:3" x14ac:dyDescent="0.25">
      <c r="A563" s="9" t="s">
        <v>418</v>
      </c>
      <c r="B563" s="12">
        <v>110960.68485913878</v>
      </c>
      <c r="C563">
        <f>SAFADModel_final_000032[[#This Row],[Whole Building:Facility Total Electric Demand Power '[W'](Hourly) ]]/1000</f>
        <v>110.96068485913878</v>
      </c>
    </row>
    <row r="564" spans="1:3" x14ac:dyDescent="0.25">
      <c r="A564" s="9" t="s">
        <v>419</v>
      </c>
      <c r="B564" s="12">
        <v>129269.92049735623</v>
      </c>
      <c r="C564">
        <f>SAFADModel_final_000032[[#This Row],[Whole Building:Facility Total Electric Demand Power '[W'](Hourly) ]]/1000</f>
        <v>129.26992049735622</v>
      </c>
    </row>
    <row r="565" spans="1:3" x14ac:dyDescent="0.25">
      <c r="A565" s="9" t="s">
        <v>420</v>
      </c>
      <c r="B565" s="12">
        <v>149199.19760482575</v>
      </c>
      <c r="C565">
        <f>SAFADModel_final_000032[[#This Row],[Whole Building:Facility Total Electric Demand Power '[W'](Hourly) ]]/1000</f>
        <v>149.19919760482574</v>
      </c>
    </row>
    <row r="566" spans="1:3" x14ac:dyDescent="0.25">
      <c r="A566" s="9" t="s">
        <v>421</v>
      </c>
      <c r="B566" s="12">
        <v>146947.50197599249</v>
      </c>
      <c r="C566">
        <f>SAFADModel_final_000032[[#This Row],[Whole Building:Facility Total Electric Demand Power '[W'](Hourly) ]]/1000</f>
        <v>146.94750197599248</v>
      </c>
    </row>
    <row r="567" spans="1:3" x14ac:dyDescent="0.25">
      <c r="A567" s="9" t="s">
        <v>422</v>
      </c>
      <c r="B567" s="12">
        <v>140017.95379393655</v>
      </c>
      <c r="C567">
        <f>SAFADModel_final_000032[[#This Row],[Whole Building:Facility Total Electric Demand Power '[W'](Hourly) ]]/1000</f>
        <v>140.01795379393656</v>
      </c>
    </row>
    <row r="568" spans="1:3" x14ac:dyDescent="0.25">
      <c r="A568" s="9" t="s">
        <v>423</v>
      </c>
      <c r="B568" s="12">
        <v>146804.3611436293</v>
      </c>
      <c r="C568">
        <f>SAFADModel_final_000032[[#This Row],[Whole Building:Facility Total Electric Demand Power '[W'](Hourly) ]]/1000</f>
        <v>146.80436114362931</v>
      </c>
    </row>
    <row r="569" spans="1:3" x14ac:dyDescent="0.25">
      <c r="A569" s="9" t="s">
        <v>424</v>
      </c>
      <c r="B569" s="12">
        <v>131787.29823068177</v>
      </c>
      <c r="C569">
        <f>SAFADModel_final_000032[[#This Row],[Whole Building:Facility Total Electric Demand Power '[W'](Hourly) ]]/1000</f>
        <v>131.78729823068178</v>
      </c>
    </row>
    <row r="570" spans="1:3" x14ac:dyDescent="0.25">
      <c r="A570" s="9" t="s">
        <v>425</v>
      </c>
      <c r="B570" s="12">
        <v>80685.938668144649</v>
      </c>
      <c r="C570">
        <f>SAFADModel_final_000032[[#This Row],[Whole Building:Facility Total Electric Demand Power '[W'](Hourly) ]]/1000</f>
        <v>80.685938668144644</v>
      </c>
    </row>
    <row r="571" spans="1:3" x14ac:dyDescent="0.25">
      <c r="A571" s="9" t="s">
        <v>426</v>
      </c>
      <c r="B571" s="12">
        <v>40555.137055161635</v>
      </c>
      <c r="C571">
        <f>SAFADModel_final_000032[[#This Row],[Whole Building:Facility Total Electric Demand Power '[W'](Hourly) ]]/1000</f>
        <v>40.555137055161637</v>
      </c>
    </row>
    <row r="572" spans="1:3" x14ac:dyDescent="0.25">
      <c r="A572" s="9" t="s">
        <v>427</v>
      </c>
      <c r="B572" s="12">
        <v>18162.547695058511</v>
      </c>
      <c r="C572">
        <f>SAFADModel_final_000032[[#This Row],[Whole Building:Facility Total Electric Demand Power '[W'](Hourly) ]]/1000</f>
        <v>18.16254769505851</v>
      </c>
    </row>
    <row r="573" spans="1:3" x14ac:dyDescent="0.25">
      <c r="A573" s="9" t="s">
        <v>428</v>
      </c>
      <c r="B573" s="12">
        <v>7701.1784532183437</v>
      </c>
      <c r="C573">
        <f>SAFADModel_final_000032[[#This Row],[Whole Building:Facility Total Electric Demand Power '[W'](Hourly) ]]/1000</f>
        <v>7.7011784532183434</v>
      </c>
    </row>
    <row r="574" spans="1:3" x14ac:dyDescent="0.25">
      <c r="A574" s="9" t="s">
        <v>429</v>
      </c>
      <c r="B574" s="12">
        <v>7275.3642519684799</v>
      </c>
      <c r="C574">
        <f>SAFADModel_final_000032[[#This Row],[Whole Building:Facility Total Electric Demand Power '[W'](Hourly) ]]/1000</f>
        <v>7.2753642519684796</v>
      </c>
    </row>
    <row r="575" spans="1:3" x14ac:dyDescent="0.25">
      <c r="A575" s="9" t="s">
        <v>430</v>
      </c>
      <c r="B575" s="12">
        <v>6850.3373280377045</v>
      </c>
      <c r="C575">
        <f>SAFADModel_final_000032[[#This Row],[Whole Building:Facility Total Electric Demand Power '[W'](Hourly) ]]/1000</f>
        <v>6.8503373280377042</v>
      </c>
    </row>
    <row r="576" spans="1:3" x14ac:dyDescent="0.25">
      <c r="A576" s="9" t="s">
        <v>431</v>
      </c>
      <c r="B576" s="12">
        <v>6837.3403621626539</v>
      </c>
      <c r="C576">
        <f>SAFADModel_final_000032[[#This Row],[Whole Building:Facility Total Electric Demand Power '[W'](Hourly) ]]/1000</f>
        <v>6.8373403621626538</v>
      </c>
    </row>
    <row r="577" spans="1:3" x14ac:dyDescent="0.25">
      <c r="A577" s="9" t="s">
        <v>432</v>
      </c>
      <c r="B577" s="12">
        <v>6824.1421656036509</v>
      </c>
      <c r="C577">
        <f>SAFADModel_final_000032[[#This Row],[Whole Building:Facility Total Electric Demand Power '[W'](Hourly) ]]/1000</f>
        <v>6.8241421656036509</v>
      </c>
    </row>
    <row r="578" spans="1:3" x14ac:dyDescent="0.25">
      <c r="A578" s="9" t="s">
        <v>433</v>
      </c>
      <c r="B578" s="12">
        <v>6811.2318767218212</v>
      </c>
      <c r="C578">
        <f>SAFADModel_final_000032[[#This Row],[Whole Building:Facility Total Electric Demand Power '[W'](Hourly) ]]/1000</f>
        <v>6.8112318767218216</v>
      </c>
    </row>
    <row r="579" spans="1:3" x14ac:dyDescent="0.25">
      <c r="A579" s="9" t="s">
        <v>434</v>
      </c>
      <c r="B579" s="12">
        <v>6804.9406485234185</v>
      </c>
      <c r="C579">
        <f>SAFADModel_final_000032[[#This Row],[Whole Building:Facility Total Electric Demand Power '[W'](Hourly) ]]/1000</f>
        <v>6.8049406485234183</v>
      </c>
    </row>
    <row r="580" spans="1:3" x14ac:dyDescent="0.25">
      <c r="A580" s="9" t="s">
        <v>435</v>
      </c>
      <c r="B580" s="12">
        <v>6781.8508808742836</v>
      </c>
      <c r="C580">
        <f>SAFADModel_final_000032[[#This Row],[Whole Building:Facility Total Electric Demand Power '[W'](Hourly) ]]/1000</f>
        <v>6.7818508808742832</v>
      </c>
    </row>
    <row r="581" spans="1:3" x14ac:dyDescent="0.25">
      <c r="A581" s="9" t="s">
        <v>436</v>
      </c>
      <c r="B581" s="12">
        <v>6748.0458389733067</v>
      </c>
      <c r="C581">
        <f>SAFADModel_final_000032[[#This Row],[Whole Building:Facility Total Electric Demand Power '[W'](Hourly) ]]/1000</f>
        <v>6.7480458389733062</v>
      </c>
    </row>
    <row r="582" spans="1:3" x14ac:dyDescent="0.25">
      <c r="A582" s="9" t="s">
        <v>437</v>
      </c>
      <c r="B582" s="12">
        <v>6713.4144410641129</v>
      </c>
      <c r="C582">
        <f>SAFADModel_final_000032[[#This Row],[Whole Building:Facility Total Electric Demand Power '[W'](Hourly) ]]/1000</f>
        <v>6.7134144410641126</v>
      </c>
    </row>
    <row r="583" spans="1:3" x14ac:dyDescent="0.25">
      <c r="A583" s="9" t="s">
        <v>438</v>
      </c>
      <c r="B583" s="12">
        <v>6717.7265653059121</v>
      </c>
      <c r="C583">
        <f>SAFADModel_final_000032[[#This Row],[Whole Building:Facility Total Electric Demand Power '[W'](Hourly) ]]/1000</f>
        <v>6.7177265653059122</v>
      </c>
    </row>
    <row r="584" spans="1:3" x14ac:dyDescent="0.25">
      <c r="A584" s="9" t="s">
        <v>439</v>
      </c>
      <c r="B584" s="12">
        <v>6791.8216061701887</v>
      </c>
      <c r="C584">
        <f>SAFADModel_final_000032[[#This Row],[Whole Building:Facility Total Electric Demand Power '[W'](Hourly) ]]/1000</f>
        <v>6.7918216061701884</v>
      </c>
    </row>
    <row r="585" spans="1:3" x14ac:dyDescent="0.25">
      <c r="A585" s="9" t="s">
        <v>440</v>
      </c>
      <c r="B585" s="12">
        <v>18206.962664725586</v>
      </c>
      <c r="C585">
        <f>SAFADModel_final_000032[[#This Row],[Whole Building:Facility Total Electric Demand Power '[W'](Hourly) ]]/1000</f>
        <v>18.206962664725587</v>
      </c>
    </row>
    <row r="586" spans="1:3" x14ac:dyDescent="0.25">
      <c r="A586" s="9" t="s">
        <v>441</v>
      </c>
      <c r="B586" s="12">
        <v>97362.740952994907</v>
      </c>
      <c r="C586">
        <f>SAFADModel_final_000032[[#This Row],[Whole Building:Facility Total Electric Demand Power '[W'](Hourly) ]]/1000</f>
        <v>97.362740952994912</v>
      </c>
    </row>
    <row r="587" spans="1:3" x14ac:dyDescent="0.25">
      <c r="A587" s="9" t="s">
        <v>442</v>
      </c>
      <c r="B587" s="12">
        <v>128594.17994238269</v>
      </c>
      <c r="C587">
        <f>SAFADModel_final_000032[[#This Row],[Whole Building:Facility Total Electric Demand Power '[W'](Hourly) ]]/1000</f>
        <v>128.59417994238268</v>
      </c>
    </row>
    <row r="588" spans="1:3" x14ac:dyDescent="0.25">
      <c r="A588" s="9" t="s">
        <v>443</v>
      </c>
      <c r="B588" s="12">
        <v>136093.05395247962</v>
      </c>
      <c r="C588">
        <f>SAFADModel_final_000032[[#This Row],[Whole Building:Facility Total Electric Demand Power '[W'](Hourly) ]]/1000</f>
        <v>136.09305395247961</v>
      </c>
    </row>
    <row r="589" spans="1:3" x14ac:dyDescent="0.25">
      <c r="A589" s="9" t="s">
        <v>444</v>
      </c>
      <c r="B589" s="12">
        <v>134872.34398637593</v>
      </c>
      <c r="C589">
        <f>SAFADModel_final_000032[[#This Row],[Whole Building:Facility Total Electric Demand Power '[W'](Hourly) ]]/1000</f>
        <v>134.87234398637594</v>
      </c>
    </row>
    <row r="590" spans="1:3" x14ac:dyDescent="0.25">
      <c r="A590" s="9" t="s">
        <v>445</v>
      </c>
      <c r="B590" s="12">
        <v>134260.3105398702</v>
      </c>
      <c r="C590">
        <f>SAFADModel_final_000032[[#This Row],[Whole Building:Facility Total Electric Demand Power '[W'](Hourly) ]]/1000</f>
        <v>134.2603105398702</v>
      </c>
    </row>
    <row r="591" spans="1:3" x14ac:dyDescent="0.25">
      <c r="A591" s="9" t="s">
        <v>446</v>
      </c>
      <c r="B591" s="12">
        <v>145473.44452712065</v>
      </c>
      <c r="C591">
        <f>SAFADModel_final_000032[[#This Row],[Whole Building:Facility Total Electric Demand Power '[W'](Hourly) ]]/1000</f>
        <v>145.47344452712065</v>
      </c>
    </row>
    <row r="592" spans="1:3" x14ac:dyDescent="0.25">
      <c r="A592" s="9" t="s">
        <v>447</v>
      </c>
      <c r="B592" s="12">
        <v>152384.51718099543</v>
      </c>
      <c r="C592">
        <f>SAFADModel_final_000032[[#This Row],[Whole Building:Facility Total Electric Demand Power '[W'](Hourly) ]]/1000</f>
        <v>152.38451718099543</v>
      </c>
    </row>
    <row r="593" spans="1:3" x14ac:dyDescent="0.25">
      <c r="A593" s="9" t="s">
        <v>448</v>
      </c>
      <c r="B593" s="12">
        <v>156255.49305208423</v>
      </c>
      <c r="C593">
        <f>SAFADModel_final_000032[[#This Row],[Whole Building:Facility Total Electric Demand Power '[W'](Hourly) ]]/1000</f>
        <v>156.25549305208423</v>
      </c>
    </row>
    <row r="594" spans="1:3" x14ac:dyDescent="0.25">
      <c r="A594" s="9" t="s">
        <v>449</v>
      </c>
      <c r="B594" s="12">
        <v>144243.66557869865</v>
      </c>
      <c r="C594">
        <f>SAFADModel_final_000032[[#This Row],[Whole Building:Facility Total Electric Demand Power '[W'](Hourly) ]]/1000</f>
        <v>144.24366557869865</v>
      </c>
    </row>
    <row r="595" spans="1:3" x14ac:dyDescent="0.25">
      <c r="A595" s="9" t="s">
        <v>450</v>
      </c>
      <c r="B595" s="12">
        <v>71694.609639001297</v>
      </c>
      <c r="C595">
        <f>SAFADModel_final_000032[[#This Row],[Whole Building:Facility Total Electric Demand Power '[W'](Hourly) ]]/1000</f>
        <v>71.6946096390013</v>
      </c>
    </row>
    <row r="596" spans="1:3" x14ac:dyDescent="0.25">
      <c r="A596" s="9" t="s">
        <v>451</v>
      </c>
      <c r="B596" s="12">
        <v>53235.294402977197</v>
      </c>
      <c r="C596">
        <f>SAFADModel_final_000032[[#This Row],[Whole Building:Facility Total Electric Demand Power '[W'](Hourly) ]]/1000</f>
        <v>53.235294402977196</v>
      </c>
    </row>
    <row r="597" spans="1:3" x14ac:dyDescent="0.25">
      <c r="A597" s="9" t="s">
        <v>452</v>
      </c>
      <c r="B597" s="12">
        <v>39437.436770877881</v>
      </c>
      <c r="C597">
        <f>SAFADModel_final_000032[[#This Row],[Whole Building:Facility Total Electric Demand Power '[W'](Hourly) ]]/1000</f>
        <v>39.437436770877881</v>
      </c>
    </row>
    <row r="598" spans="1:3" x14ac:dyDescent="0.25">
      <c r="A598" s="9" t="s">
        <v>453</v>
      </c>
      <c r="B598" s="12">
        <v>6868.4558380961344</v>
      </c>
      <c r="C598">
        <f>SAFADModel_final_000032[[#This Row],[Whole Building:Facility Total Electric Demand Power '[W'](Hourly) ]]/1000</f>
        <v>6.8684558380961347</v>
      </c>
    </row>
    <row r="599" spans="1:3" x14ac:dyDescent="0.25">
      <c r="A599" s="9" t="s">
        <v>454</v>
      </c>
      <c r="B599" s="12">
        <v>6859.8719134141675</v>
      </c>
      <c r="C599">
        <f>SAFADModel_final_000032[[#This Row],[Whole Building:Facility Total Electric Demand Power '[W'](Hourly) ]]/1000</f>
        <v>6.8598719134141675</v>
      </c>
    </row>
    <row r="600" spans="1:3" x14ac:dyDescent="0.25">
      <c r="A600" s="9" t="s">
        <v>455</v>
      </c>
      <c r="B600" s="12">
        <v>6852.1165961103325</v>
      </c>
      <c r="C600">
        <f>SAFADModel_final_000032[[#This Row],[Whole Building:Facility Total Electric Demand Power '[W'](Hourly) ]]/1000</f>
        <v>6.8521165961103323</v>
      </c>
    </row>
    <row r="601" spans="1:3" x14ac:dyDescent="0.25">
      <c r="A601" s="9" t="s">
        <v>456</v>
      </c>
      <c r="B601" s="12">
        <v>6842.3513172028661</v>
      </c>
      <c r="C601">
        <f>SAFADModel_final_000032[[#This Row],[Whole Building:Facility Total Electric Demand Power '[W'](Hourly) ]]/1000</f>
        <v>6.8423513172028665</v>
      </c>
    </row>
    <row r="602" spans="1:3" x14ac:dyDescent="0.25">
      <c r="A602" s="9" t="s">
        <v>457</v>
      </c>
      <c r="B602" s="12">
        <v>6833.854277831565</v>
      </c>
      <c r="C602">
        <f>SAFADModel_final_000032[[#This Row],[Whole Building:Facility Total Electric Demand Power '[W'](Hourly) ]]/1000</f>
        <v>6.8338542778315654</v>
      </c>
    </row>
    <row r="603" spans="1:3" x14ac:dyDescent="0.25">
      <c r="A603" s="9" t="s">
        <v>458</v>
      </c>
      <c r="B603" s="12">
        <v>6821.5684468074805</v>
      </c>
      <c r="C603">
        <f>SAFADModel_final_000032[[#This Row],[Whole Building:Facility Total Electric Demand Power '[W'](Hourly) ]]/1000</f>
        <v>6.8215684468074809</v>
      </c>
    </row>
    <row r="604" spans="1:3" x14ac:dyDescent="0.25">
      <c r="A604" s="9" t="s">
        <v>459</v>
      </c>
      <c r="B604" s="12">
        <v>6800.3978375627858</v>
      </c>
      <c r="C604">
        <f>SAFADModel_final_000032[[#This Row],[Whole Building:Facility Total Electric Demand Power '[W'](Hourly) ]]/1000</f>
        <v>6.8003978375627856</v>
      </c>
    </row>
    <row r="605" spans="1:3" x14ac:dyDescent="0.25">
      <c r="A605" s="9" t="s">
        <v>460</v>
      </c>
      <c r="B605" s="12">
        <v>6776.1458461617813</v>
      </c>
      <c r="C605">
        <f>SAFADModel_final_000032[[#This Row],[Whole Building:Facility Total Electric Demand Power '[W'](Hourly) ]]/1000</f>
        <v>6.7761458461617812</v>
      </c>
    </row>
    <row r="606" spans="1:3" x14ac:dyDescent="0.25">
      <c r="A606" s="9" t="s">
        <v>461</v>
      </c>
      <c r="B606" s="12">
        <v>6757.2178653466044</v>
      </c>
      <c r="C606">
        <f>SAFADModel_final_000032[[#This Row],[Whole Building:Facility Total Electric Demand Power '[W'](Hourly) ]]/1000</f>
        <v>6.7572178653466048</v>
      </c>
    </row>
    <row r="607" spans="1:3" x14ac:dyDescent="0.25">
      <c r="A607" s="9" t="s">
        <v>462</v>
      </c>
      <c r="B607" s="12">
        <v>6755.9641216171995</v>
      </c>
      <c r="C607">
        <f>SAFADModel_final_000032[[#This Row],[Whole Building:Facility Total Electric Demand Power '[W'](Hourly) ]]/1000</f>
        <v>6.7559641216171995</v>
      </c>
    </row>
    <row r="608" spans="1:3" x14ac:dyDescent="0.25">
      <c r="A608" s="9" t="s">
        <v>463</v>
      </c>
      <c r="B608" s="12">
        <v>6790.4533860698493</v>
      </c>
      <c r="C608">
        <f>SAFADModel_final_000032[[#This Row],[Whole Building:Facility Total Electric Demand Power '[W'](Hourly) ]]/1000</f>
        <v>6.7904533860698493</v>
      </c>
    </row>
    <row r="609" spans="1:3" x14ac:dyDescent="0.25">
      <c r="A609" s="9" t="s">
        <v>464</v>
      </c>
      <c r="B609" s="12">
        <v>22590.016715590336</v>
      </c>
      <c r="C609">
        <f>SAFADModel_final_000032[[#This Row],[Whole Building:Facility Total Electric Demand Power '[W'](Hourly) ]]/1000</f>
        <v>22.590016715590338</v>
      </c>
    </row>
    <row r="610" spans="1:3" x14ac:dyDescent="0.25">
      <c r="A610" s="9" t="s">
        <v>465</v>
      </c>
      <c r="B610" s="12">
        <v>81959.163517489971</v>
      </c>
      <c r="C610">
        <f>SAFADModel_final_000032[[#This Row],[Whole Building:Facility Total Electric Demand Power '[W'](Hourly) ]]/1000</f>
        <v>81.959163517489969</v>
      </c>
    </row>
    <row r="611" spans="1:3" x14ac:dyDescent="0.25">
      <c r="A611" s="9" t="s">
        <v>466</v>
      </c>
      <c r="B611" s="12">
        <v>125147.59083199724</v>
      </c>
      <c r="C611">
        <f>SAFADModel_final_000032[[#This Row],[Whole Building:Facility Total Electric Demand Power '[W'](Hourly) ]]/1000</f>
        <v>125.14759083199723</v>
      </c>
    </row>
    <row r="612" spans="1:3" x14ac:dyDescent="0.25">
      <c r="A612" s="9" t="s">
        <v>467</v>
      </c>
      <c r="B612" s="12">
        <v>128412.42329782445</v>
      </c>
      <c r="C612">
        <f>SAFADModel_final_000032[[#This Row],[Whole Building:Facility Total Electric Demand Power '[W'](Hourly) ]]/1000</f>
        <v>128.41242329782446</v>
      </c>
    </row>
    <row r="613" spans="1:3" x14ac:dyDescent="0.25">
      <c r="A613" s="9" t="s">
        <v>468</v>
      </c>
      <c r="B613" s="12">
        <v>131661.20976655552</v>
      </c>
      <c r="C613">
        <f>SAFADModel_final_000032[[#This Row],[Whole Building:Facility Total Electric Demand Power '[W'](Hourly) ]]/1000</f>
        <v>131.66120976655552</v>
      </c>
    </row>
    <row r="614" spans="1:3" x14ac:dyDescent="0.25">
      <c r="A614" s="9" t="s">
        <v>469</v>
      </c>
      <c r="B614" s="12">
        <v>136840.01114679652</v>
      </c>
      <c r="C614">
        <f>SAFADModel_final_000032[[#This Row],[Whole Building:Facility Total Electric Demand Power '[W'](Hourly) ]]/1000</f>
        <v>136.84001114679651</v>
      </c>
    </row>
    <row r="615" spans="1:3" x14ac:dyDescent="0.25">
      <c r="A615" s="9" t="s">
        <v>470</v>
      </c>
      <c r="B615" s="12">
        <v>141639.61797106327</v>
      </c>
      <c r="C615">
        <f>SAFADModel_final_000032[[#This Row],[Whole Building:Facility Total Electric Demand Power '[W'](Hourly) ]]/1000</f>
        <v>141.63961797106327</v>
      </c>
    </row>
    <row r="616" spans="1:3" x14ac:dyDescent="0.25">
      <c r="A616" s="9" t="s">
        <v>471</v>
      </c>
      <c r="B616" s="12">
        <v>136898.90927561978</v>
      </c>
      <c r="C616">
        <f>SAFADModel_final_000032[[#This Row],[Whole Building:Facility Total Electric Demand Power '[W'](Hourly) ]]/1000</f>
        <v>136.89890927561979</v>
      </c>
    </row>
    <row r="617" spans="1:3" x14ac:dyDescent="0.25">
      <c r="A617" s="9" t="s">
        <v>472</v>
      </c>
      <c r="B617" s="12">
        <v>123482.23580997992</v>
      </c>
      <c r="C617">
        <f>SAFADModel_final_000032[[#This Row],[Whole Building:Facility Total Electric Demand Power '[W'](Hourly) ]]/1000</f>
        <v>123.48223580997991</v>
      </c>
    </row>
    <row r="618" spans="1:3" x14ac:dyDescent="0.25">
      <c r="A618" s="9" t="s">
        <v>473</v>
      </c>
      <c r="B618" s="12">
        <v>108762.21252468201</v>
      </c>
      <c r="C618">
        <f>SAFADModel_final_000032[[#This Row],[Whole Building:Facility Total Electric Demand Power '[W'](Hourly) ]]/1000</f>
        <v>108.76221252468201</v>
      </c>
    </row>
    <row r="619" spans="1:3" x14ac:dyDescent="0.25">
      <c r="A619" s="9" t="s">
        <v>474</v>
      </c>
      <c r="B619" s="12">
        <v>44924.122016305068</v>
      </c>
      <c r="C619">
        <f>SAFADModel_final_000032[[#This Row],[Whole Building:Facility Total Electric Demand Power '[W'](Hourly) ]]/1000</f>
        <v>44.92412201630507</v>
      </c>
    </row>
    <row r="620" spans="1:3" x14ac:dyDescent="0.25">
      <c r="A620" s="9" t="s">
        <v>475</v>
      </c>
      <c r="B620" s="12">
        <v>24807.786477238871</v>
      </c>
      <c r="C620">
        <f>SAFADModel_final_000032[[#This Row],[Whole Building:Facility Total Electric Demand Power '[W'](Hourly) ]]/1000</f>
        <v>24.807786477238871</v>
      </c>
    </row>
    <row r="621" spans="1:3" x14ac:dyDescent="0.25">
      <c r="A621" s="9" t="s">
        <v>476</v>
      </c>
      <c r="B621" s="12">
        <v>16170.823393188633</v>
      </c>
      <c r="C621">
        <f>SAFADModel_final_000032[[#This Row],[Whole Building:Facility Total Electric Demand Power '[W'](Hourly) ]]/1000</f>
        <v>16.170823393188634</v>
      </c>
    </row>
    <row r="622" spans="1:3" x14ac:dyDescent="0.25">
      <c r="A622" s="9" t="s">
        <v>477</v>
      </c>
      <c r="B622" s="12">
        <v>11485.752026566122</v>
      </c>
      <c r="C622">
        <f>SAFADModel_final_000032[[#This Row],[Whole Building:Facility Total Electric Demand Power '[W'](Hourly) ]]/1000</f>
        <v>11.485752026566121</v>
      </c>
    </row>
    <row r="623" spans="1:3" x14ac:dyDescent="0.25">
      <c r="A623" s="9" t="s">
        <v>478</v>
      </c>
      <c r="B623" s="12">
        <v>6841.6212725588948</v>
      </c>
      <c r="C623">
        <f>SAFADModel_final_000032[[#This Row],[Whole Building:Facility Total Electric Demand Power '[W'](Hourly) ]]/1000</f>
        <v>6.8416212725588945</v>
      </c>
    </row>
    <row r="624" spans="1:3" x14ac:dyDescent="0.25">
      <c r="A624" s="9" t="s">
        <v>479</v>
      </c>
      <c r="B624" s="12">
        <v>6858.4257011320842</v>
      </c>
      <c r="C624">
        <f>SAFADModel_final_000032[[#This Row],[Whole Building:Facility Total Electric Demand Power '[W'](Hourly) ]]/1000</f>
        <v>6.8584257011320844</v>
      </c>
    </row>
    <row r="625" spans="1:3" x14ac:dyDescent="0.25">
      <c r="A625" s="9" t="s">
        <v>480</v>
      </c>
      <c r="B625" s="12">
        <v>6865.6995620695698</v>
      </c>
      <c r="C625">
        <f>SAFADModel_final_000032[[#This Row],[Whole Building:Facility Total Electric Demand Power '[W'](Hourly) ]]/1000</f>
        <v>6.8656995620695698</v>
      </c>
    </row>
    <row r="626" spans="1:3" x14ac:dyDescent="0.25">
      <c r="A626" s="9" t="s">
        <v>677</v>
      </c>
      <c r="B626" s="12">
        <v>6855.8759786806886</v>
      </c>
      <c r="C626">
        <f>SAFADModel_final_000032[[#This Row],[Whole Building:Facility Total Electric Demand Power '[W'](Hourly) ]]/1000</f>
        <v>6.8558759786806887</v>
      </c>
    </row>
    <row r="627" spans="1:3" x14ac:dyDescent="0.25">
      <c r="A627" s="9" t="s">
        <v>678</v>
      </c>
      <c r="B627" s="12">
        <v>6842.6926779105079</v>
      </c>
      <c r="C627">
        <f>SAFADModel_final_000032[[#This Row],[Whole Building:Facility Total Electric Demand Power '[W'](Hourly) ]]/1000</f>
        <v>6.8426926779105077</v>
      </c>
    </row>
    <row r="628" spans="1:3" x14ac:dyDescent="0.25">
      <c r="A628" s="9" t="s">
        <v>679</v>
      </c>
      <c r="B628" s="12">
        <v>6826.1396863266536</v>
      </c>
      <c r="C628">
        <f>SAFADModel_final_000032[[#This Row],[Whole Building:Facility Total Electric Demand Power '[W'](Hourly) ]]/1000</f>
        <v>6.8261396863266537</v>
      </c>
    </row>
    <row r="629" spans="1:3" x14ac:dyDescent="0.25">
      <c r="A629" s="9" t="s">
        <v>680</v>
      </c>
      <c r="B629" s="12">
        <v>6795.0584806125844</v>
      </c>
      <c r="C629">
        <f>SAFADModel_final_000032[[#This Row],[Whole Building:Facility Total Electric Demand Power '[W'](Hourly) ]]/1000</f>
        <v>6.7950584806125844</v>
      </c>
    </row>
    <row r="630" spans="1:3" x14ac:dyDescent="0.25">
      <c r="A630" s="9" t="s">
        <v>681</v>
      </c>
      <c r="B630" s="12">
        <v>6756.8356386529149</v>
      </c>
      <c r="C630">
        <f>SAFADModel_final_000032[[#This Row],[Whole Building:Facility Total Electric Demand Power '[W'](Hourly) ]]/1000</f>
        <v>6.7568356386529151</v>
      </c>
    </row>
    <row r="631" spans="1:3" x14ac:dyDescent="0.25">
      <c r="A631" s="9" t="s">
        <v>682</v>
      </c>
      <c r="B631" s="12">
        <v>6735.7009411048784</v>
      </c>
      <c r="C631">
        <f>SAFADModel_final_000032[[#This Row],[Whole Building:Facility Total Electric Demand Power '[W'](Hourly) ]]/1000</f>
        <v>6.735700941104878</v>
      </c>
    </row>
    <row r="632" spans="1:3" x14ac:dyDescent="0.25">
      <c r="A632" s="9" t="s">
        <v>683</v>
      </c>
      <c r="B632" s="12">
        <v>6760.9684694661437</v>
      </c>
      <c r="C632">
        <f>SAFADModel_final_000032[[#This Row],[Whole Building:Facility Total Electric Demand Power '[W'](Hourly) ]]/1000</f>
        <v>6.7609684694661434</v>
      </c>
    </row>
    <row r="633" spans="1:3" x14ac:dyDescent="0.25">
      <c r="A633" s="9" t="s">
        <v>684</v>
      </c>
      <c r="B633" s="12">
        <v>6809.9077782700142</v>
      </c>
      <c r="C633">
        <f>SAFADModel_final_000032[[#This Row],[Whole Building:Facility Total Electric Demand Power '[W'](Hourly) ]]/1000</f>
        <v>6.8099077782700146</v>
      </c>
    </row>
    <row r="634" spans="1:3" x14ac:dyDescent="0.25">
      <c r="A634" s="9" t="s">
        <v>685</v>
      </c>
      <c r="B634" s="12">
        <v>44514.807028973912</v>
      </c>
      <c r="C634">
        <f>SAFADModel_final_000032[[#This Row],[Whole Building:Facility Total Electric Demand Power '[W'](Hourly) ]]/1000</f>
        <v>44.514807028973912</v>
      </c>
    </row>
    <row r="635" spans="1:3" x14ac:dyDescent="0.25">
      <c r="A635" s="9" t="s">
        <v>686</v>
      </c>
      <c r="B635" s="12">
        <v>66617.588290568136</v>
      </c>
      <c r="C635">
        <f>SAFADModel_final_000032[[#This Row],[Whole Building:Facility Total Electric Demand Power '[W'](Hourly) ]]/1000</f>
        <v>66.617588290568136</v>
      </c>
    </row>
    <row r="636" spans="1:3" x14ac:dyDescent="0.25">
      <c r="A636" s="9" t="s">
        <v>687</v>
      </c>
      <c r="B636" s="12">
        <v>81202.379495192072</v>
      </c>
      <c r="C636">
        <f>SAFADModel_final_000032[[#This Row],[Whole Building:Facility Total Electric Demand Power '[W'](Hourly) ]]/1000</f>
        <v>81.202379495192076</v>
      </c>
    </row>
    <row r="637" spans="1:3" x14ac:dyDescent="0.25">
      <c r="A637" s="9" t="s">
        <v>688</v>
      </c>
      <c r="B637" s="12">
        <v>79064.899451814665</v>
      </c>
      <c r="C637">
        <f>SAFADModel_final_000032[[#This Row],[Whole Building:Facility Total Electric Demand Power '[W'](Hourly) ]]/1000</f>
        <v>79.064899451814668</v>
      </c>
    </row>
    <row r="638" spans="1:3" x14ac:dyDescent="0.25">
      <c r="A638" s="9" t="s">
        <v>689</v>
      </c>
      <c r="B638" s="12">
        <v>58829.923632142505</v>
      </c>
      <c r="C638">
        <f>SAFADModel_final_000032[[#This Row],[Whole Building:Facility Total Electric Demand Power '[W'](Hourly) ]]/1000</f>
        <v>58.829923632142503</v>
      </c>
    </row>
    <row r="639" spans="1:3" x14ac:dyDescent="0.25">
      <c r="A639" s="9" t="s">
        <v>690</v>
      </c>
      <c r="B639" s="12">
        <v>53280.654471448564</v>
      </c>
      <c r="C639">
        <f>SAFADModel_final_000032[[#This Row],[Whole Building:Facility Total Electric Demand Power '[W'](Hourly) ]]/1000</f>
        <v>53.280654471448564</v>
      </c>
    </row>
    <row r="640" spans="1:3" x14ac:dyDescent="0.25">
      <c r="A640" s="9" t="s">
        <v>691</v>
      </c>
      <c r="B640" s="12">
        <v>51849.859786590932</v>
      </c>
      <c r="C640">
        <f>SAFADModel_final_000032[[#This Row],[Whole Building:Facility Total Electric Demand Power '[W'](Hourly) ]]/1000</f>
        <v>51.849859786590933</v>
      </c>
    </row>
    <row r="641" spans="1:3" x14ac:dyDescent="0.25">
      <c r="A641" s="9" t="s">
        <v>692</v>
      </c>
      <c r="B641" s="12">
        <v>45709.41564533316</v>
      </c>
      <c r="C641">
        <f>SAFADModel_final_000032[[#This Row],[Whole Building:Facility Total Electric Demand Power '[W'](Hourly) ]]/1000</f>
        <v>45.709415645333159</v>
      </c>
    </row>
    <row r="642" spans="1:3" x14ac:dyDescent="0.25">
      <c r="A642" s="9" t="s">
        <v>693</v>
      </c>
      <c r="B642" s="12">
        <v>38086.476367478899</v>
      </c>
      <c r="C642">
        <f>SAFADModel_final_000032[[#This Row],[Whole Building:Facility Total Electric Demand Power '[W'](Hourly) ]]/1000</f>
        <v>38.086476367478902</v>
      </c>
    </row>
    <row r="643" spans="1:3" x14ac:dyDescent="0.25">
      <c r="A643" s="9" t="s">
        <v>694</v>
      </c>
      <c r="B643" s="12">
        <v>31280.389297862002</v>
      </c>
      <c r="C643">
        <f>SAFADModel_final_000032[[#This Row],[Whole Building:Facility Total Electric Demand Power '[W'](Hourly) ]]/1000</f>
        <v>31.280389297862001</v>
      </c>
    </row>
    <row r="644" spans="1:3" x14ac:dyDescent="0.25">
      <c r="A644" s="9" t="s">
        <v>695</v>
      </c>
      <c r="B644" s="12">
        <v>24024.600103673507</v>
      </c>
      <c r="C644">
        <f>SAFADModel_final_000032[[#This Row],[Whole Building:Facility Total Electric Demand Power '[W'](Hourly) ]]/1000</f>
        <v>24.024600103673507</v>
      </c>
    </row>
    <row r="645" spans="1:3" x14ac:dyDescent="0.25">
      <c r="A645" s="9" t="s">
        <v>696</v>
      </c>
      <c r="B645" s="12">
        <v>14996.841522365561</v>
      </c>
      <c r="C645">
        <f>SAFADModel_final_000032[[#This Row],[Whole Building:Facility Total Electric Demand Power '[W'](Hourly) ]]/1000</f>
        <v>14.99684152236556</v>
      </c>
    </row>
    <row r="646" spans="1:3" x14ac:dyDescent="0.25">
      <c r="A646" s="9" t="s">
        <v>697</v>
      </c>
      <c r="B646" s="12">
        <v>13545.695797966158</v>
      </c>
      <c r="C646">
        <f>SAFADModel_final_000032[[#This Row],[Whole Building:Facility Total Electric Demand Power '[W'](Hourly) ]]/1000</f>
        <v>13.545695797966159</v>
      </c>
    </row>
    <row r="647" spans="1:3" x14ac:dyDescent="0.25">
      <c r="A647" s="9" t="s">
        <v>698</v>
      </c>
      <c r="B647" s="12">
        <v>6896.9235304060867</v>
      </c>
      <c r="C647">
        <f>SAFADModel_final_000032[[#This Row],[Whole Building:Facility Total Electric Demand Power '[W'](Hourly) ]]/1000</f>
        <v>6.8969235304060863</v>
      </c>
    </row>
    <row r="648" spans="1:3" x14ac:dyDescent="0.25">
      <c r="A648" s="9" t="s">
        <v>699</v>
      </c>
      <c r="B648" s="12">
        <v>6895.1937229928326</v>
      </c>
      <c r="C648">
        <f>SAFADModel_final_000032[[#This Row],[Whole Building:Facility Total Electric Demand Power '[W'](Hourly) ]]/1000</f>
        <v>6.8951937229928326</v>
      </c>
    </row>
    <row r="649" spans="1:3" x14ac:dyDescent="0.25">
      <c r="A649" s="9" t="s">
        <v>700</v>
      </c>
      <c r="B649" s="12">
        <v>6887.9868663556545</v>
      </c>
      <c r="C649">
        <f>SAFADModel_final_000032[[#This Row],[Whole Building:Facility Total Electric Demand Power '[W'](Hourly) ]]/1000</f>
        <v>6.8879868663556545</v>
      </c>
    </row>
    <row r="650" spans="1:3" x14ac:dyDescent="0.25">
      <c r="A650" s="9" t="s">
        <v>701</v>
      </c>
      <c r="B650" s="12">
        <v>6873.9376674087252</v>
      </c>
      <c r="C650">
        <f>SAFADModel_final_000032[[#This Row],[Whole Building:Facility Total Electric Demand Power '[W'](Hourly) ]]/1000</f>
        <v>6.8739376674087254</v>
      </c>
    </row>
    <row r="651" spans="1:3" x14ac:dyDescent="0.25">
      <c r="A651" s="9" t="s">
        <v>702</v>
      </c>
      <c r="B651" s="12">
        <v>6860.8521207607637</v>
      </c>
      <c r="C651">
        <f>SAFADModel_final_000032[[#This Row],[Whole Building:Facility Total Electric Demand Power '[W'](Hourly) ]]/1000</f>
        <v>6.8608521207607636</v>
      </c>
    </row>
    <row r="652" spans="1:3" x14ac:dyDescent="0.25">
      <c r="A652" s="9" t="s">
        <v>703</v>
      </c>
      <c r="B652" s="12">
        <v>6852.9180786893367</v>
      </c>
      <c r="C652">
        <f>SAFADModel_final_000032[[#This Row],[Whole Building:Facility Total Electric Demand Power '[W'](Hourly) ]]/1000</f>
        <v>6.8529180786893367</v>
      </c>
    </row>
    <row r="653" spans="1:3" x14ac:dyDescent="0.25">
      <c r="A653" s="9" t="s">
        <v>704</v>
      </c>
      <c r="B653" s="12">
        <v>6842.9192188275256</v>
      </c>
      <c r="C653">
        <f>SAFADModel_final_000032[[#This Row],[Whole Building:Facility Total Electric Demand Power '[W'](Hourly) ]]/1000</f>
        <v>6.8429192188275252</v>
      </c>
    </row>
    <row r="654" spans="1:3" x14ac:dyDescent="0.25">
      <c r="A654" s="9" t="s">
        <v>705</v>
      </c>
      <c r="B654" s="12">
        <v>6830.2259394901557</v>
      </c>
      <c r="C654">
        <f>SAFADModel_final_000032[[#This Row],[Whole Building:Facility Total Electric Demand Power '[W'](Hourly) ]]/1000</f>
        <v>6.8302259394901554</v>
      </c>
    </row>
    <row r="655" spans="1:3" x14ac:dyDescent="0.25">
      <c r="A655" s="9" t="s">
        <v>706</v>
      </c>
      <c r="B655" s="12">
        <v>6838.5769635430333</v>
      </c>
      <c r="C655">
        <f>SAFADModel_final_000032[[#This Row],[Whole Building:Facility Total Electric Demand Power '[W'](Hourly) ]]/1000</f>
        <v>6.8385769635430336</v>
      </c>
    </row>
    <row r="656" spans="1:3" x14ac:dyDescent="0.25">
      <c r="A656" s="9" t="s">
        <v>707</v>
      </c>
      <c r="B656" s="12">
        <v>6874.7742694505569</v>
      </c>
      <c r="C656">
        <f>SAFADModel_final_000032[[#This Row],[Whole Building:Facility Total Electric Demand Power '[W'](Hourly) ]]/1000</f>
        <v>6.8747742694505565</v>
      </c>
    </row>
    <row r="657" spans="1:3" x14ac:dyDescent="0.25">
      <c r="A657" s="9" t="s">
        <v>708</v>
      </c>
      <c r="B657" s="12">
        <v>6912.762543054494</v>
      </c>
      <c r="C657">
        <f>SAFADModel_final_000032[[#This Row],[Whole Building:Facility Total Electric Demand Power '[W'](Hourly) ]]/1000</f>
        <v>6.9127625430544937</v>
      </c>
    </row>
    <row r="658" spans="1:3" x14ac:dyDescent="0.25">
      <c r="A658" s="9" t="s">
        <v>709</v>
      </c>
      <c r="B658" s="12">
        <v>6943.3477800986911</v>
      </c>
      <c r="C658">
        <f>SAFADModel_final_000032[[#This Row],[Whole Building:Facility Total Electric Demand Power '[W'](Hourly) ]]/1000</f>
        <v>6.9433477800986916</v>
      </c>
    </row>
    <row r="659" spans="1:3" x14ac:dyDescent="0.25">
      <c r="A659" s="9" t="s">
        <v>710</v>
      </c>
      <c r="B659" s="12">
        <v>6963.5198154835089</v>
      </c>
      <c r="C659">
        <f>SAFADModel_final_000032[[#This Row],[Whole Building:Facility Total Electric Demand Power '[W'](Hourly) ]]/1000</f>
        <v>6.963519815483509</v>
      </c>
    </row>
    <row r="660" spans="1:3" x14ac:dyDescent="0.25">
      <c r="A660" s="9" t="s">
        <v>711</v>
      </c>
      <c r="B660" s="12">
        <v>6976.8743555464753</v>
      </c>
      <c r="C660">
        <f>SAFADModel_final_000032[[#This Row],[Whole Building:Facility Total Electric Demand Power '[W'](Hourly) ]]/1000</f>
        <v>6.9768743555464754</v>
      </c>
    </row>
    <row r="661" spans="1:3" x14ac:dyDescent="0.25">
      <c r="A661" s="9" t="s">
        <v>712</v>
      </c>
      <c r="B661" s="12">
        <v>6988.4563915176741</v>
      </c>
      <c r="C661">
        <f>SAFADModel_final_000032[[#This Row],[Whole Building:Facility Total Electric Demand Power '[W'](Hourly) ]]/1000</f>
        <v>6.9884563915176745</v>
      </c>
    </row>
    <row r="662" spans="1:3" x14ac:dyDescent="0.25">
      <c r="A662" s="9" t="s">
        <v>713</v>
      </c>
      <c r="B662" s="12">
        <v>6992.6395538016268</v>
      </c>
      <c r="C662">
        <f>SAFADModel_final_000032[[#This Row],[Whole Building:Facility Total Electric Demand Power '[W'](Hourly) ]]/1000</f>
        <v>6.9926395538016264</v>
      </c>
    </row>
    <row r="663" spans="1:3" x14ac:dyDescent="0.25">
      <c r="A663" s="9" t="s">
        <v>714</v>
      </c>
      <c r="B663" s="12">
        <v>6990.7019749992751</v>
      </c>
      <c r="C663">
        <f>SAFADModel_final_000032[[#This Row],[Whole Building:Facility Total Electric Demand Power '[W'](Hourly) ]]/1000</f>
        <v>6.9907019749992747</v>
      </c>
    </row>
    <row r="664" spans="1:3" x14ac:dyDescent="0.25">
      <c r="A664" s="9" t="s">
        <v>715</v>
      </c>
      <c r="B664" s="12">
        <v>6976.6475971836453</v>
      </c>
      <c r="C664">
        <f>SAFADModel_final_000032[[#This Row],[Whole Building:Facility Total Electric Demand Power '[W'](Hourly) ]]/1000</f>
        <v>6.9766475971836455</v>
      </c>
    </row>
    <row r="665" spans="1:3" x14ac:dyDescent="0.25">
      <c r="A665" s="9" t="s">
        <v>716</v>
      </c>
      <c r="B665" s="12">
        <v>6959.452568935194</v>
      </c>
      <c r="C665">
        <f>SAFADModel_final_000032[[#This Row],[Whole Building:Facility Total Electric Demand Power '[W'](Hourly) ]]/1000</f>
        <v>6.9594525689351938</v>
      </c>
    </row>
    <row r="666" spans="1:3" x14ac:dyDescent="0.25">
      <c r="A666" s="9" t="s">
        <v>717</v>
      </c>
      <c r="B666" s="12">
        <v>6942.0566114272851</v>
      </c>
      <c r="C666">
        <f>SAFADModel_final_000032[[#This Row],[Whole Building:Facility Total Electric Demand Power '[W'](Hourly) ]]/1000</f>
        <v>6.9420566114272848</v>
      </c>
    </row>
    <row r="667" spans="1:3" x14ac:dyDescent="0.25">
      <c r="A667" s="9" t="s">
        <v>718</v>
      </c>
      <c r="B667" s="12">
        <v>6924.7418038358601</v>
      </c>
      <c r="C667">
        <f>SAFADModel_final_000032[[#This Row],[Whole Building:Facility Total Electric Demand Power '[W'](Hourly) ]]/1000</f>
        <v>6.9247418038358601</v>
      </c>
    </row>
    <row r="668" spans="1:3" x14ac:dyDescent="0.25">
      <c r="A668" s="9" t="s">
        <v>719</v>
      </c>
      <c r="B668" s="12">
        <v>6905.1423635043438</v>
      </c>
      <c r="C668">
        <f>SAFADModel_final_000032[[#This Row],[Whole Building:Facility Total Electric Demand Power '[W'](Hourly) ]]/1000</f>
        <v>6.9051423635043436</v>
      </c>
    </row>
    <row r="669" spans="1:3" x14ac:dyDescent="0.25">
      <c r="A669" s="9" t="s">
        <v>720</v>
      </c>
      <c r="B669" s="12">
        <v>6878.9583378067282</v>
      </c>
      <c r="C669">
        <f>SAFADModel_final_000032[[#This Row],[Whole Building:Facility Total Electric Demand Power '[W'](Hourly) ]]/1000</f>
        <v>6.8789583378067283</v>
      </c>
    </row>
    <row r="670" spans="1:3" x14ac:dyDescent="0.25">
      <c r="A670" s="9" t="s">
        <v>721</v>
      </c>
      <c r="B670" s="12">
        <v>6861.3792361742335</v>
      </c>
      <c r="C670">
        <f>SAFADModel_final_000032[[#This Row],[Whole Building:Facility Total Electric Demand Power '[W'](Hourly) ]]/1000</f>
        <v>6.8613792361742334</v>
      </c>
    </row>
    <row r="671" spans="1:3" x14ac:dyDescent="0.25">
      <c r="A671" s="9" t="s">
        <v>722</v>
      </c>
      <c r="B671" s="12">
        <v>6845.2239166857516</v>
      </c>
      <c r="C671">
        <f>SAFADModel_final_000032[[#This Row],[Whole Building:Facility Total Electric Demand Power '[W'](Hourly) ]]/1000</f>
        <v>6.845223916685752</v>
      </c>
    </row>
    <row r="672" spans="1:3" x14ac:dyDescent="0.25">
      <c r="A672" s="9" t="s">
        <v>723</v>
      </c>
      <c r="B672" s="12">
        <v>6827.8795462147837</v>
      </c>
      <c r="C672">
        <f>SAFADModel_final_000032[[#This Row],[Whole Building:Facility Total Electric Demand Power '[W'](Hourly) ]]/1000</f>
        <v>6.8278795462147839</v>
      </c>
    </row>
    <row r="673" spans="1:3" x14ac:dyDescent="0.25">
      <c r="A673" s="9" t="s">
        <v>724</v>
      </c>
      <c r="B673" s="12">
        <v>6807.4366958058563</v>
      </c>
      <c r="C673">
        <f>SAFADModel_final_000032[[#This Row],[Whole Building:Facility Total Electric Demand Power '[W'](Hourly) ]]/1000</f>
        <v>6.8074366958058565</v>
      </c>
    </row>
    <row r="674" spans="1:3" x14ac:dyDescent="0.25">
      <c r="A674" s="9" t="s">
        <v>481</v>
      </c>
      <c r="B674" s="12">
        <v>6781.1551249313188</v>
      </c>
      <c r="C674">
        <f>SAFADModel_final_000032[[#This Row],[Whole Building:Facility Total Electric Demand Power '[W'](Hourly) ]]/1000</f>
        <v>6.7811551249313187</v>
      </c>
    </row>
    <row r="675" spans="1:3" x14ac:dyDescent="0.25">
      <c r="A675" s="9" t="s">
        <v>482</v>
      </c>
      <c r="B675" s="12">
        <v>6757.9670667983155</v>
      </c>
      <c r="C675">
        <f>SAFADModel_final_000032[[#This Row],[Whole Building:Facility Total Electric Demand Power '[W'](Hourly) ]]/1000</f>
        <v>6.7579670667983152</v>
      </c>
    </row>
    <row r="676" spans="1:3" x14ac:dyDescent="0.25">
      <c r="A676" s="9" t="s">
        <v>483</v>
      </c>
      <c r="B676" s="12">
        <v>6738.0771918231667</v>
      </c>
      <c r="C676">
        <f>SAFADModel_final_000032[[#This Row],[Whole Building:Facility Total Electric Demand Power '[W'](Hourly) ]]/1000</f>
        <v>6.7380771918231668</v>
      </c>
    </row>
    <row r="677" spans="1:3" x14ac:dyDescent="0.25">
      <c r="A677" s="9" t="s">
        <v>484</v>
      </c>
      <c r="B677" s="12">
        <v>6710.1785229441011</v>
      </c>
      <c r="C677">
        <f>SAFADModel_final_000032[[#This Row],[Whole Building:Facility Total Electric Demand Power '[W'](Hourly) ]]/1000</f>
        <v>6.7101785229441013</v>
      </c>
    </row>
    <row r="678" spans="1:3" x14ac:dyDescent="0.25">
      <c r="A678" s="9" t="s">
        <v>485</v>
      </c>
      <c r="B678" s="12">
        <v>6677.2822216677159</v>
      </c>
      <c r="C678">
        <f>SAFADModel_final_000032[[#This Row],[Whole Building:Facility Total Electric Demand Power '[W'](Hourly) ]]/1000</f>
        <v>6.6772822216677161</v>
      </c>
    </row>
    <row r="679" spans="1:3" x14ac:dyDescent="0.25">
      <c r="A679" s="9" t="s">
        <v>486</v>
      </c>
      <c r="B679" s="12">
        <v>6692.645222918235</v>
      </c>
      <c r="C679">
        <f>SAFADModel_final_000032[[#This Row],[Whole Building:Facility Total Electric Demand Power '[W'](Hourly) ]]/1000</f>
        <v>6.6926452229182347</v>
      </c>
    </row>
    <row r="680" spans="1:3" x14ac:dyDescent="0.25">
      <c r="A680" s="9" t="s">
        <v>487</v>
      </c>
      <c r="B680" s="12">
        <v>6779.0056206033087</v>
      </c>
      <c r="C680">
        <f>SAFADModel_final_000032[[#This Row],[Whole Building:Facility Total Electric Demand Power '[W'](Hourly) ]]/1000</f>
        <v>6.7790056206033089</v>
      </c>
    </row>
    <row r="681" spans="1:3" x14ac:dyDescent="0.25">
      <c r="A681" s="9" t="s">
        <v>488</v>
      </c>
      <c r="B681" s="12">
        <v>24174.881923041397</v>
      </c>
      <c r="C681">
        <f>SAFADModel_final_000032[[#This Row],[Whole Building:Facility Total Electric Demand Power '[W'](Hourly) ]]/1000</f>
        <v>24.174881923041397</v>
      </c>
    </row>
    <row r="682" spans="1:3" x14ac:dyDescent="0.25">
      <c r="A682" s="9" t="s">
        <v>489</v>
      </c>
      <c r="B682" s="12">
        <v>70116.218993513903</v>
      </c>
      <c r="C682">
        <f>SAFADModel_final_000032[[#This Row],[Whole Building:Facility Total Electric Demand Power '[W'](Hourly) ]]/1000</f>
        <v>70.116218993513897</v>
      </c>
    </row>
    <row r="683" spans="1:3" x14ac:dyDescent="0.25">
      <c r="A683" s="9" t="s">
        <v>490</v>
      </c>
      <c r="B683" s="12">
        <v>114567.50375723174</v>
      </c>
      <c r="C683">
        <f>SAFADModel_final_000032[[#This Row],[Whole Building:Facility Total Electric Demand Power '[W'](Hourly) ]]/1000</f>
        <v>114.56750375723173</v>
      </c>
    </row>
    <row r="684" spans="1:3" x14ac:dyDescent="0.25">
      <c r="A684" s="9" t="s">
        <v>491</v>
      </c>
      <c r="B684" s="12">
        <v>112800.26634537033</v>
      </c>
      <c r="C684">
        <f>SAFADModel_final_000032[[#This Row],[Whole Building:Facility Total Electric Demand Power '[W'](Hourly) ]]/1000</f>
        <v>112.80026634537033</v>
      </c>
    </row>
    <row r="685" spans="1:3" x14ac:dyDescent="0.25">
      <c r="A685" s="9" t="s">
        <v>492</v>
      </c>
      <c r="B685" s="12">
        <v>146791.96002702627</v>
      </c>
      <c r="C685">
        <f>SAFADModel_final_000032[[#This Row],[Whole Building:Facility Total Electric Demand Power '[W'](Hourly) ]]/1000</f>
        <v>146.79196002702628</v>
      </c>
    </row>
    <row r="686" spans="1:3" x14ac:dyDescent="0.25">
      <c r="A686" s="9" t="s">
        <v>493</v>
      </c>
      <c r="B686" s="12">
        <v>143997.62383304894</v>
      </c>
      <c r="C686">
        <f>SAFADModel_final_000032[[#This Row],[Whole Building:Facility Total Electric Demand Power '[W'](Hourly) ]]/1000</f>
        <v>143.99762383304895</v>
      </c>
    </row>
    <row r="687" spans="1:3" x14ac:dyDescent="0.25">
      <c r="A687" s="9" t="s">
        <v>494</v>
      </c>
      <c r="B687" s="12">
        <v>142504.16918619478</v>
      </c>
      <c r="C687">
        <f>SAFADModel_final_000032[[#This Row],[Whole Building:Facility Total Electric Demand Power '[W'](Hourly) ]]/1000</f>
        <v>142.50416918619479</v>
      </c>
    </row>
    <row r="688" spans="1:3" x14ac:dyDescent="0.25">
      <c r="A688" s="9" t="s">
        <v>495</v>
      </c>
      <c r="B688" s="12">
        <v>147652.04154856779</v>
      </c>
      <c r="C688">
        <f>SAFADModel_final_000032[[#This Row],[Whole Building:Facility Total Electric Demand Power '[W'](Hourly) ]]/1000</f>
        <v>147.65204154856781</v>
      </c>
    </row>
    <row r="689" spans="1:3" x14ac:dyDescent="0.25">
      <c r="A689" s="9" t="s">
        <v>496</v>
      </c>
      <c r="B689" s="12">
        <v>140482.8232341292</v>
      </c>
      <c r="C689">
        <f>SAFADModel_final_000032[[#This Row],[Whole Building:Facility Total Electric Demand Power '[W'](Hourly) ]]/1000</f>
        <v>140.4828232341292</v>
      </c>
    </row>
    <row r="690" spans="1:3" x14ac:dyDescent="0.25">
      <c r="A690" s="9" t="s">
        <v>497</v>
      </c>
      <c r="B690" s="12">
        <v>126689.88238809648</v>
      </c>
      <c r="C690">
        <f>SAFADModel_final_000032[[#This Row],[Whole Building:Facility Total Electric Demand Power '[W'](Hourly) ]]/1000</f>
        <v>126.68988238809648</v>
      </c>
    </row>
    <row r="691" spans="1:3" x14ac:dyDescent="0.25">
      <c r="A691" s="9" t="s">
        <v>498</v>
      </c>
      <c r="B691" s="12">
        <v>43800.736340479867</v>
      </c>
      <c r="C691">
        <f>SAFADModel_final_000032[[#This Row],[Whole Building:Facility Total Electric Demand Power '[W'](Hourly) ]]/1000</f>
        <v>43.800736340479865</v>
      </c>
    </row>
    <row r="692" spans="1:3" x14ac:dyDescent="0.25">
      <c r="A692" s="9" t="s">
        <v>499</v>
      </c>
      <c r="B692" s="12">
        <v>21668.13586886098</v>
      </c>
      <c r="C692">
        <f>SAFADModel_final_000032[[#This Row],[Whole Building:Facility Total Electric Demand Power '[W'](Hourly) ]]/1000</f>
        <v>21.668135868860979</v>
      </c>
    </row>
    <row r="693" spans="1:3" x14ac:dyDescent="0.25">
      <c r="A693" s="9" t="s">
        <v>500</v>
      </c>
      <c r="B693" s="12">
        <v>9415.1447290775341</v>
      </c>
      <c r="C693">
        <f>SAFADModel_final_000032[[#This Row],[Whole Building:Facility Total Electric Demand Power '[W'](Hourly) ]]/1000</f>
        <v>9.4151447290775341</v>
      </c>
    </row>
    <row r="694" spans="1:3" x14ac:dyDescent="0.25">
      <c r="A694" s="9" t="s">
        <v>501</v>
      </c>
      <c r="B694" s="12">
        <v>7287.0475780879378</v>
      </c>
      <c r="C694">
        <f>SAFADModel_final_000032[[#This Row],[Whole Building:Facility Total Electric Demand Power '[W'](Hourly) ]]/1000</f>
        <v>7.2870475780879378</v>
      </c>
    </row>
    <row r="695" spans="1:3" x14ac:dyDescent="0.25">
      <c r="A695" s="9" t="s">
        <v>502</v>
      </c>
      <c r="B695" s="12">
        <v>6852.5732269012669</v>
      </c>
      <c r="C695">
        <f>SAFADModel_final_000032[[#This Row],[Whole Building:Facility Total Electric Demand Power '[W'](Hourly) ]]/1000</f>
        <v>6.8525732269012671</v>
      </c>
    </row>
    <row r="696" spans="1:3" x14ac:dyDescent="0.25">
      <c r="A696" s="9" t="s">
        <v>503</v>
      </c>
      <c r="B696" s="12">
        <v>6831.3841432391855</v>
      </c>
      <c r="C696">
        <f>SAFADModel_final_000032[[#This Row],[Whole Building:Facility Total Electric Demand Power '[W'](Hourly) ]]/1000</f>
        <v>6.8313841432391857</v>
      </c>
    </row>
    <row r="697" spans="1:3" x14ac:dyDescent="0.25">
      <c r="A697" s="9" t="s">
        <v>504</v>
      </c>
      <c r="B697" s="12">
        <v>6811.7036174563473</v>
      </c>
      <c r="C697">
        <f>SAFADModel_final_000032[[#This Row],[Whole Building:Facility Total Electric Demand Power '[W'](Hourly) ]]/1000</f>
        <v>6.811703617456347</v>
      </c>
    </row>
    <row r="698" spans="1:3" x14ac:dyDescent="0.25">
      <c r="A698" s="9" t="s">
        <v>505</v>
      </c>
      <c r="B698" s="12">
        <v>6789.9106974890956</v>
      </c>
      <c r="C698">
        <f>SAFADModel_final_000032[[#This Row],[Whole Building:Facility Total Electric Demand Power '[W'](Hourly) ]]/1000</f>
        <v>6.7899106974890957</v>
      </c>
    </row>
    <row r="699" spans="1:3" x14ac:dyDescent="0.25">
      <c r="A699" s="9" t="s">
        <v>506</v>
      </c>
      <c r="B699" s="12">
        <v>6768.5537504339945</v>
      </c>
      <c r="C699">
        <f>SAFADModel_final_000032[[#This Row],[Whole Building:Facility Total Electric Demand Power '[W'](Hourly) ]]/1000</f>
        <v>6.7685537504339948</v>
      </c>
    </row>
    <row r="700" spans="1:3" x14ac:dyDescent="0.25">
      <c r="A700" s="9" t="s">
        <v>507</v>
      </c>
      <c r="B700" s="12">
        <v>6748.1458165397917</v>
      </c>
      <c r="C700">
        <f>SAFADModel_final_000032[[#This Row],[Whole Building:Facility Total Electric Demand Power '[W'](Hourly) ]]/1000</f>
        <v>6.7481458165397914</v>
      </c>
    </row>
    <row r="701" spans="1:3" x14ac:dyDescent="0.25">
      <c r="A701" s="9" t="s">
        <v>508</v>
      </c>
      <c r="B701" s="12">
        <v>6734.1673779279254</v>
      </c>
      <c r="C701">
        <f>SAFADModel_final_000032[[#This Row],[Whole Building:Facility Total Electric Demand Power '[W'](Hourly) ]]/1000</f>
        <v>6.7341673779279256</v>
      </c>
    </row>
    <row r="702" spans="1:3" x14ac:dyDescent="0.25">
      <c r="A702" s="9" t="s">
        <v>509</v>
      </c>
      <c r="B702" s="12">
        <v>6718.9835608766543</v>
      </c>
      <c r="C702">
        <f>SAFADModel_final_000032[[#This Row],[Whole Building:Facility Total Electric Demand Power '[W'](Hourly) ]]/1000</f>
        <v>6.7189835608766542</v>
      </c>
    </row>
    <row r="703" spans="1:3" x14ac:dyDescent="0.25">
      <c r="A703" s="9" t="s">
        <v>510</v>
      </c>
      <c r="B703" s="12">
        <v>6735.2304731703071</v>
      </c>
      <c r="C703">
        <f>SAFADModel_final_000032[[#This Row],[Whole Building:Facility Total Electric Demand Power '[W'](Hourly) ]]/1000</f>
        <v>6.735230473170307</v>
      </c>
    </row>
    <row r="704" spans="1:3" x14ac:dyDescent="0.25">
      <c r="A704" s="9" t="s">
        <v>511</v>
      </c>
      <c r="B704" s="12">
        <v>6792.2018427023604</v>
      </c>
      <c r="C704">
        <f>SAFADModel_final_000032[[#This Row],[Whole Building:Facility Total Electric Demand Power '[W'](Hourly) ]]/1000</f>
        <v>6.7922018427023607</v>
      </c>
    </row>
    <row r="705" spans="1:3" x14ac:dyDescent="0.25">
      <c r="A705" s="9" t="s">
        <v>512</v>
      </c>
      <c r="B705" s="12">
        <v>16315.846027299087</v>
      </c>
      <c r="C705">
        <f>SAFADModel_final_000032[[#This Row],[Whole Building:Facility Total Electric Demand Power '[W'](Hourly) ]]/1000</f>
        <v>16.315846027299088</v>
      </c>
    </row>
    <row r="706" spans="1:3" x14ac:dyDescent="0.25">
      <c r="A706" s="9" t="s">
        <v>513</v>
      </c>
      <c r="B706" s="12">
        <v>86950.851284003642</v>
      </c>
      <c r="C706">
        <f>SAFADModel_final_000032[[#This Row],[Whole Building:Facility Total Electric Demand Power '[W'](Hourly) ]]/1000</f>
        <v>86.950851284003647</v>
      </c>
    </row>
    <row r="707" spans="1:3" x14ac:dyDescent="0.25">
      <c r="A707" s="9" t="s">
        <v>514</v>
      </c>
      <c r="B707" s="12">
        <v>116158.1589497658</v>
      </c>
      <c r="C707">
        <f>SAFADModel_final_000032[[#This Row],[Whole Building:Facility Total Electric Demand Power '[W'](Hourly) ]]/1000</f>
        <v>116.15815894976581</v>
      </c>
    </row>
    <row r="708" spans="1:3" x14ac:dyDescent="0.25">
      <c r="A708" s="9" t="s">
        <v>515</v>
      </c>
      <c r="B708" s="12">
        <v>124738.88770216692</v>
      </c>
      <c r="C708">
        <f>SAFADModel_final_000032[[#This Row],[Whole Building:Facility Total Electric Demand Power '[W'](Hourly) ]]/1000</f>
        <v>124.73888770216692</v>
      </c>
    </row>
    <row r="709" spans="1:3" x14ac:dyDescent="0.25">
      <c r="A709" s="9" t="s">
        <v>516</v>
      </c>
      <c r="B709" s="12">
        <v>138040.92984459028</v>
      </c>
      <c r="C709">
        <f>SAFADModel_final_000032[[#This Row],[Whole Building:Facility Total Electric Demand Power '[W'](Hourly) ]]/1000</f>
        <v>138.04092984459029</v>
      </c>
    </row>
    <row r="710" spans="1:3" x14ac:dyDescent="0.25">
      <c r="A710" s="9" t="s">
        <v>517</v>
      </c>
      <c r="B710" s="12">
        <v>133240.85501905245</v>
      </c>
      <c r="C710">
        <f>SAFADModel_final_000032[[#This Row],[Whole Building:Facility Total Electric Demand Power '[W'](Hourly) ]]/1000</f>
        <v>133.24085501905245</v>
      </c>
    </row>
    <row r="711" spans="1:3" x14ac:dyDescent="0.25">
      <c r="A711" s="9" t="s">
        <v>518</v>
      </c>
      <c r="B711" s="12">
        <v>150874.18609460632</v>
      </c>
      <c r="C711">
        <f>SAFADModel_final_000032[[#This Row],[Whole Building:Facility Total Electric Demand Power '[W'](Hourly) ]]/1000</f>
        <v>150.87418609460633</v>
      </c>
    </row>
    <row r="712" spans="1:3" x14ac:dyDescent="0.25">
      <c r="A712" s="9" t="s">
        <v>519</v>
      </c>
      <c r="B712" s="12">
        <v>147421.20984457311</v>
      </c>
      <c r="C712">
        <f>SAFADModel_final_000032[[#This Row],[Whole Building:Facility Total Electric Demand Power '[W'](Hourly) ]]/1000</f>
        <v>147.4212098445731</v>
      </c>
    </row>
    <row r="713" spans="1:3" x14ac:dyDescent="0.25">
      <c r="A713" s="9" t="s">
        <v>520</v>
      </c>
      <c r="B713" s="12">
        <v>147657.59550927349</v>
      </c>
      <c r="C713">
        <f>SAFADModel_final_000032[[#This Row],[Whole Building:Facility Total Electric Demand Power '[W'](Hourly) ]]/1000</f>
        <v>147.65759550927351</v>
      </c>
    </row>
    <row r="714" spans="1:3" x14ac:dyDescent="0.25">
      <c r="A714" s="9" t="s">
        <v>521</v>
      </c>
      <c r="B714" s="12">
        <v>126040.4702265294</v>
      </c>
      <c r="C714">
        <f>SAFADModel_final_000032[[#This Row],[Whole Building:Facility Total Electric Demand Power '[W'](Hourly) ]]/1000</f>
        <v>126.04047022652941</v>
      </c>
    </row>
    <row r="715" spans="1:3" x14ac:dyDescent="0.25">
      <c r="A715" s="9" t="s">
        <v>522</v>
      </c>
      <c r="B715" s="12">
        <v>88418.827272758601</v>
      </c>
      <c r="C715">
        <f>SAFADModel_final_000032[[#This Row],[Whole Building:Facility Total Electric Demand Power '[W'](Hourly) ]]/1000</f>
        <v>88.418827272758605</v>
      </c>
    </row>
    <row r="716" spans="1:3" x14ac:dyDescent="0.25">
      <c r="A716" s="9" t="s">
        <v>523</v>
      </c>
      <c r="B716" s="12">
        <v>61567.468136088944</v>
      </c>
      <c r="C716">
        <f>SAFADModel_final_000032[[#This Row],[Whole Building:Facility Total Electric Demand Power '[W'](Hourly) ]]/1000</f>
        <v>61.567468136088948</v>
      </c>
    </row>
    <row r="717" spans="1:3" x14ac:dyDescent="0.25">
      <c r="A717" s="9" t="s">
        <v>524</v>
      </c>
      <c r="B717" s="12">
        <v>39044.98638617227</v>
      </c>
      <c r="C717">
        <f>SAFADModel_final_000032[[#This Row],[Whole Building:Facility Total Electric Demand Power '[W'](Hourly) ]]/1000</f>
        <v>39.044986386172269</v>
      </c>
    </row>
    <row r="718" spans="1:3" x14ac:dyDescent="0.25">
      <c r="A718" s="9" t="s">
        <v>525</v>
      </c>
      <c r="B718" s="12">
        <v>6900.279117971867</v>
      </c>
      <c r="C718">
        <f>SAFADModel_final_000032[[#This Row],[Whole Building:Facility Total Electric Demand Power '[W'](Hourly) ]]/1000</f>
        <v>6.9002791179718672</v>
      </c>
    </row>
    <row r="719" spans="1:3" x14ac:dyDescent="0.25">
      <c r="A719" s="9" t="s">
        <v>526</v>
      </c>
      <c r="B719" s="12">
        <v>6880.8886267249281</v>
      </c>
      <c r="C719">
        <f>SAFADModel_final_000032[[#This Row],[Whole Building:Facility Total Electric Demand Power '[W'](Hourly) ]]/1000</f>
        <v>6.8808886267249285</v>
      </c>
    </row>
    <row r="720" spans="1:3" x14ac:dyDescent="0.25">
      <c r="A720" s="9" t="s">
        <v>527</v>
      </c>
      <c r="B720" s="12">
        <v>6861.4595934696945</v>
      </c>
      <c r="C720">
        <f>SAFADModel_final_000032[[#This Row],[Whole Building:Facility Total Electric Demand Power '[W'](Hourly) ]]/1000</f>
        <v>6.8614595934696947</v>
      </c>
    </row>
    <row r="721" spans="1:3" x14ac:dyDescent="0.25">
      <c r="A721" s="9" t="s">
        <v>528</v>
      </c>
      <c r="B721" s="12">
        <v>6847.1394647202142</v>
      </c>
      <c r="C721">
        <f>SAFADModel_final_000032[[#This Row],[Whole Building:Facility Total Electric Demand Power '[W'](Hourly) ]]/1000</f>
        <v>6.8471394647202137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6CEA8-F33B-48BE-894D-BD93FF134E19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9118.1875074519357</v>
      </c>
      <c r="C2">
        <f>SAFADModel_final_000031[[#This Row],[Whole Building:Facility Total Electric Demand Power '[W'](Hourly) ]]/1000</f>
        <v>9.1181875074519354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8948.2409899836148</v>
      </c>
      <c r="C3">
        <f>SAFADModel_final_000031[[#This Row],[Whole Building:Facility Total Electric Demand Power '[W'](Hourly) ]]/1000</f>
        <v>8.9482409899836153</v>
      </c>
      <c r="D3">
        <v>-13.17414114766146</v>
      </c>
      <c r="E3">
        <v>44.568161222871218</v>
      </c>
      <c r="F3">
        <v>18.837045812956987</v>
      </c>
    </row>
    <row r="4" spans="1:6" x14ac:dyDescent="0.25">
      <c r="A4" s="9" t="s">
        <v>3</v>
      </c>
      <c r="B4" s="12">
        <v>8877.2325474106819</v>
      </c>
      <c r="C4">
        <f>SAFADModel_final_000031[[#This Row],[Whole Building:Facility Total Electric Demand Power '[W'](Hourly) ]]/1000</f>
        <v>8.8772325474106815</v>
      </c>
    </row>
    <row r="5" spans="1:6" x14ac:dyDescent="0.25">
      <c r="A5" s="9" t="s">
        <v>4</v>
      </c>
      <c r="B5" s="12">
        <v>8806.4196570563072</v>
      </c>
      <c r="C5">
        <f>SAFADModel_final_000031[[#This Row],[Whole Building:Facility Total Electric Demand Power '[W'](Hourly) ]]/1000</f>
        <v>8.806419657056308</v>
      </c>
    </row>
    <row r="6" spans="1:6" x14ac:dyDescent="0.25">
      <c r="A6" s="9" t="s">
        <v>5</v>
      </c>
      <c r="B6" s="12">
        <v>8732.5422825161822</v>
      </c>
      <c r="C6">
        <f>SAFADModel_final_000031[[#This Row],[Whole Building:Facility Total Electric Demand Power '[W'](Hourly) ]]/1000</f>
        <v>8.7325422825161816</v>
      </c>
    </row>
    <row r="7" spans="1:6" x14ac:dyDescent="0.25">
      <c r="A7" s="9" t="s">
        <v>6</v>
      </c>
      <c r="B7" s="12">
        <v>8704.0998173913922</v>
      </c>
      <c r="C7">
        <f>SAFADModel_final_000031[[#This Row],[Whole Building:Facility Total Electric Demand Power '[W'](Hourly) ]]/1000</f>
        <v>8.704099817391393</v>
      </c>
    </row>
    <row r="8" spans="1:6" x14ac:dyDescent="0.25">
      <c r="A8" s="9" t="s">
        <v>7</v>
      </c>
      <c r="B8" s="12">
        <v>8787.5098601602131</v>
      </c>
      <c r="C8">
        <f>SAFADModel_final_000031[[#This Row],[Whole Building:Facility Total Electric Demand Power '[W'](Hourly) ]]/1000</f>
        <v>8.7875098601602133</v>
      </c>
    </row>
    <row r="9" spans="1:6" x14ac:dyDescent="0.25">
      <c r="A9" s="9" t="s">
        <v>8</v>
      </c>
      <c r="B9" s="12">
        <v>31908.531299683706</v>
      </c>
      <c r="C9">
        <f>SAFADModel_final_000031[[#This Row],[Whole Building:Facility Total Electric Demand Power '[W'](Hourly) ]]/1000</f>
        <v>31.908531299683705</v>
      </c>
    </row>
    <row r="10" spans="1:6" x14ac:dyDescent="0.25">
      <c r="A10" s="9" t="s">
        <v>9</v>
      </c>
      <c r="B10" s="12">
        <v>68063.341557038904</v>
      </c>
      <c r="C10">
        <f>SAFADModel_final_000031[[#This Row],[Whole Building:Facility Total Electric Demand Power '[W'](Hourly) ]]/1000</f>
        <v>68.06334155703891</v>
      </c>
    </row>
    <row r="11" spans="1:6" x14ac:dyDescent="0.25">
      <c r="A11" s="9" t="s">
        <v>10</v>
      </c>
      <c r="B11" s="12">
        <v>126806.39408391464</v>
      </c>
      <c r="C11">
        <f>SAFADModel_final_000031[[#This Row],[Whole Building:Facility Total Electric Demand Power '[W'](Hourly) ]]/1000</f>
        <v>126.80639408391464</v>
      </c>
    </row>
    <row r="12" spans="1:6" x14ac:dyDescent="0.25">
      <c r="A12" s="9" t="s">
        <v>11</v>
      </c>
      <c r="B12" s="12">
        <v>133182.01860348429</v>
      </c>
      <c r="C12">
        <f>SAFADModel_final_000031[[#This Row],[Whole Building:Facility Total Electric Demand Power '[W'](Hourly) ]]/1000</f>
        <v>133.18201860348429</v>
      </c>
    </row>
    <row r="13" spans="1:6" x14ac:dyDescent="0.25">
      <c r="A13" s="9" t="s">
        <v>12</v>
      </c>
      <c r="B13" s="12">
        <v>186559.1323282267</v>
      </c>
      <c r="C13">
        <f>SAFADModel_final_000031[[#This Row],[Whole Building:Facility Total Electric Demand Power '[W'](Hourly) ]]/1000</f>
        <v>186.5591323282267</v>
      </c>
    </row>
    <row r="14" spans="1:6" x14ac:dyDescent="0.25">
      <c r="A14" s="9" t="s">
        <v>13</v>
      </c>
      <c r="B14" s="12">
        <v>187729.90527011084</v>
      </c>
      <c r="C14">
        <f>SAFADModel_final_000031[[#This Row],[Whole Building:Facility Total Electric Demand Power '[W'](Hourly) ]]/1000</f>
        <v>187.72990527011083</v>
      </c>
    </row>
    <row r="15" spans="1:6" x14ac:dyDescent="0.25">
      <c r="A15" s="9" t="s">
        <v>14</v>
      </c>
      <c r="B15" s="12">
        <v>194085.23543605619</v>
      </c>
      <c r="C15">
        <f>SAFADModel_final_000031[[#This Row],[Whole Building:Facility Total Electric Demand Power '[W'](Hourly) ]]/1000</f>
        <v>194.08523543605619</v>
      </c>
    </row>
    <row r="16" spans="1:6" x14ac:dyDescent="0.25">
      <c r="A16" s="9" t="s">
        <v>15</v>
      </c>
      <c r="B16" s="12">
        <v>200606.30205720314</v>
      </c>
      <c r="C16">
        <f>SAFADModel_final_000031[[#This Row],[Whole Building:Facility Total Electric Demand Power '[W'](Hourly) ]]/1000</f>
        <v>200.60630205720315</v>
      </c>
    </row>
    <row r="17" spans="1:3" x14ac:dyDescent="0.25">
      <c r="A17" s="9" t="s">
        <v>16</v>
      </c>
      <c r="B17" s="12">
        <v>188939.94971366765</v>
      </c>
      <c r="C17">
        <f>SAFADModel_final_000031[[#This Row],[Whole Building:Facility Total Electric Demand Power '[W'](Hourly) ]]/1000</f>
        <v>188.93994971366766</v>
      </c>
    </row>
    <row r="18" spans="1:3" x14ac:dyDescent="0.25">
      <c r="A18" s="9" t="s">
        <v>17</v>
      </c>
      <c r="B18" s="12">
        <v>170778.01772484204</v>
      </c>
      <c r="C18">
        <f>SAFADModel_final_000031[[#This Row],[Whole Building:Facility Total Electric Demand Power '[W'](Hourly) ]]/1000</f>
        <v>170.77801772484204</v>
      </c>
    </row>
    <row r="19" spans="1:3" x14ac:dyDescent="0.25">
      <c r="A19" s="9" t="s">
        <v>18</v>
      </c>
      <c r="B19" s="12">
        <v>60642.32452331495</v>
      </c>
      <c r="C19">
        <f>SAFADModel_final_000031[[#This Row],[Whole Building:Facility Total Electric Demand Power '[W'](Hourly) ]]/1000</f>
        <v>60.642324523314947</v>
      </c>
    </row>
    <row r="20" spans="1:3" x14ac:dyDescent="0.25">
      <c r="A20" s="9" t="s">
        <v>19</v>
      </c>
      <c r="B20" s="12">
        <v>29954.212671399058</v>
      </c>
      <c r="C20">
        <f>SAFADModel_final_000031[[#This Row],[Whole Building:Facility Total Electric Demand Power '[W'](Hourly) ]]/1000</f>
        <v>29.954212671399059</v>
      </c>
    </row>
    <row r="21" spans="1:3" x14ac:dyDescent="0.25">
      <c r="A21" s="9" t="s">
        <v>20</v>
      </c>
      <c r="B21" s="12">
        <v>12413.736016031267</v>
      </c>
      <c r="C21">
        <f>SAFADModel_final_000031[[#This Row],[Whole Building:Facility Total Electric Demand Power '[W'](Hourly) ]]/1000</f>
        <v>12.413736016031267</v>
      </c>
    </row>
    <row r="22" spans="1:3" x14ac:dyDescent="0.25">
      <c r="A22" s="9" t="s">
        <v>21</v>
      </c>
      <c r="B22" s="12">
        <v>9629.4845555627126</v>
      </c>
      <c r="C22">
        <f>SAFADModel_final_000031[[#This Row],[Whole Building:Facility Total Electric Demand Power '[W'](Hourly) ]]/1000</f>
        <v>9.629484555562712</v>
      </c>
    </row>
    <row r="23" spans="1:3" x14ac:dyDescent="0.25">
      <c r="A23" s="9" t="s">
        <v>22</v>
      </c>
      <c r="B23" s="12">
        <v>9202.0882196914117</v>
      </c>
      <c r="C23">
        <f>SAFADModel_final_000031[[#This Row],[Whole Building:Facility Total Electric Demand Power '[W'](Hourly) ]]/1000</f>
        <v>9.2020882196914116</v>
      </c>
    </row>
    <row r="24" spans="1:3" x14ac:dyDescent="0.25">
      <c r="A24" s="9" t="s">
        <v>23</v>
      </c>
      <c r="B24" s="12">
        <v>9205.1943331707917</v>
      </c>
      <c r="C24">
        <f>SAFADModel_final_000031[[#This Row],[Whole Building:Facility Total Electric Demand Power '[W'](Hourly) ]]/1000</f>
        <v>9.2051943331707911</v>
      </c>
    </row>
    <row r="25" spans="1:3" x14ac:dyDescent="0.25">
      <c r="A25" s="9" t="s">
        <v>24</v>
      </c>
      <c r="B25" s="12">
        <v>9194.1698037977112</v>
      </c>
      <c r="C25">
        <f>SAFADModel_final_000031[[#This Row],[Whole Building:Facility Total Electric Demand Power '[W'](Hourly) ]]/1000</f>
        <v>9.1941698037977115</v>
      </c>
    </row>
    <row r="26" spans="1:3" x14ac:dyDescent="0.25">
      <c r="A26" s="9" t="s">
        <v>25</v>
      </c>
      <c r="B26" s="12">
        <v>9179.6111477424438</v>
      </c>
      <c r="C26">
        <f>SAFADModel_final_000031[[#This Row],[Whole Building:Facility Total Electric Demand Power '[W'](Hourly) ]]/1000</f>
        <v>9.1796111477424436</v>
      </c>
    </row>
    <row r="27" spans="1:3" x14ac:dyDescent="0.25">
      <c r="A27" s="9" t="s">
        <v>26</v>
      </c>
      <c r="B27" s="12">
        <v>9159.0447386470423</v>
      </c>
      <c r="C27">
        <f>SAFADModel_final_000031[[#This Row],[Whole Building:Facility Total Electric Demand Power '[W'](Hourly) ]]/1000</f>
        <v>9.1590447386470419</v>
      </c>
    </row>
    <row r="28" spans="1:3" x14ac:dyDescent="0.25">
      <c r="A28" s="9" t="s">
        <v>27</v>
      </c>
      <c r="B28" s="12">
        <v>9137.5628880783461</v>
      </c>
      <c r="C28">
        <f>SAFADModel_final_000031[[#This Row],[Whole Building:Facility Total Electric Demand Power '[W'](Hourly) ]]/1000</f>
        <v>9.1375628880783459</v>
      </c>
    </row>
    <row r="29" spans="1:3" x14ac:dyDescent="0.25">
      <c r="A29" s="9" t="s">
        <v>28</v>
      </c>
      <c r="B29" s="12">
        <v>9133.7374932397288</v>
      </c>
      <c r="C29">
        <f>SAFADModel_final_000031[[#This Row],[Whole Building:Facility Total Electric Demand Power '[W'](Hourly) ]]/1000</f>
        <v>9.1337374932397282</v>
      </c>
    </row>
    <row r="30" spans="1:3" x14ac:dyDescent="0.25">
      <c r="A30" s="9" t="s">
        <v>29</v>
      </c>
      <c r="B30" s="12">
        <v>9130.0349518986386</v>
      </c>
      <c r="C30">
        <f>SAFADModel_final_000031[[#This Row],[Whole Building:Facility Total Electric Demand Power '[W'](Hourly) ]]/1000</f>
        <v>9.1300349518986383</v>
      </c>
    </row>
    <row r="31" spans="1:3" x14ac:dyDescent="0.25">
      <c r="A31" s="9" t="s">
        <v>30</v>
      </c>
      <c r="B31" s="12">
        <v>9127.5200638140504</v>
      </c>
      <c r="C31">
        <f>SAFADModel_final_000031[[#This Row],[Whole Building:Facility Total Electric Demand Power '[W'](Hourly) ]]/1000</f>
        <v>9.1275200638140497</v>
      </c>
    </row>
    <row r="32" spans="1:3" x14ac:dyDescent="0.25">
      <c r="A32" s="9" t="s">
        <v>31</v>
      </c>
      <c r="B32" s="12">
        <v>9128.7003066466223</v>
      </c>
      <c r="C32">
        <f>SAFADModel_final_000031[[#This Row],[Whole Building:Facility Total Electric Demand Power '[W'](Hourly) ]]/1000</f>
        <v>9.128700306646623</v>
      </c>
    </row>
    <row r="33" spans="1:3" x14ac:dyDescent="0.25">
      <c r="A33" s="9" t="s">
        <v>32</v>
      </c>
      <c r="B33" s="12">
        <v>22646.279613505885</v>
      </c>
      <c r="C33">
        <f>SAFADModel_final_000031[[#This Row],[Whole Building:Facility Total Electric Demand Power '[W'](Hourly) ]]/1000</f>
        <v>22.646279613505886</v>
      </c>
    </row>
    <row r="34" spans="1:3" x14ac:dyDescent="0.25">
      <c r="A34" s="9" t="s">
        <v>33</v>
      </c>
      <c r="B34" s="12">
        <v>105849.29159597693</v>
      </c>
      <c r="C34">
        <f>SAFADModel_final_000031[[#This Row],[Whole Building:Facility Total Electric Demand Power '[W'](Hourly) ]]/1000</f>
        <v>105.84929159597694</v>
      </c>
    </row>
    <row r="35" spans="1:3" x14ac:dyDescent="0.25">
      <c r="A35" s="9" t="s">
        <v>34</v>
      </c>
      <c r="B35" s="12">
        <v>151296.22499466946</v>
      </c>
      <c r="C35">
        <f>SAFADModel_final_000031[[#This Row],[Whole Building:Facility Total Electric Demand Power '[W'](Hourly) ]]/1000</f>
        <v>151.29622499466947</v>
      </c>
    </row>
    <row r="36" spans="1:3" x14ac:dyDescent="0.25">
      <c r="A36" s="9" t="s">
        <v>35</v>
      </c>
      <c r="B36" s="12">
        <v>167584.54037473511</v>
      </c>
      <c r="C36">
        <f>SAFADModel_final_000031[[#This Row],[Whole Building:Facility Total Electric Demand Power '[W'](Hourly) ]]/1000</f>
        <v>167.5845403747351</v>
      </c>
    </row>
    <row r="37" spans="1:3" x14ac:dyDescent="0.25">
      <c r="A37" s="9" t="s">
        <v>36</v>
      </c>
      <c r="B37" s="12">
        <v>190611.47792123025</v>
      </c>
      <c r="C37">
        <f>SAFADModel_final_000031[[#This Row],[Whole Building:Facility Total Electric Demand Power '[W'](Hourly) ]]/1000</f>
        <v>190.61147792123026</v>
      </c>
    </row>
    <row r="38" spans="1:3" x14ac:dyDescent="0.25">
      <c r="A38" s="9" t="s">
        <v>37</v>
      </c>
      <c r="B38" s="12">
        <v>184206.96666464666</v>
      </c>
      <c r="C38">
        <f>SAFADModel_final_000031[[#This Row],[Whole Building:Facility Total Electric Demand Power '[W'](Hourly) ]]/1000</f>
        <v>184.20696666464667</v>
      </c>
    </row>
    <row r="39" spans="1:3" x14ac:dyDescent="0.25">
      <c r="A39" s="9" t="s">
        <v>38</v>
      </c>
      <c r="B39" s="12">
        <v>204890.1176848232</v>
      </c>
      <c r="C39">
        <f>SAFADModel_final_000031[[#This Row],[Whole Building:Facility Total Electric Demand Power '[W'](Hourly) ]]/1000</f>
        <v>204.8901176848232</v>
      </c>
    </row>
    <row r="40" spans="1:3" x14ac:dyDescent="0.25">
      <c r="A40" s="9" t="s">
        <v>39</v>
      </c>
      <c r="B40" s="12">
        <v>193624.57782213166</v>
      </c>
      <c r="C40">
        <f>SAFADModel_final_000031[[#This Row],[Whole Building:Facility Total Electric Demand Power '[W'](Hourly) ]]/1000</f>
        <v>193.62457782213167</v>
      </c>
    </row>
    <row r="41" spans="1:3" x14ac:dyDescent="0.25">
      <c r="A41" s="9" t="s">
        <v>40</v>
      </c>
      <c r="B41" s="12">
        <v>193414.99594682493</v>
      </c>
      <c r="C41">
        <f>SAFADModel_final_000031[[#This Row],[Whole Building:Facility Total Electric Demand Power '[W'](Hourly) ]]/1000</f>
        <v>193.41499594682492</v>
      </c>
    </row>
    <row r="42" spans="1:3" x14ac:dyDescent="0.25">
      <c r="A42" s="9" t="s">
        <v>41</v>
      </c>
      <c r="B42" s="12">
        <v>166577.85850034913</v>
      </c>
      <c r="C42">
        <f>SAFADModel_final_000031[[#This Row],[Whole Building:Facility Total Electric Demand Power '[W'](Hourly) ]]/1000</f>
        <v>166.57785850034912</v>
      </c>
    </row>
    <row r="43" spans="1:3" x14ac:dyDescent="0.25">
      <c r="A43" s="9" t="s">
        <v>42</v>
      </c>
      <c r="B43" s="12">
        <v>119399.65023772186</v>
      </c>
      <c r="C43">
        <f>SAFADModel_final_000031[[#This Row],[Whole Building:Facility Total Electric Demand Power '[W'](Hourly) ]]/1000</f>
        <v>119.39965023772186</v>
      </c>
    </row>
    <row r="44" spans="1:3" x14ac:dyDescent="0.25">
      <c r="A44" s="9" t="s">
        <v>43</v>
      </c>
      <c r="B44" s="12">
        <v>80713.092794038952</v>
      </c>
      <c r="C44">
        <f>SAFADModel_final_000031[[#This Row],[Whole Building:Facility Total Electric Demand Power '[W'](Hourly) ]]/1000</f>
        <v>80.713092794038957</v>
      </c>
    </row>
    <row r="45" spans="1:3" x14ac:dyDescent="0.25">
      <c r="A45" s="9" t="s">
        <v>44</v>
      </c>
      <c r="B45" s="12">
        <v>49730.18094310462</v>
      </c>
      <c r="C45">
        <f>SAFADModel_final_000031[[#This Row],[Whole Building:Facility Total Electric Demand Power '[W'](Hourly) ]]/1000</f>
        <v>49.730180943104621</v>
      </c>
    </row>
    <row r="46" spans="1:3" x14ac:dyDescent="0.25">
      <c r="A46" s="9" t="s">
        <v>45</v>
      </c>
      <c r="B46" s="12">
        <v>9337.7713643918996</v>
      </c>
      <c r="C46">
        <f>SAFADModel_final_000031[[#This Row],[Whole Building:Facility Total Electric Demand Power '[W'](Hourly) ]]/1000</f>
        <v>9.3377713643918998</v>
      </c>
    </row>
    <row r="47" spans="1:3" x14ac:dyDescent="0.25">
      <c r="A47" s="9" t="s">
        <v>46</v>
      </c>
      <c r="B47" s="12">
        <v>9255.8846688776357</v>
      </c>
      <c r="C47">
        <f>SAFADModel_final_000031[[#This Row],[Whole Building:Facility Total Electric Demand Power '[W'](Hourly) ]]/1000</f>
        <v>9.2558846688776359</v>
      </c>
    </row>
    <row r="48" spans="1:3" x14ac:dyDescent="0.25">
      <c r="A48" s="9" t="s">
        <v>47</v>
      </c>
      <c r="B48" s="12">
        <v>9192.4435807085392</v>
      </c>
      <c r="C48">
        <f>SAFADModel_final_000031[[#This Row],[Whole Building:Facility Total Electric Demand Power '[W'](Hourly) ]]/1000</f>
        <v>9.1924435807085398</v>
      </c>
    </row>
    <row r="49" spans="1:3" x14ac:dyDescent="0.25">
      <c r="A49" s="9" t="s">
        <v>48</v>
      </c>
      <c r="B49" s="12">
        <v>9133.0688610942507</v>
      </c>
      <c r="C49">
        <f>SAFADModel_final_000031[[#This Row],[Whole Building:Facility Total Electric Demand Power '[W'](Hourly) ]]/1000</f>
        <v>9.1330688610942499</v>
      </c>
    </row>
    <row r="50" spans="1:3" x14ac:dyDescent="0.25">
      <c r="A50" s="9" t="s">
        <v>49</v>
      </c>
      <c r="B50" s="12">
        <v>9075.6438875645417</v>
      </c>
      <c r="C50">
        <f>SAFADModel_final_000031[[#This Row],[Whole Building:Facility Total Electric Demand Power '[W'](Hourly) ]]/1000</f>
        <v>9.0756438875645422</v>
      </c>
    </row>
    <row r="51" spans="1:3" x14ac:dyDescent="0.25">
      <c r="A51" s="9" t="s">
        <v>50</v>
      </c>
      <c r="B51" s="12">
        <v>9026.3860889398293</v>
      </c>
      <c r="C51">
        <f>SAFADModel_final_000031[[#This Row],[Whole Building:Facility Total Electric Demand Power '[W'](Hourly) ]]/1000</f>
        <v>9.0263860889398284</v>
      </c>
    </row>
    <row r="52" spans="1:3" x14ac:dyDescent="0.25">
      <c r="A52" s="9" t="s">
        <v>51</v>
      </c>
      <c r="B52" s="12">
        <v>8971.7795734105021</v>
      </c>
      <c r="C52">
        <f>SAFADModel_final_000031[[#This Row],[Whole Building:Facility Total Electric Demand Power '[W'](Hourly) ]]/1000</f>
        <v>8.9717795734105028</v>
      </c>
    </row>
    <row r="53" spans="1:3" x14ac:dyDescent="0.25">
      <c r="A53" s="9" t="s">
        <v>52</v>
      </c>
      <c r="B53" s="12">
        <v>8923.4144797292956</v>
      </c>
      <c r="C53">
        <f>SAFADModel_final_000031[[#This Row],[Whole Building:Facility Total Electric Demand Power '[W'](Hourly) ]]/1000</f>
        <v>8.9234144797292956</v>
      </c>
    </row>
    <row r="54" spans="1:3" x14ac:dyDescent="0.25">
      <c r="A54" s="9" t="s">
        <v>53</v>
      </c>
      <c r="B54" s="12">
        <v>8874.3691761272403</v>
      </c>
      <c r="C54">
        <f>SAFADModel_final_000031[[#This Row],[Whole Building:Facility Total Electric Demand Power '[W'](Hourly) ]]/1000</f>
        <v>8.8743691761272405</v>
      </c>
    </row>
    <row r="55" spans="1:3" x14ac:dyDescent="0.25">
      <c r="A55" s="9" t="s">
        <v>54</v>
      </c>
      <c r="B55" s="12">
        <v>8858.3756380328396</v>
      </c>
      <c r="C55">
        <f>SAFADModel_final_000031[[#This Row],[Whole Building:Facility Total Electric Demand Power '[W'](Hourly) ]]/1000</f>
        <v>8.8583756380328396</v>
      </c>
    </row>
    <row r="56" spans="1:3" x14ac:dyDescent="0.25">
      <c r="A56" s="9" t="s">
        <v>55</v>
      </c>
      <c r="B56" s="12">
        <v>8937.5201544509018</v>
      </c>
      <c r="C56">
        <f>SAFADModel_final_000031[[#This Row],[Whole Building:Facility Total Electric Demand Power '[W'](Hourly) ]]/1000</f>
        <v>8.9375201544509011</v>
      </c>
    </row>
    <row r="57" spans="1:3" x14ac:dyDescent="0.25">
      <c r="A57" s="9" t="s">
        <v>56</v>
      </c>
      <c r="B57" s="12">
        <v>26846.627355137694</v>
      </c>
      <c r="C57">
        <f>SAFADModel_final_000031[[#This Row],[Whole Building:Facility Total Electric Demand Power '[W'](Hourly) ]]/1000</f>
        <v>26.846627355137695</v>
      </c>
    </row>
    <row r="58" spans="1:3" x14ac:dyDescent="0.25">
      <c r="A58" s="9" t="s">
        <v>57</v>
      </c>
      <c r="B58" s="12">
        <v>88049.359040729862</v>
      </c>
      <c r="C58">
        <f>SAFADModel_final_000031[[#This Row],[Whole Building:Facility Total Electric Demand Power '[W'](Hourly) ]]/1000</f>
        <v>88.049359040729868</v>
      </c>
    </row>
    <row r="59" spans="1:3" x14ac:dyDescent="0.25">
      <c r="A59" s="9" t="s">
        <v>58</v>
      </c>
      <c r="B59" s="12">
        <v>137513.58052549555</v>
      </c>
      <c r="C59">
        <f>SAFADModel_final_000031[[#This Row],[Whole Building:Facility Total Electric Demand Power '[W'](Hourly) ]]/1000</f>
        <v>137.51358052549554</v>
      </c>
    </row>
    <row r="60" spans="1:3" x14ac:dyDescent="0.25">
      <c r="A60" s="9" t="s">
        <v>59</v>
      </c>
      <c r="B60" s="12">
        <v>168383.37040779108</v>
      </c>
      <c r="C60">
        <f>SAFADModel_final_000031[[#This Row],[Whole Building:Facility Total Electric Demand Power '[W'](Hourly) ]]/1000</f>
        <v>168.38337040779109</v>
      </c>
    </row>
    <row r="61" spans="1:3" x14ac:dyDescent="0.25">
      <c r="A61" s="9" t="s">
        <v>60</v>
      </c>
      <c r="B61" s="12">
        <v>201712.89969984654</v>
      </c>
      <c r="C61">
        <f>SAFADModel_final_000031[[#This Row],[Whole Building:Facility Total Electric Demand Power '[W'](Hourly) ]]/1000</f>
        <v>201.71289969984653</v>
      </c>
    </row>
    <row r="62" spans="1:3" x14ac:dyDescent="0.25">
      <c r="A62" s="9" t="s">
        <v>61</v>
      </c>
      <c r="B62" s="12">
        <v>200936.58109879252</v>
      </c>
      <c r="C62">
        <f>SAFADModel_final_000031[[#This Row],[Whole Building:Facility Total Electric Demand Power '[W'](Hourly) ]]/1000</f>
        <v>200.93658109879252</v>
      </c>
    </row>
    <row r="63" spans="1:3" x14ac:dyDescent="0.25">
      <c r="A63" s="9" t="s">
        <v>62</v>
      </c>
      <c r="B63" s="12">
        <v>194054.71709632236</v>
      </c>
      <c r="C63">
        <f>SAFADModel_final_000031[[#This Row],[Whole Building:Facility Total Electric Demand Power '[W'](Hourly) ]]/1000</f>
        <v>194.05471709632235</v>
      </c>
    </row>
    <row r="64" spans="1:3" x14ac:dyDescent="0.25">
      <c r="A64" s="9" t="s">
        <v>63</v>
      </c>
      <c r="B64" s="12">
        <v>200921.56639817962</v>
      </c>
      <c r="C64">
        <f>SAFADModel_final_000031[[#This Row],[Whole Building:Facility Total Electric Demand Power '[W'](Hourly) ]]/1000</f>
        <v>200.92156639817964</v>
      </c>
    </row>
    <row r="65" spans="1:3" x14ac:dyDescent="0.25">
      <c r="A65" s="9" t="s">
        <v>64</v>
      </c>
      <c r="B65" s="12">
        <v>173342.08850639136</v>
      </c>
      <c r="C65">
        <f>SAFADModel_final_000031[[#This Row],[Whole Building:Facility Total Electric Demand Power '[W'](Hourly) ]]/1000</f>
        <v>173.34208850639135</v>
      </c>
    </row>
    <row r="66" spans="1:3" x14ac:dyDescent="0.25">
      <c r="A66" s="9" t="s">
        <v>65</v>
      </c>
      <c r="B66" s="12">
        <v>99133.864883342947</v>
      </c>
      <c r="C66">
        <f>SAFADModel_final_000031[[#This Row],[Whole Building:Facility Total Electric Demand Power '[W'](Hourly) ]]/1000</f>
        <v>99.133864883342952</v>
      </c>
    </row>
    <row r="67" spans="1:3" x14ac:dyDescent="0.25">
      <c r="A67" s="9" t="s">
        <v>66</v>
      </c>
      <c r="B67" s="12">
        <v>56185.423965050461</v>
      </c>
      <c r="C67">
        <f>SAFADModel_final_000031[[#This Row],[Whole Building:Facility Total Electric Demand Power '[W'](Hourly) ]]/1000</f>
        <v>56.185423965050461</v>
      </c>
    </row>
    <row r="68" spans="1:3" x14ac:dyDescent="0.25">
      <c r="A68" s="9" t="s">
        <v>67</v>
      </c>
      <c r="B68" s="12">
        <v>25090.002498468242</v>
      </c>
      <c r="C68">
        <f>SAFADModel_final_000031[[#This Row],[Whole Building:Facility Total Electric Demand Power '[W'](Hourly) ]]/1000</f>
        <v>25.090002498468241</v>
      </c>
    </row>
    <row r="69" spans="1:3" x14ac:dyDescent="0.25">
      <c r="A69" s="9" t="s">
        <v>68</v>
      </c>
      <c r="B69" s="12">
        <v>10046.69635290147</v>
      </c>
      <c r="C69">
        <f>SAFADModel_final_000031[[#This Row],[Whole Building:Facility Total Electric Demand Power '[W'](Hourly) ]]/1000</f>
        <v>10.046696352901471</v>
      </c>
    </row>
    <row r="70" spans="1:3" x14ac:dyDescent="0.25">
      <c r="A70" s="9" t="s">
        <v>69</v>
      </c>
      <c r="B70" s="12">
        <v>9606.7405820463064</v>
      </c>
      <c r="C70">
        <f>SAFADModel_final_000031[[#This Row],[Whole Building:Facility Total Electric Demand Power '[W'](Hourly) ]]/1000</f>
        <v>9.6067405820463065</v>
      </c>
    </row>
    <row r="71" spans="1:3" x14ac:dyDescent="0.25">
      <c r="A71" s="9" t="s">
        <v>70</v>
      </c>
      <c r="B71" s="12">
        <v>9164.2472322618578</v>
      </c>
      <c r="C71">
        <f>SAFADModel_final_000031[[#This Row],[Whole Building:Facility Total Electric Demand Power '[W'](Hourly) ]]/1000</f>
        <v>9.1642472322618573</v>
      </c>
    </row>
    <row r="72" spans="1:3" x14ac:dyDescent="0.25">
      <c r="A72" s="9" t="s">
        <v>71</v>
      </c>
      <c r="B72" s="12">
        <v>9133.1095032533703</v>
      </c>
      <c r="C72">
        <f>SAFADModel_final_000031[[#This Row],[Whole Building:Facility Total Electric Demand Power '[W'](Hourly) ]]/1000</f>
        <v>9.1331095032533707</v>
      </c>
    </row>
    <row r="73" spans="1:3" x14ac:dyDescent="0.25">
      <c r="A73" s="9" t="s">
        <v>72</v>
      </c>
      <c r="B73" s="12">
        <v>9101.815713407319</v>
      </c>
      <c r="C73">
        <f>SAFADModel_final_000031[[#This Row],[Whole Building:Facility Total Electric Demand Power '[W'](Hourly) ]]/1000</f>
        <v>9.1018157134073192</v>
      </c>
    </row>
    <row r="74" spans="1:3" x14ac:dyDescent="0.25">
      <c r="A74" s="9" t="s">
        <v>73</v>
      </c>
      <c r="B74" s="12">
        <v>9071.3830935510468</v>
      </c>
      <c r="C74">
        <f>SAFADModel_final_000031[[#This Row],[Whole Building:Facility Total Electric Demand Power '[W'](Hourly) ]]/1000</f>
        <v>9.0713830935510469</v>
      </c>
    </row>
    <row r="75" spans="1:3" x14ac:dyDescent="0.25">
      <c r="A75" s="9" t="s">
        <v>74</v>
      </c>
      <c r="B75" s="12">
        <v>9038.7702023307611</v>
      </c>
      <c r="C75">
        <f>SAFADModel_final_000031[[#This Row],[Whole Building:Facility Total Electric Demand Power '[W'](Hourly) ]]/1000</f>
        <v>9.0387702023307614</v>
      </c>
    </row>
    <row r="76" spans="1:3" x14ac:dyDescent="0.25">
      <c r="A76" s="9" t="s">
        <v>75</v>
      </c>
      <c r="B76" s="12">
        <v>9003.3594915851445</v>
      </c>
      <c r="C76">
        <f>SAFADModel_final_000031[[#This Row],[Whole Building:Facility Total Electric Demand Power '[W'](Hourly) ]]/1000</f>
        <v>9.0033594915851438</v>
      </c>
    </row>
    <row r="77" spans="1:3" x14ac:dyDescent="0.25">
      <c r="A77" s="9" t="s">
        <v>76</v>
      </c>
      <c r="B77" s="12">
        <v>8966.1693264398291</v>
      </c>
      <c r="C77">
        <f>SAFADModel_final_000031[[#This Row],[Whole Building:Facility Total Electric Demand Power '[W'](Hourly) ]]/1000</f>
        <v>8.9661693264398288</v>
      </c>
    </row>
    <row r="78" spans="1:3" x14ac:dyDescent="0.25">
      <c r="A78" s="9" t="s">
        <v>77</v>
      </c>
      <c r="B78" s="12">
        <v>8937.3581257137466</v>
      </c>
      <c r="C78">
        <f>SAFADModel_final_000031[[#This Row],[Whole Building:Facility Total Electric Demand Power '[W'](Hourly) ]]/1000</f>
        <v>8.9373581257137467</v>
      </c>
    </row>
    <row r="79" spans="1:3" x14ac:dyDescent="0.25">
      <c r="A79" s="9" t="s">
        <v>78</v>
      </c>
      <c r="B79" s="12">
        <v>8925.4012503743579</v>
      </c>
      <c r="C79">
        <f>SAFADModel_final_000031[[#This Row],[Whole Building:Facility Total Electric Demand Power '[W'](Hourly) ]]/1000</f>
        <v>8.9254012503743585</v>
      </c>
    </row>
    <row r="80" spans="1:3" x14ac:dyDescent="0.25">
      <c r="A80" s="9" t="s">
        <v>79</v>
      </c>
      <c r="B80" s="12">
        <v>9000.3079882109014</v>
      </c>
      <c r="C80">
        <f>SAFADModel_final_000031[[#This Row],[Whole Building:Facility Total Electric Demand Power '[W'](Hourly) ]]/1000</f>
        <v>9.0003079882109009</v>
      </c>
    </row>
    <row r="81" spans="1:3" x14ac:dyDescent="0.25">
      <c r="A81" s="9" t="s">
        <v>80</v>
      </c>
      <c r="B81" s="12">
        <v>25105.267152151457</v>
      </c>
      <c r="C81">
        <f>SAFADModel_final_000031[[#This Row],[Whole Building:Facility Total Electric Demand Power '[W'](Hourly) ]]/1000</f>
        <v>25.105267152151455</v>
      </c>
    </row>
    <row r="82" spans="1:3" x14ac:dyDescent="0.25">
      <c r="A82" s="9" t="s">
        <v>81</v>
      </c>
      <c r="B82" s="12">
        <v>122042.05082289905</v>
      </c>
      <c r="C82">
        <f>SAFADModel_final_000031[[#This Row],[Whole Building:Facility Total Electric Demand Power '[W'](Hourly) ]]/1000</f>
        <v>122.04205082289906</v>
      </c>
    </row>
    <row r="83" spans="1:3" x14ac:dyDescent="0.25">
      <c r="A83" s="9" t="s">
        <v>82</v>
      </c>
      <c r="B83" s="12">
        <v>167603.91780399717</v>
      </c>
      <c r="C83">
        <f>SAFADModel_final_000031[[#This Row],[Whole Building:Facility Total Electric Demand Power '[W'](Hourly) ]]/1000</f>
        <v>167.60391780399718</v>
      </c>
    </row>
    <row r="84" spans="1:3" x14ac:dyDescent="0.25">
      <c r="A84" s="9" t="s">
        <v>83</v>
      </c>
      <c r="B84" s="12">
        <v>187723.62205448258</v>
      </c>
      <c r="C84">
        <f>SAFADModel_final_000031[[#This Row],[Whole Building:Facility Total Electric Demand Power '[W'](Hourly) ]]/1000</f>
        <v>187.72362205448258</v>
      </c>
    </row>
    <row r="85" spans="1:3" x14ac:dyDescent="0.25">
      <c r="A85" s="9" t="s">
        <v>84</v>
      </c>
      <c r="B85" s="12">
        <v>186760.64812179329</v>
      </c>
      <c r="C85">
        <f>SAFADModel_final_000031[[#This Row],[Whole Building:Facility Total Electric Demand Power '[W'](Hourly) ]]/1000</f>
        <v>186.76064812179328</v>
      </c>
    </row>
    <row r="86" spans="1:3" x14ac:dyDescent="0.25">
      <c r="A86" s="9" t="s">
        <v>85</v>
      </c>
      <c r="B86" s="12">
        <v>188216.80912495195</v>
      </c>
      <c r="C86">
        <f>SAFADModel_final_000031[[#This Row],[Whole Building:Facility Total Electric Demand Power '[W'](Hourly) ]]/1000</f>
        <v>188.21680912495194</v>
      </c>
    </row>
    <row r="87" spans="1:3" x14ac:dyDescent="0.25">
      <c r="A87" s="9" t="s">
        <v>86</v>
      </c>
      <c r="B87" s="12">
        <v>200984.12578459852</v>
      </c>
      <c r="C87">
        <f>SAFADModel_final_000031[[#This Row],[Whole Building:Facility Total Electric Demand Power '[W'](Hourly) ]]/1000</f>
        <v>200.98412578459852</v>
      </c>
    </row>
    <row r="88" spans="1:3" x14ac:dyDescent="0.25">
      <c r="A88" s="9" t="s">
        <v>87</v>
      </c>
      <c r="B88" s="12">
        <v>204735.82969291814</v>
      </c>
      <c r="C88">
        <f>SAFADModel_final_000031[[#This Row],[Whole Building:Facility Total Electric Demand Power '[W'](Hourly) ]]/1000</f>
        <v>204.73582969291814</v>
      </c>
    </row>
    <row r="89" spans="1:3" x14ac:dyDescent="0.25">
      <c r="A89" s="9" t="s">
        <v>88</v>
      </c>
      <c r="B89" s="12">
        <v>206275.05197525528</v>
      </c>
      <c r="C89">
        <f>SAFADModel_final_000031[[#This Row],[Whole Building:Facility Total Electric Demand Power '[W'](Hourly) ]]/1000</f>
        <v>206.27505197525528</v>
      </c>
    </row>
    <row r="90" spans="1:3" x14ac:dyDescent="0.25">
      <c r="A90" s="9" t="s">
        <v>89</v>
      </c>
      <c r="B90" s="12">
        <v>190539.18522909613</v>
      </c>
      <c r="C90">
        <f>SAFADModel_final_000031[[#This Row],[Whole Building:Facility Total Electric Demand Power '[W'](Hourly) ]]/1000</f>
        <v>190.53918522909612</v>
      </c>
    </row>
    <row r="91" spans="1:3" x14ac:dyDescent="0.25">
      <c r="A91" s="9" t="s">
        <v>90</v>
      </c>
      <c r="B91" s="12">
        <v>94393.657228389056</v>
      </c>
      <c r="C91">
        <f>SAFADModel_final_000031[[#This Row],[Whole Building:Facility Total Electric Demand Power '[W'](Hourly) ]]/1000</f>
        <v>94.39365722838906</v>
      </c>
    </row>
    <row r="92" spans="1:3" x14ac:dyDescent="0.25">
      <c r="A92" s="9" t="s">
        <v>91</v>
      </c>
      <c r="B92" s="12">
        <v>68543.830298940229</v>
      </c>
      <c r="C92">
        <f>SAFADModel_final_000031[[#This Row],[Whole Building:Facility Total Electric Demand Power '[W'](Hourly) ]]/1000</f>
        <v>68.543830298940236</v>
      </c>
    </row>
    <row r="93" spans="1:3" x14ac:dyDescent="0.25">
      <c r="A93" s="9" t="s">
        <v>92</v>
      </c>
      <c r="B93" s="12">
        <v>49706.947962805629</v>
      </c>
      <c r="C93">
        <f>SAFADModel_final_000031[[#This Row],[Whole Building:Facility Total Electric Demand Power '[W'](Hourly) ]]/1000</f>
        <v>49.706947962805629</v>
      </c>
    </row>
    <row r="94" spans="1:3" x14ac:dyDescent="0.25">
      <c r="A94" s="9" t="s">
        <v>93</v>
      </c>
      <c r="B94" s="12">
        <v>9208.4194581422762</v>
      </c>
      <c r="C94">
        <f>SAFADModel_final_000031[[#This Row],[Whole Building:Facility Total Electric Demand Power '[W'](Hourly) ]]/1000</f>
        <v>9.2084194581422754</v>
      </c>
    </row>
    <row r="95" spans="1:3" x14ac:dyDescent="0.25">
      <c r="A95" s="9" t="s">
        <v>94</v>
      </c>
      <c r="B95" s="12">
        <v>9179.7805000791868</v>
      </c>
      <c r="C95">
        <f>SAFADModel_final_000031[[#This Row],[Whole Building:Facility Total Electric Demand Power '[W'](Hourly) ]]/1000</f>
        <v>9.1797805000791861</v>
      </c>
    </row>
    <row r="96" spans="1:3" x14ac:dyDescent="0.25">
      <c r="A96" s="9" t="s">
        <v>95</v>
      </c>
      <c r="B96" s="12">
        <v>9146.4147919980842</v>
      </c>
      <c r="C96">
        <f>SAFADModel_final_000031[[#This Row],[Whole Building:Facility Total Electric Demand Power '[W'](Hourly) ]]/1000</f>
        <v>9.1464147919980849</v>
      </c>
    </row>
    <row r="97" spans="1:3" x14ac:dyDescent="0.25">
      <c r="A97" s="9" t="s">
        <v>96</v>
      </c>
      <c r="B97" s="12">
        <v>9119.4013083116606</v>
      </c>
      <c r="C97">
        <f>SAFADModel_final_000031[[#This Row],[Whole Building:Facility Total Electric Demand Power '[W'](Hourly) ]]/1000</f>
        <v>9.1194013083116605</v>
      </c>
    </row>
    <row r="98" spans="1:3" x14ac:dyDescent="0.25">
      <c r="A98" s="9" t="s">
        <v>97</v>
      </c>
      <c r="B98" s="12">
        <v>9114.8539376392873</v>
      </c>
      <c r="C98">
        <f>SAFADModel_final_000031[[#This Row],[Whole Building:Facility Total Electric Demand Power '[W'](Hourly) ]]/1000</f>
        <v>9.1148539376392872</v>
      </c>
    </row>
    <row r="99" spans="1:3" x14ac:dyDescent="0.25">
      <c r="A99" s="9" t="s">
        <v>98</v>
      </c>
      <c r="B99" s="12">
        <v>9110.4905621934176</v>
      </c>
      <c r="C99">
        <f>SAFADModel_final_000031[[#This Row],[Whole Building:Facility Total Electric Demand Power '[W'](Hourly) ]]/1000</f>
        <v>9.1104905621934176</v>
      </c>
    </row>
    <row r="100" spans="1:3" x14ac:dyDescent="0.25">
      <c r="A100" s="9" t="s">
        <v>99</v>
      </c>
      <c r="B100" s="12">
        <v>9088.1854534737849</v>
      </c>
      <c r="C100">
        <f>SAFADModel_final_000031[[#This Row],[Whole Building:Facility Total Electric Demand Power '[W'](Hourly) ]]/1000</f>
        <v>9.0881854534737858</v>
      </c>
    </row>
    <row r="101" spans="1:3" x14ac:dyDescent="0.25">
      <c r="A101" s="9" t="s">
        <v>100</v>
      </c>
      <c r="B101" s="12">
        <v>9034.8873836179464</v>
      </c>
      <c r="C101">
        <f>SAFADModel_final_000031[[#This Row],[Whole Building:Facility Total Electric Demand Power '[W'](Hourly) ]]/1000</f>
        <v>9.0348873836179457</v>
      </c>
    </row>
    <row r="102" spans="1:3" x14ac:dyDescent="0.25">
      <c r="A102" s="9" t="s">
        <v>101</v>
      </c>
      <c r="B102" s="12">
        <v>8974.0593444553106</v>
      </c>
      <c r="C102">
        <f>SAFADModel_final_000031[[#This Row],[Whole Building:Facility Total Electric Demand Power '[W'](Hourly) ]]/1000</f>
        <v>8.9740593444553109</v>
      </c>
    </row>
    <row r="103" spans="1:3" x14ac:dyDescent="0.25">
      <c r="A103" s="9" t="s">
        <v>102</v>
      </c>
      <c r="B103" s="12">
        <v>8948.7487191534328</v>
      </c>
      <c r="C103">
        <f>SAFADModel_final_000031[[#This Row],[Whole Building:Facility Total Electric Demand Power '[W'](Hourly) ]]/1000</f>
        <v>8.9487487191534321</v>
      </c>
    </row>
    <row r="104" spans="1:3" x14ac:dyDescent="0.25">
      <c r="A104" s="9" t="s">
        <v>103</v>
      </c>
      <c r="B104" s="12">
        <v>8991.8598687245321</v>
      </c>
      <c r="C104">
        <f>SAFADModel_final_000031[[#This Row],[Whole Building:Facility Total Electric Demand Power '[W'](Hourly) ]]/1000</f>
        <v>8.9918598687245321</v>
      </c>
    </row>
    <row r="105" spans="1:3" x14ac:dyDescent="0.25">
      <c r="A105" s="9" t="s">
        <v>104</v>
      </c>
      <c r="B105" s="12">
        <v>30783.115243243286</v>
      </c>
      <c r="C105">
        <f>SAFADModel_final_000031[[#This Row],[Whole Building:Facility Total Electric Demand Power '[W'](Hourly) ]]/1000</f>
        <v>30.783115243243287</v>
      </c>
    </row>
    <row r="106" spans="1:3" x14ac:dyDescent="0.25">
      <c r="A106" s="9" t="s">
        <v>105</v>
      </c>
      <c r="B106" s="12">
        <v>94438.829931367669</v>
      </c>
      <c r="C106">
        <f>SAFADModel_final_000031[[#This Row],[Whole Building:Facility Total Electric Demand Power '[W'](Hourly) ]]/1000</f>
        <v>94.438829931367664</v>
      </c>
    </row>
    <row r="107" spans="1:3" x14ac:dyDescent="0.25">
      <c r="A107" s="9" t="s">
        <v>106</v>
      </c>
      <c r="B107" s="12">
        <v>169312.82044679704</v>
      </c>
      <c r="C107">
        <f>SAFADModel_final_000031[[#This Row],[Whole Building:Facility Total Electric Demand Power '[W'](Hourly) ]]/1000</f>
        <v>169.31282044679705</v>
      </c>
    </row>
    <row r="108" spans="1:3" x14ac:dyDescent="0.25">
      <c r="A108" s="9" t="s">
        <v>107</v>
      </c>
      <c r="B108" s="12">
        <v>171344.58074681318</v>
      </c>
      <c r="C108">
        <f>SAFADModel_final_000031[[#This Row],[Whole Building:Facility Total Electric Demand Power '[W'](Hourly) ]]/1000</f>
        <v>171.34458074681319</v>
      </c>
    </row>
    <row r="109" spans="1:3" x14ac:dyDescent="0.25">
      <c r="A109" s="9" t="s">
        <v>108</v>
      </c>
      <c r="B109" s="12">
        <v>176051.76010748735</v>
      </c>
      <c r="C109">
        <f>SAFADModel_final_000031[[#This Row],[Whole Building:Facility Total Electric Demand Power '[W'](Hourly) ]]/1000</f>
        <v>176.05176010748735</v>
      </c>
    </row>
    <row r="110" spans="1:3" x14ac:dyDescent="0.25">
      <c r="A110" s="9" t="s">
        <v>109</v>
      </c>
      <c r="B110" s="12">
        <v>183516.51536946805</v>
      </c>
      <c r="C110">
        <f>SAFADModel_final_000031[[#This Row],[Whole Building:Facility Total Electric Demand Power '[W'](Hourly) ]]/1000</f>
        <v>183.51651536946804</v>
      </c>
    </row>
    <row r="111" spans="1:3" x14ac:dyDescent="0.25">
      <c r="A111" s="9" t="s">
        <v>110</v>
      </c>
      <c r="B111" s="12">
        <v>188989.98721377805</v>
      </c>
      <c r="C111">
        <f>SAFADModel_final_000031[[#This Row],[Whole Building:Facility Total Electric Demand Power '[W'](Hourly) ]]/1000</f>
        <v>188.98998721377805</v>
      </c>
    </row>
    <row r="112" spans="1:3" x14ac:dyDescent="0.25">
      <c r="A112" s="9" t="s">
        <v>111</v>
      </c>
      <c r="B112" s="12">
        <v>174135.80700898496</v>
      </c>
      <c r="C112">
        <f>SAFADModel_final_000031[[#This Row],[Whole Building:Facility Total Electric Demand Power '[W'](Hourly) ]]/1000</f>
        <v>174.13580700898495</v>
      </c>
    </row>
    <row r="113" spans="1:3" x14ac:dyDescent="0.25">
      <c r="A113" s="9" t="s">
        <v>112</v>
      </c>
      <c r="B113" s="12">
        <v>154624.78788700575</v>
      </c>
      <c r="C113">
        <f>SAFADModel_final_000031[[#This Row],[Whole Building:Facility Total Electric Demand Power '[W'](Hourly) ]]/1000</f>
        <v>154.62478788700574</v>
      </c>
    </row>
    <row r="114" spans="1:3" x14ac:dyDescent="0.25">
      <c r="A114" s="9" t="s">
        <v>113</v>
      </c>
      <c r="B114" s="12">
        <v>143456.05153535711</v>
      </c>
      <c r="C114">
        <f>SAFADModel_final_000031[[#This Row],[Whole Building:Facility Total Electric Demand Power '[W'](Hourly) ]]/1000</f>
        <v>143.45605153535712</v>
      </c>
    </row>
    <row r="115" spans="1:3" x14ac:dyDescent="0.25">
      <c r="A115" s="9" t="s">
        <v>114</v>
      </c>
      <c r="B115" s="12">
        <v>59810.616754313662</v>
      </c>
      <c r="C115">
        <f>SAFADModel_final_000031[[#This Row],[Whole Building:Facility Total Electric Demand Power '[W'](Hourly) ]]/1000</f>
        <v>59.810616754313664</v>
      </c>
    </row>
    <row r="116" spans="1:3" x14ac:dyDescent="0.25">
      <c r="A116" s="9" t="s">
        <v>115</v>
      </c>
      <c r="B116" s="12">
        <v>31836.615852257833</v>
      </c>
      <c r="C116">
        <f>SAFADModel_final_000031[[#This Row],[Whole Building:Facility Total Electric Demand Power '[W'](Hourly) ]]/1000</f>
        <v>31.836615852257832</v>
      </c>
    </row>
    <row r="117" spans="1:3" x14ac:dyDescent="0.25">
      <c r="A117" s="9" t="s">
        <v>116</v>
      </c>
      <c r="B117" s="12">
        <v>20075.371464530534</v>
      </c>
      <c r="C117">
        <f>SAFADModel_final_000031[[#This Row],[Whole Building:Facility Total Electric Demand Power '[W'](Hourly) ]]/1000</f>
        <v>20.075371464530534</v>
      </c>
    </row>
    <row r="118" spans="1:3" x14ac:dyDescent="0.25">
      <c r="A118" s="9" t="s">
        <v>117</v>
      </c>
      <c r="B118" s="12">
        <v>14619.745468332883</v>
      </c>
      <c r="C118">
        <f>SAFADModel_final_000031[[#This Row],[Whole Building:Facility Total Electric Demand Power '[W'](Hourly) ]]/1000</f>
        <v>14.619745468332884</v>
      </c>
    </row>
    <row r="119" spans="1:3" x14ac:dyDescent="0.25">
      <c r="A119" s="9" t="s">
        <v>118</v>
      </c>
      <c r="B119" s="12">
        <v>9181.6905018606612</v>
      </c>
      <c r="C119">
        <f>SAFADModel_final_000031[[#This Row],[Whole Building:Facility Total Electric Demand Power '[W'](Hourly) ]]/1000</f>
        <v>9.1816905018606612</v>
      </c>
    </row>
    <row r="120" spans="1:3" x14ac:dyDescent="0.25">
      <c r="A120" s="9" t="s">
        <v>119</v>
      </c>
      <c r="B120" s="12">
        <v>9152.3150005394418</v>
      </c>
      <c r="C120">
        <f>SAFADModel_final_000031[[#This Row],[Whole Building:Facility Total Electric Demand Power '[W'](Hourly) ]]/1000</f>
        <v>9.152315000539442</v>
      </c>
    </row>
    <row r="121" spans="1:3" x14ac:dyDescent="0.25">
      <c r="A121" s="9" t="s">
        <v>120</v>
      </c>
      <c r="B121" s="12">
        <v>9128.3936548081147</v>
      </c>
      <c r="C121">
        <f>SAFADModel_final_000031[[#This Row],[Whole Building:Facility Total Electric Demand Power '[W'](Hourly) ]]/1000</f>
        <v>9.1283936548081144</v>
      </c>
    </row>
    <row r="122" spans="1:3" x14ac:dyDescent="0.25">
      <c r="A122" s="9" t="s">
        <v>533</v>
      </c>
      <c r="B122" s="12">
        <v>9115.6673563762888</v>
      </c>
      <c r="C122">
        <f>SAFADModel_final_000031[[#This Row],[Whole Building:Facility Total Electric Demand Power '[W'](Hourly) ]]/1000</f>
        <v>9.1156673563762887</v>
      </c>
    </row>
    <row r="123" spans="1:3" x14ac:dyDescent="0.25">
      <c r="A123" s="9" t="s">
        <v>534</v>
      </c>
      <c r="B123" s="12">
        <v>9107.2166177833369</v>
      </c>
      <c r="C123">
        <f>SAFADModel_final_000031[[#This Row],[Whole Building:Facility Total Electric Demand Power '[W'](Hourly) ]]/1000</f>
        <v>9.1072166177833367</v>
      </c>
    </row>
    <row r="124" spans="1:3" x14ac:dyDescent="0.25">
      <c r="A124" s="9" t="s">
        <v>535</v>
      </c>
      <c r="B124" s="12">
        <v>9079.6745602079864</v>
      </c>
      <c r="C124">
        <f>SAFADModel_final_000031[[#This Row],[Whole Building:Facility Total Electric Demand Power '[W'](Hourly) ]]/1000</f>
        <v>9.0796745602079856</v>
      </c>
    </row>
    <row r="125" spans="1:3" x14ac:dyDescent="0.25">
      <c r="A125" s="9" t="s">
        <v>536</v>
      </c>
      <c r="B125" s="12">
        <v>9016.328618497766</v>
      </c>
      <c r="C125">
        <f>SAFADModel_final_000031[[#This Row],[Whole Building:Facility Total Electric Demand Power '[W'](Hourly) ]]/1000</f>
        <v>9.0163286184977665</v>
      </c>
    </row>
    <row r="126" spans="1:3" x14ac:dyDescent="0.25">
      <c r="A126" s="9" t="s">
        <v>537</v>
      </c>
      <c r="B126" s="12">
        <v>8933.1046000936149</v>
      </c>
      <c r="C126">
        <f>SAFADModel_final_000031[[#This Row],[Whole Building:Facility Total Electric Demand Power '[W'](Hourly) ]]/1000</f>
        <v>8.9331046000936141</v>
      </c>
    </row>
    <row r="127" spans="1:3" x14ac:dyDescent="0.25">
      <c r="A127" s="9" t="s">
        <v>538</v>
      </c>
      <c r="B127" s="12">
        <v>8882.8523941505209</v>
      </c>
      <c r="C127">
        <f>SAFADModel_final_000031[[#This Row],[Whole Building:Facility Total Electric Demand Power '[W'](Hourly) ]]/1000</f>
        <v>8.8828523941505217</v>
      </c>
    </row>
    <row r="128" spans="1:3" x14ac:dyDescent="0.25">
      <c r="A128" s="9" t="s">
        <v>539</v>
      </c>
      <c r="B128" s="12">
        <v>8882.7518899936676</v>
      </c>
      <c r="C128">
        <f>SAFADModel_final_000031[[#This Row],[Whole Building:Facility Total Electric Demand Power '[W'](Hourly) ]]/1000</f>
        <v>8.882751889993667</v>
      </c>
    </row>
    <row r="129" spans="1:3" x14ac:dyDescent="0.25">
      <c r="A129" s="9" t="s">
        <v>540</v>
      </c>
      <c r="B129" s="12">
        <v>8913.4535143281701</v>
      </c>
      <c r="C129">
        <f>SAFADModel_final_000031[[#This Row],[Whole Building:Facility Total Electric Demand Power '[W'](Hourly) ]]/1000</f>
        <v>8.9134535143281699</v>
      </c>
    </row>
    <row r="130" spans="1:3" x14ac:dyDescent="0.25">
      <c r="A130" s="9" t="s">
        <v>541</v>
      </c>
      <c r="B130" s="12">
        <v>39326.151496540253</v>
      </c>
      <c r="C130">
        <f>SAFADModel_final_000031[[#This Row],[Whole Building:Facility Total Electric Demand Power '[W'](Hourly) ]]/1000</f>
        <v>39.326151496540255</v>
      </c>
    </row>
    <row r="131" spans="1:3" x14ac:dyDescent="0.25">
      <c r="A131" s="9" t="s">
        <v>542</v>
      </c>
      <c r="B131" s="12">
        <v>56337.955970241332</v>
      </c>
      <c r="C131">
        <f>SAFADModel_final_000031[[#This Row],[Whole Building:Facility Total Electric Demand Power '[W'](Hourly) ]]/1000</f>
        <v>56.337955970241332</v>
      </c>
    </row>
    <row r="132" spans="1:3" x14ac:dyDescent="0.25">
      <c r="A132" s="9" t="s">
        <v>543</v>
      </c>
      <c r="B132" s="12">
        <v>67496.493458006371</v>
      </c>
      <c r="C132">
        <f>SAFADModel_final_000031[[#This Row],[Whole Building:Facility Total Electric Demand Power '[W'](Hourly) ]]/1000</f>
        <v>67.49649345800637</v>
      </c>
    </row>
    <row r="133" spans="1:3" x14ac:dyDescent="0.25">
      <c r="A133" s="9" t="s">
        <v>544</v>
      </c>
      <c r="B133" s="12">
        <v>62786.973192919308</v>
      </c>
      <c r="C133">
        <f>SAFADModel_final_000031[[#This Row],[Whole Building:Facility Total Electric Demand Power '[W'](Hourly) ]]/1000</f>
        <v>62.786973192919305</v>
      </c>
    </row>
    <row r="134" spans="1:3" x14ac:dyDescent="0.25">
      <c r="A134" s="9" t="s">
        <v>545</v>
      </c>
      <c r="B134" s="12">
        <v>66640.767347060813</v>
      </c>
      <c r="C134">
        <f>SAFADModel_final_000031[[#This Row],[Whole Building:Facility Total Electric Demand Power '[W'](Hourly) ]]/1000</f>
        <v>66.640767347060816</v>
      </c>
    </row>
    <row r="135" spans="1:3" x14ac:dyDescent="0.25">
      <c r="A135" s="9" t="s">
        <v>546</v>
      </c>
      <c r="B135" s="12">
        <v>62180.561048448195</v>
      </c>
      <c r="C135">
        <f>SAFADModel_final_000031[[#This Row],[Whole Building:Facility Total Electric Demand Power '[W'](Hourly) ]]/1000</f>
        <v>62.180561048448197</v>
      </c>
    </row>
    <row r="136" spans="1:3" x14ac:dyDescent="0.25">
      <c r="A136" s="9" t="s">
        <v>547</v>
      </c>
      <c r="B136" s="12">
        <v>64151.705564605531</v>
      </c>
      <c r="C136">
        <f>SAFADModel_final_000031[[#This Row],[Whole Building:Facility Total Electric Demand Power '[W'](Hourly) ]]/1000</f>
        <v>64.151705564605535</v>
      </c>
    </row>
    <row r="137" spans="1:3" x14ac:dyDescent="0.25">
      <c r="A137" s="9" t="s">
        <v>548</v>
      </c>
      <c r="B137" s="12">
        <v>58268.101599663416</v>
      </c>
      <c r="C137">
        <f>SAFADModel_final_000031[[#This Row],[Whole Building:Facility Total Electric Demand Power '[W'](Hourly) ]]/1000</f>
        <v>58.268101599663417</v>
      </c>
    </row>
    <row r="138" spans="1:3" x14ac:dyDescent="0.25">
      <c r="A138" s="9" t="s">
        <v>549</v>
      </c>
      <c r="B138" s="12">
        <v>48905.930463913675</v>
      </c>
      <c r="C138">
        <f>SAFADModel_final_000031[[#This Row],[Whole Building:Facility Total Electric Demand Power '[W'](Hourly) ]]/1000</f>
        <v>48.905930463913677</v>
      </c>
    </row>
    <row r="139" spans="1:3" x14ac:dyDescent="0.25">
      <c r="A139" s="9" t="s">
        <v>550</v>
      </c>
      <c r="B139" s="12">
        <v>41689.030892973744</v>
      </c>
      <c r="C139">
        <f>SAFADModel_final_000031[[#This Row],[Whole Building:Facility Total Electric Demand Power '[W'](Hourly) ]]/1000</f>
        <v>41.689030892973747</v>
      </c>
    </row>
    <row r="140" spans="1:3" x14ac:dyDescent="0.25">
      <c r="A140" s="9" t="s">
        <v>551</v>
      </c>
      <c r="B140" s="12">
        <v>32503.720456440122</v>
      </c>
      <c r="C140">
        <f>SAFADModel_final_000031[[#This Row],[Whole Building:Facility Total Electric Demand Power '[W'](Hourly) ]]/1000</f>
        <v>32.503720456440121</v>
      </c>
    </row>
    <row r="141" spans="1:3" x14ac:dyDescent="0.25">
      <c r="A141" s="9" t="s">
        <v>552</v>
      </c>
      <c r="B141" s="12">
        <v>16225.545140065593</v>
      </c>
      <c r="C141">
        <f>SAFADModel_final_000031[[#This Row],[Whole Building:Facility Total Electric Demand Power '[W'](Hourly) ]]/1000</f>
        <v>16.225545140065591</v>
      </c>
    </row>
    <row r="142" spans="1:3" x14ac:dyDescent="0.25">
      <c r="A142" s="9" t="s">
        <v>553</v>
      </c>
      <c r="B142" s="12">
        <v>15315.978530339018</v>
      </c>
      <c r="C142">
        <f>SAFADModel_final_000031[[#This Row],[Whole Building:Facility Total Electric Demand Power '[W'](Hourly) ]]/1000</f>
        <v>15.315978530339018</v>
      </c>
    </row>
    <row r="143" spans="1:3" x14ac:dyDescent="0.25">
      <c r="A143" s="9" t="s">
        <v>554</v>
      </c>
      <c r="B143" s="12">
        <v>9177.8921311123486</v>
      </c>
      <c r="C143">
        <f>SAFADModel_final_000031[[#This Row],[Whole Building:Facility Total Electric Demand Power '[W'](Hourly) ]]/1000</f>
        <v>9.1778921311123494</v>
      </c>
    </row>
    <row r="144" spans="1:3" x14ac:dyDescent="0.25">
      <c r="A144" s="9" t="s">
        <v>555</v>
      </c>
      <c r="B144" s="12">
        <v>9085.3063608055618</v>
      </c>
      <c r="C144">
        <f>SAFADModel_final_000031[[#This Row],[Whole Building:Facility Total Electric Demand Power '[W'](Hourly) ]]/1000</f>
        <v>9.0853063608055624</v>
      </c>
    </row>
    <row r="145" spans="1:3" x14ac:dyDescent="0.25">
      <c r="A145" s="9" t="s">
        <v>556</v>
      </c>
      <c r="B145" s="12">
        <v>9053.3333052046146</v>
      </c>
      <c r="C145">
        <f>SAFADModel_final_000031[[#This Row],[Whole Building:Facility Total Electric Demand Power '[W'](Hourly) ]]/1000</f>
        <v>9.0533333052046139</v>
      </c>
    </row>
    <row r="146" spans="1:3" x14ac:dyDescent="0.25">
      <c r="A146" s="9" t="s">
        <v>557</v>
      </c>
      <c r="B146" s="12">
        <v>9034.1785245379215</v>
      </c>
      <c r="C146">
        <f>SAFADModel_final_000031[[#This Row],[Whole Building:Facility Total Electric Demand Power '[W'](Hourly) ]]/1000</f>
        <v>9.0341785245379214</v>
      </c>
    </row>
    <row r="147" spans="1:3" x14ac:dyDescent="0.25">
      <c r="A147" s="9" t="s">
        <v>558</v>
      </c>
      <c r="B147" s="12">
        <v>9016.5916555104704</v>
      </c>
      <c r="C147">
        <f>SAFADModel_final_000031[[#This Row],[Whole Building:Facility Total Electric Demand Power '[W'](Hourly) ]]/1000</f>
        <v>9.0165916555104708</v>
      </c>
    </row>
    <row r="148" spans="1:3" x14ac:dyDescent="0.25">
      <c r="A148" s="9" t="s">
        <v>559</v>
      </c>
      <c r="B148" s="12">
        <v>9005.8239129475787</v>
      </c>
      <c r="C148">
        <f>SAFADModel_final_000031[[#This Row],[Whole Building:Facility Total Electric Demand Power '[W'](Hourly) ]]/1000</f>
        <v>9.0058239129475783</v>
      </c>
    </row>
    <row r="149" spans="1:3" x14ac:dyDescent="0.25">
      <c r="A149" s="9" t="s">
        <v>560</v>
      </c>
      <c r="B149" s="12">
        <v>8999.381164062479</v>
      </c>
      <c r="C149">
        <f>SAFADModel_final_000031[[#This Row],[Whole Building:Facility Total Electric Demand Power '[W'](Hourly) ]]/1000</f>
        <v>8.9993811640624788</v>
      </c>
    </row>
    <row r="150" spans="1:3" x14ac:dyDescent="0.25">
      <c r="A150" s="9" t="s">
        <v>561</v>
      </c>
      <c r="B150" s="12">
        <v>8986.4651011233673</v>
      </c>
      <c r="C150">
        <f>SAFADModel_final_000031[[#This Row],[Whole Building:Facility Total Electric Demand Power '[W'](Hourly) ]]/1000</f>
        <v>8.9864651011233665</v>
      </c>
    </row>
    <row r="151" spans="1:3" x14ac:dyDescent="0.25">
      <c r="A151" s="9" t="s">
        <v>562</v>
      </c>
      <c r="B151" s="12">
        <v>9017.3713318230475</v>
      </c>
      <c r="C151">
        <f>SAFADModel_final_000031[[#This Row],[Whole Building:Facility Total Electric Demand Power '[W'](Hourly) ]]/1000</f>
        <v>9.017371331823048</v>
      </c>
    </row>
    <row r="152" spans="1:3" x14ac:dyDescent="0.25">
      <c r="A152" s="9" t="s">
        <v>563</v>
      </c>
      <c r="B152" s="12">
        <v>9114.9245892369163</v>
      </c>
      <c r="C152">
        <f>SAFADModel_final_000031[[#This Row],[Whole Building:Facility Total Electric Demand Power '[W'](Hourly) ]]/1000</f>
        <v>9.1149245892369155</v>
      </c>
    </row>
    <row r="153" spans="1:3" x14ac:dyDescent="0.25">
      <c r="A153" s="9" t="s">
        <v>564</v>
      </c>
      <c r="B153" s="12">
        <v>9227.0257609741311</v>
      </c>
      <c r="C153">
        <f>SAFADModel_final_000031[[#This Row],[Whole Building:Facility Total Electric Demand Power '[W'](Hourly) ]]/1000</f>
        <v>9.2270257609741311</v>
      </c>
    </row>
    <row r="154" spans="1:3" x14ac:dyDescent="0.25">
      <c r="A154" s="9" t="s">
        <v>565</v>
      </c>
      <c r="B154" s="12">
        <v>9310.7860218453425</v>
      </c>
      <c r="C154">
        <f>SAFADModel_final_000031[[#This Row],[Whole Building:Facility Total Electric Demand Power '[W'](Hourly) ]]/1000</f>
        <v>9.3107860218453418</v>
      </c>
    </row>
    <row r="155" spans="1:3" x14ac:dyDescent="0.25">
      <c r="A155" s="9" t="s">
        <v>566</v>
      </c>
      <c r="B155" s="12">
        <v>9348.9166078942817</v>
      </c>
      <c r="C155">
        <f>SAFADModel_final_000031[[#This Row],[Whole Building:Facility Total Electric Demand Power '[W'](Hourly) ]]/1000</f>
        <v>9.3489166078942816</v>
      </c>
    </row>
    <row r="156" spans="1:3" x14ac:dyDescent="0.25">
      <c r="A156" s="9" t="s">
        <v>567</v>
      </c>
      <c r="B156" s="12">
        <v>9370.7471140939215</v>
      </c>
      <c r="C156">
        <f>SAFADModel_final_000031[[#This Row],[Whole Building:Facility Total Electric Demand Power '[W'](Hourly) ]]/1000</f>
        <v>9.3707471140939216</v>
      </c>
    </row>
    <row r="157" spans="1:3" x14ac:dyDescent="0.25">
      <c r="A157" s="9" t="s">
        <v>568</v>
      </c>
      <c r="B157" s="12">
        <v>9378.5431227753488</v>
      </c>
      <c r="C157">
        <f>SAFADModel_final_000031[[#This Row],[Whole Building:Facility Total Electric Demand Power '[W'](Hourly) ]]/1000</f>
        <v>9.3785431227753495</v>
      </c>
    </row>
    <row r="158" spans="1:3" x14ac:dyDescent="0.25">
      <c r="A158" s="9" t="s">
        <v>569</v>
      </c>
      <c r="B158" s="12">
        <v>9389.479857559947</v>
      </c>
      <c r="C158">
        <f>SAFADModel_final_000031[[#This Row],[Whole Building:Facility Total Electric Demand Power '[W'](Hourly) ]]/1000</f>
        <v>9.3894798575599463</v>
      </c>
    </row>
    <row r="159" spans="1:3" x14ac:dyDescent="0.25">
      <c r="A159" s="9" t="s">
        <v>570</v>
      </c>
      <c r="B159" s="12">
        <v>9408.4586781055841</v>
      </c>
      <c r="C159">
        <f>SAFADModel_final_000031[[#This Row],[Whole Building:Facility Total Electric Demand Power '[W'](Hourly) ]]/1000</f>
        <v>9.4084586781055837</v>
      </c>
    </row>
    <row r="160" spans="1:3" x14ac:dyDescent="0.25">
      <c r="A160" s="9" t="s">
        <v>571</v>
      </c>
      <c r="B160" s="12">
        <v>9432.3865431018257</v>
      </c>
      <c r="C160">
        <f>SAFADModel_final_000031[[#This Row],[Whole Building:Facility Total Electric Demand Power '[W'](Hourly) ]]/1000</f>
        <v>9.4323865431018259</v>
      </c>
    </row>
    <row r="161" spans="1:3" x14ac:dyDescent="0.25">
      <c r="A161" s="9" t="s">
        <v>572</v>
      </c>
      <c r="B161" s="12">
        <v>9453.4644324630663</v>
      </c>
      <c r="C161">
        <f>SAFADModel_final_000031[[#This Row],[Whole Building:Facility Total Electric Demand Power '[W'](Hourly) ]]/1000</f>
        <v>9.4534644324630666</v>
      </c>
    </row>
    <row r="162" spans="1:3" x14ac:dyDescent="0.25">
      <c r="A162" s="9" t="s">
        <v>573</v>
      </c>
      <c r="B162" s="12">
        <v>9463.7769429502277</v>
      </c>
      <c r="C162">
        <f>SAFADModel_final_000031[[#This Row],[Whole Building:Facility Total Electric Demand Power '[W'](Hourly) ]]/1000</f>
        <v>9.4637769429502274</v>
      </c>
    </row>
    <row r="163" spans="1:3" x14ac:dyDescent="0.25">
      <c r="A163" s="9" t="s">
        <v>574</v>
      </c>
      <c r="B163" s="12">
        <v>9452.2777331034977</v>
      </c>
      <c r="C163">
        <f>SAFADModel_final_000031[[#This Row],[Whole Building:Facility Total Electric Demand Power '[W'](Hourly) ]]/1000</f>
        <v>9.4522777331034984</v>
      </c>
    </row>
    <row r="164" spans="1:3" x14ac:dyDescent="0.25">
      <c r="A164" s="9" t="s">
        <v>575</v>
      </c>
      <c r="B164" s="12">
        <v>9426.5352537733979</v>
      </c>
      <c r="C164">
        <f>SAFADModel_final_000031[[#This Row],[Whole Building:Facility Total Electric Demand Power '[W'](Hourly) ]]/1000</f>
        <v>9.4265352537733982</v>
      </c>
    </row>
    <row r="165" spans="1:3" x14ac:dyDescent="0.25">
      <c r="A165" s="9" t="s">
        <v>576</v>
      </c>
      <c r="B165" s="12">
        <v>9397.0079723307881</v>
      </c>
      <c r="C165">
        <f>SAFADModel_final_000031[[#This Row],[Whole Building:Facility Total Electric Demand Power '[W'](Hourly) ]]/1000</f>
        <v>9.3970079723307887</v>
      </c>
    </row>
    <row r="166" spans="1:3" x14ac:dyDescent="0.25">
      <c r="A166" s="9" t="s">
        <v>577</v>
      </c>
      <c r="B166" s="12">
        <v>9374.1948910223455</v>
      </c>
      <c r="C166">
        <f>SAFADModel_final_000031[[#This Row],[Whole Building:Facility Total Electric Demand Power '[W'](Hourly) ]]/1000</f>
        <v>9.3741948910223449</v>
      </c>
    </row>
    <row r="167" spans="1:3" x14ac:dyDescent="0.25">
      <c r="A167" s="9" t="s">
        <v>578</v>
      </c>
      <c r="B167" s="12">
        <v>9335.4929182964752</v>
      </c>
      <c r="C167">
        <f>SAFADModel_final_000031[[#This Row],[Whole Building:Facility Total Electric Demand Power '[W'](Hourly) ]]/1000</f>
        <v>9.3354929182964757</v>
      </c>
    </row>
    <row r="168" spans="1:3" x14ac:dyDescent="0.25">
      <c r="A168" s="9" t="s">
        <v>579</v>
      </c>
      <c r="B168" s="12">
        <v>9292.9472464962073</v>
      </c>
      <c r="C168">
        <f>SAFADModel_final_000031[[#This Row],[Whole Building:Facility Total Electric Demand Power '[W'](Hourly) ]]/1000</f>
        <v>9.2929472464962082</v>
      </c>
    </row>
    <row r="169" spans="1:3" x14ac:dyDescent="0.25">
      <c r="A169" s="9" t="s">
        <v>580</v>
      </c>
      <c r="B169" s="12">
        <v>9250.617779850445</v>
      </c>
      <c r="C169">
        <f>SAFADModel_final_000031[[#This Row],[Whole Building:Facility Total Electric Demand Power '[W'](Hourly) ]]/1000</f>
        <v>9.2506177798504456</v>
      </c>
    </row>
    <row r="170" spans="1:3" x14ac:dyDescent="0.25">
      <c r="A170" s="9" t="s">
        <v>121</v>
      </c>
      <c r="B170" s="12">
        <v>9231.2065217730978</v>
      </c>
      <c r="C170">
        <f>SAFADModel_final_000031[[#This Row],[Whole Building:Facility Total Electric Demand Power '[W'](Hourly) ]]/1000</f>
        <v>9.2312065217730979</v>
      </c>
    </row>
    <row r="171" spans="1:3" x14ac:dyDescent="0.25">
      <c r="A171" s="9" t="s">
        <v>122</v>
      </c>
      <c r="B171" s="12">
        <v>9210.4107295543126</v>
      </c>
      <c r="C171">
        <f>SAFADModel_final_000031[[#This Row],[Whole Building:Facility Total Electric Demand Power '[W'](Hourly) ]]/1000</f>
        <v>9.2104107295543134</v>
      </c>
    </row>
    <row r="172" spans="1:3" x14ac:dyDescent="0.25">
      <c r="A172" s="9" t="s">
        <v>123</v>
      </c>
      <c r="B172" s="12">
        <v>9174.3962272687004</v>
      </c>
      <c r="C172">
        <f>SAFADModel_final_000031[[#This Row],[Whole Building:Facility Total Electric Demand Power '[W'](Hourly) ]]/1000</f>
        <v>9.1743962272686996</v>
      </c>
    </row>
    <row r="173" spans="1:3" x14ac:dyDescent="0.25">
      <c r="A173" s="9" t="s">
        <v>124</v>
      </c>
      <c r="B173" s="12">
        <v>9127.791248638121</v>
      </c>
      <c r="C173">
        <f>SAFADModel_final_000031[[#This Row],[Whole Building:Facility Total Electric Demand Power '[W'](Hourly) ]]/1000</f>
        <v>9.1277912486381219</v>
      </c>
    </row>
    <row r="174" spans="1:3" x14ac:dyDescent="0.25">
      <c r="A174" s="9" t="s">
        <v>125</v>
      </c>
      <c r="B174" s="12">
        <v>9073.969778285491</v>
      </c>
      <c r="C174">
        <f>SAFADModel_final_000031[[#This Row],[Whole Building:Facility Total Electric Demand Power '[W'](Hourly) ]]/1000</f>
        <v>9.0739697782854911</v>
      </c>
    </row>
    <row r="175" spans="1:3" x14ac:dyDescent="0.25">
      <c r="A175" s="9" t="s">
        <v>126</v>
      </c>
      <c r="B175" s="12">
        <v>9059.0396045451198</v>
      </c>
      <c r="C175">
        <f>SAFADModel_final_000031[[#This Row],[Whole Building:Facility Total Electric Demand Power '[W'](Hourly) ]]/1000</f>
        <v>9.05903960454512</v>
      </c>
    </row>
    <row r="176" spans="1:3" x14ac:dyDescent="0.25">
      <c r="A176" s="9" t="s">
        <v>127</v>
      </c>
      <c r="B176" s="12">
        <v>9104.4051161302614</v>
      </c>
      <c r="C176">
        <f>SAFADModel_final_000031[[#This Row],[Whole Building:Facility Total Electric Demand Power '[W'](Hourly) ]]/1000</f>
        <v>9.1044051161302608</v>
      </c>
    </row>
    <row r="177" spans="1:3" x14ac:dyDescent="0.25">
      <c r="A177" s="9" t="s">
        <v>128</v>
      </c>
      <c r="B177" s="12">
        <v>32973.41478873149</v>
      </c>
      <c r="C177">
        <f>SAFADModel_final_000031[[#This Row],[Whole Building:Facility Total Electric Demand Power '[W'](Hourly) ]]/1000</f>
        <v>32.973414788731489</v>
      </c>
    </row>
    <row r="178" spans="1:3" x14ac:dyDescent="0.25">
      <c r="A178" s="9" t="s">
        <v>129</v>
      </c>
      <c r="B178" s="12">
        <v>76090.275130624723</v>
      </c>
      <c r="C178">
        <f>SAFADModel_final_000031[[#This Row],[Whole Building:Facility Total Electric Demand Power '[W'](Hourly) ]]/1000</f>
        <v>76.090275130624718</v>
      </c>
    </row>
    <row r="179" spans="1:3" x14ac:dyDescent="0.25">
      <c r="A179" s="9" t="s">
        <v>130</v>
      </c>
      <c r="B179" s="12">
        <v>147388.4837205809</v>
      </c>
      <c r="C179">
        <f>SAFADModel_final_000031[[#This Row],[Whole Building:Facility Total Electric Demand Power '[W'](Hourly) ]]/1000</f>
        <v>147.38848372058089</v>
      </c>
    </row>
    <row r="180" spans="1:3" x14ac:dyDescent="0.25">
      <c r="A180" s="9" t="s">
        <v>131</v>
      </c>
      <c r="B180" s="12">
        <v>147960.60351684364</v>
      </c>
      <c r="C180">
        <f>SAFADModel_final_000031[[#This Row],[Whole Building:Facility Total Electric Demand Power '[W'](Hourly) ]]/1000</f>
        <v>147.96060351684363</v>
      </c>
    </row>
    <row r="181" spans="1:3" x14ac:dyDescent="0.25">
      <c r="A181" s="9" t="s">
        <v>132</v>
      </c>
      <c r="B181" s="12">
        <v>196129.94994712903</v>
      </c>
      <c r="C181">
        <f>SAFADModel_final_000031[[#This Row],[Whole Building:Facility Total Electric Demand Power '[W'](Hourly) ]]/1000</f>
        <v>196.12994994712903</v>
      </c>
    </row>
    <row r="182" spans="1:3" x14ac:dyDescent="0.25">
      <c r="A182" s="9" t="s">
        <v>133</v>
      </c>
      <c r="B182" s="12">
        <v>194856.21066376465</v>
      </c>
      <c r="C182">
        <f>SAFADModel_final_000031[[#This Row],[Whole Building:Facility Total Electric Demand Power '[W'](Hourly) ]]/1000</f>
        <v>194.85621066376464</v>
      </c>
    </row>
    <row r="183" spans="1:3" x14ac:dyDescent="0.25">
      <c r="A183" s="9" t="s">
        <v>134</v>
      </c>
      <c r="B183" s="12">
        <v>197519.11491683489</v>
      </c>
      <c r="C183">
        <f>SAFADModel_final_000031[[#This Row],[Whole Building:Facility Total Electric Demand Power '[W'](Hourly) ]]/1000</f>
        <v>197.51911491683489</v>
      </c>
    </row>
    <row r="184" spans="1:3" x14ac:dyDescent="0.25">
      <c r="A184" s="9" t="s">
        <v>135</v>
      </c>
      <c r="B184" s="12">
        <v>203370.02169151572</v>
      </c>
      <c r="C184">
        <f>SAFADModel_final_000031[[#This Row],[Whole Building:Facility Total Electric Demand Power '[W'](Hourly) ]]/1000</f>
        <v>203.37002169151572</v>
      </c>
    </row>
    <row r="185" spans="1:3" x14ac:dyDescent="0.25">
      <c r="A185" s="9" t="s">
        <v>136</v>
      </c>
      <c r="B185" s="12">
        <v>192144.00873392553</v>
      </c>
      <c r="C185">
        <f>SAFADModel_final_000031[[#This Row],[Whole Building:Facility Total Electric Demand Power '[W'](Hourly) ]]/1000</f>
        <v>192.14400873392552</v>
      </c>
    </row>
    <row r="186" spans="1:3" x14ac:dyDescent="0.25">
      <c r="A186" s="9" t="s">
        <v>137</v>
      </c>
      <c r="B186" s="12">
        <v>173624.0713542437</v>
      </c>
      <c r="C186">
        <f>SAFADModel_final_000031[[#This Row],[Whole Building:Facility Total Electric Demand Power '[W'](Hourly) ]]/1000</f>
        <v>173.62407135424371</v>
      </c>
    </row>
    <row r="187" spans="1:3" x14ac:dyDescent="0.25">
      <c r="A187" s="9" t="s">
        <v>138</v>
      </c>
      <c r="B187" s="12">
        <v>61089.154851632389</v>
      </c>
      <c r="C187">
        <f>SAFADModel_final_000031[[#This Row],[Whole Building:Facility Total Electric Demand Power '[W'](Hourly) ]]/1000</f>
        <v>61.089154851632387</v>
      </c>
    </row>
    <row r="188" spans="1:3" x14ac:dyDescent="0.25">
      <c r="A188" s="9" t="s">
        <v>139</v>
      </c>
      <c r="B188" s="12">
        <v>30129.707675890113</v>
      </c>
      <c r="C188">
        <f>SAFADModel_final_000031[[#This Row],[Whole Building:Facility Total Electric Demand Power '[W'](Hourly) ]]/1000</f>
        <v>30.129707675890113</v>
      </c>
    </row>
    <row r="189" spans="1:3" x14ac:dyDescent="0.25">
      <c r="A189" s="9" t="s">
        <v>140</v>
      </c>
      <c r="B189" s="12">
        <v>12454.334514630396</v>
      </c>
      <c r="C189">
        <f>SAFADModel_final_000031[[#This Row],[Whole Building:Facility Total Electric Demand Power '[W'](Hourly) ]]/1000</f>
        <v>12.454334514630396</v>
      </c>
    </row>
    <row r="190" spans="1:3" x14ac:dyDescent="0.25">
      <c r="A190" s="9" t="s">
        <v>141</v>
      </c>
      <c r="B190" s="12">
        <v>9645.062451415899</v>
      </c>
      <c r="C190">
        <f>SAFADModel_final_000031[[#This Row],[Whole Building:Facility Total Electric Demand Power '[W'](Hourly) ]]/1000</f>
        <v>9.6450624514158996</v>
      </c>
    </row>
    <row r="191" spans="1:3" x14ac:dyDescent="0.25">
      <c r="A191" s="9" t="s">
        <v>142</v>
      </c>
      <c r="B191" s="12">
        <v>9233.8751176912829</v>
      </c>
      <c r="C191">
        <f>SAFADModel_final_000031[[#This Row],[Whole Building:Facility Total Electric Demand Power '[W'](Hourly) ]]/1000</f>
        <v>9.2338751176912837</v>
      </c>
    </row>
    <row r="192" spans="1:3" x14ac:dyDescent="0.25">
      <c r="A192" s="9" t="s">
        <v>143</v>
      </c>
      <c r="B192" s="12">
        <v>9242.5639566937971</v>
      </c>
      <c r="C192">
        <f>SAFADModel_final_000031[[#This Row],[Whole Building:Facility Total Electric Demand Power '[W'](Hourly) ]]/1000</f>
        <v>9.2425639566937967</v>
      </c>
    </row>
    <row r="193" spans="1:3" x14ac:dyDescent="0.25">
      <c r="A193" s="9" t="s">
        <v>144</v>
      </c>
      <c r="B193" s="12">
        <v>9232.2946528883058</v>
      </c>
      <c r="C193">
        <f>SAFADModel_final_000031[[#This Row],[Whole Building:Facility Total Electric Demand Power '[W'](Hourly) ]]/1000</f>
        <v>9.2322946528883065</v>
      </c>
    </row>
    <row r="194" spans="1:3" x14ac:dyDescent="0.25">
      <c r="A194" s="9" t="s">
        <v>145</v>
      </c>
      <c r="B194" s="12">
        <v>9208.7538792724445</v>
      </c>
      <c r="C194">
        <f>SAFADModel_final_000031[[#This Row],[Whole Building:Facility Total Electric Demand Power '[W'](Hourly) ]]/1000</f>
        <v>9.2087538792724448</v>
      </c>
    </row>
    <row r="195" spans="1:3" x14ac:dyDescent="0.25">
      <c r="A195" s="9" t="s">
        <v>146</v>
      </c>
      <c r="B195" s="12">
        <v>9186.9937469203996</v>
      </c>
      <c r="C195">
        <f>SAFADModel_final_000031[[#This Row],[Whole Building:Facility Total Electric Demand Power '[W'](Hourly) ]]/1000</f>
        <v>9.1869937469204004</v>
      </c>
    </row>
    <row r="196" spans="1:3" x14ac:dyDescent="0.25">
      <c r="A196" s="9" t="s">
        <v>147</v>
      </c>
      <c r="B196" s="12">
        <v>9164.219867174821</v>
      </c>
      <c r="C196">
        <f>SAFADModel_final_000031[[#This Row],[Whole Building:Facility Total Electric Demand Power '[W'](Hourly) ]]/1000</f>
        <v>9.1642198671748218</v>
      </c>
    </row>
    <row r="197" spans="1:3" x14ac:dyDescent="0.25">
      <c r="A197" s="9" t="s">
        <v>148</v>
      </c>
      <c r="B197" s="12">
        <v>9142.4098992002164</v>
      </c>
      <c r="C197">
        <f>SAFADModel_final_000031[[#This Row],[Whole Building:Facility Total Electric Demand Power '[W'](Hourly) ]]/1000</f>
        <v>9.1424098992002172</v>
      </c>
    </row>
    <row r="198" spans="1:3" x14ac:dyDescent="0.25">
      <c r="A198" s="9" t="s">
        <v>149</v>
      </c>
      <c r="B198" s="12">
        <v>9117.5390519635475</v>
      </c>
      <c r="C198">
        <f>SAFADModel_final_000031[[#This Row],[Whole Building:Facility Total Electric Demand Power '[W'](Hourly) ]]/1000</f>
        <v>9.1175390519635471</v>
      </c>
    </row>
    <row r="199" spans="1:3" x14ac:dyDescent="0.25">
      <c r="A199" s="9" t="s">
        <v>150</v>
      </c>
      <c r="B199" s="12">
        <v>9121.5056290813427</v>
      </c>
      <c r="C199">
        <f>SAFADModel_final_000031[[#This Row],[Whole Building:Facility Total Electric Demand Power '[W'](Hourly) ]]/1000</f>
        <v>9.1215056290813425</v>
      </c>
    </row>
    <row r="200" spans="1:3" x14ac:dyDescent="0.25">
      <c r="A200" s="9" t="s">
        <v>151</v>
      </c>
      <c r="B200" s="12">
        <v>9154.6874404354621</v>
      </c>
      <c r="C200">
        <f>SAFADModel_final_000031[[#This Row],[Whole Building:Facility Total Electric Demand Power '[W'](Hourly) ]]/1000</f>
        <v>9.1546874404354615</v>
      </c>
    </row>
    <row r="201" spans="1:3" x14ac:dyDescent="0.25">
      <c r="A201" s="9" t="s">
        <v>152</v>
      </c>
      <c r="B201" s="12">
        <v>9207.6115252834115</v>
      </c>
      <c r="C201">
        <f>SAFADModel_final_000031[[#This Row],[Whole Building:Facility Total Electric Demand Power '[W'](Hourly) ]]/1000</f>
        <v>9.2076115252834114</v>
      </c>
    </row>
    <row r="202" spans="1:3" x14ac:dyDescent="0.25">
      <c r="A202" s="9" t="s">
        <v>153</v>
      </c>
      <c r="B202" s="12">
        <v>9248.8549359121425</v>
      </c>
      <c r="C202">
        <f>SAFADModel_final_000031[[#This Row],[Whole Building:Facility Total Electric Demand Power '[W'](Hourly) ]]/1000</f>
        <v>9.2488549359121421</v>
      </c>
    </row>
    <row r="203" spans="1:3" x14ac:dyDescent="0.25">
      <c r="A203" s="9" t="s">
        <v>154</v>
      </c>
      <c r="B203" s="12">
        <v>9342.4635573242358</v>
      </c>
      <c r="C203">
        <f>SAFADModel_final_000031[[#This Row],[Whole Building:Facility Total Electric Demand Power '[W'](Hourly) ]]/1000</f>
        <v>9.3424635573242352</v>
      </c>
    </row>
    <row r="204" spans="1:3" x14ac:dyDescent="0.25">
      <c r="A204" s="9" t="s">
        <v>155</v>
      </c>
      <c r="B204" s="12">
        <v>9418.934821946832</v>
      </c>
      <c r="C204">
        <f>SAFADModel_final_000031[[#This Row],[Whole Building:Facility Total Electric Demand Power '[W'](Hourly) ]]/1000</f>
        <v>9.4189348219468325</v>
      </c>
    </row>
    <row r="205" spans="1:3" x14ac:dyDescent="0.25">
      <c r="A205" s="9" t="s">
        <v>156</v>
      </c>
      <c r="B205" s="12">
        <v>9445.7223595697633</v>
      </c>
      <c r="C205">
        <f>SAFADModel_final_000031[[#This Row],[Whole Building:Facility Total Electric Demand Power '[W'](Hourly) ]]/1000</f>
        <v>9.4457223595697641</v>
      </c>
    </row>
    <row r="206" spans="1:3" x14ac:dyDescent="0.25">
      <c r="A206" s="9" t="s">
        <v>157</v>
      </c>
      <c r="B206" s="12">
        <v>9450.690622188582</v>
      </c>
      <c r="C206">
        <f>SAFADModel_final_000031[[#This Row],[Whole Building:Facility Total Electric Demand Power '[W'](Hourly) ]]/1000</f>
        <v>9.4506906221885814</v>
      </c>
    </row>
    <row r="207" spans="1:3" x14ac:dyDescent="0.25">
      <c r="A207" s="9" t="s">
        <v>158</v>
      </c>
      <c r="B207" s="12">
        <v>9439.9571378179626</v>
      </c>
      <c r="C207">
        <f>SAFADModel_final_000031[[#This Row],[Whole Building:Facility Total Electric Demand Power '[W'](Hourly) ]]/1000</f>
        <v>9.439957137817963</v>
      </c>
    </row>
    <row r="208" spans="1:3" x14ac:dyDescent="0.25">
      <c r="A208" s="9" t="s">
        <v>159</v>
      </c>
      <c r="B208" s="12">
        <v>9427.046642891808</v>
      </c>
      <c r="C208">
        <f>SAFADModel_final_000031[[#This Row],[Whole Building:Facility Total Electric Demand Power '[W'](Hourly) ]]/1000</f>
        <v>9.427046642891808</v>
      </c>
    </row>
    <row r="209" spans="1:3" x14ac:dyDescent="0.25">
      <c r="A209" s="9" t="s">
        <v>160</v>
      </c>
      <c r="B209" s="12">
        <v>9410.2331972661104</v>
      </c>
      <c r="C209">
        <f>SAFADModel_final_000031[[#This Row],[Whole Building:Facility Total Electric Demand Power '[W'](Hourly) ]]/1000</f>
        <v>9.4102331972661108</v>
      </c>
    </row>
    <row r="210" spans="1:3" x14ac:dyDescent="0.25">
      <c r="A210" s="9" t="s">
        <v>161</v>
      </c>
      <c r="B210" s="12">
        <v>9386.8841769542578</v>
      </c>
      <c r="C210">
        <f>SAFADModel_final_000031[[#This Row],[Whole Building:Facility Total Electric Demand Power '[W'](Hourly) ]]/1000</f>
        <v>9.3868841769542577</v>
      </c>
    </row>
    <row r="211" spans="1:3" x14ac:dyDescent="0.25">
      <c r="A211" s="9" t="s">
        <v>162</v>
      </c>
      <c r="B211" s="12">
        <v>9362.4575266011543</v>
      </c>
      <c r="C211">
        <f>SAFADModel_final_000031[[#This Row],[Whole Building:Facility Total Electric Demand Power '[W'](Hourly) ]]/1000</f>
        <v>9.3624575266011547</v>
      </c>
    </row>
    <row r="212" spans="1:3" x14ac:dyDescent="0.25">
      <c r="A212" s="9" t="s">
        <v>163</v>
      </c>
      <c r="B212" s="12">
        <v>9333.2586274179685</v>
      </c>
      <c r="C212">
        <f>SAFADModel_final_000031[[#This Row],[Whole Building:Facility Total Electric Demand Power '[W'](Hourly) ]]/1000</f>
        <v>9.333258627417969</v>
      </c>
    </row>
    <row r="213" spans="1:3" x14ac:dyDescent="0.25">
      <c r="A213" s="9" t="s">
        <v>164</v>
      </c>
      <c r="B213" s="12">
        <v>9296.9020383253501</v>
      </c>
      <c r="C213">
        <f>SAFADModel_final_000031[[#This Row],[Whole Building:Facility Total Electric Demand Power '[W'](Hourly) ]]/1000</f>
        <v>9.2969020383253493</v>
      </c>
    </row>
    <row r="214" spans="1:3" x14ac:dyDescent="0.25">
      <c r="A214" s="9" t="s">
        <v>165</v>
      </c>
      <c r="B214" s="12">
        <v>9267.5531628687077</v>
      </c>
      <c r="C214">
        <f>SAFADModel_final_000031[[#This Row],[Whole Building:Facility Total Electric Demand Power '[W'](Hourly) ]]/1000</f>
        <v>9.2675531628687082</v>
      </c>
    </row>
    <row r="215" spans="1:3" x14ac:dyDescent="0.25">
      <c r="A215" s="9" t="s">
        <v>166</v>
      </c>
      <c r="B215" s="12">
        <v>9236.7815386747479</v>
      </c>
      <c r="C215">
        <f>SAFADModel_final_000031[[#This Row],[Whole Building:Facility Total Electric Demand Power '[W'](Hourly) ]]/1000</f>
        <v>9.236781538674748</v>
      </c>
    </row>
    <row r="216" spans="1:3" x14ac:dyDescent="0.25">
      <c r="A216" s="9" t="s">
        <v>167</v>
      </c>
      <c r="B216" s="12">
        <v>9209.4561139342677</v>
      </c>
      <c r="C216">
        <f>SAFADModel_final_000031[[#This Row],[Whole Building:Facility Total Electric Demand Power '[W'](Hourly) ]]/1000</f>
        <v>9.2094561139342677</v>
      </c>
    </row>
    <row r="217" spans="1:3" x14ac:dyDescent="0.25">
      <c r="A217" s="9" t="s">
        <v>168</v>
      </c>
      <c r="B217" s="12">
        <v>9184.3836893581247</v>
      </c>
      <c r="C217">
        <f>SAFADModel_final_000031[[#This Row],[Whole Building:Facility Total Electric Demand Power '[W'](Hourly) ]]/1000</f>
        <v>9.1843836893581248</v>
      </c>
    </row>
    <row r="218" spans="1:3" x14ac:dyDescent="0.25">
      <c r="A218" s="9" t="s">
        <v>169</v>
      </c>
      <c r="B218" s="12">
        <v>9165.5692923626611</v>
      </c>
      <c r="C218">
        <f>SAFADModel_final_000031[[#This Row],[Whole Building:Facility Total Electric Demand Power '[W'](Hourly) ]]/1000</f>
        <v>9.1655692923626617</v>
      </c>
    </row>
    <row r="219" spans="1:3" x14ac:dyDescent="0.25">
      <c r="A219" s="9" t="s">
        <v>170</v>
      </c>
      <c r="B219" s="12">
        <v>9149.969677221141</v>
      </c>
      <c r="C219">
        <f>SAFADModel_final_000031[[#This Row],[Whole Building:Facility Total Electric Demand Power '[W'](Hourly) ]]/1000</f>
        <v>9.1499696772211401</v>
      </c>
    </row>
    <row r="220" spans="1:3" x14ac:dyDescent="0.25">
      <c r="A220" s="9" t="s">
        <v>171</v>
      </c>
      <c r="B220" s="12">
        <v>9135.5083877094894</v>
      </c>
      <c r="C220">
        <f>SAFADModel_final_000031[[#This Row],[Whole Building:Facility Total Electric Demand Power '[W'](Hourly) ]]/1000</f>
        <v>9.1355083877094891</v>
      </c>
    </row>
    <row r="221" spans="1:3" x14ac:dyDescent="0.25">
      <c r="A221" s="9" t="s">
        <v>172</v>
      </c>
      <c r="B221" s="12">
        <v>9123.9843774211022</v>
      </c>
      <c r="C221">
        <f>SAFADModel_final_000031[[#This Row],[Whole Building:Facility Total Electric Demand Power '[W'](Hourly) ]]/1000</f>
        <v>9.1239843774211025</v>
      </c>
    </row>
    <row r="222" spans="1:3" x14ac:dyDescent="0.25">
      <c r="A222" s="9" t="s">
        <v>173</v>
      </c>
      <c r="B222" s="12">
        <v>9115.3983114532584</v>
      </c>
      <c r="C222">
        <f>SAFADModel_final_000031[[#This Row],[Whole Building:Facility Total Electric Demand Power '[W'](Hourly) ]]/1000</f>
        <v>9.1153983114532586</v>
      </c>
    </row>
    <row r="223" spans="1:3" x14ac:dyDescent="0.25">
      <c r="A223" s="9" t="s">
        <v>174</v>
      </c>
      <c r="B223" s="12">
        <v>9123.9409285223974</v>
      </c>
      <c r="C223">
        <f>SAFADModel_final_000031[[#This Row],[Whole Building:Facility Total Electric Demand Power '[W'](Hourly) ]]/1000</f>
        <v>9.1239409285223978</v>
      </c>
    </row>
    <row r="224" spans="1:3" x14ac:dyDescent="0.25">
      <c r="A224" s="9" t="s">
        <v>175</v>
      </c>
      <c r="B224" s="12">
        <v>9180.2270386865657</v>
      </c>
      <c r="C224">
        <f>SAFADModel_final_000031[[#This Row],[Whole Building:Facility Total Electric Demand Power '[W'](Hourly) ]]/1000</f>
        <v>9.1802270386865654</v>
      </c>
    </row>
    <row r="225" spans="1:3" x14ac:dyDescent="0.25">
      <c r="A225" s="9" t="s">
        <v>176</v>
      </c>
      <c r="B225" s="12">
        <v>27628.843057379388</v>
      </c>
      <c r="C225">
        <f>SAFADModel_final_000031[[#This Row],[Whole Building:Facility Total Electric Demand Power '[W'](Hourly) ]]/1000</f>
        <v>27.628843057379388</v>
      </c>
    </row>
    <row r="226" spans="1:3" x14ac:dyDescent="0.25">
      <c r="A226" s="9" t="s">
        <v>177</v>
      </c>
      <c r="B226" s="12">
        <v>117056.83475143278</v>
      </c>
      <c r="C226">
        <f>SAFADModel_final_000031[[#This Row],[Whole Building:Facility Total Electric Demand Power '[W'](Hourly) ]]/1000</f>
        <v>117.05683475143277</v>
      </c>
    </row>
    <row r="227" spans="1:3" x14ac:dyDescent="0.25">
      <c r="A227" s="9" t="s">
        <v>178</v>
      </c>
      <c r="B227" s="12">
        <v>158349.82776408791</v>
      </c>
      <c r="C227">
        <f>SAFADModel_final_000031[[#This Row],[Whole Building:Facility Total Electric Demand Power '[W'](Hourly) ]]/1000</f>
        <v>158.34982776408791</v>
      </c>
    </row>
    <row r="228" spans="1:3" x14ac:dyDescent="0.25">
      <c r="A228" s="9" t="s">
        <v>179</v>
      </c>
      <c r="B228" s="12">
        <v>181925.4486848556</v>
      </c>
      <c r="C228">
        <f>SAFADModel_final_000031[[#This Row],[Whole Building:Facility Total Electric Demand Power '[W'](Hourly) ]]/1000</f>
        <v>181.92544868485561</v>
      </c>
    </row>
    <row r="229" spans="1:3" x14ac:dyDescent="0.25">
      <c r="A229" s="9" t="s">
        <v>180</v>
      </c>
      <c r="B229" s="12">
        <v>209248.81301510439</v>
      </c>
      <c r="C229">
        <f>SAFADModel_final_000031[[#This Row],[Whole Building:Facility Total Electric Demand Power '[W'](Hourly) ]]/1000</f>
        <v>209.24881301510439</v>
      </c>
    </row>
    <row r="230" spans="1:3" x14ac:dyDescent="0.25">
      <c r="A230" s="9" t="s">
        <v>181</v>
      </c>
      <c r="B230" s="12">
        <v>207477.44565130517</v>
      </c>
      <c r="C230">
        <f>SAFADModel_final_000031[[#This Row],[Whole Building:Facility Total Electric Demand Power '[W'](Hourly) ]]/1000</f>
        <v>207.47744565130517</v>
      </c>
    </row>
    <row r="231" spans="1:3" x14ac:dyDescent="0.25">
      <c r="A231" s="9" t="s">
        <v>182</v>
      </c>
      <c r="B231" s="12">
        <v>197509.88584861136</v>
      </c>
      <c r="C231">
        <f>SAFADModel_final_000031[[#This Row],[Whole Building:Facility Total Electric Demand Power '[W'](Hourly) ]]/1000</f>
        <v>197.50988584861136</v>
      </c>
    </row>
    <row r="232" spans="1:3" x14ac:dyDescent="0.25">
      <c r="A232" s="9" t="s">
        <v>183</v>
      </c>
      <c r="B232" s="12">
        <v>203711.37830270035</v>
      </c>
      <c r="C232">
        <f>SAFADModel_final_000031[[#This Row],[Whole Building:Facility Total Electric Demand Power '[W'](Hourly) ]]/1000</f>
        <v>203.71137830270035</v>
      </c>
    </row>
    <row r="233" spans="1:3" x14ac:dyDescent="0.25">
      <c r="A233" s="9" t="s">
        <v>184</v>
      </c>
      <c r="B233" s="12">
        <v>180243.07408614564</v>
      </c>
      <c r="C233">
        <f>SAFADModel_final_000031[[#This Row],[Whole Building:Facility Total Electric Demand Power '[W'](Hourly) ]]/1000</f>
        <v>180.24307408614564</v>
      </c>
    </row>
    <row r="234" spans="1:3" x14ac:dyDescent="0.25">
      <c r="A234" s="9" t="s">
        <v>185</v>
      </c>
      <c r="B234" s="12">
        <v>113038.19907759489</v>
      </c>
      <c r="C234">
        <f>SAFADModel_final_000031[[#This Row],[Whole Building:Facility Total Electric Demand Power '[W'](Hourly) ]]/1000</f>
        <v>113.0381990775949</v>
      </c>
    </row>
    <row r="235" spans="1:3" x14ac:dyDescent="0.25">
      <c r="A235" s="9" t="s">
        <v>186</v>
      </c>
      <c r="B235" s="12">
        <v>56245.859976720036</v>
      </c>
      <c r="C235">
        <f>SAFADModel_final_000031[[#This Row],[Whole Building:Facility Total Electric Demand Power '[W'](Hourly) ]]/1000</f>
        <v>56.245859976720034</v>
      </c>
    </row>
    <row r="236" spans="1:3" x14ac:dyDescent="0.25">
      <c r="A236" s="9" t="s">
        <v>187</v>
      </c>
      <c r="B236" s="12">
        <v>25175.203759044827</v>
      </c>
      <c r="C236">
        <f>SAFADModel_final_000031[[#This Row],[Whole Building:Facility Total Electric Demand Power '[W'](Hourly) ]]/1000</f>
        <v>25.175203759044827</v>
      </c>
    </row>
    <row r="237" spans="1:3" x14ac:dyDescent="0.25">
      <c r="A237" s="9" t="s">
        <v>188</v>
      </c>
      <c r="B237" s="12">
        <v>10037.374799154666</v>
      </c>
      <c r="C237">
        <f>SAFADModel_final_000031[[#This Row],[Whole Building:Facility Total Electric Demand Power '[W'](Hourly) ]]/1000</f>
        <v>10.037374799154666</v>
      </c>
    </row>
    <row r="238" spans="1:3" x14ac:dyDescent="0.25">
      <c r="A238" s="9" t="s">
        <v>189</v>
      </c>
      <c r="B238" s="12">
        <v>9601.8659458847887</v>
      </c>
      <c r="C238">
        <f>SAFADModel_final_000031[[#This Row],[Whole Building:Facility Total Electric Demand Power '[W'](Hourly) ]]/1000</f>
        <v>9.6018659458847893</v>
      </c>
    </row>
    <row r="239" spans="1:3" x14ac:dyDescent="0.25">
      <c r="A239" s="9" t="s">
        <v>190</v>
      </c>
      <c r="B239" s="12">
        <v>9181.3139304259585</v>
      </c>
      <c r="C239">
        <f>SAFADModel_final_000031[[#This Row],[Whole Building:Facility Total Electric Demand Power '[W'](Hourly) ]]/1000</f>
        <v>9.1813139304259579</v>
      </c>
    </row>
    <row r="240" spans="1:3" x14ac:dyDescent="0.25">
      <c r="A240" s="9" t="s">
        <v>191</v>
      </c>
      <c r="B240" s="12">
        <v>9178.2284697225859</v>
      </c>
      <c r="C240">
        <f>SAFADModel_final_000031[[#This Row],[Whole Building:Facility Total Electric Demand Power '[W'](Hourly) ]]/1000</f>
        <v>9.1782284697225851</v>
      </c>
    </row>
    <row r="241" spans="1:3" x14ac:dyDescent="0.25">
      <c r="A241" s="9" t="s">
        <v>192</v>
      </c>
      <c r="B241" s="12">
        <v>9170.8202718744469</v>
      </c>
      <c r="C241">
        <f>SAFADModel_final_000031[[#This Row],[Whole Building:Facility Total Electric Demand Power '[W'](Hourly) ]]/1000</f>
        <v>9.1708202718744474</v>
      </c>
    </row>
    <row r="242" spans="1:3" x14ac:dyDescent="0.25">
      <c r="A242" s="9" t="s">
        <v>193</v>
      </c>
      <c r="B242" s="12">
        <v>9160.1081913387297</v>
      </c>
      <c r="C242">
        <f>SAFADModel_final_000031[[#This Row],[Whole Building:Facility Total Electric Demand Power '[W'](Hourly) ]]/1000</f>
        <v>9.160108191338729</v>
      </c>
    </row>
    <row r="243" spans="1:3" x14ac:dyDescent="0.25">
      <c r="A243" s="9" t="s">
        <v>194</v>
      </c>
      <c r="B243" s="12">
        <v>9156.3842908115384</v>
      </c>
      <c r="C243">
        <f>SAFADModel_final_000031[[#This Row],[Whole Building:Facility Total Electric Demand Power '[W'](Hourly) ]]/1000</f>
        <v>9.1563842908115376</v>
      </c>
    </row>
    <row r="244" spans="1:3" x14ac:dyDescent="0.25">
      <c r="A244" s="9" t="s">
        <v>195</v>
      </c>
      <c r="B244" s="12">
        <v>9133.4690345179788</v>
      </c>
      <c r="C244">
        <f>SAFADModel_final_000031[[#This Row],[Whole Building:Facility Total Electric Demand Power '[W'](Hourly) ]]/1000</f>
        <v>9.1334690345179794</v>
      </c>
    </row>
    <row r="245" spans="1:3" x14ac:dyDescent="0.25">
      <c r="A245" s="9" t="s">
        <v>196</v>
      </c>
      <c r="B245" s="12">
        <v>9081.6017133035912</v>
      </c>
      <c r="C245">
        <f>SAFADModel_final_000031[[#This Row],[Whole Building:Facility Total Electric Demand Power '[W'](Hourly) ]]/1000</f>
        <v>9.0816017133035913</v>
      </c>
    </row>
    <row r="246" spans="1:3" x14ac:dyDescent="0.25">
      <c r="A246" s="9" t="s">
        <v>197</v>
      </c>
      <c r="B246" s="12">
        <v>9021.9261120217016</v>
      </c>
      <c r="C246">
        <f>SAFADModel_final_000031[[#This Row],[Whole Building:Facility Total Electric Demand Power '[W'](Hourly) ]]/1000</f>
        <v>9.0219261120217009</v>
      </c>
    </row>
    <row r="247" spans="1:3" x14ac:dyDescent="0.25">
      <c r="A247" s="9" t="s">
        <v>198</v>
      </c>
      <c r="B247" s="12">
        <v>9003.9001452902212</v>
      </c>
      <c r="C247">
        <f>SAFADModel_final_000031[[#This Row],[Whole Building:Facility Total Electric Demand Power '[W'](Hourly) ]]/1000</f>
        <v>9.0039001452902205</v>
      </c>
    </row>
    <row r="248" spans="1:3" x14ac:dyDescent="0.25">
      <c r="A248" s="9" t="s">
        <v>199</v>
      </c>
      <c r="B248" s="12">
        <v>9067.9771592180332</v>
      </c>
      <c r="C248">
        <f>SAFADModel_final_000031[[#This Row],[Whole Building:Facility Total Electric Demand Power '[W'](Hourly) ]]/1000</f>
        <v>9.0679771592180334</v>
      </c>
    </row>
    <row r="249" spans="1:3" x14ac:dyDescent="0.25">
      <c r="A249" s="9" t="s">
        <v>200</v>
      </c>
      <c r="B249" s="12">
        <v>25039.237706685002</v>
      </c>
      <c r="C249">
        <f>SAFADModel_final_000031[[#This Row],[Whole Building:Facility Total Electric Demand Power '[W'](Hourly) ]]/1000</f>
        <v>25.039237706685004</v>
      </c>
    </row>
    <row r="250" spans="1:3" x14ac:dyDescent="0.25">
      <c r="A250" s="9" t="s">
        <v>201</v>
      </c>
      <c r="B250" s="12">
        <v>125295.85944106216</v>
      </c>
      <c r="C250">
        <f>SAFADModel_final_000031[[#This Row],[Whole Building:Facility Total Electric Demand Power '[W'](Hourly) ]]/1000</f>
        <v>125.29585944106216</v>
      </c>
    </row>
    <row r="251" spans="1:3" x14ac:dyDescent="0.25">
      <c r="A251" s="9" t="s">
        <v>202</v>
      </c>
      <c r="B251" s="12">
        <v>168685.82953295717</v>
      </c>
      <c r="C251">
        <f>SAFADModel_final_000031[[#This Row],[Whole Building:Facility Total Electric Demand Power '[W'](Hourly) ]]/1000</f>
        <v>168.68582953295717</v>
      </c>
    </row>
    <row r="252" spans="1:3" x14ac:dyDescent="0.25">
      <c r="A252" s="9" t="s">
        <v>203</v>
      </c>
      <c r="B252" s="12">
        <v>186828.12607565476</v>
      </c>
      <c r="C252">
        <f>SAFADModel_final_000031[[#This Row],[Whole Building:Facility Total Electric Demand Power '[W'](Hourly) ]]/1000</f>
        <v>186.82812607565475</v>
      </c>
    </row>
    <row r="253" spans="1:3" x14ac:dyDescent="0.25">
      <c r="A253" s="9" t="s">
        <v>204</v>
      </c>
      <c r="B253" s="12">
        <v>186506.56856527424</v>
      </c>
      <c r="C253">
        <f>SAFADModel_final_000031[[#This Row],[Whole Building:Facility Total Electric Demand Power '[W'](Hourly) ]]/1000</f>
        <v>186.50656856527425</v>
      </c>
    </row>
    <row r="254" spans="1:3" x14ac:dyDescent="0.25">
      <c r="A254" s="9" t="s">
        <v>205</v>
      </c>
      <c r="B254" s="12">
        <v>188716.08651559628</v>
      </c>
      <c r="C254">
        <f>SAFADModel_final_000031[[#This Row],[Whole Building:Facility Total Electric Demand Power '[W'](Hourly) ]]/1000</f>
        <v>188.71608651559629</v>
      </c>
    </row>
    <row r="255" spans="1:3" x14ac:dyDescent="0.25">
      <c r="A255" s="9" t="s">
        <v>206</v>
      </c>
      <c r="B255" s="12">
        <v>202971.75241550617</v>
      </c>
      <c r="C255">
        <f>SAFADModel_final_000031[[#This Row],[Whole Building:Facility Total Electric Demand Power '[W'](Hourly) ]]/1000</f>
        <v>202.97175241550616</v>
      </c>
    </row>
    <row r="256" spans="1:3" x14ac:dyDescent="0.25">
      <c r="A256" s="9" t="s">
        <v>207</v>
      </c>
      <c r="B256" s="12">
        <v>209442.51200873649</v>
      </c>
      <c r="C256">
        <f>SAFADModel_final_000031[[#This Row],[Whole Building:Facility Total Electric Demand Power '[W'](Hourly) ]]/1000</f>
        <v>209.44251200873649</v>
      </c>
    </row>
    <row r="257" spans="1:3" x14ac:dyDescent="0.25">
      <c r="A257" s="9" t="s">
        <v>208</v>
      </c>
      <c r="B257" s="12">
        <v>210823.06862112935</v>
      </c>
      <c r="C257">
        <f>SAFADModel_final_000031[[#This Row],[Whole Building:Facility Total Electric Demand Power '[W'](Hourly) ]]/1000</f>
        <v>210.82306862112935</v>
      </c>
    </row>
    <row r="258" spans="1:3" x14ac:dyDescent="0.25">
      <c r="A258" s="9" t="s">
        <v>209</v>
      </c>
      <c r="B258" s="12">
        <v>194540.62063055005</v>
      </c>
      <c r="C258">
        <f>SAFADModel_final_000031[[#This Row],[Whole Building:Facility Total Electric Demand Power '[W'](Hourly) ]]/1000</f>
        <v>194.54062063055005</v>
      </c>
    </row>
    <row r="259" spans="1:3" x14ac:dyDescent="0.25">
      <c r="A259" s="9" t="s">
        <v>210</v>
      </c>
      <c r="B259" s="12">
        <v>94917.832578550442</v>
      </c>
      <c r="C259">
        <f>SAFADModel_final_000031[[#This Row],[Whole Building:Facility Total Electric Demand Power '[W'](Hourly) ]]/1000</f>
        <v>94.917832578550446</v>
      </c>
    </row>
    <row r="260" spans="1:3" x14ac:dyDescent="0.25">
      <c r="A260" s="9" t="s">
        <v>211</v>
      </c>
      <c r="B260" s="12">
        <v>69017.102816821396</v>
      </c>
      <c r="C260">
        <f>SAFADModel_final_000031[[#This Row],[Whole Building:Facility Total Electric Demand Power '[W'](Hourly) ]]/1000</f>
        <v>69.017102816821392</v>
      </c>
    </row>
    <row r="261" spans="1:3" x14ac:dyDescent="0.25">
      <c r="A261" s="9" t="s">
        <v>212</v>
      </c>
      <c r="B261" s="12">
        <v>50103.925942201495</v>
      </c>
      <c r="C261">
        <f>SAFADModel_final_000031[[#This Row],[Whole Building:Facility Total Electric Demand Power '[W'](Hourly) ]]/1000</f>
        <v>50.103925942201492</v>
      </c>
    </row>
    <row r="262" spans="1:3" x14ac:dyDescent="0.25">
      <c r="A262" s="9" t="s">
        <v>213</v>
      </c>
      <c r="B262" s="12">
        <v>9267.9064774098169</v>
      </c>
      <c r="C262">
        <f>SAFADModel_final_000031[[#This Row],[Whole Building:Facility Total Electric Demand Power '[W'](Hourly) ]]/1000</f>
        <v>9.2679064774098165</v>
      </c>
    </row>
    <row r="263" spans="1:3" x14ac:dyDescent="0.25">
      <c r="A263" s="9" t="s">
        <v>214</v>
      </c>
      <c r="B263" s="12">
        <v>9222.1284063391231</v>
      </c>
      <c r="C263">
        <f>SAFADModel_final_000031[[#This Row],[Whole Building:Facility Total Electric Demand Power '[W'](Hourly) ]]/1000</f>
        <v>9.2221284063391238</v>
      </c>
    </row>
    <row r="264" spans="1:3" x14ac:dyDescent="0.25">
      <c r="A264" s="9" t="s">
        <v>215</v>
      </c>
      <c r="B264" s="12">
        <v>9168.2434612045799</v>
      </c>
      <c r="C264">
        <f>SAFADModel_final_000031[[#This Row],[Whole Building:Facility Total Electric Demand Power '[W'](Hourly) ]]/1000</f>
        <v>9.1682434612045807</v>
      </c>
    </row>
    <row r="265" spans="1:3" x14ac:dyDescent="0.25">
      <c r="A265" s="9" t="s">
        <v>216</v>
      </c>
      <c r="B265" s="12">
        <v>9115.440519704518</v>
      </c>
      <c r="C265">
        <f>SAFADModel_final_000031[[#This Row],[Whole Building:Facility Total Electric Demand Power '[W'](Hourly) ]]/1000</f>
        <v>9.1154405197045172</v>
      </c>
    </row>
    <row r="266" spans="1:3" x14ac:dyDescent="0.25">
      <c r="A266" s="9" t="s">
        <v>217</v>
      </c>
      <c r="B266" s="12">
        <v>9066.0732376652741</v>
      </c>
      <c r="C266">
        <f>SAFADModel_final_000031[[#This Row],[Whole Building:Facility Total Electric Demand Power '[W'](Hourly) ]]/1000</f>
        <v>9.0660732376652735</v>
      </c>
    </row>
    <row r="267" spans="1:3" x14ac:dyDescent="0.25">
      <c r="A267" s="9" t="s">
        <v>218</v>
      </c>
      <c r="B267" s="12">
        <v>9008.5770946136054</v>
      </c>
      <c r="C267">
        <f>SAFADModel_final_000031[[#This Row],[Whole Building:Facility Total Electric Demand Power '[W'](Hourly) ]]/1000</f>
        <v>9.0085770946136048</v>
      </c>
    </row>
    <row r="268" spans="1:3" x14ac:dyDescent="0.25">
      <c r="A268" s="9" t="s">
        <v>219</v>
      </c>
      <c r="B268" s="12">
        <v>8962.0494730668452</v>
      </c>
      <c r="C268">
        <f>SAFADModel_final_000031[[#This Row],[Whole Building:Facility Total Electric Demand Power '[W'](Hourly) ]]/1000</f>
        <v>8.9620494730668447</v>
      </c>
    </row>
    <row r="269" spans="1:3" x14ac:dyDescent="0.25">
      <c r="A269" s="9" t="s">
        <v>220</v>
      </c>
      <c r="B269" s="12">
        <v>8945.2087193064672</v>
      </c>
      <c r="C269">
        <f>SAFADModel_final_000031[[#This Row],[Whole Building:Facility Total Electric Demand Power '[W'](Hourly) ]]/1000</f>
        <v>8.9452087193064678</v>
      </c>
    </row>
    <row r="270" spans="1:3" x14ac:dyDescent="0.25">
      <c r="A270" s="9" t="s">
        <v>221</v>
      </c>
      <c r="B270" s="12">
        <v>8935.6845515335226</v>
      </c>
      <c r="C270">
        <f>SAFADModel_final_000031[[#This Row],[Whole Building:Facility Total Electric Demand Power '[W'](Hourly) ]]/1000</f>
        <v>8.935684551533523</v>
      </c>
    </row>
    <row r="271" spans="1:3" x14ac:dyDescent="0.25">
      <c r="A271" s="9" t="s">
        <v>222</v>
      </c>
      <c r="B271" s="12">
        <v>8978.2506875650215</v>
      </c>
      <c r="C271">
        <f>SAFADModel_final_000031[[#This Row],[Whole Building:Facility Total Electric Demand Power '[W'](Hourly) ]]/1000</f>
        <v>8.978250687565021</v>
      </c>
    </row>
    <row r="272" spans="1:3" x14ac:dyDescent="0.25">
      <c r="A272" s="9" t="s">
        <v>223</v>
      </c>
      <c r="B272" s="12">
        <v>9121.6454025096809</v>
      </c>
      <c r="C272">
        <f>SAFADModel_final_000031[[#This Row],[Whole Building:Facility Total Electric Demand Power '[W'](Hourly) ]]/1000</f>
        <v>9.1216454025096816</v>
      </c>
    </row>
    <row r="273" spans="1:3" x14ac:dyDescent="0.25">
      <c r="A273" s="9" t="s">
        <v>224</v>
      </c>
      <c r="B273" s="12">
        <v>31561.259645383976</v>
      </c>
      <c r="C273">
        <f>SAFADModel_final_000031[[#This Row],[Whole Building:Facility Total Electric Demand Power '[W'](Hourly) ]]/1000</f>
        <v>31.561259645383977</v>
      </c>
    </row>
    <row r="274" spans="1:3" x14ac:dyDescent="0.25">
      <c r="A274" s="9" t="s">
        <v>225</v>
      </c>
      <c r="B274" s="12">
        <v>117592.23781646469</v>
      </c>
      <c r="C274">
        <f>SAFADModel_final_000031[[#This Row],[Whole Building:Facility Total Electric Demand Power '[W'](Hourly) ]]/1000</f>
        <v>117.59223781646469</v>
      </c>
    </row>
    <row r="275" spans="1:3" x14ac:dyDescent="0.25">
      <c r="A275" s="9" t="s">
        <v>226</v>
      </c>
      <c r="B275" s="12">
        <v>175449.82408870975</v>
      </c>
      <c r="C275">
        <f>SAFADModel_final_000031[[#This Row],[Whole Building:Facility Total Electric Demand Power '[W'](Hourly) ]]/1000</f>
        <v>175.44982408870976</v>
      </c>
    </row>
    <row r="276" spans="1:3" x14ac:dyDescent="0.25">
      <c r="A276" s="9" t="s">
        <v>227</v>
      </c>
      <c r="B276" s="12">
        <v>177606.85180016342</v>
      </c>
      <c r="C276">
        <f>SAFADModel_final_000031[[#This Row],[Whole Building:Facility Total Electric Demand Power '[W'](Hourly) ]]/1000</f>
        <v>177.60685180016341</v>
      </c>
    </row>
    <row r="277" spans="1:3" x14ac:dyDescent="0.25">
      <c r="A277" s="9" t="s">
        <v>228</v>
      </c>
      <c r="B277" s="12">
        <v>181729.6380106303</v>
      </c>
      <c r="C277">
        <f>SAFADModel_final_000031[[#This Row],[Whole Building:Facility Total Electric Demand Power '[W'](Hourly) ]]/1000</f>
        <v>181.72963801063031</v>
      </c>
    </row>
    <row r="278" spans="1:3" x14ac:dyDescent="0.25">
      <c r="A278" s="9" t="s">
        <v>229</v>
      </c>
      <c r="B278" s="12">
        <v>188442.43387820828</v>
      </c>
      <c r="C278">
        <f>SAFADModel_final_000031[[#This Row],[Whole Building:Facility Total Electric Demand Power '[W'](Hourly) ]]/1000</f>
        <v>188.44243387820828</v>
      </c>
    </row>
    <row r="279" spans="1:3" x14ac:dyDescent="0.25">
      <c r="A279" s="9" t="s">
        <v>230</v>
      </c>
      <c r="B279" s="12">
        <v>194256.34804692792</v>
      </c>
      <c r="C279">
        <f>SAFADModel_final_000031[[#This Row],[Whole Building:Facility Total Electric Demand Power '[W'](Hourly) ]]/1000</f>
        <v>194.25634804692791</v>
      </c>
    </row>
    <row r="280" spans="1:3" x14ac:dyDescent="0.25">
      <c r="A280" s="9" t="s">
        <v>231</v>
      </c>
      <c r="B280" s="12">
        <v>188001.30511592538</v>
      </c>
      <c r="C280">
        <f>SAFADModel_final_000031[[#This Row],[Whole Building:Facility Total Electric Demand Power '[W'](Hourly) ]]/1000</f>
        <v>188.00130511592539</v>
      </c>
    </row>
    <row r="281" spans="1:3" x14ac:dyDescent="0.25">
      <c r="A281" s="9" t="s">
        <v>232</v>
      </c>
      <c r="B281" s="12">
        <v>169364.6831750198</v>
      </c>
      <c r="C281">
        <f>SAFADModel_final_000031[[#This Row],[Whole Building:Facility Total Electric Demand Power '[W'](Hourly) ]]/1000</f>
        <v>169.36468317501979</v>
      </c>
    </row>
    <row r="282" spans="1:3" x14ac:dyDescent="0.25">
      <c r="A282" s="9" t="s">
        <v>233</v>
      </c>
      <c r="B282" s="12">
        <v>151704.37429121436</v>
      </c>
      <c r="C282">
        <f>SAFADModel_final_000031[[#This Row],[Whole Building:Facility Total Electric Demand Power '[W'](Hourly) ]]/1000</f>
        <v>151.70437429121438</v>
      </c>
    </row>
    <row r="283" spans="1:3" x14ac:dyDescent="0.25">
      <c r="A283" s="9" t="s">
        <v>234</v>
      </c>
      <c r="B283" s="12">
        <v>60236.29779712265</v>
      </c>
      <c r="C283">
        <f>SAFADModel_final_000031[[#This Row],[Whole Building:Facility Total Electric Demand Power '[W'](Hourly) ]]/1000</f>
        <v>60.236297797122653</v>
      </c>
    </row>
    <row r="284" spans="1:3" x14ac:dyDescent="0.25">
      <c r="A284" s="9" t="s">
        <v>235</v>
      </c>
      <c r="B284" s="12">
        <v>31974.499461940275</v>
      </c>
      <c r="C284">
        <f>SAFADModel_final_000031[[#This Row],[Whole Building:Facility Total Electric Demand Power '[W'](Hourly) ]]/1000</f>
        <v>31.974499461940276</v>
      </c>
    </row>
    <row r="285" spans="1:3" x14ac:dyDescent="0.25">
      <c r="A285" s="9" t="s">
        <v>236</v>
      </c>
      <c r="B285" s="12">
        <v>20104.072976531188</v>
      </c>
      <c r="C285">
        <f>SAFADModel_final_000031[[#This Row],[Whole Building:Facility Total Electric Demand Power '[W'](Hourly) ]]/1000</f>
        <v>20.104072976531189</v>
      </c>
    </row>
    <row r="286" spans="1:3" x14ac:dyDescent="0.25">
      <c r="A286" s="9" t="s">
        <v>237</v>
      </c>
      <c r="B286" s="12">
        <v>14631.665934000002</v>
      </c>
      <c r="C286">
        <f>SAFADModel_final_000031[[#This Row],[Whole Building:Facility Total Electric Demand Power '[W'](Hourly) ]]/1000</f>
        <v>14.631665934000003</v>
      </c>
    </row>
    <row r="287" spans="1:3" x14ac:dyDescent="0.25">
      <c r="A287" s="9" t="s">
        <v>238</v>
      </c>
      <c r="B287" s="12">
        <v>9213.7849153447769</v>
      </c>
      <c r="C287">
        <f>SAFADModel_final_000031[[#This Row],[Whole Building:Facility Total Electric Demand Power '[W'](Hourly) ]]/1000</f>
        <v>9.2137849153447764</v>
      </c>
    </row>
    <row r="288" spans="1:3" x14ac:dyDescent="0.25">
      <c r="A288" s="9" t="s">
        <v>239</v>
      </c>
      <c r="B288" s="12">
        <v>9211.1064745681542</v>
      </c>
      <c r="C288">
        <f>SAFADModel_final_000031[[#This Row],[Whole Building:Facility Total Electric Demand Power '[W'](Hourly) ]]/1000</f>
        <v>9.2111064745681546</v>
      </c>
    </row>
    <row r="289" spans="1:3" x14ac:dyDescent="0.25">
      <c r="A289" s="9" t="s">
        <v>240</v>
      </c>
      <c r="B289" s="12">
        <v>9180.1642723434707</v>
      </c>
      <c r="C289">
        <f>SAFADModel_final_000031[[#This Row],[Whole Building:Facility Total Electric Demand Power '[W'](Hourly) ]]/1000</f>
        <v>9.18016427234347</v>
      </c>
    </row>
    <row r="290" spans="1:3" x14ac:dyDescent="0.25">
      <c r="A290" s="9" t="s">
        <v>581</v>
      </c>
      <c r="B290" s="12">
        <v>9092.899773394045</v>
      </c>
      <c r="C290">
        <f>SAFADModel_final_000031[[#This Row],[Whole Building:Facility Total Electric Demand Power '[W'](Hourly) ]]/1000</f>
        <v>9.0928997733940449</v>
      </c>
    </row>
    <row r="291" spans="1:3" x14ac:dyDescent="0.25">
      <c r="A291" s="9" t="s">
        <v>582</v>
      </c>
      <c r="B291" s="12">
        <v>8988.998396400566</v>
      </c>
      <c r="C291">
        <f>SAFADModel_final_000031[[#This Row],[Whole Building:Facility Total Electric Demand Power '[W'](Hourly) ]]/1000</f>
        <v>8.9889983964005662</v>
      </c>
    </row>
    <row r="292" spans="1:3" x14ac:dyDescent="0.25">
      <c r="A292" s="9" t="s">
        <v>583</v>
      </c>
      <c r="B292" s="12">
        <v>8917.8416186096856</v>
      </c>
      <c r="C292">
        <f>SAFADModel_final_000031[[#This Row],[Whole Building:Facility Total Electric Demand Power '[W'](Hourly) ]]/1000</f>
        <v>8.9178416186096854</v>
      </c>
    </row>
    <row r="293" spans="1:3" x14ac:dyDescent="0.25">
      <c r="A293" s="9" t="s">
        <v>584</v>
      </c>
      <c r="B293" s="12">
        <v>8883.5959520280103</v>
      </c>
      <c r="C293">
        <f>SAFADModel_final_000031[[#This Row],[Whole Building:Facility Total Electric Demand Power '[W'](Hourly) ]]/1000</f>
        <v>8.8835959520280099</v>
      </c>
    </row>
    <row r="294" spans="1:3" x14ac:dyDescent="0.25">
      <c r="A294" s="9" t="s">
        <v>585</v>
      </c>
      <c r="B294" s="12">
        <v>8863.4371942299804</v>
      </c>
      <c r="C294">
        <f>SAFADModel_final_000031[[#This Row],[Whole Building:Facility Total Electric Demand Power '[W'](Hourly) ]]/1000</f>
        <v>8.8634371942299808</v>
      </c>
    </row>
    <row r="295" spans="1:3" x14ac:dyDescent="0.25">
      <c r="A295" s="9" t="s">
        <v>586</v>
      </c>
      <c r="B295" s="12">
        <v>8892.4087275665588</v>
      </c>
      <c r="C295">
        <f>SAFADModel_final_000031[[#This Row],[Whole Building:Facility Total Electric Demand Power '[W'](Hourly) ]]/1000</f>
        <v>8.8924087275665595</v>
      </c>
    </row>
    <row r="296" spans="1:3" x14ac:dyDescent="0.25">
      <c r="A296" s="9" t="s">
        <v>587</v>
      </c>
      <c r="B296" s="12">
        <v>9006.0324542656126</v>
      </c>
      <c r="C296">
        <f>SAFADModel_final_000031[[#This Row],[Whole Building:Facility Total Electric Demand Power '[W'](Hourly) ]]/1000</f>
        <v>9.0060324542656129</v>
      </c>
    </row>
    <row r="297" spans="1:3" x14ac:dyDescent="0.25">
      <c r="A297" s="9" t="s">
        <v>588</v>
      </c>
      <c r="B297" s="12">
        <v>9147.756548418798</v>
      </c>
      <c r="C297">
        <f>SAFADModel_final_000031[[#This Row],[Whole Building:Facility Total Electric Demand Power '[W'](Hourly) ]]/1000</f>
        <v>9.1477565484187977</v>
      </c>
    </row>
    <row r="298" spans="1:3" x14ac:dyDescent="0.25">
      <c r="A298" s="9" t="s">
        <v>589</v>
      </c>
      <c r="B298" s="12">
        <v>66376.084392971068</v>
      </c>
      <c r="C298">
        <f>SAFADModel_final_000031[[#This Row],[Whole Building:Facility Total Electric Demand Power '[W'](Hourly) ]]/1000</f>
        <v>66.376084392971066</v>
      </c>
    </row>
    <row r="299" spans="1:3" x14ac:dyDescent="0.25">
      <c r="A299" s="9" t="s">
        <v>590</v>
      </c>
      <c r="B299" s="12">
        <v>95679.056653085237</v>
      </c>
      <c r="C299">
        <f>SAFADModel_final_000031[[#This Row],[Whole Building:Facility Total Electric Demand Power '[W'](Hourly) ]]/1000</f>
        <v>95.67905665308524</v>
      </c>
    </row>
    <row r="300" spans="1:3" x14ac:dyDescent="0.25">
      <c r="A300" s="9" t="s">
        <v>591</v>
      </c>
      <c r="B300" s="12">
        <v>110474.57727134001</v>
      </c>
      <c r="C300">
        <f>SAFADModel_final_000031[[#This Row],[Whole Building:Facility Total Electric Demand Power '[W'](Hourly) ]]/1000</f>
        <v>110.47457727134001</v>
      </c>
    </row>
    <row r="301" spans="1:3" x14ac:dyDescent="0.25">
      <c r="A301" s="9" t="s">
        <v>592</v>
      </c>
      <c r="B301" s="12">
        <v>103057.46814537856</v>
      </c>
      <c r="C301">
        <f>SAFADModel_final_000031[[#This Row],[Whole Building:Facility Total Electric Demand Power '[W'](Hourly) ]]/1000</f>
        <v>103.05746814537856</v>
      </c>
    </row>
    <row r="302" spans="1:3" x14ac:dyDescent="0.25">
      <c r="A302" s="9" t="s">
        <v>593</v>
      </c>
      <c r="B302" s="12">
        <v>78606.071945044139</v>
      </c>
      <c r="C302">
        <f>SAFADModel_final_000031[[#This Row],[Whole Building:Facility Total Electric Demand Power '[W'](Hourly) ]]/1000</f>
        <v>78.606071945044135</v>
      </c>
    </row>
    <row r="303" spans="1:3" x14ac:dyDescent="0.25">
      <c r="A303" s="9" t="s">
        <v>594</v>
      </c>
      <c r="B303" s="12">
        <v>72640.566223208982</v>
      </c>
      <c r="C303">
        <f>SAFADModel_final_000031[[#This Row],[Whole Building:Facility Total Electric Demand Power '[W'](Hourly) ]]/1000</f>
        <v>72.640566223208978</v>
      </c>
    </row>
    <row r="304" spans="1:3" x14ac:dyDescent="0.25">
      <c r="A304" s="9" t="s">
        <v>595</v>
      </c>
      <c r="B304" s="12">
        <v>72465.350592511808</v>
      </c>
      <c r="C304">
        <f>SAFADModel_final_000031[[#This Row],[Whole Building:Facility Total Electric Demand Power '[W'](Hourly) ]]/1000</f>
        <v>72.465350592511811</v>
      </c>
    </row>
    <row r="305" spans="1:3" x14ac:dyDescent="0.25">
      <c r="A305" s="9" t="s">
        <v>596</v>
      </c>
      <c r="B305" s="12">
        <v>64680.937819790684</v>
      </c>
      <c r="C305">
        <f>SAFADModel_final_000031[[#This Row],[Whole Building:Facility Total Electric Demand Power '[W'](Hourly) ]]/1000</f>
        <v>64.680937819790685</v>
      </c>
    </row>
    <row r="306" spans="1:3" x14ac:dyDescent="0.25">
      <c r="A306" s="9" t="s">
        <v>597</v>
      </c>
      <c r="B306" s="12">
        <v>53929.994817739411</v>
      </c>
      <c r="C306">
        <f>SAFADModel_final_000031[[#This Row],[Whole Building:Facility Total Electric Demand Power '[W'](Hourly) ]]/1000</f>
        <v>53.929994817739413</v>
      </c>
    </row>
    <row r="307" spans="1:3" x14ac:dyDescent="0.25">
      <c r="A307" s="9" t="s">
        <v>598</v>
      </c>
      <c r="B307" s="12">
        <v>44372.881152840673</v>
      </c>
      <c r="C307">
        <f>SAFADModel_final_000031[[#This Row],[Whole Building:Facility Total Electric Demand Power '[W'](Hourly) ]]/1000</f>
        <v>44.372881152840677</v>
      </c>
    </row>
    <row r="308" spans="1:3" x14ac:dyDescent="0.25">
      <c r="A308" s="9" t="s">
        <v>599</v>
      </c>
      <c r="B308" s="12">
        <v>33263.65052587058</v>
      </c>
      <c r="C308">
        <f>SAFADModel_final_000031[[#This Row],[Whole Building:Facility Total Electric Demand Power '[W'](Hourly) ]]/1000</f>
        <v>33.263650525870581</v>
      </c>
    </row>
    <row r="309" spans="1:3" x14ac:dyDescent="0.25">
      <c r="A309" s="9" t="s">
        <v>600</v>
      </c>
      <c r="B309" s="12">
        <v>19546.453622687583</v>
      </c>
      <c r="C309">
        <f>SAFADModel_final_000031[[#This Row],[Whole Building:Facility Total Electric Demand Power '[W'](Hourly) ]]/1000</f>
        <v>19.546453622687583</v>
      </c>
    </row>
    <row r="310" spans="1:3" x14ac:dyDescent="0.25">
      <c r="A310" s="9" t="s">
        <v>601</v>
      </c>
      <c r="B310" s="12">
        <v>18200.568550310611</v>
      </c>
      <c r="C310">
        <f>SAFADModel_final_000031[[#This Row],[Whole Building:Facility Total Electric Demand Power '[W'](Hourly) ]]/1000</f>
        <v>18.20056855031061</v>
      </c>
    </row>
    <row r="311" spans="1:3" x14ac:dyDescent="0.25">
      <c r="A311" s="9" t="s">
        <v>602</v>
      </c>
      <c r="B311" s="12">
        <v>9258.894935140117</v>
      </c>
      <c r="C311">
        <f>SAFADModel_final_000031[[#This Row],[Whole Building:Facility Total Electric Demand Power '[W'](Hourly) ]]/1000</f>
        <v>9.2588949351401162</v>
      </c>
    </row>
    <row r="312" spans="1:3" x14ac:dyDescent="0.25">
      <c r="A312" s="9" t="s">
        <v>603</v>
      </c>
      <c r="B312" s="12">
        <v>9215.4791022209902</v>
      </c>
      <c r="C312">
        <f>SAFADModel_final_000031[[#This Row],[Whole Building:Facility Total Electric Demand Power '[W'](Hourly) ]]/1000</f>
        <v>9.215479102220991</v>
      </c>
    </row>
    <row r="313" spans="1:3" x14ac:dyDescent="0.25">
      <c r="A313" s="9" t="s">
        <v>604</v>
      </c>
      <c r="B313" s="12">
        <v>9201.1018441618235</v>
      </c>
      <c r="C313">
        <f>SAFADModel_final_000031[[#This Row],[Whole Building:Facility Total Electric Demand Power '[W'](Hourly) ]]/1000</f>
        <v>9.2011018441618226</v>
      </c>
    </row>
    <row r="314" spans="1:3" x14ac:dyDescent="0.25">
      <c r="A314" s="9" t="s">
        <v>605</v>
      </c>
      <c r="B314" s="12">
        <v>9182.8321196811339</v>
      </c>
      <c r="C314">
        <f>SAFADModel_final_000031[[#This Row],[Whole Building:Facility Total Electric Demand Power '[W'](Hourly) ]]/1000</f>
        <v>9.1828321196811338</v>
      </c>
    </row>
    <row r="315" spans="1:3" x14ac:dyDescent="0.25">
      <c r="A315" s="9" t="s">
        <v>606</v>
      </c>
      <c r="B315" s="12">
        <v>9167.7913272909773</v>
      </c>
      <c r="C315">
        <f>SAFADModel_final_000031[[#This Row],[Whole Building:Facility Total Electric Demand Power '[W'](Hourly) ]]/1000</f>
        <v>9.1677913272909777</v>
      </c>
    </row>
    <row r="316" spans="1:3" x14ac:dyDescent="0.25">
      <c r="A316" s="9" t="s">
        <v>607</v>
      </c>
      <c r="B316" s="12">
        <v>9148.9104172260995</v>
      </c>
      <c r="C316">
        <f>SAFADModel_final_000031[[#This Row],[Whole Building:Facility Total Electric Demand Power '[W'](Hourly) ]]/1000</f>
        <v>9.1489104172260998</v>
      </c>
    </row>
    <row r="317" spans="1:3" x14ac:dyDescent="0.25">
      <c r="A317" s="9" t="s">
        <v>608</v>
      </c>
      <c r="B317" s="12">
        <v>9112.4037994297887</v>
      </c>
      <c r="C317">
        <f>SAFADModel_final_000031[[#This Row],[Whole Building:Facility Total Electric Demand Power '[W'](Hourly) ]]/1000</f>
        <v>9.1124037994297886</v>
      </c>
    </row>
    <row r="318" spans="1:3" x14ac:dyDescent="0.25">
      <c r="A318" s="9" t="s">
        <v>609</v>
      </c>
      <c r="B318" s="12">
        <v>9063.5078971689109</v>
      </c>
      <c r="C318">
        <f>SAFADModel_final_000031[[#This Row],[Whole Building:Facility Total Electric Demand Power '[W'](Hourly) ]]/1000</f>
        <v>9.0635078971689111</v>
      </c>
    </row>
    <row r="319" spans="1:3" x14ac:dyDescent="0.25">
      <c r="A319" s="9" t="s">
        <v>610</v>
      </c>
      <c r="B319" s="12">
        <v>9059.6917727498203</v>
      </c>
      <c r="C319">
        <f>SAFADModel_final_000031[[#This Row],[Whole Building:Facility Total Electric Demand Power '[W'](Hourly) ]]/1000</f>
        <v>9.0596917727498205</v>
      </c>
    </row>
    <row r="320" spans="1:3" x14ac:dyDescent="0.25">
      <c r="A320" s="9" t="s">
        <v>611</v>
      </c>
      <c r="B320" s="12">
        <v>9103.8370325419073</v>
      </c>
      <c r="C320">
        <f>SAFADModel_final_000031[[#This Row],[Whole Building:Facility Total Electric Demand Power '[W'](Hourly) ]]/1000</f>
        <v>9.1038370325419073</v>
      </c>
    </row>
    <row r="321" spans="1:3" x14ac:dyDescent="0.25">
      <c r="A321" s="9" t="s">
        <v>612</v>
      </c>
      <c r="B321" s="12">
        <v>9172.6253499178492</v>
      </c>
      <c r="C321">
        <f>SAFADModel_final_000031[[#This Row],[Whole Building:Facility Total Electric Demand Power '[W'](Hourly) ]]/1000</f>
        <v>9.1726253499178494</v>
      </c>
    </row>
    <row r="322" spans="1:3" x14ac:dyDescent="0.25">
      <c r="A322" s="9" t="s">
        <v>613</v>
      </c>
      <c r="B322" s="12">
        <v>9239.6672901115144</v>
      </c>
      <c r="C322">
        <f>SAFADModel_final_000031[[#This Row],[Whole Building:Facility Total Electric Demand Power '[W'](Hourly) ]]/1000</f>
        <v>9.2396672901115142</v>
      </c>
    </row>
    <row r="323" spans="1:3" x14ac:dyDescent="0.25">
      <c r="A323" s="9" t="s">
        <v>614</v>
      </c>
      <c r="B323" s="12">
        <v>9313.5522010139412</v>
      </c>
      <c r="C323">
        <f>SAFADModel_final_000031[[#This Row],[Whole Building:Facility Total Electric Demand Power '[W'](Hourly) ]]/1000</f>
        <v>9.3135522010139411</v>
      </c>
    </row>
    <row r="324" spans="1:3" x14ac:dyDescent="0.25">
      <c r="A324" s="9" t="s">
        <v>615</v>
      </c>
      <c r="B324" s="12">
        <v>9383.1386414830358</v>
      </c>
      <c r="C324">
        <f>SAFADModel_final_000031[[#This Row],[Whole Building:Facility Total Electric Demand Power '[W'](Hourly) ]]/1000</f>
        <v>9.3831386414830362</v>
      </c>
    </row>
    <row r="325" spans="1:3" x14ac:dyDescent="0.25">
      <c r="A325" s="9" t="s">
        <v>616</v>
      </c>
      <c r="B325" s="12">
        <v>9439.8348282995703</v>
      </c>
      <c r="C325">
        <f>SAFADModel_final_000031[[#This Row],[Whole Building:Facility Total Electric Demand Power '[W'](Hourly) ]]/1000</f>
        <v>9.4398348282995705</v>
      </c>
    </row>
    <row r="326" spans="1:3" x14ac:dyDescent="0.25">
      <c r="A326" s="9" t="s">
        <v>617</v>
      </c>
      <c r="B326" s="12">
        <v>9485.7257773270358</v>
      </c>
      <c r="C326">
        <f>SAFADModel_final_000031[[#This Row],[Whole Building:Facility Total Electric Demand Power '[W'](Hourly) ]]/1000</f>
        <v>9.4857257773270351</v>
      </c>
    </row>
    <row r="327" spans="1:3" x14ac:dyDescent="0.25">
      <c r="A327" s="9" t="s">
        <v>618</v>
      </c>
      <c r="B327" s="12">
        <v>9513.4419518865343</v>
      </c>
      <c r="C327">
        <f>SAFADModel_final_000031[[#This Row],[Whole Building:Facility Total Electric Demand Power '[W'](Hourly) ]]/1000</f>
        <v>9.5134419518865343</v>
      </c>
    </row>
    <row r="328" spans="1:3" x14ac:dyDescent="0.25">
      <c r="A328" s="9" t="s">
        <v>619</v>
      </c>
      <c r="B328" s="12">
        <v>9501.2830794923448</v>
      </c>
      <c r="C328">
        <f>SAFADModel_final_000031[[#This Row],[Whole Building:Facility Total Electric Demand Power '[W'](Hourly) ]]/1000</f>
        <v>9.5012830794923442</v>
      </c>
    </row>
    <row r="329" spans="1:3" x14ac:dyDescent="0.25">
      <c r="A329" s="9" t="s">
        <v>620</v>
      </c>
      <c r="B329" s="12">
        <v>9454.3360331816675</v>
      </c>
      <c r="C329">
        <f>SAFADModel_final_000031[[#This Row],[Whole Building:Facility Total Electric Demand Power '[W'](Hourly) ]]/1000</f>
        <v>9.4543360331816668</v>
      </c>
    </row>
    <row r="330" spans="1:3" x14ac:dyDescent="0.25">
      <c r="A330" s="9" t="s">
        <v>621</v>
      </c>
      <c r="B330" s="12">
        <v>9403.3799566190683</v>
      </c>
      <c r="C330">
        <f>SAFADModel_final_000031[[#This Row],[Whole Building:Facility Total Electric Demand Power '[W'](Hourly) ]]/1000</f>
        <v>9.4033799566190677</v>
      </c>
    </row>
    <row r="331" spans="1:3" x14ac:dyDescent="0.25">
      <c r="A331" s="9" t="s">
        <v>622</v>
      </c>
      <c r="B331" s="12">
        <v>9335.8735042853805</v>
      </c>
      <c r="C331">
        <f>SAFADModel_final_000031[[#This Row],[Whole Building:Facility Total Electric Demand Power '[W'](Hourly) ]]/1000</f>
        <v>9.3358735042853809</v>
      </c>
    </row>
    <row r="332" spans="1:3" x14ac:dyDescent="0.25">
      <c r="A332" s="9" t="s">
        <v>623</v>
      </c>
      <c r="B332" s="12">
        <v>9280.4952718488548</v>
      </c>
      <c r="C332">
        <f>SAFADModel_final_000031[[#This Row],[Whole Building:Facility Total Electric Demand Power '[W'](Hourly) ]]/1000</f>
        <v>9.2804952718488547</v>
      </c>
    </row>
    <row r="333" spans="1:3" x14ac:dyDescent="0.25">
      <c r="A333" s="9" t="s">
        <v>624</v>
      </c>
      <c r="B333" s="12">
        <v>9232.2514439646384</v>
      </c>
      <c r="C333">
        <f>SAFADModel_final_000031[[#This Row],[Whole Building:Facility Total Electric Demand Power '[W'](Hourly) ]]/1000</f>
        <v>9.232251443964639</v>
      </c>
    </row>
    <row r="334" spans="1:3" x14ac:dyDescent="0.25">
      <c r="A334" s="9" t="s">
        <v>625</v>
      </c>
      <c r="B334" s="12">
        <v>9200.1338080342612</v>
      </c>
      <c r="C334">
        <f>SAFADModel_final_000031[[#This Row],[Whole Building:Facility Total Electric Demand Power '[W'](Hourly) ]]/1000</f>
        <v>9.200133808034261</v>
      </c>
    </row>
    <row r="335" spans="1:3" x14ac:dyDescent="0.25">
      <c r="A335" s="9" t="s">
        <v>626</v>
      </c>
      <c r="B335" s="12">
        <v>9192.9049319296446</v>
      </c>
      <c r="C335">
        <f>SAFADModel_final_000031[[#This Row],[Whole Building:Facility Total Electric Demand Power '[W'](Hourly) ]]/1000</f>
        <v>9.192904931929645</v>
      </c>
    </row>
    <row r="336" spans="1:3" x14ac:dyDescent="0.25">
      <c r="A336" s="9" t="s">
        <v>627</v>
      </c>
      <c r="B336" s="12">
        <v>9191.5310216518028</v>
      </c>
      <c r="C336">
        <f>SAFADModel_final_000031[[#This Row],[Whole Building:Facility Total Electric Demand Power '[W'](Hourly) ]]/1000</f>
        <v>9.1915310216518034</v>
      </c>
    </row>
    <row r="337" spans="1:3" x14ac:dyDescent="0.25">
      <c r="A337" s="9" t="s">
        <v>628</v>
      </c>
      <c r="B337" s="12">
        <v>9180.6738252470368</v>
      </c>
      <c r="C337">
        <f>SAFADModel_final_000031[[#This Row],[Whole Building:Facility Total Electric Demand Power '[W'](Hourly) ]]/1000</f>
        <v>9.1806738252470375</v>
      </c>
    </row>
    <row r="338" spans="1:3" x14ac:dyDescent="0.25">
      <c r="A338" s="9" t="s">
        <v>241</v>
      </c>
      <c r="B338" s="12">
        <v>9160.6199442096095</v>
      </c>
      <c r="C338">
        <f>SAFADModel_final_000031[[#This Row],[Whole Building:Facility Total Electric Demand Power '[W'](Hourly) ]]/1000</f>
        <v>9.1606199442096088</v>
      </c>
    </row>
    <row r="339" spans="1:3" x14ac:dyDescent="0.25">
      <c r="A339" s="9" t="s">
        <v>242</v>
      </c>
      <c r="B339" s="12">
        <v>9146.8087568378523</v>
      </c>
      <c r="C339">
        <f>SAFADModel_final_000031[[#This Row],[Whole Building:Facility Total Electric Demand Power '[W'](Hourly) ]]/1000</f>
        <v>9.1468087568378529</v>
      </c>
    </row>
    <row r="340" spans="1:3" x14ac:dyDescent="0.25">
      <c r="A340" s="9" t="s">
        <v>243</v>
      </c>
      <c r="B340" s="12">
        <v>9115.7102701355525</v>
      </c>
      <c r="C340">
        <f>SAFADModel_final_000031[[#This Row],[Whole Building:Facility Total Electric Demand Power '[W'](Hourly) ]]/1000</f>
        <v>9.115710270135553</v>
      </c>
    </row>
    <row r="341" spans="1:3" x14ac:dyDescent="0.25">
      <c r="A341" s="9" t="s">
        <v>244</v>
      </c>
      <c r="B341" s="12">
        <v>9079.809925987056</v>
      </c>
      <c r="C341">
        <f>SAFADModel_final_000031[[#This Row],[Whole Building:Facility Total Electric Demand Power '[W'](Hourly) ]]/1000</f>
        <v>9.0798099259870568</v>
      </c>
    </row>
    <row r="342" spans="1:3" x14ac:dyDescent="0.25">
      <c r="A342" s="9" t="s">
        <v>245</v>
      </c>
      <c r="B342" s="12">
        <v>9044.1808838554989</v>
      </c>
      <c r="C342">
        <f>SAFADModel_final_000031[[#This Row],[Whole Building:Facility Total Electric Demand Power '[W'](Hourly) ]]/1000</f>
        <v>9.0441808838554998</v>
      </c>
    </row>
    <row r="343" spans="1:3" x14ac:dyDescent="0.25">
      <c r="A343" s="9" t="s">
        <v>246</v>
      </c>
      <c r="B343" s="12">
        <v>9040.5484909669394</v>
      </c>
      <c r="C343">
        <f>SAFADModel_final_000031[[#This Row],[Whole Building:Facility Total Electric Demand Power '[W'](Hourly) ]]/1000</f>
        <v>9.0405484909669394</v>
      </c>
    </row>
    <row r="344" spans="1:3" x14ac:dyDescent="0.25">
      <c r="A344" s="9" t="s">
        <v>247</v>
      </c>
      <c r="B344" s="12">
        <v>9059.8104911382397</v>
      </c>
      <c r="C344">
        <f>SAFADModel_final_000031[[#This Row],[Whole Building:Facility Total Electric Demand Power '[W'](Hourly) ]]/1000</f>
        <v>9.05981049113824</v>
      </c>
    </row>
    <row r="345" spans="1:3" x14ac:dyDescent="0.25">
      <c r="A345" s="9" t="s">
        <v>248</v>
      </c>
      <c r="B345" s="12">
        <v>32465.992356119721</v>
      </c>
      <c r="C345">
        <f>SAFADModel_final_000031[[#This Row],[Whole Building:Facility Total Electric Demand Power '[W'](Hourly) ]]/1000</f>
        <v>32.46599235611972</v>
      </c>
    </row>
    <row r="346" spans="1:3" x14ac:dyDescent="0.25">
      <c r="A346" s="9" t="s">
        <v>249</v>
      </c>
      <c r="B346" s="12">
        <v>71176.01921340113</v>
      </c>
      <c r="C346">
        <f>SAFADModel_final_000031[[#This Row],[Whole Building:Facility Total Electric Demand Power '[W'](Hourly) ]]/1000</f>
        <v>71.176019213401133</v>
      </c>
    </row>
    <row r="347" spans="1:3" x14ac:dyDescent="0.25">
      <c r="A347" s="9" t="s">
        <v>250</v>
      </c>
      <c r="B347" s="12">
        <v>136902.04585583654</v>
      </c>
      <c r="C347">
        <f>SAFADModel_final_000031[[#This Row],[Whole Building:Facility Total Electric Demand Power '[W'](Hourly) ]]/1000</f>
        <v>136.90204585583655</v>
      </c>
    </row>
    <row r="348" spans="1:3" x14ac:dyDescent="0.25">
      <c r="A348" s="9" t="s">
        <v>251</v>
      </c>
      <c r="B348" s="12">
        <v>138494.40024393535</v>
      </c>
      <c r="C348">
        <f>SAFADModel_final_000031[[#This Row],[Whole Building:Facility Total Electric Demand Power '[W'](Hourly) ]]/1000</f>
        <v>138.49440024393536</v>
      </c>
    </row>
    <row r="349" spans="1:3" x14ac:dyDescent="0.25">
      <c r="A349" s="9" t="s">
        <v>252</v>
      </c>
      <c r="B349" s="12">
        <v>190478.86974168077</v>
      </c>
      <c r="C349">
        <f>SAFADModel_final_000031[[#This Row],[Whole Building:Facility Total Electric Demand Power '[W'](Hourly) ]]/1000</f>
        <v>190.47886974168077</v>
      </c>
    </row>
    <row r="350" spans="1:3" x14ac:dyDescent="0.25">
      <c r="A350" s="9" t="s">
        <v>253</v>
      </c>
      <c r="B350" s="12">
        <v>189217.95019318108</v>
      </c>
      <c r="C350">
        <f>SAFADModel_final_000031[[#This Row],[Whole Building:Facility Total Electric Demand Power '[W'](Hourly) ]]/1000</f>
        <v>189.21795019318108</v>
      </c>
    </row>
    <row r="351" spans="1:3" x14ac:dyDescent="0.25">
      <c r="A351" s="9" t="s">
        <v>254</v>
      </c>
      <c r="B351" s="12">
        <v>194923.08558548885</v>
      </c>
      <c r="C351">
        <f>SAFADModel_final_000031[[#This Row],[Whole Building:Facility Total Electric Demand Power '[W'](Hourly) ]]/1000</f>
        <v>194.92308558548885</v>
      </c>
    </row>
    <row r="352" spans="1:3" x14ac:dyDescent="0.25">
      <c r="A352" s="9" t="s">
        <v>255</v>
      </c>
      <c r="B352" s="12">
        <v>201172.65077520153</v>
      </c>
      <c r="C352">
        <f>SAFADModel_final_000031[[#This Row],[Whole Building:Facility Total Electric Demand Power '[W'](Hourly) ]]/1000</f>
        <v>201.17265077520153</v>
      </c>
    </row>
    <row r="353" spans="1:3" x14ac:dyDescent="0.25">
      <c r="A353" s="9" t="s">
        <v>256</v>
      </c>
      <c r="B353" s="12">
        <v>189793.06601176373</v>
      </c>
      <c r="C353">
        <f>SAFADModel_final_000031[[#This Row],[Whole Building:Facility Total Electric Demand Power '[W'](Hourly) ]]/1000</f>
        <v>189.79306601176373</v>
      </c>
    </row>
    <row r="354" spans="1:3" x14ac:dyDescent="0.25">
      <c r="A354" s="9" t="s">
        <v>257</v>
      </c>
      <c r="B354" s="12">
        <v>171576.09068575522</v>
      </c>
      <c r="C354">
        <f>SAFADModel_final_000031[[#This Row],[Whole Building:Facility Total Electric Demand Power '[W'](Hourly) ]]/1000</f>
        <v>171.57609068575522</v>
      </c>
    </row>
    <row r="355" spans="1:3" x14ac:dyDescent="0.25">
      <c r="A355" s="9" t="s">
        <v>258</v>
      </c>
      <c r="B355" s="12">
        <v>60621.426996684255</v>
      </c>
      <c r="C355">
        <f>SAFADModel_final_000031[[#This Row],[Whole Building:Facility Total Electric Demand Power '[W'](Hourly) ]]/1000</f>
        <v>60.621426996684256</v>
      </c>
    </row>
    <row r="356" spans="1:3" x14ac:dyDescent="0.25">
      <c r="A356" s="9" t="s">
        <v>259</v>
      </c>
      <c r="B356" s="12">
        <v>29930.001195289446</v>
      </c>
      <c r="C356">
        <f>SAFADModel_final_000031[[#This Row],[Whole Building:Facility Total Electric Demand Power '[W'](Hourly) ]]/1000</f>
        <v>29.930001195289446</v>
      </c>
    </row>
    <row r="357" spans="1:3" x14ac:dyDescent="0.25">
      <c r="A357" s="9" t="s">
        <v>260</v>
      </c>
      <c r="B357" s="12">
        <v>12411.367974643959</v>
      </c>
      <c r="C357">
        <f>SAFADModel_final_000031[[#This Row],[Whole Building:Facility Total Electric Demand Power '[W'](Hourly) ]]/1000</f>
        <v>12.411367974643959</v>
      </c>
    </row>
    <row r="358" spans="1:3" x14ac:dyDescent="0.25">
      <c r="A358" s="9" t="s">
        <v>261</v>
      </c>
      <c r="B358" s="12">
        <v>9619.8507660275773</v>
      </c>
      <c r="C358">
        <f>SAFADModel_final_000031[[#This Row],[Whole Building:Facility Total Electric Demand Power '[W'](Hourly) ]]/1000</f>
        <v>9.6198507660275769</v>
      </c>
    </row>
    <row r="359" spans="1:3" x14ac:dyDescent="0.25">
      <c r="A359" s="9" t="s">
        <v>262</v>
      </c>
      <c r="B359" s="12">
        <v>9211.8959514906655</v>
      </c>
      <c r="C359">
        <f>SAFADModel_final_000031[[#This Row],[Whole Building:Facility Total Electric Demand Power '[W'](Hourly) ]]/1000</f>
        <v>9.211895951490666</v>
      </c>
    </row>
    <row r="360" spans="1:3" x14ac:dyDescent="0.25">
      <c r="A360" s="9" t="s">
        <v>263</v>
      </c>
      <c r="B360" s="12">
        <v>9222.1571087374741</v>
      </c>
      <c r="C360">
        <f>SAFADModel_final_000031[[#This Row],[Whole Building:Facility Total Electric Demand Power '[W'](Hourly) ]]/1000</f>
        <v>9.2221571087374734</v>
      </c>
    </row>
    <row r="361" spans="1:3" x14ac:dyDescent="0.25">
      <c r="A361" s="9" t="s">
        <v>264</v>
      </c>
      <c r="B361" s="12">
        <v>9205.5183280331439</v>
      </c>
      <c r="C361">
        <f>SAFADModel_final_000031[[#This Row],[Whole Building:Facility Total Electric Demand Power '[W'](Hourly) ]]/1000</f>
        <v>9.2055183280331434</v>
      </c>
    </row>
    <row r="362" spans="1:3" x14ac:dyDescent="0.25">
      <c r="A362" s="9" t="s">
        <v>265</v>
      </c>
      <c r="B362" s="12">
        <v>9134.6094942805776</v>
      </c>
      <c r="C362">
        <f>SAFADModel_final_000031[[#This Row],[Whole Building:Facility Total Electric Demand Power '[W'](Hourly) ]]/1000</f>
        <v>9.1346094942805784</v>
      </c>
    </row>
    <row r="363" spans="1:3" x14ac:dyDescent="0.25">
      <c r="A363" s="9" t="s">
        <v>266</v>
      </c>
      <c r="B363" s="12">
        <v>9057.7682724982205</v>
      </c>
      <c r="C363">
        <f>SAFADModel_final_000031[[#This Row],[Whole Building:Facility Total Electric Demand Power '[W'](Hourly) ]]/1000</f>
        <v>9.0577682724982207</v>
      </c>
    </row>
    <row r="364" spans="1:3" x14ac:dyDescent="0.25">
      <c r="A364" s="9" t="s">
        <v>267</v>
      </c>
      <c r="B364" s="12">
        <v>8997.8840475593552</v>
      </c>
      <c r="C364">
        <f>SAFADModel_final_000031[[#This Row],[Whole Building:Facility Total Electric Demand Power '[W'](Hourly) ]]/1000</f>
        <v>8.9978840475593547</v>
      </c>
    </row>
    <row r="365" spans="1:3" x14ac:dyDescent="0.25">
      <c r="A365" s="9" t="s">
        <v>268</v>
      </c>
      <c r="B365" s="12">
        <v>8988.2687908477365</v>
      </c>
      <c r="C365">
        <f>SAFADModel_final_000031[[#This Row],[Whole Building:Facility Total Electric Demand Power '[W'](Hourly) ]]/1000</f>
        <v>8.9882687908477372</v>
      </c>
    </row>
    <row r="366" spans="1:3" x14ac:dyDescent="0.25">
      <c r="A366" s="9" t="s">
        <v>269</v>
      </c>
      <c r="B366" s="12">
        <v>8980.3649228004597</v>
      </c>
      <c r="C366">
        <f>SAFADModel_final_000031[[#This Row],[Whole Building:Facility Total Electric Demand Power '[W'](Hourly) ]]/1000</f>
        <v>8.9803649228004598</v>
      </c>
    </row>
    <row r="367" spans="1:3" x14ac:dyDescent="0.25">
      <c r="A367" s="9" t="s">
        <v>270</v>
      </c>
      <c r="B367" s="12">
        <v>8996.8611070539064</v>
      </c>
      <c r="C367">
        <f>SAFADModel_final_000031[[#This Row],[Whole Building:Facility Total Electric Demand Power '[W'](Hourly) ]]/1000</f>
        <v>8.9968611070539062</v>
      </c>
    </row>
    <row r="368" spans="1:3" x14ac:dyDescent="0.25">
      <c r="A368" s="9" t="s">
        <v>271</v>
      </c>
      <c r="B368" s="12">
        <v>9067.9994481507965</v>
      </c>
      <c r="C368">
        <f>SAFADModel_final_000031[[#This Row],[Whole Building:Facility Total Electric Demand Power '[W'](Hourly) ]]/1000</f>
        <v>9.0679994481507968</v>
      </c>
    </row>
    <row r="369" spans="1:3" x14ac:dyDescent="0.25">
      <c r="A369" s="9" t="s">
        <v>272</v>
      </c>
      <c r="B369" s="12">
        <v>22686.806045578098</v>
      </c>
      <c r="C369">
        <f>SAFADModel_final_000031[[#This Row],[Whole Building:Facility Total Electric Demand Power '[W'](Hourly) ]]/1000</f>
        <v>22.686806045578098</v>
      </c>
    </row>
    <row r="370" spans="1:3" x14ac:dyDescent="0.25">
      <c r="A370" s="9" t="s">
        <v>273</v>
      </c>
      <c r="B370" s="12">
        <v>109944.68008379587</v>
      </c>
      <c r="C370">
        <f>SAFADModel_final_000031[[#This Row],[Whole Building:Facility Total Electric Demand Power '[W'](Hourly) ]]/1000</f>
        <v>109.94468008379587</v>
      </c>
    </row>
    <row r="371" spans="1:3" x14ac:dyDescent="0.25">
      <c r="A371" s="9" t="s">
        <v>274</v>
      </c>
      <c r="B371" s="12">
        <v>153026.34082588251</v>
      </c>
      <c r="C371">
        <f>SAFADModel_final_000031[[#This Row],[Whole Building:Facility Total Electric Demand Power '[W'](Hourly) ]]/1000</f>
        <v>153.0263408258825</v>
      </c>
    </row>
    <row r="372" spans="1:3" x14ac:dyDescent="0.25">
      <c r="A372" s="9" t="s">
        <v>275</v>
      </c>
      <c r="B372" s="12">
        <v>167360.30265138362</v>
      </c>
      <c r="C372">
        <f>SAFADModel_final_000031[[#This Row],[Whole Building:Facility Total Electric Demand Power '[W'](Hourly) ]]/1000</f>
        <v>167.36030265138362</v>
      </c>
    </row>
    <row r="373" spans="1:3" x14ac:dyDescent="0.25">
      <c r="A373" s="9" t="s">
        <v>276</v>
      </c>
      <c r="B373" s="12">
        <v>190593.05490336343</v>
      </c>
      <c r="C373">
        <f>SAFADModel_final_000031[[#This Row],[Whole Building:Facility Total Electric Demand Power '[W'](Hourly) ]]/1000</f>
        <v>190.59305490336342</v>
      </c>
    </row>
    <row r="374" spans="1:3" x14ac:dyDescent="0.25">
      <c r="A374" s="9" t="s">
        <v>277</v>
      </c>
      <c r="B374" s="12">
        <v>185267.64801258314</v>
      </c>
      <c r="C374">
        <f>SAFADModel_final_000031[[#This Row],[Whole Building:Facility Total Electric Demand Power '[W'](Hourly) ]]/1000</f>
        <v>185.26764801258315</v>
      </c>
    </row>
    <row r="375" spans="1:3" x14ac:dyDescent="0.25">
      <c r="A375" s="9" t="s">
        <v>278</v>
      </c>
      <c r="B375" s="12">
        <v>208098.11565404848</v>
      </c>
      <c r="C375">
        <f>SAFADModel_final_000031[[#This Row],[Whole Building:Facility Total Electric Demand Power '[W'](Hourly) ]]/1000</f>
        <v>208.09811565404848</v>
      </c>
    </row>
    <row r="376" spans="1:3" x14ac:dyDescent="0.25">
      <c r="A376" s="9" t="s">
        <v>279</v>
      </c>
      <c r="B376" s="12">
        <v>200068.1031189269</v>
      </c>
      <c r="C376">
        <f>SAFADModel_final_000031[[#This Row],[Whole Building:Facility Total Electric Demand Power '[W'](Hourly) ]]/1000</f>
        <v>200.0681031189269</v>
      </c>
    </row>
    <row r="377" spans="1:3" x14ac:dyDescent="0.25">
      <c r="A377" s="9" t="s">
        <v>280</v>
      </c>
      <c r="B377" s="12">
        <v>198951.81467313517</v>
      </c>
      <c r="C377">
        <f>SAFADModel_final_000031[[#This Row],[Whole Building:Facility Total Electric Demand Power '[W'](Hourly) ]]/1000</f>
        <v>198.95181467313517</v>
      </c>
    </row>
    <row r="378" spans="1:3" x14ac:dyDescent="0.25">
      <c r="A378" s="9" t="s">
        <v>281</v>
      </c>
      <c r="B378" s="12">
        <v>172066.76717881349</v>
      </c>
      <c r="C378">
        <f>SAFADModel_final_000031[[#This Row],[Whole Building:Facility Total Electric Demand Power '[W'](Hourly) ]]/1000</f>
        <v>172.06676717881348</v>
      </c>
    </row>
    <row r="379" spans="1:3" x14ac:dyDescent="0.25">
      <c r="A379" s="9" t="s">
        <v>282</v>
      </c>
      <c r="B379" s="12">
        <v>119444.52374219878</v>
      </c>
      <c r="C379">
        <f>SAFADModel_final_000031[[#This Row],[Whole Building:Facility Total Electric Demand Power '[W'](Hourly) ]]/1000</f>
        <v>119.44452374219878</v>
      </c>
    </row>
    <row r="380" spans="1:3" x14ac:dyDescent="0.25">
      <c r="A380" s="9" t="s">
        <v>283</v>
      </c>
      <c r="B380" s="12">
        <v>80282.325749922296</v>
      </c>
      <c r="C380">
        <f>SAFADModel_final_000031[[#This Row],[Whole Building:Facility Total Electric Demand Power '[W'](Hourly) ]]/1000</f>
        <v>80.282325749922293</v>
      </c>
    </row>
    <row r="381" spans="1:3" x14ac:dyDescent="0.25">
      <c r="A381" s="9" t="s">
        <v>284</v>
      </c>
      <c r="B381" s="12">
        <v>48429.468875753744</v>
      </c>
      <c r="C381">
        <f>SAFADModel_final_000031[[#This Row],[Whole Building:Facility Total Electric Demand Power '[W'](Hourly) ]]/1000</f>
        <v>48.429468875753741</v>
      </c>
    </row>
    <row r="382" spans="1:3" x14ac:dyDescent="0.25">
      <c r="A382" s="9" t="s">
        <v>285</v>
      </c>
      <c r="B382" s="12">
        <v>9253.9678707116091</v>
      </c>
      <c r="C382">
        <f>SAFADModel_final_000031[[#This Row],[Whole Building:Facility Total Electric Demand Power '[W'](Hourly) ]]/1000</f>
        <v>9.2539678707116089</v>
      </c>
    </row>
    <row r="383" spans="1:3" x14ac:dyDescent="0.25">
      <c r="A383" s="9" t="s">
        <v>286</v>
      </c>
      <c r="B383" s="12">
        <v>9184.3250126904204</v>
      </c>
      <c r="C383">
        <f>SAFADModel_final_000031[[#This Row],[Whole Building:Facility Total Electric Demand Power '[W'](Hourly) ]]/1000</f>
        <v>9.1843250126904206</v>
      </c>
    </row>
    <row r="384" spans="1:3" x14ac:dyDescent="0.25">
      <c r="A384" s="9" t="s">
        <v>287</v>
      </c>
      <c r="B384" s="12">
        <v>9143.1662920417602</v>
      </c>
      <c r="C384">
        <f>SAFADModel_final_000031[[#This Row],[Whole Building:Facility Total Electric Demand Power '[W'](Hourly) ]]/1000</f>
        <v>9.1431662920417605</v>
      </c>
    </row>
    <row r="385" spans="1:3" x14ac:dyDescent="0.25">
      <c r="A385" s="9" t="s">
        <v>288</v>
      </c>
      <c r="B385" s="12">
        <v>9130.5543897924708</v>
      </c>
      <c r="C385">
        <f>SAFADModel_final_000031[[#This Row],[Whole Building:Facility Total Electric Demand Power '[W'](Hourly) ]]/1000</f>
        <v>9.1305543897924704</v>
      </c>
    </row>
    <row r="386" spans="1:3" x14ac:dyDescent="0.25">
      <c r="A386" s="9" t="s">
        <v>289</v>
      </c>
      <c r="B386" s="12">
        <v>9143.8273324340316</v>
      </c>
      <c r="C386">
        <f>SAFADModel_final_000031[[#This Row],[Whole Building:Facility Total Electric Demand Power '[W'](Hourly) ]]/1000</f>
        <v>9.1438273324340322</v>
      </c>
    </row>
    <row r="387" spans="1:3" x14ac:dyDescent="0.25">
      <c r="A387" s="9" t="s">
        <v>290</v>
      </c>
      <c r="B387" s="12">
        <v>9165.0340862057601</v>
      </c>
      <c r="C387">
        <f>SAFADModel_final_000031[[#This Row],[Whole Building:Facility Total Electric Demand Power '[W'](Hourly) ]]/1000</f>
        <v>9.1650340862057593</v>
      </c>
    </row>
    <row r="388" spans="1:3" x14ac:dyDescent="0.25">
      <c r="A388" s="9" t="s">
        <v>291</v>
      </c>
      <c r="B388" s="12">
        <v>9161.6257028904747</v>
      </c>
      <c r="C388">
        <f>SAFADModel_final_000031[[#This Row],[Whole Building:Facility Total Electric Demand Power '[W'](Hourly) ]]/1000</f>
        <v>9.1616257028904755</v>
      </c>
    </row>
    <row r="389" spans="1:3" x14ac:dyDescent="0.25">
      <c r="A389" s="9" t="s">
        <v>292</v>
      </c>
      <c r="B389" s="12">
        <v>9118.8977265847516</v>
      </c>
      <c r="C389">
        <f>SAFADModel_final_000031[[#This Row],[Whole Building:Facility Total Electric Demand Power '[W'](Hourly) ]]/1000</f>
        <v>9.118897726584752</v>
      </c>
    </row>
    <row r="390" spans="1:3" x14ac:dyDescent="0.25">
      <c r="A390" s="9" t="s">
        <v>293</v>
      </c>
      <c r="B390" s="12">
        <v>9081.3396361875093</v>
      </c>
      <c r="C390">
        <f>SAFADModel_final_000031[[#This Row],[Whole Building:Facility Total Electric Demand Power '[W'](Hourly) ]]/1000</f>
        <v>9.0813396361875096</v>
      </c>
    </row>
    <row r="391" spans="1:3" x14ac:dyDescent="0.25">
      <c r="A391" s="9" t="s">
        <v>294</v>
      </c>
      <c r="B391" s="12">
        <v>9079.8443176640776</v>
      </c>
      <c r="C391">
        <f>SAFADModel_final_000031[[#This Row],[Whole Building:Facility Total Electric Demand Power '[W'](Hourly) ]]/1000</f>
        <v>9.0798443176640777</v>
      </c>
    </row>
    <row r="392" spans="1:3" x14ac:dyDescent="0.25">
      <c r="A392" s="9" t="s">
        <v>295</v>
      </c>
      <c r="B392" s="12">
        <v>9150.0620520672728</v>
      </c>
      <c r="C392">
        <f>SAFADModel_final_000031[[#This Row],[Whole Building:Facility Total Electric Demand Power '[W'](Hourly) ]]/1000</f>
        <v>9.1500620520672733</v>
      </c>
    </row>
    <row r="393" spans="1:3" x14ac:dyDescent="0.25">
      <c r="A393" s="9" t="s">
        <v>296</v>
      </c>
      <c r="B393" s="12">
        <v>9241.2558391682796</v>
      </c>
      <c r="C393">
        <f>SAFADModel_final_000031[[#This Row],[Whole Building:Facility Total Electric Demand Power '[W'](Hourly) ]]/1000</f>
        <v>9.2412558391682804</v>
      </c>
    </row>
    <row r="394" spans="1:3" x14ac:dyDescent="0.25">
      <c r="A394" s="9" t="s">
        <v>297</v>
      </c>
      <c r="B394" s="12">
        <v>9299.3736325100745</v>
      </c>
      <c r="C394">
        <f>SAFADModel_final_000031[[#This Row],[Whole Building:Facility Total Electric Demand Power '[W'](Hourly) ]]/1000</f>
        <v>9.2993736325100738</v>
      </c>
    </row>
    <row r="395" spans="1:3" x14ac:dyDescent="0.25">
      <c r="A395" s="9" t="s">
        <v>298</v>
      </c>
      <c r="B395" s="12">
        <v>9331.1726531696968</v>
      </c>
      <c r="C395">
        <f>SAFADModel_final_000031[[#This Row],[Whole Building:Facility Total Electric Demand Power '[W'](Hourly) ]]/1000</f>
        <v>9.3311726531696966</v>
      </c>
    </row>
    <row r="396" spans="1:3" x14ac:dyDescent="0.25">
      <c r="A396" s="9" t="s">
        <v>299</v>
      </c>
      <c r="B396" s="12">
        <v>9359.2469463866273</v>
      </c>
      <c r="C396">
        <f>SAFADModel_final_000031[[#This Row],[Whole Building:Facility Total Electric Demand Power '[W'](Hourly) ]]/1000</f>
        <v>9.3592469463866266</v>
      </c>
    </row>
    <row r="397" spans="1:3" x14ac:dyDescent="0.25">
      <c r="A397" s="9" t="s">
        <v>300</v>
      </c>
      <c r="B397" s="12">
        <v>9378.9765599991279</v>
      </c>
      <c r="C397">
        <f>SAFADModel_final_000031[[#This Row],[Whole Building:Facility Total Electric Demand Power '[W'](Hourly) ]]/1000</f>
        <v>9.3789765599991277</v>
      </c>
    </row>
    <row r="398" spans="1:3" x14ac:dyDescent="0.25">
      <c r="A398" s="9" t="s">
        <v>301</v>
      </c>
      <c r="B398" s="12">
        <v>9385.8921341516398</v>
      </c>
      <c r="C398">
        <f>SAFADModel_final_000031[[#This Row],[Whole Building:Facility Total Electric Demand Power '[W'](Hourly) ]]/1000</f>
        <v>9.3858921341516393</v>
      </c>
    </row>
    <row r="399" spans="1:3" x14ac:dyDescent="0.25">
      <c r="A399" s="9" t="s">
        <v>302</v>
      </c>
      <c r="B399" s="12">
        <v>9390.526883883429</v>
      </c>
      <c r="C399">
        <f>SAFADModel_final_000031[[#This Row],[Whole Building:Facility Total Electric Demand Power '[W'](Hourly) ]]/1000</f>
        <v>9.3905268838834282</v>
      </c>
    </row>
    <row r="400" spans="1:3" x14ac:dyDescent="0.25">
      <c r="A400" s="9" t="s">
        <v>303</v>
      </c>
      <c r="B400" s="12">
        <v>9399.0329933585108</v>
      </c>
      <c r="C400">
        <f>SAFADModel_final_000031[[#This Row],[Whole Building:Facility Total Electric Demand Power '[W'](Hourly) ]]/1000</f>
        <v>9.3990329933585102</v>
      </c>
    </row>
    <row r="401" spans="1:3" x14ac:dyDescent="0.25">
      <c r="A401" s="9" t="s">
        <v>304</v>
      </c>
      <c r="B401" s="12">
        <v>9400.9522166284532</v>
      </c>
      <c r="C401">
        <f>SAFADModel_final_000031[[#This Row],[Whole Building:Facility Total Electric Demand Power '[W'](Hourly) ]]/1000</f>
        <v>9.400952216628454</v>
      </c>
    </row>
    <row r="402" spans="1:3" x14ac:dyDescent="0.25">
      <c r="A402" s="9" t="s">
        <v>305</v>
      </c>
      <c r="B402" s="12">
        <v>9385.6427003799981</v>
      </c>
      <c r="C402">
        <f>SAFADModel_final_000031[[#This Row],[Whole Building:Facility Total Electric Demand Power '[W'](Hourly) ]]/1000</f>
        <v>9.3856427003799983</v>
      </c>
    </row>
    <row r="403" spans="1:3" x14ac:dyDescent="0.25">
      <c r="A403" s="9" t="s">
        <v>306</v>
      </c>
      <c r="B403" s="12">
        <v>9357.3880509294886</v>
      </c>
      <c r="C403">
        <f>SAFADModel_final_000031[[#This Row],[Whole Building:Facility Total Electric Demand Power '[W'](Hourly) ]]/1000</f>
        <v>9.3573880509294884</v>
      </c>
    </row>
    <row r="404" spans="1:3" x14ac:dyDescent="0.25">
      <c r="A404" s="9" t="s">
        <v>307</v>
      </c>
      <c r="B404" s="12">
        <v>9314.4766486705648</v>
      </c>
      <c r="C404">
        <f>SAFADModel_final_000031[[#This Row],[Whole Building:Facility Total Electric Demand Power '[W'](Hourly) ]]/1000</f>
        <v>9.3144766486705652</v>
      </c>
    </row>
    <row r="405" spans="1:3" x14ac:dyDescent="0.25">
      <c r="A405" s="9" t="s">
        <v>308</v>
      </c>
      <c r="B405" s="12">
        <v>9262.663489942146</v>
      </c>
      <c r="C405">
        <f>SAFADModel_final_000031[[#This Row],[Whole Building:Facility Total Electric Demand Power '[W'](Hourly) ]]/1000</f>
        <v>9.2626634899421454</v>
      </c>
    </row>
    <row r="406" spans="1:3" x14ac:dyDescent="0.25">
      <c r="A406" s="9" t="s">
        <v>309</v>
      </c>
      <c r="B406" s="12">
        <v>9233.7061101690069</v>
      </c>
      <c r="C406">
        <f>SAFADModel_final_000031[[#This Row],[Whole Building:Facility Total Electric Demand Power '[W'](Hourly) ]]/1000</f>
        <v>9.2337061101690061</v>
      </c>
    </row>
    <row r="407" spans="1:3" x14ac:dyDescent="0.25">
      <c r="A407" s="9" t="s">
        <v>310</v>
      </c>
      <c r="B407" s="12">
        <v>9182.3560534185963</v>
      </c>
      <c r="C407">
        <f>SAFADModel_final_000031[[#This Row],[Whole Building:Facility Total Electric Demand Power '[W'](Hourly) ]]/1000</f>
        <v>9.1823560534185962</v>
      </c>
    </row>
    <row r="408" spans="1:3" x14ac:dyDescent="0.25">
      <c r="A408" s="9" t="s">
        <v>311</v>
      </c>
      <c r="B408" s="12">
        <v>9134.6479474618554</v>
      </c>
      <c r="C408">
        <f>SAFADModel_final_000031[[#This Row],[Whole Building:Facility Total Electric Demand Power '[W'](Hourly) ]]/1000</f>
        <v>9.1346479474618558</v>
      </c>
    </row>
    <row r="409" spans="1:3" x14ac:dyDescent="0.25">
      <c r="A409" s="9" t="s">
        <v>312</v>
      </c>
      <c r="B409" s="12">
        <v>9085.6418805566755</v>
      </c>
      <c r="C409">
        <f>SAFADModel_final_000031[[#This Row],[Whole Building:Facility Total Electric Demand Power '[W'](Hourly) ]]/1000</f>
        <v>9.0856418805566754</v>
      </c>
    </row>
    <row r="410" spans="1:3" x14ac:dyDescent="0.25">
      <c r="A410" s="9" t="s">
        <v>313</v>
      </c>
      <c r="B410" s="12">
        <v>9060.2245953061956</v>
      </c>
      <c r="C410">
        <f>SAFADModel_final_000031[[#This Row],[Whole Building:Facility Total Electric Demand Power '[W'](Hourly) ]]/1000</f>
        <v>9.0602245953061953</v>
      </c>
    </row>
    <row r="411" spans="1:3" x14ac:dyDescent="0.25">
      <c r="A411" s="9" t="s">
        <v>314</v>
      </c>
      <c r="B411" s="12">
        <v>9036.2783248327851</v>
      </c>
      <c r="C411">
        <f>SAFADModel_final_000031[[#This Row],[Whole Building:Facility Total Electric Demand Power '[W'](Hourly) ]]/1000</f>
        <v>9.0362783248327858</v>
      </c>
    </row>
    <row r="412" spans="1:3" x14ac:dyDescent="0.25">
      <c r="A412" s="9" t="s">
        <v>315</v>
      </c>
      <c r="B412" s="12">
        <v>9017.1671495744067</v>
      </c>
      <c r="C412">
        <f>SAFADModel_final_000031[[#This Row],[Whole Building:Facility Total Electric Demand Power '[W'](Hourly) ]]/1000</f>
        <v>9.0171671495744068</v>
      </c>
    </row>
    <row r="413" spans="1:3" x14ac:dyDescent="0.25">
      <c r="A413" s="9" t="s">
        <v>316</v>
      </c>
      <c r="B413" s="12">
        <v>8990.8799835983391</v>
      </c>
      <c r="C413">
        <f>SAFADModel_final_000031[[#This Row],[Whole Building:Facility Total Electric Demand Power '[W'](Hourly) ]]/1000</f>
        <v>8.9908799835983384</v>
      </c>
    </row>
    <row r="414" spans="1:3" x14ac:dyDescent="0.25">
      <c r="A414" s="9" t="s">
        <v>317</v>
      </c>
      <c r="B414" s="12">
        <v>8968.8895487980262</v>
      </c>
      <c r="C414">
        <f>SAFADModel_final_000031[[#This Row],[Whole Building:Facility Total Electric Demand Power '[W'](Hourly) ]]/1000</f>
        <v>8.9688895487980265</v>
      </c>
    </row>
    <row r="415" spans="1:3" x14ac:dyDescent="0.25">
      <c r="A415" s="9" t="s">
        <v>318</v>
      </c>
      <c r="B415" s="12">
        <v>8978.8797727597339</v>
      </c>
      <c r="C415">
        <f>SAFADModel_final_000031[[#This Row],[Whole Building:Facility Total Electric Demand Power '[W'](Hourly) ]]/1000</f>
        <v>8.9788797727597345</v>
      </c>
    </row>
    <row r="416" spans="1:3" x14ac:dyDescent="0.25">
      <c r="A416" s="9" t="s">
        <v>319</v>
      </c>
      <c r="B416" s="12">
        <v>9058.5172339523378</v>
      </c>
      <c r="C416">
        <f>SAFADModel_final_000031[[#This Row],[Whole Building:Facility Total Electric Demand Power '[W'](Hourly) ]]/1000</f>
        <v>9.0585172339523385</v>
      </c>
    </row>
    <row r="417" spans="1:3" x14ac:dyDescent="0.25">
      <c r="A417" s="9" t="s">
        <v>320</v>
      </c>
      <c r="B417" s="12">
        <v>9158.0803681354391</v>
      </c>
      <c r="C417">
        <f>SAFADModel_final_000031[[#This Row],[Whole Building:Facility Total Electric Demand Power '[W'](Hourly) ]]/1000</f>
        <v>9.1580803681354386</v>
      </c>
    </row>
    <row r="418" spans="1:3" x14ac:dyDescent="0.25">
      <c r="A418" s="9" t="s">
        <v>321</v>
      </c>
      <c r="B418" s="12">
        <v>9242.2210450556558</v>
      </c>
      <c r="C418">
        <f>SAFADModel_final_000031[[#This Row],[Whole Building:Facility Total Electric Demand Power '[W'](Hourly) ]]/1000</f>
        <v>9.2422210450556559</v>
      </c>
    </row>
    <row r="419" spans="1:3" x14ac:dyDescent="0.25">
      <c r="A419" s="9" t="s">
        <v>322</v>
      </c>
      <c r="B419" s="12">
        <v>9294.6519041633128</v>
      </c>
      <c r="C419">
        <f>SAFADModel_final_000031[[#This Row],[Whole Building:Facility Total Electric Demand Power '[W'](Hourly) ]]/1000</f>
        <v>9.2946519041633131</v>
      </c>
    </row>
    <row r="420" spans="1:3" x14ac:dyDescent="0.25">
      <c r="A420" s="9" t="s">
        <v>323</v>
      </c>
      <c r="B420" s="12">
        <v>9347.3261808639236</v>
      </c>
      <c r="C420">
        <f>SAFADModel_final_000031[[#This Row],[Whole Building:Facility Total Electric Demand Power '[W'](Hourly) ]]/1000</f>
        <v>9.3473261808639236</v>
      </c>
    </row>
    <row r="421" spans="1:3" x14ac:dyDescent="0.25">
      <c r="A421" s="9" t="s">
        <v>324</v>
      </c>
      <c r="B421" s="12">
        <v>9387.1744761853497</v>
      </c>
      <c r="C421">
        <f>SAFADModel_final_000031[[#This Row],[Whole Building:Facility Total Electric Demand Power '[W'](Hourly) ]]/1000</f>
        <v>9.3871744761853488</v>
      </c>
    </row>
    <row r="422" spans="1:3" x14ac:dyDescent="0.25">
      <c r="A422" s="9" t="s">
        <v>325</v>
      </c>
      <c r="B422" s="12">
        <v>9411.9241251105504</v>
      </c>
      <c r="C422">
        <f>SAFADModel_final_000031[[#This Row],[Whole Building:Facility Total Electric Demand Power '[W'](Hourly) ]]/1000</f>
        <v>9.4119241251105503</v>
      </c>
    </row>
    <row r="423" spans="1:3" x14ac:dyDescent="0.25">
      <c r="A423" s="9" t="s">
        <v>326</v>
      </c>
      <c r="B423" s="12">
        <v>9412.8977088986157</v>
      </c>
      <c r="C423">
        <f>SAFADModel_final_000031[[#This Row],[Whole Building:Facility Total Electric Demand Power '[W'](Hourly) ]]/1000</f>
        <v>9.4128977088986154</v>
      </c>
    </row>
    <row r="424" spans="1:3" x14ac:dyDescent="0.25">
      <c r="A424" s="9" t="s">
        <v>327</v>
      </c>
      <c r="B424" s="12">
        <v>9383.3260858103386</v>
      </c>
      <c r="C424">
        <f>SAFADModel_final_000031[[#This Row],[Whole Building:Facility Total Electric Demand Power '[W'](Hourly) ]]/1000</f>
        <v>9.3833260858103387</v>
      </c>
    </row>
    <row r="425" spans="1:3" x14ac:dyDescent="0.25">
      <c r="A425" s="9" t="s">
        <v>328</v>
      </c>
      <c r="B425" s="12">
        <v>9316.952392062869</v>
      </c>
      <c r="C425">
        <f>SAFADModel_final_000031[[#This Row],[Whole Building:Facility Total Electric Demand Power '[W'](Hourly) ]]/1000</f>
        <v>9.3169523920628698</v>
      </c>
    </row>
    <row r="426" spans="1:3" x14ac:dyDescent="0.25">
      <c r="A426" s="9" t="s">
        <v>329</v>
      </c>
      <c r="B426" s="12">
        <v>9250.0233222846036</v>
      </c>
      <c r="C426">
        <f>SAFADModel_final_000031[[#This Row],[Whole Building:Facility Total Electric Demand Power '[W'](Hourly) ]]/1000</f>
        <v>9.2500233222846031</v>
      </c>
    </row>
    <row r="427" spans="1:3" x14ac:dyDescent="0.25">
      <c r="A427" s="9" t="s">
        <v>330</v>
      </c>
      <c r="B427" s="12">
        <v>9198.0203765390143</v>
      </c>
      <c r="C427">
        <f>SAFADModel_final_000031[[#This Row],[Whole Building:Facility Total Electric Demand Power '[W'](Hourly) ]]/1000</f>
        <v>9.1980203765390147</v>
      </c>
    </row>
    <row r="428" spans="1:3" x14ac:dyDescent="0.25">
      <c r="A428" s="9" t="s">
        <v>331</v>
      </c>
      <c r="B428" s="12">
        <v>9169.9594366322563</v>
      </c>
      <c r="C428">
        <f>SAFADModel_final_000031[[#This Row],[Whole Building:Facility Total Electric Demand Power '[W'](Hourly) ]]/1000</f>
        <v>9.1699594366322561</v>
      </c>
    </row>
    <row r="429" spans="1:3" x14ac:dyDescent="0.25">
      <c r="A429" s="9" t="s">
        <v>332</v>
      </c>
      <c r="B429" s="12">
        <v>9150.4702711388127</v>
      </c>
      <c r="C429">
        <f>SAFADModel_final_000031[[#This Row],[Whole Building:Facility Total Electric Demand Power '[W'](Hourly) ]]/1000</f>
        <v>9.1504702711388131</v>
      </c>
    </row>
    <row r="430" spans="1:3" x14ac:dyDescent="0.25">
      <c r="A430" s="9" t="s">
        <v>333</v>
      </c>
      <c r="B430" s="12">
        <v>9130.2971802062439</v>
      </c>
      <c r="C430">
        <f>SAFADModel_final_000031[[#This Row],[Whole Building:Facility Total Electric Demand Power '[W'](Hourly) ]]/1000</f>
        <v>9.1302971802062434</v>
      </c>
    </row>
    <row r="431" spans="1:3" x14ac:dyDescent="0.25">
      <c r="A431" s="9" t="s">
        <v>334</v>
      </c>
      <c r="B431" s="12">
        <v>9103.9101493887047</v>
      </c>
      <c r="C431">
        <f>SAFADModel_final_000031[[#This Row],[Whole Building:Facility Total Electric Demand Power '[W'](Hourly) ]]/1000</f>
        <v>9.1039101493887049</v>
      </c>
    </row>
    <row r="432" spans="1:3" x14ac:dyDescent="0.25">
      <c r="A432" s="9" t="s">
        <v>335</v>
      </c>
      <c r="B432" s="12">
        <v>9086.0278923894093</v>
      </c>
      <c r="C432">
        <f>SAFADModel_final_000031[[#This Row],[Whole Building:Facility Total Electric Demand Power '[W'](Hourly) ]]/1000</f>
        <v>9.08602789238941</v>
      </c>
    </row>
    <row r="433" spans="1:3" x14ac:dyDescent="0.25">
      <c r="A433" s="9" t="s">
        <v>336</v>
      </c>
      <c r="B433" s="12">
        <v>9068.9394812219398</v>
      </c>
      <c r="C433">
        <f>SAFADModel_final_000031[[#This Row],[Whole Building:Facility Total Electric Demand Power '[W'](Hourly) ]]/1000</f>
        <v>9.068939481221939</v>
      </c>
    </row>
    <row r="434" spans="1:3" x14ac:dyDescent="0.25">
      <c r="A434" s="9" t="s">
        <v>337</v>
      </c>
      <c r="B434" s="12">
        <v>9062.2898689821213</v>
      </c>
      <c r="C434">
        <f>SAFADModel_final_000031[[#This Row],[Whole Building:Facility Total Electric Demand Power '[W'](Hourly) ]]/1000</f>
        <v>9.0622898689821216</v>
      </c>
    </row>
    <row r="435" spans="1:3" x14ac:dyDescent="0.25">
      <c r="A435" s="9" t="s">
        <v>338</v>
      </c>
      <c r="B435" s="12">
        <v>9061.1109766539503</v>
      </c>
      <c r="C435">
        <f>SAFADModel_final_000031[[#This Row],[Whole Building:Facility Total Electric Demand Power '[W'](Hourly) ]]/1000</f>
        <v>9.0611109766539499</v>
      </c>
    </row>
    <row r="436" spans="1:3" x14ac:dyDescent="0.25">
      <c r="A436" s="9" t="s">
        <v>339</v>
      </c>
      <c r="B436" s="12">
        <v>9038.5990529888313</v>
      </c>
      <c r="C436">
        <f>SAFADModel_final_000031[[#This Row],[Whole Building:Facility Total Electric Demand Power '[W'](Hourly) ]]/1000</f>
        <v>9.0385990529888307</v>
      </c>
    </row>
    <row r="437" spans="1:3" x14ac:dyDescent="0.25">
      <c r="A437" s="9" t="s">
        <v>340</v>
      </c>
      <c r="B437" s="12">
        <v>8982.0801669876473</v>
      </c>
      <c r="C437">
        <f>SAFADModel_final_000031[[#This Row],[Whole Building:Facility Total Electric Demand Power '[W'](Hourly) ]]/1000</f>
        <v>8.9820801669876467</v>
      </c>
    </row>
    <row r="438" spans="1:3" x14ac:dyDescent="0.25">
      <c r="A438" s="9" t="s">
        <v>341</v>
      </c>
      <c r="B438" s="12">
        <v>8924.9831966920428</v>
      </c>
      <c r="C438">
        <f>SAFADModel_final_000031[[#This Row],[Whole Building:Facility Total Electric Demand Power '[W'](Hourly) ]]/1000</f>
        <v>8.9249831966920432</v>
      </c>
    </row>
    <row r="439" spans="1:3" x14ac:dyDescent="0.25">
      <c r="A439" s="9" t="s">
        <v>342</v>
      </c>
      <c r="B439" s="12">
        <v>8929.0296867966172</v>
      </c>
      <c r="C439">
        <f>SAFADModel_final_000031[[#This Row],[Whole Building:Facility Total Electric Demand Power '[W'](Hourly) ]]/1000</f>
        <v>8.9290296867966177</v>
      </c>
    </row>
    <row r="440" spans="1:3" x14ac:dyDescent="0.25">
      <c r="A440" s="9" t="s">
        <v>343</v>
      </c>
      <c r="B440" s="12">
        <v>9051.8799945667834</v>
      </c>
      <c r="C440">
        <f>SAFADModel_final_000031[[#This Row],[Whole Building:Facility Total Electric Demand Power '[W'](Hourly) ]]/1000</f>
        <v>9.051879994566784</v>
      </c>
    </row>
    <row r="441" spans="1:3" x14ac:dyDescent="0.25">
      <c r="A441" s="9" t="s">
        <v>344</v>
      </c>
      <c r="B441" s="12">
        <v>9201.8311544693188</v>
      </c>
      <c r="C441">
        <f>SAFADModel_final_000031[[#This Row],[Whole Building:Facility Total Electric Demand Power '[W'](Hourly) ]]/1000</f>
        <v>9.2018311544693194</v>
      </c>
    </row>
    <row r="442" spans="1:3" x14ac:dyDescent="0.25">
      <c r="A442" s="9" t="s">
        <v>345</v>
      </c>
      <c r="B442" s="12">
        <v>9306.9273075872061</v>
      </c>
      <c r="C442">
        <f>SAFADModel_final_000031[[#This Row],[Whole Building:Facility Total Electric Demand Power '[W'](Hourly) ]]/1000</f>
        <v>9.3069273075872054</v>
      </c>
    </row>
    <row r="443" spans="1:3" x14ac:dyDescent="0.25">
      <c r="A443" s="9" t="s">
        <v>346</v>
      </c>
      <c r="B443" s="12">
        <v>9357.985412839922</v>
      </c>
      <c r="C443">
        <f>SAFADModel_final_000031[[#This Row],[Whole Building:Facility Total Electric Demand Power '[W'](Hourly) ]]/1000</f>
        <v>9.3579854128399216</v>
      </c>
    </row>
    <row r="444" spans="1:3" x14ac:dyDescent="0.25">
      <c r="A444" s="9" t="s">
        <v>347</v>
      </c>
      <c r="B444" s="12">
        <v>9394.6974643674894</v>
      </c>
      <c r="C444">
        <f>SAFADModel_final_000031[[#This Row],[Whole Building:Facility Total Electric Demand Power '[W'](Hourly) ]]/1000</f>
        <v>9.3946974643674892</v>
      </c>
    </row>
    <row r="445" spans="1:3" x14ac:dyDescent="0.25">
      <c r="A445" s="9" t="s">
        <v>348</v>
      </c>
      <c r="B445" s="12">
        <v>9419.6278636752832</v>
      </c>
      <c r="C445">
        <f>SAFADModel_final_000031[[#This Row],[Whole Building:Facility Total Electric Demand Power '[W'](Hourly) ]]/1000</f>
        <v>9.4196278636752826</v>
      </c>
    </row>
    <row r="446" spans="1:3" x14ac:dyDescent="0.25">
      <c r="A446" s="9" t="s">
        <v>349</v>
      </c>
      <c r="B446" s="12">
        <v>9434.9286543550643</v>
      </c>
      <c r="C446">
        <f>SAFADModel_final_000031[[#This Row],[Whole Building:Facility Total Electric Demand Power '[W'](Hourly) ]]/1000</f>
        <v>9.4349286543550637</v>
      </c>
    </row>
    <row r="447" spans="1:3" x14ac:dyDescent="0.25">
      <c r="A447" s="9" t="s">
        <v>350</v>
      </c>
      <c r="B447" s="12">
        <v>9438.5101459743546</v>
      </c>
      <c r="C447">
        <f>SAFADModel_final_000031[[#This Row],[Whole Building:Facility Total Electric Demand Power '[W'](Hourly) ]]/1000</f>
        <v>9.4385101459743552</v>
      </c>
    </row>
    <row r="448" spans="1:3" x14ac:dyDescent="0.25">
      <c r="A448" s="9" t="s">
        <v>351</v>
      </c>
      <c r="B448" s="12">
        <v>9424.4536264044145</v>
      </c>
      <c r="C448">
        <f>SAFADModel_final_000031[[#This Row],[Whole Building:Facility Total Electric Demand Power '[W'](Hourly) ]]/1000</f>
        <v>9.4244536264044143</v>
      </c>
    </row>
    <row r="449" spans="1:3" x14ac:dyDescent="0.25">
      <c r="A449" s="9" t="s">
        <v>352</v>
      </c>
      <c r="B449" s="12">
        <v>9403.2004718539247</v>
      </c>
      <c r="C449">
        <f>SAFADModel_final_000031[[#This Row],[Whole Building:Facility Total Electric Demand Power '[W'](Hourly) ]]/1000</f>
        <v>9.4032004718539248</v>
      </c>
    </row>
    <row r="450" spans="1:3" x14ac:dyDescent="0.25">
      <c r="A450" s="9" t="s">
        <v>353</v>
      </c>
      <c r="B450" s="12">
        <v>9379.2114387892234</v>
      </c>
      <c r="C450">
        <f>SAFADModel_final_000031[[#This Row],[Whole Building:Facility Total Electric Demand Power '[W'](Hourly) ]]/1000</f>
        <v>9.3792114387892234</v>
      </c>
    </row>
    <row r="451" spans="1:3" x14ac:dyDescent="0.25">
      <c r="A451" s="9" t="s">
        <v>354</v>
      </c>
      <c r="B451" s="12">
        <v>9349.760011130269</v>
      </c>
      <c r="C451">
        <f>SAFADModel_final_000031[[#This Row],[Whole Building:Facility Total Electric Demand Power '[W'](Hourly) ]]/1000</f>
        <v>9.3497600111302699</v>
      </c>
    </row>
    <row r="452" spans="1:3" x14ac:dyDescent="0.25">
      <c r="A452" s="9" t="s">
        <v>355</v>
      </c>
      <c r="B452" s="12">
        <v>9305.264473104231</v>
      </c>
      <c r="C452">
        <f>SAFADModel_final_000031[[#This Row],[Whole Building:Facility Total Electric Demand Power '[W'](Hourly) ]]/1000</f>
        <v>9.3052644731042307</v>
      </c>
    </row>
    <row r="453" spans="1:3" x14ac:dyDescent="0.25">
      <c r="A453" s="9" t="s">
        <v>356</v>
      </c>
      <c r="B453" s="12">
        <v>9236.6799173261843</v>
      </c>
      <c r="C453">
        <f>SAFADModel_final_000031[[#This Row],[Whole Building:Facility Total Electric Demand Power '[W'](Hourly) ]]/1000</f>
        <v>9.2366799173261835</v>
      </c>
    </row>
    <row r="454" spans="1:3" x14ac:dyDescent="0.25">
      <c r="A454" s="9" t="s">
        <v>357</v>
      </c>
      <c r="B454" s="12">
        <v>9183.4803494722109</v>
      </c>
      <c r="C454">
        <f>SAFADModel_final_000031[[#This Row],[Whole Building:Facility Total Electric Demand Power '[W'](Hourly) ]]/1000</f>
        <v>9.1834803494722106</v>
      </c>
    </row>
    <row r="455" spans="1:3" x14ac:dyDescent="0.25">
      <c r="A455" s="9" t="s">
        <v>358</v>
      </c>
      <c r="B455" s="12">
        <v>9113.1382270719077</v>
      </c>
      <c r="C455">
        <f>SAFADModel_final_000031[[#This Row],[Whole Building:Facility Total Electric Demand Power '[W'](Hourly) ]]/1000</f>
        <v>9.1131382270719072</v>
      </c>
    </row>
    <row r="456" spans="1:3" x14ac:dyDescent="0.25">
      <c r="A456" s="9" t="s">
        <v>359</v>
      </c>
      <c r="B456" s="12">
        <v>9033.6638378618591</v>
      </c>
      <c r="C456">
        <f>SAFADModel_final_000031[[#This Row],[Whole Building:Facility Total Electric Demand Power '[W'](Hourly) ]]/1000</f>
        <v>9.0336638378618588</v>
      </c>
    </row>
    <row r="457" spans="1:3" x14ac:dyDescent="0.25">
      <c r="A457" s="9" t="s">
        <v>360</v>
      </c>
      <c r="B457" s="12">
        <v>8982.2118972820645</v>
      </c>
      <c r="C457">
        <f>SAFADModel_final_000031[[#This Row],[Whole Building:Facility Total Electric Demand Power '[W'](Hourly) ]]/1000</f>
        <v>8.982211897282065</v>
      </c>
    </row>
    <row r="458" spans="1:3" x14ac:dyDescent="0.25">
      <c r="A458" s="9" t="s">
        <v>629</v>
      </c>
      <c r="B458" s="12">
        <v>9021.4291749904896</v>
      </c>
      <c r="C458">
        <f>SAFADModel_final_000031[[#This Row],[Whole Building:Facility Total Electric Demand Power '[W'](Hourly) ]]/1000</f>
        <v>9.0214291749904891</v>
      </c>
    </row>
    <row r="459" spans="1:3" x14ac:dyDescent="0.25">
      <c r="A459" s="9" t="s">
        <v>630</v>
      </c>
      <c r="B459" s="12">
        <v>9074.68823325212</v>
      </c>
      <c r="C459">
        <f>SAFADModel_final_000031[[#This Row],[Whole Building:Facility Total Electric Demand Power '[W'](Hourly) ]]/1000</f>
        <v>9.0746882332521199</v>
      </c>
    </row>
    <row r="460" spans="1:3" x14ac:dyDescent="0.25">
      <c r="A460" s="9" t="s">
        <v>631</v>
      </c>
      <c r="B460" s="12">
        <v>9089.4586398718002</v>
      </c>
      <c r="C460">
        <f>SAFADModel_final_000031[[#This Row],[Whole Building:Facility Total Electric Demand Power '[W'](Hourly) ]]/1000</f>
        <v>9.0894586398718005</v>
      </c>
    </row>
    <row r="461" spans="1:3" x14ac:dyDescent="0.25">
      <c r="A461" s="9" t="s">
        <v>632</v>
      </c>
      <c r="B461" s="12">
        <v>9029.7635848081718</v>
      </c>
      <c r="C461">
        <f>SAFADModel_final_000031[[#This Row],[Whole Building:Facility Total Electric Demand Power '[W'](Hourly) ]]/1000</f>
        <v>9.0297635848081725</v>
      </c>
    </row>
    <row r="462" spans="1:3" x14ac:dyDescent="0.25">
      <c r="A462" s="9" t="s">
        <v>633</v>
      </c>
      <c r="B462" s="12">
        <v>8953.1539623716999</v>
      </c>
      <c r="C462">
        <f>SAFADModel_final_000031[[#This Row],[Whole Building:Facility Total Electric Demand Power '[W'](Hourly) ]]/1000</f>
        <v>8.9531539623716991</v>
      </c>
    </row>
    <row r="463" spans="1:3" x14ac:dyDescent="0.25">
      <c r="A463" s="9" t="s">
        <v>634</v>
      </c>
      <c r="B463" s="12">
        <v>8935.7980571614262</v>
      </c>
      <c r="C463">
        <f>SAFADModel_final_000031[[#This Row],[Whole Building:Facility Total Electric Demand Power '[W'](Hourly) ]]/1000</f>
        <v>8.9357980571614259</v>
      </c>
    </row>
    <row r="464" spans="1:3" x14ac:dyDescent="0.25">
      <c r="A464" s="9" t="s">
        <v>635</v>
      </c>
      <c r="B464" s="12">
        <v>9042.1638108513489</v>
      </c>
      <c r="C464">
        <f>SAFADModel_final_000031[[#This Row],[Whole Building:Facility Total Electric Demand Power '[W'](Hourly) ]]/1000</f>
        <v>9.0421638108513491</v>
      </c>
    </row>
    <row r="465" spans="1:3" x14ac:dyDescent="0.25">
      <c r="A465" s="9" t="s">
        <v>636</v>
      </c>
      <c r="B465" s="12">
        <v>9177.5600556162444</v>
      </c>
      <c r="C465">
        <f>SAFADModel_final_000031[[#This Row],[Whole Building:Facility Total Electric Demand Power '[W'](Hourly) ]]/1000</f>
        <v>9.1775600556162438</v>
      </c>
    </row>
    <row r="466" spans="1:3" x14ac:dyDescent="0.25">
      <c r="A466" s="9" t="s">
        <v>637</v>
      </c>
      <c r="B466" s="12">
        <v>9278.1894572388101</v>
      </c>
      <c r="C466">
        <f>SAFADModel_final_000031[[#This Row],[Whole Building:Facility Total Electric Demand Power '[W'](Hourly) ]]/1000</f>
        <v>9.2781894572388097</v>
      </c>
    </row>
    <row r="467" spans="1:3" x14ac:dyDescent="0.25">
      <c r="A467" s="9" t="s">
        <v>638</v>
      </c>
      <c r="B467" s="12">
        <v>9344.7398881372228</v>
      </c>
      <c r="C467">
        <f>SAFADModel_final_000031[[#This Row],[Whole Building:Facility Total Electric Demand Power '[W'](Hourly) ]]/1000</f>
        <v>9.344739888137223</v>
      </c>
    </row>
    <row r="468" spans="1:3" x14ac:dyDescent="0.25">
      <c r="A468" s="9" t="s">
        <v>639</v>
      </c>
      <c r="B468" s="12">
        <v>9381.1157154989924</v>
      </c>
      <c r="C468">
        <f>SAFADModel_final_000031[[#This Row],[Whole Building:Facility Total Electric Demand Power '[W'](Hourly) ]]/1000</f>
        <v>9.3811157154989928</v>
      </c>
    </row>
    <row r="469" spans="1:3" x14ac:dyDescent="0.25">
      <c r="A469" s="9" t="s">
        <v>640</v>
      </c>
      <c r="B469" s="12">
        <v>9415.5191994727429</v>
      </c>
      <c r="C469">
        <f>SAFADModel_final_000031[[#This Row],[Whole Building:Facility Total Electric Demand Power '[W'](Hourly) ]]/1000</f>
        <v>9.4155191994727421</v>
      </c>
    </row>
    <row r="470" spans="1:3" x14ac:dyDescent="0.25">
      <c r="A470" s="9" t="s">
        <v>641</v>
      </c>
      <c r="B470" s="12">
        <v>9445.5043218573537</v>
      </c>
      <c r="C470">
        <f>SAFADModel_final_000031[[#This Row],[Whole Building:Facility Total Electric Demand Power '[W'](Hourly) ]]/1000</f>
        <v>9.4455043218573529</v>
      </c>
    </row>
    <row r="471" spans="1:3" x14ac:dyDescent="0.25">
      <c r="A471" s="9" t="s">
        <v>642</v>
      </c>
      <c r="B471" s="12">
        <v>9458.2623891980784</v>
      </c>
      <c r="C471">
        <f>SAFADModel_final_000031[[#This Row],[Whole Building:Facility Total Electric Demand Power '[W'](Hourly) ]]/1000</f>
        <v>9.4582623891980777</v>
      </c>
    </row>
    <row r="472" spans="1:3" x14ac:dyDescent="0.25">
      <c r="A472" s="9" t="s">
        <v>643</v>
      </c>
      <c r="B472" s="12">
        <v>9446.0709912688271</v>
      </c>
      <c r="C472">
        <f>SAFADModel_final_000031[[#This Row],[Whole Building:Facility Total Electric Demand Power '[W'](Hourly) ]]/1000</f>
        <v>9.4460709912688277</v>
      </c>
    </row>
    <row r="473" spans="1:3" x14ac:dyDescent="0.25">
      <c r="A473" s="9" t="s">
        <v>644</v>
      </c>
      <c r="B473" s="12">
        <v>9411.9855102718611</v>
      </c>
      <c r="C473">
        <f>SAFADModel_final_000031[[#This Row],[Whole Building:Facility Total Electric Demand Power '[W'](Hourly) ]]/1000</f>
        <v>9.4119855102718617</v>
      </c>
    </row>
    <row r="474" spans="1:3" x14ac:dyDescent="0.25">
      <c r="A474" s="9" t="s">
        <v>645</v>
      </c>
      <c r="B474" s="12">
        <v>9376.0266903800602</v>
      </c>
      <c r="C474">
        <f>SAFADModel_final_000031[[#This Row],[Whole Building:Facility Total Electric Demand Power '[W'](Hourly) ]]/1000</f>
        <v>9.3760266903800602</v>
      </c>
    </row>
    <row r="475" spans="1:3" x14ac:dyDescent="0.25">
      <c r="A475" s="9" t="s">
        <v>646</v>
      </c>
      <c r="B475" s="12">
        <v>9347.0153107476362</v>
      </c>
      <c r="C475">
        <f>SAFADModel_final_000031[[#This Row],[Whole Building:Facility Total Electric Demand Power '[W'](Hourly) ]]/1000</f>
        <v>9.3470153107476364</v>
      </c>
    </row>
    <row r="476" spans="1:3" x14ac:dyDescent="0.25">
      <c r="A476" s="9" t="s">
        <v>647</v>
      </c>
      <c r="B476" s="12">
        <v>9325.3585360096677</v>
      </c>
      <c r="C476">
        <f>SAFADModel_final_000031[[#This Row],[Whole Building:Facility Total Electric Demand Power '[W'](Hourly) ]]/1000</f>
        <v>9.3253585360096682</v>
      </c>
    </row>
    <row r="477" spans="1:3" x14ac:dyDescent="0.25">
      <c r="A477" s="9" t="s">
        <v>648</v>
      </c>
      <c r="B477" s="12">
        <v>9309.466469460609</v>
      </c>
      <c r="C477">
        <f>SAFADModel_final_000031[[#This Row],[Whole Building:Facility Total Electric Demand Power '[W'](Hourly) ]]/1000</f>
        <v>9.3094664694606095</v>
      </c>
    </row>
    <row r="478" spans="1:3" x14ac:dyDescent="0.25">
      <c r="A478" s="9" t="s">
        <v>649</v>
      </c>
      <c r="B478" s="12">
        <v>9292.3093463430323</v>
      </c>
      <c r="C478">
        <f>SAFADModel_final_000031[[#This Row],[Whole Building:Facility Total Electric Demand Power '[W'](Hourly) ]]/1000</f>
        <v>9.292309346343032</v>
      </c>
    </row>
    <row r="479" spans="1:3" x14ac:dyDescent="0.25">
      <c r="A479" s="9" t="s">
        <v>650</v>
      </c>
      <c r="B479" s="12">
        <v>9278.2469793017044</v>
      </c>
      <c r="C479">
        <f>SAFADModel_final_000031[[#This Row],[Whole Building:Facility Total Electric Demand Power '[W'](Hourly) ]]/1000</f>
        <v>9.2782469793017039</v>
      </c>
    </row>
    <row r="480" spans="1:3" x14ac:dyDescent="0.25">
      <c r="A480" s="9" t="s">
        <v>651</v>
      </c>
      <c r="B480" s="12">
        <v>9258.9771546490356</v>
      </c>
      <c r="C480">
        <f>SAFADModel_final_000031[[#This Row],[Whole Building:Facility Total Electric Demand Power '[W'](Hourly) ]]/1000</f>
        <v>9.2589771546490347</v>
      </c>
    </row>
    <row r="481" spans="1:3" x14ac:dyDescent="0.25">
      <c r="A481" s="9" t="s">
        <v>652</v>
      </c>
      <c r="B481" s="12">
        <v>9220.2010488715041</v>
      </c>
      <c r="C481">
        <f>SAFADModel_final_000031[[#This Row],[Whole Building:Facility Total Electric Demand Power '[W'](Hourly) ]]/1000</f>
        <v>9.2202010488715036</v>
      </c>
    </row>
    <row r="482" spans="1:3" x14ac:dyDescent="0.25">
      <c r="A482" s="9" t="s">
        <v>653</v>
      </c>
      <c r="B482" s="12">
        <v>9169.3501671494105</v>
      </c>
      <c r="C482">
        <f>SAFADModel_final_000031[[#This Row],[Whole Building:Facility Total Electric Demand Power '[W'](Hourly) ]]/1000</f>
        <v>9.1693501671494104</v>
      </c>
    </row>
    <row r="483" spans="1:3" x14ac:dyDescent="0.25">
      <c r="A483" s="9" t="s">
        <v>654</v>
      </c>
      <c r="B483" s="12">
        <v>9118.6720161455287</v>
      </c>
      <c r="C483">
        <f>SAFADModel_final_000031[[#This Row],[Whole Building:Facility Total Electric Demand Power '[W'](Hourly) ]]/1000</f>
        <v>9.1186720161455295</v>
      </c>
    </row>
    <row r="484" spans="1:3" x14ac:dyDescent="0.25">
      <c r="A484" s="9" t="s">
        <v>655</v>
      </c>
      <c r="B484" s="12">
        <v>9080.7974206282961</v>
      </c>
      <c r="C484">
        <f>SAFADModel_final_000031[[#This Row],[Whole Building:Facility Total Electric Demand Power '[W'](Hourly) ]]/1000</f>
        <v>9.0807974206282953</v>
      </c>
    </row>
    <row r="485" spans="1:3" x14ac:dyDescent="0.25">
      <c r="A485" s="9" t="s">
        <v>656</v>
      </c>
      <c r="B485" s="12">
        <v>9071.843694145522</v>
      </c>
      <c r="C485">
        <f>SAFADModel_final_000031[[#This Row],[Whole Building:Facility Total Electric Demand Power '[W'](Hourly) ]]/1000</f>
        <v>9.0718436941455227</v>
      </c>
    </row>
    <row r="486" spans="1:3" x14ac:dyDescent="0.25">
      <c r="A486" s="9" t="s">
        <v>657</v>
      </c>
      <c r="B486" s="12">
        <v>9069.014625323025</v>
      </c>
      <c r="C486">
        <f>SAFADModel_final_000031[[#This Row],[Whole Building:Facility Total Electric Demand Power '[W'](Hourly) ]]/1000</f>
        <v>9.0690146253230246</v>
      </c>
    </row>
    <row r="487" spans="1:3" x14ac:dyDescent="0.25">
      <c r="A487" s="9" t="s">
        <v>658</v>
      </c>
      <c r="B487" s="12">
        <v>9082.3525580392761</v>
      </c>
      <c r="C487">
        <f>SAFADModel_final_000031[[#This Row],[Whole Building:Facility Total Electric Demand Power '[W'](Hourly) ]]/1000</f>
        <v>9.0823525580392754</v>
      </c>
    </row>
    <row r="488" spans="1:3" x14ac:dyDescent="0.25">
      <c r="A488" s="9" t="s">
        <v>659</v>
      </c>
      <c r="B488" s="12">
        <v>9120.3507231344029</v>
      </c>
      <c r="C488">
        <f>SAFADModel_final_000031[[#This Row],[Whole Building:Facility Total Electric Demand Power '[W'](Hourly) ]]/1000</f>
        <v>9.1203507231344023</v>
      </c>
    </row>
    <row r="489" spans="1:3" x14ac:dyDescent="0.25">
      <c r="A489" s="9" t="s">
        <v>660</v>
      </c>
      <c r="B489" s="12">
        <v>9178.338464884675</v>
      </c>
      <c r="C489">
        <f>SAFADModel_final_000031[[#This Row],[Whole Building:Facility Total Electric Demand Power '[W'](Hourly) ]]/1000</f>
        <v>9.1783384648846749</v>
      </c>
    </row>
    <row r="490" spans="1:3" x14ac:dyDescent="0.25">
      <c r="A490" s="9" t="s">
        <v>661</v>
      </c>
      <c r="B490" s="12">
        <v>9247.1986712482121</v>
      </c>
      <c r="C490">
        <f>SAFADModel_final_000031[[#This Row],[Whole Building:Facility Total Electric Demand Power '[W'](Hourly) ]]/1000</f>
        <v>9.2471986712482117</v>
      </c>
    </row>
    <row r="491" spans="1:3" x14ac:dyDescent="0.25">
      <c r="A491" s="9" t="s">
        <v>662</v>
      </c>
      <c r="B491" s="12">
        <v>9318.0844750095475</v>
      </c>
      <c r="C491">
        <f>SAFADModel_final_000031[[#This Row],[Whole Building:Facility Total Electric Demand Power '[W'](Hourly) ]]/1000</f>
        <v>9.3180844750095471</v>
      </c>
    </row>
    <row r="492" spans="1:3" x14ac:dyDescent="0.25">
      <c r="A492" s="9" t="s">
        <v>663</v>
      </c>
      <c r="B492" s="12">
        <v>9375.1913406584354</v>
      </c>
      <c r="C492">
        <f>SAFADModel_final_000031[[#This Row],[Whole Building:Facility Total Electric Demand Power '[W'](Hourly) ]]/1000</f>
        <v>9.3751913406584357</v>
      </c>
    </row>
    <row r="493" spans="1:3" x14ac:dyDescent="0.25">
      <c r="A493" s="9" t="s">
        <v>664</v>
      </c>
      <c r="B493" s="12">
        <v>9418.2763591925141</v>
      </c>
      <c r="C493">
        <f>SAFADModel_final_000031[[#This Row],[Whole Building:Facility Total Electric Demand Power '[W'](Hourly) ]]/1000</f>
        <v>9.4182763591925145</v>
      </c>
    </row>
    <row r="494" spans="1:3" x14ac:dyDescent="0.25">
      <c r="A494" s="9" t="s">
        <v>665</v>
      </c>
      <c r="B494" s="12">
        <v>9451.1055672200109</v>
      </c>
      <c r="C494">
        <f>SAFADModel_final_000031[[#This Row],[Whole Building:Facility Total Electric Demand Power '[W'](Hourly) ]]/1000</f>
        <v>9.4511055672200115</v>
      </c>
    </row>
    <row r="495" spans="1:3" x14ac:dyDescent="0.25">
      <c r="A495" s="9" t="s">
        <v>666</v>
      </c>
      <c r="B495" s="12">
        <v>9463.3263245667458</v>
      </c>
      <c r="C495">
        <f>SAFADModel_final_000031[[#This Row],[Whole Building:Facility Total Electric Demand Power '[W'](Hourly) ]]/1000</f>
        <v>9.4633263245667454</v>
      </c>
    </row>
    <row r="496" spans="1:3" x14ac:dyDescent="0.25">
      <c r="A496" s="9" t="s">
        <v>667</v>
      </c>
      <c r="B496" s="12">
        <v>9456.7269690805315</v>
      </c>
      <c r="C496">
        <f>SAFADModel_final_000031[[#This Row],[Whole Building:Facility Total Electric Demand Power '[W'](Hourly) ]]/1000</f>
        <v>9.4567269690805311</v>
      </c>
    </row>
    <row r="497" spans="1:3" x14ac:dyDescent="0.25">
      <c r="A497" s="9" t="s">
        <v>668</v>
      </c>
      <c r="B497" s="12">
        <v>9437.3067300589246</v>
      </c>
      <c r="C497">
        <f>SAFADModel_final_000031[[#This Row],[Whole Building:Facility Total Electric Demand Power '[W'](Hourly) ]]/1000</f>
        <v>9.4373067300589248</v>
      </c>
    </row>
    <row r="498" spans="1:3" x14ac:dyDescent="0.25">
      <c r="A498" s="9" t="s">
        <v>669</v>
      </c>
      <c r="B498" s="12">
        <v>9409.9160874235222</v>
      </c>
      <c r="C498">
        <f>SAFADModel_final_000031[[#This Row],[Whole Building:Facility Total Electric Demand Power '[W'](Hourly) ]]/1000</f>
        <v>9.4099160874235217</v>
      </c>
    </row>
    <row r="499" spans="1:3" x14ac:dyDescent="0.25">
      <c r="A499" s="9" t="s">
        <v>670</v>
      </c>
      <c r="B499" s="12">
        <v>9376.2256164306145</v>
      </c>
      <c r="C499">
        <f>SAFADModel_final_000031[[#This Row],[Whole Building:Facility Total Electric Demand Power '[W'](Hourly) ]]/1000</f>
        <v>9.3762256164306148</v>
      </c>
    </row>
    <row r="500" spans="1:3" x14ac:dyDescent="0.25">
      <c r="A500" s="9" t="s">
        <v>671</v>
      </c>
      <c r="B500" s="12">
        <v>9337.0392453077966</v>
      </c>
      <c r="C500">
        <f>SAFADModel_final_000031[[#This Row],[Whole Building:Facility Total Electric Demand Power '[W'](Hourly) ]]/1000</f>
        <v>9.3370392453077962</v>
      </c>
    </row>
    <row r="501" spans="1:3" x14ac:dyDescent="0.25">
      <c r="A501" s="9" t="s">
        <v>672</v>
      </c>
      <c r="B501" s="12">
        <v>9298.4371127074337</v>
      </c>
      <c r="C501">
        <f>SAFADModel_final_000031[[#This Row],[Whole Building:Facility Total Electric Demand Power '[W'](Hourly) ]]/1000</f>
        <v>9.2984371127074343</v>
      </c>
    </row>
    <row r="502" spans="1:3" x14ac:dyDescent="0.25">
      <c r="A502" s="9" t="s">
        <v>673</v>
      </c>
      <c r="B502" s="12">
        <v>9262.1035959336714</v>
      </c>
      <c r="C502">
        <f>SAFADModel_final_000031[[#This Row],[Whole Building:Facility Total Electric Demand Power '[W'](Hourly) ]]/1000</f>
        <v>9.2621035959336719</v>
      </c>
    </row>
    <row r="503" spans="1:3" x14ac:dyDescent="0.25">
      <c r="A503" s="9" t="s">
        <v>674</v>
      </c>
      <c r="B503" s="12">
        <v>9220.560581229598</v>
      </c>
      <c r="C503">
        <f>SAFADModel_final_000031[[#This Row],[Whole Building:Facility Total Electric Demand Power '[W'](Hourly) ]]/1000</f>
        <v>9.2205605812295985</v>
      </c>
    </row>
    <row r="504" spans="1:3" x14ac:dyDescent="0.25">
      <c r="A504" s="9" t="s">
        <v>675</v>
      </c>
      <c r="B504" s="12">
        <v>9174.342947710109</v>
      </c>
      <c r="C504">
        <f>SAFADModel_final_000031[[#This Row],[Whole Building:Facility Total Electric Demand Power '[W'](Hourly) ]]/1000</f>
        <v>9.1743429477101088</v>
      </c>
    </row>
    <row r="505" spans="1:3" x14ac:dyDescent="0.25">
      <c r="A505" s="9" t="s">
        <v>676</v>
      </c>
      <c r="B505" s="12">
        <v>9123.9921022411017</v>
      </c>
      <c r="C505">
        <f>SAFADModel_final_000031[[#This Row],[Whole Building:Facility Total Electric Demand Power '[W'](Hourly) ]]/1000</f>
        <v>9.1239921022411021</v>
      </c>
    </row>
    <row r="506" spans="1:3" x14ac:dyDescent="0.25">
      <c r="A506" s="9" t="s">
        <v>361</v>
      </c>
      <c r="B506" s="12">
        <v>9086.0009674394132</v>
      </c>
      <c r="C506">
        <f>SAFADModel_final_000031[[#This Row],[Whole Building:Facility Total Electric Demand Power '[W'](Hourly) ]]/1000</f>
        <v>9.0860009674394124</v>
      </c>
    </row>
    <row r="507" spans="1:3" x14ac:dyDescent="0.25">
      <c r="A507" s="9" t="s">
        <v>362</v>
      </c>
      <c r="B507" s="12">
        <v>9044.3674388486925</v>
      </c>
      <c r="C507">
        <f>SAFADModel_final_000031[[#This Row],[Whole Building:Facility Total Electric Demand Power '[W'](Hourly) ]]/1000</f>
        <v>9.0443674388486919</v>
      </c>
    </row>
    <row r="508" spans="1:3" x14ac:dyDescent="0.25">
      <c r="A508" s="9" t="s">
        <v>363</v>
      </c>
      <c r="B508" s="12">
        <v>9015.4534232175338</v>
      </c>
      <c r="C508">
        <f>SAFADModel_final_000031[[#This Row],[Whole Building:Facility Total Electric Demand Power '[W'](Hourly) ]]/1000</f>
        <v>9.015453423217533</v>
      </c>
    </row>
    <row r="509" spans="1:3" x14ac:dyDescent="0.25">
      <c r="A509" s="9" t="s">
        <v>364</v>
      </c>
      <c r="B509" s="12">
        <v>9004.1788908002636</v>
      </c>
      <c r="C509">
        <f>SAFADModel_final_000031[[#This Row],[Whole Building:Facility Total Electric Demand Power '[W'](Hourly) ]]/1000</f>
        <v>9.0041788908002633</v>
      </c>
    </row>
    <row r="510" spans="1:3" x14ac:dyDescent="0.25">
      <c r="A510" s="9" t="s">
        <v>365</v>
      </c>
      <c r="B510" s="12">
        <v>8988.3546664146816</v>
      </c>
      <c r="C510">
        <f>SAFADModel_final_000031[[#This Row],[Whole Building:Facility Total Electric Demand Power '[W'](Hourly) ]]/1000</f>
        <v>8.9883546664146809</v>
      </c>
    </row>
    <row r="511" spans="1:3" x14ac:dyDescent="0.25">
      <c r="A511" s="9" t="s">
        <v>366</v>
      </c>
      <c r="B511" s="12">
        <v>9011.537330331068</v>
      </c>
      <c r="C511">
        <f>SAFADModel_final_000031[[#This Row],[Whole Building:Facility Total Electric Demand Power '[W'](Hourly) ]]/1000</f>
        <v>9.011537330331068</v>
      </c>
    </row>
    <row r="512" spans="1:3" x14ac:dyDescent="0.25">
      <c r="A512" s="9" t="s">
        <v>367</v>
      </c>
      <c r="B512" s="12">
        <v>9105.1481642138879</v>
      </c>
      <c r="C512">
        <f>SAFADModel_final_000031[[#This Row],[Whole Building:Facility Total Electric Demand Power '[W'](Hourly) ]]/1000</f>
        <v>9.1051481642138885</v>
      </c>
    </row>
    <row r="513" spans="1:3" x14ac:dyDescent="0.25">
      <c r="A513" s="9" t="s">
        <v>368</v>
      </c>
      <c r="B513" s="12">
        <v>32924.406967010771</v>
      </c>
      <c r="C513">
        <f>SAFADModel_final_000031[[#This Row],[Whole Building:Facility Total Electric Demand Power '[W'](Hourly) ]]/1000</f>
        <v>32.924406967010768</v>
      </c>
    </row>
    <row r="514" spans="1:3" x14ac:dyDescent="0.25">
      <c r="A514" s="9" t="s">
        <v>369</v>
      </c>
      <c r="B514" s="12">
        <v>94863.319407098636</v>
      </c>
      <c r="C514">
        <f>SAFADModel_final_000031[[#This Row],[Whole Building:Facility Total Electric Demand Power '[W'](Hourly) ]]/1000</f>
        <v>94.863319407098629</v>
      </c>
    </row>
    <row r="515" spans="1:3" x14ac:dyDescent="0.25">
      <c r="A515" s="9" t="s">
        <v>370</v>
      </c>
      <c r="B515" s="12">
        <v>158212.27735347455</v>
      </c>
      <c r="C515">
        <f>SAFADModel_final_000031[[#This Row],[Whole Building:Facility Total Electric Demand Power '[W'](Hourly) ]]/1000</f>
        <v>158.21227735347455</v>
      </c>
    </row>
    <row r="516" spans="1:3" x14ac:dyDescent="0.25">
      <c r="A516" s="9" t="s">
        <v>371</v>
      </c>
      <c r="B516" s="12">
        <v>155401.27811160361</v>
      </c>
      <c r="C516">
        <f>SAFADModel_final_000031[[#This Row],[Whole Building:Facility Total Electric Demand Power '[W'](Hourly) ]]/1000</f>
        <v>155.4012781116036</v>
      </c>
    </row>
    <row r="517" spans="1:3" x14ac:dyDescent="0.25">
      <c r="A517" s="9" t="s">
        <v>372</v>
      </c>
      <c r="B517" s="12">
        <v>197325.63347578506</v>
      </c>
      <c r="C517">
        <f>SAFADModel_final_000031[[#This Row],[Whole Building:Facility Total Electric Demand Power '[W'](Hourly) ]]/1000</f>
        <v>197.32563347578505</v>
      </c>
    </row>
    <row r="518" spans="1:3" x14ac:dyDescent="0.25">
      <c r="A518" s="9" t="s">
        <v>373</v>
      </c>
      <c r="B518" s="12">
        <v>195701.78436268916</v>
      </c>
      <c r="C518">
        <f>SAFADModel_final_000031[[#This Row],[Whole Building:Facility Total Electric Demand Power '[W'](Hourly) ]]/1000</f>
        <v>195.70178436268915</v>
      </c>
    </row>
    <row r="519" spans="1:3" x14ac:dyDescent="0.25">
      <c r="A519" s="9" t="s">
        <v>374</v>
      </c>
      <c r="B519" s="12">
        <v>196257.36950704432</v>
      </c>
      <c r="C519">
        <f>SAFADModel_final_000031[[#This Row],[Whole Building:Facility Total Electric Demand Power '[W'](Hourly) ]]/1000</f>
        <v>196.25736950704433</v>
      </c>
    </row>
    <row r="520" spans="1:3" x14ac:dyDescent="0.25">
      <c r="A520" s="9" t="s">
        <v>375</v>
      </c>
      <c r="B520" s="12">
        <v>202521.64873780994</v>
      </c>
      <c r="C520">
        <f>SAFADModel_final_000031[[#This Row],[Whole Building:Facility Total Electric Demand Power '[W'](Hourly) ]]/1000</f>
        <v>202.52164873780995</v>
      </c>
    </row>
    <row r="521" spans="1:3" x14ac:dyDescent="0.25">
      <c r="A521" s="9" t="s">
        <v>376</v>
      </c>
      <c r="B521" s="12">
        <v>191649.56455024277</v>
      </c>
      <c r="C521">
        <f>SAFADModel_final_000031[[#This Row],[Whole Building:Facility Total Electric Demand Power '[W'](Hourly) ]]/1000</f>
        <v>191.64956455024276</v>
      </c>
    </row>
    <row r="522" spans="1:3" x14ac:dyDescent="0.25">
      <c r="A522" s="9" t="s">
        <v>377</v>
      </c>
      <c r="B522" s="12">
        <v>173236.2548872992</v>
      </c>
      <c r="C522">
        <f>SAFADModel_final_000031[[#This Row],[Whole Building:Facility Total Electric Demand Power '[W'](Hourly) ]]/1000</f>
        <v>173.2362548872992</v>
      </c>
    </row>
    <row r="523" spans="1:3" x14ac:dyDescent="0.25">
      <c r="A523" s="9" t="s">
        <v>378</v>
      </c>
      <c r="B523" s="12">
        <v>60838.8246082552</v>
      </c>
      <c r="C523">
        <f>SAFADModel_final_000031[[#This Row],[Whole Building:Facility Total Electric Demand Power '[W'](Hourly) ]]/1000</f>
        <v>60.838824608255202</v>
      </c>
    </row>
    <row r="524" spans="1:3" x14ac:dyDescent="0.25">
      <c r="A524" s="9" t="s">
        <v>379</v>
      </c>
      <c r="B524" s="12">
        <v>29979.668001060531</v>
      </c>
      <c r="C524">
        <f>SAFADModel_final_000031[[#This Row],[Whole Building:Facility Total Electric Demand Power '[W'](Hourly) ]]/1000</f>
        <v>29.979668001060531</v>
      </c>
    </row>
    <row r="525" spans="1:3" x14ac:dyDescent="0.25">
      <c r="A525" s="9" t="s">
        <v>380</v>
      </c>
      <c r="B525" s="12">
        <v>12337.810601667128</v>
      </c>
      <c r="C525">
        <f>SAFADModel_final_000031[[#This Row],[Whole Building:Facility Total Electric Demand Power '[W'](Hourly) ]]/1000</f>
        <v>12.337810601667128</v>
      </c>
    </row>
    <row r="526" spans="1:3" x14ac:dyDescent="0.25">
      <c r="A526" s="9" t="s">
        <v>381</v>
      </c>
      <c r="B526" s="12">
        <v>9530.0164961734863</v>
      </c>
      <c r="C526">
        <f>SAFADModel_final_000031[[#This Row],[Whole Building:Facility Total Electric Demand Power '[W'](Hourly) ]]/1000</f>
        <v>9.5300164961734861</v>
      </c>
    </row>
    <row r="527" spans="1:3" x14ac:dyDescent="0.25">
      <c r="A527" s="9" t="s">
        <v>382</v>
      </c>
      <c r="B527" s="12">
        <v>9080.7026372478413</v>
      </c>
      <c r="C527">
        <f>SAFADModel_final_000031[[#This Row],[Whole Building:Facility Total Electric Demand Power '[W'](Hourly) ]]/1000</f>
        <v>9.0807026372478408</v>
      </c>
    </row>
    <row r="528" spans="1:3" x14ac:dyDescent="0.25">
      <c r="A528" s="9" t="s">
        <v>383</v>
      </c>
      <c r="B528" s="12">
        <v>9053.6204814316243</v>
      </c>
      <c r="C528">
        <f>SAFADModel_final_000031[[#This Row],[Whole Building:Facility Total Electric Demand Power '[W'](Hourly) ]]/1000</f>
        <v>9.0536204814316239</v>
      </c>
    </row>
    <row r="529" spans="1:3" x14ac:dyDescent="0.25">
      <c r="A529" s="9" t="s">
        <v>384</v>
      </c>
      <c r="B529" s="12">
        <v>9038.0674964944556</v>
      </c>
      <c r="C529">
        <f>SAFADModel_final_000031[[#This Row],[Whole Building:Facility Total Electric Demand Power '[W'](Hourly) ]]/1000</f>
        <v>9.0380674964944561</v>
      </c>
    </row>
    <row r="530" spans="1:3" x14ac:dyDescent="0.25">
      <c r="A530" s="9" t="s">
        <v>385</v>
      </c>
      <c r="B530" s="12">
        <v>9032.4534157372636</v>
      </c>
      <c r="C530">
        <f>SAFADModel_final_000031[[#This Row],[Whole Building:Facility Total Electric Demand Power '[W'](Hourly) ]]/1000</f>
        <v>9.0324534157372636</v>
      </c>
    </row>
    <row r="531" spans="1:3" x14ac:dyDescent="0.25">
      <c r="A531" s="9" t="s">
        <v>386</v>
      </c>
      <c r="B531" s="12">
        <v>9028.0602656040792</v>
      </c>
      <c r="C531">
        <f>SAFADModel_final_000031[[#This Row],[Whole Building:Facility Total Electric Demand Power '[W'](Hourly) ]]/1000</f>
        <v>9.0280602656040791</v>
      </c>
    </row>
    <row r="532" spans="1:3" x14ac:dyDescent="0.25">
      <c r="A532" s="9" t="s">
        <v>387</v>
      </c>
      <c r="B532" s="12">
        <v>8982.4653393378758</v>
      </c>
      <c r="C532">
        <f>SAFADModel_final_000031[[#This Row],[Whole Building:Facility Total Electric Demand Power '[W'](Hourly) ]]/1000</f>
        <v>8.9824653393378764</v>
      </c>
    </row>
    <row r="533" spans="1:3" x14ac:dyDescent="0.25">
      <c r="A533" s="9" t="s">
        <v>388</v>
      </c>
      <c r="B533" s="12">
        <v>8881.2304585611546</v>
      </c>
      <c r="C533">
        <f>SAFADModel_final_000031[[#This Row],[Whole Building:Facility Total Electric Demand Power '[W'](Hourly) ]]/1000</f>
        <v>8.8812304585611539</v>
      </c>
    </row>
    <row r="534" spans="1:3" x14ac:dyDescent="0.25">
      <c r="A534" s="9" t="s">
        <v>389</v>
      </c>
      <c r="B534" s="12">
        <v>8776.0605141251453</v>
      </c>
      <c r="C534">
        <f>SAFADModel_final_000031[[#This Row],[Whole Building:Facility Total Electric Demand Power '[W'](Hourly) ]]/1000</f>
        <v>8.7760605141251453</v>
      </c>
    </row>
    <row r="535" spans="1:3" x14ac:dyDescent="0.25">
      <c r="A535" s="9" t="s">
        <v>390</v>
      </c>
      <c r="B535" s="12">
        <v>8748.7297283271673</v>
      </c>
      <c r="C535">
        <f>SAFADModel_final_000031[[#This Row],[Whole Building:Facility Total Electric Demand Power '[W'](Hourly) ]]/1000</f>
        <v>8.7487297283271666</v>
      </c>
    </row>
    <row r="536" spans="1:3" x14ac:dyDescent="0.25">
      <c r="A536" s="9" t="s">
        <v>391</v>
      </c>
      <c r="B536" s="12">
        <v>8890.6754772963304</v>
      </c>
      <c r="C536">
        <f>SAFADModel_final_000031[[#This Row],[Whole Building:Facility Total Electric Demand Power '[W'](Hourly) ]]/1000</f>
        <v>8.8906754772963303</v>
      </c>
    </row>
    <row r="537" spans="1:3" x14ac:dyDescent="0.25">
      <c r="A537" s="9" t="s">
        <v>392</v>
      </c>
      <c r="B537" s="12">
        <v>22572.82027623443</v>
      </c>
      <c r="C537">
        <f>SAFADModel_final_000031[[#This Row],[Whole Building:Facility Total Electric Demand Power '[W'](Hourly) ]]/1000</f>
        <v>22.572820276234431</v>
      </c>
    </row>
    <row r="538" spans="1:3" x14ac:dyDescent="0.25">
      <c r="A538" s="9" t="s">
        <v>393</v>
      </c>
      <c r="B538" s="12">
        <v>116545.08651860431</v>
      </c>
      <c r="C538">
        <f>SAFADModel_final_000031[[#This Row],[Whole Building:Facility Total Electric Demand Power '[W'](Hourly) ]]/1000</f>
        <v>116.54508651860431</v>
      </c>
    </row>
    <row r="539" spans="1:3" x14ac:dyDescent="0.25">
      <c r="A539" s="9" t="s">
        <v>394</v>
      </c>
      <c r="B539" s="12">
        <v>160880.72733704332</v>
      </c>
      <c r="C539">
        <f>SAFADModel_final_000031[[#This Row],[Whole Building:Facility Total Electric Demand Power '[W'](Hourly) ]]/1000</f>
        <v>160.88072733704331</v>
      </c>
    </row>
    <row r="540" spans="1:3" x14ac:dyDescent="0.25">
      <c r="A540" s="9" t="s">
        <v>395</v>
      </c>
      <c r="B540" s="12">
        <v>174131.2768557134</v>
      </c>
      <c r="C540">
        <f>SAFADModel_final_000031[[#This Row],[Whole Building:Facility Total Electric Demand Power '[W'](Hourly) ]]/1000</f>
        <v>174.13127685571339</v>
      </c>
    </row>
    <row r="541" spans="1:3" x14ac:dyDescent="0.25">
      <c r="A541" s="9" t="s">
        <v>396</v>
      </c>
      <c r="B541" s="12">
        <v>193538.46419374642</v>
      </c>
      <c r="C541">
        <f>SAFADModel_final_000031[[#This Row],[Whole Building:Facility Total Electric Demand Power '[W'](Hourly) ]]/1000</f>
        <v>193.53846419374642</v>
      </c>
    </row>
    <row r="542" spans="1:3" x14ac:dyDescent="0.25">
      <c r="A542" s="9" t="s">
        <v>397</v>
      </c>
      <c r="B542" s="12">
        <v>190033.3943392341</v>
      </c>
      <c r="C542">
        <f>SAFADModel_final_000031[[#This Row],[Whole Building:Facility Total Electric Demand Power '[W'](Hourly) ]]/1000</f>
        <v>190.03339433923409</v>
      </c>
    </row>
    <row r="543" spans="1:3" x14ac:dyDescent="0.25">
      <c r="A543" s="9" t="s">
        <v>398</v>
      </c>
      <c r="B543" s="12">
        <v>212725.54813578291</v>
      </c>
      <c r="C543">
        <f>SAFADModel_final_000031[[#This Row],[Whole Building:Facility Total Electric Demand Power '[W'](Hourly) ]]/1000</f>
        <v>212.7255481357829</v>
      </c>
    </row>
    <row r="544" spans="1:3" x14ac:dyDescent="0.25">
      <c r="A544" s="9" t="s">
        <v>399</v>
      </c>
      <c r="B544" s="12">
        <v>207330.93537396149</v>
      </c>
      <c r="C544">
        <f>SAFADModel_final_000031[[#This Row],[Whole Building:Facility Total Electric Demand Power '[W'](Hourly) ]]/1000</f>
        <v>207.33093537396149</v>
      </c>
    </row>
    <row r="545" spans="1:3" x14ac:dyDescent="0.25">
      <c r="A545" s="9" t="s">
        <v>400</v>
      </c>
      <c r="B545" s="12">
        <v>204647.91474461692</v>
      </c>
      <c r="C545">
        <f>SAFADModel_final_000031[[#This Row],[Whole Building:Facility Total Electric Demand Power '[W'](Hourly) ]]/1000</f>
        <v>204.64791474461691</v>
      </c>
    </row>
    <row r="546" spans="1:3" x14ac:dyDescent="0.25">
      <c r="A546" s="9" t="s">
        <v>401</v>
      </c>
      <c r="B546" s="12">
        <v>178699.96605091603</v>
      </c>
      <c r="C546">
        <f>SAFADModel_final_000031[[#This Row],[Whole Building:Facility Total Electric Demand Power '[W'](Hourly) ]]/1000</f>
        <v>178.69996605091603</v>
      </c>
    </row>
    <row r="547" spans="1:3" x14ac:dyDescent="0.25">
      <c r="A547" s="9" t="s">
        <v>402</v>
      </c>
      <c r="B547" s="12">
        <v>119344.77274645795</v>
      </c>
      <c r="C547">
        <f>SAFADModel_final_000031[[#This Row],[Whole Building:Facility Total Electric Demand Power '[W'](Hourly) ]]/1000</f>
        <v>119.34477274645795</v>
      </c>
    </row>
    <row r="548" spans="1:3" x14ac:dyDescent="0.25">
      <c r="A548" s="9" t="s">
        <v>403</v>
      </c>
      <c r="B548" s="12">
        <v>80397.550739669372</v>
      </c>
      <c r="C548">
        <f>SAFADModel_final_000031[[#This Row],[Whole Building:Facility Total Electric Demand Power '[W'](Hourly) ]]/1000</f>
        <v>80.39755073966937</v>
      </c>
    </row>
    <row r="549" spans="1:3" x14ac:dyDescent="0.25">
      <c r="A549" s="9" t="s">
        <v>404</v>
      </c>
      <c r="B549" s="12">
        <v>48825.854656794523</v>
      </c>
      <c r="C549">
        <f>SAFADModel_final_000031[[#This Row],[Whole Building:Facility Total Electric Demand Power '[W'](Hourly) ]]/1000</f>
        <v>48.825854656794526</v>
      </c>
    </row>
    <row r="550" spans="1:3" x14ac:dyDescent="0.25">
      <c r="A550" s="9" t="s">
        <v>405</v>
      </c>
      <c r="B550" s="12">
        <v>9268.2240270102684</v>
      </c>
      <c r="C550">
        <f>SAFADModel_final_000031[[#This Row],[Whole Building:Facility Total Electric Demand Power '[W'](Hourly) ]]/1000</f>
        <v>9.2682240270102678</v>
      </c>
    </row>
    <row r="551" spans="1:3" x14ac:dyDescent="0.25">
      <c r="A551" s="9" t="s">
        <v>406</v>
      </c>
      <c r="B551" s="12">
        <v>9224.2901625369213</v>
      </c>
      <c r="C551">
        <f>SAFADModel_final_000031[[#This Row],[Whole Building:Facility Total Electric Demand Power '[W'](Hourly) ]]/1000</f>
        <v>9.2242901625369207</v>
      </c>
    </row>
    <row r="552" spans="1:3" x14ac:dyDescent="0.25">
      <c r="A552" s="9" t="s">
        <v>407</v>
      </c>
      <c r="B552" s="12">
        <v>9202.3635136610174</v>
      </c>
      <c r="C552">
        <f>SAFADModel_final_000031[[#This Row],[Whole Building:Facility Total Electric Demand Power '[W'](Hourly) ]]/1000</f>
        <v>9.2023635136610178</v>
      </c>
    </row>
    <row r="553" spans="1:3" x14ac:dyDescent="0.25">
      <c r="A553" s="9" t="s">
        <v>408</v>
      </c>
      <c r="B553" s="12">
        <v>9186.1212006408041</v>
      </c>
      <c r="C553">
        <f>SAFADModel_final_000031[[#This Row],[Whole Building:Facility Total Electric Demand Power '[W'](Hourly) ]]/1000</f>
        <v>9.1861212006408035</v>
      </c>
    </row>
    <row r="554" spans="1:3" x14ac:dyDescent="0.25">
      <c r="A554" s="9" t="s">
        <v>409</v>
      </c>
      <c r="B554" s="12">
        <v>9169.9276187295345</v>
      </c>
      <c r="C554">
        <f>SAFADModel_final_000031[[#This Row],[Whole Building:Facility Total Electric Demand Power '[W'](Hourly) ]]/1000</f>
        <v>9.1699276187295347</v>
      </c>
    </row>
    <row r="555" spans="1:3" x14ac:dyDescent="0.25">
      <c r="A555" s="9" t="s">
        <v>410</v>
      </c>
      <c r="B555" s="12">
        <v>9153.1677115701877</v>
      </c>
      <c r="C555">
        <f>SAFADModel_final_000031[[#This Row],[Whole Building:Facility Total Electric Demand Power '[W'](Hourly) ]]/1000</f>
        <v>9.1531677115701875</v>
      </c>
    </row>
    <row r="556" spans="1:3" x14ac:dyDescent="0.25">
      <c r="A556" s="9" t="s">
        <v>411</v>
      </c>
      <c r="B556" s="12">
        <v>9131.4288114552564</v>
      </c>
      <c r="C556">
        <f>SAFADModel_final_000031[[#This Row],[Whole Building:Facility Total Electric Demand Power '[W'](Hourly) ]]/1000</f>
        <v>9.1314288114552564</v>
      </c>
    </row>
    <row r="557" spans="1:3" x14ac:dyDescent="0.25">
      <c r="A557" s="9" t="s">
        <v>412</v>
      </c>
      <c r="B557" s="12">
        <v>9102.7939615770738</v>
      </c>
      <c r="C557">
        <f>SAFADModel_final_000031[[#This Row],[Whole Building:Facility Total Electric Demand Power '[W'](Hourly) ]]/1000</f>
        <v>9.1027939615770741</v>
      </c>
    </row>
    <row r="558" spans="1:3" x14ac:dyDescent="0.25">
      <c r="A558" s="9" t="s">
        <v>413</v>
      </c>
      <c r="B558" s="12">
        <v>9069.670079071002</v>
      </c>
      <c r="C558">
        <f>SAFADModel_final_000031[[#This Row],[Whole Building:Facility Total Electric Demand Power '[W'](Hourly) ]]/1000</f>
        <v>9.0696700790710025</v>
      </c>
    </row>
    <row r="559" spans="1:3" x14ac:dyDescent="0.25">
      <c r="A559" s="9" t="s">
        <v>414</v>
      </c>
      <c r="B559" s="12">
        <v>9078.244854259583</v>
      </c>
      <c r="C559">
        <f>SAFADModel_final_000031[[#This Row],[Whole Building:Facility Total Electric Demand Power '[W'](Hourly) ]]/1000</f>
        <v>9.0782448542595837</v>
      </c>
    </row>
    <row r="560" spans="1:3" x14ac:dyDescent="0.25">
      <c r="A560" s="9" t="s">
        <v>415</v>
      </c>
      <c r="B560" s="12">
        <v>9155.7607816118834</v>
      </c>
      <c r="C560">
        <f>SAFADModel_final_000031[[#This Row],[Whole Building:Facility Total Electric Demand Power '[W'](Hourly) ]]/1000</f>
        <v>9.1557607816118836</v>
      </c>
    </row>
    <row r="561" spans="1:3" x14ac:dyDescent="0.25">
      <c r="A561" s="9" t="s">
        <v>416</v>
      </c>
      <c r="B561" s="12">
        <v>27462.919917221774</v>
      </c>
      <c r="C561">
        <f>SAFADModel_final_000031[[#This Row],[Whole Building:Facility Total Electric Demand Power '[W'](Hourly) ]]/1000</f>
        <v>27.462919917221775</v>
      </c>
    </row>
    <row r="562" spans="1:3" x14ac:dyDescent="0.25">
      <c r="A562" s="9" t="s">
        <v>417</v>
      </c>
      <c r="B562" s="12">
        <v>122310.06524094194</v>
      </c>
      <c r="C562">
        <f>SAFADModel_final_000031[[#This Row],[Whole Building:Facility Total Electric Demand Power '[W'](Hourly) ]]/1000</f>
        <v>122.31006524094194</v>
      </c>
    </row>
    <row r="563" spans="1:3" x14ac:dyDescent="0.25">
      <c r="A563" s="9" t="s">
        <v>418</v>
      </c>
      <c r="B563" s="12">
        <v>159922.15344179969</v>
      </c>
      <c r="C563">
        <f>SAFADModel_final_000031[[#This Row],[Whole Building:Facility Total Electric Demand Power '[W'](Hourly) ]]/1000</f>
        <v>159.92215344179968</v>
      </c>
    </row>
    <row r="564" spans="1:3" x14ac:dyDescent="0.25">
      <c r="A564" s="9" t="s">
        <v>419</v>
      </c>
      <c r="B564" s="12">
        <v>181553.00784831261</v>
      </c>
      <c r="C564">
        <f>SAFADModel_final_000031[[#This Row],[Whole Building:Facility Total Electric Demand Power '[W'](Hourly) ]]/1000</f>
        <v>181.5530078483126</v>
      </c>
    </row>
    <row r="565" spans="1:3" x14ac:dyDescent="0.25">
      <c r="A565" s="9" t="s">
        <v>420</v>
      </c>
      <c r="B565" s="12">
        <v>208424.00490149637</v>
      </c>
      <c r="C565">
        <f>SAFADModel_final_000031[[#This Row],[Whole Building:Facility Total Electric Demand Power '[W'](Hourly) ]]/1000</f>
        <v>208.42400490149637</v>
      </c>
    </row>
    <row r="566" spans="1:3" x14ac:dyDescent="0.25">
      <c r="A566" s="9" t="s">
        <v>421</v>
      </c>
      <c r="B566" s="12">
        <v>206349.22219162399</v>
      </c>
      <c r="C566">
        <f>SAFADModel_final_000031[[#This Row],[Whole Building:Facility Total Electric Demand Power '[W'](Hourly) ]]/1000</f>
        <v>206.34922219162399</v>
      </c>
    </row>
    <row r="567" spans="1:3" x14ac:dyDescent="0.25">
      <c r="A567" s="9" t="s">
        <v>422</v>
      </c>
      <c r="B567" s="12">
        <v>197010.52939643009</v>
      </c>
      <c r="C567">
        <f>SAFADModel_final_000031[[#This Row],[Whole Building:Facility Total Electric Demand Power '[W'](Hourly) ]]/1000</f>
        <v>197.01052939643009</v>
      </c>
    </row>
    <row r="568" spans="1:3" x14ac:dyDescent="0.25">
      <c r="A568" s="9" t="s">
        <v>423</v>
      </c>
      <c r="B568" s="12">
        <v>204113.93897373881</v>
      </c>
      <c r="C568">
        <f>SAFADModel_final_000031[[#This Row],[Whole Building:Facility Total Electric Demand Power '[W'](Hourly) ]]/1000</f>
        <v>204.11393897373881</v>
      </c>
    </row>
    <row r="569" spans="1:3" x14ac:dyDescent="0.25">
      <c r="A569" s="9" t="s">
        <v>424</v>
      </c>
      <c r="B569" s="12">
        <v>182886.27801453453</v>
      </c>
      <c r="C569">
        <f>SAFADModel_final_000031[[#This Row],[Whole Building:Facility Total Electric Demand Power '[W'](Hourly) ]]/1000</f>
        <v>182.88627801453453</v>
      </c>
    </row>
    <row r="570" spans="1:3" x14ac:dyDescent="0.25">
      <c r="A570" s="9" t="s">
        <v>425</v>
      </c>
      <c r="B570" s="12">
        <v>121144.12327706174</v>
      </c>
      <c r="C570">
        <f>SAFADModel_final_000031[[#This Row],[Whole Building:Facility Total Electric Demand Power '[W'](Hourly) ]]/1000</f>
        <v>121.14412327706174</v>
      </c>
    </row>
    <row r="571" spans="1:3" x14ac:dyDescent="0.25">
      <c r="A571" s="9" t="s">
        <v>426</v>
      </c>
      <c r="B571" s="12">
        <v>56771.239991295508</v>
      </c>
      <c r="C571">
        <f>SAFADModel_final_000031[[#This Row],[Whole Building:Facility Total Electric Demand Power '[W'](Hourly) ]]/1000</f>
        <v>56.771239991295509</v>
      </c>
    </row>
    <row r="572" spans="1:3" x14ac:dyDescent="0.25">
      <c r="A572" s="9" t="s">
        <v>427</v>
      </c>
      <c r="B572" s="12">
        <v>25426.505126566011</v>
      </c>
      <c r="C572">
        <f>SAFADModel_final_000031[[#This Row],[Whole Building:Facility Total Electric Demand Power '[W'](Hourly) ]]/1000</f>
        <v>25.42650512656601</v>
      </c>
    </row>
    <row r="573" spans="1:3" x14ac:dyDescent="0.25">
      <c r="A573" s="9" t="s">
        <v>428</v>
      </c>
      <c r="B573" s="12">
        <v>10114.691307420713</v>
      </c>
      <c r="C573">
        <f>SAFADModel_final_000031[[#This Row],[Whole Building:Facility Total Electric Demand Power '[W'](Hourly) ]]/1000</f>
        <v>10.114691307420713</v>
      </c>
    </row>
    <row r="574" spans="1:3" x14ac:dyDescent="0.25">
      <c r="A574" s="9" t="s">
        <v>429</v>
      </c>
      <c r="B574" s="12">
        <v>9679.0009584896925</v>
      </c>
      <c r="C574">
        <f>SAFADModel_final_000031[[#This Row],[Whole Building:Facility Total Electric Demand Power '[W'](Hourly) ]]/1000</f>
        <v>9.6790009584896932</v>
      </c>
    </row>
    <row r="575" spans="1:3" x14ac:dyDescent="0.25">
      <c r="A575" s="9" t="s">
        <v>430</v>
      </c>
      <c r="B575" s="12">
        <v>9242.9087344878517</v>
      </c>
      <c r="C575">
        <f>SAFADModel_final_000031[[#This Row],[Whole Building:Facility Total Electric Demand Power '[W'](Hourly) ]]/1000</f>
        <v>9.2429087344878518</v>
      </c>
    </row>
    <row r="576" spans="1:3" x14ac:dyDescent="0.25">
      <c r="A576" s="9" t="s">
        <v>431</v>
      </c>
      <c r="B576" s="12">
        <v>9218.3668040785324</v>
      </c>
      <c r="C576">
        <f>SAFADModel_final_000031[[#This Row],[Whole Building:Facility Total Electric Demand Power '[W'](Hourly) ]]/1000</f>
        <v>9.2183668040785331</v>
      </c>
    </row>
    <row r="577" spans="1:3" x14ac:dyDescent="0.25">
      <c r="A577" s="9" t="s">
        <v>432</v>
      </c>
      <c r="B577" s="12">
        <v>9195.5049025831468</v>
      </c>
      <c r="C577">
        <f>SAFADModel_final_000031[[#This Row],[Whole Building:Facility Total Electric Demand Power '[W'](Hourly) ]]/1000</f>
        <v>9.1955049025831475</v>
      </c>
    </row>
    <row r="578" spans="1:3" x14ac:dyDescent="0.25">
      <c r="A578" s="9" t="s">
        <v>433</v>
      </c>
      <c r="B578" s="12">
        <v>9172.6971004983916</v>
      </c>
      <c r="C578">
        <f>SAFADModel_final_000031[[#This Row],[Whole Building:Facility Total Electric Demand Power '[W'](Hourly) ]]/1000</f>
        <v>9.1726971004983913</v>
      </c>
    </row>
    <row r="579" spans="1:3" x14ac:dyDescent="0.25">
      <c r="A579" s="9" t="s">
        <v>434</v>
      </c>
      <c r="B579" s="12">
        <v>9160.8112269670019</v>
      </c>
      <c r="C579">
        <f>SAFADModel_final_000031[[#This Row],[Whole Building:Facility Total Electric Demand Power '[W'](Hourly) ]]/1000</f>
        <v>9.1608112269670023</v>
      </c>
    </row>
    <row r="580" spans="1:3" x14ac:dyDescent="0.25">
      <c r="A580" s="9" t="s">
        <v>435</v>
      </c>
      <c r="B580" s="12">
        <v>9122.639650179095</v>
      </c>
      <c r="C580">
        <f>SAFADModel_final_000031[[#This Row],[Whole Building:Facility Total Electric Demand Power '[W'](Hourly) ]]/1000</f>
        <v>9.1226396501790958</v>
      </c>
    </row>
    <row r="581" spans="1:3" x14ac:dyDescent="0.25">
      <c r="A581" s="9" t="s">
        <v>436</v>
      </c>
      <c r="B581" s="12">
        <v>9066.4817075568481</v>
      </c>
      <c r="C581">
        <f>SAFADModel_final_000031[[#This Row],[Whole Building:Facility Total Electric Demand Power '[W'](Hourly) ]]/1000</f>
        <v>9.0664817075568482</v>
      </c>
    </row>
    <row r="582" spans="1:3" x14ac:dyDescent="0.25">
      <c r="A582" s="9" t="s">
        <v>437</v>
      </c>
      <c r="B582" s="12">
        <v>9008.5906827326271</v>
      </c>
      <c r="C582">
        <f>SAFADModel_final_000031[[#This Row],[Whole Building:Facility Total Electric Demand Power '[W'](Hourly) ]]/1000</f>
        <v>9.0085906827326276</v>
      </c>
    </row>
    <row r="583" spans="1:3" x14ac:dyDescent="0.25">
      <c r="A583" s="9" t="s">
        <v>438</v>
      </c>
      <c r="B583" s="12">
        <v>9011.9655500083027</v>
      </c>
      <c r="C583">
        <f>SAFADModel_final_000031[[#This Row],[Whole Building:Facility Total Electric Demand Power '[W'](Hourly) ]]/1000</f>
        <v>9.011965550008302</v>
      </c>
    </row>
    <row r="584" spans="1:3" x14ac:dyDescent="0.25">
      <c r="A584" s="9" t="s">
        <v>439</v>
      </c>
      <c r="B584" s="12">
        <v>9128.9762418179016</v>
      </c>
      <c r="C584">
        <f>SAFADModel_final_000031[[#This Row],[Whole Building:Facility Total Electric Demand Power '[W'](Hourly) ]]/1000</f>
        <v>9.1289762418179023</v>
      </c>
    </row>
    <row r="585" spans="1:3" x14ac:dyDescent="0.25">
      <c r="A585" s="9" t="s">
        <v>440</v>
      </c>
      <c r="B585" s="12">
        <v>25375.651326783758</v>
      </c>
      <c r="C585">
        <f>SAFADModel_final_000031[[#This Row],[Whole Building:Facility Total Electric Demand Power '[W'](Hourly) ]]/1000</f>
        <v>25.375651326783757</v>
      </c>
    </row>
    <row r="586" spans="1:3" x14ac:dyDescent="0.25">
      <c r="A586" s="9" t="s">
        <v>441</v>
      </c>
      <c r="B586" s="12">
        <v>131843.88737467697</v>
      </c>
      <c r="C586">
        <f>SAFADModel_final_000031[[#This Row],[Whole Building:Facility Total Electric Demand Power '[W'](Hourly) ]]/1000</f>
        <v>131.84388737467697</v>
      </c>
    </row>
    <row r="587" spans="1:3" x14ac:dyDescent="0.25">
      <c r="A587" s="9" t="s">
        <v>442</v>
      </c>
      <c r="B587" s="12">
        <v>174049.93680048594</v>
      </c>
      <c r="C587">
        <f>SAFADModel_final_000031[[#This Row],[Whole Building:Facility Total Electric Demand Power '[W'](Hourly) ]]/1000</f>
        <v>174.04993680048594</v>
      </c>
    </row>
    <row r="588" spans="1:3" x14ac:dyDescent="0.25">
      <c r="A588" s="9" t="s">
        <v>443</v>
      </c>
      <c r="B588" s="12">
        <v>188001.84238906045</v>
      </c>
      <c r="C588">
        <f>SAFADModel_final_000031[[#This Row],[Whole Building:Facility Total Electric Demand Power '[W'](Hourly) ]]/1000</f>
        <v>188.00184238906044</v>
      </c>
    </row>
    <row r="589" spans="1:3" x14ac:dyDescent="0.25">
      <c r="A589" s="9" t="s">
        <v>444</v>
      </c>
      <c r="B589" s="12">
        <v>186638.90285345694</v>
      </c>
      <c r="C589">
        <f>SAFADModel_final_000031[[#This Row],[Whole Building:Facility Total Electric Demand Power '[W'](Hourly) ]]/1000</f>
        <v>186.63890285345693</v>
      </c>
    </row>
    <row r="590" spans="1:3" x14ac:dyDescent="0.25">
      <c r="A590" s="9" t="s">
        <v>445</v>
      </c>
      <c r="B590" s="12">
        <v>189060.73281646706</v>
      </c>
      <c r="C590">
        <f>SAFADModel_final_000031[[#This Row],[Whole Building:Facility Total Electric Demand Power '[W'](Hourly) ]]/1000</f>
        <v>189.06073281646707</v>
      </c>
    </row>
    <row r="591" spans="1:3" x14ac:dyDescent="0.25">
      <c r="A591" s="9" t="s">
        <v>446</v>
      </c>
      <c r="B591" s="12">
        <v>203844.4458106854</v>
      </c>
      <c r="C591">
        <f>SAFADModel_final_000031[[#This Row],[Whole Building:Facility Total Electric Demand Power '[W'](Hourly) ]]/1000</f>
        <v>203.84444581068539</v>
      </c>
    </row>
    <row r="592" spans="1:3" x14ac:dyDescent="0.25">
      <c r="A592" s="9" t="s">
        <v>447</v>
      </c>
      <c r="B592" s="12">
        <v>211195.19138131067</v>
      </c>
      <c r="C592">
        <f>SAFADModel_final_000031[[#This Row],[Whole Building:Facility Total Electric Demand Power '[W'](Hourly) ]]/1000</f>
        <v>211.19519138131068</v>
      </c>
    </row>
    <row r="593" spans="1:3" x14ac:dyDescent="0.25">
      <c r="A593" s="9" t="s">
        <v>448</v>
      </c>
      <c r="B593" s="12">
        <v>212719.32461449006</v>
      </c>
      <c r="C593">
        <f>SAFADModel_final_000031[[#This Row],[Whole Building:Facility Total Electric Demand Power '[W'](Hourly) ]]/1000</f>
        <v>212.71932461449006</v>
      </c>
    </row>
    <row r="594" spans="1:3" x14ac:dyDescent="0.25">
      <c r="A594" s="9" t="s">
        <v>449</v>
      </c>
      <c r="B594" s="12">
        <v>195960.00682078153</v>
      </c>
      <c r="C594">
        <f>SAFADModel_final_000031[[#This Row],[Whole Building:Facility Total Electric Demand Power '[W'](Hourly) ]]/1000</f>
        <v>195.96000682078153</v>
      </c>
    </row>
    <row r="595" spans="1:3" x14ac:dyDescent="0.25">
      <c r="A595" s="9" t="s">
        <v>450</v>
      </c>
      <c r="B595" s="12">
        <v>95094.736874824695</v>
      </c>
      <c r="C595">
        <f>SAFADModel_final_000031[[#This Row],[Whole Building:Facility Total Electric Demand Power '[W'](Hourly) ]]/1000</f>
        <v>95.09473687482469</v>
      </c>
    </row>
    <row r="596" spans="1:3" x14ac:dyDescent="0.25">
      <c r="A596" s="9" t="s">
        <v>451</v>
      </c>
      <c r="B596" s="12">
        <v>69045.237484902769</v>
      </c>
      <c r="C596">
        <f>SAFADModel_final_000031[[#This Row],[Whole Building:Facility Total Electric Demand Power '[W'](Hourly) ]]/1000</f>
        <v>69.045237484902771</v>
      </c>
    </row>
    <row r="597" spans="1:3" x14ac:dyDescent="0.25">
      <c r="A597" s="9" t="s">
        <v>452</v>
      </c>
      <c r="B597" s="12">
        <v>50102.719578180615</v>
      </c>
      <c r="C597">
        <f>SAFADModel_final_000031[[#This Row],[Whole Building:Facility Total Electric Demand Power '[W'](Hourly) ]]/1000</f>
        <v>50.102719578180611</v>
      </c>
    </row>
    <row r="598" spans="1:3" x14ac:dyDescent="0.25">
      <c r="A598" s="9" t="s">
        <v>453</v>
      </c>
      <c r="B598" s="12">
        <v>9272.4713499125446</v>
      </c>
      <c r="C598">
        <f>SAFADModel_final_000031[[#This Row],[Whole Building:Facility Total Electric Demand Power '[W'](Hourly) ]]/1000</f>
        <v>9.2724713499125446</v>
      </c>
    </row>
    <row r="599" spans="1:3" x14ac:dyDescent="0.25">
      <c r="A599" s="9" t="s">
        <v>454</v>
      </c>
      <c r="B599" s="12">
        <v>9253.7514648398555</v>
      </c>
      <c r="C599">
        <f>SAFADModel_final_000031[[#This Row],[Whole Building:Facility Total Electric Demand Power '[W'](Hourly) ]]/1000</f>
        <v>9.2537514648398549</v>
      </c>
    </row>
    <row r="600" spans="1:3" x14ac:dyDescent="0.25">
      <c r="A600" s="9" t="s">
        <v>455</v>
      </c>
      <c r="B600" s="12">
        <v>9239.3526720157752</v>
      </c>
      <c r="C600">
        <f>SAFADModel_final_000031[[#This Row],[Whole Building:Facility Total Electric Demand Power '[W'](Hourly) ]]/1000</f>
        <v>9.2393526720157748</v>
      </c>
    </row>
    <row r="601" spans="1:3" x14ac:dyDescent="0.25">
      <c r="A601" s="9" t="s">
        <v>456</v>
      </c>
      <c r="B601" s="12">
        <v>9222.1829374033205</v>
      </c>
      <c r="C601">
        <f>SAFADModel_final_000031[[#This Row],[Whole Building:Facility Total Electric Demand Power '[W'](Hourly) ]]/1000</f>
        <v>9.2221829374033213</v>
      </c>
    </row>
    <row r="602" spans="1:3" x14ac:dyDescent="0.25">
      <c r="A602" s="9" t="s">
        <v>457</v>
      </c>
      <c r="B602" s="12">
        <v>9206.9274705859152</v>
      </c>
      <c r="C602">
        <f>SAFADModel_final_000031[[#This Row],[Whole Building:Facility Total Electric Demand Power '[W'](Hourly) ]]/1000</f>
        <v>9.2069274705859154</v>
      </c>
    </row>
    <row r="603" spans="1:3" x14ac:dyDescent="0.25">
      <c r="A603" s="9" t="s">
        <v>458</v>
      </c>
      <c r="B603" s="12">
        <v>9185.8124543314898</v>
      </c>
      <c r="C603">
        <f>SAFADModel_final_000031[[#This Row],[Whole Building:Facility Total Electric Demand Power '[W'](Hourly) ]]/1000</f>
        <v>9.1858124543314901</v>
      </c>
    </row>
    <row r="604" spans="1:3" x14ac:dyDescent="0.25">
      <c r="A604" s="9" t="s">
        <v>459</v>
      </c>
      <c r="B604" s="12">
        <v>9150.2479666731942</v>
      </c>
      <c r="C604">
        <f>SAFADModel_final_000031[[#This Row],[Whole Building:Facility Total Electric Demand Power '[W'](Hourly) ]]/1000</f>
        <v>9.1502479666731951</v>
      </c>
    </row>
    <row r="605" spans="1:3" x14ac:dyDescent="0.25">
      <c r="A605" s="9" t="s">
        <v>460</v>
      </c>
      <c r="B605" s="12">
        <v>9108.9169984106757</v>
      </c>
      <c r="C605">
        <f>SAFADModel_final_000031[[#This Row],[Whole Building:Facility Total Electric Demand Power '[W'](Hourly) ]]/1000</f>
        <v>9.1089169984106757</v>
      </c>
    </row>
    <row r="606" spans="1:3" x14ac:dyDescent="0.25">
      <c r="A606" s="9" t="s">
        <v>461</v>
      </c>
      <c r="B606" s="12">
        <v>9076.2274890577955</v>
      </c>
      <c r="C606">
        <f>SAFADModel_final_000031[[#This Row],[Whole Building:Facility Total Electric Demand Power '[W'](Hourly) ]]/1000</f>
        <v>9.0762274890577963</v>
      </c>
    </row>
    <row r="607" spans="1:3" x14ac:dyDescent="0.25">
      <c r="A607" s="9" t="s">
        <v>462</v>
      </c>
      <c r="B607" s="12">
        <v>9072.4240248916558</v>
      </c>
      <c r="C607">
        <f>SAFADModel_final_000031[[#This Row],[Whole Building:Facility Total Electric Demand Power '[W'](Hourly) ]]/1000</f>
        <v>9.0724240248916566</v>
      </c>
    </row>
    <row r="608" spans="1:3" x14ac:dyDescent="0.25">
      <c r="A608" s="9" t="s">
        <v>463</v>
      </c>
      <c r="B608" s="12">
        <v>9127.0539274558942</v>
      </c>
      <c r="C608">
        <f>SAFADModel_final_000031[[#This Row],[Whole Building:Facility Total Electric Demand Power '[W'](Hourly) ]]/1000</f>
        <v>9.1270539274558935</v>
      </c>
    </row>
    <row r="609" spans="1:3" x14ac:dyDescent="0.25">
      <c r="A609" s="9" t="s">
        <v>464</v>
      </c>
      <c r="B609" s="12">
        <v>31221.446555765277</v>
      </c>
      <c r="C609">
        <f>SAFADModel_final_000031[[#This Row],[Whole Building:Facility Total Electric Demand Power '[W'](Hourly) ]]/1000</f>
        <v>31.221446555765276</v>
      </c>
    </row>
    <row r="610" spans="1:3" x14ac:dyDescent="0.25">
      <c r="A610" s="9" t="s">
        <v>465</v>
      </c>
      <c r="B610" s="12">
        <v>111031.56530290608</v>
      </c>
      <c r="C610">
        <f>SAFADModel_final_000031[[#This Row],[Whole Building:Facility Total Electric Demand Power '[W'](Hourly) ]]/1000</f>
        <v>111.03156530290607</v>
      </c>
    </row>
    <row r="611" spans="1:3" x14ac:dyDescent="0.25">
      <c r="A611" s="9" t="s">
        <v>466</v>
      </c>
      <c r="B611" s="12">
        <v>172567.73640955749</v>
      </c>
      <c r="C611">
        <f>SAFADModel_final_000031[[#This Row],[Whole Building:Facility Total Electric Demand Power '[W'](Hourly) ]]/1000</f>
        <v>172.56773640955748</v>
      </c>
    </row>
    <row r="612" spans="1:3" x14ac:dyDescent="0.25">
      <c r="A612" s="9" t="s">
        <v>467</v>
      </c>
      <c r="B612" s="12">
        <v>175382.77593832</v>
      </c>
      <c r="C612">
        <f>SAFADModel_final_000031[[#This Row],[Whole Building:Facility Total Electric Demand Power '[W'](Hourly) ]]/1000</f>
        <v>175.38277593832001</v>
      </c>
    </row>
    <row r="613" spans="1:3" x14ac:dyDescent="0.25">
      <c r="A613" s="9" t="s">
        <v>468</v>
      </c>
      <c r="B613" s="12">
        <v>180946.73012848466</v>
      </c>
      <c r="C613">
        <f>SAFADModel_final_000031[[#This Row],[Whole Building:Facility Total Electric Demand Power '[W'](Hourly) ]]/1000</f>
        <v>180.94673012848466</v>
      </c>
    </row>
    <row r="614" spans="1:3" x14ac:dyDescent="0.25">
      <c r="A614" s="9" t="s">
        <v>469</v>
      </c>
      <c r="B614" s="12">
        <v>188583.69192959726</v>
      </c>
      <c r="C614">
        <f>SAFADModel_final_000031[[#This Row],[Whole Building:Facility Total Electric Demand Power '[W'](Hourly) ]]/1000</f>
        <v>188.58369192959725</v>
      </c>
    </row>
    <row r="615" spans="1:3" x14ac:dyDescent="0.25">
      <c r="A615" s="9" t="s">
        <v>470</v>
      </c>
      <c r="B615" s="12">
        <v>194611.08605906973</v>
      </c>
      <c r="C615">
        <f>SAFADModel_final_000031[[#This Row],[Whole Building:Facility Total Electric Demand Power '[W'](Hourly) ]]/1000</f>
        <v>194.61108605906972</v>
      </c>
    </row>
    <row r="616" spans="1:3" x14ac:dyDescent="0.25">
      <c r="A616" s="9" t="s">
        <v>471</v>
      </c>
      <c r="B616" s="12">
        <v>187776.0552228101</v>
      </c>
      <c r="C616">
        <f>SAFADModel_final_000031[[#This Row],[Whole Building:Facility Total Electric Demand Power '[W'](Hourly) ]]/1000</f>
        <v>187.7760552228101</v>
      </c>
    </row>
    <row r="617" spans="1:3" x14ac:dyDescent="0.25">
      <c r="A617" s="9" t="s">
        <v>472</v>
      </c>
      <c r="B617" s="12">
        <v>167138.08986144359</v>
      </c>
      <c r="C617">
        <f>SAFADModel_final_000031[[#This Row],[Whole Building:Facility Total Electric Demand Power '[W'](Hourly) ]]/1000</f>
        <v>167.13808986144358</v>
      </c>
    </row>
    <row r="618" spans="1:3" x14ac:dyDescent="0.25">
      <c r="A618" s="9" t="s">
        <v>473</v>
      </c>
      <c r="B618" s="12">
        <v>148101.52389401509</v>
      </c>
      <c r="C618">
        <f>SAFADModel_final_000031[[#This Row],[Whole Building:Facility Total Electric Demand Power '[W'](Hourly) ]]/1000</f>
        <v>148.10152389401509</v>
      </c>
    </row>
    <row r="619" spans="1:3" x14ac:dyDescent="0.25">
      <c r="A619" s="9" t="s">
        <v>474</v>
      </c>
      <c r="B619" s="12">
        <v>59703.835181551905</v>
      </c>
      <c r="C619">
        <f>SAFADModel_final_000031[[#This Row],[Whole Building:Facility Total Electric Demand Power '[W'](Hourly) ]]/1000</f>
        <v>59.703835181551902</v>
      </c>
    </row>
    <row r="620" spans="1:3" x14ac:dyDescent="0.25">
      <c r="A620" s="9" t="s">
        <v>475</v>
      </c>
      <c r="B620" s="12">
        <v>31733.329209798248</v>
      </c>
      <c r="C620">
        <f>SAFADModel_final_000031[[#This Row],[Whole Building:Facility Total Electric Demand Power '[W'](Hourly) ]]/1000</f>
        <v>31.733329209798249</v>
      </c>
    </row>
    <row r="621" spans="1:3" x14ac:dyDescent="0.25">
      <c r="A621" s="9" t="s">
        <v>476</v>
      </c>
      <c r="B621" s="12">
        <v>19998.678823061404</v>
      </c>
      <c r="C621">
        <f>SAFADModel_final_000031[[#This Row],[Whole Building:Facility Total Electric Demand Power '[W'](Hourly) ]]/1000</f>
        <v>19.998678823061404</v>
      </c>
    </row>
    <row r="622" spans="1:3" x14ac:dyDescent="0.25">
      <c r="A622" s="9" t="s">
        <v>477</v>
      </c>
      <c r="B622" s="12">
        <v>14575.110614987017</v>
      </c>
      <c r="C622">
        <f>SAFADModel_final_000031[[#This Row],[Whole Building:Facility Total Electric Demand Power '[W'](Hourly) ]]/1000</f>
        <v>14.575110614987018</v>
      </c>
    </row>
    <row r="623" spans="1:3" x14ac:dyDescent="0.25">
      <c r="A623" s="9" t="s">
        <v>478</v>
      </c>
      <c r="B623" s="12">
        <v>9220.4535964346123</v>
      </c>
      <c r="C623">
        <f>SAFADModel_final_000031[[#This Row],[Whole Building:Facility Total Electric Demand Power '[W'](Hourly) ]]/1000</f>
        <v>9.2204535964346128</v>
      </c>
    </row>
    <row r="624" spans="1:3" x14ac:dyDescent="0.25">
      <c r="A624" s="9" t="s">
        <v>479</v>
      </c>
      <c r="B624" s="12">
        <v>9258.6627553561993</v>
      </c>
      <c r="C624">
        <f>SAFADModel_final_000031[[#This Row],[Whole Building:Facility Total Electric Demand Power '[W'](Hourly) ]]/1000</f>
        <v>9.2586627553562</v>
      </c>
    </row>
    <row r="625" spans="1:3" x14ac:dyDescent="0.25">
      <c r="A625" s="9" t="s">
        <v>480</v>
      </c>
      <c r="B625" s="12">
        <v>9276.2582114982233</v>
      </c>
      <c r="C625">
        <f>SAFADModel_final_000031[[#This Row],[Whole Building:Facility Total Electric Demand Power '[W'](Hourly) ]]/1000</f>
        <v>9.2762582114982237</v>
      </c>
    </row>
    <row r="626" spans="1:3" x14ac:dyDescent="0.25">
      <c r="A626" s="9" t="s">
        <v>677</v>
      </c>
      <c r="B626" s="12">
        <v>9258.9173886127792</v>
      </c>
      <c r="C626">
        <f>SAFADModel_final_000031[[#This Row],[Whole Building:Facility Total Electric Demand Power '[W'](Hourly) ]]/1000</f>
        <v>9.2589173886127796</v>
      </c>
    </row>
    <row r="627" spans="1:3" x14ac:dyDescent="0.25">
      <c r="A627" s="9" t="s">
        <v>678</v>
      </c>
      <c r="B627" s="12">
        <v>9229.5267596462436</v>
      </c>
      <c r="C627">
        <f>SAFADModel_final_000031[[#This Row],[Whole Building:Facility Total Electric Demand Power '[W'](Hourly) ]]/1000</f>
        <v>9.2295267596462445</v>
      </c>
    </row>
    <row r="628" spans="1:3" x14ac:dyDescent="0.25">
      <c r="A628" s="9" t="s">
        <v>679</v>
      </c>
      <c r="B628" s="12">
        <v>9193.3199803118787</v>
      </c>
      <c r="C628">
        <f>SAFADModel_final_000031[[#This Row],[Whole Building:Facility Total Electric Demand Power '[W'](Hourly) ]]/1000</f>
        <v>9.1933199803118786</v>
      </c>
    </row>
    <row r="629" spans="1:3" x14ac:dyDescent="0.25">
      <c r="A629" s="9" t="s">
        <v>680</v>
      </c>
      <c r="B629" s="12">
        <v>9138.3016968058582</v>
      </c>
      <c r="C629">
        <f>SAFADModel_final_000031[[#This Row],[Whole Building:Facility Total Electric Demand Power '[W'](Hourly) ]]/1000</f>
        <v>9.1383016968058577</v>
      </c>
    </row>
    <row r="630" spans="1:3" x14ac:dyDescent="0.25">
      <c r="A630" s="9" t="s">
        <v>681</v>
      </c>
      <c r="B630" s="12">
        <v>9075.1404793431193</v>
      </c>
      <c r="C630">
        <f>SAFADModel_final_000031[[#This Row],[Whole Building:Facility Total Electric Demand Power '[W'](Hourly) ]]/1000</f>
        <v>9.0751404793431192</v>
      </c>
    </row>
    <row r="631" spans="1:3" x14ac:dyDescent="0.25">
      <c r="A631" s="9" t="s">
        <v>682</v>
      </c>
      <c r="B631" s="12">
        <v>9038.785919734406</v>
      </c>
      <c r="C631">
        <f>SAFADModel_final_000031[[#This Row],[Whole Building:Facility Total Electric Demand Power '[W'](Hourly) ]]/1000</f>
        <v>9.0387859197344067</v>
      </c>
    </row>
    <row r="632" spans="1:3" x14ac:dyDescent="0.25">
      <c r="A632" s="9" t="s">
        <v>683</v>
      </c>
      <c r="B632" s="12">
        <v>9077.2317102194338</v>
      </c>
      <c r="C632">
        <f>SAFADModel_final_000031[[#This Row],[Whole Building:Facility Total Electric Demand Power '[W'](Hourly) ]]/1000</f>
        <v>9.0772317102194346</v>
      </c>
    </row>
    <row r="633" spans="1:3" x14ac:dyDescent="0.25">
      <c r="A633" s="9" t="s">
        <v>684</v>
      </c>
      <c r="B633" s="12">
        <v>9155.9172140030241</v>
      </c>
      <c r="C633">
        <f>SAFADModel_final_000031[[#This Row],[Whole Building:Facility Total Electric Demand Power '[W'](Hourly) ]]/1000</f>
        <v>9.1559172140030238</v>
      </c>
    </row>
    <row r="634" spans="1:3" x14ac:dyDescent="0.25">
      <c r="A634" s="9" t="s">
        <v>685</v>
      </c>
      <c r="B634" s="12">
        <v>66860.921437722209</v>
      </c>
      <c r="C634">
        <f>SAFADModel_final_000031[[#This Row],[Whole Building:Facility Total Electric Demand Power '[W'](Hourly) ]]/1000</f>
        <v>66.860921437722212</v>
      </c>
    </row>
    <row r="635" spans="1:3" x14ac:dyDescent="0.25">
      <c r="A635" s="9" t="s">
        <v>686</v>
      </c>
      <c r="B635" s="12">
        <v>100964.68733962144</v>
      </c>
      <c r="C635">
        <f>SAFADModel_final_000031[[#This Row],[Whole Building:Facility Total Electric Demand Power '[W'](Hourly) ]]/1000</f>
        <v>100.96468733962143</v>
      </c>
    </row>
    <row r="636" spans="1:3" x14ac:dyDescent="0.25">
      <c r="A636" s="9" t="s">
        <v>687</v>
      </c>
      <c r="B636" s="12">
        <v>123879.88819053171</v>
      </c>
      <c r="C636">
        <f>SAFADModel_final_000031[[#This Row],[Whole Building:Facility Total Electric Demand Power '[W'](Hourly) ]]/1000</f>
        <v>123.87988819053172</v>
      </c>
    </row>
    <row r="637" spans="1:3" x14ac:dyDescent="0.25">
      <c r="A637" s="9" t="s">
        <v>688</v>
      </c>
      <c r="B637" s="12">
        <v>122272.35735373192</v>
      </c>
      <c r="C637">
        <f>SAFADModel_final_000031[[#This Row],[Whole Building:Facility Total Electric Demand Power '[W'](Hourly) ]]/1000</f>
        <v>122.27235735373192</v>
      </c>
    </row>
    <row r="638" spans="1:3" x14ac:dyDescent="0.25">
      <c r="A638" s="9" t="s">
        <v>689</v>
      </c>
      <c r="B638" s="12">
        <v>85794.299185273834</v>
      </c>
      <c r="C638">
        <f>SAFADModel_final_000031[[#This Row],[Whole Building:Facility Total Electric Demand Power '[W'](Hourly) ]]/1000</f>
        <v>85.794299185273829</v>
      </c>
    </row>
    <row r="639" spans="1:3" x14ac:dyDescent="0.25">
      <c r="A639" s="9" t="s">
        <v>690</v>
      </c>
      <c r="B639" s="12">
        <v>76818.276567910114</v>
      </c>
      <c r="C639">
        <f>SAFADModel_final_000031[[#This Row],[Whole Building:Facility Total Electric Demand Power '[W'](Hourly) ]]/1000</f>
        <v>76.818276567910118</v>
      </c>
    </row>
    <row r="640" spans="1:3" x14ac:dyDescent="0.25">
      <c r="A640" s="9" t="s">
        <v>691</v>
      </c>
      <c r="B640" s="12">
        <v>74724.294599519097</v>
      </c>
      <c r="C640">
        <f>SAFADModel_final_000031[[#This Row],[Whole Building:Facility Total Electric Demand Power '[W'](Hourly) ]]/1000</f>
        <v>74.724294599519098</v>
      </c>
    </row>
    <row r="641" spans="1:3" x14ac:dyDescent="0.25">
      <c r="A641" s="9" t="s">
        <v>692</v>
      </c>
      <c r="B641" s="12">
        <v>66062.927300301642</v>
      </c>
      <c r="C641">
        <f>SAFADModel_final_000031[[#This Row],[Whole Building:Facility Total Electric Demand Power '[W'](Hourly) ]]/1000</f>
        <v>66.062927300301638</v>
      </c>
    </row>
    <row r="642" spans="1:3" x14ac:dyDescent="0.25">
      <c r="A642" s="9" t="s">
        <v>693</v>
      </c>
      <c r="B642" s="12">
        <v>54894.801367432425</v>
      </c>
      <c r="C642">
        <f>SAFADModel_final_000031[[#This Row],[Whole Building:Facility Total Electric Demand Power '[W'](Hourly) ]]/1000</f>
        <v>54.894801367432422</v>
      </c>
    </row>
    <row r="643" spans="1:3" x14ac:dyDescent="0.25">
      <c r="A643" s="9" t="s">
        <v>694</v>
      </c>
      <c r="B643" s="12">
        <v>45146.748445762649</v>
      </c>
      <c r="C643">
        <f>SAFADModel_final_000031[[#This Row],[Whole Building:Facility Total Electric Demand Power '[W'](Hourly) ]]/1000</f>
        <v>45.146748445762647</v>
      </c>
    </row>
    <row r="644" spans="1:3" x14ac:dyDescent="0.25">
      <c r="A644" s="9" t="s">
        <v>695</v>
      </c>
      <c r="B644" s="12">
        <v>33803.219171002565</v>
      </c>
      <c r="C644">
        <f>SAFADModel_final_000031[[#This Row],[Whole Building:Facility Total Electric Demand Power '[W'](Hourly) ]]/1000</f>
        <v>33.803219171002567</v>
      </c>
    </row>
    <row r="645" spans="1:3" x14ac:dyDescent="0.25">
      <c r="A645" s="9" t="s">
        <v>696</v>
      </c>
      <c r="B645" s="12">
        <v>20772.066846077072</v>
      </c>
      <c r="C645">
        <f>SAFADModel_final_000031[[#This Row],[Whole Building:Facility Total Electric Demand Power '[W'](Hourly) ]]/1000</f>
        <v>20.772066846077074</v>
      </c>
    </row>
    <row r="646" spans="1:3" x14ac:dyDescent="0.25">
      <c r="A646" s="9" t="s">
        <v>697</v>
      </c>
      <c r="B646" s="12">
        <v>19260.491879510937</v>
      </c>
      <c r="C646">
        <f>SAFADModel_final_000031[[#This Row],[Whole Building:Facility Total Electric Demand Power '[W'](Hourly) ]]/1000</f>
        <v>19.260491879510937</v>
      </c>
    </row>
    <row r="647" spans="1:3" x14ac:dyDescent="0.25">
      <c r="A647" s="9" t="s">
        <v>698</v>
      </c>
      <c r="B647" s="12">
        <v>9350.3681420529592</v>
      </c>
      <c r="C647">
        <f>SAFADModel_final_000031[[#This Row],[Whole Building:Facility Total Electric Demand Power '[W'](Hourly) ]]/1000</f>
        <v>9.3503681420529592</v>
      </c>
    </row>
    <row r="648" spans="1:3" x14ac:dyDescent="0.25">
      <c r="A648" s="9" t="s">
        <v>699</v>
      </c>
      <c r="B648" s="12">
        <v>9332.6760672716919</v>
      </c>
      <c r="C648">
        <f>SAFADModel_final_000031[[#This Row],[Whole Building:Facility Total Electric Demand Power '[W'](Hourly) ]]/1000</f>
        <v>9.3326760672716915</v>
      </c>
    </row>
    <row r="649" spans="1:3" x14ac:dyDescent="0.25">
      <c r="A649" s="9" t="s">
        <v>700</v>
      </c>
      <c r="B649" s="12">
        <v>9317.8940906856424</v>
      </c>
      <c r="C649">
        <f>SAFADModel_final_000031[[#This Row],[Whole Building:Facility Total Electric Demand Power '[W'](Hourly) ]]/1000</f>
        <v>9.3178940906856429</v>
      </c>
    </row>
    <row r="650" spans="1:3" x14ac:dyDescent="0.25">
      <c r="A650" s="9" t="s">
        <v>701</v>
      </c>
      <c r="B650" s="12">
        <v>9293.85369546539</v>
      </c>
      <c r="C650">
        <f>SAFADModel_final_000031[[#This Row],[Whole Building:Facility Total Electric Demand Power '[W'](Hourly) ]]/1000</f>
        <v>9.2938536954653905</v>
      </c>
    </row>
    <row r="651" spans="1:3" x14ac:dyDescent="0.25">
      <c r="A651" s="9" t="s">
        <v>702</v>
      </c>
      <c r="B651" s="12">
        <v>9268.9882922624656</v>
      </c>
      <c r="C651">
        <f>SAFADModel_final_000031[[#This Row],[Whole Building:Facility Total Electric Demand Power '[W'](Hourly) ]]/1000</f>
        <v>9.2689882922624651</v>
      </c>
    </row>
    <row r="652" spans="1:3" x14ac:dyDescent="0.25">
      <c r="A652" s="9" t="s">
        <v>703</v>
      </c>
      <c r="B652" s="12">
        <v>9253.0716780141793</v>
      </c>
      <c r="C652">
        <f>SAFADModel_final_000031[[#This Row],[Whole Building:Facility Total Electric Demand Power '[W'](Hourly) ]]/1000</f>
        <v>9.2530716780141784</v>
      </c>
    </row>
    <row r="653" spans="1:3" x14ac:dyDescent="0.25">
      <c r="A653" s="9" t="s">
        <v>704</v>
      </c>
      <c r="B653" s="12">
        <v>9233.0344554692292</v>
      </c>
      <c r="C653">
        <f>SAFADModel_final_000031[[#This Row],[Whole Building:Facility Total Electric Demand Power '[W'](Hourly) ]]/1000</f>
        <v>9.2330344554692285</v>
      </c>
    </row>
    <row r="654" spans="1:3" x14ac:dyDescent="0.25">
      <c r="A654" s="9" t="s">
        <v>705</v>
      </c>
      <c r="B654" s="12">
        <v>9206.0908123955833</v>
      </c>
      <c r="C654">
        <f>SAFADModel_final_000031[[#This Row],[Whole Building:Facility Total Electric Demand Power '[W'](Hourly) ]]/1000</f>
        <v>9.2060908123955834</v>
      </c>
    </row>
    <row r="655" spans="1:3" x14ac:dyDescent="0.25">
      <c r="A655" s="9" t="s">
        <v>706</v>
      </c>
      <c r="B655" s="12">
        <v>9215.620332725588</v>
      </c>
      <c r="C655">
        <f>SAFADModel_final_000031[[#This Row],[Whole Building:Facility Total Electric Demand Power '[W'](Hourly) ]]/1000</f>
        <v>9.2156203327255888</v>
      </c>
    </row>
    <row r="656" spans="1:3" x14ac:dyDescent="0.25">
      <c r="A656" s="9" t="s">
        <v>707</v>
      </c>
      <c r="B656" s="12">
        <v>9282.2105695095252</v>
      </c>
      <c r="C656">
        <f>SAFADModel_final_000031[[#This Row],[Whole Building:Facility Total Electric Demand Power '[W'](Hourly) ]]/1000</f>
        <v>9.2822105695095249</v>
      </c>
    </row>
    <row r="657" spans="1:3" x14ac:dyDescent="0.25">
      <c r="A657" s="9" t="s">
        <v>708</v>
      </c>
      <c r="B657" s="12">
        <v>9351.5882571843631</v>
      </c>
      <c r="C657">
        <f>SAFADModel_final_000031[[#This Row],[Whole Building:Facility Total Electric Demand Power '[W'](Hourly) ]]/1000</f>
        <v>9.3515882571843623</v>
      </c>
    </row>
    <row r="658" spans="1:3" x14ac:dyDescent="0.25">
      <c r="A658" s="9" t="s">
        <v>709</v>
      </c>
      <c r="B658" s="12">
        <v>9403.087583443923</v>
      </c>
      <c r="C658">
        <f>SAFADModel_final_000031[[#This Row],[Whole Building:Facility Total Electric Demand Power '[W'](Hourly) ]]/1000</f>
        <v>9.4030875834439236</v>
      </c>
    </row>
    <row r="659" spans="1:3" x14ac:dyDescent="0.25">
      <c r="A659" s="9" t="s">
        <v>710</v>
      </c>
      <c r="B659" s="12">
        <v>9439.1896665052282</v>
      </c>
      <c r="C659">
        <f>SAFADModel_final_000031[[#This Row],[Whole Building:Facility Total Electric Demand Power '[W'](Hourly) ]]/1000</f>
        <v>9.4391896665052286</v>
      </c>
    </row>
    <row r="660" spans="1:3" x14ac:dyDescent="0.25">
      <c r="A660" s="9" t="s">
        <v>711</v>
      </c>
      <c r="B660" s="12">
        <v>9464.218823657382</v>
      </c>
      <c r="C660">
        <f>SAFADModel_final_000031[[#This Row],[Whole Building:Facility Total Electric Demand Power '[W'](Hourly) ]]/1000</f>
        <v>9.4642188236573812</v>
      </c>
    </row>
    <row r="661" spans="1:3" x14ac:dyDescent="0.25">
      <c r="A661" s="9" t="s">
        <v>712</v>
      </c>
      <c r="B661" s="12">
        <v>9482.4252819983521</v>
      </c>
      <c r="C661">
        <f>SAFADModel_final_000031[[#This Row],[Whole Building:Facility Total Electric Demand Power '[W'](Hourly) ]]/1000</f>
        <v>9.4824252819983528</v>
      </c>
    </row>
    <row r="662" spans="1:3" x14ac:dyDescent="0.25">
      <c r="A662" s="9" t="s">
        <v>713</v>
      </c>
      <c r="B662" s="12">
        <v>9488.9940753150458</v>
      </c>
      <c r="C662">
        <f>SAFADModel_final_000031[[#This Row],[Whole Building:Facility Total Electric Demand Power '[W'](Hourly) ]]/1000</f>
        <v>9.4889940753150466</v>
      </c>
    </row>
    <row r="663" spans="1:3" x14ac:dyDescent="0.25">
      <c r="A663" s="9" t="s">
        <v>714</v>
      </c>
      <c r="B663" s="12">
        <v>9486.6343606504579</v>
      </c>
      <c r="C663">
        <f>SAFADModel_final_000031[[#This Row],[Whole Building:Facility Total Electric Demand Power '[W'](Hourly) ]]/1000</f>
        <v>9.4866343606504575</v>
      </c>
    </row>
    <row r="664" spans="1:3" x14ac:dyDescent="0.25">
      <c r="A664" s="9" t="s">
        <v>715</v>
      </c>
      <c r="B664" s="12">
        <v>9464.3676377634565</v>
      </c>
      <c r="C664">
        <f>SAFADModel_final_000031[[#This Row],[Whole Building:Facility Total Electric Demand Power '[W'](Hourly) ]]/1000</f>
        <v>9.4643676377634574</v>
      </c>
    </row>
    <row r="665" spans="1:3" x14ac:dyDescent="0.25">
      <c r="A665" s="9" t="s">
        <v>716</v>
      </c>
      <c r="B665" s="12">
        <v>9435.4289827620596</v>
      </c>
      <c r="C665">
        <f>SAFADModel_final_000031[[#This Row],[Whole Building:Facility Total Electric Demand Power '[W'](Hourly) ]]/1000</f>
        <v>9.4354289827620601</v>
      </c>
    </row>
    <row r="666" spans="1:3" x14ac:dyDescent="0.25">
      <c r="A666" s="9" t="s">
        <v>717</v>
      </c>
      <c r="B666" s="12">
        <v>9406.0858204269152</v>
      </c>
      <c r="C666">
        <f>SAFADModel_final_000031[[#This Row],[Whole Building:Facility Total Electric Demand Power '[W'](Hourly) ]]/1000</f>
        <v>9.4060858204269149</v>
      </c>
    </row>
    <row r="667" spans="1:3" x14ac:dyDescent="0.25">
      <c r="A667" s="9" t="s">
        <v>718</v>
      </c>
      <c r="B667" s="12">
        <v>9377.9322547072079</v>
      </c>
      <c r="C667">
        <f>SAFADModel_final_000031[[#This Row],[Whole Building:Facility Total Electric Demand Power '[W'](Hourly) ]]/1000</f>
        <v>9.3779322547072077</v>
      </c>
    </row>
    <row r="668" spans="1:3" x14ac:dyDescent="0.25">
      <c r="A668" s="9" t="s">
        <v>719</v>
      </c>
      <c r="B668" s="12">
        <v>9344.9995735441298</v>
      </c>
      <c r="C668">
        <f>SAFADModel_final_000031[[#This Row],[Whole Building:Facility Total Electric Demand Power '[W'](Hourly) ]]/1000</f>
        <v>9.3449995735441291</v>
      </c>
    </row>
    <row r="669" spans="1:3" x14ac:dyDescent="0.25">
      <c r="A669" s="9" t="s">
        <v>720</v>
      </c>
      <c r="B669" s="12">
        <v>9296.1772842418122</v>
      </c>
      <c r="C669">
        <f>SAFADModel_final_000031[[#This Row],[Whole Building:Facility Total Electric Demand Power '[W'](Hourly) ]]/1000</f>
        <v>9.2961772842418124</v>
      </c>
    </row>
    <row r="670" spans="1:3" x14ac:dyDescent="0.25">
      <c r="A670" s="9" t="s">
        <v>721</v>
      </c>
      <c r="B670" s="12">
        <v>9262.3793070999309</v>
      </c>
      <c r="C670">
        <f>SAFADModel_final_000031[[#This Row],[Whole Building:Facility Total Electric Demand Power '[W'](Hourly) ]]/1000</f>
        <v>9.2623793070999305</v>
      </c>
    </row>
    <row r="671" spans="1:3" x14ac:dyDescent="0.25">
      <c r="A671" s="9" t="s">
        <v>722</v>
      </c>
      <c r="B671" s="12">
        <v>9233.3223549423565</v>
      </c>
      <c r="C671">
        <f>SAFADModel_final_000031[[#This Row],[Whole Building:Facility Total Electric Demand Power '[W'](Hourly) ]]/1000</f>
        <v>9.2333223549423558</v>
      </c>
    </row>
    <row r="672" spans="1:3" x14ac:dyDescent="0.25">
      <c r="A672" s="9" t="s">
        <v>723</v>
      </c>
      <c r="B672" s="12">
        <v>9203.7363769228323</v>
      </c>
      <c r="C672">
        <f>SAFADModel_final_000031[[#This Row],[Whole Building:Facility Total Electric Demand Power '[W'](Hourly) ]]/1000</f>
        <v>9.2037363769228318</v>
      </c>
    </row>
    <row r="673" spans="1:3" x14ac:dyDescent="0.25">
      <c r="A673" s="9" t="s">
        <v>724</v>
      </c>
      <c r="B673" s="12">
        <v>9169.2087089855413</v>
      </c>
      <c r="C673">
        <f>SAFADModel_final_000031[[#This Row],[Whole Building:Facility Total Electric Demand Power '[W'](Hourly) ]]/1000</f>
        <v>9.1692087089855416</v>
      </c>
    </row>
    <row r="674" spans="1:3" x14ac:dyDescent="0.25">
      <c r="A674" s="9" t="s">
        <v>481</v>
      </c>
      <c r="B674" s="12">
        <v>9124.9312284949192</v>
      </c>
      <c r="C674">
        <f>SAFADModel_final_000031[[#This Row],[Whole Building:Facility Total Electric Demand Power '[W'](Hourly) ]]/1000</f>
        <v>9.1249312284949191</v>
      </c>
    </row>
    <row r="675" spans="1:3" x14ac:dyDescent="0.25">
      <c r="A675" s="9" t="s">
        <v>482</v>
      </c>
      <c r="B675" s="12">
        <v>9084.9684183518912</v>
      </c>
      <c r="C675">
        <f>SAFADModel_final_000031[[#This Row],[Whole Building:Facility Total Electric Demand Power '[W'](Hourly) ]]/1000</f>
        <v>9.0849684183518917</v>
      </c>
    </row>
    <row r="676" spans="1:3" x14ac:dyDescent="0.25">
      <c r="A676" s="9" t="s">
        <v>483</v>
      </c>
      <c r="B676" s="12">
        <v>9050.6834584835888</v>
      </c>
      <c r="C676">
        <f>SAFADModel_final_000031[[#This Row],[Whole Building:Facility Total Electric Demand Power '[W'](Hourly) ]]/1000</f>
        <v>9.0506834584835882</v>
      </c>
    </row>
    <row r="677" spans="1:3" x14ac:dyDescent="0.25">
      <c r="A677" s="9" t="s">
        <v>484</v>
      </c>
      <c r="B677" s="12">
        <v>9004.4197178322956</v>
      </c>
      <c r="C677">
        <f>SAFADModel_final_000031[[#This Row],[Whole Building:Facility Total Electric Demand Power '[W'](Hourly) ]]/1000</f>
        <v>9.0044197178322953</v>
      </c>
    </row>
    <row r="678" spans="1:3" x14ac:dyDescent="0.25">
      <c r="A678" s="9" t="s">
        <v>485</v>
      </c>
      <c r="B678" s="12">
        <v>8949.8388660786932</v>
      </c>
      <c r="C678">
        <f>SAFADModel_final_000031[[#This Row],[Whole Building:Facility Total Electric Demand Power '[W'](Hourly) ]]/1000</f>
        <v>8.9498388660786929</v>
      </c>
    </row>
    <row r="679" spans="1:3" x14ac:dyDescent="0.25">
      <c r="A679" s="9" t="s">
        <v>486</v>
      </c>
      <c r="B679" s="12">
        <v>8971.1479504455001</v>
      </c>
      <c r="C679">
        <f>SAFADModel_final_000031[[#This Row],[Whole Building:Facility Total Electric Demand Power '[W'](Hourly) ]]/1000</f>
        <v>8.9711479504455003</v>
      </c>
    </row>
    <row r="680" spans="1:3" x14ac:dyDescent="0.25">
      <c r="A680" s="9" t="s">
        <v>487</v>
      </c>
      <c r="B680" s="12">
        <v>9108.8970403686835</v>
      </c>
      <c r="C680">
        <f>SAFADModel_final_000031[[#This Row],[Whole Building:Facility Total Electric Demand Power '[W'](Hourly) ]]/1000</f>
        <v>9.1088970403686833</v>
      </c>
    </row>
    <row r="681" spans="1:3" x14ac:dyDescent="0.25">
      <c r="A681" s="9" t="s">
        <v>488</v>
      </c>
      <c r="B681" s="12">
        <v>33075.919069399613</v>
      </c>
      <c r="C681">
        <f>SAFADModel_final_000031[[#This Row],[Whole Building:Facility Total Electric Demand Power '[W'](Hourly) ]]/1000</f>
        <v>33.07591906939961</v>
      </c>
    </row>
    <row r="682" spans="1:3" x14ac:dyDescent="0.25">
      <c r="A682" s="9" t="s">
        <v>489</v>
      </c>
      <c r="B682" s="12">
        <v>97594.450079795832</v>
      </c>
      <c r="C682">
        <f>SAFADModel_final_000031[[#This Row],[Whole Building:Facility Total Electric Demand Power '[W'](Hourly) ]]/1000</f>
        <v>97.594450079795834</v>
      </c>
    </row>
    <row r="683" spans="1:3" x14ac:dyDescent="0.25">
      <c r="A683" s="9" t="s">
        <v>490</v>
      </c>
      <c r="B683" s="12">
        <v>163420.33840671051</v>
      </c>
      <c r="C683">
        <f>SAFADModel_final_000031[[#This Row],[Whole Building:Facility Total Electric Demand Power '[W'](Hourly) ]]/1000</f>
        <v>163.4203384067105</v>
      </c>
    </row>
    <row r="684" spans="1:3" x14ac:dyDescent="0.25">
      <c r="A684" s="9" t="s">
        <v>491</v>
      </c>
      <c r="B684" s="12">
        <v>161879.88619759542</v>
      </c>
      <c r="C684">
        <f>SAFADModel_final_000031[[#This Row],[Whole Building:Facility Total Electric Demand Power '[W'](Hourly) ]]/1000</f>
        <v>161.87988619759543</v>
      </c>
    </row>
    <row r="685" spans="1:3" x14ac:dyDescent="0.25">
      <c r="A685" s="9" t="s">
        <v>492</v>
      </c>
      <c r="B685" s="12">
        <v>203861.30423223661</v>
      </c>
      <c r="C685">
        <f>SAFADModel_final_000031[[#This Row],[Whole Building:Facility Total Electric Demand Power '[W'](Hourly) ]]/1000</f>
        <v>203.86130423223662</v>
      </c>
    </row>
    <row r="686" spans="1:3" x14ac:dyDescent="0.25">
      <c r="A686" s="9" t="s">
        <v>493</v>
      </c>
      <c r="B686" s="12">
        <v>202629.76513863937</v>
      </c>
      <c r="C686">
        <f>SAFADModel_final_000031[[#This Row],[Whole Building:Facility Total Electric Demand Power '[W'](Hourly) ]]/1000</f>
        <v>202.62976513863936</v>
      </c>
    </row>
    <row r="687" spans="1:3" x14ac:dyDescent="0.25">
      <c r="A687" s="9" t="s">
        <v>494</v>
      </c>
      <c r="B687" s="12">
        <v>199739.64006083136</v>
      </c>
      <c r="C687">
        <f>SAFADModel_final_000031[[#This Row],[Whole Building:Facility Total Electric Demand Power '[W'](Hourly) ]]/1000</f>
        <v>199.73964006083136</v>
      </c>
    </row>
    <row r="688" spans="1:3" x14ac:dyDescent="0.25">
      <c r="A688" s="9" t="s">
        <v>495</v>
      </c>
      <c r="B688" s="12">
        <v>205518.84356450094</v>
      </c>
      <c r="C688">
        <f>SAFADModel_final_000031[[#This Row],[Whole Building:Facility Total Electric Demand Power '[W'](Hourly) ]]/1000</f>
        <v>205.51884356450094</v>
      </c>
    </row>
    <row r="689" spans="1:3" x14ac:dyDescent="0.25">
      <c r="A689" s="9" t="s">
        <v>496</v>
      </c>
      <c r="B689" s="12">
        <v>194149.90053061978</v>
      </c>
      <c r="C689">
        <f>SAFADModel_final_000031[[#This Row],[Whole Building:Facility Total Electric Demand Power '[W'](Hourly) ]]/1000</f>
        <v>194.14990053061979</v>
      </c>
    </row>
    <row r="690" spans="1:3" x14ac:dyDescent="0.25">
      <c r="A690" s="9" t="s">
        <v>497</v>
      </c>
      <c r="B690" s="12">
        <v>175299.69557114341</v>
      </c>
      <c r="C690">
        <f>SAFADModel_final_000031[[#This Row],[Whole Building:Facility Total Electric Demand Power '[W'](Hourly) ]]/1000</f>
        <v>175.29969557114342</v>
      </c>
    </row>
    <row r="691" spans="1:3" x14ac:dyDescent="0.25">
      <c r="A691" s="9" t="s">
        <v>498</v>
      </c>
      <c r="B691" s="12">
        <v>61490.973771020537</v>
      </c>
      <c r="C691">
        <f>SAFADModel_final_000031[[#This Row],[Whole Building:Facility Total Electric Demand Power '[W'](Hourly) ]]/1000</f>
        <v>61.490973771020535</v>
      </c>
    </row>
    <row r="692" spans="1:3" x14ac:dyDescent="0.25">
      <c r="A692" s="9" t="s">
        <v>499</v>
      </c>
      <c r="B692" s="12">
        <v>30423.496896311441</v>
      </c>
      <c r="C692">
        <f>SAFADModel_final_000031[[#This Row],[Whole Building:Facility Total Electric Demand Power '[W'](Hourly) ]]/1000</f>
        <v>30.423496896311441</v>
      </c>
    </row>
    <row r="693" spans="1:3" x14ac:dyDescent="0.25">
      <c r="A693" s="9" t="s">
        <v>500</v>
      </c>
      <c r="B693" s="12">
        <v>12555.746499033159</v>
      </c>
      <c r="C693">
        <f>SAFADModel_final_000031[[#This Row],[Whole Building:Facility Total Electric Demand Power '[W'](Hourly) ]]/1000</f>
        <v>12.555746499033159</v>
      </c>
    </row>
    <row r="694" spans="1:3" x14ac:dyDescent="0.25">
      <c r="A694" s="9" t="s">
        <v>501</v>
      </c>
      <c r="B694" s="12">
        <v>9708.5770000552275</v>
      </c>
      <c r="C694">
        <f>SAFADModel_final_000031[[#This Row],[Whole Building:Facility Total Electric Demand Power '[W'](Hourly) ]]/1000</f>
        <v>9.7085770000552269</v>
      </c>
    </row>
    <row r="695" spans="1:3" x14ac:dyDescent="0.25">
      <c r="A695" s="9" t="s">
        <v>502</v>
      </c>
      <c r="B695" s="12">
        <v>9258.0793610324017</v>
      </c>
      <c r="C695">
        <f>SAFADModel_final_000031[[#This Row],[Whole Building:Facility Total Electric Demand Power '[W'](Hourly) ]]/1000</f>
        <v>9.2580793610324026</v>
      </c>
    </row>
    <row r="696" spans="1:3" x14ac:dyDescent="0.25">
      <c r="A696" s="9" t="s">
        <v>503</v>
      </c>
      <c r="B696" s="12">
        <v>9217.6694508472228</v>
      </c>
      <c r="C696">
        <f>SAFADModel_final_000031[[#This Row],[Whole Building:Facility Total Electric Demand Power '[W'](Hourly) ]]/1000</f>
        <v>9.2176694508472234</v>
      </c>
    </row>
    <row r="697" spans="1:3" x14ac:dyDescent="0.25">
      <c r="A697" s="9" t="s">
        <v>504</v>
      </c>
      <c r="B697" s="12">
        <v>9178.4661751209951</v>
      </c>
      <c r="C697">
        <f>SAFADModel_final_000031[[#This Row],[Whole Building:Facility Total Electric Demand Power '[W'](Hourly) ]]/1000</f>
        <v>9.1784661751209953</v>
      </c>
    </row>
    <row r="698" spans="1:3" x14ac:dyDescent="0.25">
      <c r="A698" s="9" t="s">
        <v>505</v>
      </c>
      <c r="B698" s="12">
        <v>9140.474657700659</v>
      </c>
      <c r="C698">
        <f>SAFADModel_final_000031[[#This Row],[Whole Building:Facility Total Electric Demand Power '[W'](Hourly) ]]/1000</f>
        <v>9.1404746577006595</v>
      </c>
    </row>
    <row r="699" spans="1:3" x14ac:dyDescent="0.25">
      <c r="A699" s="9" t="s">
        <v>506</v>
      </c>
      <c r="B699" s="12">
        <v>9104.199658574169</v>
      </c>
      <c r="C699">
        <f>SAFADModel_final_000031[[#This Row],[Whole Building:Facility Total Electric Demand Power '[W'](Hourly) ]]/1000</f>
        <v>9.1041996585741689</v>
      </c>
    </row>
    <row r="700" spans="1:3" x14ac:dyDescent="0.25">
      <c r="A700" s="9" t="s">
        <v>507</v>
      </c>
      <c r="B700" s="12">
        <v>9069.5276322483023</v>
      </c>
      <c r="C700">
        <f>SAFADModel_final_000031[[#This Row],[Whole Building:Facility Total Electric Demand Power '[W'](Hourly) ]]/1000</f>
        <v>9.0695276322483025</v>
      </c>
    </row>
    <row r="701" spans="1:3" x14ac:dyDescent="0.25">
      <c r="A701" s="9" t="s">
        <v>508</v>
      </c>
      <c r="B701" s="12">
        <v>9045.2827833571646</v>
      </c>
      <c r="C701">
        <f>SAFADModel_final_000031[[#This Row],[Whole Building:Facility Total Electric Demand Power '[W'](Hourly) ]]/1000</f>
        <v>9.0452827833571643</v>
      </c>
    </row>
    <row r="702" spans="1:3" x14ac:dyDescent="0.25">
      <c r="A702" s="9" t="s">
        <v>509</v>
      </c>
      <c r="B702" s="12">
        <v>9019.531722552465</v>
      </c>
      <c r="C702">
        <f>SAFADModel_final_000031[[#This Row],[Whole Building:Facility Total Electric Demand Power '[W'](Hourly) ]]/1000</f>
        <v>9.0195317225524647</v>
      </c>
    </row>
    <row r="703" spans="1:3" x14ac:dyDescent="0.25">
      <c r="A703" s="9" t="s">
        <v>510</v>
      </c>
      <c r="B703" s="12">
        <v>9044.151428132036</v>
      </c>
      <c r="C703">
        <f>SAFADModel_final_000031[[#This Row],[Whole Building:Facility Total Electric Demand Power '[W'](Hourly) ]]/1000</f>
        <v>9.0441514281320359</v>
      </c>
    </row>
    <row r="704" spans="1:3" x14ac:dyDescent="0.25">
      <c r="A704" s="9" t="s">
        <v>511</v>
      </c>
      <c r="B704" s="12">
        <v>9136.1758837579055</v>
      </c>
      <c r="C704">
        <f>SAFADModel_final_000031[[#This Row],[Whole Building:Facility Total Electric Demand Power '[W'](Hourly) ]]/1000</f>
        <v>9.1361758837579057</v>
      </c>
    </row>
    <row r="705" spans="1:3" x14ac:dyDescent="0.25">
      <c r="A705" s="9" t="s">
        <v>512</v>
      </c>
      <c r="B705" s="12">
        <v>22920.765068353696</v>
      </c>
      <c r="C705">
        <f>SAFADModel_final_000031[[#This Row],[Whole Building:Facility Total Electric Demand Power '[W'](Hourly) ]]/1000</f>
        <v>22.920765068353695</v>
      </c>
    </row>
    <row r="706" spans="1:3" x14ac:dyDescent="0.25">
      <c r="A706" s="9" t="s">
        <v>513</v>
      </c>
      <c r="B706" s="12">
        <v>122186.19361801613</v>
      </c>
      <c r="C706">
        <f>SAFADModel_final_000031[[#This Row],[Whole Building:Facility Total Electric Demand Power '[W'](Hourly) ]]/1000</f>
        <v>122.18619361801613</v>
      </c>
    </row>
    <row r="707" spans="1:3" x14ac:dyDescent="0.25">
      <c r="A707" s="9" t="s">
        <v>514</v>
      </c>
      <c r="B707" s="12">
        <v>165023.89863949516</v>
      </c>
      <c r="C707">
        <f>SAFADModel_final_000031[[#This Row],[Whole Building:Facility Total Electric Demand Power '[W'](Hourly) ]]/1000</f>
        <v>165.02389863949517</v>
      </c>
    </row>
    <row r="708" spans="1:3" x14ac:dyDescent="0.25">
      <c r="A708" s="9" t="s">
        <v>515</v>
      </c>
      <c r="B708" s="12">
        <v>177239.62252622886</v>
      </c>
      <c r="C708">
        <f>SAFADModel_final_000031[[#This Row],[Whole Building:Facility Total Electric Demand Power '[W'](Hourly) ]]/1000</f>
        <v>177.23962252622886</v>
      </c>
    </row>
    <row r="709" spans="1:3" x14ac:dyDescent="0.25">
      <c r="A709" s="9" t="s">
        <v>516</v>
      </c>
      <c r="B709" s="12">
        <v>194921.37476267511</v>
      </c>
      <c r="C709">
        <f>SAFADModel_final_000031[[#This Row],[Whole Building:Facility Total Electric Demand Power '[W'](Hourly) ]]/1000</f>
        <v>194.9213747626751</v>
      </c>
    </row>
    <row r="710" spans="1:3" x14ac:dyDescent="0.25">
      <c r="A710" s="9" t="s">
        <v>517</v>
      </c>
      <c r="B710" s="12">
        <v>191199.02552782724</v>
      </c>
      <c r="C710">
        <f>SAFADModel_final_000031[[#This Row],[Whole Building:Facility Total Electric Demand Power '[W'](Hourly) ]]/1000</f>
        <v>191.19902552782725</v>
      </c>
    </row>
    <row r="711" spans="1:3" x14ac:dyDescent="0.25">
      <c r="A711" s="9" t="s">
        <v>518</v>
      </c>
      <c r="B711" s="12">
        <v>213645.31965528705</v>
      </c>
      <c r="C711">
        <f>SAFADModel_final_000031[[#This Row],[Whole Building:Facility Total Electric Demand Power '[W'](Hourly) ]]/1000</f>
        <v>213.64531965528704</v>
      </c>
    </row>
    <row r="712" spans="1:3" x14ac:dyDescent="0.25">
      <c r="A712" s="9" t="s">
        <v>519</v>
      </c>
      <c r="B712" s="12">
        <v>208691.94437166755</v>
      </c>
      <c r="C712">
        <f>SAFADModel_final_000031[[#This Row],[Whole Building:Facility Total Electric Demand Power '[W'](Hourly) ]]/1000</f>
        <v>208.69194437166755</v>
      </c>
    </row>
    <row r="713" spans="1:3" x14ac:dyDescent="0.25">
      <c r="A713" s="9" t="s">
        <v>520</v>
      </c>
      <c r="B713" s="12">
        <v>205983.60905356403</v>
      </c>
      <c r="C713">
        <f>SAFADModel_final_000031[[#This Row],[Whole Building:Facility Total Electric Demand Power '[W'](Hourly) ]]/1000</f>
        <v>205.98360905356404</v>
      </c>
    </row>
    <row r="714" spans="1:3" x14ac:dyDescent="0.25">
      <c r="A714" s="9" t="s">
        <v>521</v>
      </c>
      <c r="B714" s="12">
        <v>181650.69634106112</v>
      </c>
      <c r="C714">
        <f>SAFADModel_final_000031[[#This Row],[Whole Building:Facility Total Electric Demand Power '[W'](Hourly) ]]/1000</f>
        <v>181.65069634106112</v>
      </c>
    </row>
    <row r="715" spans="1:3" x14ac:dyDescent="0.25">
      <c r="A715" s="9" t="s">
        <v>522</v>
      </c>
      <c r="B715" s="12">
        <v>119937.60673262534</v>
      </c>
      <c r="C715">
        <f>SAFADModel_final_000031[[#This Row],[Whole Building:Facility Total Electric Demand Power '[W'](Hourly) ]]/1000</f>
        <v>119.93760673262534</v>
      </c>
    </row>
    <row r="716" spans="1:3" x14ac:dyDescent="0.25">
      <c r="A716" s="9" t="s">
        <v>523</v>
      </c>
      <c r="B716" s="12">
        <v>81398.860813437452</v>
      </c>
      <c r="C716">
        <f>SAFADModel_final_000031[[#This Row],[Whole Building:Facility Total Electric Demand Power '[W'](Hourly) ]]/1000</f>
        <v>81.398860813437452</v>
      </c>
    </row>
    <row r="717" spans="1:3" x14ac:dyDescent="0.25">
      <c r="A717" s="9" t="s">
        <v>524</v>
      </c>
      <c r="B717" s="12">
        <v>51731.093865663715</v>
      </c>
      <c r="C717">
        <f>SAFADModel_final_000031[[#This Row],[Whole Building:Facility Total Electric Demand Power '[W'](Hourly) ]]/1000</f>
        <v>51.731093865663716</v>
      </c>
    </row>
    <row r="718" spans="1:3" x14ac:dyDescent="0.25">
      <c r="A718" s="9" t="s">
        <v>525</v>
      </c>
      <c r="B718" s="12">
        <v>9355.2909860224099</v>
      </c>
      <c r="C718">
        <f>SAFADModel_final_000031[[#This Row],[Whole Building:Facility Total Electric Demand Power '[W'](Hourly) ]]/1000</f>
        <v>9.3552909860224105</v>
      </c>
    </row>
    <row r="719" spans="1:3" x14ac:dyDescent="0.25">
      <c r="A719" s="9" t="s">
        <v>526</v>
      </c>
      <c r="B719" s="12">
        <v>9313.0228970526077</v>
      </c>
      <c r="C719">
        <f>SAFADModel_final_000031[[#This Row],[Whole Building:Facility Total Electric Demand Power '[W'](Hourly) ]]/1000</f>
        <v>9.3130228970526083</v>
      </c>
    </row>
    <row r="720" spans="1:3" x14ac:dyDescent="0.25">
      <c r="A720" s="9" t="s">
        <v>527</v>
      </c>
      <c r="B720" s="12">
        <v>9272.0407601904371</v>
      </c>
      <c r="C720">
        <f>SAFADModel_final_000031[[#This Row],[Whole Building:Facility Total Electric Demand Power '[W'](Hourly) ]]/1000</f>
        <v>9.2720407601904373</v>
      </c>
    </row>
    <row r="721" spans="1:3" x14ac:dyDescent="0.25">
      <c r="A721" s="9" t="s">
        <v>528</v>
      </c>
      <c r="B721" s="12">
        <v>9239.0027576041666</v>
      </c>
      <c r="C721">
        <f>SAFADModel_final_000031[[#This Row],[Whole Building:Facility Total Electric Demand Power '[W'](Hourly) ]]/1000</f>
        <v>9.2390027576041671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FC9A6-072D-4892-AD10-A9287A6598B2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16753.420551583476</v>
      </c>
      <c r="C2">
        <f>SAFADModel_final_000030[[#This Row],[Whole Building:Facility Total Electric Demand Power '[W'](Hourly) ]]/1000</f>
        <v>16.753420551583478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16385.296968393875</v>
      </c>
      <c r="C3">
        <f>SAFADModel_final_000030[[#This Row],[Whole Building:Facility Total Electric Demand Power '[W'](Hourly) ]]/1000</f>
        <v>16.385296968393874</v>
      </c>
      <c r="D3">
        <v>-96.672601876445029</v>
      </c>
      <c r="E3">
        <v>176.54179063832444</v>
      </c>
      <c r="F3">
        <v>107.36728152646911</v>
      </c>
    </row>
    <row r="4" spans="1:6" x14ac:dyDescent="0.25">
      <c r="A4" s="9" t="s">
        <v>3</v>
      </c>
      <c r="B4" s="12">
        <v>16214.650777805509</v>
      </c>
      <c r="C4">
        <f>SAFADModel_final_000030[[#This Row],[Whole Building:Facility Total Electric Demand Power '[W'](Hourly) ]]/1000</f>
        <v>16.21465077780551</v>
      </c>
    </row>
    <row r="5" spans="1:6" x14ac:dyDescent="0.25">
      <c r="A5" s="9" t="s">
        <v>4</v>
      </c>
      <c r="B5" s="12">
        <v>16054.397162711952</v>
      </c>
      <c r="C5">
        <f>SAFADModel_final_000030[[#This Row],[Whole Building:Facility Total Electric Demand Power '[W'](Hourly) ]]/1000</f>
        <v>16.05439716271195</v>
      </c>
    </row>
    <row r="6" spans="1:6" x14ac:dyDescent="0.25">
      <c r="A6" s="9" t="s">
        <v>5</v>
      </c>
      <c r="B6" s="12">
        <v>15889.249619790216</v>
      </c>
      <c r="C6">
        <f>SAFADModel_final_000030[[#This Row],[Whole Building:Facility Total Electric Demand Power '[W'](Hourly) ]]/1000</f>
        <v>15.889249619790217</v>
      </c>
    </row>
    <row r="7" spans="1:6" x14ac:dyDescent="0.25">
      <c r="A7" s="9" t="s">
        <v>6</v>
      </c>
      <c r="B7" s="12">
        <v>15824.308921470953</v>
      </c>
      <c r="C7">
        <f>SAFADModel_final_000030[[#This Row],[Whole Building:Facility Total Electric Demand Power '[W'](Hourly) ]]/1000</f>
        <v>15.824308921470953</v>
      </c>
    </row>
    <row r="8" spans="1:6" x14ac:dyDescent="0.25">
      <c r="A8" s="9" t="s">
        <v>7</v>
      </c>
      <c r="B8" s="12">
        <v>15999.952725398072</v>
      </c>
      <c r="C8">
        <f>SAFADModel_final_000030[[#This Row],[Whole Building:Facility Total Electric Demand Power '[W'](Hourly) ]]/1000</f>
        <v>15.999952725398073</v>
      </c>
    </row>
    <row r="9" spans="1:6" x14ac:dyDescent="0.25">
      <c r="A9" s="9" t="s">
        <v>8</v>
      </c>
      <c r="B9" s="12">
        <v>60535.338246429717</v>
      </c>
      <c r="C9">
        <f>SAFADModel_final_000030[[#This Row],[Whole Building:Facility Total Electric Demand Power '[W'](Hourly) ]]/1000</f>
        <v>60.535338246429717</v>
      </c>
    </row>
    <row r="10" spans="1:6" x14ac:dyDescent="0.25">
      <c r="A10" s="9" t="s">
        <v>9</v>
      </c>
      <c r="B10" s="12">
        <v>84727.699236128814</v>
      </c>
      <c r="C10">
        <f>SAFADModel_final_000030[[#This Row],[Whole Building:Facility Total Electric Demand Power '[W'](Hourly) ]]/1000</f>
        <v>84.727699236128814</v>
      </c>
    </row>
    <row r="11" spans="1:6" x14ac:dyDescent="0.25">
      <c r="A11" s="9" t="s">
        <v>10</v>
      </c>
      <c r="B11" s="12">
        <v>179716.90630210037</v>
      </c>
      <c r="C11">
        <f>SAFADModel_final_000030[[#This Row],[Whole Building:Facility Total Electric Demand Power '[W'](Hourly) ]]/1000</f>
        <v>179.71690630210037</v>
      </c>
    </row>
    <row r="12" spans="1:6" x14ac:dyDescent="0.25">
      <c r="A12" s="9" t="s">
        <v>11</v>
      </c>
      <c r="B12" s="12">
        <v>184030.35482984383</v>
      </c>
      <c r="C12">
        <f>SAFADModel_final_000030[[#This Row],[Whole Building:Facility Total Electric Demand Power '[W'](Hourly) ]]/1000</f>
        <v>184.03035482984382</v>
      </c>
    </row>
    <row r="13" spans="1:6" x14ac:dyDescent="0.25">
      <c r="A13" s="9" t="s">
        <v>12</v>
      </c>
      <c r="B13" s="12">
        <v>299053.08072529087</v>
      </c>
      <c r="C13">
        <f>SAFADModel_final_000030[[#This Row],[Whole Building:Facility Total Electric Demand Power '[W'](Hourly) ]]/1000</f>
        <v>299.0530807252909</v>
      </c>
    </row>
    <row r="14" spans="1:6" x14ac:dyDescent="0.25">
      <c r="A14" s="9" t="s">
        <v>13</v>
      </c>
      <c r="B14" s="12">
        <v>316315.3183334411</v>
      </c>
      <c r="C14">
        <f>SAFADModel_final_000030[[#This Row],[Whole Building:Facility Total Electric Demand Power '[W'](Hourly) ]]/1000</f>
        <v>316.3153183334411</v>
      </c>
    </row>
    <row r="15" spans="1:6" x14ac:dyDescent="0.25">
      <c r="A15" s="9" t="s">
        <v>14</v>
      </c>
      <c r="B15" s="12">
        <v>367159.51059881208</v>
      </c>
      <c r="C15">
        <f>SAFADModel_final_000030[[#This Row],[Whole Building:Facility Total Electric Demand Power '[W'](Hourly) ]]/1000</f>
        <v>367.15951059881206</v>
      </c>
    </row>
    <row r="16" spans="1:6" x14ac:dyDescent="0.25">
      <c r="A16" s="9" t="s">
        <v>15</v>
      </c>
      <c r="B16" s="12">
        <v>379347.77708864649</v>
      </c>
      <c r="C16">
        <f>SAFADModel_final_000030[[#This Row],[Whole Building:Facility Total Electric Demand Power '[W'](Hourly) ]]/1000</f>
        <v>379.34777708864647</v>
      </c>
    </row>
    <row r="17" spans="1:3" x14ac:dyDescent="0.25">
      <c r="A17" s="9" t="s">
        <v>16</v>
      </c>
      <c r="B17" s="12">
        <v>349394.93336230487</v>
      </c>
      <c r="C17">
        <f>SAFADModel_final_000030[[#This Row],[Whole Building:Facility Total Electric Demand Power '[W'](Hourly) ]]/1000</f>
        <v>349.39493336230487</v>
      </c>
    </row>
    <row r="18" spans="1:3" x14ac:dyDescent="0.25">
      <c r="A18" s="9" t="s">
        <v>17</v>
      </c>
      <c r="B18" s="12">
        <v>313684.99590598588</v>
      </c>
      <c r="C18">
        <f>SAFADModel_final_000030[[#This Row],[Whole Building:Facility Total Electric Demand Power '[W'](Hourly) ]]/1000</f>
        <v>313.68499590598589</v>
      </c>
    </row>
    <row r="19" spans="1:3" x14ac:dyDescent="0.25">
      <c r="A19" s="9" t="s">
        <v>18</v>
      </c>
      <c r="B19" s="12">
        <v>116048.00508643454</v>
      </c>
      <c r="C19">
        <f>SAFADModel_final_000030[[#This Row],[Whole Building:Facility Total Electric Demand Power '[W'](Hourly) ]]/1000</f>
        <v>116.04800508643454</v>
      </c>
    </row>
    <row r="20" spans="1:3" x14ac:dyDescent="0.25">
      <c r="A20" s="9" t="s">
        <v>19</v>
      </c>
      <c r="B20" s="12">
        <v>57473.91860435644</v>
      </c>
      <c r="C20">
        <f>SAFADModel_final_000030[[#This Row],[Whole Building:Facility Total Electric Demand Power '[W'](Hourly) ]]/1000</f>
        <v>57.473918604356442</v>
      </c>
    </row>
    <row r="21" spans="1:3" x14ac:dyDescent="0.25">
      <c r="A21" s="9" t="s">
        <v>20</v>
      </c>
      <c r="B21" s="12">
        <v>22484.54137408068</v>
      </c>
      <c r="C21">
        <f>SAFADModel_final_000030[[#This Row],[Whole Building:Facility Total Electric Demand Power '[W'](Hourly) ]]/1000</f>
        <v>22.484541374080681</v>
      </c>
    </row>
    <row r="22" spans="1:3" x14ac:dyDescent="0.25">
      <c r="A22" s="9" t="s">
        <v>21</v>
      </c>
      <c r="B22" s="12">
        <v>17377.440859625134</v>
      </c>
      <c r="C22">
        <f>SAFADModel_final_000030[[#This Row],[Whole Building:Facility Total Electric Demand Power '[W'](Hourly) ]]/1000</f>
        <v>17.377440859625136</v>
      </c>
    </row>
    <row r="23" spans="1:3" x14ac:dyDescent="0.25">
      <c r="A23" s="9" t="s">
        <v>22</v>
      </c>
      <c r="B23" s="12">
        <v>16931.742533055527</v>
      </c>
      <c r="C23">
        <f>SAFADModel_final_000030[[#This Row],[Whole Building:Facility Total Electric Demand Power '[W'](Hourly) ]]/1000</f>
        <v>16.931742533055527</v>
      </c>
    </row>
    <row r="24" spans="1:3" x14ac:dyDescent="0.25">
      <c r="A24" s="9" t="s">
        <v>23</v>
      </c>
      <c r="B24" s="12">
        <v>16937.269300566561</v>
      </c>
      <c r="C24">
        <f>SAFADModel_final_000030[[#This Row],[Whole Building:Facility Total Electric Demand Power '[W'](Hourly) ]]/1000</f>
        <v>16.937269300566559</v>
      </c>
    </row>
    <row r="25" spans="1:3" x14ac:dyDescent="0.25">
      <c r="A25" s="9" t="s">
        <v>24</v>
      </c>
      <c r="B25" s="12">
        <v>16914.352385986331</v>
      </c>
      <c r="C25">
        <f>SAFADModel_final_000030[[#This Row],[Whole Building:Facility Total Electric Demand Power '[W'](Hourly) ]]/1000</f>
        <v>16.91435238598633</v>
      </c>
    </row>
    <row r="26" spans="1:3" x14ac:dyDescent="0.25">
      <c r="A26" s="9" t="s">
        <v>25</v>
      </c>
      <c r="B26" s="12">
        <v>16882.103683520254</v>
      </c>
      <c r="C26">
        <f>SAFADModel_final_000030[[#This Row],[Whole Building:Facility Total Electric Demand Power '[W'](Hourly) ]]/1000</f>
        <v>16.882103683520253</v>
      </c>
    </row>
    <row r="27" spans="1:3" x14ac:dyDescent="0.25">
      <c r="A27" s="9" t="s">
        <v>26</v>
      </c>
      <c r="B27" s="12">
        <v>16836.013156523004</v>
      </c>
      <c r="C27">
        <f>SAFADModel_final_000030[[#This Row],[Whole Building:Facility Total Electric Demand Power '[W'](Hourly) ]]/1000</f>
        <v>16.836013156523006</v>
      </c>
    </row>
    <row r="28" spans="1:3" x14ac:dyDescent="0.25">
      <c r="A28" s="9" t="s">
        <v>27</v>
      </c>
      <c r="B28" s="12">
        <v>16786.61712190053</v>
      </c>
      <c r="C28">
        <f>SAFADModel_final_000030[[#This Row],[Whole Building:Facility Total Electric Demand Power '[W'](Hourly) ]]/1000</f>
        <v>16.78661712190053</v>
      </c>
    </row>
    <row r="29" spans="1:3" x14ac:dyDescent="0.25">
      <c r="A29" s="9" t="s">
        <v>28</v>
      </c>
      <c r="B29" s="12">
        <v>16775.640948952856</v>
      </c>
      <c r="C29">
        <f>SAFADModel_final_000030[[#This Row],[Whole Building:Facility Total Electric Demand Power '[W'](Hourly) ]]/1000</f>
        <v>16.775640948952855</v>
      </c>
    </row>
    <row r="30" spans="1:3" x14ac:dyDescent="0.25">
      <c r="A30" s="9" t="s">
        <v>29</v>
      </c>
      <c r="B30" s="12">
        <v>16766.127918513532</v>
      </c>
      <c r="C30">
        <f>SAFADModel_final_000030[[#This Row],[Whole Building:Facility Total Electric Demand Power '[W'](Hourly) ]]/1000</f>
        <v>16.766127918513533</v>
      </c>
    </row>
    <row r="31" spans="1:3" x14ac:dyDescent="0.25">
      <c r="A31" s="9" t="s">
        <v>30</v>
      </c>
      <c r="B31" s="12">
        <v>16760.562454612391</v>
      </c>
      <c r="C31">
        <f>SAFADModel_final_000030[[#This Row],[Whole Building:Facility Total Electric Demand Power '[W'](Hourly) ]]/1000</f>
        <v>16.760562454612391</v>
      </c>
    </row>
    <row r="32" spans="1:3" x14ac:dyDescent="0.25">
      <c r="A32" s="9" t="s">
        <v>31</v>
      </c>
      <c r="B32" s="12">
        <v>16764.561451117523</v>
      </c>
      <c r="C32">
        <f>SAFADModel_final_000030[[#This Row],[Whole Building:Facility Total Electric Demand Power '[W'](Hourly) ]]/1000</f>
        <v>16.764561451117522</v>
      </c>
    </row>
    <row r="33" spans="1:3" x14ac:dyDescent="0.25">
      <c r="A33" s="9" t="s">
        <v>32</v>
      </c>
      <c r="B33" s="12">
        <v>43934.65139941292</v>
      </c>
      <c r="C33">
        <f>SAFADModel_final_000030[[#This Row],[Whole Building:Facility Total Electric Demand Power '[W'](Hourly) ]]/1000</f>
        <v>43.934651399412921</v>
      </c>
    </row>
    <row r="34" spans="1:3" x14ac:dyDescent="0.25">
      <c r="A34" s="9" t="s">
        <v>33</v>
      </c>
      <c r="B34" s="12">
        <v>173669.02183950125</v>
      </c>
      <c r="C34">
        <f>SAFADModel_final_000030[[#This Row],[Whole Building:Facility Total Electric Demand Power '[W'](Hourly) ]]/1000</f>
        <v>173.66902183950126</v>
      </c>
    </row>
    <row r="35" spans="1:3" x14ac:dyDescent="0.25">
      <c r="A35" s="9" t="s">
        <v>34</v>
      </c>
      <c r="B35" s="12">
        <v>240304.06339433198</v>
      </c>
      <c r="C35">
        <f>SAFADModel_final_000030[[#This Row],[Whole Building:Facility Total Electric Demand Power '[W'](Hourly) ]]/1000</f>
        <v>240.30406339433199</v>
      </c>
    </row>
    <row r="36" spans="1:3" x14ac:dyDescent="0.25">
      <c r="A36" s="9" t="s">
        <v>35</v>
      </c>
      <c r="B36" s="12">
        <v>268418.56031029305</v>
      </c>
      <c r="C36">
        <f>SAFADModel_final_000030[[#This Row],[Whole Building:Facility Total Electric Demand Power '[W'](Hourly) ]]/1000</f>
        <v>268.41856031029306</v>
      </c>
    </row>
    <row r="37" spans="1:3" x14ac:dyDescent="0.25">
      <c r="A37" s="9" t="s">
        <v>36</v>
      </c>
      <c r="B37" s="12">
        <v>338233.83344085753</v>
      </c>
      <c r="C37">
        <f>SAFADModel_final_000030[[#This Row],[Whole Building:Facility Total Electric Demand Power '[W'](Hourly) ]]/1000</f>
        <v>338.23383344085755</v>
      </c>
    </row>
    <row r="38" spans="1:3" x14ac:dyDescent="0.25">
      <c r="A38" s="9" t="s">
        <v>37</v>
      </c>
      <c r="B38" s="12">
        <v>328660.84774907533</v>
      </c>
      <c r="C38">
        <f>SAFADModel_final_000030[[#This Row],[Whole Building:Facility Total Electric Demand Power '[W'](Hourly) ]]/1000</f>
        <v>328.66084774907534</v>
      </c>
    </row>
    <row r="39" spans="1:3" x14ac:dyDescent="0.25">
      <c r="A39" s="9" t="s">
        <v>38</v>
      </c>
      <c r="B39" s="12">
        <v>365864.1887957314</v>
      </c>
      <c r="C39">
        <f>SAFADModel_final_000030[[#This Row],[Whole Building:Facility Total Electric Demand Power '[W'](Hourly) ]]/1000</f>
        <v>365.86418879573142</v>
      </c>
    </row>
    <row r="40" spans="1:3" x14ac:dyDescent="0.25">
      <c r="A40" s="9" t="s">
        <v>39</v>
      </c>
      <c r="B40" s="12">
        <v>310269.39365178574</v>
      </c>
      <c r="C40">
        <f>SAFADModel_final_000030[[#This Row],[Whole Building:Facility Total Electric Demand Power '[W'](Hourly) ]]/1000</f>
        <v>310.26939365178572</v>
      </c>
    </row>
    <row r="41" spans="1:3" x14ac:dyDescent="0.25">
      <c r="A41" s="9" t="s">
        <v>40</v>
      </c>
      <c r="B41" s="12">
        <v>312560.68011896248</v>
      </c>
      <c r="C41">
        <f>SAFADModel_final_000030[[#This Row],[Whole Building:Facility Total Electric Demand Power '[W'](Hourly) ]]/1000</f>
        <v>312.56068011896247</v>
      </c>
    </row>
    <row r="42" spans="1:3" x14ac:dyDescent="0.25">
      <c r="A42" s="9" t="s">
        <v>41</v>
      </c>
      <c r="B42" s="12">
        <v>253347.84302864247</v>
      </c>
      <c r="C42">
        <f>SAFADModel_final_000030[[#This Row],[Whole Building:Facility Total Electric Demand Power '[W'](Hourly) ]]/1000</f>
        <v>253.34784302864247</v>
      </c>
    </row>
    <row r="43" spans="1:3" x14ac:dyDescent="0.25">
      <c r="A43" s="9" t="s">
        <v>42</v>
      </c>
      <c r="B43" s="12">
        <v>222861.75767550673</v>
      </c>
      <c r="C43">
        <f>SAFADModel_final_000030[[#This Row],[Whole Building:Facility Total Electric Demand Power '[W'](Hourly) ]]/1000</f>
        <v>222.86175767550674</v>
      </c>
    </row>
    <row r="44" spans="1:3" x14ac:dyDescent="0.25">
      <c r="A44" s="9" t="s">
        <v>43</v>
      </c>
      <c r="B44" s="12">
        <v>134833.33042442001</v>
      </c>
      <c r="C44">
        <f>SAFADModel_final_000030[[#This Row],[Whole Building:Facility Total Electric Demand Power '[W'](Hourly) ]]/1000</f>
        <v>134.83333042442001</v>
      </c>
    </row>
    <row r="45" spans="1:3" x14ac:dyDescent="0.25">
      <c r="A45" s="9" t="s">
        <v>44</v>
      </c>
      <c r="B45" s="12">
        <v>70750.073127863157</v>
      </c>
      <c r="C45">
        <f>SAFADModel_final_000030[[#This Row],[Whole Building:Facility Total Electric Demand Power '[W'](Hourly) ]]/1000</f>
        <v>70.75007312786316</v>
      </c>
    </row>
    <row r="46" spans="1:3" x14ac:dyDescent="0.25">
      <c r="A46" s="9" t="s">
        <v>45</v>
      </c>
      <c r="B46" s="12">
        <v>17425.892548654785</v>
      </c>
      <c r="C46">
        <f>SAFADModel_final_000030[[#This Row],[Whole Building:Facility Total Electric Demand Power '[W'](Hourly) ]]/1000</f>
        <v>17.425892548654787</v>
      </c>
    </row>
    <row r="47" spans="1:3" x14ac:dyDescent="0.25">
      <c r="A47" s="9" t="s">
        <v>46</v>
      </c>
      <c r="B47" s="12">
        <v>17113.026235384834</v>
      </c>
      <c r="C47">
        <f>SAFADModel_final_000030[[#This Row],[Whole Building:Facility Total Electric Demand Power '[W'](Hourly) ]]/1000</f>
        <v>17.113026235384833</v>
      </c>
    </row>
    <row r="48" spans="1:3" x14ac:dyDescent="0.25">
      <c r="A48" s="9" t="s">
        <v>47</v>
      </c>
      <c r="B48" s="12">
        <v>16941.375252695263</v>
      </c>
      <c r="C48">
        <f>SAFADModel_final_000030[[#This Row],[Whole Building:Facility Total Electric Demand Power '[W'](Hourly) ]]/1000</f>
        <v>16.941375252695263</v>
      </c>
    </row>
    <row r="49" spans="1:3" x14ac:dyDescent="0.25">
      <c r="A49" s="9" t="s">
        <v>48</v>
      </c>
      <c r="B49" s="12">
        <v>16804.076272174254</v>
      </c>
      <c r="C49">
        <f>SAFADModel_final_000030[[#This Row],[Whole Building:Facility Total Electric Demand Power '[W'](Hourly) ]]/1000</f>
        <v>16.804076272174253</v>
      </c>
    </row>
    <row r="50" spans="1:3" x14ac:dyDescent="0.25">
      <c r="A50" s="9" t="s">
        <v>49</v>
      </c>
      <c r="B50" s="12">
        <v>16673.26157078359</v>
      </c>
      <c r="C50">
        <f>SAFADModel_final_000030[[#This Row],[Whole Building:Facility Total Electric Demand Power '[W'](Hourly) ]]/1000</f>
        <v>16.673261570783591</v>
      </c>
    </row>
    <row r="51" spans="1:3" x14ac:dyDescent="0.25">
      <c r="A51" s="9" t="s">
        <v>50</v>
      </c>
      <c r="B51" s="12">
        <v>16563.001605865309</v>
      </c>
      <c r="C51">
        <f>SAFADModel_final_000030[[#This Row],[Whole Building:Facility Total Electric Demand Power '[W'](Hourly) ]]/1000</f>
        <v>16.56300160586531</v>
      </c>
    </row>
    <row r="52" spans="1:3" x14ac:dyDescent="0.25">
      <c r="A52" s="9" t="s">
        <v>51</v>
      </c>
      <c r="B52" s="12">
        <v>16439.296501513847</v>
      </c>
      <c r="C52">
        <f>SAFADModel_final_000030[[#This Row],[Whole Building:Facility Total Electric Demand Power '[W'](Hourly) ]]/1000</f>
        <v>16.439296501513848</v>
      </c>
    </row>
    <row r="53" spans="1:3" x14ac:dyDescent="0.25">
      <c r="A53" s="9" t="s">
        <v>52</v>
      </c>
      <c r="B53" s="12">
        <v>16328.466491232388</v>
      </c>
      <c r="C53">
        <f>SAFADModel_final_000030[[#This Row],[Whole Building:Facility Total Electric Demand Power '[W'](Hourly) ]]/1000</f>
        <v>16.328466491232387</v>
      </c>
    </row>
    <row r="54" spans="1:3" x14ac:dyDescent="0.25">
      <c r="A54" s="9" t="s">
        <v>53</v>
      </c>
      <c r="B54" s="12">
        <v>16220.033441555597</v>
      </c>
      <c r="C54">
        <f>SAFADModel_final_000030[[#This Row],[Whole Building:Facility Total Electric Demand Power '[W'](Hourly) ]]/1000</f>
        <v>16.220033441555596</v>
      </c>
    </row>
    <row r="55" spans="1:3" x14ac:dyDescent="0.25">
      <c r="A55" s="9" t="s">
        <v>54</v>
      </c>
      <c r="B55" s="12">
        <v>16184.903292739496</v>
      </c>
      <c r="C55">
        <f>SAFADModel_final_000030[[#This Row],[Whole Building:Facility Total Electric Demand Power '[W'](Hourly) ]]/1000</f>
        <v>16.184903292739495</v>
      </c>
    </row>
    <row r="56" spans="1:3" x14ac:dyDescent="0.25">
      <c r="A56" s="9" t="s">
        <v>55</v>
      </c>
      <c r="B56" s="12">
        <v>16352.012335932872</v>
      </c>
      <c r="C56">
        <f>SAFADModel_final_000030[[#This Row],[Whole Building:Facility Total Electric Demand Power '[W'](Hourly) ]]/1000</f>
        <v>16.352012335932873</v>
      </c>
    </row>
    <row r="57" spans="1:3" x14ac:dyDescent="0.25">
      <c r="A57" s="9" t="s">
        <v>56</v>
      </c>
      <c r="B57" s="12">
        <v>53321.593702804879</v>
      </c>
      <c r="C57">
        <f>SAFADModel_final_000030[[#This Row],[Whole Building:Facility Total Electric Demand Power '[W'](Hourly) ]]/1000</f>
        <v>53.321593702804883</v>
      </c>
    </row>
    <row r="58" spans="1:3" x14ac:dyDescent="0.25">
      <c r="A58" s="9" t="s">
        <v>57</v>
      </c>
      <c r="B58" s="12">
        <v>134546.20580205313</v>
      </c>
      <c r="C58">
        <f>SAFADModel_final_000030[[#This Row],[Whole Building:Facility Total Electric Demand Power '[W'](Hourly) ]]/1000</f>
        <v>134.54620580205312</v>
      </c>
    </row>
    <row r="59" spans="1:3" x14ac:dyDescent="0.25">
      <c r="A59" s="9" t="s">
        <v>58</v>
      </c>
      <c r="B59" s="12">
        <v>209977.23998751587</v>
      </c>
      <c r="C59">
        <f>SAFADModel_final_000030[[#This Row],[Whole Building:Facility Total Electric Demand Power '[W'](Hourly) ]]/1000</f>
        <v>209.97723998751587</v>
      </c>
    </row>
    <row r="60" spans="1:3" x14ac:dyDescent="0.25">
      <c r="A60" s="9" t="s">
        <v>59</v>
      </c>
      <c r="B60" s="12">
        <v>268650.76450915606</v>
      </c>
      <c r="C60">
        <f>SAFADModel_final_000030[[#This Row],[Whole Building:Facility Total Electric Demand Power '[W'](Hourly) ]]/1000</f>
        <v>268.65076450915603</v>
      </c>
    </row>
    <row r="61" spans="1:3" x14ac:dyDescent="0.25">
      <c r="A61" s="9" t="s">
        <v>60</v>
      </c>
      <c r="B61" s="12">
        <v>353941.69395675225</v>
      </c>
      <c r="C61">
        <f>SAFADModel_final_000030[[#This Row],[Whole Building:Facility Total Electric Demand Power '[W'](Hourly) ]]/1000</f>
        <v>353.94169395675226</v>
      </c>
    </row>
    <row r="62" spans="1:3" x14ac:dyDescent="0.25">
      <c r="A62" s="9" t="s">
        <v>61</v>
      </c>
      <c r="B62" s="12">
        <v>360874.95454757818</v>
      </c>
      <c r="C62">
        <f>SAFADModel_final_000030[[#This Row],[Whole Building:Facility Total Electric Demand Power '[W'](Hourly) ]]/1000</f>
        <v>360.87495454757817</v>
      </c>
    </row>
    <row r="63" spans="1:3" x14ac:dyDescent="0.25">
      <c r="A63" s="9" t="s">
        <v>62</v>
      </c>
      <c r="B63" s="12">
        <v>363337.52911793068</v>
      </c>
      <c r="C63">
        <f>SAFADModel_final_000030[[#This Row],[Whole Building:Facility Total Electric Demand Power '[W'](Hourly) ]]/1000</f>
        <v>363.33752911793067</v>
      </c>
    </row>
    <row r="64" spans="1:3" x14ac:dyDescent="0.25">
      <c r="A64" s="9" t="s">
        <v>63</v>
      </c>
      <c r="B64" s="12">
        <v>368941.24225889076</v>
      </c>
      <c r="C64">
        <f>SAFADModel_final_000030[[#This Row],[Whole Building:Facility Total Electric Demand Power '[W'](Hourly) ]]/1000</f>
        <v>368.94124225889078</v>
      </c>
    </row>
    <row r="65" spans="1:3" x14ac:dyDescent="0.25">
      <c r="A65" s="9" t="s">
        <v>64</v>
      </c>
      <c r="B65" s="12">
        <v>290564.82537948486</v>
      </c>
      <c r="C65">
        <f>SAFADModel_final_000030[[#This Row],[Whole Building:Facility Total Electric Demand Power '[W'](Hourly) ]]/1000</f>
        <v>290.56482537948483</v>
      </c>
    </row>
    <row r="66" spans="1:3" x14ac:dyDescent="0.25">
      <c r="A66" s="9" t="s">
        <v>65</v>
      </c>
      <c r="B66" s="12">
        <v>138960.47621407011</v>
      </c>
      <c r="C66">
        <f>SAFADModel_final_000030[[#This Row],[Whole Building:Facility Total Electric Demand Power '[W'](Hourly) ]]/1000</f>
        <v>138.9604762140701</v>
      </c>
    </row>
    <row r="67" spans="1:3" x14ac:dyDescent="0.25">
      <c r="A67" s="9" t="s">
        <v>66</v>
      </c>
      <c r="B67" s="12">
        <v>108798.22656449843</v>
      </c>
      <c r="C67">
        <f>SAFADModel_final_000030[[#This Row],[Whole Building:Facility Total Electric Demand Power '[W'](Hourly) ]]/1000</f>
        <v>108.79822656449844</v>
      </c>
    </row>
    <row r="68" spans="1:3" x14ac:dyDescent="0.25">
      <c r="A68" s="9" t="s">
        <v>67</v>
      </c>
      <c r="B68" s="12">
        <v>48016.361685189011</v>
      </c>
      <c r="C68">
        <f>SAFADModel_final_000030[[#This Row],[Whole Building:Facility Total Electric Demand Power '[W'](Hourly) ]]/1000</f>
        <v>48.016361685189011</v>
      </c>
    </row>
    <row r="69" spans="1:3" x14ac:dyDescent="0.25">
      <c r="A69" s="9" t="s">
        <v>68</v>
      </c>
      <c r="B69" s="12">
        <v>17824.703012191869</v>
      </c>
      <c r="C69">
        <f>SAFADModel_final_000030[[#This Row],[Whole Building:Facility Total Electric Demand Power '[W'](Hourly) ]]/1000</f>
        <v>17.824703012191868</v>
      </c>
    </row>
    <row r="70" spans="1:3" x14ac:dyDescent="0.25">
      <c r="A70" s="9" t="s">
        <v>69</v>
      </c>
      <c r="B70" s="12">
        <v>17348.185824577329</v>
      </c>
      <c r="C70">
        <f>SAFADModel_final_000030[[#This Row],[Whole Building:Facility Total Electric Demand Power '[W'](Hourly) ]]/1000</f>
        <v>17.348185824577328</v>
      </c>
    </row>
    <row r="71" spans="1:3" x14ac:dyDescent="0.25">
      <c r="A71" s="9" t="s">
        <v>70</v>
      </c>
      <c r="B71" s="12">
        <v>16873.392632848856</v>
      </c>
      <c r="C71">
        <f>SAFADModel_final_000030[[#This Row],[Whole Building:Facility Total Electric Demand Power '[W'](Hourly) ]]/1000</f>
        <v>16.873392632848855</v>
      </c>
    </row>
    <row r="72" spans="1:3" x14ac:dyDescent="0.25">
      <c r="A72" s="9" t="s">
        <v>71</v>
      </c>
      <c r="B72" s="12">
        <v>16801.893427679734</v>
      </c>
      <c r="C72">
        <f>SAFADModel_final_000030[[#This Row],[Whole Building:Facility Total Electric Demand Power '[W'](Hourly) ]]/1000</f>
        <v>16.801893427679733</v>
      </c>
    </row>
    <row r="73" spans="1:3" x14ac:dyDescent="0.25">
      <c r="A73" s="9" t="s">
        <v>72</v>
      </c>
      <c r="B73" s="12">
        <v>16729.996179374528</v>
      </c>
      <c r="C73">
        <f>SAFADModel_final_000030[[#This Row],[Whole Building:Facility Total Electric Demand Power '[W'](Hourly) ]]/1000</f>
        <v>16.729996179374528</v>
      </c>
    </row>
    <row r="74" spans="1:3" x14ac:dyDescent="0.25">
      <c r="A74" s="9" t="s">
        <v>73</v>
      </c>
      <c r="B74" s="12">
        <v>16660.554881484844</v>
      </c>
      <c r="C74">
        <f>SAFADModel_final_000030[[#This Row],[Whole Building:Facility Total Electric Demand Power '[W'](Hourly) ]]/1000</f>
        <v>16.660554881484845</v>
      </c>
    </row>
    <row r="75" spans="1:3" x14ac:dyDescent="0.25">
      <c r="A75" s="9" t="s">
        <v>74</v>
      </c>
      <c r="B75" s="12">
        <v>16586.461721375137</v>
      </c>
      <c r="C75">
        <f>SAFADModel_final_000030[[#This Row],[Whole Building:Facility Total Electric Demand Power '[W'](Hourly) ]]/1000</f>
        <v>16.586461721375137</v>
      </c>
    </row>
    <row r="76" spans="1:3" x14ac:dyDescent="0.25">
      <c r="A76" s="9" t="s">
        <v>75</v>
      </c>
      <c r="B76" s="12">
        <v>16506.672954513804</v>
      </c>
      <c r="C76">
        <f>SAFADModel_final_000030[[#This Row],[Whole Building:Facility Total Electric Demand Power '[W'](Hourly) ]]/1000</f>
        <v>16.506672954513803</v>
      </c>
    </row>
    <row r="77" spans="1:3" x14ac:dyDescent="0.25">
      <c r="A77" s="9" t="s">
        <v>76</v>
      </c>
      <c r="B77" s="12">
        <v>16422.975159109428</v>
      </c>
      <c r="C77">
        <f>SAFADModel_final_000030[[#This Row],[Whole Building:Facility Total Electric Demand Power '[W'](Hourly) ]]/1000</f>
        <v>16.422975159109427</v>
      </c>
    </row>
    <row r="78" spans="1:3" x14ac:dyDescent="0.25">
      <c r="A78" s="9" t="s">
        <v>77</v>
      </c>
      <c r="B78" s="12">
        <v>16356.950266658887</v>
      </c>
      <c r="C78">
        <f>SAFADModel_final_000030[[#This Row],[Whole Building:Facility Total Electric Demand Power '[W'](Hourly) ]]/1000</f>
        <v>16.356950266658888</v>
      </c>
    </row>
    <row r="79" spans="1:3" x14ac:dyDescent="0.25">
      <c r="A79" s="9" t="s">
        <v>78</v>
      </c>
      <c r="B79" s="12">
        <v>16325.584744195423</v>
      </c>
      <c r="C79">
        <f>SAFADModel_final_000030[[#This Row],[Whole Building:Facility Total Electric Demand Power '[W'](Hourly) ]]/1000</f>
        <v>16.325584744195424</v>
      </c>
    </row>
    <row r="80" spans="1:3" x14ac:dyDescent="0.25">
      <c r="A80" s="9" t="s">
        <v>79</v>
      </c>
      <c r="B80" s="12">
        <v>16479.035613702705</v>
      </c>
      <c r="C80">
        <f>SAFADModel_final_000030[[#This Row],[Whole Building:Facility Total Electric Demand Power '[W'](Hourly) ]]/1000</f>
        <v>16.479035613702706</v>
      </c>
    </row>
    <row r="81" spans="1:3" x14ac:dyDescent="0.25">
      <c r="A81" s="9" t="s">
        <v>80</v>
      </c>
      <c r="B81" s="12">
        <v>48868.026749384277</v>
      </c>
      <c r="C81">
        <f>SAFADModel_final_000030[[#This Row],[Whole Building:Facility Total Electric Demand Power '[W'](Hourly) ]]/1000</f>
        <v>48.868026749384278</v>
      </c>
    </row>
    <row r="82" spans="1:3" x14ac:dyDescent="0.25">
      <c r="A82" s="9" t="s">
        <v>81</v>
      </c>
      <c r="B82" s="12">
        <v>216205.35459948098</v>
      </c>
      <c r="C82">
        <f>SAFADModel_final_000030[[#This Row],[Whole Building:Facility Total Electric Demand Power '[W'](Hourly) ]]/1000</f>
        <v>216.20535459948098</v>
      </c>
    </row>
    <row r="83" spans="1:3" x14ac:dyDescent="0.25">
      <c r="A83" s="9" t="s">
        <v>82</v>
      </c>
      <c r="B83" s="12">
        <v>284293.48793598713</v>
      </c>
      <c r="C83">
        <f>SAFADModel_final_000030[[#This Row],[Whole Building:Facility Total Electric Demand Power '[W'](Hourly) ]]/1000</f>
        <v>284.29348793598712</v>
      </c>
    </row>
    <row r="84" spans="1:3" x14ac:dyDescent="0.25">
      <c r="A84" s="9" t="s">
        <v>83</v>
      </c>
      <c r="B84" s="12">
        <v>337701.39546452864</v>
      </c>
      <c r="C84">
        <f>SAFADModel_final_000030[[#This Row],[Whole Building:Facility Total Electric Demand Power '[W'](Hourly) ]]/1000</f>
        <v>337.70139546452862</v>
      </c>
    </row>
    <row r="85" spans="1:3" x14ac:dyDescent="0.25">
      <c r="A85" s="9" t="s">
        <v>84</v>
      </c>
      <c r="B85" s="12">
        <v>348844.85429155361</v>
      </c>
      <c r="C85">
        <f>SAFADModel_final_000030[[#This Row],[Whole Building:Facility Total Electric Demand Power '[W'](Hourly) ]]/1000</f>
        <v>348.84485429155359</v>
      </c>
    </row>
    <row r="86" spans="1:3" x14ac:dyDescent="0.25">
      <c r="A86" s="9" t="s">
        <v>85</v>
      </c>
      <c r="B86" s="12">
        <v>361585.04459796526</v>
      </c>
      <c r="C86">
        <f>SAFADModel_final_000030[[#This Row],[Whole Building:Facility Total Electric Demand Power '[W'](Hourly) ]]/1000</f>
        <v>361.58504459796524</v>
      </c>
    </row>
    <row r="87" spans="1:3" x14ac:dyDescent="0.25">
      <c r="A87" s="9" t="s">
        <v>86</v>
      </c>
      <c r="B87" s="12">
        <v>383375.51291198452</v>
      </c>
      <c r="C87">
        <f>SAFADModel_final_000030[[#This Row],[Whole Building:Facility Total Electric Demand Power '[W'](Hourly) ]]/1000</f>
        <v>383.37551291198452</v>
      </c>
    </row>
    <row r="88" spans="1:3" x14ac:dyDescent="0.25">
      <c r="A88" s="9" t="s">
        <v>87</v>
      </c>
      <c r="B88" s="12">
        <v>369022.66643143934</v>
      </c>
      <c r="C88">
        <f>SAFADModel_final_000030[[#This Row],[Whole Building:Facility Total Electric Demand Power '[W'](Hourly) ]]/1000</f>
        <v>369.02266643143935</v>
      </c>
    </row>
    <row r="89" spans="1:3" x14ac:dyDescent="0.25">
      <c r="A89" s="9" t="s">
        <v>88</v>
      </c>
      <c r="B89" s="12">
        <v>362123.62517091568</v>
      </c>
      <c r="C89">
        <f>SAFADModel_final_000030[[#This Row],[Whole Building:Facility Total Electric Demand Power '[W'](Hourly) ]]/1000</f>
        <v>362.12362517091566</v>
      </c>
    </row>
    <row r="90" spans="1:3" x14ac:dyDescent="0.25">
      <c r="A90" s="9" t="s">
        <v>89</v>
      </c>
      <c r="B90" s="12">
        <v>335338.29660020216</v>
      </c>
      <c r="C90">
        <f>SAFADModel_final_000030[[#This Row],[Whole Building:Facility Total Electric Demand Power '[W'](Hourly) ]]/1000</f>
        <v>335.33829660020217</v>
      </c>
    </row>
    <row r="91" spans="1:3" x14ac:dyDescent="0.25">
      <c r="A91" s="9" t="s">
        <v>90</v>
      </c>
      <c r="B91" s="12">
        <v>169968.26186027794</v>
      </c>
      <c r="C91">
        <f>SAFADModel_final_000030[[#This Row],[Whole Building:Facility Total Electric Demand Power '[W'](Hourly) ]]/1000</f>
        <v>169.96826186027795</v>
      </c>
    </row>
    <row r="92" spans="1:3" x14ac:dyDescent="0.25">
      <c r="A92" s="9" t="s">
        <v>91</v>
      </c>
      <c r="B92" s="12">
        <v>118660.22257686232</v>
      </c>
      <c r="C92">
        <f>SAFADModel_final_000030[[#This Row],[Whole Building:Facility Total Electric Demand Power '[W'](Hourly) ]]/1000</f>
        <v>118.66022257686232</v>
      </c>
    </row>
    <row r="93" spans="1:3" x14ac:dyDescent="0.25">
      <c r="A93" s="9" t="s">
        <v>92</v>
      </c>
      <c r="B93" s="12">
        <v>82998.101978865263</v>
      </c>
      <c r="C93">
        <f>SAFADModel_final_000030[[#This Row],[Whole Building:Facility Total Electric Demand Power '[W'](Hourly) ]]/1000</f>
        <v>82.998101978865265</v>
      </c>
    </row>
    <row r="94" spans="1:3" x14ac:dyDescent="0.25">
      <c r="A94" s="9" t="s">
        <v>93</v>
      </c>
      <c r="B94" s="12">
        <v>16954.340075824617</v>
      </c>
      <c r="C94">
        <f>SAFADModel_final_000030[[#This Row],[Whole Building:Facility Total Electric Demand Power '[W'](Hourly) ]]/1000</f>
        <v>16.954340075824618</v>
      </c>
    </row>
    <row r="95" spans="1:3" x14ac:dyDescent="0.25">
      <c r="A95" s="9" t="s">
        <v>94</v>
      </c>
      <c r="B95" s="12">
        <v>16890.943907795518</v>
      </c>
      <c r="C95">
        <f>SAFADModel_final_000030[[#This Row],[Whole Building:Facility Total Electric Demand Power '[W'](Hourly) ]]/1000</f>
        <v>16.890943907795517</v>
      </c>
    </row>
    <row r="96" spans="1:3" x14ac:dyDescent="0.25">
      <c r="A96" s="9" t="s">
        <v>95</v>
      </c>
      <c r="B96" s="12">
        <v>16814.190570547635</v>
      </c>
      <c r="C96">
        <f>SAFADModel_final_000030[[#This Row],[Whole Building:Facility Total Electric Demand Power '[W'](Hourly) ]]/1000</f>
        <v>16.814190570547634</v>
      </c>
    </row>
    <row r="97" spans="1:3" x14ac:dyDescent="0.25">
      <c r="A97" s="9" t="s">
        <v>96</v>
      </c>
      <c r="B97" s="12">
        <v>16752.160512775015</v>
      </c>
      <c r="C97">
        <f>SAFADModel_final_000030[[#This Row],[Whole Building:Facility Total Electric Demand Power '[W'](Hourly) ]]/1000</f>
        <v>16.752160512775017</v>
      </c>
    </row>
    <row r="98" spans="1:3" x14ac:dyDescent="0.25">
      <c r="A98" s="9" t="s">
        <v>97</v>
      </c>
      <c r="B98" s="12">
        <v>16739.951086670695</v>
      </c>
      <c r="C98">
        <f>SAFADModel_final_000030[[#This Row],[Whole Building:Facility Total Electric Demand Power '[W'](Hourly) ]]/1000</f>
        <v>16.739951086670693</v>
      </c>
    </row>
    <row r="99" spans="1:3" x14ac:dyDescent="0.25">
      <c r="A99" s="9" t="s">
        <v>98</v>
      </c>
      <c r="B99" s="12">
        <v>16729.143347537145</v>
      </c>
      <c r="C99">
        <f>SAFADModel_final_000030[[#This Row],[Whole Building:Facility Total Electric Demand Power '[W'](Hourly) ]]/1000</f>
        <v>16.729143347537146</v>
      </c>
    </row>
    <row r="100" spans="1:3" x14ac:dyDescent="0.25">
      <c r="A100" s="9" t="s">
        <v>99</v>
      </c>
      <c r="B100" s="12">
        <v>16678.950616409016</v>
      </c>
      <c r="C100">
        <f>SAFADModel_final_000030[[#This Row],[Whole Building:Facility Total Electric Demand Power '[W'](Hourly) ]]/1000</f>
        <v>16.678950616409015</v>
      </c>
    </row>
    <row r="101" spans="1:3" x14ac:dyDescent="0.25">
      <c r="A101" s="9" t="s">
        <v>100</v>
      </c>
      <c r="B101" s="12">
        <v>16561.548721134168</v>
      </c>
      <c r="C101">
        <f>SAFADModel_final_000030[[#This Row],[Whole Building:Facility Total Electric Demand Power '[W'](Hourly) ]]/1000</f>
        <v>16.561548721134169</v>
      </c>
    </row>
    <row r="102" spans="1:3" x14ac:dyDescent="0.25">
      <c r="A102" s="9" t="s">
        <v>101</v>
      </c>
      <c r="B102" s="12">
        <v>16425.70254468641</v>
      </c>
      <c r="C102">
        <f>SAFADModel_final_000030[[#This Row],[Whole Building:Facility Total Electric Demand Power '[W'](Hourly) ]]/1000</f>
        <v>16.425702544686409</v>
      </c>
    </row>
    <row r="103" spans="1:3" x14ac:dyDescent="0.25">
      <c r="A103" s="9" t="s">
        <v>102</v>
      </c>
      <c r="B103" s="12">
        <v>16366.689876857148</v>
      </c>
      <c r="C103">
        <f>SAFADModel_final_000030[[#This Row],[Whole Building:Facility Total Electric Demand Power '[W'](Hourly) ]]/1000</f>
        <v>16.366689876857148</v>
      </c>
    </row>
    <row r="104" spans="1:3" x14ac:dyDescent="0.25">
      <c r="A104" s="9" t="s">
        <v>103</v>
      </c>
      <c r="B104" s="12">
        <v>16457.542642732471</v>
      </c>
      <c r="C104">
        <f>SAFADModel_final_000030[[#This Row],[Whole Building:Facility Total Electric Demand Power '[W'](Hourly) ]]/1000</f>
        <v>16.45754264273247</v>
      </c>
    </row>
    <row r="105" spans="1:3" x14ac:dyDescent="0.25">
      <c r="A105" s="9" t="s">
        <v>104</v>
      </c>
      <c r="B105" s="12">
        <v>59972.297419137503</v>
      </c>
      <c r="C105">
        <f>SAFADModel_final_000030[[#This Row],[Whole Building:Facility Total Electric Demand Power '[W'](Hourly) ]]/1000</f>
        <v>59.972297419137504</v>
      </c>
    </row>
    <row r="106" spans="1:3" x14ac:dyDescent="0.25">
      <c r="A106" s="9" t="s">
        <v>105</v>
      </c>
      <c r="B106" s="12">
        <v>155993.66331090455</v>
      </c>
      <c r="C106">
        <f>SAFADModel_final_000030[[#This Row],[Whole Building:Facility Total Electric Demand Power '[W'](Hourly) ]]/1000</f>
        <v>155.99366331090454</v>
      </c>
    </row>
    <row r="107" spans="1:3" x14ac:dyDescent="0.25">
      <c r="A107" s="9" t="s">
        <v>106</v>
      </c>
      <c r="B107" s="12">
        <v>303494.79475560185</v>
      </c>
      <c r="C107">
        <f>SAFADModel_final_000030[[#This Row],[Whole Building:Facility Total Electric Demand Power '[W'](Hourly) ]]/1000</f>
        <v>303.49479475560184</v>
      </c>
    </row>
    <row r="108" spans="1:3" x14ac:dyDescent="0.25">
      <c r="A108" s="9" t="s">
        <v>107</v>
      </c>
      <c r="B108" s="12">
        <v>301923.17582208681</v>
      </c>
      <c r="C108">
        <f>SAFADModel_final_000030[[#This Row],[Whole Building:Facility Total Electric Demand Power '[W'](Hourly) ]]/1000</f>
        <v>301.92317582208682</v>
      </c>
    </row>
    <row r="109" spans="1:3" x14ac:dyDescent="0.25">
      <c r="A109" s="9" t="s">
        <v>108</v>
      </c>
      <c r="B109" s="12">
        <v>310665.97907855129</v>
      </c>
      <c r="C109">
        <f>SAFADModel_final_000030[[#This Row],[Whole Building:Facility Total Electric Demand Power '[W'](Hourly) ]]/1000</f>
        <v>310.66597907855129</v>
      </c>
    </row>
    <row r="110" spans="1:3" x14ac:dyDescent="0.25">
      <c r="A110" s="9" t="s">
        <v>109</v>
      </c>
      <c r="B110" s="12">
        <v>329477.30135446554</v>
      </c>
      <c r="C110">
        <f>SAFADModel_final_000030[[#This Row],[Whole Building:Facility Total Electric Demand Power '[W'](Hourly) ]]/1000</f>
        <v>329.47730135446557</v>
      </c>
    </row>
    <row r="111" spans="1:3" x14ac:dyDescent="0.25">
      <c r="A111" s="9" t="s">
        <v>110</v>
      </c>
      <c r="B111" s="12">
        <v>341840.68121090153</v>
      </c>
      <c r="C111">
        <f>SAFADModel_final_000030[[#This Row],[Whole Building:Facility Total Electric Demand Power '[W'](Hourly) ]]/1000</f>
        <v>341.84068121090155</v>
      </c>
    </row>
    <row r="112" spans="1:3" x14ac:dyDescent="0.25">
      <c r="A112" s="9" t="s">
        <v>111</v>
      </c>
      <c r="B112" s="12">
        <v>289085.94595981395</v>
      </c>
      <c r="C112">
        <f>SAFADModel_final_000030[[#This Row],[Whole Building:Facility Total Electric Demand Power '[W'](Hourly) ]]/1000</f>
        <v>289.08594595981396</v>
      </c>
    </row>
    <row r="113" spans="1:3" x14ac:dyDescent="0.25">
      <c r="A113" s="9" t="s">
        <v>112</v>
      </c>
      <c r="B113" s="12">
        <v>247501.90483071524</v>
      </c>
      <c r="C113">
        <f>SAFADModel_final_000030[[#This Row],[Whole Building:Facility Total Electric Demand Power '[W'](Hourly) ]]/1000</f>
        <v>247.50190483071523</v>
      </c>
    </row>
    <row r="114" spans="1:3" x14ac:dyDescent="0.25">
      <c r="A114" s="9" t="s">
        <v>113</v>
      </c>
      <c r="B114" s="12">
        <v>241730.65654922175</v>
      </c>
      <c r="C114">
        <f>SAFADModel_final_000030[[#This Row],[Whole Building:Facility Total Electric Demand Power '[W'](Hourly) ]]/1000</f>
        <v>241.73065654922175</v>
      </c>
    </row>
    <row r="115" spans="1:3" x14ac:dyDescent="0.25">
      <c r="A115" s="9" t="s">
        <v>114</v>
      </c>
      <c r="B115" s="12">
        <v>109430.75688692067</v>
      </c>
      <c r="C115">
        <f>SAFADModel_final_000030[[#This Row],[Whole Building:Facility Total Electric Demand Power '[W'](Hourly) ]]/1000</f>
        <v>109.43075688692068</v>
      </c>
    </row>
    <row r="116" spans="1:3" x14ac:dyDescent="0.25">
      <c r="A116" s="9" t="s">
        <v>115</v>
      </c>
      <c r="B116" s="12">
        <v>54840.369207182674</v>
      </c>
      <c r="C116">
        <f>SAFADModel_final_000030[[#This Row],[Whole Building:Facility Total Electric Demand Power '[W'](Hourly) ]]/1000</f>
        <v>54.840369207182675</v>
      </c>
    </row>
    <row r="117" spans="1:3" x14ac:dyDescent="0.25">
      <c r="A117" s="9" t="s">
        <v>116</v>
      </c>
      <c r="B117" s="12">
        <v>32874.572780563707</v>
      </c>
      <c r="C117">
        <f>SAFADModel_final_000030[[#This Row],[Whole Building:Facility Total Electric Demand Power '[W'](Hourly) ]]/1000</f>
        <v>32.87457278056371</v>
      </c>
    </row>
    <row r="118" spans="1:3" x14ac:dyDescent="0.25">
      <c r="A118" s="9" t="s">
        <v>117</v>
      </c>
      <c r="B118" s="12">
        <v>24864.353156939567</v>
      </c>
      <c r="C118">
        <f>SAFADModel_final_000030[[#This Row],[Whole Building:Facility Total Electric Demand Power '[W'](Hourly) ]]/1000</f>
        <v>24.864353156939568</v>
      </c>
    </row>
    <row r="119" spans="1:3" x14ac:dyDescent="0.25">
      <c r="A119" s="9" t="s">
        <v>118</v>
      </c>
      <c r="B119" s="12">
        <v>16893.57236617283</v>
      </c>
      <c r="C119">
        <f>SAFADModel_final_000030[[#This Row],[Whole Building:Facility Total Electric Demand Power '[W'](Hourly) ]]/1000</f>
        <v>16.89357236617283</v>
      </c>
    </row>
    <row r="120" spans="1:3" x14ac:dyDescent="0.25">
      <c r="A120" s="9" t="s">
        <v>119</v>
      </c>
      <c r="B120" s="12">
        <v>16823.193377925028</v>
      </c>
      <c r="C120">
        <f>SAFADModel_final_000030[[#This Row],[Whole Building:Facility Total Electric Demand Power '[W'](Hourly) ]]/1000</f>
        <v>16.82319337792503</v>
      </c>
    </row>
    <row r="121" spans="1:3" x14ac:dyDescent="0.25">
      <c r="A121" s="9" t="s">
        <v>120</v>
      </c>
      <c r="B121" s="12">
        <v>16768.124783918265</v>
      </c>
      <c r="C121">
        <f>SAFADModel_final_000030[[#This Row],[Whole Building:Facility Total Electric Demand Power '[W'](Hourly) ]]/1000</f>
        <v>16.768124783918264</v>
      </c>
    </row>
    <row r="122" spans="1:3" x14ac:dyDescent="0.25">
      <c r="A122" s="9" t="s">
        <v>533</v>
      </c>
      <c r="B122" s="12">
        <v>16738.168479372016</v>
      </c>
      <c r="C122">
        <f>SAFADModel_final_000030[[#This Row],[Whole Building:Facility Total Electric Demand Power '[W'](Hourly) ]]/1000</f>
        <v>16.738168479372018</v>
      </c>
    </row>
    <row r="123" spans="1:3" x14ac:dyDescent="0.25">
      <c r="A123" s="9" t="s">
        <v>534</v>
      </c>
      <c r="B123" s="12">
        <v>16718.294916345942</v>
      </c>
      <c r="C123">
        <f>SAFADModel_final_000030[[#This Row],[Whole Building:Facility Total Electric Demand Power '[W'](Hourly) ]]/1000</f>
        <v>16.718294916345943</v>
      </c>
    </row>
    <row r="124" spans="1:3" x14ac:dyDescent="0.25">
      <c r="A124" s="9" t="s">
        <v>535</v>
      </c>
      <c r="B124" s="12">
        <v>16658.32781020537</v>
      </c>
      <c r="C124">
        <f>SAFADModel_final_000030[[#This Row],[Whole Building:Facility Total Electric Demand Power '[W'](Hourly) ]]/1000</f>
        <v>16.658327810205371</v>
      </c>
    </row>
    <row r="125" spans="1:3" x14ac:dyDescent="0.25">
      <c r="A125" s="9" t="s">
        <v>536</v>
      </c>
      <c r="B125" s="12">
        <v>16521.212064666041</v>
      </c>
      <c r="C125">
        <f>SAFADModel_final_000030[[#This Row],[Whole Building:Facility Total Electric Demand Power '[W'](Hourly) ]]/1000</f>
        <v>16.521212064666042</v>
      </c>
    </row>
    <row r="126" spans="1:3" x14ac:dyDescent="0.25">
      <c r="A126" s="9" t="s">
        <v>537</v>
      </c>
      <c r="B126" s="12">
        <v>16339.883308825223</v>
      </c>
      <c r="C126">
        <f>SAFADModel_final_000030[[#This Row],[Whole Building:Facility Total Electric Demand Power '[W'](Hourly) ]]/1000</f>
        <v>16.339883308825222</v>
      </c>
    </row>
    <row r="127" spans="1:3" x14ac:dyDescent="0.25">
      <c r="A127" s="9" t="s">
        <v>538</v>
      </c>
      <c r="B127" s="12">
        <v>16226.927217531156</v>
      </c>
      <c r="C127">
        <f>SAFADModel_final_000030[[#This Row],[Whole Building:Facility Total Electric Demand Power '[W'](Hourly) ]]/1000</f>
        <v>16.226927217531156</v>
      </c>
    </row>
    <row r="128" spans="1:3" x14ac:dyDescent="0.25">
      <c r="A128" s="9" t="s">
        <v>539</v>
      </c>
      <c r="B128" s="12">
        <v>16222.349069302711</v>
      </c>
      <c r="C128">
        <f>SAFADModel_final_000030[[#This Row],[Whole Building:Facility Total Electric Demand Power '[W'](Hourly) ]]/1000</f>
        <v>16.222349069302712</v>
      </c>
    </row>
    <row r="129" spans="1:3" x14ac:dyDescent="0.25">
      <c r="A129" s="9" t="s">
        <v>540</v>
      </c>
      <c r="B129" s="12">
        <v>16287.584159970254</v>
      </c>
      <c r="C129">
        <f>SAFADModel_final_000030[[#This Row],[Whole Building:Facility Total Electric Demand Power '[W'](Hourly) ]]/1000</f>
        <v>16.287584159970255</v>
      </c>
    </row>
    <row r="130" spans="1:3" x14ac:dyDescent="0.25">
      <c r="A130" s="9" t="s">
        <v>541</v>
      </c>
      <c r="B130" s="12">
        <v>45811.617220681561</v>
      </c>
      <c r="C130">
        <f>SAFADModel_final_000030[[#This Row],[Whole Building:Facility Total Electric Demand Power '[W'](Hourly) ]]/1000</f>
        <v>45.811617220681562</v>
      </c>
    </row>
    <row r="131" spans="1:3" x14ac:dyDescent="0.25">
      <c r="A131" s="9" t="s">
        <v>542</v>
      </c>
      <c r="B131" s="12">
        <v>74222.651033272894</v>
      </c>
      <c r="C131">
        <f>SAFADModel_final_000030[[#This Row],[Whole Building:Facility Total Electric Demand Power '[W'](Hourly) ]]/1000</f>
        <v>74.222651033272896</v>
      </c>
    </row>
    <row r="132" spans="1:3" x14ac:dyDescent="0.25">
      <c r="A132" s="9" t="s">
        <v>543</v>
      </c>
      <c r="B132" s="12">
        <v>93117.116815250207</v>
      </c>
      <c r="C132">
        <f>SAFADModel_final_000030[[#This Row],[Whole Building:Facility Total Electric Demand Power '[W'](Hourly) ]]/1000</f>
        <v>93.117116815250213</v>
      </c>
    </row>
    <row r="133" spans="1:3" x14ac:dyDescent="0.25">
      <c r="A133" s="9" t="s">
        <v>544</v>
      </c>
      <c r="B133" s="12">
        <v>86056.783688150012</v>
      </c>
      <c r="C133">
        <f>SAFADModel_final_000030[[#This Row],[Whole Building:Facility Total Electric Demand Power '[W'](Hourly) ]]/1000</f>
        <v>86.056783688150006</v>
      </c>
    </row>
    <row r="134" spans="1:3" x14ac:dyDescent="0.25">
      <c r="A134" s="9" t="s">
        <v>545</v>
      </c>
      <c r="B134" s="12">
        <v>104141.06527118517</v>
      </c>
      <c r="C134">
        <f>SAFADModel_final_000030[[#This Row],[Whole Building:Facility Total Electric Demand Power '[W'](Hourly) ]]/1000</f>
        <v>104.14106527118517</v>
      </c>
    </row>
    <row r="135" spans="1:3" x14ac:dyDescent="0.25">
      <c r="A135" s="9" t="s">
        <v>546</v>
      </c>
      <c r="B135" s="12">
        <v>94848.341305860842</v>
      </c>
      <c r="C135">
        <f>SAFADModel_final_000030[[#This Row],[Whole Building:Facility Total Electric Demand Power '[W'](Hourly) ]]/1000</f>
        <v>94.848341305860842</v>
      </c>
    </row>
    <row r="136" spans="1:3" x14ac:dyDescent="0.25">
      <c r="A136" s="9" t="s">
        <v>547</v>
      </c>
      <c r="B136" s="12">
        <v>99865.845046598522</v>
      </c>
      <c r="C136">
        <f>SAFADModel_final_000030[[#This Row],[Whole Building:Facility Total Electric Demand Power '[W'](Hourly) ]]/1000</f>
        <v>99.865845046598523</v>
      </c>
    </row>
    <row r="137" spans="1:3" x14ac:dyDescent="0.25">
      <c r="A137" s="9" t="s">
        <v>548</v>
      </c>
      <c r="B137" s="12">
        <v>92338.757909904001</v>
      </c>
      <c r="C137">
        <f>SAFADModel_final_000030[[#This Row],[Whole Building:Facility Total Electric Demand Power '[W'](Hourly) ]]/1000</f>
        <v>92.338757909904004</v>
      </c>
    </row>
    <row r="138" spans="1:3" x14ac:dyDescent="0.25">
      <c r="A138" s="9" t="s">
        <v>549</v>
      </c>
      <c r="B138" s="12">
        <v>76274.873329736816</v>
      </c>
      <c r="C138">
        <f>SAFADModel_final_000030[[#This Row],[Whole Building:Facility Total Electric Demand Power '[W'](Hourly) ]]/1000</f>
        <v>76.27487332973682</v>
      </c>
    </row>
    <row r="139" spans="1:3" x14ac:dyDescent="0.25">
      <c r="A139" s="9" t="s">
        <v>550</v>
      </c>
      <c r="B139" s="12">
        <v>73897.433481624394</v>
      </c>
      <c r="C139">
        <f>SAFADModel_final_000030[[#This Row],[Whole Building:Facility Total Electric Demand Power '[W'](Hourly) ]]/1000</f>
        <v>73.89743348162439</v>
      </c>
    </row>
    <row r="140" spans="1:3" x14ac:dyDescent="0.25">
      <c r="A140" s="9" t="s">
        <v>551</v>
      </c>
      <c r="B140" s="12">
        <v>60412.78083801936</v>
      </c>
      <c r="C140">
        <f>SAFADModel_final_000030[[#This Row],[Whole Building:Facility Total Electric Demand Power '[W'](Hourly) ]]/1000</f>
        <v>60.412780838019358</v>
      </c>
    </row>
    <row r="141" spans="1:3" x14ac:dyDescent="0.25">
      <c r="A141" s="9" t="s">
        <v>552</v>
      </c>
      <c r="B141" s="12">
        <v>22189.178468672184</v>
      </c>
      <c r="C141">
        <f>SAFADModel_final_000030[[#This Row],[Whole Building:Facility Total Electric Demand Power '[W'](Hourly) ]]/1000</f>
        <v>22.189178468672186</v>
      </c>
    </row>
    <row r="142" spans="1:3" x14ac:dyDescent="0.25">
      <c r="A142" s="9" t="s">
        <v>553</v>
      </c>
      <c r="B142" s="12">
        <v>22213.788546170228</v>
      </c>
      <c r="C142">
        <f>SAFADModel_final_000030[[#This Row],[Whole Building:Facility Total Electric Demand Power '[W'](Hourly) ]]/1000</f>
        <v>22.213788546170228</v>
      </c>
    </row>
    <row r="143" spans="1:3" x14ac:dyDescent="0.25">
      <c r="A143" s="9" t="s">
        <v>554</v>
      </c>
      <c r="B143" s="12">
        <v>17096.721207010287</v>
      </c>
      <c r="C143">
        <f>SAFADModel_final_000030[[#This Row],[Whole Building:Facility Total Electric Demand Power '[W'](Hourly) ]]/1000</f>
        <v>17.096721207010287</v>
      </c>
    </row>
    <row r="144" spans="1:3" x14ac:dyDescent="0.25">
      <c r="A144" s="9" t="s">
        <v>555</v>
      </c>
      <c r="B144" s="12">
        <v>16741.585823481921</v>
      </c>
      <c r="C144">
        <f>SAFADModel_final_000030[[#This Row],[Whole Building:Facility Total Electric Demand Power '[W'](Hourly) ]]/1000</f>
        <v>16.74158582348192</v>
      </c>
    </row>
    <row r="145" spans="1:3" x14ac:dyDescent="0.25">
      <c r="A145" s="9" t="s">
        <v>556</v>
      </c>
      <c r="B145" s="12">
        <v>16628.217375961187</v>
      </c>
      <c r="C145">
        <f>SAFADModel_final_000030[[#This Row],[Whole Building:Facility Total Electric Demand Power '[W'](Hourly) ]]/1000</f>
        <v>16.628217375961189</v>
      </c>
    </row>
    <row r="146" spans="1:3" x14ac:dyDescent="0.25">
      <c r="A146" s="9" t="s">
        <v>557</v>
      </c>
      <c r="B146" s="12">
        <v>16578.19670020838</v>
      </c>
      <c r="C146">
        <f>SAFADModel_final_000030[[#This Row],[Whole Building:Facility Total Electric Demand Power '[W'](Hourly) ]]/1000</f>
        <v>16.57819670020838</v>
      </c>
    </row>
    <row r="147" spans="1:3" x14ac:dyDescent="0.25">
      <c r="A147" s="9" t="s">
        <v>558</v>
      </c>
      <c r="B147" s="12">
        <v>16535.964883714678</v>
      </c>
      <c r="C147">
        <f>SAFADModel_final_000030[[#This Row],[Whole Building:Facility Total Electric Demand Power '[W'](Hourly) ]]/1000</f>
        <v>16.535964883714676</v>
      </c>
    </row>
    <row r="148" spans="1:3" x14ac:dyDescent="0.25">
      <c r="A148" s="9" t="s">
        <v>559</v>
      </c>
      <c r="B148" s="12">
        <v>16509.4812698512</v>
      </c>
      <c r="C148">
        <f>SAFADModel_final_000030[[#This Row],[Whole Building:Facility Total Electric Demand Power '[W'](Hourly) ]]/1000</f>
        <v>16.5094812698512</v>
      </c>
    </row>
    <row r="149" spans="1:3" x14ac:dyDescent="0.25">
      <c r="A149" s="9" t="s">
        <v>560</v>
      </c>
      <c r="B149" s="12">
        <v>16493.899882057762</v>
      </c>
      <c r="C149">
        <f>SAFADModel_final_000030[[#This Row],[Whole Building:Facility Total Electric Demand Power '[W'](Hourly) ]]/1000</f>
        <v>16.493899882057761</v>
      </c>
    </row>
    <row r="150" spans="1:3" x14ac:dyDescent="0.25">
      <c r="A150" s="9" t="s">
        <v>561</v>
      </c>
      <c r="B150" s="12">
        <v>16464.153176128366</v>
      </c>
      <c r="C150">
        <f>SAFADModel_final_000030[[#This Row],[Whole Building:Facility Total Electric Demand Power '[W'](Hourly) ]]/1000</f>
        <v>16.464153176128367</v>
      </c>
    </row>
    <row r="151" spans="1:3" x14ac:dyDescent="0.25">
      <c r="A151" s="9" t="s">
        <v>562</v>
      </c>
      <c r="B151" s="12">
        <v>16527.902572892755</v>
      </c>
      <c r="C151">
        <f>SAFADModel_final_000030[[#This Row],[Whole Building:Facility Total Electric Demand Power '[W'](Hourly) ]]/1000</f>
        <v>16.527902572892756</v>
      </c>
    </row>
    <row r="152" spans="1:3" x14ac:dyDescent="0.25">
      <c r="A152" s="9" t="s">
        <v>563</v>
      </c>
      <c r="B152" s="12">
        <v>16739.601769316523</v>
      </c>
      <c r="C152">
        <f>SAFADModel_final_000030[[#This Row],[Whole Building:Facility Total Electric Demand Power '[W'](Hourly) ]]/1000</f>
        <v>16.739601769316522</v>
      </c>
    </row>
    <row r="153" spans="1:3" x14ac:dyDescent="0.25">
      <c r="A153" s="9" t="s">
        <v>564</v>
      </c>
      <c r="B153" s="12">
        <v>16990.281478716865</v>
      </c>
      <c r="C153">
        <f>SAFADModel_final_000030[[#This Row],[Whole Building:Facility Total Electric Demand Power '[W'](Hourly) ]]/1000</f>
        <v>16.990281478716863</v>
      </c>
    </row>
    <row r="154" spans="1:3" x14ac:dyDescent="0.25">
      <c r="A154" s="9" t="s">
        <v>565</v>
      </c>
      <c r="B154" s="12">
        <v>17182.624487874742</v>
      </c>
      <c r="C154">
        <f>SAFADModel_final_000030[[#This Row],[Whole Building:Facility Total Electric Demand Power '[W'](Hourly) ]]/1000</f>
        <v>17.18262448787474</v>
      </c>
    </row>
    <row r="155" spans="1:3" x14ac:dyDescent="0.25">
      <c r="A155" s="9" t="s">
        <v>566</v>
      </c>
      <c r="B155" s="12">
        <v>17272.089711763194</v>
      </c>
      <c r="C155">
        <f>SAFADModel_final_000030[[#This Row],[Whole Building:Facility Total Electric Demand Power '[W'](Hourly) ]]/1000</f>
        <v>17.272089711763194</v>
      </c>
    </row>
    <row r="156" spans="1:3" x14ac:dyDescent="0.25">
      <c r="A156" s="9" t="s">
        <v>567</v>
      </c>
      <c r="B156" s="12">
        <v>17321.824483143708</v>
      </c>
      <c r="C156">
        <f>SAFADModel_final_000030[[#This Row],[Whole Building:Facility Total Electric Demand Power '[W'](Hourly) ]]/1000</f>
        <v>17.321824483143708</v>
      </c>
    </row>
    <row r="157" spans="1:3" x14ac:dyDescent="0.25">
      <c r="A157" s="9" t="s">
        <v>568</v>
      </c>
      <c r="B157" s="12">
        <v>17338.039537674107</v>
      </c>
      <c r="C157">
        <f>SAFADModel_final_000030[[#This Row],[Whole Building:Facility Total Electric Demand Power '[W'](Hourly) ]]/1000</f>
        <v>17.338039537674106</v>
      </c>
    </row>
    <row r="158" spans="1:3" x14ac:dyDescent="0.25">
      <c r="A158" s="9" t="s">
        <v>569</v>
      </c>
      <c r="B158" s="12">
        <v>17359.444179085298</v>
      </c>
      <c r="C158">
        <f>SAFADModel_final_000030[[#This Row],[Whole Building:Facility Total Electric Demand Power '[W'](Hourly) ]]/1000</f>
        <v>17.359444179085298</v>
      </c>
    </row>
    <row r="159" spans="1:3" x14ac:dyDescent="0.25">
      <c r="A159" s="9" t="s">
        <v>570</v>
      </c>
      <c r="B159" s="12">
        <v>17403.016089009947</v>
      </c>
      <c r="C159">
        <f>SAFADModel_final_000030[[#This Row],[Whole Building:Facility Total Electric Demand Power '[W'](Hourly) ]]/1000</f>
        <v>17.403016089009945</v>
      </c>
    </row>
    <row r="160" spans="1:3" x14ac:dyDescent="0.25">
      <c r="A160" s="9" t="s">
        <v>571</v>
      </c>
      <c r="B160" s="12">
        <v>17475.29374894861</v>
      </c>
      <c r="C160">
        <f>SAFADModel_final_000030[[#This Row],[Whole Building:Facility Total Electric Demand Power '[W'](Hourly) ]]/1000</f>
        <v>17.475293748948609</v>
      </c>
    </row>
    <row r="161" spans="1:3" x14ac:dyDescent="0.25">
      <c r="A161" s="9" t="s">
        <v>572</v>
      </c>
      <c r="B161" s="12">
        <v>17554.135641093875</v>
      </c>
      <c r="C161">
        <f>SAFADModel_final_000030[[#This Row],[Whole Building:Facility Total Electric Demand Power '[W'](Hourly) ]]/1000</f>
        <v>17.554135641093875</v>
      </c>
    </row>
    <row r="162" spans="1:3" x14ac:dyDescent="0.25">
      <c r="A162" s="9" t="s">
        <v>573</v>
      </c>
      <c r="B162" s="12">
        <v>17606.044475839306</v>
      </c>
      <c r="C162">
        <f>SAFADModel_final_000030[[#This Row],[Whole Building:Facility Total Electric Demand Power '[W'](Hourly) ]]/1000</f>
        <v>17.606044475839305</v>
      </c>
    </row>
    <row r="163" spans="1:3" x14ac:dyDescent="0.25">
      <c r="A163" s="9" t="s">
        <v>574</v>
      </c>
      <c r="B163" s="12">
        <v>17592.963018911822</v>
      </c>
      <c r="C163">
        <f>SAFADModel_final_000030[[#This Row],[Whole Building:Facility Total Electric Demand Power '[W'](Hourly) ]]/1000</f>
        <v>17.592963018911821</v>
      </c>
    </row>
    <row r="164" spans="1:3" x14ac:dyDescent="0.25">
      <c r="A164" s="9" t="s">
        <v>575</v>
      </c>
      <c r="B164" s="12">
        <v>17531.090383652092</v>
      </c>
      <c r="C164">
        <f>SAFADModel_final_000030[[#This Row],[Whole Building:Facility Total Electric Demand Power '[W'](Hourly) ]]/1000</f>
        <v>17.531090383652092</v>
      </c>
    </row>
    <row r="165" spans="1:3" x14ac:dyDescent="0.25">
      <c r="A165" s="9" t="s">
        <v>576</v>
      </c>
      <c r="B165" s="12">
        <v>17453.884857303568</v>
      </c>
      <c r="C165">
        <f>SAFADModel_final_000030[[#This Row],[Whole Building:Facility Total Electric Demand Power '[W'](Hourly) ]]/1000</f>
        <v>17.453884857303567</v>
      </c>
    </row>
    <row r="166" spans="1:3" x14ac:dyDescent="0.25">
      <c r="A166" s="9" t="s">
        <v>577</v>
      </c>
      <c r="B166" s="12">
        <v>17396.761595674023</v>
      </c>
      <c r="C166">
        <f>SAFADModel_final_000030[[#This Row],[Whole Building:Facility Total Electric Demand Power '[W'](Hourly) ]]/1000</f>
        <v>17.396761595674022</v>
      </c>
    </row>
    <row r="167" spans="1:3" x14ac:dyDescent="0.25">
      <c r="A167" s="9" t="s">
        <v>578</v>
      </c>
      <c r="B167" s="12">
        <v>17286.368434158358</v>
      </c>
      <c r="C167">
        <f>SAFADModel_final_000030[[#This Row],[Whole Building:Facility Total Electric Demand Power '[W'](Hourly) ]]/1000</f>
        <v>17.286368434158359</v>
      </c>
    </row>
    <row r="168" spans="1:3" x14ac:dyDescent="0.25">
      <c r="A168" s="9" t="s">
        <v>579</v>
      </c>
      <c r="B168" s="12">
        <v>17160.626787182289</v>
      </c>
      <c r="C168">
        <f>SAFADModel_final_000030[[#This Row],[Whole Building:Facility Total Electric Demand Power '[W'](Hourly) ]]/1000</f>
        <v>17.160626787182288</v>
      </c>
    </row>
    <row r="169" spans="1:3" x14ac:dyDescent="0.25">
      <c r="A169" s="9" t="s">
        <v>580</v>
      </c>
      <c r="B169" s="12">
        <v>17051.858344257325</v>
      </c>
      <c r="C169">
        <f>SAFADModel_final_000030[[#This Row],[Whole Building:Facility Total Electric Demand Power '[W'](Hourly) ]]/1000</f>
        <v>17.051858344257326</v>
      </c>
    </row>
    <row r="170" spans="1:3" x14ac:dyDescent="0.25">
      <c r="A170" s="9" t="s">
        <v>121</v>
      </c>
      <c r="B170" s="12">
        <v>17005.183722329824</v>
      </c>
      <c r="C170">
        <f>SAFADModel_final_000030[[#This Row],[Whole Building:Facility Total Electric Demand Power '[W'](Hourly) ]]/1000</f>
        <v>17.005183722329825</v>
      </c>
    </row>
    <row r="171" spans="1:3" x14ac:dyDescent="0.25">
      <c r="A171" s="9" t="s">
        <v>122</v>
      </c>
      <c r="B171" s="12">
        <v>16958.350537539813</v>
      </c>
      <c r="C171">
        <f>SAFADModel_final_000030[[#This Row],[Whole Building:Facility Total Electric Demand Power '[W'](Hourly) ]]/1000</f>
        <v>16.958350537539811</v>
      </c>
    </row>
    <row r="172" spans="1:3" x14ac:dyDescent="0.25">
      <c r="A172" s="9" t="s">
        <v>123</v>
      </c>
      <c r="B172" s="12">
        <v>16877.237928460065</v>
      </c>
      <c r="C172">
        <f>SAFADModel_final_000030[[#This Row],[Whole Building:Facility Total Electric Demand Power '[W'](Hourly) ]]/1000</f>
        <v>16.877237928460065</v>
      </c>
    </row>
    <row r="173" spans="1:3" x14ac:dyDescent="0.25">
      <c r="A173" s="9" t="s">
        <v>124</v>
      </c>
      <c r="B173" s="12">
        <v>16772.426044128948</v>
      </c>
      <c r="C173">
        <f>SAFADModel_final_000030[[#This Row],[Whole Building:Facility Total Electric Demand Power '[W'](Hourly) ]]/1000</f>
        <v>16.772426044128949</v>
      </c>
    </row>
    <row r="174" spans="1:3" x14ac:dyDescent="0.25">
      <c r="A174" s="9" t="s">
        <v>125</v>
      </c>
      <c r="B174" s="12">
        <v>16651.3772546742</v>
      </c>
      <c r="C174">
        <f>SAFADModel_final_000030[[#This Row],[Whole Building:Facility Total Electric Demand Power '[W'](Hourly) ]]/1000</f>
        <v>16.651377254674202</v>
      </c>
    </row>
    <row r="175" spans="1:3" x14ac:dyDescent="0.25">
      <c r="A175" s="9" t="s">
        <v>126</v>
      </c>
      <c r="B175" s="12">
        <v>16614.906377528328</v>
      </c>
      <c r="C175">
        <f>SAFADModel_final_000030[[#This Row],[Whole Building:Facility Total Electric Demand Power '[W'](Hourly) ]]/1000</f>
        <v>16.614906377528328</v>
      </c>
    </row>
    <row r="176" spans="1:3" x14ac:dyDescent="0.25">
      <c r="A176" s="9" t="s">
        <v>127</v>
      </c>
      <c r="B176" s="12">
        <v>16713.073412157519</v>
      </c>
      <c r="C176">
        <f>SAFADModel_final_000030[[#This Row],[Whole Building:Facility Total Electric Demand Power '[W'](Hourly) ]]/1000</f>
        <v>16.71307341215752</v>
      </c>
    </row>
    <row r="177" spans="1:3" x14ac:dyDescent="0.25">
      <c r="A177" s="9" t="s">
        <v>128</v>
      </c>
      <c r="B177" s="12">
        <v>62399.256977868419</v>
      </c>
      <c r="C177">
        <f>SAFADModel_final_000030[[#This Row],[Whole Building:Facility Total Electric Demand Power '[W'](Hourly) ]]/1000</f>
        <v>62.399256977868419</v>
      </c>
    </row>
    <row r="178" spans="1:3" x14ac:dyDescent="0.25">
      <c r="A178" s="9" t="s">
        <v>129</v>
      </c>
      <c r="B178" s="12">
        <v>106226.72772941546</v>
      </c>
      <c r="C178">
        <f>SAFADModel_final_000030[[#This Row],[Whole Building:Facility Total Electric Demand Power '[W'](Hourly) ]]/1000</f>
        <v>106.22672772941546</v>
      </c>
    </row>
    <row r="179" spans="1:3" x14ac:dyDescent="0.25">
      <c r="A179" s="9" t="s">
        <v>130</v>
      </c>
      <c r="B179" s="12">
        <v>223022.81304471762</v>
      </c>
      <c r="C179">
        <f>SAFADModel_final_000030[[#This Row],[Whole Building:Facility Total Electric Demand Power '[W'](Hourly) ]]/1000</f>
        <v>223.02281304471762</v>
      </c>
    </row>
    <row r="180" spans="1:3" x14ac:dyDescent="0.25">
      <c r="A180" s="9" t="s">
        <v>131</v>
      </c>
      <c r="B180" s="12">
        <v>215380.65919164653</v>
      </c>
      <c r="C180">
        <f>SAFADModel_final_000030[[#This Row],[Whole Building:Facility Total Electric Demand Power '[W'](Hourly) ]]/1000</f>
        <v>215.38065919164652</v>
      </c>
    </row>
    <row r="181" spans="1:3" x14ac:dyDescent="0.25">
      <c r="A181" s="9" t="s">
        <v>132</v>
      </c>
      <c r="B181" s="12">
        <v>326402.97427895089</v>
      </c>
      <c r="C181">
        <f>SAFADModel_final_000030[[#This Row],[Whole Building:Facility Total Electric Demand Power '[W'](Hourly) ]]/1000</f>
        <v>326.40297427895086</v>
      </c>
    </row>
    <row r="182" spans="1:3" x14ac:dyDescent="0.25">
      <c r="A182" s="9" t="s">
        <v>133</v>
      </c>
      <c r="B182" s="12">
        <v>338440.39348435454</v>
      </c>
      <c r="C182">
        <f>SAFADModel_final_000030[[#This Row],[Whole Building:Facility Total Electric Demand Power '[W'](Hourly) ]]/1000</f>
        <v>338.44039348435456</v>
      </c>
    </row>
    <row r="183" spans="1:3" x14ac:dyDescent="0.25">
      <c r="A183" s="9" t="s">
        <v>134</v>
      </c>
      <c r="B183" s="12">
        <v>376417.6728751245</v>
      </c>
      <c r="C183">
        <f>SAFADModel_final_000030[[#This Row],[Whole Building:Facility Total Electric Demand Power '[W'](Hourly) ]]/1000</f>
        <v>376.41767287512448</v>
      </c>
    </row>
    <row r="184" spans="1:3" x14ac:dyDescent="0.25">
      <c r="A184" s="9" t="s">
        <v>135</v>
      </c>
      <c r="B184" s="12">
        <v>386749.77343201457</v>
      </c>
      <c r="C184">
        <f>SAFADModel_final_000030[[#This Row],[Whole Building:Facility Total Electric Demand Power '[W'](Hourly) ]]/1000</f>
        <v>386.74977343201459</v>
      </c>
    </row>
    <row r="185" spans="1:3" x14ac:dyDescent="0.25">
      <c r="A185" s="9" t="s">
        <v>136</v>
      </c>
      <c r="B185" s="12">
        <v>358261.30202090164</v>
      </c>
      <c r="C185">
        <f>SAFADModel_final_000030[[#This Row],[Whole Building:Facility Total Electric Demand Power '[W'](Hourly) ]]/1000</f>
        <v>358.26130202090167</v>
      </c>
    </row>
    <row r="186" spans="1:3" x14ac:dyDescent="0.25">
      <c r="A186" s="9" t="s">
        <v>137</v>
      </c>
      <c r="B186" s="12">
        <v>321255.27435272088</v>
      </c>
      <c r="C186">
        <f>SAFADModel_final_000030[[#This Row],[Whole Building:Facility Total Electric Demand Power '[W'](Hourly) ]]/1000</f>
        <v>321.2552743527209</v>
      </c>
    </row>
    <row r="187" spans="1:3" x14ac:dyDescent="0.25">
      <c r="A187" s="9" t="s">
        <v>138</v>
      </c>
      <c r="B187" s="12">
        <v>117227.80892808839</v>
      </c>
      <c r="C187">
        <f>SAFADModel_final_000030[[#This Row],[Whole Building:Facility Total Electric Demand Power '[W'](Hourly) ]]/1000</f>
        <v>117.22780892808839</v>
      </c>
    </row>
    <row r="188" spans="1:3" x14ac:dyDescent="0.25">
      <c r="A188" s="9" t="s">
        <v>139</v>
      </c>
      <c r="B188" s="12">
        <v>57951.879609888296</v>
      </c>
      <c r="C188">
        <f>SAFADModel_final_000030[[#This Row],[Whole Building:Facility Total Electric Demand Power '[W'](Hourly) ]]/1000</f>
        <v>57.951879609888294</v>
      </c>
    </row>
    <row r="189" spans="1:3" x14ac:dyDescent="0.25">
      <c r="A189" s="9" t="s">
        <v>140</v>
      </c>
      <c r="B189" s="12">
        <v>22593.650112313833</v>
      </c>
      <c r="C189">
        <f>SAFADModel_final_000030[[#This Row],[Whole Building:Facility Total Electric Demand Power '[W'](Hourly) ]]/1000</f>
        <v>22.593650112313835</v>
      </c>
    </row>
    <row r="190" spans="1:3" x14ac:dyDescent="0.25">
      <c r="A190" s="9" t="s">
        <v>141</v>
      </c>
      <c r="B190" s="12">
        <v>17430.147538487388</v>
      </c>
      <c r="C190">
        <f>SAFADModel_final_000030[[#This Row],[Whole Building:Facility Total Electric Demand Power '[W'](Hourly) ]]/1000</f>
        <v>17.43014753848739</v>
      </c>
    </row>
    <row r="191" spans="1:3" x14ac:dyDescent="0.25">
      <c r="A191" s="9" t="s">
        <v>142</v>
      </c>
      <c r="B191" s="12">
        <v>17018.774071482741</v>
      </c>
      <c r="C191">
        <f>SAFADModel_final_000030[[#This Row],[Whole Building:Facility Total Electric Demand Power '[W'](Hourly) ]]/1000</f>
        <v>17.018774071482742</v>
      </c>
    </row>
    <row r="192" spans="1:3" x14ac:dyDescent="0.25">
      <c r="A192" s="9" t="s">
        <v>143</v>
      </c>
      <c r="B192" s="12">
        <v>17038.75364692981</v>
      </c>
      <c r="C192">
        <f>SAFADModel_final_000030[[#This Row],[Whole Building:Facility Total Electric Demand Power '[W'](Hourly) ]]/1000</f>
        <v>17.038753646929809</v>
      </c>
    </row>
    <row r="193" spans="1:3" x14ac:dyDescent="0.25">
      <c r="A193" s="9" t="s">
        <v>144</v>
      </c>
      <c r="B193" s="12">
        <v>17017.480135665337</v>
      </c>
      <c r="C193">
        <f>SAFADModel_final_000030[[#This Row],[Whole Building:Facility Total Electric Demand Power '[W'](Hourly) ]]/1000</f>
        <v>17.017480135665338</v>
      </c>
    </row>
    <row r="194" spans="1:3" x14ac:dyDescent="0.25">
      <c r="A194" s="9" t="s">
        <v>145</v>
      </c>
      <c r="B194" s="12">
        <v>16964.729133099299</v>
      </c>
      <c r="C194">
        <f>SAFADModel_final_000030[[#This Row],[Whole Building:Facility Total Electric Demand Power '[W'](Hourly) ]]/1000</f>
        <v>16.964729133099301</v>
      </c>
    </row>
    <row r="195" spans="1:3" x14ac:dyDescent="0.25">
      <c r="A195" s="9" t="s">
        <v>146</v>
      </c>
      <c r="B195" s="12">
        <v>16914.565138698683</v>
      </c>
      <c r="C195">
        <f>SAFADModel_final_000030[[#This Row],[Whole Building:Facility Total Electric Demand Power '[W'](Hourly) ]]/1000</f>
        <v>16.914565138698684</v>
      </c>
    </row>
    <row r="196" spans="1:3" x14ac:dyDescent="0.25">
      <c r="A196" s="9" t="s">
        <v>147</v>
      </c>
      <c r="B196" s="12">
        <v>16862.870295237404</v>
      </c>
      <c r="C196">
        <f>SAFADModel_final_000030[[#This Row],[Whole Building:Facility Total Electric Demand Power '[W'](Hourly) ]]/1000</f>
        <v>16.862870295237403</v>
      </c>
    </row>
    <row r="197" spans="1:3" x14ac:dyDescent="0.25">
      <c r="A197" s="9" t="s">
        <v>148</v>
      </c>
      <c r="B197" s="12">
        <v>16813.103161134186</v>
      </c>
      <c r="C197">
        <f>SAFADModel_final_000030[[#This Row],[Whole Building:Facility Total Electric Demand Power '[W'](Hourly) ]]/1000</f>
        <v>16.813103161134187</v>
      </c>
    </row>
    <row r="198" spans="1:3" x14ac:dyDescent="0.25">
      <c r="A198" s="9" t="s">
        <v>149</v>
      </c>
      <c r="B198" s="12">
        <v>16756.45116698468</v>
      </c>
      <c r="C198">
        <f>SAFADModel_final_000030[[#This Row],[Whole Building:Facility Total Electric Demand Power '[W'](Hourly) ]]/1000</f>
        <v>16.756451166984679</v>
      </c>
    </row>
    <row r="199" spans="1:3" x14ac:dyDescent="0.25">
      <c r="A199" s="9" t="s">
        <v>150</v>
      </c>
      <c r="B199" s="12">
        <v>16764.721027333737</v>
      </c>
      <c r="C199">
        <f>SAFADModel_final_000030[[#This Row],[Whole Building:Facility Total Electric Demand Power '[W'](Hourly) ]]/1000</f>
        <v>16.764721027333739</v>
      </c>
    </row>
    <row r="200" spans="1:3" x14ac:dyDescent="0.25">
      <c r="A200" s="9" t="s">
        <v>151</v>
      </c>
      <c r="B200" s="12">
        <v>16839.469892838639</v>
      </c>
      <c r="C200">
        <f>SAFADModel_final_000030[[#This Row],[Whole Building:Facility Total Electric Demand Power '[W'](Hourly) ]]/1000</f>
        <v>16.83946989283864</v>
      </c>
    </row>
    <row r="201" spans="1:3" x14ac:dyDescent="0.25">
      <c r="A201" s="9" t="s">
        <v>152</v>
      </c>
      <c r="B201" s="12">
        <v>16957.269338351205</v>
      </c>
      <c r="C201">
        <f>SAFADModel_final_000030[[#This Row],[Whole Building:Facility Total Electric Demand Power '[W'](Hourly) ]]/1000</f>
        <v>16.957269338351207</v>
      </c>
    </row>
    <row r="202" spans="1:3" x14ac:dyDescent="0.25">
      <c r="A202" s="9" t="s">
        <v>153</v>
      </c>
      <c r="B202" s="12">
        <v>17044.576548535624</v>
      </c>
      <c r="C202">
        <f>SAFADModel_final_000030[[#This Row],[Whole Building:Facility Total Electric Demand Power '[W'](Hourly) ]]/1000</f>
        <v>17.044576548535623</v>
      </c>
    </row>
    <row r="203" spans="1:3" x14ac:dyDescent="0.25">
      <c r="A203" s="9" t="s">
        <v>154</v>
      </c>
      <c r="B203" s="12">
        <v>17265.966221434141</v>
      </c>
      <c r="C203">
        <f>SAFADModel_final_000030[[#This Row],[Whole Building:Facility Total Electric Demand Power '[W'](Hourly) ]]/1000</f>
        <v>17.265966221434141</v>
      </c>
    </row>
    <row r="204" spans="1:3" x14ac:dyDescent="0.25">
      <c r="A204" s="9" t="s">
        <v>155</v>
      </c>
      <c r="B204" s="12">
        <v>17467.855319888713</v>
      </c>
      <c r="C204">
        <f>SAFADModel_final_000030[[#This Row],[Whole Building:Facility Total Electric Demand Power '[W'](Hourly) ]]/1000</f>
        <v>17.467855319888713</v>
      </c>
    </row>
    <row r="205" spans="1:3" x14ac:dyDescent="0.25">
      <c r="A205" s="9" t="s">
        <v>156</v>
      </c>
      <c r="B205" s="12">
        <v>17527.967050400832</v>
      </c>
      <c r="C205">
        <f>SAFADModel_final_000030[[#This Row],[Whole Building:Facility Total Electric Demand Power '[W'](Hourly) ]]/1000</f>
        <v>17.527967050400832</v>
      </c>
    </row>
    <row r="206" spans="1:3" x14ac:dyDescent="0.25">
      <c r="A206" s="9" t="s">
        <v>157</v>
      </c>
      <c r="B206" s="12">
        <v>17540.582904480387</v>
      </c>
      <c r="C206">
        <f>SAFADModel_final_000030[[#This Row],[Whole Building:Facility Total Electric Demand Power '[W'](Hourly) ]]/1000</f>
        <v>17.540582904480388</v>
      </c>
    </row>
    <row r="207" spans="1:3" x14ac:dyDescent="0.25">
      <c r="A207" s="9" t="s">
        <v>158</v>
      </c>
      <c r="B207" s="12">
        <v>17513.965433266469</v>
      </c>
      <c r="C207">
        <f>SAFADModel_final_000030[[#This Row],[Whole Building:Facility Total Electric Demand Power '[W'](Hourly) ]]/1000</f>
        <v>17.513965433266467</v>
      </c>
    </row>
    <row r="208" spans="1:3" x14ac:dyDescent="0.25">
      <c r="A208" s="9" t="s">
        <v>159</v>
      </c>
      <c r="B208" s="12">
        <v>17484.642045529061</v>
      </c>
      <c r="C208">
        <f>SAFADModel_final_000030[[#This Row],[Whole Building:Facility Total Electric Demand Power '[W'](Hourly) ]]/1000</f>
        <v>17.484642045529061</v>
      </c>
    </row>
    <row r="209" spans="1:3" x14ac:dyDescent="0.25">
      <c r="A209" s="9" t="s">
        <v>160</v>
      </c>
      <c r="B209" s="12">
        <v>17447.533375974115</v>
      </c>
      <c r="C209">
        <f>SAFADModel_final_000030[[#This Row],[Whole Building:Facility Total Electric Demand Power '[W'](Hourly) ]]/1000</f>
        <v>17.447533375974114</v>
      </c>
    </row>
    <row r="210" spans="1:3" x14ac:dyDescent="0.25">
      <c r="A210" s="9" t="s">
        <v>161</v>
      </c>
      <c r="B210" s="12">
        <v>17389.221425595941</v>
      </c>
      <c r="C210">
        <f>SAFADModel_final_000030[[#This Row],[Whole Building:Facility Total Electric Demand Power '[W'](Hourly) ]]/1000</f>
        <v>17.389221425595942</v>
      </c>
    </row>
    <row r="211" spans="1:3" x14ac:dyDescent="0.25">
      <c r="A211" s="9" t="s">
        <v>162</v>
      </c>
      <c r="B211" s="12">
        <v>17322.337349746329</v>
      </c>
      <c r="C211">
        <f>SAFADModel_final_000030[[#This Row],[Whole Building:Facility Total Electric Demand Power '[W'](Hourly) ]]/1000</f>
        <v>17.322337349746331</v>
      </c>
    </row>
    <row r="212" spans="1:3" x14ac:dyDescent="0.25">
      <c r="A212" s="9" t="s">
        <v>163</v>
      </c>
      <c r="B212" s="12">
        <v>17241.529182030699</v>
      </c>
      <c r="C212">
        <f>SAFADModel_final_000030[[#This Row],[Whole Building:Facility Total Electric Demand Power '[W'](Hourly) ]]/1000</f>
        <v>17.2415291820307</v>
      </c>
    </row>
    <row r="213" spans="1:3" x14ac:dyDescent="0.25">
      <c r="A213" s="9" t="s">
        <v>164</v>
      </c>
      <c r="B213" s="12">
        <v>17156.960136768856</v>
      </c>
      <c r="C213">
        <f>SAFADModel_final_000030[[#This Row],[Whole Building:Facility Total Electric Demand Power '[W'](Hourly) ]]/1000</f>
        <v>17.156960136768856</v>
      </c>
    </row>
    <row r="214" spans="1:3" x14ac:dyDescent="0.25">
      <c r="A214" s="9" t="s">
        <v>165</v>
      </c>
      <c r="B214" s="12">
        <v>17089.95066826951</v>
      </c>
      <c r="C214">
        <f>SAFADModel_final_000030[[#This Row],[Whole Building:Facility Total Electric Demand Power '[W'](Hourly) ]]/1000</f>
        <v>17.089950668269509</v>
      </c>
    </row>
    <row r="215" spans="1:3" x14ac:dyDescent="0.25">
      <c r="A215" s="9" t="s">
        <v>166</v>
      </c>
      <c r="B215" s="12">
        <v>17019.918939122825</v>
      </c>
      <c r="C215">
        <f>SAFADModel_final_000030[[#This Row],[Whole Building:Facility Total Electric Demand Power '[W'](Hourly) ]]/1000</f>
        <v>17.019918939122824</v>
      </c>
    </row>
    <row r="216" spans="1:3" x14ac:dyDescent="0.25">
      <c r="A216" s="9" t="s">
        <v>167</v>
      </c>
      <c r="B216" s="12">
        <v>16957.819930097274</v>
      </c>
      <c r="C216">
        <f>SAFADModel_final_000030[[#This Row],[Whole Building:Facility Total Electric Demand Power '[W'](Hourly) ]]/1000</f>
        <v>16.957819930097273</v>
      </c>
    </row>
    <row r="217" spans="1:3" x14ac:dyDescent="0.25">
      <c r="A217" s="9" t="s">
        <v>168</v>
      </c>
      <c r="B217" s="12">
        <v>16900.965721111712</v>
      </c>
      <c r="C217">
        <f>SAFADModel_final_000030[[#This Row],[Whole Building:Facility Total Electric Demand Power '[W'](Hourly) ]]/1000</f>
        <v>16.90096572111171</v>
      </c>
    </row>
    <row r="218" spans="1:3" x14ac:dyDescent="0.25">
      <c r="A218" s="9" t="s">
        <v>169</v>
      </c>
      <c r="B218" s="12">
        <v>16856.863379391983</v>
      </c>
      <c r="C218">
        <f>SAFADModel_final_000030[[#This Row],[Whole Building:Facility Total Electric Demand Power '[W'](Hourly) ]]/1000</f>
        <v>16.856863379391985</v>
      </c>
    </row>
    <row r="219" spans="1:3" x14ac:dyDescent="0.25">
      <c r="A219" s="9" t="s">
        <v>170</v>
      </c>
      <c r="B219" s="12">
        <v>16820.626130695451</v>
      </c>
      <c r="C219">
        <f>SAFADModel_final_000030[[#This Row],[Whole Building:Facility Total Electric Demand Power '[W'](Hourly) ]]/1000</f>
        <v>16.820626130695452</v>
      </c>
    </row>
    <row r="220" spans="1:3" x14ac:dyDescent="0.25">
      <c r="A220" s="9" t="s">
        <v>171</v>
      </c>
      <c r="B220" s="12">
        <v>16787.980616298573</v>
      </c>
      <c r="C220">
        <f>SAFADModel_final_000030[[#This Row],[Whole Building:Facility Total Electric Demand Power '[W'](Hourly) ]]/1000</f>
        <v>16.787980616298572</v>
      </c>
    </row>
    <row r="221" spans="1:3" x14ac:dyDescent="0.25">
      <c r="A221" s="9" t="s">
        <v>172</v>
      </c>
      <c r="B221" s="12">
        <v>16761.62267384028</v>
      </c>
      <c r="C221">
        <f>SAFADModel_final_000030[[#This Row],[Whole Building:Facility Total Electric Demand Power '[W'](Hourly) ]]/1000</f>
        <v>16.761622673840279</v>
      </c>
    </row>
    <row r="222" spans="1:3" x14ac:dyDescent="0.25">
      <c r="A222" s="9" t="s">
        <v>173</v>
      </c>
      <c r="B222" s="12">
        <v>16741.139235230596</v>
      </c>
      <c r="C222">
        <f>SAFADModel_final_000030[[#This Row],[Whole Building:Facility Total Electric Demand Power '[W'](Hourly) ]]/1000</f>
        <v>16.741139235230595</v>
      </c>
    </row>
    <row r="223" spans="1:3" x14ac:dyDescent="0.25">
      <c r="A223" s="9" t="s">
        <v>174</v>
      </c>
      <c r="B223" s="12">
        <v>16757.96348941623</v>
      </c>
      <c r="C223">
        <f>SAFADModel_final_000030[[#This Row],[Whole Building:Facility Total Electric Demand Power '[W'](Hourly) ]]/1000</f>
        <v>16.75796348941623</v>
      </c>
    </row>
    <row r="224" spans="1:3" x14ac:dyDescent="0.25">
      <c r="A224" s="9" t="s">
        <v>175</v>
      </c>
      <c r="B224" s="12">
        <v>16881.140080782618</v>
      </c>
      <c r="C224">
        <f>SAFADModel_final_000030[[#This Row],[Whole Building:Facility Total Electric Demand Power '[W'](Hourly) ]]/1000</f>
        <v>16.881140080782618</v>
      </c>
    </row>
    <row r="225" spans="1:3" x14ac:dyDescent="0.25">
      <c r="A225" s="9" t="s">
        <v>176</v>
      </c>
      <c r="B225" s="12">
        <v>54541.110894209734</v>
      </c>
      <c r="C225">
        <f>SAFADModel_final_000030[[#This Row],[Whole Building:Facility Total Electric Demand Power '[W'](Hourly) ]]/1000</f>
        <v>54.541110894209737</v>
      </c>
    </row>
    <row r="226" spans="1:3" x14ac:dyDescent="0.25">
      <c r="A226" s="9" t="s">
        <v>177</v>
      </c>
      <c r="B226" s="12">
        <v>179193.0144024255</v>
      </c>
      <c r="C226">
        <f>SAFADModel_final_000030[[#This Row],[Whole Building:Facility Total Electric Demand Power '[W'](Hourly) ]]/1000</f>
        <v>179.19301440242549</v>
      </c>
    </row>
    <row r="227" spans="1:3" x14ac:dyDescent="0.25">
      <c r="A227" s="9" t="s">
        <v>178</v>
      </c>
      <c r="B227" s="12">
        <v>248831.43191502089</v>
      </c>
      <c r="C227">
        <f>SAFADModel_final_000030[[#This Row],[Whole Building:Facility Total Electric Demand Power '[W'](Hourly) ]]/1000</f>
        <v>248.83143191502089</v>
      </c>
    </row>
    <row r="228" spans="1:3" x14ac:dyDescent="0.25">
      <c r="A228" s="9" t="s">
        <v>179</v>
      </c>
      <c r="B228" s="12">
        <v>299561.82895252481</v>
      </c>
      <c r="C228">
        <f>SAFADModel_final_000030[[#This Row],[Whole Building:Facility Total Electric Demand Power '[W'](Hourly) ]]/1000</f>
        <v>299.56182895252482</v>
      </c>
    </row>
    <row r="229" spans="1:3" x14ac:dyDescent="0.25">
      <c r="A229" s="9" t="s">
        <v>180</v>
      </c>
      <c r="B229" s="12">
        <v>368066.89672334254</v>
      </c>
      <c r="C229">
        <f>SAFADModel_final_000030[[#This Row],[Whole Building:Facility Total Electric Demand Power '[W'](Hourly) ]]/1000</f>
        <v>368.06689672334255</v>
      </c>
    </row>
    <row r="230" spans="1:3" x14ac:dyDescent="0.25">
      <c r="A230" s="9" t="s">
        <v>181</v>
      </c>
      <c r="B230" s="12">
        <v>373074.65394804598</v>
      </c>
      <c r="C230">
        <f>SAFADModel_final_000030[[#This Row],[Whole Building:Facility Total Electric Demand Power '[W'](Hourly) ]]/1000</f>
        <v>373.07465394804598</v>
      </c>
    </row>
    <row r="231" spans="1:3" x14ac:dyDescent="0.25">
      <c r="A231" s="9" t="s">
        <v>182</v>
      </c>
      <c r="B231" s="12">
        <v>371100.1918164799</v>
      </c>
      <c r="C231">
        <f>SAFADModel_final_000030[[#This Row],[Whole Building:Facility Total Electric Demand Power '[W'](Hourly) ]]/1000</f>
        <v>371.10019181647988</v>
      </c>
    </row>
    <row r="232" spans="1:3" x14ac:dyDescent="0.25">
      <c r="A232" s="9" t="s">
        <v>183</v>
      </c>
      <c r="B232" s="12">
        <v>376535.5498233086</v>
      </c>
      <c r="C232">
        <f>SAFADModel_final_000030[[#This Row],[Whole Building:Facility Total Electric Demand Power '[W'](Hourly) ]]/1000</f>
        <v>376.5355498233086</v>
      </c>
    </row>
    <row r="233" spans="1:3" x14ac:dyDescent="0.25">
      <c r="A233" s="9" t="s">
        <v>184</v>
      </c>
      <c r="B233" s="12">
        <v>305932.92278832517</v>
      </c>
      <c r="C233">
        <f>SAFADModel_final_000030[[#This Row],[Whole Building:Facility Total Electric Demand Power '[W'](Hourly) ]]/1000</f>
        <v>305.93292278832519</v>
      </c>
    </row>
    <row r="234" spans="1:3" x14ac:dyDescent="0.25">
      <c r="A234" s="9" t="s">
        <v>185</v>
      </c>
      <c r="B234" s="12">
        <v>157422.63459424759</v>
      </c>
      <c r="C234">
        <f>SAFADModel_final_000030[[#This Row],[Whole Building:Facility Total Electric Demand Power '[W'](Hourly) ]]/1000</f>
        <v>157.4226345942476</v>
      </c>
    </row>
    <row r="235" spans="1:3" x14ac:dyDescent="0.25">
      <c r="A235" s="9" t="s">
        <v>186</v>
      </c>
      <c r="B235" s="12">
        <v>108816.7710245623</v>
      </c>
      <c r="C235">
        <f>SAFADModel_final_000030[[#This Row],[Whole Building:Facility Total Electric Demand Power '[W'](Hourly) ]]/1000</f>
        <v>108.8167710245623</v>
      </c>
    </row>
    <row r="236" spans="1:3" x14ac:dyDescent="0.25">
      <c r="A236" s="9" t="s">
        <v>187</v>
      </c>
      <c r="B236" s="12">
        <v>48119.894419020304</v>
      </c>
      <c r="C236">
        <f>SAFADModel_final_000030[[#This Row],[Whole Building:Facility Total Electric Demand Power '[W'](Hourly) ]]/1000</f>
        <v>48.119894419020305</v>
      </c>
    </row>
    <row r="237" spans="1:3" x14ac:dyDescent="0.25">
      <c r="A237" s="9" t="s">
        <v>188</v>
      </c>
      <c r="B237" s="12">
        <v>17798.598398086324</v>
      </c>
      <c r="C237">
        <f>SAFADModel_final_000030[[#This Row],[Whole Building:Facility Total Electric Demand Power '[W'](Hourly) ]]/1000</f>
        <v>17.798598398086323</v>
      </c>
    </row>
    <row r="238" spans="1:3" x14ac:dyDescent="0.25">
      <c r="A238" s="9" t="s">
        <v>189</v>
      </c>
      <c r="B238" s="12">
        <v>17329.719907514824</v>
      </c>
      <c r="C238">
        <f>SAFADModel_final_000030[[#This Row],[Whole Building:Facility Total Electric Demand Power '[W'](Hourly) ]]/1000</f>
        <v>17.329719907514825</v>
      </c>
    </row>
    <row r="239" spans="1:3" x14ac:dyDescent="0.25">
      <c r="A239" s="9" t="s">
        <v>190</v>
      </c>
      <c r="B239" s="12">
        <v>16898.623107044423</v>
      </c>
      <c r="C239">
        <f>SAFADModel_final_000030[[#This Row],[Whole Building:Facility Total Electric Demand Power '[W'](Hourly) ]]/1000</f>
        <v>16.898623107044422</v>
      </c>
    </row>
    <row r="240" spans="1:3" x14ac:dyDescent="0.25">
      <c r="A240" s="9" t="s">
        <v>191</v>
      </c>
      <c r="B240" s="12">
        <v>16889.911266092789</v>
      </c>
      <c r="C240">
        <f>SAFADModel_final_000030[[#This Row],[Whole Building:Facility Total Electric Demand Power '[W'](Hourly) ]]/1000</f>
        <v>16.889911266092788</v>
      </c>
    </row>
    <row r="241" spans="1:3" x14ac:dyDescent="0.25">
      <c r="A241" s="9" t="s">
        <v>192</v>
      </c>
      <c r="B241" s="12">
        <v>16872.247033604348</v>
      </c>
      <c r="C241">
        <f>SAFADModel_final_000030[[#This Row],[Whole Building:Facility Total Electric Demand Power '[W'](Hourly) ]]/1000</f>
        <v>16.872247033604349</v>
      </c>
    </row>
    <row r="242" spans="1:3" x14ac:dyDescent="0.25">
      <c r="A242" s="9" t="s">
        <v>193</v>
      </c>
      <c r="B242" s="12">
        <v>16846.998439749674</v>
      </c>
      <c r="C242">
        <f>SAFADModel_final_000030[[#This Row],[Whole Building:Facility Total Electric Demand Power '[W'](Hourly) ]]/1000</f>
        <v>16.846998439749672</v>
      </c>
    </row>
    <row r="243" spans="1:3" x14ac:dyDescent="0.25">
      <c r="A243" s="9" t="s">
        <v>194</v>
      </c>
      <c r="B243" s="12">
        <v>16836.55066591514</v>
      </c>
      <c r="C243">
        <f>SAFADModel_final_000030[[#This Row],[Whole Building:Facility Total Electric Demand Power '[W'](Hourly) ]]/1000</f>
        <v>16.836550665915141</v>
      </c>
    </row>
    <row r="244" spans="1:3" x14ac:dyDescent="0.25">
      <c r="A244" s="9" t="s">
        <v>195</v>
      </c>
      <c r="B244" s="12">
        <v>16784.601878574176</v>
      </c>
      <c r="C244">
        <f>SAFADModel_final_000030[[#This Row],[Whole Building:Facility Total Electric Demand Power '[W'](Hourly) ]]/1000</f>
        <v>16.784601878574176</v>
      </c>
    </row>
    <row r="245" spans="1:3" x14ac:dyDescent="0.25">
      <c r="A245" s="9" t="s">
        <v>196</v>
      </c>
      <c r="B245" s="12">
        <v>16669.461606977511</v>
      </c>
      <c r="C245">
        <f>SAFADModel_final_000030[[#This Row],[Whole Building:Facility Total Electric Demand Power '[W'](Hourly) ]]/1000</f>
        <v>16.66946160697751</v>
      </c>
    </row>
    <row r="246" spans="1:3" x14ac:dyDescent="0.25">
      <c r="A246" s="9" t="s">
        <v>197</v>
      </c>
      <c r="B246" s="12">
        <v>16535.349304412379</v>
      </c>
      <c r="C246">
        <f>SAFADModel_final_000030[[#This Row],[Whole Building:Facility Total Electric Demand Power '[W'](Hourly) ]]/1000</f>
        <v>16.535349304412378</v>
      </c>
    </row>
    <row r="247" spans="1:3" x14ac:dyDescent="0.25">
      <c r="A247" s="9" t="s">
        <v>198</v>
      </c>
      <c r="B247" s="12">
        <v>16489.661685679843</v>
      </c>
      <c r="C247">
        <f>SAFADModel_final_000030[[#This Row],[Whole Building:Facility Total Electric Demand Power '[W'](Hourly) ]]/1000</f>
        <v>16.489661685679842</v>
      </c>
    </row>
    <row r="248" spans="1:3" x14ac:dyDescent="0.25">
      <c r="A248" s="9" t="s">
        <v>199</v>
      </c>
      <c r="B248" s="12">
        <v>16624.407739768227</v>
      </c>
      <c r="C248">
        <f>SAFADModel_final_000030[[#This Row],[Whole Building:Facility Total Electric Demand Power '[W'](Hourly) ]]/1000</f>
        <v>16.624407739768227</v>
      </c>
    </row>
    <row r="249" spans="1:3" x14ac:dyDescent="0.25">
      <c r="A249" s="9" t="s">
        <v>200</v>
      </c>
      <c r="B249" s="12">
        <v>49130.623028153794</v>
      </c>
      <c r="C249">
        <f>SAFADModel_final_000030[[#This Row],[Whole Building:Facility Total Electric Demand Power '[W'](Hourly) ]]/1000</f>
        <v>49.130623028153792</v>
      </c>
    </row>
    <row r="250" spans="1:3" x14ac:dyDescent="0.25">
      <c r="A250" s="9" t="s">
        <v>201</v>
      </c>
      <c r="B250" s="12">
        <v>223952.19629205196</v>
      </c>
      <c r="C250">
        <f>SAFADModel_final_000030[[#This Row],[Whole Building:Facility Total Electric Demand Power '[W'](Hourly) ]]/1000</f>
        <v>223.95219629205195</v>
      </c>
    </row>
    <row r="251" spans="1:3" x14ac:dyDescent="0.25">
      <c r="A251" s="9" t="s">
        <v>202</v>
      </c>
      <c r="B251" s="12">
        <v>286434.86743157171</v>
      </c>
      <c r="C251">
        <f>SAFADModel_final_000030[[#This Row],[Whole Building:Facility Total Electric Demand Power '[W'](Hourly) ]]/1000</f>
        <v>286.43486743157172</v>
      </c>
    </row>
    <row r="252" spans="1:3" x14ac:dyDescent="0.25">
      <c r="A252" s="9" t="s">
        <v>203</v>
      </c>
      <c r="B252" s="12">
        <v>335942.32539685938</v>
      </c>
      <c r="C252">
        <f>SAFADModel_final_000030[[#This Row],[Whole Building:Facility Total Electric Demand Power '[W'](Hourly) ]]/1000</f>
        <v>335.94232539685936</v>
      </c>
    </row>
    <row r="253" spans="1:3" x14ac:dyDescent="0.25">
      <c r="A253" s="9" t="s">
        <v>204</v>
      </c>
      <c r="B253" s="12">
        <v>348461.60349851818</v>
      </c>
      <c r="C253">
        <f>SAFADModel_final_000030[[#This Row],[Whole Building:Facility Total Electric Demand Power '[W'](Hourly) ]]/1000</f>
        <v>348.46160349851817</v>
      </c>
    </row>
    <row r="254" spans="1:3" x14ac:dyDescent="0.25">
      <c r="A254" s="9" t="s">
        <v>205</v>
      </c>
      <c r="B254" s="12">
        <v>364276.90263038169</v>
      </c>
      <c r="C254">
        <f>SAFADModel_final_000030[[#This Row],[Whole Building:Facility Total Electric Demand Power '[W'](Hourly) ]]/1000</f>
        <v>364.2769026303817</v>
      </c>
    </row>
    <row r="255" spans="1:3" x14ac:dyDescent="0.25">
      <c r="A255" s="9" t="s">
        <v>206</v>
      </c>
      <c r="B255" s="12">
        <v>388432.76731661969</v>
      </c>
      <c r="C255">
        <f>SAFADModel_final_000030[[#This Row],[Whole Building:Facility Total Electric Demand Power '[W'](Hourly) ]]/1000</f>
        <v>388.43276731661967</v>
      </c>
    </row>
    <row r="256" spans="1:3" x14ac:dyDescent="0.25">
      <c r="A256" s="9" t="s">
        <v>207</v>
      </c>
      <c r="B256" s="12">
        <v>382030.08253208798</v>
      </c>
      <c r="C256">
        <f>SAFADModel_final_000030[[#This Row],[Whole Building:Facility Total Electric Demand Power '[W'](Hourly) ]]/1000</f>
        <v>382.03008253208799</v>
      </c>
    </row>
    <row r="257" spans="1:3" x14ac:dyDescent="0.25">
      <c r="A257" s="9" t="s">
        <v>208</v>
      </c>
      <c r="B257" s="12">
        <v>371856.87649603753</v>
      </c>
      <c r="C257">
        <f>SAFADModel_final_000030[[#This Row],[Whole Building:Facility Total Electric Demand Power '[W'](Hourly) ]]/1000</f>
        <v>371.8568764960375</v>
      </c>
    </row>
    <row r="258" spans="1:3" x14ac:dyDescent="0.25">
      <c r="A258" s="9" t="s">
        <v>209</v>
      </c>
      <c r="B258" s="12">
        <v>343725.202905162</v>
      </c>
      <c r="C258">
        <f>SAFADModel_final_000030[[#This Row],[Whole Building:Facility Total Electric Demand Power '[W'](Hourly) ]]/1000</f>
        <v>343.72520290516201</v>
      </c>
    </row>
    <row r="259" spans="1:3" x14ac:dyDescent="0.25">
      <c r="A259" s="9" t="s">
        <v>210</v>
      </c>
      <c r="B259" s="12">
        <v>171207.75879183211</v>
      </c>
      <c r="C259">
        <f>SAFADModel_final_000030[[#This Row],[Whole Building:Facility Total Electric Demand Power '[W'](Hourly) ]]/1000</f>
        <v>171.20775879183211</v>
      </c>
    </row>
    <row r="260" spans="1:3" x14ac:dyDescent="0.25">
      <c r="A260" s="9" t="s">
        <v>211</v>
      </c>
      <c r="B260" s="12">
        <v>119726.03571300872</v>
      </c>
      <c r="C260">
        <f>SAFADModel_final_000030[[#This Row],[Whole Building:Facility Total Electric Demand Power '[W'](Hourly) ]]/1000</f>
        <v>119.72603571300873</v>
      </c>
    </row>
    <row r="261" spans="1:3" x14ac:dyDescent="0.25">
      <c r="A261" s="9" t="s">
        <v>212</v>
      </c>
      <c r="B261" s="12">
        <v>83785.238382759489</v>
      </c>
      <c r="C261">
        <f>SAFADModel_final_000030[[#This Row],[Whole Building:Facility Total Electric Demand Power '[W'](Hourly) ]]/1000</f>
        <v>83.785238382759488</v>
      </c>
    </row>
    <row r="262" spans="1:3" x14ac:dyDescent="0.25">
      <c r="A262" s="9" t="s">
        <v>213</v>
      </c>
      <c r="B262" s="12">
        <v>17087.091945519573</v>
      </c>
      <c r="C262">
        <f>SAFADModel_final_000030[[#This Row],[Whole Building:Facility Total Electric Demand Power '[W'](Hourly) ]]/1000</f>
        <v>17.087091945519571</v>
      </c>
    </row>
    <row r="263" spans="1:3" x14ac:dyDescent="0.25">
      <c r="A263" s="9" t="s">
        <v>214</v>
      </c>
      <c r="B263" s="12">
        <v>16987.703878105065</v>
      </c>
      <c r="C263">
        <f>SAFADModel_final_000030[[#This Row],[Whole Building:Facility Total Electric Demand Power '[W'](Hourly) ]]/1000</f>
        <v>16.987703878105066</v>
      </c>
    </row>
    <row r="264" spans="1:3" x14ac:dyDescent="0.25">
      <c r="A264" s="9" t="s">
        <v>215</v>
      </c>
      <c r="B264" s="12">
        <v>16863.250825937375</v>
      </c>
      <c r="C264">
        <f>SAFADModel_final_000030[[#This Row],[Whole Building:Facility Total Electric Demand Power '[W'](Hourly) ]]/1000</f>
        <v>16.863250825937374</v>
      </c>
    </row>
    <row r="265" spans="1:3" x14ac:dyDescent="0.25">
      <c r="A265" s="9" t="s">
        <v>216</v>
      </c>
      <c r="B265" s="12">
        <v>16742.596696174605</v>
      </c>
      <c r="C265">
        <f>SAFADModel_final_000030[[#This Row],[Whole Building:Facility Total Electric Demand Power '[W'](Hourly) ]]/1000</f>
        <v>16.742596696174605</v>
      </c>
    </row>
    <row r="266" spans="1:3" x14ac:dyDescent="0.25">
      <c r="A266" s="9" t="s">
        <v>217</v>
      </c>
      <c r="B266" s="12">
        <v>16630.908216193417</v>
      </c>
      <c r="C266">
        <f>SAFADModel_final_000030[[#This Row],[Whole Building:Facility Total Electric Demand Power '[W'](Hourly) ]]/1000</f>
        <v>16.630908216193415</v>
      </c>
    </row>
    <row r="267" spans="1:3" x14ac:dyDescent="0.25">
      <c r="A267" s="9" t="s">
        <v>218</v>
      </c>
      <c r="B267" s="12">
        <v>16502.573896495243</v>
      </c>
      <c r="C267">
        <f>SAFADModel_final_000030[[#This Row],[Whole Building:Facility Total Electric Demand Power '[W'](Hourly) ]]/1000</f>
        <v>16.502573896495242</v>
      </c>
    </row>
    <row r="268" spans="1:3" x14ac:dyDescent="0.25">
      <c r="A268" s="9" t="s">
        <v>219</v>
      </c>
      <c r="B268" s="12">
        <v>16397.061854254574</v>
      </c>
      <c r="C268">
        <f>SAFADModel_final_000030[[#This Row],[Whole Building:Facility Total Electric Demand Power '[W'](Hourly) ]]/1000</f>
        <v>16.397061854254574</v>
      </c>
    </row>
    <row r="269" spans="1:3" x14ac:dyDescent="0.25">
      <c r="A269" s="9" t="s">
        <v>220</v>
      </c>
      <c r="B269" s="12">
        <v>16355.435272105313</v>
      </c>
      <c r="C269">
        <f>SAFADModel_final_000030[[#This Row],[Whole Building:Facility Total Electric Demand Power '[W'](Hourly) ]]/1000</f>
        <v>16.355435272105314</v>
      </c>
    </row>
    <row r="270" spans="1:3" x14ac:dyDescent="0.25">
      <c r="A270" s="9" t="s">
        <v>221</v>
      </c>
      <c r="B270" s="12">
        <v>16331.689917966549</v>
      </c>
      <c r="C270">
        <f>SAFADModel_final_000030[[#This Row],[Whole Building:Facility Total Electric Demand Power '[W'](Hourly) ]]/1000</f>
        <v>16.33168991796655</v>
      </c>
    </row>
    <row r="271" spans="1:3" x14ac:dyDescent="0.25">
      <c r="A271" s="9" t="s">
        <v>222</v>
      </c>
      <c r="B271" s="12">
        <v>16421.490115486075</v>
      </c>
      <c r="C271">
        <f>SAFADModel_final_000030[[#This Row],[Whole Building:Facility Total Electric Demand Power '[W'](Hourly) ]]/1000</f>
        <v>16.421490115486076</v>
      </c>
    </row>
    <row r="272" spans="1:3" x14ac:dyDescent="0.25">
      <c r="A272" s="9" t="s">
        <v>223</v>
      </c>
      <c r="B272" s="12">
        <v>16734.576895161194</v>
      </c>
      <c r="C272">
        <f>SAFADModel_final_000030[[#This Row],[Whole Building:Facility Total Electric Demand Power '[W'](Hourly) ]]/1000</f>
        <v>16.734576895161194</v>
      </c>
    </row>
    <row r="273" spans="1:3" x14ac:dyDescent="0.25">
      <c r="A273" s="9" t="s">
        <v>224</v>
      </c>
      <c r="B273" s="12">
        <v>61546.772644645389</v>
      </c>
      <c r="C273">
        <f>SAFADModel_final_000030[[#This Row],[Whole Building:Facility Total Electric Demand Power '[W'](Hourly) ]]/1000</f>
        <v>61.546772644645387</v>
      </c>
    </row>
    <row r="274" spans="1:3" x14ac:dyDescent="0.25">
      <c r="A274" s="9" t="s">
        <v>225</v>
      </c>
      <c r="B274" s="12">
        <v>194841.319564209</v>
      </c>
      <c r="C274">
        <f>SAFADModel_final_000030[[#This Row],[Whole Building:Facility Total Electric Demand Power '[W'](Hourly) ]]/1000</f>
        <v>194.84131956420899</v>
      </c>
    </row>
    <row r="275" spans="1:3" x14ac:dyDescent="0.25">
      <c r="A275" s="9" t="s">
        <v>226</v>
      </c>
      <c r="B275" s="12">
        <v>319210.25115644425</v>
      </c>
      <c r="C275">
        <f>SAFADModel_final_000030[[#This Row],[Whole Building:Facility Total Electric Demand Power '[W'](Hourly) ]]/1000</f>
        <v>319.21025115644426</v>
      </c>
    </row>
    <row r="276" spans="1:3" x14ac:dyDescent="0.25">
      <c r="A276" s="9" t="s">
        <v>227</v>
      </c>
      <c r="B276" s="12">
        <v>315520.19665460475</v>
      </c>
      <c r="C276">
        <f>SAFADModel_final_000030[[#This Row],[Whole Building:Facility Total Electric Demand Power '[W'](Hourly) ]]/1000</f>
        <v>315.52019665460477</v>
      </c>
    </row>
    <row r="277" spans="1:3" x14ac:dyDescent="0.25">
      <c r="A277" s="9" t="s">
        <v>228</v>
      </c>
      <c r="B277" s="12">
        <v>322744.15358971013</v>
      </c>
      <c r="C277">
        <f>SAFADModel_final_000030[[#This Row],[Whole Building:Facility Total Electric Demand Power '[W'](Hourly) ]]/1000</f>
        <v>322.74415358971015</v>
      </c>
    </row>
    <row r="278" spans="1:3" x14ac:dyDescent="0.25">
      <c r="A278" s="9" t="s">
        <v>229</v>
      </c>
      <c r="B278" s="12">
        <v>342469.8345433569</v>
      </c>
      <c r="C278">
        <f>SAFADModel_final_000030[[#This Row],[Whole Building:Facility Total Electric Demand Power '[W'](Hourly) ]]/1000</f>
        <v>342.46983454335691</v>
      </c>
    </row>
    <row r="279" spans="1:3" x14ac:dyDescent="0.25">
      <c r="A279" s="9" t="s">
        <v>230</v>
      </c>
      <c r="B279" s="12">
        <v>356997.09672948578</v>
      </c>
      <c r="C279">
        <f>SAFADModel_final_000030[[#This Row],[Whole Building:Facility Total Electric Demand Power '[W'](Hourly) ]]/1000</f>
        <v>356.9970967294858</v>
      </c>
    </row>
    <row r="280" spans="1:3" x14ac:dyDescent="0.25">
      <c r="A280" s="9" t="s">
        <v>231</v>
      </c>
      <c r="B280" s="12">
        <v>320367.88453256694</v>
      </c>
      <c r="C280">
        <f>SAFADModel_final_000030[[#This Row],[Whole Building:Facility Total Electric Demand Power '[W'](Hourly) ]]/1000</f>
        <v>320.36788453256696</v>
      </c>
    </row>
    <row r="281" spans="1:3" x14ac:dyDescent="0.25">
      <c r="A281" s="9" t="s">
        <v>232</v>
      </c>
      <c r="B281" s="12">
        <v>278559.40587131213</v>
      </c>
      <c r="C281">
        <f>SAFADModel_final_000030[[#This Row],[Whole Building:Facility Total Electric Demand Power '[W'](Hourly) ]]/1000</f>
        <v>278.55940587131215</v>
      </c>
    </row>
    <row r="282" spans="1:3" x14ac:dyDescent="0.25">
      <c r="A282" s="9" t="s">
        <v>233</v>
      </c>
      <c r="B282" s="12">
        <v>260039.98317929637</v>
      </c>
      <c r="C282">
        <f>SAFADModel_final_000030[[#This Row],[Whole Building:Facility Total Electric Demand Power '[W'](Hourly) ]]/1000</f>
        <v>260.03998317929637</v>
      </c>
    </row>
    <row r="283" spans="1:3" x14ac:dyDescent="0.25">
      <c r="A283" s="9" t="s">
        <v>234</v>
      </c>
      <c r="B283" s="12">
        <v>110301.01832956262</v>
      </c>
      <c r="C283">
        <f>SAFADModel_final_000030[[#This Row],[Whole Building:Facility Total Electric Demand Power '[W'](Hourly) ]]/1000</f>
        <v>110.30101832956262</v>
      </c>
    </row>
    <row r="284" spans="1:3" x14ac:dyDescent="0.25">
      <c r="A284" s="9" t="s">
        <v>235</v>
      </c>
      <c r="B284" s="12">
        <v>55166.099303084629</v>
      </c>
      <c r="C284">
        <f>SAFADModel_final_000030[[#This Row],[Whole Building:Facility Total Electric Demand Power '[W'](Hourly) ]]/1000</f>
        <v>55.166099303084629</v>
      </c>
    </row>
    <row r="285" spans="1:3" x14ac:dyDescent="0.25">
      <c r="A285" s="9" t="s">
        <v>236</v>
      </c>
      <c r="B285" s="12">
        <v>32966.541983761104</v>
      </c>
      <c r="C285">
        <f>SAFADModel_final_000030[[#This Row],[Whole Building:Facility Total Electric Demand Power '[W'](Hourly) ]]/1000</f>
        <v>32.966541983761104</v>
      </c>
    </row>
    <row r="286" spans="1:3" x14ac:dyDescent="0.25">
      <c r="A286" s="9" t="s">
        <v>237</v>
      </c>
      <c r="B286" s="12">
        <v>24908.04465843449</v>
      </c>
      <c r="C286">
        <f>SAFADModel_final_000030[[#This Row],[Whole Building:Facility Total Electric Demand Power '[W'](Hourly) ]]/1000</f>
        <v>24.908044658434491</v>
      </c>
    </row>
    <row r="287" spans="1:3" x14ac:dyDescent="0.25">
      <c r="A287" s="9" t="s">
        <v>238</v>
      </c>
      <c r="B287" s="12">
        <v>16967.387508034746</v>
      </c>
      <c r="C287">
        <f>SAFADModel_final_000030[[#This Row],[Whole Building:Facility Total Electric Demand Power '[W'](Hourly) ]]/1000</f>
        <v>16.967387508034747</v>
      </c>
    </row>
    <row r="288" spans="1:3" x14ac:dyDescent="0.25">
      <c r="A288" s="9" t="s">
        <v>239</v>
      </c>
      <c r="B288" s="12">
        <v>16960.928080700953</v>
      </c>
      <c r="C288">
        <f>SAFADModel_final_000030[[#This Row],[Whole Building:Facility Total Electric Demand Power '[W'](Hourly) ]]/1000</f>
        <v>16.960928080700953</v>
      </c>
    </row>
    <row r="289" spans="1:3" x14ac:dyDescent="0.25">
      <c r="A289" s="9" t="s">
        <v>240</v>
      </c>
      <c r="B289" s="12">
        <v>16893.344930627358</v>
      </c>
      <c r="C289">
        <f>SAFADModel_final_000030[[#This Row],[Whole Building:Facility Total Electric Demand Power '[W'](Hourly) ]]/1000</f>
        <v>16.893344930627357</v>
      </c>
    </row>
    <row r="290" spans="1:3" x14ac:dyDescent="0.25">
      <c r="A290" s="9" t="s">
        <v>581</v>
      </c>
      <c r="B290" s="12">
        <v>16702.312850712049</v>
      </c>
      <c r="C290">
        <f>SAFADModel_final_000030[[#This Row],[Whole Building:Facility Total Electric Demand Power '[W'](Hourly) ]]/1000</f>
        <v>16.702312850712048</v>
      </c>
    </row>
    <row r="291" spans="1:3" x14ac:dyDescent="0.25">
      <c r="A291" s="9" t="s">
        <v>582</v>
      </c>
      <c r="B291" s="12">
        <v>16471.76958682053</v>
      </c>
      <c r="C291">
        <f>SAFADModel_final_000030[[#This Row],[Whole Building:Facility Total Electric Demand Power '[W'](Hourly) ]]/1000</f>
        <v>16.471769586820532</v>
      </c>
    </row>
    <row r="292" spans="1:3" x14ac:dyDescent="0.25">
      <c r="A292" s="9" t="s">
        <v>583</v>
      </c>
      <c r="B292" s="12">
        <v>16310.975190810414</v>
      </c>
      <c r="C292">
        <f>SAFADModel_final_000030[[#This Row],[Whole Building:Facility Total Electric Demand Power '[W'](Hourly) ]]/1000</f>
        <v>16.310975190810414</v>
      </c>
    </row>
    <row r="293" spans="1:3" x14ac:dyDescent="0.25">
      <c r="A293" s="9" t="s">
        <v>584</v>
      </c>
      <c r="B293" s="12">
        <v>16230.997866431759</v>
      </c>
      <c r="C293">
        <f>SAFADModel_final_000030[[#This Row],[Whole Building:Facility Total Electric Demand Power '[W'](Hourly) ]]/1000</f>
        <v>16.230997866431757</v>
      </c>
    </row>
    <row r="294" spans="1:3" x14ac:dyDescent="0.25">
      <c r="A294" s="9" t="s">
        <v>585</v>
      </c>
      <c r="B294" s="12">
        <v>16183.04009219283</v>
      </c>
      <c r="C294">
        <f>SAFADModel_final_000030[[#This Row],[Whole Building:Facility Total Electric Demand Power '[W'](Hourly) ]]/1000</f>
        <v>16.183040092192829</v>
      </c>
    </row>
    <row r="295" spans="1:3" x14ac:dyDescent="0.25">
      <c r="A295" s="9" t="s">
        <v>586</v>
      </c>
      <c r="B295" s="12">
        <v>16244.123938962215</v>
      </c>
      <c r="C295">
        <f>SAFADModel_final_000030[[#This Row],[Whole Building:Facility Total Electric Demand Power '[W'](Hourly) ]]/1000</f>
        <v>16.244123938962215</v>
      </c>
    </row>
    <row r="296" spans="1:3" x14ac:dyDescent="0.25">
      <c r="A296" s="9" t="s">
        <v>587</v>
      </c>
      <c r="B296" s="12">
        <v>16491.624523662769</v>
      </c>
      <c r="C296">
        <f>SAFADModel_final_000030[[#This Row],[Whole Building:Facility Total Electric Demand Power '[W'](Hourly) ]]/1000</f>
        <v>16.491624523662768</v>
      </c>
    </row>
    <row r="297" spans="1:3" x14ac:dyDescent="0.25">
      <c r="A297" s="9" t="s">
        <v>588</v>
      </c>
      <c r="B297" s="12">
        <v>16800.159259194515</v>
      </c>
      <c r="C297">
        <f>SAFADModel_final_000030[[#This Row],[Whole Building:Facility Total Electric Demand Power '[W'](Hourly) ]]/1000</f>
        <v>16.800159259194515</v>
      </c>
    </row>
    <row r="298" spans="1:3" x14ac:dyDescent="0.25">
      <c r="A298" s="9" t="s">
        <v>589</v>
      </c>
      <c r="B298" s="12">
        <v>90970.048197361524</v>
      </c>
      <c r="C298">
        <f>SAFADModel_final_000030[[#This Row],[Whole Building:Facility Total Electric Demand Power '[W'](Hourly) ]]/1000</f>
        <v>90.970048197361521</v>
      </c>
    </row>
    <row r="299" spans="1:3" x14ac:dyDescent="0.25">
      <c r="A299" s="9" t="s">
        <v>590</v>
      </c>
      <c r="B299" s="12">
        <v>131561.949927318</v>
      </c>
      <c r="C299">
        <f>SAFADModel_final_000030[[#This Row],[Whole Building:Facility Total Electric Demand Power '[W'](Hourly) ]]/1000</f>
        <v>131.56194992731801</v>
      </c>
    </row>
    <row r="300" spans="1:3" x14ac:dyDescent="0.25">
      <c r="A300" s="9" t="s">
        <v>591</v>
      </c>
      <c r="B300" s="12">
        <v>149966.28740516875</v>
      </c>
      <c r="C300">
        <f>SAFADModel_final_000030[[#This Row],[Whole Building:Facility Total Electric Demand Power '[W'](Hourly) ]]/1000</f>
        <v>149.96628740516874</v>
      </c>
    </row>
    <row r="301" spans="1:3" x14ac:dyDescent="0.25">
      <c r="A301" s="9" t="s">
        <v>592</v>
      </c>
      <c r="B301" s="12">
        <v>137758.62771865362</v>
      </c>
      <c r="C301">
        <f>SAFADModel_final_000030[[#This Row],[Whole Building:Facility Total Electric Demand Power '[W'](Hourly) ]]/1000</f>
        <v>137.75862771865363</v>
      </c>
    </row>
    <row r="302" spans="1:3" x14ac:dyDescent="0.25">
      <c r="A302" s="9" t="s">
        <v>593</v>
      </c>
      <c r="B302" s="12">
        <v>129200.1367578412</v>
      </c>
      <c r="C302">
        <f>SAFADModel_final_000030[[#This Row],[Whole Building:Facility Total Electric Demand Power '[W'](Hourly) ]]/1000</f>
        <v>129.20013675784119</v>
      </c>
    </row>
    <row r="303" spans="1:3" x14ac:dyDescent="0.25">
      <c r="A303" s="9" t="s">
        <v>594</v>
      </c>
      <c r="B303" s="12">
        <v>118832.44104208885</v>
      </c>
      <c r="C303">
        <f>SAFADModel_final_000030[[#This Row],[Whole Building:Facility Total Electric Demand Power '[W'](Hourly) ]]/1000</f>
        <v>118.83244104208885</v>
      </c>
    </row>
    <row r="304" spans="1:3" x14ac:dyDescent="0.25">
      <c r="A304" s="9" t="s">
        <v>595</v>
      </c>
      <c r="B304" s="12">
        <v>119793.80148584484</v>
      </c>
      <c r="C304">
        <f>SAFADModel_final_000030[[#This Row],[Whole Building:Facility Total Electric Demand Power '[W'](Hourly) ]]/1000</f>
        <v>119.79380148584484</v>
      </c>
    </row>
    <row r="305" spans="1:3" x14ac:dyDescent="0.25">
      <c r="A305" s="9" t="s">
        <v>596</v>
      </c>
      <c r="B305" s="12">
        <v>109311.30424950214</v>
      </c>
      <c r="C305">
        <f>SAFADModel_final_000030[[#This Row],[Whole Building:Facility Total Electric Demand Power '[W'](Hourly) ]]/1000</f>
        <v>109.31130424950214</v>
      </c>
    </row>
    <row r="306" spans="1:3" x14ac:dyDescent="0.25">
      <c r="A306" s="9" t="s">
        <v>597</v>
      </c>
      <c r="B306" s="12">
        <v>90944.916402590039</v>
      </c>
      <c r="C306">
        <f>SAFADModel_final_000030[[#This Row],[Whole Building:Facility Total Electric Demand Power '[W'](Hourly) ]]/1000</f>
        <v>90.944916402590039</v>
      </c>
    </row>
    <row r="307" spans="1:3" x14ac:dyDescent="0.25">
      <c r="A307" s="9" t="s">
        <v>598</v>
      </c>
      <c r="B307" s="12">
        <v>77766.166726029041</v>
      </c>
      <c r="C307">
        <f>SAFADModel_final_000030[[#This Row],[Whole Building:Facility Total Electric Demand Power '[W'](Hourly) ]]/1000</f>
        <v>77.766166726029041</v>
      </c>
    </row>
    <row r="308" spans="1:3" x14ac:dyDescent="0.25">
      <c r="A308" s="9" t="s">
        <v>599</v>
      </c>
      <c r="B308" s="12">
        <v>62393.507113271371</v>
      </c>
      <c r="C308">
        <f>SAFADModel_final_000030[[#This Row],[Whole Building:Facility Total Electric Demand Power '[W'](Hourly) ]]/1000</f>
        <v>62.393507113271369</v>
      </c>
    </row>
    <row r="309" spans="1:3" x14ac:dyDescent="0.25">
      <c r="A309" s="9" t="s">
        <v>600</v>
      </c>
      <c r="B309" s="12">
        <v>27585.2266441432</v>
      </c>
      <c r="C309">
        <f>SAFADModel_final_000030[[#This Row],[Whole Building:Facility Total Electric Demand Power '[W'](Hourly) ]]/1000</f>
        <v>27.585226644143201</v>
      </c>
    </row>
    <row r="310" spans="1:3" x14ac:dyDescent="0.25">
      <c r="A310" s="9" t="s">
        <v>601</v>
      </c>
      <c r="B310" s="12">
        <v>26884.278505854803</v>
      </c>
      <c r="C310">
        <f>SAFADModel_final_000030[[#This Row],[Whole Building:Facility Total Electric Demand Power '[W'](Hourly) ]]/1000</f>
        <v>26.884278505854802</v>
      </c>
    </row>
    <row r="311" spans="1:3" x14ac:dyDescent="0.25">
      <c r="A311" s="9" t="s">
        <v>602</v>
      </c>
      <c r="B311" s="12">
        <v>17296.130675861856</v>
      </c>
      <c r="C311">
        <f>SAFADModel_final_000030[[#This Row],[Whole Building:Facility Total Electric Demand Power '[W'](Hourly) ]]/1000</f>
        <v>17.296130675861857</v>
      </c>
    </row>
    <row r="312" spans="1:3" x14ac:dyDescent="0.25">
      <c r="A312" s="9" t="s">
        <v>603</v>
      </c>
      <c r="B312" s="12">
        <v>17017.929175837238</v>
      </c>
      <c r="C312">
        <f>SAFADModel_final_000030[[#This Row],[Whole Building:Facility Total Electric Demand Power '[W'](Hourly) ]]/1000</f>
        <v>17.017929175837239</v>
      </c>
    </row>
    <row r="313" spans="1:3" x14ac:dyDescent="0.25">
      <c r="A313" s="9" t="s">
        <v>604</v>
      </c>
      <c r="B313" s="12">
        <v>16959.665663507923</v>
      </c>
      <c r="C313">
        <f>SAFADModel_final_000030[[#This Row],[Whole Building:Facility Total Electric Demand Power '[W'](Hourly) ]]/1000</f>
        <v>16.959665663507923</v>
      </c>
    </row>
    <row r="314" spans="1:3" x14ac:dyDescent="0.25">
      <c r="A314" s="9" t="s">
        <v>605</v>
      </c>
      <c r="B314" s="12">
        <v>16913.270214918637</v>
      </c>
      <c r="C314">
        <f>SAFADModel_final_000030[[#This Row],[Whole Building:Facility Total Electric Demand Power '[W'](Hourly) ]]/1000</f>
        <v>16.913270214918636</v>
      </c>
    </row>
    <row r="315" spans="1:3" x14ac:dyDescent="0.25">
      <c r="A315" s="9" t="s">
        <v>606</v>
      </c>
      <c r="B315" s="12">
        <v>16876.500811988026</v>
      </c>
      <c r="C315">
        <f>SAFADModel_final_000030[[#This Row],[Whole Building:Facility Total Electric Demand Power '[W'](Hourly) ]]/1000</f>
        <v>16.876500811988027</v>
      </c>
    </row>
    <row r="316" spans="1:3" x14ac:dyDescent="0.25">
      <c r="A316" s="9" t="s">
        <v>607</v>
      </c>
      <c r="B316" s="12">
        <v>16832.999264488062</v>
      </c>
      <c r="C316">
        <f>SAFADModel_final_000030[[#This Row],[Whole Building:Facility Total Electric Demand Power '[W'](Hourly) ]]/1000</f>
        <v>16.832999264488063</v>
      </c>
    </row>
    <row r="317" spans="1:3" x14ac:dyDescent="0.25">
      <c r="A317" s="9" t="s">
        <v>608</v>
      </c>
      <c r="B317" s="12">
        <v>16751.513554418154</v>
      </c>
      <c r="C317">
        <f>SAFADModel_final_000030[[#This Row],[Whole Building:Facility Total Electric Demand Power '[W'](Hourly) ]]/1000</f>
        <v>16.751513554418153</v>
      </c>
    </row>
    <row r="318" spans="1:3" x14ac:dyDescent="0.25">
      <c r="A318" s="9" t="s">
        <v>609</v>
      </c>
      <c r="B318" s="12">
        <v>16641.410012044282</v>
      </c>
      <c r="C318">
        <f>SAFADModel_final_000030[[#This Row],[Whole Building:Facility Total Electric Demand Power '[W'](Hourly) ]]/1000</f>
        <v>16.641410012044282</v>
      </c>
    </row>
    <row r="319" spans="1:3" x14ac:dyDescent="0.25">
      <c r="A319" s="9" t="s">
        <v>610</v>
      </c>
      <c r="B319" s="12">
        <v>16630.153126327234</v>
      </c>
      <c r="C319">
        <f>SAFADModel_final_000030[[#This Row],[Whole Building:Facility Total Electric Demand Power '[W'](Hourly) ]]/1000</f>
        <v>16.630153126327233</v>
      </c>
    </row>
    <row r="320" spans="1:3" x14ac:dyDescent="0.25">
      <c r="A320" s="9" t="s">
        <v>611</v>
      </c>
      <c r="B320" s="12">
        <v>16727.263498251559</v>
      </c>
      <c r="C320">
        <f>SAFADModel_final_000030[[#This Row],[Whole Building:Facility Total Electric Demand Power '[W'](Hourly) ]]/1000</f>
        <v>16.72726349825156</v>
      </c>
    </row>
    <row r="321" spans="1:3" x14ac:dyDescent="0.25">
      <c r="A321" s="9" t="s">
        <v>612</v>
      </c>
      <c r="B321" s="12">
        <v>16879.933991882386</v>
      </c>
      <c r="C321">
        <f>SAFADModel_final_000030[[#This Row],[Whole Building:Facility Total Electric Demand Power '[W'](Hourly) ]]/1000</f>
        <v>16.879933991882385</v>
      </c>
    </row>
    <row r="322" spans="1:3" x14ac:dyDescent="0.25">
      <c r="A322" s="9" t="s">
        <v>613</v>
      </c>
      <c r="B322" s="12">
        <v>17028.425353835362</v>
      </c>
      <c r="C322">
        <f>SAFADModel_final_000030[[#This Row],[Whole Building:Facility Total Electric Demand Power '[W'](Hourly) ]]/1000</f>
        <v>17.028425353835363</v>
      </c>
    </row>
    <row r="323" spans="1:3" x14ac:dyDescent="0.25">
      <c r="A323" s="9" t="s">
        <v>614</v>
      </c>
      <c r="B323" s="12">
        <v>17191.327726173651</v>
      </c>
      <c r="C323">
        <f>SAFADModel_final_000030[[#This Row],[Whole Building:Facility Total Electric Demand Power '[W'](Hourly) ]]/1000</f>
        <v>17.19132772617365</v>
      </c>
    </row>
    <row r="324" spans="1:3" x14ac:dyDescent="0.25">
      <c r="A324" s="9" t="s">
        <v>615</v>
      </c>
      <c r="B324" s="12">
        <v>17350.637518647054</v>
      </c>
      <c r="C324">
        <f>SAFADModel_final_000030[[#This Row],[Whole Building:Facility Total Electric Demand Power '[W'](Hourly) ]]/1000</f>
        <v>17.350637518647055</v>
      </c>
    </row>
    <row r="325" spans="1:3" x14ac:dyDescent="0.25">
      <c r="A325" s="9" t="s">
        <v>616</v>
      </c>
      <c r="B325" s="12">
        <v>17499.808824946882</v>
      </c>
      <c r="C325">
        <f>SAFADModel_final_000030[[#This Row],[Whole Building:Facility Total Electric Demand Power '[W'](Hourly) ]]/1000</f>
        <v>17.499808824946882</v>
      </c>
    </row>
    <row r="326" spans="1:3" x14ac:dyDescent="0.25">
      <c r="A326" s="9" t="s">
        <v>617</v>
      </c>
      <c r="B326" s="12">
        <v>17615.863862655409</v>
      </c>
      <c r="C326">
        <f>SAFADModel_final_000030[[#This Row],[Whole Building:Facility Total Electric Demand Power '[W'](Hourly) ]]/1000</f>
        <v>17.615863862655409</v>
      </c>
    </row>
    <row r="327" spans="1:3" x14ac:dyDescent="0.25">
      <c r="A327" s="9" t="s">
        <v>618</v>
      </c>
      <c r="B327" s="12">
        <v>17690.73592307846</v>
      </c>
      <c r="C327">
        <f>SAFADModel_final_000030[[#This Row],[Whole Building:Facility Total Electric Demand Power '[W'](Hourly) ]]/1000</f>
        <v>17.69073592307846</v>
      </c>
    </row>
    <row r="328" spans="1:3" x14ac:dyDescent="0.25">
      <c r="A328" s="9" t="s">
        <v>619</v>
      </c>
      <c r="B328" s="12">
        <v>17669.071816643049</v>
      </c>
      <c r="C328">
        <f>SAFADModel_final_000030[[#This Row],[Whole Building:Facility Total Electric Demand Power '[W'](Hourly) ]]/1000</f>
        <v>17.669071816643047</v>
      </c>
    </row>
    <row r="329" spans="1:3" x14ac:dyDescent="0.25">
      <c r="A329" s="9" t="s">
        <v>620</v>
      </c>
      <c r="B329" s="12">
        <v>17555.60487644668</v>
      </c>
      <c r="C329">
        <f>SAFADModel_final_000030[[#This Row],[Whole Building:Facility Total Electric Demand Power '[W'](Hourly) ]]/1000</f>
        <v>17.555604876446679</v>
      </c>
    </row>
    <row r="330" spans="1:3" x14ac:dyDescent="0.25">
      <c r="A330" s="9" t="s">
        <v>621</v>
      </c>
      <c r="B330" s="12">
        <v>17433.551265136459</v>
      </c>
      <c r="C330">
        <f>SAFADModel_final_000030[[#This Row],[Whole Building:Facility Total Electric Demand Power '[W'](Hourly) ]]/1000</f>
        <v>17.433551265136458</v>
      </c>
    </row>
    <row r="331" spans="1:3" x14ac:dyDescent="0.25">
      <c r="A331" s="9" t="s">
        <v>622</v>
      </c>
      <c r="B331" s="12">
        <v>17258.297768372919</v>
      </c>
      <c r="C331">
        <f>SAFADModel_final_000030[[#This Row],[Whole Building:Facility Total Electric Demand Power '[W'](Hourly) ]]/1000</f>
        <v>17.25829776837292</v>
      </c>
    </row>
    <row r="332" spans="1:3" x14ac:dyDescent="0.25">
      <c r="A332" s="9" t="s">
        <v>623</v>
      </c>
      <c r="B332" s="12">
        <v>17119.496059492049</v>
      </c>
      <c r="C332">
        <f>SAFADModel_final_000030[[#This Row],[Whole Building:Facility Total Electric Demand Power '[W'](Hourly) ]]/1000</f>
        <v>17.11949605949205</v>
      </c>
    </row>
    <row r="333" spans="1:3" x14ac:dyDescent="0.25">
      <c r="A333" s="9" t="s">
        <v>624</v>
      </c>
      <c r="B333" s="12">
        <v>17010.552219000227</v>
      </c>
      <c r="C333">
        <f>SAFADModel_final_000030[[#This Row],[Whole Building:Facility Total Electric Demand Power '[W'](Hourly) ]]/1000</f>
        <v>17.010552219000228</v>
      </c>
    </row>
    <row r="334" spans="1:3" x14ac:dyDescent="0.25">
      <c r="A334" s="9" t="s">
        <v>625</v>
      </c>
      <c r="B334" s="12">
        <v>16938.065235039412</v>
      </c>
      <c r="C334">
        <f>SAFADModel_final_000030[[#This Row],[Whole Building:Facility Total Electric Demand Power '[W'](Hourly) ]]/1000</f>
        <v>16.938065235039414</v>
      </c>
    </row>
    <row r="335" spans="1:3" x14ac:dyDescent="0.25">
      <c r="A335" s="9" t="s">
        <v>626</v>
      </c>
      <c r="B335" s="12">
        <v>16920.152684684243</v>
      </c>
      <c r="C335">
        <f>SAFADModel_final_000030[[#This Row],[Whole Building:Facility Total Electric Demand Power '[W'](Hourly) ]]/1000</f>
        <v>16.920152684684243</v>
      </c>
    </row>
    <row r="336" spans="1:3" x14ac:dyDescent="0.25">
      <c r="A336" s="9" t="s">
        <v>627</v>
      </c>
      <c r="B336" s="12">
        <v>16916.529731278453</v>
      </c>
      <c r="C336">
        <f>SAFADModel_final_000030[[#This Row],[Whole Building:Facility Total Electric Demand Power '[W'](Hourly) ]]/1000</f>
        <v>16.916529731278452</v>
      </c>
    </row>
    <row r="337" spans="1:3" x14ac:dyDescent="0.25">
      <c r="A337" s="9" t="s">
        <v>628</v>
      </c>
      <c r="B337" s="12">
        <v>16893.051568898543</v>
      </c>
      <c r="C337">
        <f>SAFADModel_final_000030[[#This Row],[Whole Building:Facility Total Electric Demand Power '[W'](Hourly) ]]/1000</f>
        <v>16.893051568898542</v>
      </c>
    </row>
    <row r="338" spans="1:3" x14ac:dyDescent="0.25">
      <c r="A338" s="9" t="s">
        <v>241</v>
      </c>
      <c r="B338" s="12">
        <v>16847.866118020669</v>
      </c>
      <c r="C338">
        <f>SAFADModel_final_000030[[#This Row],[Whole Building:Facility Total Electric Demand Power '[W'](Hourly) ]]/1000</f>
        <v>16.847866118020669</v>
      </c>
    </row>
    <row r="339" spans="1:3" x14ac:dyDescent="0.25">
      <c r="A339" s="9" t="s">
        <v>242</v>
      </c>
      <c r="B339" s="12">
        <v>16815.511832485703</v>
      </c>
      <c r="C339">
        <f>SAFADModel_final_000030[[#This Row],[Whole Building:Facility Total Electric Demand Power '[W'](Hourly) ]]/1000</f>
        <v>16.815511832485704</v>
      </c>
    </row>
    <row r="340" spans="1:3" x14ac:dyDescent="0.25">
      <c r="A340" s="9" t="s">
        <v>243</v>
      </c>
      <c r="B340" s="12">
        <v>16745.610205610636</v>
      </c>
      <c r="C340">
        <f>SAFADModel_final_000030[[#This Row],[Whole Building:Facility Total Electric Demand Power '[W'](Hourly) ]]/1000</f>
        <v>16.745610205610635</v>
      </c>
    </row>
    <row r="341" spans="1:3" x14ac:dyDescent="0.25">
      <c r="A341" s="9" t="s">
        <v>244</v>
      </c>
      <c r="B341" s="12">
        <v>16663.5842946866</v>
      </c>
      <c r="C341">
        <f>SAFADModel_final_000030[[#This Row],[Whole Building:Facility Total Electric Demand Power '[W'](Hourly) ]]/1000</f>
        <v>16.663584294686601</v>
      </c>
    </row>
    <row r="342" spans="1:3" x14ac:dyDescent="0.25">
      <c r="A342" s="9" t="s">
        <v>245</v>
      </c>
      <c r="B342" s="12">
        <v>16581.88246271465</v>
      </c>
      <c r="C342">
        <f>SAFADModel_final_000030[[#This Row],[Whole Building:Facility Total Electric Demand Power '[W'](Hourly) ]]/1000</f>
        <v>16.581882462714649</v>
      </c>
    </row>
    <row r="343" spans="1:3" x14ac:dyDescent="0.25">
      <c r="A343" s="9" t="s">
        <v>246</v>
      </c>
      <c r="B343" s="12">
        <v>16571.355471507897</v>
      </c>
      <c r="C343">
        <f>SAFADModel_final_000030[[#This Row],[Whole Building:Facility Total Electric Demand Power '[W'](Hourly) ]]/1000</f>
        <v>16.571355471507896</v>
      </c>
    </row>
    <row r="344" spans="1:3" x14ac:dyDescent="0.25">
      <c r="A344" s="9" t="s">
        <v>247</v>
      </c>
      <c r="B344" s="12">
        <v>16614.135390756721</v>
      </c>
      <c r="C344">
        <f>SAFADModel_final_000030[[#This Row],[Whole Building:Facility Total Electric Demand Power '[W'](Hourly) ]]/1000</f>
        <v>16.614135390756722</v>
      </c>
    </row>
    <row r="345" spans="1:3" x14ac:dyDescent="0.25">
      <c r="A345" s="9" t="s">
        <v>248</v>
      </c>
      <c r="B345" s="12">
        <v>61871.65941450221</v>
      </c>
      <c r="C345">
        <f>SAFADModel_final_000030[[#This Row],[Whole Building:Facility Total Electric Demand Power '[W'](Hourly) ]]/1000</f>
        <v>61.871659414502211</v>
      </c>
    </row>
    <row r="346" spans="1:3" x14ac:dyDescent="0.25">
      <c r="A346" s="9" t="s">
        <v>249</v>
      </c>
      <c r="B346" s="12">
        <v>99642.92200309888</v>
      </c>
      <c r="C346">
        <f>SAFADModel_final_000030[[#This Row],[Whole Building:Facility Total Electric Demand Power '[W'](Hourly) ]]/1000</f>
        <v>99.642922003098874</v>
      </c>
    </row>
    <row r="347" spans="1:3" x14ac:dyDescent="0.25">
      <c r="A347" s="9" t="s">
        <v>250</v>
      </c>
      <c r="B347" s="12">
        <v>209527.1290649029</v>
      </c>
      <c r="C347">
        <f>SAFADModel_final_000030[[#This Row],[Whole Building:Facility Total Electric Demand Power '[W'](Hourly) ]]/1000</f>
        <v>209.52712906490291</v>
      </c>
    </row>
    <row r="348" spans="1:3" x14ac:dyDescent="0.25">
      <c r="A348" s="9" t="s">
        <v>251</v>
      </c>
      <c r="B348" s="12">
        <v>204818.39492010433</v>
      </c>
      <c r="C348">
        <f>SAFADModel_final_000030[[#This Row],[Whole Building:Facility Total Electric Demand Power '[W'](Hourly) ]]/1000</f>
        <v>204.81839492010434</v>
      </c>
    </row>
    <row r="349" spans="1:3" x14ac:dyDescent="0.25">
      <c r="A349" s="9" t="s">
        <v>252</v>
      </c>
      <c r="B349" s="12">
        <v>318117.28807017574</v>
      </c>
      <c r="C349">
        <f>SAFADModel_final_000030[[#This Row],[Whole Building:Facility Total Electric Demand Power '[W'](Hourly) ]]/1000</f>
        <v>318.11728807017573</v>
      </c>
    </row>
    <row r="350" spans="1:3" x14ac:dyDescent="0.25">
      <c r="A350" s="9" t="s">
        <v>253</v>
      </c>
      <c r="B350" s="12">
        <v>329127.09669641621</v>
      </c>
      <c r="C350">
        <f>SAFADModel_final_000030[[#This Row],[Whole Building:Facility Total Electric Demand Power '[W'](Hourly) ]]/1000</f>
        <v>329.12709669641623</v>
      </c>
    </row>
    <row r="351" spans="1:3" x14ac:dyDescent="0.25">
      <c r="A351" s="9" t="s">
        <v>254</v>
      </c>
      <c r="B351" s="12">
        <v>370284.93659863231</v>
      </c>
      <c r="C351">
        <f>SAFADModel_final_000030[[#This Row],[Whole Building:Facility Total Electric Demand Power '[W'](Hourly) ]]/1000</f>
        <v>370.28493659863233</v>
      </c>
    </row>
    <row r="352" spans="1:3" x14ac:dyDescent="0.25">
      <c r="A352" s="9" t="s">
        <v>255</v>
      </c>
      <c r="B352" s="12">
        <v>381769.10512567364</v>
      </c>
      <c r="C352">
        <f>SAFADModel_final_000030[[#This Row],[Whole Building:Facility Total Electric Demand Power '[W'](Hourly) ]]/1000</f>
        <v>381.76910512567366</v>
      </c>
    </row>
    <row r="353" spans="1:3" x14ac:dyDescent="0.25">
      <c r="A353" s="9" t="s">
        <v>256</v>
      </c>
      <c r="B353" s="12">
        <v>352748.21316916565</v>
      </c>
      <c r="C353">
        <f>SAFADModel_final_000030[[#This Row],[Whole Building:Facility Total Electric Demand Power '[W'](Hourly) ]]/1000</f>
        <v>352.74821316916564</v>
      </c>
    </row>
    <row r="354" spans="1:3" x14ac:dyDescent="0.25">
      <c r="A354" s="9" t="s">
        <v>257</v>
      </c>
      <c r="B354" s="12">
        <v>316558.11552065943</v>
      </c>
      <c r="C354">
        <f>SAFADModel_final_000030[[#This Row],[Whole Building:Facility Total Electric Demand Power '[W'](Hourly) ]]/1000</f>
        <v>316.55811552065944</v>
      </c>
    </row>
    <row r="355" spans="1:3" x14ac:dyDescent="0.25">
      <c r="A355" s="9" t="s">
        <v>258</v>
      </c>
      <c r="B355" s="12">
        <v>116318.2918216049</v>
      </c>
      <c r="C355">
        <f>SAFADModel_final_000030[[#This Row],[Whole Building:Facility Total Electric Demand Power '[W'](Hourly) ]]/1000</f>
        <v>116.3182918216049</v>
      </c>
    </row>
    <row r="356" spans="1:3" x14ac:dyDescent="0.25">
      <c r="A356" s="9" t="s">
        <v>259</v>
      </c>
      <c r="B356" s="12">
        <v>57563.262911976082</v>
      </c>
      <c r="C356">
        <f>SAFADModel_final_000030[[#This Row],[Whole Building:Facility Total Electric Demand Power '[W'](Hourly) ]]/1000</f>
        <v>57.563262911976082</v>
      </c>
    </row>
    <row r="357" spans="1:3" x14ac:dyDescent="0.25">
      <c r="A357" s="9" t="s">
        <v>260</v>
      </c>
      <c r="B357" s="12">
        <v>22499.702034064536</v>
      </c>
      <c r="C357">
        <f>SAFADModel_final_000030[[#This Row],[Whole Building:Facility Total Electric Demand Power '[W'](Hourly) ]]/1000</f>
        <v>22.499702034064537</v>
      </c>
    </row>
    <row r="358" spans="1:3" x14ac:dyDescent="0.25">
      <c r="A358" s="9" t="s">
        <v>261</v>
      </c>
      <c r="B358" s="12">
        <v>17376.456409425915</v>
      </c>
      <c r="C358">
        <f>SAFADModel_final_000030[[#This Row],[Whole Building:Facility Total Electric Demand Power '[W'](Hourly) ]]/1000</f>
        <v>17.376456409425916</v>
      </c>
    </row>
    <row r="359" spans="1:3" x14ac:dyDescent="0.25">
      <c r="A359" s="9" t="s">
        <v>262</v>
      </c>
      <c r="B359" s="12">
        <v>16970.971393477594</v>
      </c>
      <c r="C359">
        <f>SAFADModel_final_000030[[#This Row],[Whole Building:Facility Total Electric Demand Power '[W'](Hourly) ]]/1000</f>
        <v>16.970971393477594</v>
      </c>
    </row>
    <row r="360" spans="1:3" x14ac:dyDescent="0.25">
      <c r="A360" s="9" t="s">
        <v>263</v>
      </c>
      <c r="B360" s="12">
        <v>16993.725314952349</v>
      </c>
      <c r="C360">
        <f>SAFADModel_final_000030[[#This Row],[Whole Building:Facility Total Electric Demand Power '[W'](Hourly) ]]/1000</f>
        <v>16.99372531495235</v>
      </c>
    </row>
    <row r="361" spans="1:3" x14ac:dyDescent="0.25">
      <c r="A361" s="9" t="s">
        <v>264</v>
      </c>
      <c r="B361" s="12">
        <v>16958.183191124885</v>
      </c>
      <c r="C361">
        <f>SAFADModel_final_000030[[#This Row],[Whole Building:Facility Total Electric Demand Power '[W'](Hourly) ]]/1000</f>
        <v>16.958183191124885</v>
      </c>
    </row>
    <row r="362" spans="1:3" x14ac:dyDescent="0.25">
      <c r="A362" s="9" t="s">
        <v>265</v>
      </c>
      <c r="B362" s="12">
        <v>16802.439210648517</v>
      </c>
      <c r="C362">
        <f>SAFADModel_final_000030[[#This Row],[Whole Building:Facility Total Electric Demand Power '[W'](Hourly) ]]/1000</f>
        <v>16.802439210648519</v>
      </c>
    </row>
    <row r="363" spans="1:3" x14ac:dyDescent="0.25">
      <c r="A363" s="9" t="s">
        <v>266</v>
      </c>
      <c r="B363" s="12">
        <v>16629.120874340344</v>
      </c>
      <c r="C363">
        <f>SAFADModel_final_000030[[#This Row],[Whole Building:Facility Total Electric Demand Power '[W'](Hourly) ]]/1000</f>
        <v>16.629120874340344</v>
      </c>
    </row>
    <row r="364" spans="1:3" x14ac:dyDescent="0.25">
      <c r="A364" s="9" t="s">
        <v>267</v>
      </c>
      <c r="B364" s="12">
        <v>16491.989039670803</v>
      </c>
      <c r="C364">
        <f>SAFADModel_final_000030[[#This Row],[Whole Building:Facility Total Electric Demand Power '[W'](Hourly) ]]/1000</f>
        <v>16.491989039670802</v>
      </c>
    </row>
    <row r="365" spans="1:3" x14ac:dyDescent="0.25">
      <c r="A365" s="9" t="s">
        <v>268</v>
      </c>
      <c r="B365" s="12">
        <v>16463.783714729176</v>
      </c>
      <c r="C365">
        <f>SAFADModel_final_000030[[#This Row],[Whole Building:Facility Total Electric Demand Power '[W'](Hourly) ]]/1000</f>
        <v>16.463783714729175</v>
      </c>
    </row>
    <row r="366" spans="1:3" x14ac:dyDescent="0.25">
      <c r="A366" s="9" t="s">
        <v>269</v>
      </c>
      <c r="B366" s="12">
        <v>16443.80461159645</v>
      </c>
      <c r="C366">
        <f>SAFADModel_final_000030[[#This Row],[Whole Building:Facility Total Electric Demand Power '[W'](Hourly) ]]/1000</f>
        <v>16.443804611596448</v>
      </c>
    </row>
    <row r="367" spans="1:3" x14ac:dyDescent="0.25">
      <c r="A367" s="9" t="s">
        <v>270</v>
      </c>
      <c r="B367" s="12">
        <v>16478.67443395211</v>
      </c>
      <c r="C367">
        <f>SAFADModel_final_000030[[#This Row],[Whole Building:Facility Total Electric Demand Power '[W'](Hourly) ]]/1000</f>
        <v>16.478674433952111</v>
      </c>
    </row>
    <row r="368" spans="1:3" x14ac:dyDescent="0.25">
      <c r="A368" s="9" t="s">
        <v>271</v>
      </c>
      <c r="B368" s="12">
        <v>16635.138644962139</v>
      </c>
      <c r="C368">
        <f>SAFADModel_final_000030[[#This Row],[Whole Building:Facility Total Electric Demand Power '[W'](Hourly) ]]/1000</f>
        <v>16.63513864496214</v>
      </c>
    </row>
    <row r="369" spans="1:3" x14ac:dyDescent="0.25">
      <c r="A369" s="9" t="s">
        <v>272</v>
      </c>
      <c r="B369" s="12">
        <v>44007.308924224322</v>
      </c>
      <c r="C369">
        <f>SAFADModel_final_000030[[#This Row],[Whole Building:Facility Total Electric Demand Power '[W'](Hourly) ]]/1000</f>
        <v>44.007308924224326</v>
      </c>
    </row>
    <row r="370" spans="1:3" x14ac:dyDescent="0.25">
      <c r="A370" s="9" t="s">
        <v>273</v>
      </c>
      <c r="B370" s="12">
        <v>184397.77703079916</v>
      </c>
      <c r="C370">
        <f>SAFADModel_final_000030[[#This Row],[Whole Building:Facility Total Electric Demand Power '[W'](Hourly) ]]/1000</f>
        <v>184.39777703079915</v>
      </c>
    </row>
    <row r="371" spans="1:3" x14ac:dyDescent="0.25">
      <c r="A371" s="9" t="s">
        <v>274</v>
      </c>
      <c r="B371" s="12">
        <v>246994.47597812917</v>
      </c>
      <c r="C371">
        <f>SAFADModel_final_000030[[#This Row],[Whole Building:Facility Total Electric Demand Power '[W'](Hourly) ]]/1000</f>
        <v>246.99447597812917</v>
      </c>
    </row>
    <row r="372" spans="1:3" x14ac:dyDescent="0.25">
      <c r="A372" s="9" t="s">
        <v>275</v>
      </c>
      <c r="B372" s="12">
        <v>270200.53061587334</v>
      </c>
      <c r="C372">
        <f>SAFADModel_final_000030[[#This Row],[Whole Building:Facility Total Electric Demand Power '[W'](Hourly) ]]/1000</f>
        <v>270.20053061587333</v>
      </c>
    </row>
    <row r="373" spans="1:3" x14ac:dyDescent="0.25">
      <c r="A373" s="9" t="s">
        <v>276</v>
      </c>
      <c r="B373" s="12">
        <v>339467.56085031433</v>
      </c>
      <c r="C373">
        <f>SAFADModel_final_000030[[#This Row],[Whole Building:Facility Total Electric Demand Power '[W'](Hourly) ]]/1000</f>
        <v>339.46756085031433</v>
      </c>
    </row>
    <row r="374" spans="1:3" x14ac:dyDescent="0.25">
      <c r="A374" s="9" t="s">
        <v>277</v>
      </c>
      <c r="B374" s="12">
        <v>332600.19608748471</v>
      </c>
      <c r="C374">
        <f>SAFADModel_final_000030[[#This Row],[Whole Building:Facility Total Electric Demand Power '[W'](Hourly) ]]/1000</f>
        <v>332.60019608748473</v>
      </c>
    </row>
    <row r="375" spans="1:3" x14ac:dyDescent="0.25">
      <c r="A375" s="9" t="s">
        <v>278</v>
      </c>
      <c r="B375" s="12">
        <v>374046.28560796124</v>
      </c>
      <c r="C375">
        <f>SAFADModel_final_000030[[#This Row],[Whole Building:Facility Total Electric Demand Power '[W'](Hourly) ]]/1000</f>
        <v>374.04628560796124</v>
      </c>
    </row>
    <row r="376" spans="1:3" x14ac:dyDescent="0.25">
      <c r="A376" s="9" t="s">
        <v>279</v>
      </c>
      <c r="B376" s="12">
        <v>328234.70577627508</v>
      </c>
      <c r="C376">
        <f>SAFADModel_final_000030[[#This Row],[Whole Building:Facility Total Electric Demand Power '[W'](Hourly) ]]/1000</f>
        <v>328.23470577627506</v>
      </c>
    </row>
    <row r="377" spans="1:3" x14ac:dyDescent="0.25">
      <c r="A377" s="9" t="s">
        <v>280</v>
      </c>
      <c r="B377" s="12">
        <v>327399.47941649682</v>
      </c>
      <c r="C377">
        <f>SAFADModel_final_000030[[#This Row],[Whole Building:Facility Total Electric Demand Power '[W'](Hourly) ]]/1000</f>
        <v>327.39947941649683</v>
      </c>
    </row>
    <row r="378" spans="1:3" x14ac:dyDescent="0.25">
      <c r="A378" s="9" t="s">
        <v>281</v>
      </c>
      <c r="B378" s="12">
        <v>264799.76468295493</v>
      </c>
      <c r="C378">
        <f>SAFADModel_final_000030[[#This Row],[Whole Building:Facility Total Electric Demand Power '[W'](Hourly) ]]/1000</f>
        <v>264.79976468295496</v>
      </c>
    </row>
    <row r="379" spans="1:3" x14ac:dyDescent="0.25">
      <c r="A379" s="9" t="s">
        <v>282</v>
      </c>
      <c r="B379" s="12">
        <v>223022.27529754769</v>
      </c>
      <c r="C379">
        <f>SAFADModel_final_000030[[#This Row],[Whole Building:Facility Total Electric Demand Power '[W'](Hourly) ]]/1000</f>
        <v>223.02227529754768</v>
      </c>
    </row>
    <row r="380" spans="1:3" x14ac:dyDescent="0.25">
      <c r="A380" s="9" t="s">
        <v>283</v>
      </c>
      <c r="B380" s="12">
        <v>134096.82859116554</v>
      </c>
      <c r="C380">
        <f>SAFADModel_final_000030[[#This Row],[Whole Building:Facility Total Electric Demand Power '[W'](Hourly) ]]/1000</f>
        <v>134.09682859116555</v>
      </c>
    </row>
    <row r="381" spans="1:3" x14ac:dyDescent="0.25">
      <c r="A381" s="9" t="s">
        <v>284</v>
      </c>
      <c r="B381" s="12">
        <v>68902.988167149029</v>
      </c>
      <c r="C381">
        <f>SAFADModel_final_000030[[#This Row],[Whole Building:Facility Total Electric Demand Power '[W'](Hourly) ]]/1000</f>
        <v>68.902988167149033</v>
      </c>
    </row>
    <row r="382" spans="1:3" x14ac:dyDescent="0.25">
      <c r="A382" s="9" t="s">
        <v>285</v>
      </c>
      <c r="B382" s="12">
        <v>17221.636479016142</v>
      </c>
      <c r="C382">
        <f>SAFADModel_final_000030[[#This Row],[Whole Building:Facility Total Electric Demand Power '[W'](Hourly) ]]/1000</f>
        <v>17.221636479016141</v>
      </c>
    </row>
    <row r="383" spans="1:3" x14ac:dyDescent="0.25">
      <c r="A383" s="9" t="s">
        <v>286</v>
      </c>
      <c r="B383" s="12">
        <v>16934.929222128139</v>
      </c>
      <c r="C383">
        <f>SAFADModel_final_000030[[#This Row],[Whole Building:Facility Total Electric Demand Power '[W'](Hourly) ]]/1000</f>
        <v>16.93492922212814</v>
      </c>
    </row>
    <row r="384" spans="1:3" x14ac:dyDescent="0.25">
      <c r="A384" s="9" t="s">
        <v>287</v>
      </c>
      <c r="B384" s="12">
        <v>16824.354399850392</v>
      </c>
      <c r="C384">
        <f>SAFADModel_final_000030[[#This Row],[Whole Building:Facility Total Electric Demand Power '[W'](Hourly) ]]/1000</f>
        <v>16.824354399850392</v>
      </c>
    </row>
    <row r="385" spans="1:3" x14ac:dyDescent="0.25">
      <c r="A385" s="9" t="s">
        <v>288</v>
      </c>
      <c r="B385" s="12">
        <v>16791.699546785421</v>
      </c>
      <c r="C385">
        <f>SAFADModel_final_000030[[#This Row],[Whole Building:Facility Total Electric Demand Power '[W'](Hourly) ]]/1000</f>
        <v>16.79169954678542</v>
      </c>
    </row>
    <row r="386" spans="1:3" x14ac:dyDescent="0.25">
      <c r="A386" s="9" t="s">
        <v>289</v>
      </c>
      <c r="B386" s="12">
        <v>16819.118888912231</v>
      </c>
      <c r="C386">
        <f>SAFADModel_final_000030[[#This Row],[Whole Building:Facility Total Electric Demand Power '[W'](Hourly) ]]/1000</f>
        <v>16.819118888912232</v>
      </c>
    </row>
    <row r="387" spans="1:3" x14ac:dyDescent="0.25">
      <c r="A387" s="9" t="s">
        <v>290</v>
      </c>
      <c r="B387" s="12">
        <v>16864.337202578154</v>
      </c>
      <c r="C387">
        <f>SAFADModel_final_000030[[#This Row],[Whole Building:Facility Total Electric Demand Power '[W'](Hourly) ]]/1000</f>
        <v>16.864337202578152</v>
      </c>
    </row>
    <row r="388" spans="1:3" x14ac:dyDescent="0.25">
      <c r="A388" s="9" t="s">
        <v>291</v>
      </c>
      <c r="B388" s="12">
        <v>16856.641633918942</v>
      </c>
      <c r="C388">
        <f>SAFADModel_final_000030[[#This Row],[Whole Building:Facility Total Electric Demand Power '[W'](Hourly) ]]/1000</f>
        <v>16.85664163391894</v>
      </c>
    </row>
    <row r="389" spans="1:3" x14ac:dyDescent="0.25">
      <c r="A389" s="9" t="s">
        <v>292</v>
      </c>
      <c r="B389" s="12">
        <v>16762.042622188976</v>
      </c>
      <c r="C389">
        <f>SAFADModel_final_000030[[#This Row],[Whole Building:Facility Total Electric Demand Power '[W'](Hourly) ]]/1000</f>
        <v>16.762042622188975</v>
      </c>
    </row>
    <row r="390" spans="1:3" x14ac:dyDescent="0.25">
      <c r="A390" s="9" t="s">
        <v>293</v>
      </c>
      <c r="B390" s="12">
        <v>16675.173516969659</v>
      </c>
      <c r="C390">
        <f>SAFADModel_final_000030[[#This Row],[Whole Building:Facility Total Electric Demand Power '[W'](Hourly) ]]/1000</f>
        <v>16.675173516969657</v>
      </c>
    </row>
    <row r="391" spans="1:3" x14ac:dyDescent="0.25">
      <c r="A391" s="9" t="s">
        <v>294</v>
      </c>
      <c r="B391" s="12">
        <v>16669.078831964875</v>
      </c>
      <c r="C391">
        <f>SAFADModel_final_000030[[#This Row],[Whole Building:Facility Total Electric Demand Power '[W'](Hourly) ]]/1000</f>
        <v>16.669078831964875</v>
      </c>
    </row>
    <row r="392" spans="1:3" x14ac:dyDescent="0.25">
      <c r="A392" s="9" t="s">
        <v>295</v>
      </c>
      <c r="B392" s="12">
        <v>16821.572886037819</v>
      </c>
      <c r="C392">
        <f>SAFADModel_final_000030[[#This Row],[Whole Building:Facility Total Electric Demand Power '[W'](Hourly) ]]/1000</f>
        <v>16.821572886037817</v>
      </c>
    </row>
    <row r="393" spans="1:3" x14ac:dyDescent="0.25">
      <c r="A393" s="9" t="s">
        <v>296</v>
      </c>
      <c r="B393" s="12">
        <v>17026.388618879417</v>
      </c>
      <c r="C393">
        <f>SAFADModel_final_000030[[#This Row],[Whole Building:Facility Total Electric Demand Power '[W'](Hourly) ]]/1000</f>
        <v>17.026388618879416</v>
      </c>
    </row>
    <row r="394" spans="1:3" x14ac:dyDescent="0.25">
      <c r="A394" s="9" t="s">
        <v>297</v>
      </c>
      <c r="B394" s="12">
        <v>17160.131741781806</v>
      </c>
      <c r="C394">
        <f>SAFADModel_final_000030[[#This Row],[Whole Building:Facility Total Electric Demand Power '[W'](Hourly) ]]/1000</f>
        <v>17.160131741781807</v>
      </c>
    </row>
    <row r="395" spans="1:3" x14ac:dyDescent="0.25">
      <c r="A395" s="9" t="s">
        <v>298</v>
      </c>
      <c r="B395" s="12">
        <v>17232.396967968329</v>
      </c>
      <c r="C395">
        <f>SAFADModel_final_000030[[#This Row],[Whole Building:Facility Total Electric Demand Power '[W'](Hourly) ]]/1000</f>
        <v>17.232396967968327</v>
      </c>
    </row>
    <row r="396" spans="1:3" x14ac:dyDescent="0.25">
      <c r="A396" s="9" t="s">
        <v>299</v>
      </c>
      <c r="B396" s="12">
        <v>17303.507041510802</v>
      </c>
      <c r="C396">
        <f>SAFADModel_final_000030[[#This Row],[Whole Building:Facility Total Electric Demand Power '[W'](Hourly) ]]/1000</f>
        <v>17.303507041510802</v>
      </c>
    </row>
    <row r="397" spans="1:3" x14ac:dyDescent="0.25">
      <c r="A397" s="9" t="s">
        <v>300</v>
      </c>
      <c r="B397" s="12">
        <v>17355.737449120716</v>
      </c>
      <c r="C397">
        <f>SAFADModel_final_000030[[#This Row],[Whole Building:Facility Total Electric Demand Power '[W'](Hourly) ]]/1000</f>
        <v>17.355737449120717</v>
      </c>
    </row>
    <row r="398" spans="1:3" x14ac:dyDescent="0.25">
      <c r="A398" s="9" t="s">
        <v>301</v>
      </c>
      <c r="B398" s="12">
        <v>17368.343716954198</v>
      </c>
      <c r="C398">
        <f>SAFADModel_final_000030[[#This Row],[Whole Building:Facility Total Electric Demand Power '[W'](Hourly) ]]/1000</f>
        <v>17.368343716954197</v>
      </c>
    </row>
    <row r="399" spans="1:3" x14ac:dyDescent="0.25">
      <c r="A399" s="9" t="s">
        <v>302</v>
      </c>
      <c r="B399" s="12">
        <v>17372.024239190821</v>
      </c>
      <c r="C399">
        <f>SAFADModel_final_000030[[#This Row],[Whole Building:Facility Total Electric Demand Power '[W'](Hourly) ]]/1000</f>
        <v>17.372024239190822</v>
      </c>
    </row>
    <row r="400" spans="1:3" x14ac:dyDescent="0.25">
      <c r="A400" s="9" t="s">
        <v>303</v>
      </c>
      <c r="B400" s="12">
        <v>17384.3397061051</v>
      </c>
      <c r="C400">
        <f>SAFADModel_final_000030[[#This Row],[Whole Building:Facility Total Electric Demand Power '[W'](Hourly) ]]/1000</f>
        <v>17.384339706105099</v>
      </c>
    </row>
    <row r="401" spans="1:3" x14ac:dyDescent="0.25">
      <c r="A401" s="9" t="s">
        <v>304</v>
      </c>
      <c r="B401" s="12">
        <v>17384.664306651201</v>
      </c>
      <c r="C401">
        <f>SAFADModel_final_000030[[#This Row],[Whole Building:Facility Total Electric Demand Power '[W'](Hourly) ]]/1000</f>
        <v>17.384664306651199</v>
      </c>
    </row>
    <row r="402" spans="1:3" x14ac:dyDescent="0.25">
      <c r="A402" s="9" t="s">
        <v>305</v>
      </c>
      <c r="B402" s="12">
        <v>17348.190297983234</v>
      </c>
      <c r="C402">
        <f>SAFADModel_final_000030[[#This Row],[Whole Building:Facility Total Electric Demand Power '[W'](Hourly) ]]/1000</f>
        <v>17.348190297983233</v>
      </c>
    </row>
    <row r="403" spans="1:3" x14ac:dyDescent="0.25">
      <c r="A403" s="9" t="s">
        <v>306</v>
      </c>
      <c r="B403" s="12">
        <v>17281.896750598858</v>
      </c>
      <c r="C403">
        <f>SAFADModel_final_000030[[#This Row],[Whole Building:Facility Total Electric Demand Power '[W'](Hourly) ]]/1000</f>
        <v>17.281896750598857</v>
      </c>
    </row>
    <row r="404" spans="1:3" x14ac:dyDescent="0.25">
      <c r="A404" s="9" t="s">
        <v>307</v>
      </c>
      <c r="B404" s="12">
        <v>17184.306991876412</v>
      </c>
      <c r="C404">
        <f>SAFADModel_final_000030[[#This Row],[Whole Building:Facility Total Electric Demand Power '[W'](Hourly) ]]/1000</f>
        <v>17.184306991876412</v>
      </c>
    </row>
    <row r="405" spans="1:3" x14ac:dyDescent="0.25">
      <c r="A405" s="9" t="s">
        <v>308</v>
      </c>
      <c r="B405" s="12">
        <v>17068.058029688993</v>
      </c>
      <c r="C405">
        <f>SAFADModel_final_000030[[#This Row],[Whole Building:Facility Total Electric Demand Power '[W'](Hourly) ]]/1000</f>
        <v>17.068058029688991</v>
      </c>
    </row>
    <row r="406" spans="1:3" x14ac:dyDescent="0.25">
      <c r="A406" s="9" t="s">
        <v>309</v>
      </c>
      <c r="B406" s="12">
        <v>17003.735433627575</v>
      </c>
      <c r="C406">
        <f>SAFADModel_final_000030[[#This Row],[Whole Building:Facility Total Electric Demand Power '[W'](Hourly) ]]/1000</f>
        <v>17.003735433627575</v>
      </c>
    </row>
    <row r="407" spans="1:3" x14ac:dyDescent="0.25">
      <c r="A407" s="9" t="s">
        <v>310</v>
      </c>
      <c r="B407" s="12">
        <v>16891.597258867656</v>
      </c>
      <c r="C407">
        <f>SAFADModel_final_000030[[#This Row],[Whole Building:Facility Total Electric Demand Power '[W'](Hourly) ]]/1000</f>
        <v>16.891597258867655</v>
      </c>
    </row>
    <row r="408" spans="1:3" x14ac:dyDescent="0.25">
      <c r="A408" s="9" t="s">
        <v>311</v>
      </c>
      <c r="B408" s="12">
        <v>16784.953397151974</v>
      </c>
      <c r="C408">
        <f>SAFADModel_final_000030[[#This Row],[Whole Building:Facility Total Electric Demand Power '[W'](Hourly) ]]/1000</f>
        <v>16.784953397151973</v>
      </c>
    </row>
    <row r="409" spans="1:3" x14ac:dyDescent="0.25">
      <c r="A409" s="9" t="s">
        <v>312</v>
      </c>
      <c r="B409" s="12">
        <v>16674.885523411675</v>
      </c>
      <c r="C409">
        <f>SAFADModel_final_000030[[#This Row],[Whole Building:Facility Total Electric Demand Power '[W'](Hourly) ]]/1000</f>
        <v>16.674885523411675</v>
      </c>
    </row>
    <row r="410" spans="1:3" x14ac:dyDescent="0.25">
      <c r="A410" s="9" t="s">
        <v>313</v>
      </c>
      <c r="B410" s="12">
        <v>16614.085882914835</v>
      </c>
      <c r="C410">
        <f>SAFADModel_final_000030[[#This Row],[Whole Building:Facility Total Electric Demand Power '[W'](Hourly) ]]/1000</f>
        <v>16.614085882914836</v>
      </c>
    </row>
    <row r="411" spans="1:3" x14ac:dyDescent="0.25">
      <c r="A411" s="9" t="s">
        <v>314</v>
      </c>
      <c r="B411" s="12">
        <v>16559.308363331009</v>
      </c>
      <c r="C411">
        <f>SAFADModel_final_000030[[#This Row],[Whole Building:Facility Total Electric Demand Power '[W'](Hourly) ]]/1000</f>
        <v>16.559308363331009</v>
      </c>
    </row>
    <row r="412" spans="1:3" x14ac:dyDescent="0.25">
      <c r="A412" s="9" t="s">
        <v>315</v>
      </c>
      <c r="B412" s="12">
        <v>16515.988559973957</v>
      </c>
      <c r="C412">
        <f>SAFADModel_final_000030[[#This Row],[Whole Building:Facility Total Electric Demand Power '[W'](Hourly) ]]/1000</f>
        <v>16.515988559973959</v>
      </c>
    </row>
    <row r="413" spans="1:3" x14ac:dyDescent="0.25">
      <c r="A413" s="9" t="s">
        <v>316</v>
      </c>
      <c r="B413" s="12">
        <v>16457.382270710925</v>
      </c>
      <c r="C413">
        <f>SAFADModel_final_000030[[#This Row],[Whole Building:Facility Total Electric Demand Power '[W'](Hourly) ]]/1000</f>
        <v>16.457382270710927</v>
      </c>
    </row>
    <row r="414" spans="1:3" x14ac:dyDescent="0.25">
      <c r="A414" s="9" t="s">
        <v>317</v>
      </c>
      <c r="B414" s="12">
        <v>16406.89876830671</v>
      </c>
      <c r="C414">
        <f>SAFADModel_final_000030[[#This Row],[Whole Building:Facility Total Electric Demand Power '[W'](Hourly) ]]/1000</f>
        <v>16.406898768306711</v>
      </c>
    </row>
    <row r="415" spans="1:3" x14ac:dyDescent="0.25">
      <c r="A415" s="9" t="s">
        <v>318</v>
      </c>
      <c r="B415" s="12">
        <v>16427.179312274788</v>
      </c>
      <c r="C415">
        <f>SAFADModel_final_000030[[#This Row],[Whole Building:Facility Total Electric Demand Power '[W'](Hourly) ]]/1000</f>
        <v>16.427179312274788</v>
      </c>
    </row>
    <row r="416" spans="1:3" x14ac:dyDescent="0.25">
      <c r="A416" s="9" t="s">
        <v>319</v>
      </c>
      <c r="B416" s="12">
        <v>16599.743909511901</v>
      </c>
      <c r="C416">
        <f>SAFADModel_final_000030[[#This Row],[Whole Building:Facility Total Electric Demand Power '[W'](Hourly) ]]/1000</f>
        <v>16.599743909511901</v>
      </c>
    </row>
    <row r="417" spans="1:3" x14ac:dyDescent="0.25">
      <c r="A417" s="9" t="s">
        <v>320</v>
      </c>
      <c r="B417" s="12">
        <v>16821.522586490359</v>
      </c>
      <c r="C417">
        <f>SAFADModel_final_000030[[#This Row],[Whole Building:Facility Total Electric Demand Power '[W'](Hourly) ]]/1000</f>
        <v>16.82152258649036</v>
      </c>
    </row>
    <row r="418" spans="1:3" x14ac:dyDescent="0.25">
      <c r="A418" s="9" t="s">
        <v>321</v>
      </c>
      <c r="B418" s="12">
        <v>17012.662116250041</v>
      </c>
      <c r="C418">
        <f>SAFADModel_final_000030[[#This Row],[Whole Building:Facility Total Electric Demand Power '[W'](Hourly) ]]/1000</f>
        <v>17.012662116250041</v>
      </c>
    </row>
    <row r="419" spans="1:3" x14ac:dyDescent="0.25">
      <c r="A419" s="9" t="s">
        <v>322</v>
      </c>
      <c r="B419" s="12">
        <v>17132.936334172849</v>
      </c>
      <c r="C419">
        <f>SAFADModel_final_000030[[#This Row],[Whole Building:Facility Total Electric Demand Power '[W'](Hourly) ]]/1000</f>
        <v>17.13293633417285</v>
      </c>
    </row>
    <row r="420" spans="1:3" x14ac:dyDescent="0.25">
      <c r="A420" s="9" t="s">
        <v>323</v>
      </c>
      <c r="B420" s="12">
        <v>17251.850659351421</v>
      </c>
      <c r="C420">
        <f>SAFADModel_final_000030[[#This Row],[Whole Building:Facility Total Electric Demand Power '[W'](Hourly) ]]/1000</f>
        <v>17.251850659351422</v>
      </c>
    </row>
    <row r="421" spans="1:3" x14ac:dyDescent="0.25">
      <c r="A421" s="9" t="s">
        <v>324</v>
      </c>
      <c r="B421" s="12">
        <v>17342.597169120196</v>
      </c>
      <c r="C421">
        <f>SAFADModel_final_000030[[#This Row],[Whole Building:Facility Total Electric Demand Power '[W'](Hourly) ]]/1000</f>
        <v>17.342597169120197</v>
      </c>
    </row>
    <row r="422" spans="1:3" x14ac:dyDescent="0.25">
      <c r="A422" s="9" t="s">
        <v>325</v>
      </c>
      <c r="B422" s="12">
        <v>17398.582787259478</v>
      </c>
      <c r="C422">
        <f>SAFADModel_final_000030[[#This Row],[Whole Building:Facility Total Electric Demand Power '[W'](Hourly) ]]/1000</f>
        <v>17.398582787259478</v>
      </c>
    </row>
    <row r="423" spans="1:3" x14ac:dyDescent="0.25">
      <c r="A423" s="9" t="s">
        <v>326</v>
      </c>
      <c r="B423" s="12">
        <v>17398.526276483488</v>
      </c>
      <c r="C423">
        <f>SAFADModel_final_000030[[#This Row],[Whole Building:Facility Total Electric Demand Power '[W'](Hourly) ]]/1000</f>
        <v>17.398526276483487</v>
      </c>
    </row>
    <row r="424" spans="1:3" x14ac:dyDescent="0.25">
      <c r="A424" s="9" t="s">
        <v>327</v>
      </c>
      <c r="B424" s="12">
        <v>17332.339488330352</v>
      </c>
      <c r="C424">
        <f>SAFADModel_final_000030[[#This Row],[Whole Building:Facility Total Electric Demand Power '[W'](Hourly) ]]/1000</f>
        <v>17.332339488330351</v>
      </c>
    </row>
    <row r="425" spans="1:3" x14ac:dyDescent="0.25">
      <c r="A425" s="9" t="s">
        <v>328</v>
      </c>
      <c r="B425" s="12">
        <v>17184.983227627177</v>
      </c>
      <c r="C425">
        <f>SAFADModel_final_000030[[#This Row],[Whole Building:Facility Total Electric Demand Power '[W'](Hourly) ]]/1000</f>
        <v>17.184983227627178</v>
      </c>
    </row>
    <row r="426" spans="1:3" x14ac:dyDescent="0.25">
      <c r="A426" s="9" t="s">
        <v>329</v>
      </c>
      <c r="B426" s="12">
        <v>17034.584083684644</v>
      </c>
      <c r="C426">
        <f>SAFADModel_final_000030[[#This Row],[Whole Building:Facility Total Electric Demand Power '[W'](Hourly) ]]/1000</f>
        <v>17.034584083684642</v>
      </c>
    </row>
    <row r="427" spans="1:3" x14ac:dyDescent="0.25">
      <c r="A427" s="9" t="s">
        <v>330</v>
      </c>
      <c r="B427" s="12">
        <v>16917.267880251129</v>
      </c>
      <c r="C427">
        <f>SAFADModel_final_000030[[#This Row],[Whole Building:Facility Total Electric Demand Power '[W'](Hourly) ]]/1000</f>
        <v>16.917267880251128</v>
      </c>
    </row>
    <row r="428" spans="1:3" x14ac:dyDescent="0.25">
      <c r="A428" s="9" t="s">
        <v>331</v>
      </c>
      <c r="B428" s="12">
        <v>16852.678449193994</v>
      </c>
      <c r="C428">
        <f>SAFADModel_final_000030[[#This Row],[Whole Building:Facility Total Electric Demand Power '[W'](Hourly) ]]/1000</f>
        <v>16.852678449193995</v>
      </c>
    </row>
    <row r="429" spans="1:3" x14ac:dyDescent="0.25">
      <c r="A429" s="9" t="s">
        <v>332</v>
      </c>
      <c r="B429" s="12">
        <v>16807.721557730005</v>
      </c>
      <c r="C429">
        <f>SAFADModel_final_000030[[#This Row],[Whole Building:Facility Total Electric Demand Power '[W'](Hourly) ]]/1000</f>
        <v>16.807721557730005</v>
      </c>
    </row>
    <row r="430" spans="1:3" x14ac:dyDescent="0.25">
      <c r="A430" s="9" t="s">
        <v>333</v>
      </c>
      <c r="B430" s="12">
        <v>16762.079486486811</v>
      </c>
      <c r="C430">
        <f>SAFADModel_final_000030[[#This Row],[Whole Building:Facility Total Electric Demand Power '[W'](Hourly) ]]/1000</f>
        <v>16.762079486486812</v>
      </c>
    </row>
    <row r="431" spans="1:3" x14ac:dyDescent="0.25">
      <c r="A431" s="9" t="s">
        <v>334</v>
      </c>
      <c r="B431" s="12">
        <v>16702.17136460336</v>
      </c>
      <c r="C431">
        <f>SAFADModel_final_000030[[#This Row],[Whole Building:Facility Total Electric Demand Power '[W'](Hourly) ]]/1000</f>
        <v>16.702171364603359</v>
      </c>
    </row>
    <row r="432" spans="1:3" x14ac:dyDescent="0.25">
      <c r="A432" s="9" t="s">
        <v>335</v>
      </c>
      <c r="B432" s="12">
        <v>16660.866455721411</v>
      </c>
      <c r="C432">
        <f>SAFADModel_final_000030[[#This Row],[Whole Building:Facility Total Electric Demand Power '[W'](Hourly) ]]/1000</f>
        <v>16.660866455721411</v>
      </c>
    </row>
    <row r="433" spans="1:3" x14ac:dyDescent="0.25">
      <c r="A433" s="9" t="s">
        <v>336</v>
      </c>
      <c r="B433" s="12">
        <v>16623.598223682497</v>
      </c>
      <c r="C433">
        <f>SAFADModel_final_000030[[#This Row],[Whole Building:Facility Total Electric Demand Power '[W'](Hourly) ]]/1000</f>
        <v>16.623598223682496</v>
      </c>
    </row>
    <row r="434" spans="1:3" x14ac:dyDescent="0.25">
      <c r="A434" s="9" t="s">
        <v>337</v>
      </c>
      <c r="B434" s="12">
        <v>16607.438997283683</v>
      </c>
      <c r="C434">
        <f>SAFADModel_final_000030[[#This Row],[Whole Building:Facility Total Electric Demand Power '[W'](Hourly) ]]/1000</f>
        <v>16.607438997283683</v>
      </c>
    </row>
    <row r="435" spans="1:3" x14ac:dyDescent="0.25">
      <c r="A435" s="9" t="s">
        <v>338</v>
      </c>
      <c r="B435" s="12">
        <v>16603.776094235127</v>
      </c>
      <c r="C435">
        <f>SAFADModel_final_000030[[#This Row],[Whole Building:Facility Total Electric Demand Power '[W'](Hourly) ]]/1000</f>
        <v>16.603776094235126</v>
      </c>
    </row>
    <row r="436" spans="1:3" x14ac:dyDescent="0.25">
      <c r="A436" s="9" t="s">
        <v>339</v>
      </c>
      <c r="B436" s="12">
        <v>16554.484492305764</v>
      </c>
      <c r="C436">
        <f>SAFADModel_final_000030[[#This Row],[Whole Building:Facility Total Electric Demand Power '[W'](Hourly) ]]/1000</f>
        <v>16.554484492305765</v>
      </c>
    </row>
    <row r="437" spans="1:3" x14ac:dyDescent="0.25">
      <c r="A437" s="9" t="s">
        <v>340</v>
      </c>
      <c r="B437" s="12">
        <v>16429.325576638239</v>
      </c>
      <c r="C437">
        <f>SAFADModel_final_000030[[#This Row],[Whole Building:Facility Total Electric Demand Power '[W'](Hourly) ]]/1000</f>
        <v>16.429325576638238</v>
      </c>
    </row>
    <row r="438" spans="1:3" x14ac:dyDescent="0.25">
      <c r="A438" s="9" t="s">
        <v>341</v>
      </c>
      <c r="B438" s="12">
        <v>16301.301747209378</v>
      </c>
      <c r="C438">
        <f>SAFADModel_final_000030[[#This Row],[Whole Building:Facility Total Electric Demand Power '[W'](Hourly) ]]/1000</f>
        <v>16.301301747209379</v>
      </c>
    </row>
    <row r="439" spans="1:3" x14ac:dyDescent="0.25">
      <c r="A439" s="9" t="s">
        <v>342</v>
      </c>
      <c r="B439" s="12">
        <v>16306.455655536643</v>
      </c>
      <c r="C439">
        <f>SAFADModel_final_000030[[#This Row],[Whole Building:Facility Total Electric Demand Power '[W'](Hourly) ]]/1000</f>
        <v>16.306455655536645</v>
      </c>
    </row>
    <row r="440" spans="1:3" x14ac:dyDescent="0.25">
      <c r="A440" s="9" t="s">
        <v>343</v>
      </c>
      <c r="B440" s="12">
        <v>16570.884695101089</v>
      </c>
      <c r="C440">
        <f>SAFADModel_final_000030[[#This Row],[Whole Building:Facility Total Electric Demand Power '[W'](Hourly) ]]/1000</f>
        <v>16.570884695101089</v>
      </c>
    </row>
    <row r="441" spans="1:3" x14ac:dyDescent="0.25">
      <c r="A441" s="9" t="s">
        <v>344</v>
      </c>
      <c r="B441" s="12">
        <v>16906.75926614914</v>
      </c>
      <c r="C441">
        <f>SAFADModel_final_000030[[#This Row],[Whole Building:Facility Total Electric Demand Power '[W'](Hourly) ]]/1000</f>
        <v>16.906759266149141</v>
      </c>
    </row>
    <row r="442" spans="1:3" x14ac:dyDescent="0.25">
      <c r="A442" s="9" t="s">
        <v>345</v>
      </c>
      <c r="B442" s="12">
        <v>17149.755682088984</v>
      </c>
      <c r="C442">
        <f>SAFADModel_final_000030[[#This Row],[Whole Building:Facility Total Electric Demand Power '[W'](Hourly) ]]/1000</f>
        <v>17.149755682088983</v>
      </c>
    </row>
    <row r="443" spans="1:3" x14ac:dyDescent="0.25">
      <c r="A443" s="9" t="s">
        <v>346</v>
      </c>
      <c r="B443" s="12">
        <v>17271.998014203997</v>
      </c>
      <c r="C443">
        <f>SAFADModel_final_000030[[#This Row],[Whole Building:Facility Total Electric Demand Power '[W'](Hourly) ]]/1000</f>
        <v>17.271998014203998</v>
      </c>
    </row>
    <row r="444" spans="1:3" x14ac:dyDescent="0.25">
      <c r="A444" s="9" t="s">
        <v>347</v>
      </c>
      <c r="B444" s="12">
        <v>17367.173101304375</v>
      </c>
      <c r="C444">
        <f>SAFADModel_final_000030[[#This Row],[Whole Building:Facility Total Electric Demand Power '[W'](Hourly) ]]/1000</f>
        <v>17.367173101304374</v>
      </c>
    </row>
    <row r="445" spans="1:3" x14ac:dyDescent="0.25">
      <c r="A445" s="9" t="s">
        <v>348</v>
      </c>
      <c r="B445" s="12">
        <v>17429.934184063201</v>
      </c>
      <c r="C445">
        <f>SAFADModel_final_000030[[#This Row],[Whole Building:Facility Total Electric Demand Power '[W'](Hourly) ]]/1000</f>
        <v>17.4299341840632</v>
      </c>
    </row>
    <row r="446" spans="1:3" x14ac:dyDescent="0.25">
      <c r="A446" s="9" t="s">
        <v>349</v>
      </c>
      <c r="B446" s="12">
        <v>17465.390553408502</v>
      </c>
      <c r="C446">
        <f>SAFADModel_final_000030[[#This Row],[Whole Building:Facility Total Electric Demand Power '[W'](Hourly) ]]/1000</f>
        <v>17.465390553408504</v>
      </c>
    </row>
    <row r="447" spans="1:3" x14ac:dyDescent="0.25">
      <c r="A447" s="9" t="s">
        <v>350</v>
      </c>
      <c r="B447" s="12">
        <v>17476.052799883855</v>
      </c>
      <c r="C447">
        <f>SAFADModel_final_000030[[#This Row],[Whole Building:Facility Total Electric Demand Power '[W'](Hourly) ]]/1000</f>
        <v>17.476052799883856</v>
      </c>
    </row>
    <row r="448" spans="1:3" x14ac:dyDescent="0.25">
      <c r="A448" s="9" t="s">
        <v>351</v>
      </c>
      <c r="B448" s="12">
        <v>17445.142896153255</v>
      </c>
      <c r="C448">
        <f>SAFADModel_final_000030[[#This Row],[Whole Building:Facility Total Electric Demand Power '[W'](Hourly) ]]/1000</f>
        <v>17.445142896153254</v>
      </c>
    </row>
    <row r="449" spans="1:3" x14ac:dyDescent="0.25">
      <c r="A449" s="9" t="s">
        <v>352</v>
      </c>
      <c r="B449" s="12">
        <v>17402.184763460788</v>
      </c>
      <c r="C449">
        <f>SAFADModel_final_000030[[#This Row],[Whole Building:Facility Total Electric Demand Power '[W'](Hourly) ]]/1000</f>
        <v>17.402184763460788</v>
      </c>
    </row>
    <row r="450" spans="1:3" x14ac:dyDescent="0.25">
      <c r="A450" s="9" t="s">
        <v>353</v>
      </c>
      <c r="B450" s="12">
        <v>17350.265268102685</v>
      </c>
      <c r="C450">
        <f>SAFADModel_final_000030[[#This Row],[Whole Building:Facility Total Electric Demand Power '[W'](Hourly) ]]/1000</f>
        <v>17.350265268102685</v>
      </c>
    </row>
    <row r="451" spans="1:3" x14ac:dyDescent="0.25">
      <c r="A451" s="9" t="s">
        <v>354</v>
      </c>
      <c r="B451" s="12">
        <v>17277.043482080429</v>
      </c>
      <c r="C451">
        <f>SAFADModel_final_000030[[#This Row],[Whole Building:Facility Total Electric Demand Power '[W'](Hourly) ]]/1000</f>
        <v>17.27704348208043</v>
      </c>
    </row>
    <row r="452" spans="1:3" x14ac:dyDescent="0.25">
      <c r="A452" s="9" t="s">
        <v>355</v>
      </c>
      <c r="B452" s="12">
        <v>17161.100341448629</v>
      </c>
      <c r="C452">
        <f>SAFADModel_final_000030[[#This Row],[Whole Building:Facility Total Electric Demand Power '[W'](Hourly) ]]/1000</f>
        <v>17.161100341448631</v>
      </c>
    </row>
    <row r="453" spans="1:3" x14ac:dyDescent="0.25">
      <c r="A453" s="9" t="s">
        <v>356</v>
      </c>
      <c r="B453" s="12">
        <v>17004.18691272222</v>
      </c>
      <c r="C453">
        <f>SAFADModel_final_000030[[#This Row],[Whole Building:Facility Total Electric Demand Power '[W'](Hourly) ]]/1000</f>
        <v>17.004186912722218</v>
      </c>
    </row>
    <row r="454" spans="1:3" x14ac:dyDescent="0.25">
      <c r="A454" s="9" t="s">
        <v>357</v>
      </c>
      <c r="B454" s="12">
        <v>16883.791019748227</v>
      </c>
      <c r="C454">
        <f>SAFADModel_final_000030[[#This Row],[Whole Building:Facility Total Electric Demand Power '[W'](Hourly) ]]/1000</f>
        <v>16.883791019748227</v>
      </c>
    </row>
    <row r="455" spans="1:3" x14ac:dyDescent="0.25">
      <c r="A455" s="9" t="s">
        <v>358</v>
      </c>
      <c r="B455" s="12">
        <v>16729.845745689876</v>
      </c>
      <c r="C455">
        <f>SAFADModel_final_000030[[#This Row],[Whole Building:Facility Total Electric Demand Power '[W'](Hourly) ]]/1000</f>
        <v>16.729845745689875</v>
      </c>
    </row>
    <row r="456" spans="1:3" x14ac:dyDescent="0.25">
      <c r="A456" s="9" t="s">
        <v>359</v>
      </c>
      <c r="B456" s="12">
        <v>16555.301845402311</v>
      </c>
      <c r="C456">
        <f>SAFADModel_final_000030[[#This Row],[Whole Building:Facility Total Electric Demand Power '[W'](Hourly) ]]/1000</f>
        <v>16.555301845402312</v>
      </c>
    </row>
    <row r="457" spans="1:3" x14ac:dyDescent="0.25">
      <c r="A457" s="9" t="s">
        <v>360</v>
      </c>
      <c r="B457" s="12">
        <v>16434.68377053997</v>
      </c>
      <c r="C457">
        <f>SAFADModel_final_000030[[#This Row],[Whole Building:Facility Total Electric Demand Power '[W'](Hourly) ]]/1000</f>
        <v>16.434683770539969</v>
      </c>
    </row>
    <row r="458" spans="1:3" x14ac:dyDescent="0.25">
      <c r="A458" s="9" t="s">
        <v>629</v>
      </c>
      <c r="B458" s="12">
        <v>16507.555957783265</v>
      </c>
      <c r="C458">
        <f>SAFADModel_final_000030[[#This Row],[Whole Building:Facility Total Electric Demand Power '[W'](Hourly) ]]/1000</f>
        <v>16.507555957783264</v>
      </c>
    </row>
    <row r="459" spans="1:3" x14ac:dyDescent="0.25">
      <c r="A459" s="9" t="s">
        <v>630</v>
      </c>
      <c r="B459" s="12">
        <v>16621.839444887064</v>
      </c>
      <c r="C459">
        <f>SAFADModel_final_000030[[#This Row],[Whole Building:Facility Total Electric Demand Power '[W'](Hourly) ]]/1000</f>
        <v>16.621839444887065</v>
      </c>
    </row>
    <row r="460" spans="1:3" x14ac:dyDescent="0.25">
      <c r="A460" s="9" t="s">
        <v>631</v>
      </c>
      <c r="B460" s="12">
        <v>16658.677819381872</v>
      </c>
      <c r="C460">
        <f>SAFADModel_final_000030[[#This Row],[Whole Building:Facility Total Electric Demand Power '[W'](Hourly) ]]/1000</f>
        <v>16.658677819381872</v>
      </c>
    </row>
    <row r="461" spans="1:3" x14ac:dyDescent="0.25">
      <c r="A461" s="9" t="s">
        <v>632</v>
      </c>
      <c r="B461" s="12">
        <v>16532.282992974273</v>
      </c>
      <c r="C461">
        <f>SAFADModel_final_000030[[#This Row],[Whole Building:Facility Total Electric Demand Power '[W'](Hourly) ]]/1000</f>
        <v>16.532282992974274</v>
      </c>
    </row>
    <row r="462" spans="1:3" x14ac:dyDescent="0.25">
      <c r="A462" s="9" t="s">
        <v>633</v>
      </c>
      <c r="B462" s="12">
        <v>16362.44431915976</v>
      </c>
      <c r="C462">
        <f>SAFADModel_final_000030[[#This Row],[Whole Building:Facility Total Electric Demand Power '[W'](Hourly) ]]/1000</f>
        <v>16.36244431915976</v>
      </c>
    </row>
    <row r="463" spans="1:3" x14ac:dyDescent="0.25">
      <c r="A463" s="9" t="s">
        <v>634</v>
      </c>
      <c r="B463" s="12">
        <v>16322.622992368653</v>
      </c>
      <c r="C463">
        <f>SAFADModel_final_000030[[#This Row],[Whole Building:Facility Total Electric Demand Power '[W'](Hourly) ]]/1000</f>
        <v>16.322622992368654</v>
      </c>
    </row>
    <row r="464" spans="1:3" x14ac:dyDescent="0.25">
      <c r="A464" s="9" t="s">
        <v>635</v>
      </c>
      <c r="B464" s="12">
        <v>16550.811299605248</v>
      </c>
      <c r="C464">
        <f>SAFADModel_final_000030[[#This Row],[Whole Building:Facility Total Electric Demand Power '[W'](Hourly) ]]/1000</f>
        <v>16.550811299605247</v>
      </c>
    </row>
    <row r="465" spans="1:3" x14ac:dyDescent="0.25">
      <c r="A465" s="9" t="s">
        <v>636</v>
      </c>
      <c r="B465" s="12">
        <v>16852.194145670841</v>
      </c>
      <c r="C465">
        <f>SAFADModel_final_000030[[#This Row],[Whole Building:Facility Total Electric Demand Power '[W'](Hourly) ]]/1000</f>
        <v>16.85219414567084</v>
      </c>
    </row>
    <row r="466" spans="1:3" x14ac:dyDescent="0.25">
      <c r="A466" s="9" t="s">
        <v>637</v>
      </c>
      <c r="B466" s="12">
        <v>17079.52357353214</v>
      </c>
      <c r="C466">
        <f>SAFADModel_final_000030[[#This Row],[Whole Building:Facility Total Electric Demand Power '[W'](Hourly) ]]/1000</f>
        <v>17.079523573532139</v>
      </c>
    </row>
    <row r="467" spans="1:3" x14ac:dyDescent="0.25">
      <c r="A467" s="9" t="s">
        <v>638</v>
      </c>
      <c r="B467" s="12">
        <v>17234.055270189183</v>
      </c>
      <c r="C467">
        <f>SAFADModel_final_000030[[#This Row],[Whole Building:Facility Total Electric Demand Power '[W'](Hourly) ]]/1000</f>
        <v>17.234055270189184</v>
      </c>
    </row>
    <row r="468" spans="1:3" x14ac:dyDescent="0.25">
      <c r="A468" s="9" t="s">
        <v>639</v>
      </c>
      <c r="B468" s="12">
        <v>17344.024262082301</v>
      </c>
      <c r="C468">
        <f>SAFADModel_final_000030[[#This Row],[Whole Building:Facility Total Electric Demand Power '[W'](Hourly) ]]/1000</f>
        <v>17.3440242620823</v>
      </c>
    </row>
    <row r="469" spans="1:3" x14ac:dyDescent="0.25">
      <c r="A469" s="9" t="s">
        <v>640</v>
      </c>
      <c r="B469" s="12">
        <v>17444.735856508411</v>
      </c>
      <c r="C469">
        <f>SAFADModel_final_000030[[#This Row],[Whole Building:Facility Total Electric Demand Power '[W'](Hourly) ]]/1000</f>
        <v>17.444735856508409</v>
      </c>
    </row>
    <row r="470" spans="1:3" x14ac:dyDescent="0.25">
      <c r="A470" s="9" t="s">
        <v>641</v>
      </c>
      <c r="B470" s="12">
        <v>17528.837395473387</v>
      </c>
      <c r="C470">
        <f>SAFADModel_final_000030[[#This Row],[Whole Building:Facility Total Electric Demand Power '[W'](Hourly) ]]/1000</f>
        <v>17.528837395473388</v>
      </c>
    </row>
    <row r="471" spans="1:3" x14ac:dyDescent="0.25">
      <c r="A471" s="9" t="s">
        <v>642</v>
      </c>
      <c r="B471" s="12">
        <v>17564.134790212189</v>
      </c>
      <c r="C471">
        <f>SAFADModel_final_000030[[#This Row],[Whole Building:Facility Total Electric Demand Power '[W'](Hourly) ]]/1000</f>
        <v>17.56413479021219</v>
      </c>
    </row>
    <row r="472" spans="1:3" x14ac:dyDescent="0.25">
      <c r="A472" s="9" t="s">
        <v>643</v>
      </c>
      <c r="B472" s="12">
        <v>17533.524739256336</v>
      </c>
      <c r="C472">
        <f>SAFADModel_final_000030[[#This Row],[Whole Building:Facility Total Electric Demand Power '[W'](Hourly) ]]/1000</f>
        <v>17.533524739256336</v>
      </c>
    </row>
    <row r="473" spans="1:3" x14ac:dyDescent="0.25">
      <c r="A473" s="9" t="s">
        <v>644</v>
      </c>
      <c r="B473" s="12">
        <v>17443.479200014117</v>
      </c>
      <c r="C473">
        <f>SAFADModel_final_000030[[#This Row],[Whole Building:Facility Total Electric Demand Power '[W'](Hourly) ]]/1000</f>
        <v>17.443479200014117</v>
      </c>
    </row>
    <row r="474" spans="1:3" x14ac:dyDescent="0.25">
      <c r="A474" s="9" t="s">
        <v>645</v>
      </c>
      <c r="B474" s="12">
        <v>17346.550015037141</v>
      </c>
      <c r="C474">
        <f>SAFADModel_final_000030[[#This Row],[Whole Building:Facility Total Electric Demand Power '[W'](Hourly) ]]/1000</f>
        <v>17.346550015037142</v>
      </c>
    </row>
    <row r="475" spans="1:3" x14ac:dyDescent="0.25">
      <c r="A475" s="9" t="s">
        <v>646</v>
      </c>
      <c r="B475" s="12">
        <v>17264.423103787445</v>
      </c>
      <c r="C475">
        <f>SAFADModel_final_000030[[#This Row],[Whole Building:Facility Total Electric Demand Power '[W'](Hourly) ]]/1000</f>
        <v>17.264423103787443</v>
      </c>
    </row>
    <row r="476" spans="1:3" x14ac:dyDescent="0.25">
      <c r="A476" s="9" t="s">
        <v>647</v>
      </c>
      <c r="B476" s="12">
        <v>17199.135462366332</v>
      </c>
      <c r="C476">
        <f>SAFADModel_final_000030[[#This Row],[Whole Building:Facility Total Electric Demand Power '[W'](Hourly) ]]/1000</f>
        <v>17.199135462366332</v>
      </c>
    </row>
    <row r="477" spans="1:3" x14ac:dyDescent="0.25">
      <c r="A477" s="9" t="s">
        <v>648</v>
      </c>
      <c r="B477" s="12">
        <v>17160.263185033709</v>
      </c>
      <c r="C477">
        <f>SAFADModel_final_000030[[#This Row],[Whole Building:Facility Total Electric Demand Power '[W'](Hourly) ]]/1000</f>
        <v>17.16026318503371</v>
      </c>
    </row>
    <row r="478" spans="1:3" x14ac:dyDescent="0.25">
      <c r="A478" s="9" t="s">
        <v>649</v>
      </c>
      <c r="B478" s="12">
        <v>17122.221512707794</v>
      </c>
      <c r="C478">
        <f>SAFADModel_final_000030[[#This Row],[Whole Building:Facility Total Electric Demand Power '[W'](Hourly) ]]/1000</f>
        <v>17.122221512707796</v>
      </c>
    </row>
    <row r="479" spans="1:3" x14ac:dyDescent="0.25">
      <c r="A479" s="9" t="s">
        <v>650</v>
      </c>
      <c r="B479" s="12">
        <v>17091.280317375527</v>
      </c>
      <c r="C479">
        <f>SAFADModel_final_000030[[#This Row],[Whole Building:Facility Total Electric Demand Power '[W'](Hourly) ]]/1000</f>
        <v>17.091280317375528</v>
      </c>
    </row>
    <row r="480" spans="1:3" x14ac:dyDescent="0.25">
      <c r="A480" s="9" t="s">
        <v>651</v>
      </c>
      <c r="B480" s="12">
        <v>17049.546010040325</v>
      </c>
      <c r="C480">
        <f>SAFADModel_final_000030[[#This Row],[Whole Building:Facility Total Electric Demand Power '[W'](Hourly) ]]/1000</f>
        <v>17.049546010040324</v>
      </c>
    </row>
    <row r="481" spans="1:3" x14ac:dyDescent="0.25">
      <c r="A481" s="9" t="s">
        <v>652</v>
      </c>
      <c r="B481" s="12">
        <v>16963.858745878344</v>
      </c>
      <c r="C481">
        <f>SAFADModel_final_000030[[#This Row],[Whole Building:Facility Total Electric Demand Power '[W'](Hourly) ]]/1000</f>
        <v>16.963858745878344</v>
      </c>
    </row>
    <row r="482" spans="1:3" x14ac:dyDescent="0.25">
      <c r="A482" s="9" t="s">
        <v>653</v>
      </c>
      <c r="B482" s="12">
        <v>16849.960558029343</v>
      </c>
      <c r="C482">
        <f>SAFADModel_final_000030[[#This Row],[Whole Building:Facility Total Electric Demand Power '[W'](Hourly) ]]/1000</f>
        <v>16.849960558029341</v>
      </c>
    </row>
    <row r="483" spans="1:3" x14ac:dyDescent="0.25">
      <c r="A483" s="9" t="s">
        <v>654</v>
      </c>
      <c r="B483" s="12">
        <v>16735.654654364345</v>
      </c>
      <c r="C483">
        <f>SAFADModel_final_000030[[#This Row],[Whole Building:Facility Total Electric Demand Power '[W'](Hourly) ]]/1000</f>
        <v>16.735654654364346</v>
      </c>
    </row>
    <row r="484" spans="1:3" x14ac:dyDescent="0.25">
      <c r="A484" s="9" t="s">
        <v>655</v>
      </c>
      <c r="B484" s="12">
        <v>16649.884207472511</v>
      </c>
      <c r="C484">
        <f>SAFADModel_final_000030[[#This Row],[Whole Building:Facility Total Electric Demand Power '[W'](Hourly) ]]/1000</f>
        <v>16.64988420747251</v>
      </c>
    </row>
    <row r="485" spans="1:3" x14ac:dyDescent="0.25">
      <c r="A485" s="9" t="s">
        <v>656</v>
      </c>
      <c r="B485" s="12">
        <v>16627.150913355512</v>
      </c>
      <c r="C485">
        <f>SAFADModel_final_000030[[#This Row],[Whole Building:Facility Total Electric Demand Power '[W'](Hourly) ]]/1000</f>
        <v>16.627150913355511</v>
      </c>
    </row>
    <row r="486" spans="1:3" x14ac:dyDescent="0.25">
      <c r="A486" s="9" t="s">
        <v>657</v>
      </c>
      <c r="B486" s="12">
        <v>16619.487479963227</v>
      </c>
      <c r="C486">
        <f>SAFADModel_final_000030[[#This Row],[Whole Building:Facility Total Electric Demand Power '[W'](Hourly) ]]/1000</f>
        <v>16.619487479963226</v>
      </c>
    </row>
    <row r="487" spans="1:3" x14ac:dyDescent="0.25">
      <c r="A487" s="9" t="s">
        <v>658</v>
      </c>
      <c r="B487" s="12">
        <v>16650.025458123328</v>
      </c>
      <c r="C487">
        <f>SAFADModel_final_000030[[#This Row],[Whole Building:Facility Total Electric Demand Power '[W'](Hourly) ]]/1000</f>
        <v>16.650025458123327</v>
      </c>
    </row>
    <row r="488" spans="1:3" x14ac:dyDescent="0.25">
      <c r="A488" s="9" t="s">
        <v>659</v>
      </c>
      <c r="B488" s="12">
        <v>16737.175966694649</v>
      </c>
      <c r="C488">
        <f>SAFADModel_final_000030[[#This Row],[Whole Building:Facility Total Electric Demand Power '[W'](Hourly) ]]/1000</f>
        <v>16.73717596669465</v>
      </c>
    </row>
    <row r="489" spans="1:3" x14ac:dyDescent="0.25">
      <c r="A489" s="9" t="s">
        <v>660</v>
      </c>
      <c r="B489" s="12">
        <v>16867.128299193017</v>
      </c>
      <c r="C489">
        <f>SAFADModel_final_000030[[#This Row],[Whole Building:Facility Total Electric Demand Power '[W'](Hourly) ]]/1000</f>
        <v>16.867128299193016</v>
      </c>
    </row>
    <row r="490" spans="1:3" x14ac:dyDescent="0.25">
      <c r="A490" s="9" t="s">
        <v>661</v>
      </c>
      <c r="B490" s="12">
        <v>17019.796424979737</v>
      </c>
      <c r="C490">
        <f>SAFADModel_final_000030[[#This Row],[Whole Building:Facility Total Electric Demand Power '[W'](Hourly) ]]/1000</f>
        <v>17.019796424979738</v>
      </c>
    </row>
    <row r="491" spans="1:3" x14ac:dyDescent="0.25">
      <c r="A491" s="9" t="s">
        <v>662</v>
      </c>
      <c r="B491" s="12">
        <v>17177.541821661751</v>
      </c>
      <c r="C491">
        <f>SAFADModel_final_000030[[#This Row],[Whole Building:Facility Total Electric Demand Power '[W'](Hourly) ]]/1000</f>
        <v>17.177541821661752</v>
      </c>
    </row>
    <row r="492" spans="1:3" x14ac:dyDescent="0.25">
      <c r="A492" s="9" t="s">
        <v>663</v>
      </c>
      <c r="B492" s="12">
        <v>17306.213671690817</v>
      </c>
      <c r="C492">
        <f>SAFADModel_final_000030[[#This Row],[Whole Building:Facility Total Electric Demand Power '[W'](Hourly) ]]/1000</f>
        <v>17.306213671690816</v>
      </c>
    </row>
    <row r="493" spans="1:3" x14ac:dyDescent="0.25">
      <c r="A493" s="9" t="s">
        <v>664</v>
      </c>
      <c r="B493" s="12">
        <v>17408.52293627214</v>
      </c>
      <c r="C493">
        <f>SAFADModel_final_000030[[#This Row],[Whole Building:Facility Total Electric Demand Power '[W'](Hourly) ]]/1000</f>
        <v>17.408522936272139</v>
      </c>
    </row>
    <row r="494" spans="1:3" x14ac:dyDescent="0.25">
      <c r="A494" s="9" t="s">
        <v>665</v>
      </c>
      <c r="B494" s="12">
        <v>17493.653568255784</v>
      </c>
      <c r="C494">
        <f>SAFADModel_final_000030[[#This Row],[Whole Building:Facility Total Electric Demand Power '[W'](Hourly) ]]/1000</f>
        <v>17.493653568255784</v>
      </c>
    </row>
    <row r="495" spans="1:3" x14ac:dyDescent="0.25">
      <c r="A495" s="9" t="s">
        <v>666</v>
      </c>
      <c r="B495" s="12">
        <v>17523.586130878179</v>
      </c>
      <c r="C495">
        <f>SAFADModel_final_000030[[#This Row],[Whole Building:Facility Total Electric Demand Power '[W'](Hourly) ]]/1000</f>
        <v>17.523586130878179</v>
      </c>
    </row>
    <row r="496" spans="1:3" x14ac:dyDescent="0.25">
      <c r="A496" s="9" t="s">
        <v>667</v>
      </c>
      <c r="B496" s="12">
        <v>17507.294972142863</v>
      </c>
      <c r="C496">
        <f>SAFADModel_final_000030[[#This Row],[Whole Building:Facility Total Electric Demand Power '[W'](Hourly) ]]/1000</f>
        <v>17.507294972142862</v>
      </c>
    </row>
    <row r="497" spans="1:3" x14ac:dyDescent="0.25">
      <c r="A497" s="9" t="s">
        <v>668</v>
      </c>
      <c r="B497" s="12">
        <v>17464.203616950603</v>
      </c>
      <c r="C497">
        <f>SAFADModel_final_000030[[#This Row],[Whole Building:Facility Total Electric Demand Power '[W'](Hourly) ]]/1000</f>
        <v>17.464203616950602</v>
      </c>
    </row>
    <row r="498" spans="1:3" x14ac:dyDescent="0.25">
      <c r="A498" s="9" t="s">
        <v>669</v>
      </c>
      <c r="B498" s="12">
        <v>17402.853319926897</v>
      </c>
      <c r="C498">
        <f>SAFADModel_final_000030[[#This Row],[Whole Building:Facility Total Electric Demand Power '[W'](Hourly) ]]/1000</f>
        <v>17.402853319926898</v>
      </c>
    </row>
    <row r="499" spans="1:3" x14ac:dyDescent="0.25">
      <c r="A499" s="9" t="s">
        <v>670</v>
      </c>
      <c r="B499" s="12">
        <v>17326.090481479114</v>
      </c>
      <c r="C499">
        <f>SAFADModel_final_000030[[#This Row],[Whole Building:Facility Total Electric Demand Power '[W'](Hourly) ]]/1000</f>
        <v>17.326090481479113</v>
      </c>
    </row>
    <row r="500" spans="1:3" x14ac:dyDescent="0.25">
      <c r="A500" s="9" t="s">
        <v>671</v>
      </c>
      <c r="B500" s="12">
        <v>17233.094980763057</v>
      </c>
      <c r="C500">
        <f>SAFADModel_final_000030[[#This Row],[Whole Building:Facility Total Electric Demand Power '[W'](Hourly) ]]/1000</f>
        <v>17.233094980763056</v>
      </c>
    </row>
    <row r="501" spans="1:3" x14ac:dyDescent="0.25">
      <c r="A501" s="9" t="s">
        <v>672</v>
      </c>
      <c r="B501" s="12">
        <v>17142.651048024552</v>
      </c>
      <c r="C501">
        <f>SAFADModel_final_000030[[#This Row],[Whole Building:Facility Total Electric Demand Power '[W'](Hourly) ]]/1000</f>
        <v>17.142651048024554</v>
      </c>
    </row>
    <row r="502" spans="1:3" x14ac:dyDescent="0.25">
      <c r="A502" s="9" t="s">
        <v>673</v>
      </c>
      <c r="B502" s="12">
        <v>17061.49750073782</v>
      </c>
      <c r="C502">
        <f>SAFADModel_final_000030[[#This Row],[Whole Building:Facility Total Electric Demand Power '[W'](Hourly) ]]/1000</f>
        <v>17.061497500737818</v>
      </c>
    </row>
    <row r="503" spans="1:3" x14ac:dyDescent="0.25">
      <c r="A503" s="9" t="s">
        <v>674</v>
      </c>
      <c r="B503" s="12">
        <v>16969.170187708278</v>
      </c>
      <c r="C503">
        <f>SAFADModel_final_000030[[#This Row],[Whole Building:Facility Total Electric Demand Power '[W'](Hourly) ]]/1000</f>
        <v>16.969170187708279</v>
      </c>
    </row>
    <row r="504" spans="1:3" x14ac:dyDescent="0.25">
      <c r="A504" s="9" t="s">
        <v>675</v>
      </c>
      <c r="B504" s="12">
        <v>16865.742663617082</v>
      </c>
      <c r="C504">
        <f>SAFADModel_final_000030[[#This Row],[Whole Building:Facility Total Electric Demand Power '[W'](Hourly) ]]/1000</f>
        <v>16.86574266361708</v>
      </c>
    </row>
    <row r="505" spans="1:3" x14ac:dyDescent="0.25">
      <c r="A505" s="9" t="s">
        <v>676</v>
      </c>
      <c r="B505" s="12">
        <v>16751.760739352441</v>
      </c>
      <c r="C505">
        <f>SAFADModel_final_000030[[#This Row],[Whole Building:Facility Total Electric Demand Power '[W'](Hourly) ]]/1000</f>
        <v>16.751760739352441</v>
      </c>
    </row>
    <row r="506" spans="1:3" x14ac:dyDescent="0.25">
      <c r="A506" s="9" t="s">
        <v>361</v>
      </c>
      <c r="B506" s="12">
        <v>16663.365825832181</v>
      </c>
      <c r="C506">
        <f>SAFADModel_final_000030[[#This Row],[Whole Building:Facility Total Electric Demand Power '[W'](Hourly) ]]/1000</f>
        <v>16.66336582583218</v>
      </c>
    </row>
    <row r="507" spans="1:3" x14ac:dyDescent="0.25">
      <c r="A507" s="9" t="s">
        <v>362</v>
      </c>
      <c r="B507" s="12">
        <v>16569.149333731693</v>
      </c>
      <c r="C507">
        <f>SAFADModel_final_000030[[#This Row],[Whole Building:Facility Total Electric Demand Power '[W'](Hourly) ]]/1000</f>
        <v>16.569149333731694</v>
      </c>
    </row>
    <row r="508" spans="1:3" x14ac:dyDescent="0.25">
      <c r="A508" s="9" t="s">
        <v>363</v>
      </c>
      <c r="B508" s="12">
        <v>16503.213739090319</v>
      </c>
      <c r="C508">
        <f>SAFADModel_final_000030[[#This Row],[Whole Building:Facility Total Electric Demand Power '[W'](Hourly) ]]/1000</f>
        <v>16.50321373909032</v>
      </c>
    </row>
    <row r="509" spans="1:3" x14ac:dyDescent="0.25">
      <c r="A509" s="9" t="s">
        <v>364</v>
      </c>
      <c r="B509" s="12">
        <v>16476.024606177751</v>
      </c>
      <c r="C509">
        <f>SAFADModel_final_000030[[#This Row],[Whole Building:Facility Total Electric Demand Power '[W'](Hourly) ]]/1000</f>
        <v>16.476024606177752</v>
      </c>
    </row>
    <row r="510" spans="1:3" x14ac:dyDescent="0.25">
      <c r="A510" s="9" t="s">
        <v>365</v>
      </c>
      <c r="B510" s="12">
        <v>16440.758021954676</v>
      </c>
      <c r="C510">
        <f>SAFADModel_final_000030[[#This Row],[Whole Building:Facility Total Electric Demand Power '[W'](Hourly) ]]/1000</f>
        <v>16.440758021954675</v>
      </c>
    </row>
    <row r="511" spans="1:3" x14ac:dyDescent="0.25">
      <c r="A511" s="9" t="s">
        <v>366</v>
      </c>
      <c r="B511" s="12">
        <v>16490.903954680991</v>
      </c>
      <c r="C511">
        <f>SAFADModel_final_000030[[#This Row],[Whole Building:Facility Total Electric Demand Power '[W'](Hourly) ]]/1000</f>
        <v>16.490903954680991</v>
      </c>
    </row>
    <row r="512" spans="1:3" x14ac:dyDescent="0.25">
      <c r="A512" s="9" t="s">
        <v>367</v>
      </c>
      <c r="B512" s="12">
        <v>16695.955103464988</v>
      </c>
      <c r="C512">
        <f>SAFADModel_final_000030[[#This Row],[Whole Building:Facility Total Electric Demand Power '[W'](Hourly) ]]/1000</f>
        <v>16.695955103464989</v>
      </c>
    </row>
    <row r="513" spans="1:3" x14ac:dyDescent="0.25">
      <c r="A513" s="9" t="s">
        <v>368</v>
      </c>
      <c r="B513" s="12">
        <v>62745.31158575022</v>
      </c>
      <c r="C513">
        <f>SAFADModel_final_000030[[#This Row],[Whole Building:Facility Total Electric Demand Power '[W'](Hourly) ]]/1000</f>
        <v>62.745311585750223</v>
      </c>
    </row>
    <row r="514" spans="1:3" x14ac:dyDescent="0.25">
      <c r="A514" s="9" t="s">
        <v>369</v>
      </c>
      <c r="B514" s="12">
        <v>128807.37886029256</v>
      </c>
      <c r="C514">
        <f>SAFADModel_final_000030[[#This Row],[Whole Building:Facility Total Electric Demand Power '[W'](Hourly) ]]/1000</f>
        <v>128.80737886029257</v>
      </c>
    </row>
    <row r="515" spans="1:3" x14ac:dyDescent="0.25">
      <c r="A515" s="9" t="s">
        <v>370</v>
      </c>
      <c r="B515" s="12">
        <v>238112.24575318783</v>
      </c>
      <c r="C515">
        <f>SAFADModel_final_000030[[#This Row],[Whole Building:Facility Total Electric Demand Power '[W'](Hourly) ]]/1000</f>
        <v>238.11224575318784</v>
      </c>
    </row>
    <row r="516" spans="1:3" x14ac:dyDescent="0.25">
      <c r="A516" s="9" t="s">
        <v>371</v>
      </c>
      <c r="B516" s="12">
        <v>222342.73204164006</v>
      </c>
      <c r="C516">
        <f>SAFADModel_final_000030[[#This Row],[Whole Building:Facility Total Electric Demand Power '[W'](Hourly) ]]/1000</f>
        <v>222.34273204164006</v>
      </c>
    </row>
    <row r="517" spans="1:3" x14ac:dyDescent="0.25">
      <c r="A517" s="9" t="s">
        <v>372</v>
      </c>
      <c r="B517" s="12">
        <v>324686.36944682733</v>
      </c>
      <c r="C517">
        <f>SAFADModel_final_000030[[#This Row],[Whole Building:Facility Total Electric Demand Power '[W'](Hourly) ]]/1000</f>
        <v>324.68636944682731</v>
      </c>
    </row>
    <row r="518" spans="1:3" x14ac:dyDescent="0.25">
      <c r="A518" s="9" t="s">
        <v>373</v>
      </c>
      <c r="B518" s="12">
        <v>337495.65355666354</v>
      </c>
      <c r="C518">
        <f>SAFADModel_final_000030[[#This Row],[Whole Building:Facility Total Electric Demand Power '[W'](Hourly) ]]/1000</f>
        <v>337.49565355666357</v>
      </c>
    </row>
    <row r="519" spans="1:3" x14ac:dyDescent="0.25">
      <c r="A519" s="9" t="s">
        <v>374</v>
      </c>
      <c r="B519" s="12">
        <v>372459.71474887739</v>
      </c>
      <c r="C519">
        <f>SAFADModel_final_000030[[#This Row],[Whole Building:Facility Total Electric Demand Power '[W'](Hourly) ]]/1000</f>
        <v>372.45971474887739</v>
      </c>
    </row>
    <row r="520" spans="1:3" x14ac:dyDescent="0.25">
      <c r="A520" s="9" t="s">
        <v>375</v>
      </c>
      <c r="B520" s="12">
        <v>383858.37950986857</v>
      </c>
      <c r="C520">
        <f>SAFADModel_final_000030[[#This Row],[Whole Building:Facility Total Electric Demand Power '[W'](Hourly) ]]/1000</f>
        <v>383.85837950986854</v>
      </c>
    </row>
    <row r="521" spans="1:3" x14ac:dyDescent="0.25">
      <c r="A521" s="9" t="s">
        <v>376</v>
      </c>
      <c r="B521" s="12">
        <v>356277.21591961995</v>
      </c>
      <c r="C521">
        <f>SAFADModel_final_000030[[#This Row],[Whole Building:Facility Total Electric Demand Power '[W'](Hourly) ]]/1000</f>
        <v>356.27721591961995</v>
      </c>
    </row>
    <row r="522" spans="1:3" x14ac:dyDescent="0.25">
      <c r="A522" s="9" t="s">
        <v>377</v>
      </c>
      <c r="B522" s="12">
        <v>319319.59343524836</v>
      </c>
      <c r="C522">
        <f>SAFADModel_final_000030[[#This Row],[Whole Building:Facility Total Electric Demand Power '[W'](Hourly) ]]/1000</f>
        <v>319.31959343524835</v>
      </c>
    </row>
    <row r="523" spans="1:3" x14ac:dyDescent="0.25">
      <c r="A523" s="9" t="s">
        <v>378</v>
      </c>
      <c r="B523" s="12">
        <v>116364.61817482336</v>
      </c>
      <c r="C523">
        <f>SAFADModel_final_000030[[#This Row],[Whole Building:Facility Total Electric Demand Power '[W'](Hourly) ]]/1000</f>
        <v>116.36461817482336</v>
      </c>
    </row>
    <row r="524" spans="1:3" x14ac:dyDescent="0.25">
      <c r="A524" s="9" t="s">
        <v>379</v>
      </c>
      <c r="B524" s="12">
        <v>57490.831776927051</v>
      </c>
      <c r="C524">
        <f>SAFADModel_final_000030[[#This Row],[Whole Building:Facility Total Electric Demand Power '[W'](Hourly) ]]/1000</f>
        <v>57.490831776927052</v>
      </c>
    </row>
    <row r="525" spans="1:3" x14ac:dyDescent="0.25">
      <c r="A525" s="9" t="s">
        <v>380</v>
      </c>
      <c r="B525" s="12">
        <v>22307.371460493276</v>
      </c>
      <c r="C525">
        <f>SAFADModel_final_000030[[#This Row],[Whole Building:Facility Total Electric Demand Power '[W'](Hourly) ]]/1000</f>
        <v>22.307371460493275</v>
      </c>
    </row>
    <row r="526" spans="1:3" x14ac:dyDescent="0.25">
      <c r="A526" s="9" t="s">
        <v>381</v>
      </c>
      <c r="B526" s="12">
        <v>17154.590645038403</v>
      </c>
      <c r="C526">
        <f>SAFADModel_final_000030[[#This Row],[Whole Building:Facility Total Electric Demand Power '[W'](Hourly) ]]/1000</f>
        <v>17.154590645038404</v>
      </c>
    </row>
    <row r="527" spans="1:3" x14ac:dyDescent="0.25">
      <c r="A527" s="9" t="s">
        <v>382</v>
      </c>
      <c r="B527" s="12">
        <v>16662.349883593717</v>
      </c>
      <c r="C527">
        <f>SAFADModel_final_000030[[#This Row],[Whole Building:Facility Total Electric Demand Power '[W'](Hourly) ]]/1000</f>
        <v>16.662349883593716</v>
      </c>
    </row>
    <row r="528" spans="1:3" x14ac:dyDescent="0.25">
      <c r="A528" s="9" t="s">
        <v>383</v>
      </c>
      <c r="B528" s="12">
        <v>16598.407715574158</v>
      </c>
      <c r="C528">
        <f>SAFADModel_final_000030[[#This Row],[Whole Building:Facility Total Electric Demand Power '[W'](Hourly) ]]/1000</f>
        <v>16.598407715574158</v>
      </c>
    </row>
    <row r="529" spans="1:3" x14ac:dyDescent="0.25">
      <c r="A529" s="9" t="s">
        <v>384</v>
      </c>
      <c r="B529" s="12">
        <v>16563.093039757518</v>
      </c>
      <c r="C529">
        <f>SAFADModel_final_000030[[#This Row],[Whole Building:Facility Total Electric Demand Power '[W'](Hourly) ]]/1000</f>
        <v>16.563093039757518</v>
      </c>
    </row>
    <row r="530" spans="1:3" x14ac:dyDescent="0.25">
      <c r="A530" s="9" t="s">
        <v>385</v>
      </c>
      <c r="B530" s="12">
        <v>16549.834642535468</v>
      </c>
      <c r="C530">
        <f>SAFADModel_final_000030[[#This Row],[Whole Building:Facility Total Electric Demand Power '[W'](Hourly) ]]/1000</f>
        <v>16.549834642535469</v>
      </c>
    </row>
    <row r="531" spans="1:3" x14ac:dyDescent="0.25">
      <c r="A531" s="9" t="s">
        <v>386</v>
      </c>
      <c r="B531" s="12">
        <v>16538.945111791978</v>
      </c>
      <c r="C531">
        <f>SAFADModel_final_000030[[#This Row],[Whole Building:Facility Total Electric Demand Power '[W'](Hourly) ]]/1000</f>
        <v>16.538945111791978</v>
      </c>
    </row>
    <row r="532" spans="1:3" x14ac:dyDescent="0.25">
      <c r="A532" s="9" t="s">
        <v>387</v>
      </c>
      <c r="B532" s="12">
        <v>16437.885418957565</v>
      </c>
      <c r="C532">
        <f>SAFADModel_final_000030[[#This Row],[Whole Building:Facility Total Electric Demand Power '[W'](Hourly) ]]/1000</f>
        <v>16.437885418957563</v>
      </c>
    </row>
    <row r="533" spans="1:3" x14ac:dyDescent="0.25">
      <c r="A533" s="9" t="s">
        <v>388</v>
      </c>
      <c r="B533" s="12">
        <v>16215.177663777655</v>
      </c>
      <c r="C533">
        <f>SAFADModel_final_000030[[#This Row],[Whole Building:Facility Total Electric Demand Power '[W'](Hourly) ]]/1000</f>
        <v>16.215177663777656</v>
      </c>
    </row>
    <row r="534" spans="1:3" x14ac:dyDescent="0.25">
      <c r="A534" s="9" t="s">
        <v>389</v>
      </c>
      <c r="B534" s="12">
        <v>15981.660538880185</v>
      </c>
      <c r="C534">
        <f>SAFADModel_final_000030[[#This Row],[Whole Building:Facility Total Electric Demand Power '[W'](Hourly) ]]/1000</f>
        <v>15.981660538880185</v>
      </c>
    </row>
    <row r="535" spans="1:3" x14ac:dyDescent="0.25">
      <c r="A535" s="9" t="s">
        <v>390</v>
      </c>
      <c r="B535" s="12">
        <v>15915.851808783593</v>
      </c>
      <c r="C535">
        <f>SAFADModel_final_000030[[#This Row],[Whole Building:Facility Total Electric Demand Power '[W'](Hourly) ]]/1000</f>
        <v>15.915851808783593</v>
      </c>
    </row>
    <row r="536" spans="1:3" x14ac:dyDescent="0.25">
      <c r="A536" s="9" t="s">
        <v>391</v>
      </c>
      <c r="B536" s="12">
        <v>16216.113193127328</v>
      </c>
      <c r="C536">
        <f>SAFADModel_final_000030[[#This Row],[Whole Building:Facility Total Electric Demand Power '[W'](Hourly) ]]/1000</f>
        <v>16.216113193127327</v>
      </c>
    </row>
    <row r="537" spans="1:3" x14ac:dyDescent="0.25">
      <c r="A537" s="9" t="s">
        <v>392</v>
      </c>
      <c r="B537" s="12">
        <v>43653.885615697938</v>
      </c>
      <c r="C537">
        <f>SAFADModel_final_000030[[#This Row],[Whole Building:Facility Total Electric Demand Power '[W'](Hourly) ]]/1000</f>
        <v>43.653885615697938</v>
      </c>
    </row>
    <row r="538" spans="1:3" x14ac:dyDescent="0.25">
      <c r="A538" s="9" t="s">
        <v>393</v>
      </c>
      <c r="B538" s="12">
        <v>192284.42103196462</v>
      </c>
      <c r="C538">
        <f>SAFADModel_final_000030[[#This Row],[Whole Building:Facility Total Electric Demand Power '[W'](Hourly) ]]/1000</f>
        <v>192.28442103196463</v>
      </c>
    </row>
    <row r="539" spans="1:3" x14ac:dyDescent="0.25">
      <c r="A539" s="9" t="s">
        <v>394</v>
      </c>
      <c r="B539" s="12">
        <v>254581.92718639396</v>
      </c>
      <c r="C539">
        <f>SAFADModel_final_000030[[#This Row],[Whole Building:Facility Total Electric Demand Power '[W'](Hourly) ]]/1000</f>
        <v>254.58192718639395</v>
      </c>
    </row>
    <row r="540" spans="1:3" x14ac:dyDescent="0.25">
      <c r="A540" s="9" t="s">
        <v>395</v>
      </c>
      <c r="B540" s="12">
        <v>278573.82608263142</v>
      </c>
      <c r="C540">
        <f>SAFADModel_final_000030[[#This Row],[Whole Building:Facility Total Electric Demand Power '[W'](Hourly) ]]/1000</f>
        <v>278.5738260826314</v>
      </c>
    </row>
    <row r="541" spans="1:3" x14ac:dyDescent="0.25">
      <c r="A541" s="9" t="s">
        <v>396</v>
      </c>
      <c r="B541" s="12">
        <v>342445.53282595199</v>
      </c>
      <c r="C541">
        <f>SAFADModel_final_000030[[#This Row],[Whole Building:Facility Total Electric Demand Power '[W'](Hourly) ]]/1000</f>
        <v>342.445532825952</v>
      </c>
    </row>
    <row r="542" spans="1:3" x14ac:dyDescent="0.25">
      <c r="A542" s="9" t="s">
        <v>397</v>
      </c>
      <c r="B542" s="12">
        <v>337822.55858046206</v>
      </c>
      <c r="C542">
        <f>SAFADModel_final_000030[[#This Row],[Whole Building:Facility Total Electric Demand Power '[W'](Hourly) ]]/1000</f>
        <v>337.82255858046204</v>
      </c>
    </row>
    <row r="543" spans="1:3" x14ac:dyDescent="0.25">
      <c r="A543" s="9" t="s">
        <v>398</v>
      </c>
      <c r="B543" s="12">
        <v>379267.86252409033</v>
      </c>
      <c r="C543">
        <f>SAFADModel_final_000030[[#This Row],[Whole Building:Facility Total Electric Demand Power '[W'](Hourly) ]]/1000</f>
        <v>379.26786252409033</v>
      </c>
    </row>
    <row r="544" spans="1:3" x14ac:dyDescent="0.25">
      <c r="A544" s="9" t="s">
        <v>399</v>
      </c>
      <c r="B544" s="12">
        <v>340639.8473165016</v>
      </c>
      <c r="C544">
        <f>SAFADModel_final_000030[[#This Row],[Whole Building:Facility Total Electric Demand Power '[W'](Hourly) ]]/1000</f>
        <v>340.63984731650163</v>
      </c>
    </row>
    <row r="545" spans="1:3" x14ac:dyDescent="0.25">
      <c r="A545" s="9" t="s">
        <v>400</v>
      </c>
      <c r="B545" s="12">
        <v>335839.86723873549</v>
      </c>
      <c r="C545">
        <f>SAFADModel_final_000030[[#This Row],[Whole Building:Facility Total Electric Demand Power '[W'](Hourly) ]]/1000</f>
        <v>335.83986723873551</v>
      </c>
    </row>
    <row r="546" spans="1:3" x14ac:dyDescent="0.25">
      <c r="A546" s="9" t="s">
        <v>401</v>
      </c>
      <c r="B546" s="12">
        <v>272873.88714445854</v>
      </c>
      <c r="C546">
        <f>SAFADModel_final_000030[[#This Row],[Whole Building:Facility Total Electric Demand Power '[W'](Hourly) ]]/1000</f>
        <v>272.87388714445854</v>
      </c>
    </row>
    <row r="547" spans="1:3" x14ac:dyDescent="0.25">
      <c r="A547" s="9" t="s">
        <v>402</v>
      </c>
      <c r="B547" s="12">
        <v>222437.60306164832</v>
      </c>
      <c r="C547">
        <f>SAFADModel_final_000030[[#This Row],[Whole Building:Facility Total Electric Demand Power '[W'](Hourly) ]]/1000</f>
        <v>222.43760306164833</v>
      </c>
    </row>
    <row r="548" spans="1:3" x14ac:dyDescent="0.25">
      <c r="A548" s="9" t="s">
        <v>403</v>
      </c>
      <c r="B548" s="12">
        <v>133543.84428826856</v>
      </c>
      <c r="C548">
        <f>SAFADModel_final_000030[[#This Row],[Whole Building:Facility Total Electric Demand Power '[W'](Hourly) ]]/1000</f>
        <v>133.54384428826856</v>
      </c>
    </row>
    <row r="549" spans="1:3" x14ac:dyDescent="0.25">
      <c r="A549" s="9" t="s">
        <v>404</v>
      </c>
      <c r="B549" s="12">
        <v>68710.840386193304</v>
      </c>
      <c r="C549">
        <f>SAFADModel_final_000030[[#This Row],[Whole Building:Facility Total Electric Demand Power '[W'](Hourly) ]]/1000</f>
        <v>68.710840386193297</v>
      </c>
    </row>
    <row r="550" spans="1:3" x14ac:dyDescent="0.25">
      <c r="A550" s="9" t="s">
        <v>405</v>
      </c>
      <c r="B550" s="12">
        <v>17256.318966202656</v>
      </c>
      <c r="C550">
        <f>SAFADModel_final_000030[[#This Row],[Whole Building:Facility Total Electric Demand Power '[W'](Hourly) ]]/1000</f>
        <v>17.256318966202656</v>
      </c>
    </row>
    <row r="551" spans="1:3" x14ac:dyDescent="0.25">
      <c r="A551" s="9" t="s">
        <v>406</v>
      </c>
      <c r="B551" s="12">
        <v>17015.664090769231</v>
      </c>
      <c r="C551">
        <f>SAFADModel_final_000030[[#This Row],[Whole Building:Facility Total Electric Demand Power '[W'](Hourly) ]]/1000</f>
        <v>17.015664090769231</v>
      </c>
    </row>
    <row r="552" spans="1:3" x14ac:dyDescent="0.25">
      <c r="A552" s="9" t="s">
        <v>407</v>
      </c>
      <c r="B552" s="12">
        <v>16949.303725444242</v>
      </c>
      <c r="C552">
        <f>SAFADModel_final_000030[[#This Row],[Whole Building:Facility Total Electric Demand Power '[W'](Hourly) ]]/1000</f>
        <v>16.949303725444242</v>
      </c>
    </row>
    <row r="553" spans="1:3" x14ac:dyDescent="0.25">
      <c r="A553" s="9" t="s">
        <v>408</v>
      </c>
      <c r="B553" s="12">
        <v>16909.961090689118</v>
      </c>
      <c r="C553">
        <f>SAFADModel_final_000030[[#This Row],[Whole Building:Facility Total Electric Demand Power '[W'](Hourly) ]]/1000</f>
        <v>16.909961090689116</v>
      </c>
    </row>
    <row r="554" spans="1:3" x14ac:dyDescent="0.25">
      <c r="A554" s="9" t="s">
        <v>409</v>
      </c>
      <c r="B554" s="12">
        <v>16873.062062170578</v>
      </c>
      <c r="C554">
        <f>SAFADModel_final_000030[[#This Row],[Whole Building:Facility Total Electric Demand Power '[W'](Hourly) ]]/1000</f>
        <v>16.873062062170579</v>
      </c>
    </row>
    <row r="555" spans="1:3" x14ac:dyDescent="0.25">
      <c r="A555" s="9" t="s">
        <v>410</v>
      </c>
      <c r="B555" s="12">
        <v>16834.901173037353</v>
      </c>
      <c r="C555">
        <f>SAFADModel_final_000030[[#This Row],[Whole Building:Facility Total Electric Demand Power '[W'](Hourly) ]]/1000</f>
        <v>16.834901173037352</v>
      </c>
    </row>
    <row r="556" spans="1:3" x14ac:dyDescent="0.25">
      <c r="A556" s="9" t="s">
        <v>411</v>
      </c>
      <c r="B556" s="12">
        <v>16785.815085090155</v>
      </c>
      <c r="C556">
        <f>SAFADModel_final_000030[[#This Row],[Whole Building:Facility Total Electric Demand Power '[W'](Hourly) ]]/1000</f>
        <v>16.785815085090153</v>
      </c>
    </row>
    <row r="557" spans="1:3" x14ac:dyDescent="0.25">
      <c r="A557" s="9" t="s">
        <v>412</v>
      </c>
      <c r="B557" s="12">
        <v>16722.12548122698</v>
      </c>
      <c r="C557">
        <f>SAFADModel_final_000030[[#This Row],[Whole Building:Facility Total Electric Demand Power '[W'](Hourly) ]]/1000</f>
        <v>16.722125481226978</v>
      </c>
    </row>
    <row r="558" spans="1:3" x14ac:dyDescent="0.25">
      <c r="A558" s="9" t="s">
        <v>413</v>
      </c>
      <c r="B558" s="12">
        <v>16647.905374081703</v>
      </c>
      <c r="C558">
        <f>SAFADModel_final_000030[[#This Row],[Whole Building:Facility Total Electric Demand Power '[W'](Hourly) ]]/1000</f>
        <v>16.647905374081702</v>
      </c>
    </row>
    <row r="559" spans="1:3" x14ac:dyDescent="0.25">
      <c r="A559" s="9" t="s">
        <v>414</v>
      </c>
      <c r="B559" s="12">
        <v>16663.129072217846</v>
      </c>
      <c r="C559">
        <f>SAFADModel_final_000030[[#This Row],[Whole Building:Facility Total Electric Demand Power '[W'](Hourly) ]]/1000</f>
        <v>16.663129072217846</v>
      </c>
    </row>
    <row r="560" spans="1:3" x14ac:dyDescent="0.25">
      <c r="A560" s="9" t="s">
        <v>415</v>
      </c>
      <c r="B560" s="12">
        <v>16831.11637003846</v>
      </c>
      <c r="C560">
        <f>SAFADModel_final_000030[[#This Row],[Whole Building:Facility Total Electric Demand Power '[W'](Hourly) ]]/1000</f>
        <v>16.831116370038462</v>
      </c>
    </row>
    <row r="561" spans="1:3" x14ac:dyDescent="0.25">
      <c r="A561" s="9" t="s">
        <v>416</v>
      </c>
      <c r="B561" s="12">
        <v>54576.096537301848</v>
      </c>
      <c r="C561">
        <f>SAFADModel_final_000030[[#This Row],[Whole Building:Facility Total Electric Demand Power '[W'](Hourly) ]]/1000</f>
        <v>54.576096537301851</v>
      </c>
    </row>
    <row r="562" spans="1:3" x14ac:dyDescent="0.25">
      <c r="A562" s="9" t="s">
        <v>417</v>
      </c>
      <c r="B562" s="12">
        <v>181223.94698184321</v>
      </c>
      <c r="C562">
        <f>SAFADModel_final_000030[[#This Row],[Whole Building:Facility Total Electric Demand Power '[W'](Hourly) ]]/1000</f>
        <v>181.2239469818432</v>
      </c>
    </row>
    <row r="563" spans="1:3" x14ac:dyDescent="0.25">
      <c r="A563" s="9" t="s">
        <v>418</v>
      </c>
      <c r="B563" s="12">
        <v>245750.24128179424</v>
      </c>
      <c r="C563">
        <f>SAFADModel_final_000030[[#This Row],[Whole Building:Facility Total Electric Demand Power '[W'](Hourly) ]]/1000</f>
        <v>245.75024128179425</v>
      </c>
    </row>
    <row r="564" spans="1:3" x14ac:dyDescent="0.25">
      <c r="A564" s="9" t="s">
        <v>419</v>
      </c>
      <c r="B564" s="12">
        <v>295032.84992361063</v>
      </c>
      <c r="C564">
        <f>SAFADModel_final_000030[[#This Row],[Whole Building:Facility Total Electric Demand Power '[W'](Hourly) ]]/1000</f>
        <v>295.03284992361063</v>
      </c>
    </row>
    <row r="565" spans="1:3" x14ac:dyDescent="0.25">
      <c r="A565" s="9" t="s">
        <v>420</v>
      </c>
      <c r="B565" s="12">
        <v>364881.05413416581</v>
      </c>
      <c r="C565">
        <f>SAFADModel_final_000030[[#This Row],[Whole Building:Facility Total Electric Demand Power '[W'](Hourly) ]]/1000</f>
        <v>364.88105413416582</v>
      </c>
    </row>
    <row r="566" spans="1:3" x14ac:dyDescent="0.25">
      <c r="A566" s="9" t="s">
        <v>421</v>
      </c>
      <c r="B566" s="12">
        <v>370440.71800995577</v>
      </c>
      <c r="C566">
        <f>SAFADModel_final_000030[[#This Row],[Whole Building:Facility Total Electric Demand Power '[W'](Hourly) ]]/1000</f>
        <v>370.44071800995579</v>
      </c>
    </row>
    <row r="567" spans="1:3" x14ac:dyDescent="0.25">
      <c r="A567" s="9" t="s">
        <v>422</v>
      </c>
      <c r="B567" s="12">
        <v>369335.1827350774</v>
      </c>
      <c r="C567">
        <f>SAFADModel_final_000030[[#This Row],[Whole Building:Facility Total Electric Demand Power '[W'](Hourly) ]]/1000</f>
        <v>369.33518273507741</v>
      </c>
    </row>
    <row r="568" spans="1:3" x14ac:dyDescent="0.25">
      <c r="A568" s="9" t="s">
        <v>423</v>
      </c>
      <c r="B568" s="12">
        <v>376938.37568333209</v>
      </c>
      <c r="C568">
        <f>SAFADModel_final_000030[[#This Row],[Whole Building:Facility Total Electric Demand Power '[W'](Hourly) ]]/1000</f>
        <v>376.93837568333208</v>
      </c>
    </row>
    <row r="569" spans="1:3" x14ac:dyDescent="0.25">
      <c r="A569" s="9" t="s">
        <v>424</v>
      </c>
      <c r="B569" s="12">
        <v>310854.52798281139</v>
      </c>
      <c r="C569">
        <f>SAFADModel_final_000030[[#This Row],[Whole Building:Facility Total Electric Demand Power '[W'](Hourly) ]]/1000</f>
        <v>310.85452798281136</v>
      </c>
    </row>
    <row r="570" spans="1:3" x14ac:dyDescent="0.25">
      <c r="A570" s="9" t="s">
        <v>425</v>
      </c>
      <c r="B570" s="12">
        <v>168486.14790915453</v>
      </c>
      <c r="C570">
        <f>SAFADModel_final_000030[[#This Row],[Whole Building:Facility Total Electric Demand Power '[W'](Hourly) ]]/1000</f>
        <v>168.48614790915454</v>
      </c>
    </row>
    <row r="571" spans="1:3" x14ac:dyDescent="0.25">
      <c r="A571" s="9" t="s">
        <v>426</v>
      </c>
      <c r="B571" s="12">
        <v>109948.93802775566</v>
      </c>
      <c r="C571">
        <f>SAFADModel_final_000030[[#This Row],[Whole Building:Facility Total Electric Demand Power '[W'](Hourly) ]]/1000</f>
        <v>109.94893802775566</v>
      </c>
    </row>
    <row r="572" spans="1:3" x14ac:dyDescent="0.25">
      <c r="A572" s="9" t="s">
        <v>427</v>
      </c>
      <c r="B572" s="12">
        <v>48686.791814879434</v>
      </c>
      <c r="C572">
        <f>SAFADModel_final_000030[[#This Row],[Whole Building:Facility Total Electric Demand Power '[W'](Hourly) ]]/1000</f>
        <v>48.686791814879435</v>
      </c>
    </row>
    <row r="573" spans="1:3" x14ac:dyDescent="0.25">
      <c r="A573" s="9" t="s">
        <v>428</v>
      </c>
      <c r="B573" s="12">
        <v>17977.442735160781</v>
      </c>
      <c r="C573">
        <f>SAFADModel_final_000030[[#This Row],[Whole Building:Facility Total Electric Demand Power '[W'](Hourly) ]]/1000</f>
        <v>17.977442735160782</v>
      </c>
    </row>
    <row r="574" spans="1:3" x14ac:dyDescent="0.25">
      <c r="A574" s="9" t="s">
        <v>429</v>
      </c>
      <c r="B574" s="12">
        <v>17508.809081546613</v>
      </c>
      <c r="C574">
        <f>SAFADModel_final_000030[[#This Row],[Whole Building:Facility Total Electric Demand Power '[W'](Hourly) ]]/1000</f>
        <v>17.508809081546612</v>
      </c>
    </row>
    <row r="575" spans="1:3" x14ac:dyDescent="0.25">
      <c r="A575" s="9" t="s">
        <v>430</v>
      </c>
      <c r="B575" s="12">
        <v>17048.384332206366</v>
      </c>
      <c r="C575">
        <f>SAFADModel_final_000030[[#This Row],[Whole Building:Facility Total Electric Demand Power '[W'](Hourly) ]]/1000</f>
        <v>17.048384332206364</v>
      </c>
    </row>
    <row r="576" spans="1:3" x14ac:dyDescent="0.25">
      <c r="A576" s="9" t="s">
        <v>431</v>
      </c>
      <c r="B576" s="12">
        <v>16992.314832439959</v>
      </c>
      <c r="C576">
        <f>SAFADModel_final_000030[[#This Row],[Whole Building:Facility Total Electric Demand Power '[W'](Hourly) ]]/1000</f>
        <v>16.992314832439959</v>
      </c>
    </row>
    <row r="577" spans="1:3" x14ac:dyDescent="0.25">
      <c r="A577" s="9" t="s">
        <v>432</v>
      </c>
      <c r="B577" s="12">
        <v>16939.639493282626</v>
      </c>
      <c r="C577">
        <f>SAFADModel_final_000030[[#This Row],[Whole Building:Facility Total Electric Demand Power '[W'](Hourly) ]]/1000</f>
        <v>16.939639493282627</v>
      </c>
    </row>
    <row r="578" spans="1:3" x14ac:dyDescent="0.25">
      <c r="A578" s="9" t="s">
        <v>433</v>
      </c>
      <c r="B578" s="12">
        <v>16886.235894964553</v>
      </c>
      <c r="C578">
        <f>SAFADModel_final_000030[[#This Row],[Whole Building:Facility Total Electric Demand Power '[W'](Hourly) ]]/1000</f>
        <v>16.886235894964553</v>
      </c>
    </row>
    <row r="579" spans="1:3" x14ac:dyDescent="0.25">
      <c r="A579" s="9" t="s">
        <v>434</v>
      </c>
      <c r="B579" s="12">
        <v>16857.274122372099</v>
      </c>
      <c r="C579">
        <f>SAFADModel_final_000030[[#This Row],[Whole Building:Facility Total Electric Demand Power '[W'](Hourly) ]]/1000</f>
        <v>16.8572741223721</v>
      </c>
    </row>
    <row r="580" spans="1:3" x14ac:dyDescent="0.25">
      <c r="A580" s="9" t="s">
        <v>435</v>
      </c>
      <c r="B580" s="12">
        <v>16772.873740135892</v>
      </c>
      <c r="C580">
        <f>SAFADModel_final_000030[[#This Row],[Whole Building:Facility Total Electric Demand Power '[W'](Hourly) ]]/1000</f>
        <v>16.772873740135893</v>
      </c>
    </row>
    <row r="581" spans="1:3" x14ac:dyDescent="0.25">
      <c r="A581" s="9" t="s">
        <v>436</v>
      </c>
      <c r="B581" s="12">
        <v>16647.372403803722</v>
      </c>
      <c r="C581">
        <f>SAFADModel_final_000030[[#This Row],[Whole Building:Facility Total Electric Demand Power '[W'](Hourly) ]]/1000</f>
        <v>16.647372403803722</v>
      </c>
    </row>
    <row r="582" spans="1:3" x14ac:dyDescent="0.25">
      <c r="A582" s="9" t="s">
        <v>437</v>
      </c>
      <c r="B582" s="12">
        <v>16517.302804258808</v>
      </c>
      <c r="C582">
        <f>SAFADModel_final_000030[[#This Row],[Whole Building:Facility Total Electric Demand Power '[W'](Hourly) ]]/1000</f>
        <v>16.517302804258808</v>
      </c>
    </row>
    <row r="583" spans="1:3" x14ac:dyDescent="0.25">
      <c r="A583" s="9" t="s">
        <v>438</v>
      </c>
      <c r="B583" s="12">
        <v>16519.611854512641</v>
      </c>
      <c r="C583">
        <f>SAFADModel_final_000030[[#This Row],[Whole Building:Facility Total Electric Demand Power '[W'](Hourly) ]]/1000</f>
        <v>16.51961185451264</v>
      </c>
    </row>
    <row r="584" spans="1:3" x14ac:dyDescent="0.25">
      <c r="A584" s="9" t="s">
        <v>439</v>
      </c>
      <c r="B584" s="12">
        <v>16771.125035867331</v>
      </c>
      <c r="C584">
        <f>SAFADModel_final_000030[[#This Row],[Whole Building:Facility Total Electric Demand Power '[W'](Hourly) ]]/1000</f>
        <v>16.771125035867332</v>
      </c>
    </row>
    <row r="585" spans="1:3" x14ac:dyDescent="0.25">
      <c r="A585" s="9" t="s">
        <v>440</v>
      </c>
      <c r="B585" s="12">
        <v>49866.706909554872</v>
      </c>
      <c r="C585">
        <f>SAFADModel_final_000030[[#This Row],[Whole Building:Facility Total Electric Demand Power '[W'](Hourly) ]]/1000</f>
        <v>49.866706909554871</v>
      </c>
    </row>
    <row r="586" spans="1:3" x14ac:dyDescent="0.25">
      <c r="A586" s="9" t="s">
        <v>441</v>
      </c>
      <c r="B586" s="12">
        <v>237496.58617717118</v>
      </c>
      <c r="C586">
        <f>SAFADModel_final_000030[[#This Row],[Whole Building:Facility Total Electric Demand Power '[W'](Hourly) ]]/1000</f>
        <v>237.49658617717117</v>
      </c>
    </row>
    <row r="587" spans="1:3" x14ac:dyDescent="0.25">
      <c r="A587" s="9" t="s">
        <v>442</v>
      </c>
      <c r="B587" s="12">
        <v>299495.31230908749</v>
      </c>
      <c r="C587">
        <f>SAFADModel_final_000030[[#This Row],[Whole Building:Facility Total Electric Demand Power '[W'](Hourly) ]]/1000</f>
        <v>299.49531230908747</v>
      </c>
    </row>
    <row r="588" spans="1:3" x14ac:dyDescent="0.25">
      <c r="A588" s="9" t="s">
        <v>443</v>
      </c>
      <c r="B588" s="12">
        <v>339038.51329577883</v>
      </c>
      <c r="C588">
        <f>SAFADModel_final_000030[[#This Row],[Whole Building:Facility Total Electric Demand Power '[W'](Hourly) ]]/1000</f>
        <v>339.03851329577884</v>
      </c>
    </row>
    <row r="589" spans="1:3" x14ac:dyDescent="0.25">
      <c r="A589" s="9" t="s">
        <v>444</v>
      </c>
      <c r="B589" s="12">
        <v>348025.15026056516</v>
      </c>
      <c r="C589">
        <f>SAFADModel_final_000030[[#This Row],[Whole Building:Facility Total Electric Demand Power '[W'](Hourly) ]]/1000</f>
        <v>348.02515026056517</v>
      </c>
    </row>
    <row r="590" spans="1:3" x14ac:dyDescent="0.25">
      <c r="A590" s="9" t="s">
        <v>445</v>
      </c>
      <c r="B590" s="12">
        <v>364101.78044459061</v>
      </c>
      <c r="C590">
        <f>SAFADModel_final_000030[[#This Row],[Whole Building:Facility Total Electric Demand Power '[W'](Hourly) ]]/1000</f>
        <v>364.10178044459059</v>
      </c>
    </row>
    <row r="591" spans="1:3" x14ac:dyDescent="0.25">
      <c r="A591" s="9" t="s">
        <v>446</v>
      </c>
      <c r="B591" s="12">
        <v>390504.76316787588</v>
      </c>
      <c r="C591">
        <f>SAFADModel_final_000030[[#This Row],[Whole Building:Facility Total Electric Demand Power '[W'](Hourly) ]]/1000</f>
        <v>390.50476316787586</v>
      </c>
    </row>
    <row r="592" spans="1:3" x14ac:dyDescent="0.25">
      <c r="A592" s="9" t="s">
        <v>447</v>
      </c>
      <c r="B592" s="12">
        <v>387820.62758061517</v>
      </c>
      <c r="C592">
        <f>SAFADModel_final_000030[[#This Row],[Whole Building:Facility Total Electric Demand Power '[W'](Hourly) ]]/1000</f>
        <v>387.82062758061517</v>
      </c>
    </row>
    <row r="593" spans="1:3" x14ac:dyDescent="0.25">
      <c r="A593" s="9" t="s">
        <v>448</v>
      </c>
      <c r="B593" s="12">
        <v>377272.99664665275</v>
      </c>
      <c r="C593">
        <f>SAFADModel_final_000030[[#This Row],[Whole Building:Facility Total Electric Demand Power '[W'](Hourly) ]]/1000</f>
        <v>377.27299664665276</v>
      </c>
    </row>
    <row r="594" spans="1:3" x14ac:dyDescent="0.25">
      <c r="A594" s="9" t="s">
        <v>449</v>
      </c>
      <c r="B594" s="12">
        <v>348006.65980267926</v>
      </c>
      <c r="C594">
        <f>SAFADModel_final_000030[[#This Row],[Whole Building:Facility Total Electric Demand Power '[W'](Hourly) ]]/1000</f>
        <v>348.00665980267928</v>
      </c>
    </row>
    <row r="595" spans="1:3" x14ac:dyDescent="0.25">
      <c r="A595" s="9" t="s">
        <v>450</v>
      </c>
      <c r="B595" s="12">
        <v>171600.47902642618</v>
      </c>
      <c r="C595">
        <f>SAFADModel_final_000030[[#This Row],[Whole Building:Facility Total Electric Demand Power '[W'](Hourly) ]]/1000</f>
        <v>171.60047902642617</v>
      </c>
    </row>
    <row r="596" spans="1:3" x14ac:dyDescent="0.25">
      <c r="A596" s="9" t="s">
        <v>451</v>
      </c>
      <c r="B596" s="12">
        <v>119744.52627253895</v>
      </c>
      <c r="C596">
        <f>SAFADModel_final_000030[[#This Row],[Whole Building:Facility Total Electric Demand Power '[W'](Hourly) ]]/1000</f>
        <v>119.74452627253895</v>
      </c>
    </row>
    <row r="597" spans="1:3" x14ac:dyDescent="0.25">
      <c r="A597" s="9" t="s">
        <v>452</v>
      </c>
      <c r="B597" s="12">
        <v>83841.417759512478</v>
      </c>
      <c r="C597">
        <f>SAFADModel_final_000030[[#This Row],[Whole Building:Facility Total Electric Demand Power '[W'](Hourly) ]]/1000</f>
        <v>83.841417759512481</v>
      </c>
    </row>
    <row r="598" spans="1:3" x14ac:dyDescent="0.25">
      <c r="A598" s="9" t="s">
        <v>453</v>
      </c>
      <c r="B598" s="12">
        <v>17108.627350300187</v>
      </c>
      <c r="C598">
        <f>SAFADModel_final_000030[[#This Row],[Whole Building:Facility Total Electric Demand Power '[W'](Hourly) ]]/1000</f>
        <v>17.108627350300186</v>
      </c>
    </row>
    <row r="599" spans="1:3" x14ac:dyDescent="0.25">
      <c r="A599" s="9" t="s">
        <v>454</v>
      </c>
      <c r="B599" s="12">
        <v>17065.422171302023</v>
      </c>
      <c r="C599">
        <f>SAFADModel_final_000030[[#This Row],[Whole Building:Facility Total Electric Demand Power '[W'](Hourly) ]]/1000</f>
        <v>17.065422171302025</v>
      </c>
    </row>
    <row r="600" spans="1:3" x14ac:dyDescent="0.25">
      <c r="A600" s="9" t="s">
        <v>455</v>
      </c>
      <c r="B600" s="12">
        <v>17031.952314317077</v>
      </c>
      <c r="C600">
        <f>SAFADModel_final_000030[[#This Row],[Whole Building:Facility Total Electric Demand Power '[W'](Hourly) ]]/1000</f>
        <v>17.031952314317078</v>
      </c>
    </row>
    <row r="601" spans="1:3" x14ac:dyDescent="0.25">
      <c r="A601" s="9" t="s">
        <v>456</v>
      </c>
      <c r="B601" s="12">
        <v>16993.017846536855</v>
      </c>
      <c r="C601">
        <f>SAFADModel_final_000030[[#This Row],[Whole Building:Facility Total Electric Demand Power '[W'](Hourly) ]]/1000</f>
        <v>16.993017846536855</v>
      </c>
    </row>
    <row r="602" spans="1:3" x14ac:dyDescent="0.25">
      <c r="A602" s="9" t="s">
        <v>457</v>
      </c>
      <c r="B602" s="12">
        <v>16958.03069702048</v>
      </c>
      <c r="C602">
        <f>SAFADModel_final_000030[[#This Row],[Whole Building:Facility Total Electric Demand Power '[W'](Hourly) ]]/1000</f>
        <v>16.958030697020479</v>
      </c>
    </row>
    <row r="603" spans="1:3" x14ac:dyDescent="0.25">
      <c r="A603" s="9" t="s">
        <v>458</v>
      </c>
      <c r="B603" s="12">
        <v>16910.691458627716</v>
      </c>
      <c r="C603">
        <f>SAFADModel_final_000030[[#This Row],[Whole Building:Facility Total Electric Demand Power '[W'](Hourly) ]]/1000</f>
        <v>16.910691458627717</v>
      </c>
    </row>
    <row r="604" spans="1:3" x14ac:dyDescent="0.25">
      <c r="A604" s="9" t="s">
        <v>459</v>
      </c>
      <c r="B604" s="12">
        <v>16831.094467201168</v>
      </c>
      <c r="C604">
        <f>SAFADModel_final_000030[[#This Row],[Whole Building:Facility Total Electric Demand Power '[W'](Hourly) ]]/1000</f>
        <v>16.831094467201169</v>
      </c>
    </row>
    <row r="605" spans="1:3" x14ac:dyDescent="0.25">
      <c r="A605" s="9" t="s">
        <v>460</v>
      </c>
      <c r="B605" s="12">
        <v>16736.8108906825</v>
      </c>
      <c r="C605">
        <f>SAFADModel_final_000030[[#This Row],[Whole Building:Facility Total Electric Demand Power '[W'](Hourly) ]]/1000</f>
        <v>16.736810890682499</v>
      </c>
    </row>
    <row r="606" spans="1:3" x14ac:dyDescent="0.25">
      <c r="A606" s="9" t="s">
        <v>461</v>
      </c>
      <c r="B606" s="12">
        <v>16661.679023739383</v>
      </c>
      <c r="C606">
        <f>SAFADModel_final_000030[[#This Row],[Whole Building:Facility Total Electric Demand Power '[W'](Hourly) ]]/1000</f>
        <v>16.661679023739385</v>
      </c>
    </row>
    <row r="607" spans="1:3" x14ac:dyDescent="0.25">
      <c r="A607" s="9" t="s">
        <v>462</v>
      </c>
      <c r="B607" s="12">
        <v>16652.733019361036</v>
      </c>
      <c r="C607">
        <f>SAFADModel_final_000030[[#This Row],[Whole Building:Facility Total Electric Demand Power '[W'](Hourly) ]]/1000</f>
        <v>16.652733019361037</v>
      </c>
    </row>
    <row r="608" spans="1:3" x14ac:dyDescent="0.25">
      <c r="A608" s="9" t="s">
        <v>463</v>
      </c>
      <c r="B608" s="12">
        <v>16772.555346073215</v>
      </c>
      <c r="C608">
        <f>SAFADModel_final_000030[[#This Row],[Whole Building:Facility Total Electric Demand Power '[W'](Hourly) ]]/1000</f>
        <v>16.772555346073215</v>
      </c>
    </row>
    <row r="609" spans="1:3" x14ac:dyDescent="0.25">
      <c r="A609" s="9" t="s">
        <v>464</v>
      </c>
      <c r="B609" s="12">
        <v>60921.650193746951</v>
      </c>
      <c r="C609">
        <f>SAFADModel_final_000030[[#This Row],[Whole Building:Facility Total Electric Demand Power '[W'](Hourly) ]]/1000</f>
        <v>60.921650193746949</v>
      </c>
    </row>
    <row r="610" spans="1:3" x14ac:dyDescent="0.25">
      <c r="A610" s="9" t="s">
        <v>465</v>
      </c>
      <c r="B610" s="12">
        <v>185808.81812038636</v>
      </c>
      <c r="C610">
        <f>SAFADModel_final_000030[[#This Row],[Whole Building:Facility Total Electric Demand Power '[W'](Hourly) ]]/1000</f>
        <v>185.80881812038638</v>
      </c>
    </row>
    <row r="611" spans="1:3" x14ac:dyDescent="0.25">
      <c r="A611" s="9" t="s">
        <v>466</v>
      </c>
      <c r="B611" s="12">
        <v>312446.48313206475</v>
      </c>
      <c r="C611">
        <f>SAFADModel_final_000030[[#This Row],[Whole Building:Facility Total Electric Demand Power '[W'](Hourly) ]]/1000</f>
        <v>312.44648313206477</v>
      </c>
    </row>
    <row r="612" spans="1:3" x14ac:dyDescent="0.25">
      <c r="A612" s="9" t="s">
        <v>467</v>
      </c>
      <c r="B612" s="12">
        <v>311462.7799080385</v>
      </c>
      <c r="C612">
        <f>SAFADModel_final_000030[[#This Row],[Whole Building:Facility Total Electric Demand Power '[W'](Hourly) ]]/1000</f>
        <v>311.4627799080385</v>
      </c>
    </row>
    <row r="613" spans="1:3" x14ac:dyDescent="0.25">
      <c r="A613" s="9" t="s">
        <v>468</v>
      </c>
      <c r="B613" s="12">
        <v>322117.59101338935</v>
      </c>
      <c r="C613">
        <f>SAFADModel_final_000030[[#This Row],[Whole Building:Facility Total Electric Demand Power '[W'](Hourly) ]]/1000</f>
        <v>322.11759101338936</v>
      </c>
    </row>
    <row r="614" spans="1:3" x14ac:dyDescent="0.25">
      <c r="A614" s="9" t="s">
        <v>469</v>
      </c>
      <c r="B614" s="12">
        <v>344033.22689976852</v>
      </c>
      <c r="C614">
        <f>SAFADModel_final_000030[[#This Row],[Whole Building:Facility Total Electric Demand Power '[W'](Hourly) ]]/1000</f>
        <v>344.03322689976852</v>
      </c>
    </row>
    <row r="615" spans="1:3" x14ac:dyDescent="0.25">
      <c r="A615" s="9" t="s">
        <v>470</v>
      </c>
      <c r="B615" s="12">
        <v>358919.72519274609</v>
      </c>
      <c r="C615">
        <f>SAFADModel_final_000030[[#This Row],[Whole Building:Facility Total Electric Demand Power '[W'](Hourly) ]]/1000</f>
        <v>358.91972519274611</v>
      </c>
    </row>
    <row r="616" spans="1:3" x14ac:dyDescent="0.25">
      <c r="A616" s="9" t="s">
        <v>471</v>
      </c>
      <c r="B616" s="12">
        <v>323136.22901039186</v>
      </c>
      <c r="C616">
        <f>SAFADModel_final_000030[[#This Row],[Whole Building:Facility Total Electric Demand Power '[W'](Hourly) ]]/1000</f>
        <v>323.13622901039184</v>
      </c>
    </row>
    <row r="617" spans="1:3" x14ac:dyDescent="0.25">
      <c r="A617" s="9" t="s">
        <v>472</v>
      </c>
      <c r="B617" s="12">
        <v>276833.52194054174</v>
      </c>
      <c r="C617">
        <f>SAFADModel_final_000030[[#This Row],[Whole Building:Facility Total Electric Demand Power '[W'](Hourly) ]]/1000</f>
        <v>276.83352194054174</v>
      </c>
    </row>
    <row r="618" spans="1:3" x14ac:dyDescent="0.25">
      <c r="A618" s="9" t="s">
        <v>473</v>
      </c>
      <c r="B618" s="12">
        <v>253926.59021006271</v>
      </c>
      <c r="C618">
        <f>SAFADModel_final_000030[[#This Row],[Whole Building:Facility Total Electric Demand Power '[W'](Hourly) ]]/1000</f>
        <v>253.92659021006273</v>
      </c>
    </row>
    <row r="619" spans="1:3" x14ac:dyDescent="0.25">
      <c r="A619" s="9" t="s">
        <v>474</v>
      </c>
      <c r="B619" s="12">
        <v>108794.10919662763</v>
      </c>
      <c r="C619">
        <f>SAFADModel_final_000030[[#This Row],[Whole Building:Facility Total Electric Demand Power '[W'](Hourly) ]]/1000</f>
        <v>108.79410919662763</v>
      </c>
    </row>
    <row r="620" spans="1:3" x14ac:dyDescent="0.25">
      <c r="A620" s="9" t="s">
        <v>475</v>
      </c>
      <c r="B620" s="12">
        <v>54671.829185180279</v>
      </c>
      <c r="C620">
        <f>SAFADModel_final_000030[[#This Row],[Whole Building:Facility Total Electric Demand Power '[W'](Hourly) ]]/1000</f>
        <v>54.671829185180279</v>
      </c>
    </row>
    <row r="621" spans="1:3" x14ac:dyDescent="0.25">
      <c r="A621" s="9" t="s">
        <v>476</v>
      </c>
      <c r="B621" s="12">
        <v>32756.738373435292</v>
      </c>
      <c r="C621">
        <f>SAFADModel_final_000030[[#This Row],[Whole Building:Facility Total Electric Demand Power '[W'](Hourly) ]]/1000</f>
        <v>32.75673837343529</v>
      </c>
    </row>
    <row r="622" spans="1:3" x14ac:dyDescent="0.25">
      <c r="A622" s="9" t="s">
        <v>477</v>
      </c>
      <c r="B622" s="12">
        <v>24793.111962441224</v>
      </c>
      <c r="C622">
        <f>SAFADModel_final_000030[[#This Row],[Whole Building:Facility Total Electric Demand Power '[W'](Hourly) ]]/1000</f>
        <v>24.793111962441223</v>
      </c>
    </row>
    <row r="623" spans="1:3" x14ac:dyDescent="0.25">
      <c r="A623" s="9" t="s">
        <v>478</v>
      </c>
      <c r="B623" s="12">
        <v>16982.024113283038</v>
      </c>
      <c r="C623">
        <f>SAFADModel_final_000030[[#This Row],[Whole Building:Facility Total Electric Demand Power '[W'](Hourly) ]]/1000</f>
        <v>16.982024113283039</v>
      </c>
    </row>
    <row r="624" spans="1:3" x14ac:dyDescent="0.25">
      <c r="A624" s="9" t="s">
        <v>479</v>
      </c>
      <c r="B624" s="12">
        <v>17074.583084030881</v>
      </c>
      <c r="C624">
        <f>SAFADModel_final_000030[[#This Row],[Whole Building:Facility Total Electric Demand Power '[W'](Hourly) ]]/1000</f>
        <v>17.074583084030881</v>
      </c>
    </row>
    <row r="625" spans="1:3" x14ac:dyDescent="0.25">
      <c r="A625" s="9" t="s">
        <v>480</v>
      </c>
      <c r="B625" s="12">
        <v>17124.866431311999</v>
      </c>
      <c r="C625">
        <f>SAFADModel_final_000030[[#This Row],[Whole Building:Facility Total Electric Demand Power '[W'](Hourly) ]]/1000</f>
        <v>17.124866431312</v>
      </c>
    </row>
    <row r="626" spans="1:3" x14ac:dyDescent="0.25">
      <c r="A626" s="9" t="s">
        <v>677</v>
      </c>
      <c r="B626" s="12">
        <v>17082.814087769748</v>
      </c>
      <c r="C626">
        <f>SAFADModel_final_000030[[#This Row],[Whole Building:Facility Total Electric Demand Power '[W'](Hourly) ]]/1000</f>
        <v>17.082814087769748</v>
      </c>
    </row>
    <row r="627" spans="1:3" x14ac:dyDescent="0.25">
      <c r="A627" s="9" t="s">
        <v>678</v>
      </c>
      <c r="B627" s="12">
        <v>17015.246163180462</v>
      </c>
      <c r="C627">
        <f>SAFADModel_final_000030[[#This Row],[Whole Building:Facility Total Electric Demand Power '[W'](Hourly) ]]/1000</f>
        <v>17.015246163180461</v>
      </c>
    </row>
    <row r="628" spans="1:3" x14ac:dyDescent="0.25">
      <c r="A628" s="9" t="s">
        <v>679</v>
      </c>
      <c r="B628" s="12">
        <v>16933.380758585492</v>
      </c>
      <c r="C628">
        <f>SAFADModel_final_000030[[#This Row],[Whole Building:Facility Total Electric Demand Power '[W'](Hourly) ]]/1000</f>
        <v>16.933380758585493</v>
      </c>
    </row>
    <row r="629" spans="1:3" x14ac:dyDescent="0.25">
      <c r="A629" s="9" t="s">
        <v>680</v>
      </c>
      <c r="B629" s="12">
        <v>16810.965676417978</v>
      </c>
      <c r="C629">
        <f>SAFADModel_final_000030[[#This Row],[Whole Building:Facility Total Electric Demand Power '[W'](Hourly) ]]/1000</f>
        <v>16.810965676417979</v>
      </c>
    </row>
    <row r="630" spans="1:3" x14ac:dyDescent="0.25">
      <c r="A630" s="9" t="s">
        <v>681</v>
      </c>
      <c r="B630" s="12">
        <v>16670.432275546173</v>
      </c>
      <c r="C630">
        <f>SAFADModel_final_000030[[#This Row],[Whole Building:Facility Total Electric Demand Power '[W'](Hourly) ]]/1000</f>
        <v>16.670432275546172</v>
      </c>
    </row>
    <row r="631" spans="1:3" x14ac:dyDescent="0.25">
      <c r="A631" s="9" t="s">
        <v>682</v>
      </c>
      <c r="B631" s="12">
        <v>16588.076180169275</v>
      </c>
      <c r="C631">
        <f>SAFADModel_final_000030[[#This Row],[Whole Building:Facility Total Electric Demand Power '[W'](Hourly) ]]/1000</f>
        <v>16.588076180169274</v>
      </c>
    </row>
    <row r="632" spans="1:3" x14ac:dyDescent="0.25">
      <c r="A632" s="9" t="s">
        <v>683</v>
      </c>
      <c r="B632" s="12">
        <v>16667.188970593186</v>
      </c>
      <c r="C632">
        <f>SAFADModel_final_000030[[#This Row],[Whole Building:Facility Total Electric Demand Power '[W'](Hourly) ]]/1000</f>
        <v>16.667188970593187</v>
      </c>
    </row>
    <row r="633" spans="1:3" x14ac:dyDescent="0.25">
      <c r="A633" s="9" t="s">
        <v>684</v>
      </c>
      <c r="B633" s="12">
        <v>16836.738659422339</v>
      </c>
      <c r="C633">
        <f>SAFADModel_final_000030[[#This Row],[Whole Building:Facility Total Electric Demand Power '[W'](Hourly) ]]/1000</f>
        <v>16.836738659422338</v>
      </c>
    </row>
    <row r="634" spans="1:3" x14ac:dyDescent="0.25">
      <c r="A634" s="9" t="s">
        <v>685</v>
      </c>
      <c r="B634" s="12">
        <v>94539.577313585905</v>
      </c>
      <c r="C634">
        <f>SAFADModel_final_000030[[#This Row],[Whole Building:Facility Total Electric Demand Power '[W'](Hourly) ]]/1000</f>
        <v>94.539577313585909</v>
      </c>
    </row>
    <row r="635" spans="1:3" x14ac:dyDescent="0.25">
      <c r="A635" s="9" t="s">
        <v>686</v>
      </c>
      <c r="B635" s="12">
        <v>142878.08226076944</v>
      </c>
      <c r="C635">
        <f>SAFADModel_final_000030[[#This Row],[Whole Building:Facility Total Electric Demand Power '[W'](Hourly) ]]/1000</f>
        <v>142.87808226076945</v>
      </c>
    </row>
    <row r="636" spans="1:3" x14ac:dyDescent="0.25">
      <c r="A636" s="9" t="s">
        <v>687</v>
      </c>
      <c r="B636" s="12">
        <v>174074.47984796946</v>
      </c>
      <c r="C636">
        <f>SAFADModel_final_000030[[#This Row],[Whole Building:Facility Total Electric Demand Power '[W'](Hourly) ]]/1000</f>
        <v>174.07447984796946</v>
      </c>
    </row>
    <row r="637" spans="1:3" x14ac:dyDescent="0.25">
      <c r="A637" s="9" t="s">
        <v>688</v>
      </c>
      <c r="B637" s="12">
        <v>172945.38354158707</v>
      </c>
      <c r="C637">
        <f>SAFADModel_final_000030[[#This Row],[Whole Building:Facility Total Electric Demand Power '[W'](Hourly) ]]/1000</f>
        <v>172.94538354158706</v>
      </c>
    </row>
    <row r="638" spans="1:3" x14ac:dyDescent="0.25">
      <c r="A638" s="9" t="s">
        <v>689</v>
      </c>
      <c r="B638" s="12">
        <v>144498.27916620657</v>
      </c>
      <c r="C638">
        <f>SAFADModel_final_000030[[#This Row],[Whole Building:Facility Total Electric Demand Power '[W'](Hourly) ]]/1000</f>
        <v>144.49827916620657</v>
      </c>
    </row>
    <row r="639" spans="1:3" x14ac:dyDescent="0.25">
      <c r="A639" s="9" t="s">
        <v>690</v>
      </c>
      <c r="B639" s="12">
        <v>130562.39704105153</v>
      </c>
      <c r="C639">
        <f>SAFADModel_final_000030[[#This Row],[Whole Building:Facility Total Electric Demand Power '[W'](Hourly) ]]/1000</f>
        <v>130.56239704105153</v>
      </c>
    </row>
    <row r="640" spans="1:3" x14ac:dyDescent="0.25">
      <c r="A640" s="9" t="s">
        <v>691</v>
      </c>
      <c r="B640" s="12">
        <v>127798.20554002699</v>
      </c>
      <c r="C640">
        <f>SAFADModel_final_000030[[#This Row],[Whole Building:Facility Total Electric Demand Power '[W'](Hourly) ]]/1000</f>
        <v>127.79820554002698</v>
      </c>
    </row>
    <row r="641" spans="1:3" x14ac:dyDescent="0.25">
      <c r="A641" s="9" t="s">
        <v>692</v>
      </c>
      <c r="B641" s="12">
        <v>114739.04173984028</v>
      </c>
      <c r="C641">
        <f>SAFADModel_final_000030[[#This Row],[Whole Building:Facility Total Electric Demand Power '[W'](Hourly) ]]/1000</f>
        <v>114.73904173984027</v>
      </c>
    </row>
    <row r="642" spans="1:3" x14ac:dyDescent="0.25">
      <c r="A642" s="9" t="s">
        <v>693</v>
      </c>
      <c r="B642" s="12">
        <v>95289.838815457348</v>
      </c>
      <c r="C642">
        <f>SAFADModel_final_000030[[#This Row],[Whole Building:Facility Total Electric Demand Power '[W'](Hourly) ]]/1000</f>
        <v>95.289838815457344</v>
      </c>
    </row>
    <row r="643" spans="1:3" x14ac:dyDescent="0.25">
      <c r="A643" s="9" t="s">
        <v>694</v>
      </c>
      <c r="B643" s="12">
        <v>80152.984670393824</v>
      </c>
      <c r="C643">
        <f>SAFADModel_final_000030[[#This Row],[Whole Building:Facility Total Electric Demand Power '[W'](Hourly) ]]/1000</f>
        <v>80.15298467039382</v>
      </c>
    </row>
    <row r="644" spans="1:3" x14ac:dyDescent="0.25">
      <c r="A644" s="9" t="s">
        <v>695</v>
      </c>
      <c r="B644" s="12">
        <v>63733.16596567745</v>
      </c>
      <c r="C644">
        <f>SAFADModel_final_000030[[#This Row],[Whole Building:Facility Total Electric Demand Power '[W'](Hourly) ]]/1000</f>
        <v>63.733165965677451</v>
      </c>
    </row>
    <row r="645" spans="1:3" x14ac:dyDescent="0.25">
      <c r="A645" s="9" t="s">
        <v>696</v>
      </c>
      <c r="B645" s="12">
        <v>30727.080277967889</v>
      </c>
      <c r="C645">
        <f>SAFADModel_final_000030[[#This Row],[Whole Building:Facility Total Electric Demand Power '[W'](Hourly) ]]/1000</f>
        <v>30.72708027796789</v>
      </c>
    </row>
    <row r="646" spans="1:3" x14ac:dyDescent="0.25">
      <c r="A646" s="9" t="s">
        <v>697</v>
      </c>
      <c r="B646" s="12">
        <v>29894.830521775919</v>
      </c>
      <c r="C646">
        <f>SAFADModel_final_000030[[#This Row],[Whole Building:Facility Total Electric Demand Power '[W'](Hourly) ]]/1000</f>
        <v>29.894830521775919</v>
      </c>
    </row>
    <row r="647" spans="1:3" x14ac:dyDescent="0.25">
      <c r="A647" s="9" t="s">
        <v>698</v>
      </c>
      <c r="B647" s="12">
        <v>17476.822330333653</v>
      </c>
      <c r="C647">
        <f>SAFADModel_final_000030[[#This Row],[Whole Building:Facility Total Electric Demand Power '[W'](Hourly) ]]/1000</f>
        <v>17.476822330333654</v>
      </c>
    </row>
    <row r="648" spans="1:3" x14ac:dyDescent="0.25">
      <c r="A648" s="9" t="s">
        <v>699</v>
      </c>
      <c r="B648" s="12">
        <v>17319.896983910516</v>
      </c>
      <c r="C648">
        <f>SAFADModel_final_000030[[#This Row],[Whole Building:Facility Total Electric Demand Power '[W'](Hourly) ]]/1000</f>
        <v>17.319896983910517</v>
      </c>
    </row>
    <row r="649" spans="1:3" x14ac:dyDescent="0.25">
      <c r="A649" s="9" t="s">
        <v>700</v>
      </c>
      <c r="B649" s="12">
        <v>17250.405017035748</v>
      </c>
      <c r="C649">
        <f>SAFADModel_final_000030[[#This Row],[Whole Building:Facility Total Electric Demand Power '[W'](Hourly) ]]/1000</f>
        <v>17.250405017035749</v>
      </c>
    </row>
    <row r="650" spans="1:3" x14ac:dyDescent="0.25">
      <c r="A650" s="9" t="s">
        <v>701</v>
      </c>
      <c r="B650" s="12">
        <v>17181.382433943774</v>
      </c>
      <c r="C650">
        <f>SAFADModel_final_000030[[#This Row],[Whole Building:Facility Total Electric Demand Power '[W'](Hourly) ]]/1000</f>
        <v>17.181382433943774</v>
      </c>
    </row>
    <row r="651" spans="1:3" x14ac:dyDescent="0.25">
      <c r="A651" s="9" t="s">
        <v>702</v>
      </c>
      <c r="B651" s="12">
        <v>17117.672839611565</v>
      </c>
      <c r="C651">
        <f>SAFADModel_final_000030[[#This Row],[Whole Building:Facility Total Electric Demand Power '[W'](Hourly) ]]/1000</f>
        <v>17.117672839611565</v>
      </c>
    </row>
    <row r="652" spans="1:3" x14ac:dyDescent="0.25">
      <c r="A652" s="9" t="s">
        <v>703</v>
      </c>
      <c r="B652" s="12">
        <v>17079.017076003274</v>
      </c>
      <c r="C652">
        <f>SAFADModel_final_000030[[#This Row],[Whole Building:Facility Total Electric Demand Power '[W'](Hourly) ]]/1000</f>
        <v>17.079017076003275</v>
      </c>
    </row>
    <row r="653" spans="1:3" x14ac:dyDescent="0.25">
      <c r="A653" s="9" t="s">
        <v>704</v>
      </c>
      <c r="B653" s="12">
        <v>17032.58087882178</v>
      </c>
      <c r="C653">
        <f>SAFADModel_final_000030[[#This Row],[Whole Building:Facility Total Electric Demand Power '[W'](Hourly) ]]/1000</f>
        <v>17.032580878821779</v>
      </c>
    </row>
    <row r="654" spans="1:3" x14ac:dyDescent="0.25">
      <c r="A654" s="9" t="s">
        <v>705</v>
      </c>
      <c r="B654" s="12">
        <v>16970.803953187871</v>
      </c>
      <c r="C654">
        <f>SAFADModel_final_000030[[#This Row],[Whole Building:Facility Total Electric Demand Power '[W'](Hourly) ]]/1000</f>
        <v>16.970803953187872</v>
      </c>
    </row>
    <row r="655" spans="1:3" x14ac:dyDescent="0.25">
      <c r="A655" s="9" t="s">
        <v>706</v>
      </c>
      <c r="B655" s="12">
        <v>16989.791371204952</v>
      </c>
      <c r="C655">
        <f>SAFADModel_final_000030[[#This Row],[Whole Building:Facility Total Electric Demand Power '[W'](Hourly) ]]/1000</f>
        <v>16.989791371204952</v>
      </c>
    </row>
    <row r="656" spans="1:3" x14ac:dyDescent="0.25">
      <c r="A656" s="9" t="s">
        <v>707</v>
      </c>
      <c r="B656" s="12">
        <v>17137.634725218395</v>
      </c>
      <c r="C656">
        <f>SAFADModel_final_000030[[#This Row],[Whole Building:Facility Total Electric Demand Power '[W'](Hourly) ]]/1000</f>
        <v>17.137634725218394</v>
      </c>
    </row>
    <row r="657" spans="1:3" x14ac:dyDescent="0.25">
      <c r="A657" s="9" t="s">
        <v>708</v>
      </c>
      <c r="B657" s="12">
        <v>17298.971382865922</v>
      </c>
      <c r="C657">
        <f>SAFADModel_final_000030[[#This Row],[Whole Building:Facility Total Electric Demand Power '[W'](Hourly) ]]/1000</f>
        <v>17.298971382865922</v>
      </c>
    </row>
    <row r="658" spans="1:3" x14ac:dyDescent="0.25">
      <c r="A658" s="9" t="s">
        <v>709</v>
      </c>
      <c r="B658" s="12">
        <v>17431.237535022985</v>
      </c>
      <c r="C658">
        <f>SAFADModel_final_000030[[#This Row],[Whole Building:Facility Total Electric Demand Power '[W'](Hourly) ]]/1000</f>
        <v>17.431237535022984</v>
      </c>
    </row>
    <row r="659" spans="1:3" x14ac:dyDescent="0.25">
      <c r="A659" s="9" t="s">
        <v>710</v>
      </c>
      <c r="B659" s="12">
        <v>17526.17617898286</v>
      </c>
      <c r="C659">
        <f>SAFADModel_final_000030[[#This Row],[Whole Building:Facility Total Electric Demand Power '[W'](Hourly) ]]/1000</f>
        <v>17.526176178982858</v>
      </c>
    </row>
    <row r="660" spans="1:3" x14ac:dyDescent="0.25">
      <c r="A660" s="9" t="s">
        <v>711</v>
      </c>
      <c r="B660" s="12">
        <v>17589.885713234853</v>
      </c>
      <c r="C660">
        <f>SAFADModel_final_000030[[#This Row],[Whole Building:Facility Total Electric Demand Power '[W'](Hourly) ]]/1000</f>
        <v>17.589885713234853</v>
      </c>
    </row>
    <row r="661" spans="1:3" x14ac:dyDescent="0.25">
      <c r="A661" s="9" t="s">
        <v>712</v>
      </c>
      <c r="B661" s="12">
        <v>17629.286728861229</v>
      </c>
      <c r="C661">
        <f>SAFADModel_final_000030[[#This Row],[Whole Building:Facility Total Electric Demand Power '[W'](Hourly) ]]/1000</f>
        <v>17.629286728861228</v>
      </c>
    </row>
    <row r="662" spans="1:3" x14ac:dyDescent="0.25">
      <c r="A662" s="9" t="s">
        <v>713</v>
      </c>
      <c r="B662" s="12">
        <v>17629.605751079212</v>
      </c>
      <c r="C662">
        <f>SAFADModel_final_000030[[#This Row],[Whole Building:Facility Total Electric Demand Power '[W'](Hourly) ]]/1000</f>
        <v>17.629605751079211</v>
      </c>
    </row>
    <row r="663" spans="1:3" x14ac:dyDescent="0.25">
      <c r="A663" s="9" t="s">
        <v>714</v>
      </c>
      <c r="B663" s="12">
        <v>17609.579605571274</v>
      </c>
      <c r="C663">
        <f>SAFADModel_final_000030[[#This Row],[Whole Building:Facility Total Electric Demand Power '[W'](Hourly) ]]/1000</f>
        <v>17.609579605571273</v>
      </c>
    </row>
    <row r="664" spans="1:3" x14ac:dyDescent="0.25">
      <c r="A664" s="9" t="s">
        <v>715</v>
      </c>
      <c r="B664" s="12">
        <v>17545.161741276592</v>
      </c>
      <c r="C664">
        <f>SAFADModel_final_000030[[#This Row],[Whole Building:Facility Total Electric Demand Power '[W'](Hourly) ]]/1000</f>
        <v>17.545161741276591</v>
      </c>
    </row>
    <row r="665" spans="1:3" x14ac:dyDescent="0.25">
      <c r="A665" s="9" t="s">
        <v>716</v>
      </c>
      <c r="B665" s="12">
        <v>17476.000903543081</v>
      </c>
      <c r="C665">
        <f>SAFADModel_final_000030[[#This Row],[Whole Building:Facility Total Electric Demand Power '[W'](Hourly) ]]/1000</f>
        <v>17.476000903543081</v>
      </c>
    </row>
    <row r="666" spans="1:3" x14ac:dyDescent="0.25">
      <c r="A666" s="9" t="s">
        <v>717</v>
      </c>
      <c r="B666" s="12">
        <v>17409.443354683444</v>
      </c>
      <c r="C666">
        <f>SAFADModel_final_000030[[#This Row],[Whole Building:Facility Total Electric Demand Power '[W'](Hourly) ]]/1000</f>
        <v>17.409443354683443</v>
      </c>
    </row>
    <row r="667" spans="1:3" x14ac:dyDescent="0.25">
      <c r="A667" s="9" t="s">
        <v>718</v>
      </c>
      <c r="B667" s="12">
        <v>17345.464748613871</v>
      </c>
      <c r="C667">
        <f>SAFADModel_final_000030[[#This Row],[Whole Building:Facility Total Electric Demand Power '[W'](Hourly) ]]/1000</f>
        <v>17.345464748613871</v>
      </c>
    </row>
    <row r="668" spans="1:3" x14ac:dyDescent="0.25">
      <c r="A668" s="9" t="s">
        <v>719</v>
      </c>
      <c r="B668" s="12">
        <v>17272.834933476828</v>
      </c>
      <c r="C668">
        <f>SAFADModel_final_000030[[#This Row],[Whole Building:Facility Total Electric Demand Power '[W'](Hourly) ]]/1000</f>
        <v>17.27283493347683</v>
      </c>
    </row>
    <row r="669" spans="1:3" x14ac:dyDescent="0.25">
      <c r="A669" s="9" t="s">
        <v>720</v>
      </c>
      <c r="B669" s="12">
        <v>17164.885058347627</v>
      </c>
      <c r="C669">
        <f>SAFADModel_final_000030[[#This Row],[Whole Building:Facility Total Electric Demand Power '[W'](Hourly) ]]/1000</f>
        <v>17.164885058347625</v>
      </c>
    </row>
    <row r="670" spans="1:3" x14ac:dyDescent="0.25">
      <c r="A670" s="9" t="s">
        <v>721</v>
      </c>
      <c r="B670" s="12">
        <v>17088.479538828851</v>
      </c>
      <c r="C670">
        <f>SAFADModel_final_000030[[#This Row],[Whole Building:Facility Total Electric Demand Power '[W'](Hourly) ]]/1000</f>
        <v>17.08847953882885</v>
      </c>
    </row>
    <row r="671" spans="1:3" x14ac:dyDescent="0.25">
      <c r="A671" s="9" t="s">
        <v>722</v>
      </c>
      <c r="B671" s="12">
        <v>17023.349121797743</v>
      </c>
      <c r="C671">
        <f>SAFADModel_final_000030[[#This Row],[Whole Building:Facility Total Electric Demand Power '[W'](Hourly) ]]/1000</f>
        <v>17.023349121797743</v>
      </c>
    </row>
    <row r="672" spans="1:3" x14ac:dyDescent="0.25">
      <c r="A672" s="9" t="s">
        <v>723</v>
      </c>
      <c r="B672" s="12">
        <v>16956.303948637244</v>
      </c>
      <c r="C672">
        <f>SAFADModel_final_000030[[#This Row],[Whole Building:Facility Total Electric Demand Power '[W'](Hourly) ]]/1000</f>
        <v>16.956303948637245</v>
      </c>
    </row>
    <row r="673" spans="1:3" x14ac:dyDescent="0.25">
      <c r="A673" s="9" t="s">
        <v>724</v>
      </c>
      <c r="B673" s="12">
        <v>16878.310968650487</v>
      </c>
      <c r="C673">
        <f>SAFADModel_final_000030[[#This Row],[Whole Building:Facility Total Electric Demand Power '[W'](Hourly) ]]/1000</f>
        <v>16.878310968650485</v>
      </c>
    </row>
    <row r="674" spans="1:3" x14ac:dyDescent="0.25">
      <c r="A674" s="9" t="s">
        <v>481</v>
      </c>
      <c r="B674" s="12">
        <v>16778.243448728655</v>
      </c>
      <c r="C674">
        <f>SAFADModel_final_000030[[#This Row],[Whole Building:Facility Total Electric Demand Power '[W'](Hourly) ]]/1000</f>
        <v>16.778243448728656</v>
      </c>
    </row>
    <row r="675" spans="1:3" x14ac:dyDescent="0.25">
      <c r="A675" s="9" t="s">
        <v>482</v>
      </c>
      <c r="B675" s="12">
        <v>16686.347675948306</v>
      </c>
      <c r="C675">
        <f>SAFADModel_final_000030[[#This Row],[Whole Building:Facility Total Electric Demand Power '[W'](Hourly) ]]/1000</f>
        <v>16.686347675948305</v>
      </c>
    </row>
    <row r="676" spans="1:3" x14ac:dyDescent="0.25">
      <c r="A676" s="9" t="s">
        <v>483</v>
      </c>
      <c r="B676" s="12">
        <v>16607.8134760463</v>
      </c>
      <c r="C676">
        <f>SAFADModel_final_000030[[#This Row],[Whole Building:Facility Total Electric Demand Power '[W'](Hourly) ]]/1000</f>
        <v>16.607813476046299</v>
      </c>
    </row>
    <row r="677" spans="1:3" x14ac:dyDescent="0.25">
      <c r="A677" s="9" t="s">
        <v>484</v>
      </c>
      <c r="B677" s="12">
        <v>16504.988328505391</v>
      </c>
      <c r="C677">
        <f>SAFADModel_final_000030[[#This Row],[Whole Building:Facility Total Electric Demand Power '[W'](Hourly) ]]/1000</f>
        <v>16.504988328505391</v>
      </c>
    </row>
    <row r="678" spans="1:3" x14ac:dyDescent="0.25">
      <c r="A678" s="9" t="s">
        <v>485</v>
      </c>
      <c r="B678" s="12">
        <v>16382.720836806062</v>
      </c>
      <c r="C678">
        <f>SAFADModel_final_000030[[#This Row],[Whole Building:Facility Total Electric Demand Power '[W'](Hourly) ]]/1000</f>
        <v>16.382720836806062</v>
      </c>
    </row>
    <row r="679" spans="1:3" x14ac:dyDescent="0.25">
      <c r="A679" s="9" t="s">
        <v>486</v>
      </c>
      <c r="B679" s="12">
        <v>16423.274415700456</v>
      </c>
      <c r="C679">
        <f>SAFADModel_final_000030[[#This Row],[Whole Building:Facility Total Electric Demand Power '[W'](Hourly) ]]/1000</f>
        <v>16.423274415700455</v>
      </c>
    </row>
    <row r="680" spans="1:3" x14ac:dyDescent="0.25">
      <c r="A680" s="9" t="s">
        <v>487</v>
      </c>
      <c r="B680" s="12">
        <v>16721.823402908452</v>
      </c>
      <c r="C680">
        <f>SAFADModel_final_000030[[#This Row],[Whole Building:Facility Total Electric Demand Power '[W'](Hourly) ]]/1000</f>
        <v>16.721823402908452</v>
      </c>
    </row>
    <row r="681" spans="1:3" x14ac:dyDescent="0.25">
      <c r="A681" s="9" t="s">
        <v>488</v>
      </c>
      <c r="B681" s="12">
        <v>63099.070166330348</v>
      </c>
      <c r="C681">
        <f>SAFADModel_final_000030[[#This Row],[Whole Building:Facility Total Electric Demand Power '[W'](Hourly) ]]/1000</f>
        <v>63.09907016633035</v>
      </c>
    </row>
    <row r="682" spans="1:3" x14ac:dyDescent="0.25">
      <c r="A682" s="9" t="s">
        <v>489</v>
      </c>
      <c r="B682" s="12">
        <v>136488.29430305678</v>
      </c>
      <c r="C682">
        <f>SAFADModel_final_000030[[#This Row],[Whole Building:Facility Total Electric Demand Power '[W'](Hourly) ]]/1000</f>
        <v>136.48829430305679</v>
      </c>
    </row>
    <row r="683" spans="1:3" x14ac:dyDescent="0.25">
      <c r="A683" s="9" t="s">
        <v>490</v>
      </c>
      <c r="B683" s="12">
        <v>254870.86419848423</v>
      </c>
      <c r="C683">
        <f>SAFADModel_final_000030[[#This Row],[Whole Building:Facility Total Electric Demand Power '[W'](Hourly) ]]/1000</f>
        <v>254.87086419848421</v>
      </c>
    </row>
    <row r="684" spans="1:3" x14ac:dyDescent="0.25">
      <c r="A684" s="9" t="s">
        <v>491</v>
      </c>
      <c r="B684" s="12">
        <v>241057.39800891408</v>
      </c>
      <c r="C684">
        <f>SAFADModel_final_000030[[#This Row],[Whole Building:Facility Total Electric Demand Power '[W'](Hourly) ]]/1000</f>
        <v>241.05739800891408</v>
      </c>
    </row>
    <row r="685" spans="1:3" x14ac:dyDescent="0.25">
      <c r="A685" s="9" t="s">
        <v>492</v>
      </c>
      <c r="B685" s="12">
        <v>345003.28275692376</v>
      </c>
      <c r="C685">
        <f>SAFADModel_final_000030[[#This Row],[Whole Building:Facility Total Electric Demand Power '[W'](Hourly) ]]/1000</f>
        <v>345.00328275692374</v>
      </c>
    </row>
    <row r="686" spans="1:3" x14ac:dyDescent="0.25">
      <c r="A686" s="9" t="s">
        <v>493</v>
      </c>
      <c r="B686" s="12">
        <v>355716.81882578164</v>
      </c>
      <c r="C686">
        <f>SAFADModel_final_000030[[#This Row],[Whole Building:Facility Total Electric Demand Power '[W'](Hourly) ]]/1000</f>
        <v>355.71681882578162</v>
      </c>
    </row>
    <row r="687" spans="1:3" x14ac:dyDescent="0.25">
      <c r="A687" s="9" t="s">
        <v>494</v>
      </c>
      <c r="B687" s="12">
        <v>382735.61744688725</v>
      </c>
      <c r="C687">
        <f>SAFADModel_final_000030[[#This Row],[Whole Building:Facility Total Electric Demand Power '[W'](Hourly) ]]/1000</f>
        <v>382.73561744688726</v>
      </c>
    </row>
    <row r="688" spans="1:3" x14ac:dyDescent="0.25">
      <c r="A688" s="9" t="s">
        <v>495</v>
      </c>
      <c r="B688" s="12">
        <v>391338.47558649123</v>
      </c>
      <c r="C688">
        <f>SAFADModel_final_000030[[#This Row],[Whole Building:Facility Total Electric Demand Power '[W'](Hourly) ]]/1000</f>
        <v>391.33847558649126</v>
      </c>
    </row>
    <row r="689" spans="1:3" x14ac:dyDescent="0.25">
      <c r="A689" s="9" t="s">
        <v>496</v>
      </c>
      <c r="B689" s="12">
        <v>363177.08945522713</v>
      </c>
      <c r="C689">
        <f>SAFADModel_final_000030[[#This Row],[Whole Building:Facility Total Electric Demand Power '[W'](Hourly) ]]/1000</f>
        <v>363.17708945522713</v>
      </c>
    </row>
    <row r="690" spans="1:3" x14ac:dyDescent="0.25">
      <c r="A690" s="9" t="s">
        <v>497</v>
      </c>
      <c r="B690" s="12">
        <v>325818.15990325628</v>
      </c>
      <c r="C690">
        <f>SAFADModel_final_000030[[#This Row],[Whole Building:Facility Total Electric Demand Power '[W'](Hourly) ]]/1000</f>
        <v>325.81815990325629</v>
      </c>
    </row>
    <row r="691" spans="1:3" x14ac:dyDescent="0.25">
      <c r="A691" s="9" t="s">
        <v>498</v>
      </c>
      <c r="B691" s="12">
        <v>118074.25851583861</v>
      </c>
      <c r="C691">
        <f>SAFADModel_final_000030[[#This Row],[Whole Building:Facility Total Electric Demand Power '[W'](Hourly) ]]/1000</f>
        <v>118.07425851583861</v>
      </c>
    </row>
    <row r="692" spans="1:3" x14ac:dyDescent="0.25">
      <c r="A692" s="9" t="s">
        <v>499</v>
      </c>
      <c r="B692" s="12">
        <v>58579.992689240455</v>
      </c>
      <c r="C692">
        <f>SAFADModel_final_000030[[#This Row],[Whole Building:Facility Total Electric Demand Power '[W'](Hourly) ]]/1000</f>
        <v>58.579992689240456</v>
      </c>
    </row>
    <row r="693" spans="1:3" x14ac:dyDescent="0.25">
      <c r="A693" s="9" t="s">
        <v>500</v>
      </c>
      <c r="B693" s="12">
        <v>22821.715514028012</v>
      </c>
      <c r="C693">
        <f>SAFADModel_final_000030[[#This Row],[Whole Building:Facility Total Electric Demand Power '[W'](Hourly) ]]/1000</f>
        <v>22.821715514028011</v>
      </c>
    </row>
    <row r="694" spans="1:3" x14ac:dyDescent="0.25">
      <c r="A694" s="9" t="s">
        <v>501</v>
      </c>
      <c r="B694" s="12">
        <v>17574.430415835272</v>
      </c>
      <c r="C694">
        <f>SAFADModel_final_000030[[#This Row],[Whole Building:Facility Total Electric Demand Power '[W'](Hourly) ]]/1000</f>
        <v>17.574430415835273</v>
      </c>
    </row>
    <row r="695" spans="1:3" x14ac:dyDescent="0.25">
      <c r="A695" s="9" t="s">
        <v>502</v>
      </c>
      <c r="B695" s="12">
        <v>17078.601340584606</v>
      </c>
      <c r="C695">
        <f>SAFADModel_final_000030[[#This Row],[Whole Building:Facility Total Electric Demand Power '[W'](Hourly) ]]/1000</f>
        <v>17.078601340584605</v>
      </c>
    </row>
    <row r="696" spans="1:3" x14ac:dyDescent="0.25">
      <c r="A696" s="9" t="s">
        <v>503</v>
      </c>
      <c r="B696" s="12">
        <v>16987.085161003801</v>
      </c>
      <c r="C696">
        <f>SAFADModel_final_000030[[#This Row],[Whole Building:Facility Total Electric Demand Power '[W'](Hourly) ]]/1000</f>
        <v>16.987085161003801</v>
      </c>
    </row>
    <row r="697" spans="1:3" x14ac:dyDescent="0.25">
      <c r="A697" s="9" t="s">
        <v>504</v>
      </c>
      <c r="B697" s="12">
        <v>16898.330543508815</v>
      </c>
      <c r="C697">
        <f>SAFADModel_final_000030[[#This Row],[Whole Building:Facility Total Electric Demand Power '[W'](Hourly) ]]/1000</f>
        <v>16.898330543508816</v>
      </c>
    </row>
    <row r="698" spans="1:3" x14ac:dyDescent="0.25">
      <c r="A698" s="9" t="s">
        <v>505</v>
      </c>
      <c r="B698" s="12">
        <v>16812.136602111575</v>
      </c>
      <c r="C698">
        <f>SAFADModel_final_000030[[#This Row],[Whole Building:Facility Total Electric Demand Power '[W'](Hourly) ]]/1000</f>
        <v>16.812136602111575</v>
      </c>
    </row>
    <row r="699" spans="1:3" x14ac:dyDescent="0.25">
      <c r="A699" s="9" t="s">
        <v>506</v>
      </c>
      <c r="B699" s="12">
        <v>16728.945671783626</v>
      </c>
      <c r="C699">
        <f>SAFADModel_final_000030[[#This Row],[Whole Building:Facility Total Electric Demand Power '[W'](Hourly) ]]/1000</f>
        <v>16.728945671783627</v>
      </c>
    </row>
    <row r="700" spans="1:3" x14ac:dyDescent="0.25">
      <c r="A700" s="9" t="s">
        <v>507</v>
      </c>
      <c r="B700" s="12">
        <v>16649.185637582086</v>
      </c>
      <c r="C700">
        <f>SAFADModel_final_000030[[#This Row],[Whole Building:Facility Total Electric Demand Power '[W'](Hourly) ]]/1000</f>
        <v>16.649185637582086</v>
      </c>
    </row>
    <row r="701" spans="1:3" x14ac:dyDescent="0.25">
      <c r="A701" s="9" t="s">
        <v>508</v>
      </c>
      <c r="B701" s="12">
        <v>16591.814562629916</v>
      </c>
      <c r="C701">
        <f>SAFADModel_final_000030[[#This Row],[Whole Building:Facility Total Electric Demand Power '[W'](Hourly) ]]/1000</f>
        <v>16.591814562629917</v>
      </c>
    </row>
    <row r="702" spans="1:3" x14ac:dyDescent="0.25">
      <c r="A702" s="9" t="s">
        <v>509</v>
      </c>
      <c r="B702" s="12">
        <v>16532.114230224372</v>
      </c>
      <c r="C702">
        <f>SAFADModel_final_000030[[#This Row],[Whole Building:Facility Total Electric Demand Power '[W'](Hourly) ]]/1000</f>
        <v>16.532114230224373</v>
      </c>
    </row>
    <row r="703" spans="1:3" x14ac:dyDescent="0.25">
      <c r="A703" s="9" t="s">
        <v>510</v>
      </c>
      <c r="B703" s="12">
        <v>16583.537204829136</v>
      </c>
      <c r="C703">
        <f>SAFADModel_final_000030[[#This Row],[Whole Building:Facility Total Electric Demand Power '[W'](Hourly) ]]/1000</f>
        <v>16.583537204829135</v>
      </c>
    </row>
    <row r="704" spans="1:3" x14ac:dyDescent="0.25">
      <c r="A704" s="9" t="s">
        <v>511</v>
      </c>
      <c r="B704" s="12">
        <v>16786.699591265726</v>
      </c>
      <c r="C704">
        <f>SAFADModel_final_000030[[#This Row],[Whole Building:Facility Total Electric Demand Power '[W'](Hourly) ]]/1000</f>
        <v>16.786699591265727</v>
      </c>
    </row>
    <row r="705" spans="1:3" x14ac:dyDescent="0.25">
      <c r="A705" s="9" t="s">
        <v>512</v>
      </c>
      <c r="B705" s="12">
        <v>44504.474854332599</v>
      </c>
      <c r="C705">
        <f>SAFADModel_final_000030[[#This Row],[Whole Building:Facility Total Electric Demand Power '[W'](Hourly) ]]/1000</f>
        <v>44.504474854332599</v>
      </c>
    </row>
    <row r="706" spans="1:3" x14ac:dyDescent="0.25">
      <c r="A706" s="9" t="s">
        <v>513</v>
      </c>
      <c r="B706" s="12">
        <v>210010.68073995502</v>
      </c>
      <c r="C706">
        <f>SAFADModel_final_000030[[#This Row],[Whole Building:Facility Total Electric Demand Power '[W'](Hourly) ]]/1000</f>
        <v>210.01068073995501</v>
      </c>
    </row>
    <row r="707" spans="1:3" x14ac:dyDescent="0.25">
      <c r="A707" s="9" t="s">
        <v>514</v>
      </c>
      <c r="B707" s="12">
        <v>269700.45755571761</v>
      </c>
      <c r="C707">
        <f>SAFADModel_final_000030[[#This Row],[Whole Building:Facility Total Electric Demand Power '[W'](Hourly) ]]/1000</f>
        <v>269.70045755571761</v>
      </c>
    </row>
    <row r="708" spans="1:3" x14ac:dyDescent="0.25">
      <c r="A708" s="9" t="s">
        <v>515</v>
      </c>
      <c r="B708" s="12">
        <v>291216.74306467589</v>
      </c>
      <c r="C708">
        <f>SAFADModel_final_000030[[#This Row],[Whole Building:Facility Total Electric Demand Power '[W'](Hourly) ]]/1000</f>
        <v>291.21674306467588</v>
      </c>
    </row>
    <row r="709" spans="1:3" x14ac:dyDescent="0.25">
      <c r="A709" s="9" t="s">
        <v>516</v>
      </c>
      <c r="B709" s="12">
        <v>348038.40895247011</v>
      </c>
      <c r="C709">
        <f>SAFADModel_final_000030[[#This Row],[Whole Building:Facility Total Electric Demand Power '[W'](Hourly) ]]/1000</f>
        <v>348.03840895247009</v>
      </c>
    </row>
    <row r="710" spans="1:3" x14ac:dyDescent="0.25">
      <c r="A710" s="9" t="s">
        <v>517</v>
      </c>
      <c r="B710" s="12">
        <v>342860.56952560926</v>
      </c>
      <c r="C710">
        <f>SAFADModel_final_000030[[#This Row],[Whole Building:Facility Total Electric Demand Power '[W'](Hourly) ]]/1000</f>
        <v>342.86056952560926</v>
      </c>
    </row>
    <row r="711" spans="1:3" x14ac:dyDescent="0.25">
      <c r="A711" s="9" t="s">
        <v>518</v>
      </c>
      <c r="B711" s="12">
        <v>383882.50391273637</v>
      </c>
      <c r="C711">
        <f>SAFADModel_final_000030[[#This Row],[Whole Building:Facility Total Electric Demand Power '[W'](Hourly) ]]/1000</f>
        <v>383.88250391273635</v>
      </c>
    </row>
    <row r="712" spans="1:3" x14ac:dyDescent="0.25">
      <c r="A712" s="9" t="s">
        <v>519</v>
      </c>
      <c r="B712" s="12">
        <v>349881.15398148977</v>
      </c>
      <c r="C712">
        <f>SAFADModel_final_000030[[#This Row],[Whole Building:Facility Total Electric Demand Power '[W'](Hourly) ]]/1000</f>
        <v>349.88115398148977</v>
      </c>
    </row>
    <row r="713" spans="1:3" x14ac:dyDescent="0.25">
      <c r="A713" s="9" t="s">
        <v>520</v>
      </c>
      <c r="B713" s="12">
        <v>343675.05351070769</v>
      </c>
      <c r="C713">
        <f>SAFADModel_final_000030[[#This Row],[Whole Building:Facility Total Electric Demand Power '[W'](Hourly) ]]/1000</f>
        <v>343.6750535107077</v>
      </c>
    </row>
    <row r="714" spans="1:3" x14ac:dyDescent="0.25">
      <c r="A714" s="9" t="s">
        <v>521</v>
      </c>
      <c r="B714" s="12">
        <v>285454.14470261219</v>
      </c>
      <c r="C714">
        <f>SAFADModel_final_000030[[#This Row],[Whole Building:Facility Total Electric Demand Power '[W'](Hourly) ]]/1000</f>
        <v>285.45414470261221</v>
      </c>
    </row>
    <row r="715" spans="1:3" x14ac:dyDescent="0.25">
      <c r="A715" s="9" t="s">
        <v>522</v>
      </c>
      <c r="B715" s="12">
        <v>223867.22173527</v>
      </c>
      <c r="C715">
        <f>SAFADModel_final_000030[[#This Row],[Whole Building:Facility Total Electric Demand Power '[W'](Hourly) ]]/1000</f>
        <v>223.86722173526999</v>
      </c>
    </row>
    <row r="716" spans="1:3" x14ac:dyDescent="0.25">
      <c r="A716" s="9" t="s">
        <v>523</v>
      </c>
      <c r="B716" s="12">
        <v>137605.60595572586</v>
      </c>
      <c r="C716">
        <f>SAFADModel_final_000030[[#This Row],[Whole Building:Facility Total Electric Demand Power '[W'](Hourly) ]]/1000</f>
        <v>137.60560595572585</v>
      </c>
    </row>
    <row r="717" spans="1:3" x14ac:dyDescent="0.25">
      <c r="A717" s="9" t="s">
        <v>524</v>
      </c>
      <c r="B717" s="12">
        <v>73730.628797784229</v>
      </c>
      <c r="C717">
        <f>SAFADModel_final_000030[[#This Row],[Whole Building:Facility Total Electric Demand Power '[W'](Hourly) ]]/1000</f>
        <v>73.730628797784235</v>
      </c>
    </row>
    <row r="718" spans="1:3" x14ac:dyDescent="0.25">
      <c r="A718" s="9" t="s">
        <v>525</v>
      </c>
      <c r="B718" s="12">
        <v>17461.505765686645</v>
      </c>
      <c r="C718">
        <f>SAFADModel_final_000030[[#This Row],[Whole Building:Facility Total Electric Demand Power '[W'](Hourly) ]]/1000</f>
        <v>17.461505765686645</v>
      </c>
    </row>
    <row r="719" spans="1:3" x14ac:dyDescent="0.25">
      <c r="A719" s="9" t="s">
        <v>526</v>
      </c>
      <c r="B719" s="12">
        <v>17232.069081183563</v>
      </c>
      <c r="C719">
        <f>SAFADModel_final_000030[[#This Row],[Whole Building:Facility Total Electric Demand Power '[W'](Hourly) ]]/1000</f>
        <v>17.232069081183564</v>
      </c>
    </row>
    <row r="720" spans="1:3" x14ac:dyDescent="0.25">
      <c r="A720" s="9" t="s">
        <v>527</v>
      </c>
      <c r="B720" s="12">
        <v>17122.656281072555</v>
      </c>
      <c r="C720">
        <f>SAFADModel_final_000030[[#This Row],[Whole Building:Facility Total Electric Demand Power '[W'](Hourly) ]]/1000</f>
        <v>17.122656281072555</v>
      </c>
    </row>
    <row r="721" spans="1:3" x14ac:dyDescent="0.25">
      <c r="A721" s="9" t="s">
        <v>528</v>
      </c>
      <c r="B721" s="12">
        <v>17044.800441404223</v>
      </c>
      <c r="C721">
        <f>SAFADModel_final_000030[[#This Row],[Whole Building:Facility Total Electric Demand Power '[W'](Hourly) ]]/1000</f>
        <v>17.044800441404224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6200-6692-4DA4-9D72-A013D647B130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8365.103563470866</v>
      </c>
      <c r="C2">
        <f>SAFADModel_final_000029[[#This Row],[Whole Building:Facility Total Electric Demand Power '[W'](Hourly) ]]/1000</f>
        <v>8.3651035634708659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8215.1583148210193</v>
      </c>
      <c r="C3">
        <f>SAFADModel_final_000029[[#This Row],[Whole Building:Facility Total Electric Demand Power '[W'](Hourly) ]]/1000</f>
        <v>8.2151583148210197</v>
      </c>
      <c r="D3">
        <v>-0.55765959735849824</v>
      </c>
      <c r="E3">
        <v>31.962714096795402</v>
      </c>
      <c r="F3">
        <v>10.12133365951453</v>
      </c>
    </row>
    <row r="4" spans="1:6" x14ac:dyDescent="0.25">
      <c r="A4" s="9" t="s">
        <v>3</v>
      </c>
      <c r="B4" s="12">
        <v>8154.0059576276326</v>
      </c>
      <c r="C4">
        <f>SAFADModel_final_000029[[#This Row],[Whole Building:Facility Total Electric Demand Power '[W'](Hourly) ]]/1000</f>
        <v>8.154005957627632</v>
      </c>
    </row>
    <row r="5" spans="1:6" x14ac:dyDescent="0.25">
      <c r="A5" s="9" t="s">
        <v>4</v>
      </c>
      <c r="B5" s="12">
        <v>8092.5058463218911</v>
      </c>
      <c r="C5">
        <f>SAFADModel_final_000029[[#This Row],[Whole Building:Facility Total Electric Demand Power '[W'](Hourly) ]]/1000</f>
        <v>8.0925058463218917</v>
      </c>
    </row>
    <row r="6" spans="1:6" x14ac:dyDescent="0.25">
      <c r="A6" s="9" t="s">
        <v>5</v>
      </c>
      <c r="B6" s="12">
        <v>8028.3093467347453</v>
      </c>
      <c r="C6">
        <f>SAFADModel_final_000029[[#This Row],[Whole Building:Facility Total Electric Demand Power '[W'](Hourly) ]]/1000</f>
        <v>8.0283093467347459</v>
      </c>
    </row>
    <row r="7" spans="1:6" x14ac:dyDescent="0.25">
      <c r="A7" s="9" t="s">
        <v>6</v>
      </c>
      <c r="B7" s="12">
        <v>8004.2464956363647</v>
      </c>
      <c r="C7">
        <f>SAFADModel_final_000029[[#This Row],[Whole Building:Facility Total Electric Demand Power '[W'](Hourly) ]]/1000</f>
        <v>8.0042464956363641</v>
      </c>
    </row>
    <row r="8" spans="1:6" x14ac:dyDescent="0.25">
      <c r="A8" s="9" t="s">
        <v>7</v>
      </c>
      <c r="B8" s="12">
        <v>8078.4255709208701</v>
      </c>
      <c r="C8">
        <f>SAFADModel_final_000029[[#This Row],[Whole Building:Facility Total Electric Demand Power '[W'](Hourly) ]]/1000</f>
        <v>8.0784255709208708</v>
      </c>
    </row>
    <row r="9" spans="1:6" x14ac:dyDescent="0.25">
      <c r="A9" s="9" t="s">
        <v>8</v>
      </c>
      <c r="B9" s="12">
        <v>29121.370846628633</v>
      </c>
      <c r="C9">
        <f>SAFADModel_final_000029[[#This Row],[Whole Building:Facility Total Electric Demand Power '[W'](Hourly) ]]/1000</f>
        <v>29.121370846628633</v>
      </c>
    </row>
    <row r="10" spans="1:6" x14ac:dyDescent="0.25">
      <c r="A10" s="9" t="s">
        <v>9</v>
      </c>
      <c r="B10" s="12">
        <v>58860.374917030706</v>
      </c>
      <c r="C10">
        <f>SAFADModel_final_000029[[#This Row],[Whole Building:Facility Total Electric Demand Power '[W'](Hourly) ]]/1000</f>
        <v>58.860374917030704</v>
      </c>
    </row>
    <row r="11" spans="1:6" x14ac:dyDescent="0.25">
      <c r="A11" s="9" t="s">
        <v>10</v>
      </c>
      <c r="B11" s="12">
        <v>101339.18648942506</v>
      </c>
      <c r="C11">
        <f>SAFADModel_final_000029[[#This Row],[Whole Building:Facility Total Electric Demand Power '[W'](Hourly) ]]/1000</f>
        <v>101.33918648942506</v>
      </c>
    </row>
    <row r="12" spans="1:6" x14ac:dyDescent="0.25">
      <c r="A12" s="9" t="s">
        <v>11</v>
      </c>
      <c r="B12" s="12">
        <v>108081.55370897551</v>
      </c>
      <c r="C12">
        <f>SAFADModel_final_000029[[#This Row],[Whole Building:Facility Total Electric Demand Power '[W'](Hourly) ]]/1000</f>
        <v>108.08155370897551</v>
      </c>
    </row>
    <row r="13" spans="1:6" x14ac:dyDescent="0.25">
      <c r="A13" s="9" t="s">
        <v>12</v>
      </c>
      <c r="B13" s="12">
        <v>162590.90988693791</v>
      </c>
      <c r="C13">
        <f>SAFADModel_final_000029[[#This Row],[Whole Building:Facility Total Electric Demand Power '[W'](Hourly) ]]/1000</f>
        <v>162.59090988693791</v>
      </c>
    </row>
    <row r="14" spans="1:6" x14ac:dyDescent="0.25">
      <c r="A14" s="9" t="s">
        <v>13</v>
      </c>
      <c r="B14" s="12">
        <v>165408.47763431261</v>
      </c>
      <c r="C14">
        <f>SAFADModel_final_000029[[#This Row],[Whole Building:Facility Total Electric Demand Power '[W'](Hourly) ]]/1000</f>
        <v>165.40847763431262</v>
      </c>
    </row>
    <row r="15" spans="1:6" x14ac:dyDescent="0.25">
      <c r="A15" s="9" t="s">
        <v>14</v>
      </c>
      <c r="B15" s="12">
        <v>174459.57721379344</v>
      </c>
      <c r="C15">
        <f>SAFADModel_final_000029[[#This Row],[Whole Building:Facility Total Electric Demand Power '[W'](Hourly) ]]/1000</f>
        <v>174.45957721379344</v>
      </c>
    </row>
    <row r="16" spans="1:6" x14ac:dyDescent="0.25">
      <c r="A16" s="9" t="s">
        <v>15</v>
      </c>
      <c r="B16" s="12">
        <v>182094.60185748155</v>
      </c>
      <c r="C16">
        <f>SAFADModel_final_000029[[#This Row],[Whole Building:Facility Total Electric Demand Power '[W'](Hourly) ]]/1000</f>
        <v>182.09460185748156</v>
      </c>
    </row>
    <row r="17" spans="1:3" x14ac:dyDescent="0.25">
      <c r="A17" s="9" t="s">
        <v>16</v>
      </c>
      <c r="B17" s="12">
        <v>171678.9478824723</v>
      </c>
      <c r="C17">
        <f>SAFADModel_final_000029[[#This Row],[Whole Building:Facility Total Electric Demand Power '[W'](Hourly) ]]/1000</f>
        <v>171.6789478824723</v>
      </c>
    </row>
    <row r="18" spans="1:3" x14ac:dyDescent="0.25">
      <c r="A18" s="9" t="s">
        <v>17</v>
      </c>
      <c r="B18" s="12">
        <v>155171.89118801351</v>
      </c>
      <c r="C18">
        <f>SAFADModel_final_000029[[#This Row],[Whole Building:Facility Total Electric Demand Power '[W'](Hourly) ]]/1000</f>
        <v>155.17189118801352</v>
      </c>
    </row>
    <row r="19" spans="1:3" x14ac:dyDescent="0.25">
      <c r="A19" s="9" t="s">
        <v>18</v>
      </c>
      <c r="B19" s="12">
        <v>54957.589465918194</v>
      </c>
      <c r="C19">
        <f>SAFADModel_final_000029[[#This Row],[Whole Building:Facility Total Electric Demand Power '[W'](Hourly) ]]/1000</f>
        <v>54.957589465918197</v>
      </c>
    </row>
    <row r="20" spans="1:3" x14ac:dyDescent="0.25">
      <c r="A20" s="9" t="s">
        <v>19</v>
      </c>
      <c r="B20" s="12">
        <v>27167.142292623812</v>
      </c>
      <c r="C20">
        <f>SAFADModel_final_000029[[#This Row],[Whole Building:Facility Total Electric Demand Power '[W'](Hourly) ]]/1000</f>
        <v>27.167142292623812</v>
      </c>
    </row>
    <row r="21" spans="1:3" x14ac:dyDescent="0.25">
      <c r="A21" s="9" t="s">
        <v>20</v>
      </c>
      <c r="B21" s="12">
        <v>11424.740163356471</v>
      </c>
      <c r="C21">
        <f>SAFADModel_final_000029[[#This Row],[Whole Building:Facility Total Electric Demand Power '[W'](Hourly) ]]/1000</f>
        <v>11.424740163356471</v>
      </c>
    </row>
    <row r="22" spans="1:3" x14ac:dyDescent="0.25">
      <c r="A22" s="9" t="s">
        <v>21</v>
      </c>
      <c r="B22" s="12">
        <v>8862.7958870766215</v>
      </c>
      <c r="C22">
        <f>SAFADModel_final_000029[[#This Row],[Whole Building:Facility Total Electric Demand Power '[W'](Hourly) ]]/1000</f>
        <v>8.8627958870766221</v>
      </c>
    </row>
    <row r="23" spans="1:3" x14ac:dyDescent="0.25">
      <c r="A23" s="9" t="s">
        <v>22</v>
      </c>
      <c r="B23" s="12">
        <v>8438.1690041376496</v>
      </c>
      <c r="C23">
        <f>SAFADModel_final_000029[[#This Row],[Whole Building:Facility Total Electric Demand Power '[W'](Hourly) ]]/1000</f>
        <v>8.4381690041376505</v>
      </c>
    </row>
    <row r="24" spans="1:3" x14ac:dyDescent="0.25">
      <c r="A24" s="9" t="s">
        <v>23</v>
      </c>
      <c r="B24" s="12">
        <v>8441.798154241571</v>
      </c>
      <c r="C24">
        <f>SAFADModel_final_000029[[#This Row],[Whole Building:Facility Total Electric Demand Power '[W'](Hourly) ]]/1000</f>
        <v>8.441798154241571</v>
      </c>
    </row>
    <row r="25" spans="1:3" x14ac:dyDescent="0.25">
      <c r="A25" s="9" t="s">
        <v>24</v>
      </c>
      <c r="B25" s="12">
        <v>8432.5047285766268</v>
      </c>
      <c r="C25">
        <f>SAFADModel_final_000029[[#This Row],[Whole Building:Facility Total Electric Demand Power '[W'](Hourly) ]]/1000</f>
        <v>8.4325047285766264</v>
      </c>
    </row>
    <row r="26" spans="1:3" x14ac:dyDescent="0.25">
      <c r="A26" s="9" t="s">
        <v>25</v>
      </c>
      <c r="B26" s="12">
        <v>8420.0873071931437</v>
      </c>
      <c r="C26">
        <f>SAFADModel_final_000029[[#This Row],[Whole Building:Facility Total Electric Demand Power '[W'](Hourly) ]]/1000</f>
        <v>8.4200873071931444</v>
      </c>
    </row>
    <row r="27" spans="1:3" x14ac:dyDescent="0.25">
      <c r="A27" s="9" t="s">
        <v>26</v>
      </c>
      <c r="B27" s="12">
        <v>8402.2963666815995</v>
      </c>
      <c r="C27">
        <f>SAFADModel_final_000029[[#This Row],[Whole Building:Facility Total Electric Demand Power '[W'](Hourly) ]]/1000</f>
        <v>8.4022963666815986</v>
      </c>
    </row>
    <row r="28" spans="1:3" x14ac:dyDescent="0.25">
      <c r="A28" s="9" t="s">
        <v>27</v>
      </c>
      <c r="B28" s="12">
        <v>8383.7497846242804</v>
      </c>
      <c r="C28">
        <f>SAFADModel_final_000029[[#This Row],[Whole Building:Facility Total Electric Demand Power '[W'](Hourly) ]]/1000</f>
        <v>8.3837497846242801</v>
      </c>
    </row>
    <row r="29" spans="1:3" x14ac:dyDescent="0.25">
      <c r="A29" s="9" t="s">
        <v>28</v>
      </c>
      <c r="B29" s="12">
        <v>8380.7615824823006</v>
      </c>
      <c r="C29">
        <f>SAFADModel_final_000029[[#This Row],[Whole Building:Facility Total Electric Demand Power '[W'](Hourly) ]]/1000</f>
        <v>8.3807615824823003</v>
      </c>
    </row>
    <row r="30" spans="1:3" x14ac:dyDescent="0.25">
      <c r="A30" s="9" t="s">
        <v>29</v>
      </c>
      <c r="B30" s="12">
        <v>8377.6980127897205</v>
      </c>
      <c r="C30">
        <f>SAFADModel_final_000029[[#This Row],[Whole Building:Facility Total Electric Demand Power '[W'](Hourly) ]]/1000</f>
        <v>8.37769801278972</v>
      </c>
    </row>
    <row r="31" spans="1:3" x14ac:dyDescent="0.25">
      <c r="A31" s="9" t="s">
        <v>30</v>
      </c>
      <c r="B31" s="12">
        <v>8375.5578030835077</v>
      </c>
      <c r="C31">
        <f>SAFADModel_final_000029[[#This Row],[Whole Building:Facility Total Electric Demand Power '[W'](Hourly) ]]/1000</f>
        <v>8.3755578030835078</v>
      </c>
    </row>
    <row r="32" spans="1:3" x14ac:dyDescent="0.25">
      <c r="A32" s="9" t="s">
        <v>31</v>
      </c>
      <c r="B32" s="12">
        <v>8376.533268931651</v>
      </c>
      <c r="C32">
        <f>SAFADModel_final_000029[[#This Row],[Whole Building:Facility Total Electric Demand Power '[W'](Hourly) ]]/1000</f>
        <v>8.3765332689316505</v>
      </c>
    </row>
    <row r="33" spans="1:3" x14ac:dyDescent="0.25">
      <c r="A33" s="9" t="s">
        <v>32</v>
      </c>
      <c r="B33" s="12">
        <v>20450.953419513866</v>
      </c>
      <c r="C33">
        <f>SAFADModel_final_000029[[#This Row],[Whole Building:Facility Total Electric Demand Power '[W'](Hourly) ]]/1000</f>
        <v>20.450953419513866</v>
      </c>
    </row>
    <row r="34" spans="1:3" x14ac:dyDescent="0.25">
      <c r="A34" s="9" t="s">
        <v>33</v>
      </c>
      <c r="B34" s="12">
        <v>91787.402259836133</v>
      </c>
      <c r="C34">
        <f>SAFADModel_final_000029[[#This Row],[Whole Building:Facility Total Electric Demand Power '[W'](Hourly) ]]/1000</f>
        <v>91.787402259836128</v>
      </c>
    </row>
    <row r="35" spans="1:3" x14ac:dyDescent="0.25">
      <c r="A35" s="9" t="s">
        <v>34</v>
      </c>
      <c r="B35" s="12">
        <v>130784.16720277368</v>
      </c>
      <c r="C35">
        <f>SAFADModel_final_000029[[#This Row],[Whole Building:Facility Total Electric Demand Power '[W'](Hourly) ]]/1000</f>
        <v>130.78416720277369</v>
      </c>
    </row>
    <row r="36" spans="1:3" x14ac:dyDescent="0.25">
      <c r="A36" s="9" t="s">
        <v>35</v>
      </c>
      <c r="B36" s="12">
        <v>145947.62935936087</v>
      </c>
      <c r="C36">
        <f>SAFADModel_final_000029[[#This Row],[Whole Building:Facility Total Electric Demand Power '[W'](Hourly) ]]/1000</f>
        <v>145.94762935936086</v>
      </c>
    </row>
    <row r="37" spans="1:3" x14ac:dyDescent="0.25">
      <c r="A37" s="9" t="s">
        <v>36</v>
      </c>
      <c r="B37" s="12">
        <v>170322.14211122828</v>
      </c>
      <c r="C37">
        <f>SAFADModel_final_000029[[#This Row],[Whole Building:Facility Total Electric Demand Power '[W'](Hourly) ]]/1000</f>
        <v>170.32214211122829</v>
      </c>
    </row>
    <row r="38" spans="1:3" x14ac:dyDescent="0.25">
      <c r="A38" s="9" t="s">
        <v>37</v>
      </c>
      <c r="B38" s="12">
        <v>163368.14880759033</v>
      </c>
      <c r="C38">
        <f>SAFADModel_final_000029[[#This Row],[Whole Building:Facility Total Electric Demand Power '[W'](Hourly) ]]/1000</f>
        <v>163.36814880759033</v>
      </c>
    </row>
    <row r="39" spans="1:3" x14ac:dyDescent="0.25">
      <c r="A39" s="9" t="s">
        <v>38</v>
      </c>
      <c r="B39" s="12">
        <v>182409.20206386759</v>
      </c>
      <c r="C39">
        <f>SAFADModel_final_000029[[#This Row],[Whole Building:Facility Total Electric Demand Power '[W'](Hourly) ]]/1000</f>
        <v>182.40920206386758</v>
      </c>
    </row>
    <row r="40" spans="1:3" x14ac:dyDescent="0.25">
      <c r="A40" s="9" t="s">
        <v>39</v>
      </c>
      <c r="B40" s="12">
        <v>169302.81872877135</v>
      </c>
      <c r="C40">
        <f>SAFADModel_final_000029[[#This Row],[Whole Building:Facility Total Electric Demand Power '[W'](Hourly) ]]/1000</f>
        <v>169.30281872877134</v>
      </c>
    </row>
    <row r="41" spans="1:3" x14ac:dyDescent="0.25">
      <c r="A41" s="9" t="s">
        <v>40</v>
      </c>
      <c r="B41" s="12">
        <v>169710.79529239979</v>
      </c>
      <c r="C41">
        <f>SAFADModel_final_000029[[#This Row],[Whole Building:Facility Total Electric Demand Power '[W'](Hourly) ]]/1000</f>
        <v>169.71079529239981</v>
      </c>
    </row>
    <row r="42" spans="1:3" x14ac:dyDescent="0.25">
      <c r="A42" s="9" t="s">
        <v>41</v>
      </c>
      <c r="B42" s="12">
        <v>143552.71780327486</v>
      </c>
      <c r="C42">
        <f>SAFADModel_final_000029[[#This Row],[Whole Building:Facility Total Electric Demand Power '[W'](Hourly) ]]/1000</f>
        <v>143.55271780327487</v>
      </c>
    </row>
    <row r="43" spans="1:3" x14ac:dyDescent="0.25">
      <c r="A43" s="9" t="s">
        <v>42</v>
      </c>
      <c r="B43" s="12">
        <v>109103.47828617894</v>
      </c>
      <c r="C43">
        <f>SAFADModel_final_000029[[#This Row],[Whole Building:Facility Total Electric Demand Power '[W'](Hourly) ]]/1000</f>
        <v>109.10347828617894</v>
      </c>
    </row>
    <row r="44" spans="1:3" x14ac:dyDescent="0.25">
      <c r="A44" s="9" t="s">
        <v>43</v>
      </c>
      <c r="B44" s="12">
        <v>73694.513870629191</v>
      </c>
      <c r="C44">
        <f>SAFADModel_final_000029[[#This Row],[Whole Building:Facility Total Electric Demand Power '[W'](Hourly) ]]/1000</f>
        <v>73.694513870629194</v>
      </c>
    </row>
    <row r="45" spans="1:3" x14ac:dyDescent="0.25">
      <c r="A45" s="9" t="s">
        <v>44</v>
      </c>
      <c r="B45" s="12">
        <v>43339.337963836726</v>
      </c>
      <c r="C45">
        <f>SAFADModel_final_000029[[#This Row],[Whole Building:Facility Total Electric Demand Power '[W'](Hourly) ]]/1000</f>
        <v>43.339337963836726</v>
      </c>
    </row>
    <row r="46" spans="1:3" x14ac:dyDescent="0.25">
      <c r="A46" s="9" t="s">
        <v>45</v>
      </c>
      <c r="B46" s="12">
        <v>8547.8539231554187</v>
      </c>
      <c r="C46">
        <f>SAFADModel_final_000029[[#This Row],[Whole Building:Facility Total Electric Demand Power '[W'](Hourly) ]]/1000</f>
        <v>8.5478539231554187</v>
      </c>
    </row>
    <row r="47" spans="1:3" x14ac:dyDescent="0.25">
      <c r="A47" s="9" t="s">
        <v>46</v>
      </c>
      <c r="B47" s="12">
        <v>8483.9482522493199</v>
      </c>
      <c r="C47">
        <f>SAFADModel_final_000029[[#This Row],[Whole Building:Facility Total Electric Demand Power '[W'](Hourly) ]]/1000</f>
        <v>8.4839482522493199</v>
      </c>
    </row>
    <row r="48" spans="1:3" x14ac:dyDescent="0.25">
      <c r="A48" s="9" t="s">
        <v>47</v>
      </c>
      <c r="B48" s="12">
        <v>8430.1853744092878</v>
      </c>
      <c r="C48">
        <f>SAFADModel_final_000029[[#This Row],[Whole Building:Facility Total Electric Demand Power '[W'](Hourly) ]]/1000</f>
        <v>8.4301853744092874</v>
      </c>
    </row>
    <row r="49" spans="1:3" x14ac:dyDescent="0.25">
      <c r="A49" s="9" t="s">
        <v>48</v>
      </c>
      <c r="B49" s="12">
        <v>8378.6307214626668</v>
      </c>
      <c r="C49">
        <f>SAFADModel_final_000029[[#This Row],[Whole Building:Facility Total Electric Demand Power '[W'](Hourly) ]]/1000</f>
        <v>8.3786307214626667</v>
      </c>
    </row>
    <row r="50" spans="1:3" x14ac:dyDescent="0.25">
      <c r="A50" s="9" t="s">
        <v>49</v>
      </c>
      <c r="B50" s="12">
        <v>8328.7216583902427</v>
      </c>
      <c r="C50">
        <f>SAFADModel_final_000029[[#This Row],[Whole Building:Facility Total Electric Demand Power '[W'](Hourly) ]]/1000</f>
        <v>8.3287216583902435</v>
      </c>
    </row>
    <row r="51" spans="1:3" x14ac:dyDescent="0.25">
      <c r="A51" s="9" t="s">
        <v>50</v>
      </c>
      <c r="B51" s="12">
        <v>8285.5755551237053</v>
      </c>
      <c r="C51">
        <f>SAFADModel_final_000029[[#This Row],[Whole Building:Facility Total Electric Demand Power '[W'](Hourly) ]]/1000</f>
        <v>8.2855755551237049</v>
      </c>
    </row>
    <row r="52" spans="1:3" x14ac:dyDescent="0.25">
      <c r="A52" s="9" t="s">
        <v>51</v>
      </c>
      <c r="B52" s="12">
        <v>8237.2138731434898</v>
      </c>
      <c r="C52">
        <f>SAFADModel_final_000029[[#This Row],[Whole Building:Facility Total Electric Demand Power '[W'](Hourly) ]]/1000</f>
        <v>8.2372138731434905</v>
      </c>
    </row>
    <row r="53" spans="1:3" x14ac:dyDescent="0.25">
      <c r="A53" s="9" t="s">
        <v>52</v>
      </c>
      <c r="B53" s="12">
        <v>8195.0779635987074</v>
      </c>
      <c r="C53">
        <f>SAFADModel_final_000029[[#This Row],[Whole Building:Facility Total Electric Demand Power '[W'](Hourly) ]]/1000</f>
        <v>8.1950779635987079</v>
      </c>
    </row>
    <row r="54" spans="1:3" x14ac:dyDescent="0.25">
      <c r="A54" s="9" t="s">
        <v>53</v>
      </c>
      <c r="B54" s="12">
        <v>8152.8305311743025</v>
      </c>
      <c r="C54">
        <f>SAFADModel_final_000029[[#This Row],[Whole Building:Facility Total Electric Demand Power '[W'](Hourly) ]]/1000</f>
        <v>8.1528305311743026</v>
      </c>
    </row>
    <row r="55" spans="1:3" x14ac:dyDescent="0.25">
      <c r="A55" s="9" t="s">
        <v>54</v>
      </c>
      <c r="B55" s="12">
        <v>8141.1118672559342</v>
      </c>
      <c r="C55">
        <f>SAFADModel_final_000029[[#This Row],[Whole Building:Facility Total Electric Demand Power '[W'](Hourly) ]]/1000</f>
        <v>8.1411118672559333</v>
      </c>
    </row>
    <row r="56" spans="1:3" x14ac:dyDescent="0.25">
      <c r="A56" s="9" t="s">
        <v>55</v>
      </c>
      <c r="B56" s="12">
        <v>8212.2292163313159</v>
      </c>
      <c r="C56">
        <f>SAFADModel_final_000029[[#This Row],[Whole Building:Facility Total Electric Demand Power '[W'](Hourly) ]]/1000</f>
        <v>8.2122292163313162</v>
      </c>
    </row>
    <row r="57" spans="1:3" x14ac:dyDescent="0.25">
      <c r="A57" s="9" t="s">
        <v>56</v>
      </c>
      <c r="B57" s="12">
        <v>24308.963245473642</v>
      </c>
      <c r="C57">
        <f>SAFADModel_final_000029[[#This Row],[Whole Building:Facility Total Electric Demand Power '[W'](Hourly) ]]/1000</f>
        <v>24.308963245473642</v>
      </c>
    </row>
    <row r="58" spans="1:3" x14ac:dyDescent="0.25">
      <c r="A58" s="9" t="s">
        <v>57</v>
      </c>
      <c r="B58" s="12">
        <v>74483.829489577227</v>
      </c>
      <c r="C58">
        <f>SAFADModel_final_000029[[#This Row],[Whole Building:Facility Total Electric Demand Power '[W'](Hourly) ]]/1000</f>
        <v>74.483829489577232</v>
      </c>
    </row>
    <row r="59" spans="1:3" x14ac:dyDescent="0.25">
      <c r="A59" s="9" t="s">
        <v>58</v>
      </c>
      <c r="B59" s="12">
        <v>117118.96579172771</v>
      </c>
      <c r="C59">
        <f>SAFADModel_final_000029[[#This Row],[Whole Building:Facility Total Electric Demand Power '[W'](Hourly) ]]/1000</f>
        <v>117.1189657917277</v>
      </c>
    </row>
    <row r="60" spans="1:3" x14ac:dyDescent="0.25">
      <c r="A60" s="9" t="s">
        <v>59</v>
      </c>
      <c r="B60" s="12">
        <v>148469.43045604078</v>
      </c>
      <c r="C60">
        <f>SAFADModel_final_000029[[#This Row],[Whole Building:Facility Total Electric Demand Power '[W'](Hourly) ]]/1000</f>
        <v>148.46943045604078</v>
      </c>
    </row>
    <row r="61" spans="1:3" x14ac:dyDescent="0.25">
      <c r="A61" s="9" t="s">
        <v>60</v>
      </c>
      <c r="B61" s="12">
        <v>181006.60096816093</v>
      </c>
      <c r="C61">
        <f>SAFADModel_final_000029[[#This Row],[Whole Building:Facility Total Electric Demand Power '[W'](Hourly) ]]/1000</f>
        <v>181.00660096816094</v>
      </c>
    </row>
    <row r="62" spans="1:3" x14ac:dyDescent="0.25">
      <c r="A62" s="9" t="s">
        <v>61</v>
      </c>
      <c r="B62" s="12">
        <v>180597.39591186176</v>
      </c>
      <c r="C62">
        <f>SAFADModel_final_000029[[#This Row],[Whole Building:Facility Total Electric Demand Power '[W'](Hourly) ]]/1000</f>
        <v>180.59739591186175</v>
      </c>
    </row>
    <row r="63" spans="1:3" x14ac:dyDescent="0.25">
      <c r="A63" s="9" t="s">
        <v>62</v>
      </c>
      <c r="B63" s="12">
        <v>174856.43649147195</v>
      </c>
      <c r="C63">
        <f>SAFADModel_final_000029[[#This Row],[Whole Building:Facility Total Electric Demand Power '[W'](Hourly) ]]/1000</f>
        <v>174.85643649147195</v>
      </c>
    </row>
    <row r="64" spans="1:3" x14ac:dyDescent="0.25">
      <c r="A64" s="9" t="s">
        <v>63</v>
      </c>
      <c r="B64" s="12">
        <v>181385.1402849337</v>
      </c>
      <c r="C64">
        <f>SAFADModel_final_000029[[#This Row],[Whole Building:Facility Total Electric Demand Power '[W'](Hourly) ]]/1000</f>
        <v>181.3851402849337</v>
      </c>
    </row>
    <row r="65" spans="1:3" x14ac:dyDescent="0.25">
      <c r="A65" s="9" t="s">
        <v>64</v>
      </c>
      <c r="B65" s="12">
        <v>154172.33198549226</v>
      </c>
      <c r="C65">
        <f>SAFADModel_final_000029[[#This Row],[Whole Building:Facility Total Electric Demand Power '[W'](Hourly) ]]/1000</f>
        <v>154.17233198549226</v>
      </c>
    </row>
    <row r="66" spans="1:3" x14ac:dyDescent="0.25">
      <c r="A66" s="9" t="s">
        <v>65</v>
      </c>
      <c r="B66" s="12">
        <v>85242.508257572001</v>
      </c>
      <c r="C66">
        <f>SAFADModel_final_000029[[#This Row],[Whole Building:Facility Total Electric Demand Power '[W'](Hourly) ]]/1000</f>
        <v>85.242508257571998</v>
      </c>
    </row>
    <row r="67" spans="1:3" x14ac:dyDescent="0.25">
      <c r="A67" s="9" t="s">
        <v>66</v>
      </c>
      <c r="B67" s="12">
        <v>51028.85920880187</v>
      </c>
      <c r="C67">
        <f>SAFADModel_final_000029[[#This Row],[Whole Building:Facility Total Electric Demand Power '[W'](Hourly) ]]/1000</f>
        <v>51.028859208801869</v>
      </c>
    </row>
    <row r="68" spans="1:3" x14ac:dyDescent="0.25">
      <c r="A68" s="9" t="s">
        <v>67</v>
      </c>
      <c r="B68" s="12">
        <v>22775.885755021311</v>
      </c>
      <c r="C68">
        <f>SAFADModel_final_000029[[#This Row],[Whole Building:Facility Total Electric Demand Power '[W'](Hourly) ]]/1000</f>
        <v>22.77588575502131</v>
      </c>
    </row>
    <row r="69" spans="1:3" x14ac:dyDescent="0.25">
      <c r="A69" s="9" t="s">
        <v>68</v>
      </c>
      <c r="B69" s="12">
        <v>9283.5902455928353</v>
      </c>
      <c r="C69">
        <f>SAFADModel_final_000029[[#This Row],[Whole Building:Facility Total Electric Demand Power '[W'](Hourly) ]]/1000</f>
        <v>9.2835902455928352</v>
      </c>
    </row>
    <row r="70" spans="1:3" x14ac:dyDescent="0.25">
      <c r="A70" s="9" t="s">
        <v>69</v>
      </c>
      <c r="B70" s="12">
        <v>8847.383809635885</v>
      </c>
      <c r="C70">
        <f>SAFADModel_final_000029[[#This Row],[Whole Building:Facility Total Electric Demand Power '[W'](Hourly) ]]/1000</f>
        <v>8.8473838096358843</v>
      </c>
    </row>
    <row r="71" spans="1:3" x14ac:dyDescent="0.25">
      <c r="A71" s="9" t="s">
        <v>70</v>
      </c>
      <c r="B71" s="12">
        <v>8408.6462775394903</v>
      </c>
      <c r="C71">
        <f>SAFADModel_final_000029[[#This Row],[Whole Building:Facility Total Electric Demand Power '[W'](Hourly) ]]/1000</f>
        <v>8.408646277539491</v>
      </c>
    </row>
    <row r="72" spans="1:3" x14ac:dyDescent="0.25">
      <c r="A72" s="9" t="s">
        <v>71</v>
      </c>
      <c r="B72" s="12">
        <v>8381.583654722599</v>
      </c>
      <c r="C72">
        <f>SAFADModel_final_000029[[#This Row],[Whole Building:Facility Total Electric Demand Power '[W'](Hourly) ]]/1000</f>
        <v>8.3815836547225988</v>
      </c>
    </row>
    <row r="73" spans="1:3" x14ac:dyDescent="0.25">
      <c r="A73" s="9" t="s">
        <v>72</v>
      </c>
      <c r="B73" s="12">
        <v>8354.3129891993158</v>
      </c>
      <c r="C73">
        <f>SAFADModel_final_000029[[#This Row],[Whole Building:Facility Total Electric Demand Power '[W'](Hourly) ]]/1000</f>
        <v>8.3543129891993164</v>
      </c>
    </row>
    <row r="74" spans="1:3" x14ac:dyDescent="0.25">
      <c r="A74" s="9" t="s">
        <v>73</v>
      </c>
      <c r="B74" s="12">
        <v>8327.7717986482003</v>
      </c>
      <c r="C74">
        <f>SAFADModel_final_000029[[#This Row],[Whole Building:Facility Total Electric Demand Power '[W'](Hourly) ]]/1000</f>
        <v>8.3277717986482003</v>
      </c>
    </row>
    <row r="75" spans="1:3" x14ac:dyDescent="0.25">
      <c r="A75" s="9" t="s">
        <v>74</v>
      </c>
      <c r="B75" s="12">
        <v>8299.2858342459513</v>
      </c>
      <c r="C75">
        <f>SAFADModel_final_000029[[#This Row],[Whole Building:Facility Total Electric Demand Power '[W'](Hourly) ]]/1000</f>
        <v>8.2992858342459517</v>
      </c>
    </row>
    <row r="76" spans="1:3" x14ac:dyDescent="0.25">
      <c r="A76" s="9" t="s">
        <v>75</v>
      </c>
      <c r="B76" s="12">
        <v>8268.310347271612</v>
      </c>
      <c r="C76">
        <f>SAFADModel_final_000029[[#This Row],[Whole Building:Facility Total Electric Demand Power '[W'](Hourly) ]]/1000</f>
        <v>8.268310347271612</v>
      </c>
    </row>
    <row r="77" spans="1:3" x14ac:dyDescent="0.25">
      <c r="A77" s="9" t="s">
        <v>76</v>
      </c>
      <c r="B77" s="12">
        <v>8235.7956907148036</v>
      </c>
      <c r="C77">
        <f>SAFADModel_final_000029[[#This Row],[Whole Building:Facility Total Electric Demand Power '[W'](Hourly) ]]/1000</f>
        <v>8.235795690714804</v>
      </c>
    </row>
    <row r="78" spans="1:3" x14ac:dyDescent="0.25">
      <c r="A78" s="9" t="s">
        <v>77</v>
      </c>
      <c r="B78" s="12">
        <v>8210.6405721646934</v>
      </c>
      <c r="C78">
        <f>SAFADModel_final_000029[[#This Row],[Whole Building:Facility Total Electric Demand Power '[W'](Hourly) ]]/1000</f>
        <v>8.210640572164694</v>
      </c>
    </row>
    <row r="79" spans="1:3" x14ac:dyDescent="0.25">
      <c r="A79" s="9" t="s">
        <v>78</v>
      </c>
      <c r="B79" s="12">
        <v>8200.4571598669936</v>
      </c>
      <c r="C79">
        <f>SAFADModel_final_000029[[#This Row],[Whole Building:Facility Total Electric Demand Power '[W'](Hourly) ]]/1000</f>
        <v>8.2004571598669944</v>
      </c>
    </row>
    <row r="80" spans="1:3" x14ac:dyDescent="0.25">
      <c r="A80" s="9" t="s">
        <v>79</v>
      </c>
      <c r="B80" s="12">
        <v>8266.942024269918</v>
      </c>
      <c r="C80">
        <f>SAFADModel_final_000029[[#This Row],[Whole Building:Facility Total Electric Demand Power '[W'](Hourly) ]]/1000</f>
        <v>8.2669420242699179</v>
      </c>
    </row>
    <row r="81" spans="1:3" x14ac:dyDescent="0.25">
      <c r="A81" s="9" t="s">
        <v>80</v>
      </c>
      <c r="B81" s="12">
        <v>22800.224624473918</v>
      </c>
      <c r="C81">
        <f>SAFADModel_final_000029[[#This Row],[Whole Building:Facility Total Electric Demand Power '[W'](Hourly) ]]/1000</f>
        <v>22.80022462447392</v>
      </c>
    </row>
    <row r="82" spans="1:3" x14ac:dyDescent="0.25">
      <c r="A82" s="9" t="s">
        <v>81</v>
      </c>
      <c r="B82" s="12">
        <v>110563.92200497939</v>
      </c>
      <c r="C82">
        <f>SAFADModel_final_000029[[#This Row],[Whole Building:Facility Total Electric Demand Power '[W'](Hourly) ]]/1000</f>
        <v>110.56392200497939</v>
      </c>
    </row>
    <row r="83" spans="1:3" x14ac:dyDescent="0.25">
      <c r="A83" s="9" t="s">
        <v>82</v>
      </c>
      <c r="B83" s="12">
        <v>150496.56386891703</v>
      </c>
      <c r="C83">
        <f>SAFADModel_final_000029[[#This Row],[Whole Building:Facility Total Electric Demand Power '[W'](Hourly) ]]/1000</f>
        <v>150.49656386891704</v>
      </c>
    </row>
    <row r="84" spans="1:3" x14ac:dyDescent="0.25">
      <c r="A84" s="9" t="s">
        <v>83</v>
      </c>
      <c r="B84" s="12">
        <v>169964.34338327069</v>
      </c>
      <c r="C84">
        <f>SAFADModel_final_000029[[#This Row],[Whole Building:Facility Total Electric Demand Power '[W'](Hourly) ]]/1000</f>
        <v>169.96434338327069</v>
      </c>
    </row>
    <row r="85" spans="1:3" x14ac:dyDescent="0.25">
      <c r="A85" s="9" t="s">
        <v>84</v>
      </c>
      <c r="B85" s="12">
        <v>169662.60793243334</v>
      </c>
      <c r="C85">
        <f>SAFADModel_final_000029[[#This Row],[Whole Building:Facility Total Electric Demand Power '[W'](Hourly) ]]/1000</f>
        <v>169.66260793243333</v>
      </c>
    </row>
    <row r="86" spans="1:3" x14ac:dyDescent="0.25">
      <c r="A86" s="9" t="s">
        <v>85</v>
      </c>
      <c r="B86" s="12">
        <v>170582.29238496046</v>
      </c>
      <c r="C86">
        <f>SAFADModel_final_000029[[#This Row],[Whole Building:Facility Total Electric Demand Power '[W'](Hourly) ]]/1000</f>
        <v>170.58229238496045</v>
      </c>
    </row>
    <row r="87" spans="1:3" x14ac:dyDescent="0.25">
      <c r="A87" s="9" t="s">
        <v>86</v>
      </c>
      <c r="B87" s="12">
        <v>182484.07312923871</v>
      </c>
      <c r="C87">
        <f>SAFADModel_final_000029[[#This Row],[Whole Building:Facility Total Electric Demand Power '[W'](Hourly) ]]/1000</f>
        <v>182.48407312923871</v>
      </c>
    </row>
    <row r="88" spans="1:3" x14ac:dyDescent="0.25">
      <c r="A88" s="9" t="s">
        <v>87</v>
      </c>
      <c r="B88" s="12">
        <v>184390.19211485781</v>
      </c>
      <c r="C88">
        <f>SAFADModel_final_000029[[#This Row],[Whole Building:Facility Total Electric Demand Power '[W'](Hourly) ]]/1000</f>
        <v>184.39019211485783</v>
      </c>
    </row>
    <row r="89" spans="1:3" x14ac:dyDescent="0.25">
      <c r="A89" s="9" t="s">
        <v>88</v>
      </c>
      <c r="B89" s="12">
        <v>186671.6828115957</v>
      </c>
      <c r="C89">
        <f>SAFADModel_final_000029[[#This Row],[Whole Building:Facility Total Electric Demand Power '[W'](Hourly) ]]/1000</f>
        <v>186.6716828115957</v>
      </c>
    </row>
    <row r="90" spans="1:3" x14ac:dyDescent="0.25">
      <c r="A90" s="9" t="s">
        <v>89</v>
      </c>
      <c r="B90" s="12">
        <v>172776.44558606719</v>
      </c>
      <c r="C90">
        <f>SAFADModel_final_000029[[#This Row],[Whole Building:Facility Total Electric Demand Power '[W'](Hourly) ]]/1000</f>
        <v>172.77644558606718</v>
      </c>
    </row>
    <row r="91" spans="1:3" x14ac:dyDescent="0.25">
      <c r="A91" s="9" t="s">
        <v>90</v>
      </c>
      <c r="B91" s="12">
        <v>86797.591082722225</v>
      </c>
      <c r="C91">
        <f>SAFADModel_final_000029[[#This Row],[Whole Building:Facility Total Electric Demand Power '[W'](Hourly) ]]/1000</f>
        <v>86.797591082722221</v>
      </c>
    </row>
    <row r="92" spans="1:3" x14ac:dyDescent="0.25">
      <c r="A92" s="9" t="s">
        <v>91</v>
      </c>
      <c r="B92" s="12">
        <v>63313.750433596237</v>
      </c>
      <c r="C92">
        <f>SAFADModel_final_000029[[#This Row],[Whole Building:Facility Total Electric Demand Power '[W'](Hourly) ]]/1000</f>
        <v>63.313750433596233</v>
      </c>
    </row>
    <row r="93" spans="1:3" x14ac:dyDescent="0.25">
      <c r="A93" s="9" t="s">
        <v>92</v>
      </c>
      <c r="B93" s="12">
        <v>46135.695210317797</v>
      </c>
      <c r="C93">
        <f>SAFADModel_final_000029[[#This Row],[Whole Building:Facility Total Electric Demand Power '[W'](Hourly) ]]/1000</f>
        <v>46.135695210317799</v>
      </c>
    </row>
    <row r="94" spans="1:3" x14ac:dyDescent="0.25">
      <c r="A94" s="9" t="s">
        <v>93</v>
      </c>
      <c r="B94" s="12">
        <v>8445.5625503731371</v>
      </c>
      <c r="C94">
        <f>SAFADModel_final_000029[[#This Row],[Whole Building:Facility Total Electric Demand Power '[W'](Hourly) ]]/1000</f>
        <v>8.445562550373138</v>
      </c>
    </row>
    <row r="95" spans="1:3" x14ac:dyDescent="0.25">
      <c r="A95" s="9" t="s">
        <v>94</v>
      </c>
      <c r="B95" s="12">
        <v>8421.4166166466457</v>
      </c>
      <c r="C95">
        <f>SAFADModel_final_000029[[#This Row],[Whole Building:Facility Total Electric Demand Power '[W'](Hourly) ]]/1000</f>
        <v>8.4214166166466455</v>
      </c>
    </row>
    <row r="96" spans="1:3" x14ac:dyDescent="0.25">
      <c r="A96" s="9" t="s">
        <v>95</v>
      </c>
      <c r="B96" s="12">
        <v>8391.7995001445906</v>
      </c>
      <c r="C96">
        <f>SAFADModel_final_000029[[#This Row],[Whole Building:Facility Total Electric Demand Power '[W'](Hourly) ]]/1000</f>
        <v>8.3917995001445913</v>
      </c>
    </row>
    <row r="97" spans="1:3" x14ac:dyDescent="0.25">
      <c r="A97" s="9" t="s">
        <v>96</v>
      </c>
      <c r="B97" s="12">
        <v>8368.2740242767522</v>
      </c>
      <c r="C97">
        <f>SAFADModel_final_000029[[#This Row],[Whole Building:Facility Total Electric Demand Power '[W'](Hourly) ]]/1000</f>
        <v>8.3682740242767526</v>
      </c>
    </row>
    <row r="98" spans="1:3" x14ac:dyDescent="0.25">
      <c r="A98" s="9" t="s">
        <v>97</v>
      </c>
      <c r="B98" s="12">
        <v>8364.6323186101727</v>
      </c>
      <c r="C98">
        <f>SAFADModel_final_000029[[#This Row],[Whole Building:Facility Total Electric Demand Power '[W'](Hourly) ]]/1000</f>
        <v>8.3646323186101732</v>
      </c>
    </row>
    <row r="99" spans="1:3" x14ac:dyDescent="0.25">
      <c r="A99" s="9" t="s">
        <v>98</v>
      </c>
      <c r="B99" s="12">
        <v>8360.9327338840376</v>
      </c>
      <c r="C99">
        <f>SAFADModel_final_000029[[#This Row],[Whole Building:Facility Total Electric Demand Power '[W'](Hourly) ]]/1000</f>
        <v>8.360932733884038</v>
      </c>
    </row>
    <row r="100" spans="1:3" x14ac:dyDescent="0.25">
      <c r="A100" s="9" t="s">
        <v>99</v>
      </c>
      <c r="B100" s="12">
        <v>8341.3015913765903</v>
      </c>
      <c r="C100">
        <f>SAFADModel_final_000029[[#This Row],[Whole Building:Facility Total Electric Demand Power '[W'](Hourly) ]]/1000</f>
        <v>8.34130159137659</v>
      </c>
    </row>
    <row r="101" spans="1:3" x14ac:dyDescent="0.25">
      <c r="A101" s="9" t="s">
        <v>100</v>
      </c>
      <c r="B101" s="12">
        <v>8294.543812732225</v>
      </c>
      <c r="C101">
        <f>SAFADModel_final_000029[[#This Row],[Whole Building:Facility Total Electric Demand Power '[W'](Hourly) ]]/1000</f>
        <v>8.2945438127322255</v>
      </c>
    </row>
    <row r="102" spans="1:3" x14ac:dyDescent="0.25">
      <c r="A102" s="9" t="s">
        <v>101</v>
      </c>
      <c r="B102" s="12">
        <v>8241.5473832961343</v>
      </c>
      <c r="C102">
        <f>SAFADModel_final_000029[[#This Row],[Whole Building:Facility Total Electric Demand Power '[W'](Hourly) ]]/1000</f>
        <v>8.241547383296135</v>
      </c>
    </row>
    <row r="103" spans="1:3" x14ac:dyDescent="0.25">
      <c r="A103" s="9" t="s">
        <v>102</v>
      </c>
      <c r="B103" s="12">
        <v>8220.145764328623</v>
      </c>
      <c r="C103">
        <f>SAFADModel_final_000029[[#This Row],[Whole Building:Facility Total Electric Demand Power '[W'](Hourly) ]]/1000</f>
        <v>8.2201457643286222</v>
      </c>
    </row>
    <row r="104" spans="1:3" x14ac:dyDescent="0.25">
      <c r="A104" s="9" t="s">
        <v>103</v>
      </c>
      <c r="B104" s="12">
        <v>8258.5886645994196</v>
      </c>
      <c r="C104">
        <f>SAFADModel_final_000029[[#This Row],[Whole Building:Facility Total Electric Demand Power '[W'](Hourly) ]]/1000</f>
        <v>8.2585886645994204</v>
      </c>
    </row>
    <row r="105" spans="1:3" x14ac:dyDescent="0.25">
      <c r="A105" s="9" t="s">
        <v>104</v>
      </c>
      <c r="B105" s="12">
        <v>27990.383838568465</v>
      </c>
      <c r="C105">
        <f>SAFADModel_final_000029[[#This Row],[Whole Building:Facility Total Electric Demand Power '[W'](Hourly) ]]/1000</f>
        <v>27.990383838568466</v>
      </c>
    </row>
    <row r="106" spans="1:3" x14ac:dyDescent="0.25">
      <c r="A106" s="9" t="s">
        <v>105</v>
      </c>
      <c r="B106" s="12">
        <v>81652.783452232849</v>
      </c>
      <c r="C106">
        <f>SAFADModel_final_000029[[#This Row],[Whole Building:Facility Total Electric Demand Power '[W'](Hourly) ]]/1000</f>
        <v>81.652783452232853</v>
      </c>
    </row>
    <row r="107" spans="1:3" x14ac:dyDescent="0.25">
      <c r="A107" s="9" t="s">
        <v>106</v>
      </c>
      <c r="B107" s="12">
        <v>152166.34913056609</v>
      </c>
      <c r="C107">
        <f>SAFADModel_final_000029[[#This Row],[Whole Building:Facility Total Electric Demand Power '[W'](Hourly) ]]/1000</f>
        <v>152.16634913056609</v>
      </c>
    </row>
    <row r="108" spans="1:3" x14ac:dyDescent="0.25">
      <c r="A108" s="9" t="s">
        <v>107</v>
      </c>
      <c r="B108" s="12">
        <v>154144.76327513982</v>
      </c>
      <c r="C108">
        <f>SAFADModel_final_000029[[#This Row],[Whole Building:Facility Total Electric Demand Power '[W'](Hourly) ]]/1000</f>
        <v>154.14476327513981</v>
      </c>
    </row>
    <row r="109" spans="1:3" x14ac:dyDescent="0.25">
      <c r="A109" s="9" t="s">
        <v>108</v>
      </c>
      <c r="B109" s="12">
        <v>157628.20536522285</v>
      </c>
      <c r="C109">
        <f>SAFADModel_final_000029[[#This Row],[Whole Building:Facility Total Electric Demand Power '[W'](Hourly) ]]/1000</f>
        <v>157.62820536522284</v>
      </c>
    </row>
    <row r="110" spans="1:3" x14ac:dyDescent="0.25">
      <c r="A110" s="9" t="s">
        <v>109</v>
      </c>
      <c r="B110" s="12">
        <v>165435.79803700317</v>
      </c>
      <c r="C110">
        <f>SAFADModel_final_000029[[#This Row],[Whole Building:Facility Total Electric Demand Power '[W'](Hourly) ]]/1000</f>
        <v>165.43579803700317</v>
      </c>
    </row>
    <row r="111" spans="1:3" x14ac:dyDescent="0.25">
      <c r="A111" s="9" t="s">
        <v>110</v>
      </c>
      <c r="B111" s="12">
        <v>170938.09682562042</v>
      </c>
      <c r="C111">
        <f>SAFADModel_final_000029[[#This Row],[Whole Building:Facility Total Electric Demand Power '[W'](Hourly) ]]/1000</f>
        <v>170.93809682562042</v>
      </c>
    </row>
    <row r="112" spans="1:3" x14ac:dyDescent="0.25">
      <c r="A112" s="9" t="s">
        <v>111</v>
      </c>
      <c r="B112" s="12">
        <v>153907.21548697838</v>
      </c>
      <c r="C112">
        <f>SAFADModel_final_000029[[#This Row],[Whole Building:Facility Total Electric Demand Power '[W'](Hourly) ]]/1000</f>
        <v>153.90721548697837</v>
      </c>
    </row>
    <row r="113" spans="1:3" x14ac:dyDescent="0.25">
      <c r="A113" s="9" t="s">
        <v>112</v>
      </c>
      <c r="B113" s="12">
        <v>136075.87602745448</v>
      </c>
      <c r="C113">
        <f>SAFADModel_final_000029[[#This Row],[Whole Building:Facility Total Electric Demand Power '[W'](Hourly) ]]/1000</f>
        <v>136.07587602745448</v>
      </c>
    </row>
    <row r="114" spans="1:3" x14ac:dyDescent="0.25">
      <c r="A114" s="9" t="s">
        <v>113</v>
      </c>
      <c r="B114" s="12">
        <v>128084.1376223027</v>
      </c>
      <c r="C114">
        <f>SAFADModel_final_000029[[#This Row],[Whole Building:Facility Total Electric Demand Power '[W'](Hourly) ]]/1000</f>
        <v>128.08413762230271</v>
      </c>
    </row>
    <row r="115" spans="1:3" x14ac:dyDescent="0.25">
      <c r="A115" s="9" t="s">
        <v>114</v>
      </c>
      <c r="B115" s="12">
        <v>54919.624818993681</v>
      </c>
      <c r="C115">
        <f>SAFADModel_final_000029[[#This Row],[Whole Building:Facility Total Electric Demand Power '[W'](Hourly) ]]/1000</f>
        <v>54.919624818993682</v>
      </c>
    </row>
    <row r="116" spans="1:3" x14ac:dyDescent="0.25">
      <c r="A116" s="9" t="s">
        <v>115</v>
      </c>
      <c r="B116" s="12">
        <v>29460.960282357741</v>
      </c>
      <c r="C116">
        <f>SAFADModel_final_000029[[#This Row],[Whole Building:Facility Total Electric Demand Power '[W'](Hourly) ]]/1000</f>
        <v>29.460960282357739</v>
      </c>
    </row>
    <row r="117" spans="1:3" x14ac:dyDescent="0.25">
      <c r="A117" s="9" t="s">
        <v>116</v>
      </c>
      <c r="B117" s="12">
        <v>18720.061939323368</v>
      </c>
      <c r="C117">
        <f>SAFADModel_final_000029[[#This Row],[Whole Building:Facility Total Electric Demand Power '[W'](Hourly) ]]/1000</f>
        <v>18.720061939323369</v>
      </c>
    </row>
    <row r="118" spans="1:3" x14ac:dyDescent="0.25">
      <c r="A118" s="9" t="s">
        <v>117</v>
      </c>
      <c r="B118" s="12">
        <v>13563.849229954998</v>
      </c>
      <c r="C118">
        <f>SAFADModel_final_000029[[#This Row],[Whole Building:Facility Total Electric Demand Power '[W'](Hourly) ]]/1000</f>
        <v>13.563849229954998</v>
      </c>
    </row>
    <row r="119" spans="1:3" x14ac:dyDescent="0.25">
      <c r="A119" s="9" t="s">
        <v>118</v>
      </c>
      <c r="B119" s="12">
        <v>8422.2266711875418</v>
      </c>
      <c r="C119">
        <f>SAFADModel_final_000029[[#This Row],[Whole Building:Facility Total Electric Demand Power '[W'](Hourly) ]]/1000</f>
        <v>8.4222266711875413</v>
      </c>
    </row>
    <row r="120" spans="1:3" x14ac:dyDescent="0.25">
      <c r="A120" s="9" t="s">
        <v>119</v>
      </c>
      <c r="B120" s="12">
        <v>8396.3526571963284</v>
      </c>
      <c r="C120">
        <f>SAFADModel_final_000029[[#This Row],[Whole Building:Facility Total Electric Demand Power '[W'](Hourly) ]]/1000</f>
        <v>8.3963526571963278</v>
      </c>
    </row>
    <row r="121" spans="1:3" x14ac:dyDescent="0.25">
      <c r="A121" s="9" t="s">
        <v>120</v>
      </c>
      <c r="B121" s="12">
        <v>8375.7224644213056</v>
      </c>
      <c r="C121">
        <f>SAFADModel_final_000029[[#This Row],[Whole Building:Facility Total Electric Demand Power '[W'](Hourly) ]]/1000</f>
        <v>8.3757224644213064</v>
      </c>
    </row>
    <row r="122" spans="1:3" x14ac:dyDescent="0.25">
      <c r="A122" s="9" t="s">
        <v>533</v>
      </c>
      <c r="B122" s="12">
        <v>8364.9877513530282</v>
      </c>
      <c r="C122">
        <f>SAFADModel_final_000029[[#This Row],[Whole Building:Facility Total Electric Demand Power '[W'](Hourly) ]]/1000</f>
        <v>8.3649877513530289</v>
      </c>
    </row>
    <row r="123" spans="1:3" x14ac:dyDescent="0.25">
      <c r="A123" s="9" t="s">
        <v>534</v>
      </c>
      <c r="B123" s="12">
        <v>8357.6690992702479</v>
      </c>
      <c r="C123">
        <f>SAFADModel_final_000029[[#This Row],[Whole Building:Facility Total Electric Demand Power '[W'](Hourly) ]]/1000</f>
        <v>8.3576690992702485</v>
      </c>
    </row>
    <row r="124" spans="1:3" x14ac:dyDescent="0.25">
      <c r="A124" s="9" t="s">
        <v>535</v>
      </c>
      <c r="B124" s="12">
        <v>8332.7608774900127</v>
      </c>
      <c r="C124">
        <f>SAFADModel_final_000029[[#This Row],[Whole Building:Facility Total Electric Demand Power '[W'](Hourly) ]]/1000</f>
        <v>8.3327608774900135</v>
      </c>
    </row>
    <row r="125" spans="1:3" x14ac:dyDescent="0.25">
      <c r="A125" s="9" t="s">
        <v>536</v>
      </c>
      <c r="B125" s="12">
        <v>8276.7828399788195</v>
      </c>
      <c r="C125">
        <f>SAFADModel_final_000029[[#This Row],[Whole Building:Facility Total Electric Demand Power '[W'](Hourly) ]]/1000</f>
        <v>8.2767828399788197</v>
      </c>
    </row>
    <row r="126" spans="1:3" x14ac:dyDescent="0.25">
      <c r="A126" s="9" t="s">
        <v>537</v>
      </c>
      <c r="B126" s="12">
        <v>8204.0801206600172</v>
      </c>
      <c r="C126">
        <f>SAFADModel_final_000029[[#This Row],[Whole Building:Facility Total Electric Demand Power '[W'](Hourly) ]]/1000</f>
        <v>8.2040801206600165</v>
      </c>
    </row>
    <row r="127" spans="1:3" x14ac:dyDescent="0.25">
      <c r="A127" s="9" t="s">
        <v>538</v>
      </c>
      <c r="B127" s="12">
        <v>8161.7332326004844</v>
      </c>
      <c r="C127">
        <f>SAFADModel_final_000029[[#This Row],[Whole Building:Facility Total Electric Demand Power '[W'](Hourly) ]]/1000</f>
        <v>8.1617332326004846</v>
      </c>
    </row>
    <row r="128" spans="1:3" x14ac:dyDescent="0.25">
      <c r="A128" s="9" t="s">
        <v>539</v>
      </c>
      <c r="B128" s="12">
        <v>8162.9980309055582</v>
      </c>
      <c r="C128">
        <f>SAFADModel_final_000029[[#This Row],[Whole Building:Facility Total Electric Demand Power '[W'](Hourly) ]]/1000</f>
        <v>8.162998030905559</v>
      </c>
    </row>
    <row r="129" spans="1:3" x14ac:dyDescent="0.25">
      <c r="A129" s="9" t="s">
        <v>540</v>
      </c>
      <c r="B129" s="12">
        <v>8190.6514846842038</v>
      </c>
      <c r="C129">
        <f>SAFADModel_final_000029[[#This Row],[Whole Building:Facility Total Electric Demand Power '[W'](Hourly) ]]/1000</f>
        <v>8.1906514846842029</v>
      </c>
    </row>
    <row r="130" spans="1:3" x14ac:dyDescent="0.25">
      <c r="A130" s="9" t="s">
        <v>541</v>
      </c>
      <c r="B130" s="12">
        <v>34485.684096773635</v>
      </c>
      <c r="C130">
        <f>SAFADModel_final_000029[[#This Row],[Whole Building:Facility Total Electric Demand Power '[W'](Hourly) ]]/1000</f>
        <v>34.485684096773632</v>
      </c>
    </row>
    <row r="131" spans="1:3" x14ac:dyDescent="0.25">
      <c r="A131" s="9" t="s">
        <v>542</v>
      </c>
      <c r="B131" s="12">
        <v>47837.44136761281</v>
      </c>
      <c r="C131">
        <f>SAFADModel_final_000029[[#This Row],[Whole Building:Facility Total Electric Demand Power '[W'](Hourly) ]]/1000</f>
        <v>47.837441367612811</v>
      </c>
    </row>
    <row r="132" spans="1:3" x14ac:dyDescent="0.25">
      <c r="A132" s="9" t="s">
        <v>543</v>
      </c>
      <c r="B132" s="12">
        <v>56047.810556643926</v>
      </c>
      <c r="C132">
        <f>SAFADModel_final_000029[[#This Row],[Whole Building:Facility Total Electric Demand Power '[W'](Hourly) ]]/1000</f>
        <v>56.047810556643924</v>
      </c>
    </row>
    <row r="133" spans="1:3" x14ac:dyDescent="0.25">
      <c r="A133" s="9" t="s">
        <v>544</v>
      </c>
      <c r="B133" s="12">
        <v>50482.689608786393</v>
      </c>
      <c r="C133">
        <f>SAFADModel_final_000029[[#This Row],[Whole Building:Facility Total Electric Demand Power '[W'](Hourly) ]]/1000</f>
        <v>50.482689608786394</v>
      </c>
    </row>
    <row r="134" spans="1:3" x14ac:dyDescent="0.25">
      <c r="A134" s="9" t="s">
        <v>545</v>
      </c>
      <c r="B134" s="12">
        <v>57107.615349707579</v>
      </c>
      <c r="C134">
        <f>SAFADModel_final_000029[[#This Row],[Whole Building:Facility Total Electric Demand Power '[W'](Hourly) ]]/1000</f>
        <v>57.107615349707579</v>
      </c>
    </row>
    <row r="135" spans="1:3" x14ac:dyDescent="0.25">
      <c r="A135" s="9" t="s">
        <v>546</v>
      </c>
      <c r="B135" s="12">
        <v>53865.264039226859</v>
      </c>
      <c r="C135">
        <f>SAFADModel_final_000029[[#This Row],[Whole Building:Facility Total Electric Demand Power '[W'](Hourly) ]]/1000</f>
        <v>53.865264039226858</v>
      </c>
    </row>
    <row r="136" spans="1:3" x14ac:dyDescent="0.25">
      <c r="A136" s="9" t="s">
        <v>547</v>
      </c>
      <c r="B136" s="12">
        <v>55872.142373584349</v>
      </c>
      <c r="C136">
        <f>SAFADModel_final_000029[[#This Row],[Whole Building:Facility Total Electric Demand Power '[W'](Hourly) ]]/1000</f>
        <v>55.872142373584346</v>
      </c>
    </row>
    <row r="137" spans="1:3" x14ac:dyDescent="0.25">
      <c r="A137" s="9" t="s">
        <v>548</v>
      </c>
      <c r="B137" s="12">
        <v>50930.621741676245</v>
      </c>
      <c r="C137">
        <f>SAFADModel_final_000029[[#This Row],[Whole Building:Facility Total Electric Demand Power '[W'](Hourly) ]]/1000</f>
        <v>50.930621741676248</v>
      </c>
    </row>
    <row r="138" spans="1:3" x14ac:dyDescent="0.25">
      <c r="A138" s="9" t="s">
        <v>549</v>
      </c>
      <c r="B138" s="12">
        <v>42955.97517519004</v>
      </c>
      <c r="C138">
        <f>SAFADModel_final_000029[[#This Row],[Whole Building:Facility Total Electric Demand Power '[W'](Hourly) ]]/1000</f>
        <v>42.955975175190041</v>
      </c>
    </row>
    <row r="139" spans="1:3" x14ac:dyDescent="0.25">
      <c r="A139" s="9" t="s">
        <v>550</v>
      </c>
      <c r="B139" s="12">
        <v>37310.297976624672</v>
      </c>
      <c r="C139">
        <f>SAFADModel_final_000029[[#This Row],[Whole Building:Facility Total Electric Demand Power '[W'](Hourly) ]]/1000</f>
        <v>37.310297976624675</v>
      </c>
    </row>
    <row r="140" spans="1:3" x14ac:dyDescent="0.25">
      <c r="A140" s="9" t="s">
        <v>551</v>
      </c>
      <c r="B140" s="12">
        <v>29362.840507891629</v>
      </c>
      <c r="C140">
        <f>SAFADModel_final_000029[[#This Row],[Whole Building:Facility Total Electric Demand Power '[W'](Hourly) ]]/1000</f>
        <v>29.362840507891629</v>
      </c>
    </row>
    <row r="141" spans="1:3" x14ac:dyDescent="0.25">
      <c r="A141" s="9" t="s">
        <v>552</v>
      </c>
      <c r="B141" s="12">
        <v>14692.458223560499</v>
      </c>
      <c r="C141">
        <f>SAFADModel_final_000029[[#This Row],[Whole Building:Facility Total Electric Demand Power '[W'](Hourly) ]]/1000</f>
        <v>14.6924582235605</v>
      </c>
    </row>
    <row r="142" spans="1:3" x14ac:dyDescent="0.25">
      <c r="A142" s="9" t="s">
        <v>553</v>
      </c>
      <c r="B142" s="12">
        <v>13698.556156918043</v>
      </c>
      <c r="C142">
        <f>SAFADModel_final_000029[[#This Row],[Whole Building:Facility Total Electric Demand Power '[W'](Hourly) ]]/1000</f>
        <v>13.698556156918043</v>
      </c>
    </row>
    <row r="143" spans="1:3" x14ac:dyDescent="0.25">
      <c r="A143" s="9" t="s">
        <v>554</v>
      </c>
      <c r="B143" s="12">
        <v>8415.734077636318</v>
      </c>
      <c r="C143">
        <f>SAFADModel_final_000029[[#This Row],[Whole Building:Facility Total Electric Demand Power '[W'](Hourly) ]]/1000</f>
        <v>8.4157340776363174</v>
      </c>
    </row>
    <row r="144" spans="1:3" x14ac:dyDescent="0.25">
      <c r="A144" s="9" t="s">
        <v>555</v>
      </c>
      <c r="B144" s="12">
        <v>8341.1461605464374</v>
      </c>
      <c r="C144">
        <f>SAFADModel_final_000029[[#This Row],[Whole Building:Facility Total Electric Demand Power '[W'](Hourly) ]]/1000</f>
        <v>8.3411461605464368</v>
      </c>
    </row>
    <row r="145" spans="1:3" x14ac:dyDescent="0.25">
      <c r="A145" s="9" t="s">
        <v>556</v>
      </c>
      <c r="B145" s="12">
        <v>8311.3833276637979</v>
      </c>
      <c r="C145">
        <f>SAFADModel_final_000029[[#This Row],[Whole Building:Facility Total Electric Demand Power '[W'](Hourly) ]]/1000</f>
        <v>8.3113833276637976</v>
      </c>
    </row>
    <row r="146" spans="1:3" x14ac:dyDescent="0.25">
      <c r="A146" s="9" t="s">
        <v>557</v>
      </c>
      <c r="B146" s="12">
        <v>8295.1190683541317</v>
      </c>
      <c r="C146">
        <f>SAFADModel_final_000029[[#This Row],[Whole Building:Facility Total Electric Demand Power '[W'](Hourly) ]]/1000</f>
        <v>8.2951190683541309</v>
      </c>
    </row>
    <row r="147" spans="1:3" x14ac:dyDescent="0.25">
      <c r="A147" s="9" t="s">
        <v>558</v>
      </c>
      <c r="B147" s="12">
        <v>8280.0910480109815</v>
      </c>
      <c r="C147">
        <f>SAFADModel_final_000029[[#This Row],[Whole Building:Facility Total Electric Demand Power '[W'](Hourly) ]]/1000</f>
        <v>8.2800910480109806</v>
      </c>
    </row>
    <row r="148" spans="1:3" x14ac:dyDescent="0.25">
      <c r="A148" s="9" t="s">
        <v>559</v>
      </c>
      <c r="B148" s="12">
        <v>8270.9453753767721</v>
      </c>
      <c r="C148">
        <f>SAFADModel_final_000029[[#This Row],[Whole Building:Facility Total Electric Demand Power '[W'](Hourly) ]]/1000</f>
        <v>8.2709453753767725</v>
      </c>
    </row>
    <row r="149" spans="1:3" x14ac:dyDescent="0.25">
      <c r="A149" s="9" t="s">
        <v>560</v>
      </c>
      <c r="B149" s="12">
        <v>8265.4309750568518</v>
      </c>
      <c r="C149">
        <f>SAFADModel_final_000029[[#This Row],[Whole Building:Facility Total Electric Demand Power '[W'](Hourly) ]]/1000</f>
        <v>8.2654309750568515</v>
      </c>
    </row>
    <row r="150" spans="1:3" x14ac:dyDescent="0.25">
      <c r="A150" s="9" t="s">
        <v>561</v>
      </c>
      <c r="B150" s="12">
        <v>8254.1227809149841</v>
      </c>
      <c r="C150">
        <f>SAFADModel_final_000029[[#This Row],[Whole Building:Facility Total Electric Demand Power '[W'](Hourly) ]]/1000</f>
        <v>8.2541227809149849</v>
      </c>
    </row>
    <row r="151" spans="1:3" x14ac:dyDescent="0.25">
      <c r="A151" s="9" t="s">
        <v>562</v>
      </c>
      <c r="B151" s="12">
        <v>8281.5877361729381</v>
      </c>
      <c r="C151">
        <f>SAFADModel_final_000029[[#This Row],[Whole Building:Facility Total Electric Demand Power '[W'](Hourly) ]]/1000</f>
        <v>8.2815877361729378</v>
      </c>
    </row>
    <row r="152" spans="1:3" x14ac:dyDescent="0.25">
      <c r="A152" s="9" t="s">
        <v>563</v>
      </c>
      <c r="B152" s="12">
        <v>8367.3053873962526</v>
      </c>
      <c r="C152">
        <f>SAFADModel_final_000029[[#This Row],[Whole Building:Facility Total Electric Demand Power '[W'](Hourly) ]]/1000</f>
        <v>8.367305387396252</v>
      </c>
    </row>
    <row r="153" spans="1:3" x14ac:dyDescent="0.25">
      <c r="A153" s="9" t="s">
        <v>564</v>
      </c>
      <c r="B153" s="12">
        <v>8464.9016791252925</v>
      </c>
      <c r="C153">
        <f>SAFADModel_final_000029[[#This Row],[Whole Building:Facility Total Electric Demand Power '[W'](Hourly) ]]/1000</f>
        <v>8.4649016791252922</v>
      </c>
    </row>
    <row r="154" spans="1:3" x14ac:dyDescent="0.25">
      <c r="A154" s="9" t="s">
        <v>565</v>
      </c>
      <c r="B154" s="12">
        <v>8536.8946680697063</v>
      </c>
      <c r="C154">
        <f>SAFADModel_final_000029[[#This Row],[Whole Building:Facility Total Electric Demand Power '[W'](Hourly) ]]/1000</f>
        <v>8.5368946680697064</v>
      </c>
    </row>
    <row r="155" spans="1:3" x14ac:dyDescent="0.25">
      <c r="A155" s="9" t="s">
        <v>566</v>
      </c>
      <c r="B155" s="12">
        <v>8568.5819797480799</v>
      </c>
      <c r="C155">
        <f>SAFADModel_final_000029[[#This Row],[Whole Building:Facility Total Electric Demand Power '[W'](Hourly) ]]/1000</f>
        <v>8.56858197974808</v>
      </c>
    </row>
    <row r="156" spans="1:3" x14ac:dyDescent="0.25">
      <c r="A156" s="9" t="s">
        <v>567</v>
      </c>
      <c r="B156" s="12">
        <v>8586.4708811459041</v>
      </c>
      <c r="C156">
        <f>SAFADModel_final_000029[[#This Row],[Whole Building:Facility Total Electric Demand Power '[W'](Hourly) ]]/1000</f>
        <v>8.5864708811459032</v>
      </c>
    </row>
    <row r="157" spans="1:3" x14ac:dyDescent="0.25">
      <c r="A157" s="9" t="s">
        <v>568</v>
      </c>
      <c r="B157" s="12">
        <v>8592.015180054912</v>
      </c>
      <c r="C157">
        <f>SAFADModel_final_000029[[#This Row],[Whole Building:Facility Total Electric Demand Power '[W'](Hourly) ]]/1000</f>
        <v>8.5920151800549114</v>
      </c>
    </row>
    <row r="158" spans="1:3" x14ac:dyDescent="0.25">
      <c r="A158" s="9" t="s">
        <v>569</v>
      </c>
      <c r="B158" s="12">
        <v>8600.8992856451223</v>
      </c>
      <c r="C158">
        <f>SAFADModel_final_000029[[#This Row],[Whole Building:Facility Total Electric Demand Power '[W'](Hourly) ]]/1000</f>
        <v>8.6008992856451219</v>
      </c>
    </row>
    <row r="159" spans="1:3" x14ac:dyDescent="0.25">
      <c r="A159" s="9" t="s">
        <v>570</v>
      </c>
      <c r="B159" s="12">
        <v>8617.0427683805628</v>
      </c>
      <c r="C159">
        <f>SAFADModel_final_000029[[#This Row],[Whole Building:Facility Total Electric Demand Power '[W'](Hourly) ]]/1000</f>
        <v>8.6170427683805624</v>
      </c>
    </row>
    <row r="160" spans="1:3" x14ac:dyDescent="0.25">
      <c r="A160" s="9" t="s">
        <v>571</v>
      </c>
      <c r="B160" s="12">
        <v>8637.6743812223285</v>
      </c>
      <c r="C160">
        <f>SAFADModel_final_000029[[#This Row],[Whole Building:Facility Total Electric Demand Power '[W'](Hourly) ]]/1000</f>
        <v>8.6376743812223289</v>
      </c>
    </row>
    <row r="161" spans="1:3" x14ac:dyDescent="0.25">
      <c r="A161" s="9" t="s">
        <v>572</v>
      </c>
      <c r="B161" s="12">
        <v>8655.967753832474</v>
      </c>
      <c r="C161">
        <f>SAFADModel_final_000029[[#This Row],[Whole Building:Facility Total Electric Demand Power '[W'](Hourly) ]]/1000</f>
        <v>8.6559677538324742</v>
      </c>
    </row>
    <row r="162" spans="1:3" x14ac:dyDescent="0.25">
      <c r="A162" s="9" t="s">
        <v>573</v>
      </c>
      <c r="B162" s="12">
        <v>8664.8268670316702</v>
      </c>
      <c r="C162">
        <f>SAFADModel_final_000029[[#This Row],[Whole Building:Facility Total Electric Demand Power '[W'](Hourly) ]]/1000</f>
        <v>8.664826867031671</v>
      </c>
    </row>
    <row r="163" spans="1:3" x14ac:dyDescent="0.25">
      <c r="A163" s="9" t="s">
        <v>574</v>
      </c>
      <c r="B163" s="12">
        <v>8654.5948617310805</v>
      </c>
      <c r="C163">
        <f>SAFADModel_final_000029[[#This Row],[Whole Building:Facility Total Electric Demand Power '[W'](Hourly) ]]/1000</f>
        <v>8.6545948617310806</v>
      </c>
    </row>
    <row r="164" spans="1:3" x14ac:dyDescent="0.25">
      <c r="A164" s="9" t="s">
        <v>575</v>
      </c>
      <c r="B164" s="12">
        <v>8632.163258669565</v>
      </c>
      <c r="C164">
        <f>SAFADModel_final_000029[[#This Row],[Whole Building:Facility Total Electric Demand Power '[W'](Hourly) ]]/1000</f>
        <v>8.6321632586695642</v>
      </c>
    </row>
    <row r="165" spans="1:3" x14ac:dyDescent="0.25">
      <c r="A165" s="9" t="s">
        <v>576</v>
      </c>
      <c r="B165" s="12">
        <v>8606.7475791419711</v>
      </c>
      <c r="C165">
        <f>SAFADModel_final_000029[[#This Row],[Whole Building:Facility Total Electric Demand Power '[W'](Hourly) ]]/1000</f>
        <v>8.6067475791419703</v>
      </c>
    </row>
    <row r="166" spans="1:3" x14ac:dyDescent="0.25">
      <c r="A166" s="9" t="s">
        <v>577</v>
      </c>
      <c r="B166" s="12">
        <v>8587.2683252754814</v>
      </c>
      <c r="C166">
        <f>SAFADModel_final_000029[[#This Row],[Whole Building:Facility Total Electric Demand Power '[W'](Hourly) ]]/1000</f>
        <v>8.5872683252754811</v>
      </c>
    </row>
    <row r="167" spans="1:3" x14ac:dyDescent="0.25">
      <c r="A167" s="9" t="s">
        <v>578</v>
      </c>
      <c r="B167" s="12">
        <v>8553.723551713696</v>
      </c>
      <c r="C167">
        <f>SAFADModel_final_000029[[#This Row],[Whole Building:Facility Total Electric Demand Power '[W'](Hourly) ]]/1000</f>
        <v>8.5537235517136967</v>
      </c>
    </row>
    <row r="168" spans="1:3" x14ac:dyDescent="0.25">
      <c r="A168" s="9" t="s">
        <v>579</v>
      </c>
      <c r="B168" s="12">
        <v>8516.9746534475908</v>
      </c>
      <c r="C168">
        <f>SAFADModel_final_000029[[#This Row],[Whole Building:Facility Total Electric Demand Power '[W'](Hourly) ]]/1000</f>
        <v>8.5169746534475905</v>
      </c>
    </row>
    <row r="169" spans="1:3" x14ac:dyDescent="0.25">
      <c r="A169" s="9" t="s">
        <v>580</v>
      </c>
      <c r="B169" s="12">
        <v>8482.5180534089668</v>
      </c>
      <c r="C169">
        <f>SAFADModel_final_000029[[#This Row],[Whole Building:Facility Total Electric Demand Power '[W'](Hourly) ]]/1000</f>
        <v>8.4825180534089668</v>
      </c>
    </row>
    <row r="170" spans="1:3" x14ac:dyDescent="0.25">
      <c r="A170" s="9" t="s">
        <v>121</v>
      </c>
      <c r="B170" s="12">
        <v>8466.1315949562377</v>
      </c>
      <c r="C170">
        <f>SAFADModel_final_000029[[#This Row],[Whole Building:Facility Total Electric Demand Power '[W'](Hourly) ]]/1000</f>
        <v>8.4661315949562379</v>
      </c>
    </row>
    <row r="171" spans="1:3" x14ac:dyDescent="0.25">
      <c r="A171" s="9" t="s">
        <v>122</v>
      </c>
      <c r="B171" s="12">
        <v>8448.3248452082698</v>
      </c>
      <c r="C171">
        <f>SAFADModel_final_000029[[#This Row],[Whole Building:Facility Total Electric Demand Power '[W'](Hourly) ]]/1000</f>
        <v>8.4483248452082691</v>
      </c>
    </row>
    <row r="172" spans="1:3" x14ac:dyDescent="0.25">
      <c r="A172" s="9" t="s">
        <v>123</v>
      </c>
      <c r="B172" s="12">
        <v>8417.0835892424893</v>
      </c>
      <c r="C172">
        <f>SAFADModel_final_000029[[#This Row],[Whole Building:Facility Total Electric Demand Power '[W'](Hourly) ]]/1000</f>
        <v>8.4170835892424893</v>
      </c>
    </row>
    <row r="173" spans="1:3" x14ac:dyDescent="0.25">
      <c r="A173" s="9" t="s">
        <v>124</v>
      </c>
      <c r="B173" s="12">
        <v>8376.558402097713</v>
      </c>
      <c r="C173">
        <f>SAFADModel_final_000029[[#This Row],[Whole Building:Facility Total Electric Demand Power '[W'](Hourly) ]]/1000</f>
        <v>8.3765584020977126</v>
      </c>
    </row>
    <row r="174" spans="1:3" x14ac:dyDescent="0.25">
      <c r="A174" s="9" t="s">
        <v>125</v>
      </c>
      <c r="B174" s="12">
        <v>8329.7479087528936</v>
      </c>
      <c r="C174">
        <f>SAFADModel_final_000029[[#This Row],[Whole Building:Facility Total Electric Demand Power '[W'](Hourly) ]]/1000</f>
        <v>8.3297479087528945</v>
      </c>
    </row>
    <row r="175" spans="1:3" x14ac:dyDescent="0.25">
      <c r="A175" s="9" t="s">
        <v>126</v>
      </c>
      <c r="B175" s="12">
        <v>8317.329970659257</v>
      </c>
      <c r="C175">
        <f>SAFADModel_final_000029[[#This Row],[Whole Building:Facility Total Electric Demand Power '[W'](Hourly) ]]/1000</f>
        <v>8.3173299706592569</v>
      </c>
    </row>
    <row r="176" spans="1:3" x14ac:dyDescent="0.25">
      <c r="A176" s="9" t="s">
        <v>127</v>
      </c>
      <c r="B176" s="12">
        <v>8357.5099215937898</v>
      </c>
      <c r="C176">
        <f>SAFADModel_final_000029[[#This Row],[Whole Building:Facility Total Electric Demand Power '[W'](Hourly) ]]/1000</f>
        <v>8.35750992159379</v>
      </c>
    </row>
    <row r="177" spans="1:3" x14ac:dyDescent="0.25">
      <c r="A177" s="9" t="s">
        <v>128</v>
      </c>
      <c r="B177" s="12">
        <v>29856.052044824708</v>
      </c>
      <c r="C177">
        <f>SAFADModel_final_000029[[#This Row],[Whole Building:Facility Total Electric Demand Power '[W'](Hourly) ]]/1000</f>
        <v>29.856052044824708</v>
      </c>
    </row>
    <row r="178" spans="1:3" x14ac:dyDescent="0.25">
      <c r="A178" s="9" t="s">
        <v>129</v>
      </c>
      <c r="B178" s="12">
        <v>62537.383044064511</v>
      </c>
      <c r="C178">
        <f>SAFADModel_final_000029[[#This Row],[Whole Building:Facility Total Electric Demand Power '[W'](Hourly) ]]/1000</f>
        <v>62.537383044064512</v>
      </c>
    </row>
    <row r="179" spans="1:3" x14ac:dyDescent="0.25">
      <c r="A179" s="9" t="s">
        <v>130</v>
      </c>
      <c r="B179" s="12">
        <v>121907.62192336582</v>
      </c>
      <c r="C179">
        <f>SAFADModel_final_000029[[#This Row],[Whole Building:Facility Total Electric Demand Power '[W'](Hourly) ]]/1000</f>
        <v>121.90762192336582</v>
      </c>
    </row>
    <row r="180" spans="1:3" x14ac:dyDescent="0.25">
      <c r="A180" s="9" t="s">
        <v>131</v>
      </c>
      <c r="B180" s="12">
        <v>122621.2775800845</v>
      </c>
      <c r="C180">
        <f>SAFADModel_final_000029[[#This Row],[Whole Building:Facility Total Electric Demand Power '[W'](Hourly) ]]/1000</f>
        <v>122.6212775800845</v>
      </c>
    </row>
    <row r="181" spans="1:3" x14ac:dyDescent="0.25">
      <c r="A181" s="9" t="s">
        <v>132</v>
      </c>
      <c r="B181" s="12">
        <v>171871.69720613831</v>
      </c>
      <c r="C181">
        <f>SAFADModel_final_000029[[#This Row],[Whole Building:Facility Total Electric Demand Power '[W'](Hourly) ]]/1000</f>
        <v>171.87169720613832</v>
      </c>
    </row>
    <row r="182" spans="1:3" x14ac:dyDescent="0.25">
      <c r="A182" s="9" t="s">
        <v>133</v>
      </c>
      <c r="B182" s="12">
        <v>172163.8036388318</v>
      </c>
      <c r="C182">
        <f>SAFADModel_final_000029[[#This Row],[Whole Building:Facility Total Electric Demand Power '[W'](Hourly) ]]/1000</f>
        <v>172.16380363883181</v>
      </c>
    </row>
    <row r="183" spans="1:3" x14ac:dyDescent="0.25">
      <c r="A183" s="9" t="s">
        <v>134</v>
      </c>
      <c r="B183" s="12">
        <v>178111.4302684491</v>
      </c>
      <c r="C183">
        <f>SAFADModel_final_000029[[#This Row],[Whole Building:Facility Total Electric Demand Power '[W'](Hourly) ]]/1000</f>
        <v>178.11143026844908</v>
      </c>
    </row>
    <row r="184" spans="1:3" x14ac:dyDescent="0.25">
      <c r="A184" s="9" t="s">
        <v>135</v>
      </c>
      <c r="B184" s="12">
        <v>184644.40929005342</v>
      </c>
      <c r="C184">
        <f>SAFADModel_final_000029[[#This Row],[Whole Building:Facility Total Electric Demand Power '[W'](Hourly) ]]/1000</f>
        <v>184.6444092900534</v>
      </c>
    </row>
    <row r="185" spans="1:3" x14ac:dyDescent="0.25">
      <c r="A185" s="9" t="s">
        <v>136</v>
      </c>
      <c r="B185" s="12">
        <v>174530.03470352222</v>
      </c>
      <c r="C185">
        <f>SAFADModel_final_000029[[#This Row],[Whole Building:Facility Total Electric Demand Power '[W'](Hourly) ]]/1000</f>
        <v>174.53003470352223</v>
      </c>
    </row>
    <row r="186" spans="1:3" x14ac:dyDescent="0.25">
      <c r="A186" s="9" t="s">
        <v>137</v>
      </c>
      <c r="B186" s="12">
        <v>157673.63182285798</v>
      </c>
      <c r="C186">
        <f>SAFADModel_final_000029[[#This Row],[Whole Building:Facility Total Electric Demand Power '[W'](Hourly) ]]/1000</f>
        <v>157.67363182285797</v>
      </c>
    </row>
    <row r="187" spans="1:3" x14ac:dyDescent="0.25">
      <c r="A187" s="9" t="s">
        <v>138</v>
      </c>
      <c r="B187" s="12">
        <v>55357.699145641673</v>
      </c>
      <c r="C187">
        <f>SAFADModel_final_000029[[#This Row],[Whole Building:Facility Total Electric Demand Power '[W'](Hourly) ]]/1000</f>
        <v>55.357699145641675</v>
      </c>
    </row>
    <row r="188" spans="1:3" x14ac:dyDescent="0.25">
      <c r="A188" s="9" t="s">
        <v>139</v>
      </c>
      <c r="B188" s="12">
        <v>27313.499332783435</v>
      </c>
      <c r="C188">
        <f>SAFADModel_final_000029[[#This Row],[Whole Building:Facility Total Electric Demand Power '[W'](Hourly) ]]/1000</f>
        <v>27.313499332783433</v>
      </c>
    </row>
    <row r="189" spans="1:3" x14ac:dyDescent="0.25">
      <c r="A189" s="9" t="s">
        <v>140</v>
      </c>
      <c r="B189" s="12">
        <v>11457.927021726844</v>
      </c>
      <c r="C189">
        <f>SAFADModel_final_000029[[#This Row],[Whole Building:Facility Total Electric Demand Power '[W'](Hourly) ]]/1000</f>
        <v>11.457927021726844</v>
      </c>
    </row>
    <row r="190" spans="1:3" x14ac:dyDescent="0.25">
      <c r="A190" s="9" t="s">
        <v>141</v>
      </c>
      <c r="B190" s="12">
        <v>8879.4818028625014</v>
      </c>
      <c r="C190">
        <f>SAFADModel_final_000029[[#This Row],[Whole Building:Facility Total Electric Demand Power '[W'](Hourly) ]]/1000</f>
        <v>8.879481802862502</v>
      </c>
    </row>
    <row r="191" spans="1:3" x14ac:dyDescent="0.25">
      <c r="A191" s="9" t="s">
        <v>142</v>
      </c>
      <c r="B191" s="12">
        <v>8468.9032244242972</v>
      </c>
      <c r="C191">
        <f>SAFADModel_final_000029[[#This Row],[Whole Building:Facility Total Electric Demand Power '[W'](Hourly) ]]/1000</f>
        <v>8.468903224424297</v>
      </c>
    </row>
    <row r="192" spans="1:3" x14ac:dyDescent="0.25">
      <c r="A192" s="9" t="s">
        <v>143</v>
      </c>
      <c r="B192" s="12">
        <v>8477.1108060755032</v>
      </c>
      <c r="C192">
        <f>SAFADModel_final_000029[[#This Row],[Whole Building:Facility Total Electric Demand Power '[W'](Hourly) ]]/1000</f>
        <v>8.4771108060755029</v>
      </c>
    </row>
    <row r="193" spans="1:3" x14ac:dyDescent="0.25">
      <c r="A193" s="9" t="s">
        <v>144</v>
      </c>
      <c r="B193" s="12">
        <v>8468.3557133293125</v>
      </c>
      <c r="C193">
        <f>SAFADModel_final_000029[[#This Row],[Whole Building:Facility Total Electric Demand Power '[W'](Hourly) ]]/1000</f>
        <v>8.4683557133293128</v>
      </c>
    </row>
    <row r="194" spans="1:3" x14ac:dyDescent="0.25">
      <c r="A194" s="9" t="s">
        <v>145</v>
      </c>
      <c r="B194" s="12">
        <v>8447.9875734962898</v>
      </c>
      <c r="C194">
        <f>SAFADModel_final_000029[[#This Row],[Whole Building:Facility Total Electric Demand Power '[W'](Hourly) ]]/1000</f>
        <v>8.4479875734962899</v>
      </c>
    </row>
    <row r="195" spans="1:3" x14ac:dyDescent="0.25">
      <c r="A195" s="9" t="s">
        <v>146</v>
      </c>
      <c r="B195" s="12">
        <v>8429.2191541907341</v>
      </c>
      <c r="C195">
        <f>SAFADModel_final_000029[[#This Row],[Whole Building:Facility Total Electric Demand Power '[W'](Hourly) ]]/1000</f>
        <v>8.4292191541907346</v>
      </c>
    </row>
    <row r="196" spans="1:3" x14ac:dyDescent="0.25">
      <c r="A196" s="9" t="s">
        <v>147</v>
      </c>
      <c r="B196" s="12">
        <v>8409.5149341931628</v>
      </c>
      <c r="C196">
        <f>SAFADModel_final_000029[[#This Row],[Whole Building:Facility Total Electric Demand Power '[W'](Hourly) ]]/1000</f>
        <v>8.4095149341931634</v>
      </c>
    </row>
    <row r="197" spans="1:3" x14ac:dyDescent="0.25">
      <c r="A197" s="9" t="s">
        <v>148</v>
      </c>
      <c r="B197" s="12">
        <v>8390.5736238733862</v>
      </c>
      <c r="C197">
        <f>SAFADModel_final_000029[[#This Row],[Whole Building:Facility Total Electric Demand Power '[W'](Hourly) ]]/1000</f>
        <v>8.3905736238733866</v>
      </c>
    </row>
    <row r="198" spans="1:3" x14ac:dyDescent="0.25">
      <c r="A198" s="9" t="s">
        <v>149</v>
      </c>
      <c r="B198" s="12">
        <v>8368.8978600546634</v>
      </c>
      <c r="C198">
        <f>SAFADModel_final_000029[[#This Row],[Whole Building:Facility Total Electric Demand Power '[W'](Hourly) ]]/1000</f>
        <v>8.3688978600546626</v>
      </c>
    </row>
    <row r="199" spans="1:3" x14ac:dyDescent="0.25">
      <c r="A199" s="9" t="s">
        <v>150</v>
      </c>
      <c r="B199" s="12">
        <v>8372.5699773321976</v>
      </c>
      <c r="C199">
        <f>SAFADModel_final_000029[[#This Row],[Whole Building:Facility Total Electric Demand Power '[W'](Hourly) ]]/1000</f>
        <v>8.3725699773321978</v>
      </c>
    </row>
    <row r="200" spans="1:3" x14ac:dyDescent="0.25">
      <c r="A200" s="9" t="s">
        <v>151</v>
      </c>
      <c r="B200" s="12">
        <v>8401.5789604578094</v>
      </c>
      <c r="C200">
        <f>SAFADModel_final_000029[[#This Row],[Whole Building:Facility Total Electric Demand Power '[W'](Hourly) ]]/1000</f>
        <v>8.4015789604578099</v>
      </c>
    </row>
    <row r="201" spans="1:3" x14ac:dyDescent="0.25">
      <c r="A201" s="9" t="s">
        <v>152</v>
      </c>
      <c r="B201" s="12">
        <v>8447.4805305734062</v>
      </c>
      <c r="C201">
        <f>SAFADModel_final_000029[[#This Row],[Whole Building:Facility Total Electric Demand Power '[W'](Hourly) ]]/1000</f>
        <v>8.4474805305734062</v>
      </c>
    </row>
    <row r="202" spans="1:3" x14ac:dyDescent="0.25">
      <c r="A202" s="9" t="s">
        <v>153</v>
      </c>
      <c r="B202" s="12">
        <v>8482.9729448171474</v>
      </c>
      <c r="C202">
        <f>SAFADModel_final_000029[[#This Row],[Whole Building:Facility Total Electric Demand Power '[W'](Hourly) ]]/1000</f>
        <v>8.4829729448171474</v>
      </c>
    </row>
    <row r="203" spans="1:3" x14ac:dyDescent="0.25">
      <c r="A203" s="9" t="s">
        <v>154</v>
      </c>
      <c r="B203" s="12">
        <v>8563.4607589598691</v>
      </c>
      <c r="C203">
        <f>SAFADModel_final_000029[[#This Row],[Whole Building:Facility Total Electric Demand Power '[W'](Hourly) ]]/1000</f>
        <v>8.5634607589598684</v>
      </c>
    </row>
    <row r="204" spans="1:3" x14ac:dyDescent="0.25">
      <c r="A204" s="9" t="s">
        <v>155</v>
      </c>
      <c r="B204" s="12">
        <v>8629.8368181982096</v>
      </c>
      <c r="C204">
        <f>SAFADModel_final_000029[[#This Row],[Whole Building:Facility Total Electric Demand Power '[W'](Hourly) ]]/1000</f>
        <v>8.6298368181982088</v>
      </c>
    </row>
    <row r="205" spans="1:3" x14ac:dyDescent="0.25">
      <c r="A205" s="9" t="s">
        <v>156</v>
      </c>
      <c r="B205" s="12">
        <v>8651.7192498003806</v>
      </c>
      <c r="C205">
        <f>SAFADModel_final_000029[[#This Row],[Whole Building:Facility Total Electric Demand Power '[W'](Hourly) ]]/1000</f>
        <v>8.6517192498003812</v>
      </c>
    </row>
    <row r="206" spans="1:3" x14ac:dyDescent="0.25">
      <c r="A206" s="9" t="s">
        <v>157</v>
      </c>
      <c r="B206" s="12">
        <v>8655.1185862303155</v>
      </c>
      <c r="C206">
        <f>SAFADModel_final_000029[[#This Row],[Whole Building:Facility Total Electric Demand Power '[W'](Hourly) ]]/1000</f>
        <v>8.6551185862303157</v>
      </c>
    </row>
    <row r="207" spans="1:3" x14ac:dyDescent="0.25">
      <c r="A207" s="9" t="s">
        <v>158</v>
      </c>
      <c r="B207" s="12">
        <v>8645.0927482247444</v>
      </c>
      <c r="C207">
        <f>SAFADModel_final_000029[[#This Row],[Whole Building:Facility Total Electric Demand Power '[W'](Hourly) ]]/1000</f>
        <v>8.6450927482247444</v>
      </c>
    </row>
    <row r="208" spans="1:3" x14ac:dyDescent="0.25">
      <c r="A208" s="9" t="s">
        <v>159</v>
      </c>
      <c r="B208" s="12">
        <v>8633.5892886010279</v>
      </c>
      <c r="C208">
        <f>SAFADModel_final_000029[[#This Row],[Whole Building:Facility Total Electric Demand Power '[W'](Hourly) ]]/1000</f>
        <v>8.6335892886010281</v>
      </c>
    </row>
    <row r="209" spans="1:3" x14ac:dyDescent="0.25">
      <c r="A209" s="9" t="s">
        <v>160</v>
      </c>
      <c r="B209" s="12">
        <v>8618.942677242354</v>
      </c>
      <c r="C209">
        <f>SAFADModel_final_000029[[#This Row],[Whole Building:Facility Total Electric Demand Power '[W'](Hourly) ]]/1000</f>
        <v>8.6189426772423534</v>
      </c>
    </row>
    <row r="210" spans="1:3" x14ac:dyDescent="0.25">
      <c r="A210" s="9" t="s">
        <v>161</v>
      </c>
      <c r="B210" s="12">
        <v>8598.7231166034198</v>
      </c>
      <c r="C210">
        <f>SAFADModel_final_000029[[#This Row],[Whole Building:Facility Total Electric Demand Power '[W'](Hourly) ]]/1000</f>
        <v>8.5987231166034199</v>
      </c>
    </row>
    <row r="211" spans="1:3" x14ac:dyDescent="0.25">
      <c r="A211" s="9" t="s">
        <v>162</v>
      </c>
      <c r="B211" s="12">
        <v>8577.6990331165653</v>
      </c>
      <c r="C211">
        <f>SAFADModel_final_000029[[#This Row],[Whole Building:Facility Total Electric Demand Power '[W'](Hourly) ]]/1000</f>
        <v>8.5776990331165646</v>
      </c>
    </row>
    <row r="212" spans="1:3" x14ac:dyDescent="0.25">
      <c r="A212" s="9" t="s">
        <v>163</v>
      </c>
      <c r="B212" s="12">
        <v>8552.9426581167118</v>
      </c>
      <c r="C212">
        <f>SAFADModel_final_000029[[#This Row],[Whole Building:Facility Total Electric Demand Power '[W'](Hourly) ]]/1000</f>
        <v>8.5529426581167112</v>
      </c>
    </row>
    <row r="213" spans="1:3" x14ac:dyDescent="0.25">
      <c r="A213" s="9" t="s">
        <v>164</v>
      </c>
      <c r="B213" s="12">
        <v>8522.5058994855117</v>
      </c>
      <c r="C213">
        <f>SAFADModel_final_000029[[#This Row],[Whole Building:Facility Total Electric Demand Power '[W'](Hourly) ]]/1000</f>
        <v>8.5225058994855125</v>
      </c>
    </row>
    <row r="214" spans="1:3" x14ac:dyDescent="0.25">
      <c r="A214" s="9" t="s">
        <v>165</v>
      </c>
      <c r="B214" s="12">
        <v>8497.1564519439271</v>
      </c>
      <c r="C214">
        <f>SAFADModel_final_000029[[#This Row],[Whole Building:Facility Total Electric Demand Power '[W'](Hourly) ]]/1000</f>
        <v>8.4971564519439262</v>
      </c>
    </row>
    <row r="215" spans="1:3" x14ac:dyDescent="0.25">
      <c r="A215" s="9" t="s">
        <v>166</v>
      </c>
      <c r="B215" s="12">
        <v>8470.4691371700337</v>
      </c>
      <c r="C215">
        <f>SAFADModel_final_000029[[#This Row],[Whole Building:Facility Total Electric Demand Power '[W'](Hourly) ]]/1000</f>
        <v>8.4704691371700331</v>
      </c>
    </row>
    <row r="216" spans="1:3" x14ac:dyDescent="0.25">
      <c r="A216" s="9" t="s">
        <v>167</v>
      </c>
      <c r="B216" s="12">
        <v>8446.8347386192308</v>
      </c>
      <c r="C216">
        <f>SAFADModel_final_000029[[#This Row],[Whole Building:Facility Total Electric Demand Power '[W'](Hourly) ]]/1000</f>
        <v>8.4468347386192306</v>
      </c>
    </row>
    <row r="217" spans="1:3" x14ac:dyDescent="0.25">
      <c r="A217" s="9" t="s">
        <v>168</v>
      </c>
      <c r="B217" s="12">
        <v>8425.2001789081132</v>
      </c>
      <c r="C217">
        <f>SAFADModel_final_000029[[#This Row],[Whole Building:Facility Total Electric Demand Power '[W'](Hourly) ]]/1000</f>
        <v>8.4252001789081135</v>
      </c>
    </row>
    <row r="218" spans="1:3" x14ac:dyDescent="0.25">
      <c r="A218" s="9" t="s">
        <v>169</v>
      </c>
      <c r="B218" s="12">
        <v>8409.1748516834068</v>
      </c>
      <c r="C218">
        <f>SAFADModel_final_000029[[#This Row],[Whole Building:Facility Total Electric Demand Power '[W'](Hourly) ]]/1000</f>
        <v>8.4091748516834066</v>
      </c>
    </row>
    <row r="219" spans="1:3" x14ac:dyDescent="0.25">
      <c r="A219" s="9" t="s">
        <v>170</v>
      </c>
      <c r="B219" s="12">
        <v>8395.9810986840403</v>
      </c>
      <c r="C219">
        <f>SAFADModel_final_000029[[#This Row],[Whole Building:Facility Total Electric Demand Power '[W'](Hourly) ]]/1000</f>
        <v>8.3959810986840395</v>
      </c>
    </row>
    <row r="220" spans="1:3" x14ac:dyDescent="0.25">
      <c r="A220" s="9" t="s">
        <v>171</v>
      </c>
      <c r="B220" s="12">
        <v>8383.6900964991837</v>
      </c>
      <c r="C220">
        <f>SAFADModel_final_000029[[#This Row],[Whole Building:Facility Total Electric Demand Power '[W'](Hourly) ]]/1000</f>
        <v>8.3836900964991834</v>
      </c>
    </row>
    <row r="221" spans="1:3" x14ac:dyDescent="0.25">
      <c r="A221" s="9" t="s">
        <v>172</v>
      </c>
      <c r="B221" s="12">
        <v>8373.8194213157276</v>
      </c>
      <c r="C221">
        <f>SAFADModel_final_000029[[#This Row],[Whole Building:Facility Total Electric Demand Power '[W'](Hourly) ]]/1000</f>
        <v>8.3738194213157282</v>
      </c>
    </row>
    <row r="222" spans="1:3" x14ac:dyDescent="0.25">
      <c r="A222" s="9" t="s">
        <v>173</v>
      </c>
      <c r="B222" s="12">
        <v>8366.3849197274667</v>
      </c>
      <c r="C222">
        <f>SAFADModel_final_000029[[#This Row],[Whole Building:Facility Total Electric Demand Power '[W'](Hourly) ]]/1000</f>
        <v>8.3663849197274676</v>
      </c>
    </row>
    <row r="223" spans="1:3" x14ac:dyDescent="0.25">
      <c r="A223" s="9" t="s">
        <v>174</v>
      </c>
      <c r="B223" s="12">
        <v>8374.0667038453012</v>
      </c>
      <c r="C223">
        <f>SAFADModel_final_000029[[#This Row],[Whole Building:Facility Total Electric Demand Power '[W'](Hourly) ]]/1000</f>
        <v>8.3740667038453012</v>
      </c>
    </row>
    <row r="224" spans="1:3" x14ac:dyDescent="0.25">
      <c r="A224" s="9" t="s">
        <v>175</v>
      </c>
      <c r="B224" s="12">
        <v>8423.652010266369</v>
      </c>
      <c r="C224">
        <f>SAFADModel_final_000029[[#This Row],[Whole Building:Facility Total Electric Demand Power '[W'](Hourly) ]]/1000</f>
        <v>8.4236520102663697</v>
      </c>
    </row>
    <row r="225" spans="1:3" x14ac:dyDescent="0.25">
      <c r="A225" s="9" t="s">
        <v>176</v>
      </c>
      <c r="B225" s="12">
        <v>24993.555574707741</v>
      </c>
      <c r="C225">
        <f>SAFADModel_final_000029[[#This Row],[Whole Building:Facility Total Electric Demand Power '[W'](Hourly) ]]/1000</f>
        <v>24.993555574707742</v>
      </c>
    </row>
    <row r="226" spans="1:3" x14ac:dyDescent="0.25">
      <c r="A226" s="9" t="s">
        <v>177</v>
      </c>
      <c r="B226" s="12">
        <v>96611.492714014676</v>
      </c>
      <c r="C226">
        <f>SAFADModel_final_000029[[#This Row],[Whole Building:Facility Total Electric Demand Power '[W'](Hourly) ]]/1000</f>
        <v>96.611492714014673</v>
      </c>
    </row>
    <row r="227" spans="1:3" x14ac:dyDescent="0.25">
      <c r="A227" s="9" t="s">
        <v>178</v>
      </c>
      <c r="B227" s="12">
        <v>135739.19338805249</v>
      </c>
      <c r="C227">
        <f>SAFADModel_final_000029[[#This Row],[Whole Building:Facility Total Electric Demand Power '[W'](Hourly) ]]/1000</f>
        <v>135.73919338805248</v>
      </c>
    </row>
    <row r="228" spans="1:3" x14ac:dyDescent="0.25">
      <c r="A228" s="9" t="s">
        <v>179</v>
      </c>
      <c r="B228" s="12">
        <v>159132.82471181001</v>
      </c>
      <c r="C228">
        <f>SAFADModel_final_000029[[#This Row],[Whole Building:Facility Total Electric Demand Power '[W'](Hourly) ]]/1000</f>
        <v>159.13282471181</v>
      </c>
    </row>
    <row r="229" spans="1:3" x14ac:dyDescent="0.25">
      <c r="A229" s="9" t="s">
        <v>180</v>
      </c>
      <c r="B229" s="12">
        <v>186156.11559185421</v>
      </c>
      <c r="C229">
        <f>SAFADModel_final_000029[[#This Row],[Whole Building:Facility Total Electric Demand Power '[W'](Hourly) ]]/1000</f>
        <v>186.15611559185422</v>
      </c>
    </row>
    <row r="230" spans="1:3" x14ac:dyDescent="0.25">
      <c r="A230" s="9" t="s">
        <v>181</v>
      </c>
      <c r="B230" s="12">
        <v>185226.41338985809</v>
      </c>
      <c r="C230">
        <f>SAFADModel_final_000029[[#This Row],[Whole Building:Facility Total Electric Demand Power '[W'](Hourly) ]]/1000</f>
        <v>185.2264133898581</v>
      </c>
    </row>
    <row r="231" spans="1:3" x14ac:dyDescent="0.25">
      <c r="A231" s="9" t="s">
        <v>182</v>
      </c>
      <c r="B231" s="12">
        <v>177484.08653606419</v>
      </c>
      <c r="C231">
        <f>SAFADModel_final_000029[[#This Row],[Whole Building:Facility Total Electric Demand Power '[W'](Hourly) ]]/1000</f>
        <v>177.48408653606418</v>
      </c>
    </row>
    <row r="232" spans="1:3" x14ac:dyDescent="0.25">
      <c r="A232" s="9" t="s">
        <v>183</v>
      </c>
      <c r="B232" s="12">
        <v>183661.2149237541</v>
      </c>
      <c r="C232">
        <f>SAFADModel_final_000029[[#This Row],[Whole Building:Facility Total Electric Demand Power '[W'](Hourly) ]]/1000</f>
        <v>183.6612149237541</v>
      </c>
    </row>
    <row r="233" spans="1:3" x14ac:dyDescent="0.25">
      <c r="A233" s="9" t="s">
        <v>184</v>
      </c>
      <c r="B233" s="12">
        <v>160307.86312950111</v>
      </c>
      <c r="C233">
        <f>SAFADModel_final_000029[[#This Row],[Whole Building:Facility Total Electric Demand Power '[W'](Hourly) ]]/1000</f>
        <v>160.3078631295011</v>
      </c>
    </row>
    <row r="234" spans="1:3" x14ac:dyDescent="0.25">
      <c r="A234" s="9" t="s">
        <v>185</v>
      </c>
      <c r="B234" s="12">
        <v>95169.928543402566</v>
      </c>
      <c r="C234">
        <f>SAFADModel_final_000029[[#This Row],[Whole Building:Facility Total Electric Demand Power '[W'](Hourly) ]]/1000</f>
        <v>95.169928543402563</v>
      </c>
    </row>
    <row r="235" spans="1:3" x14ac:dyDescent="0.25">
      <c r="A235" s="9" t="s">
        <v>186</v>
      </c>
      <c r="B235" s="12">
        <v>51044.497950845631</v>
      </c>
      <c r="C235">
        <f>SAFADModel_final_000029[[#This Row],[Whole Building:Facility Total Electric Demand Power '[W'](Hourly) ]]/1000</f>
        <v>51.044497950845631</v>
      </c>
    </row>
    <row r="236" spans="1:3" x14ac:dyDescent="0.25">
      <c r="A236" s="9" t="s">
        <v>187</v>
      </c>
      <c r="B236" s="12">
        <v>22820.190874758195</v>
      </c>
      <c r="C236">
        <f>SAFADModel_final_000029[[#This Row],[Whole Building:Facility Total Electric Demand Power '[W'](Hourly) ]]/1000</f>
        <v>22.820190874758193</v>
      </c>
    </row>
    <row r="237" spans="1:3" x14ac:dyDescent="0.25">
      <c r="A237" s="9" t="s">
        <v>188</v>
      </c>
      <c r="B237" s="12">
        <v>9273.5287129064145</v>
      </c>
      <c r="C237">
        <f>SAFADModel_final_000029[[#This Row],[Whole Building:Facility Total Electric Demand Power '[W'](Hourly) ]]/1000</f>
        <v>9.2735287129064137</v>
      </c>
    </row>
    <row r="238" spans="1:3" x14ac:dyDescent="0.25">
      <c r="A238" s="9" t="s">
        <v>189</v>
      </c>
      <c r="B238" s="12">
        <v>8841.1962653318933</v>
      </c>
      <c r="C238">
        <f>SAFADModel_final_000029[[#This Row],[Whole Building:Facility Total Electric Demand Power '[W'](Hourly) ]]/1000</f>
        <v>8.8411962653318934</v>
      </c>
    </row>
    <row r="239" spans="1:3" x14ac:dyDescent="0.25">
      <c r="A239" s="9" t="s">
        <v>190</v>
      </c>
      <c r="B239" s="12">
        <v>8421.8743635604314</v>
      </c>
      <c r="C239">
        <f>SAFADModel_final_000029[[#This Row],[Whole Building:Facility Total Electric Demand Power '[W'](Hourly) ]]/1000</f>
        <v>8.4218743635604323</v>
      </c>
    </row>
    <row r="240" spans="1:3" x14ac:dyDescent="0.25">
      <c r="A240" s="9" t="s">
        <v>191</v>
      </c>
      <c r="B240" s="12">
        <v>8419.4591811901428</v>
      </c>
      <c r="C240">
        <f>SAFADModel_final_000029[[#This Row],[Whole Building:Facility Total Electric Demand Power '[W'](Hourly) ]]/1000</f>
        <v>8.4194591811901436</v>
      </c>
    </row>
    <row r="241" spans="1:3" x14ac:dyDescent="0.25">
      <c r="A241" s="9" t="s">
        <v>192</v>
      </c>
      <c r="B241" s="12">
        <v>8413.0218032869889</v>
      </c>
      <c r="C241">
        <f>SAFADModel_final_000029[[#This Row],[Whole Building:Facility Total Electric Demand Power '[W'](Hourly) ]]/1000</f>
        <v>8.4130218032869895</v>
      </c>
    </row>
    <row r="242" spans="1:3" x14ac:dyDescent="0.25">
      <c r="A242" s="9" t="s">
        <v>193</v>
      </c>
      <c r="B242" s="12">
        <v>8403.6563403536838</v>
      </c>
      <c r="C242">
        <f>SAFADModel_final_000029[[#This Row],[Whole Building:Facility Total Electric Demand Power '[W'](Hourly) ]]/1000</f>
        <v>8.4036563403536846</v>
      </c>
    </row>
    <row r="243" spans="1:3" x14ac:dyDescent="0.25">
      <c r="A243" s="9" t="s">
        <v>194</v>
      </c>
      <c r="B243" s="12">
        <v>8400.4717067975107</v>
      </c>
      <c r="C243">
        <f>SAFADModel_final_000029[[#This Row],[Whole Building:Facility Total Electric Demand Power '[W'](Hourly) ]]/1000</f>
        <v>8.4004717067975108</v>
      </c>
    </row>
    <row r="244" spans="1:3" x14ac:dyDescent="0.25">
      <c r="A244" s="9" t="s">
        <v>195</v>
      </c>
      <c r="B244" s="12">
        <v>8380.2258559878192</v>
      </c>
      <c r="C244">
        <f>SAFADModel_final_000029[[#This Row],[Whole Building:Facility Total Electric Demand Power '[W'](Hourly) ]]/1000</f>
        <v>8.3802258559878187</v>
      </c>
    </row>
    <row r="245" spans="1:3" x14ac:dyDescent="0.25">
      <c r="A245" s="9" t="s">
        <v>196</v>
      </c>
      <c r="B245" s="12">
        <v>8334.5250004711925</v>
      </c>
      <c r="C245">
        <f>SAFADModel_final_000029[[#This Row],[Whole Building:Facility Total Electric Demand Power '[W'](Hourly) ]]/1000</f>
        <v>8.3345250004711922</v>
      </c>
    </row>
    <row r="246" spans="1:3" x14ac:dyDescent="0.25">
      <c r="A246" s="9" t="s">
        <v>197</v>
      </c>
      <c r="B246" s="12">
        <v>8282.1671930533576</v>
      </c>
      <c r="C246">
        <f>SAFADModel_final_000029[[#This Row],[Whole Building:Facility Total Electric Demand Power '[W'](Hourly) ]]/1000</f>
        <v>8.2821671930533576</v>
      </c>
    </row>
    <row r="247" spans="1:3" x14ac:dyDescent="0.25">
      <c r="A247" s="9" t="s">
        <v>198</v>
      </c>
      <c r="B247" s="12">
        <v>8266.9128795092383</v>
      </c>
      <c r="C247">
        <f>SAFADModel_final_000029[[#This Row],[Whole Building:Facility Total Electric Demand Power '[W'](Hourly) ]]/1000</f>
        <v>8.2669128795092384</v>
      </c>
    </row>
    <row r="248" spans="1:3" x14ac:dyDescent="0.25">
      <c r="A248" s="9" t="s">
        <v>199</v>
      </c>
      <c r="B248" s="12">
        <v>8323.8531021689105</v>
      </c>
      <c r="C248">
        <f>SAFADModel_final_000029[[#This Row],[Whole Building:Facility Total Electric Demand Power '[W'](Hourly) ]]/1000</f>
        <v>8.3238531021689113</v>
      </c>
    </row>
    <row r="249" spans="1:3" x14ac:dyDescent="0.25">
      <c r="A249" s="9" t="s">
        <v>200</v>
      </c>
      <c r="B249" s="12">
        <v>22738.309045658491</v>
      </c>
      <c r="C249">
        <f>SAFADModel_final_000029[[#This Row],[Whole Building:Facility Total Electric Demand Power '[W'](Hourly) ]]/1000</f>
        <v>22.73830904565849</v>
      </c>
    </row>
    <row r="250" spans="1:3" x14ac:dyDescent="0.25">
      <c r="A250" s="9" t="s">
        <v>201</v>
      </c>
      <c r="B250" s="12">
        <v>112931.96141632547</v>
      </c>
      <c r="C250">
        <f>SAFADModel_final_000029[[#This Row],[Whole Building:Facility Total Electric Demand Power '[W'](Hourly) ]]/1000</f>
        <v>112.93196141632548</v>
      </c>
    </row>
    <row r="251" spans="1:3" x14ac:dyDescent="0.25">
      <c r="A251" s="9" t="s">
        <v>202</v>
      </c>
      <c r="B251" s="12">
        <v>150643.46240281357</v>
      </c>
      <c r="C251">
        <f>SAFADModel_final_000029[[#This Row],[Whole Building:Facility Total Electric Demand Power '[W'](Hourly) ]]/1000</f>
        <v>150.64346240281358</v>
      </c>
    </row>
    <row r="252" spans="1:3" x14ac:dyDescent="0.25">
      <c r="A252" s="9" t="s">
        <v>203</v>
      </c>
      <c r="B252" s="12">
        <v>168842.4247729386</v>
      </c>
      <c r="C252">
        <f>SAFADModel_final_000029[[#This Row],[Whole Building:Facility Total Electric Demand Power '[W'](Hourly) ]]/1000</f>
        <v>168.84242477293859</v>
      </c>
    </row>
    <row r="253" spans="1:3" x14ac:dyDescent="0.25">
      <c r="A253" s="9" t="s">
        <v>204</v>
      </c>
      <c r="B253" s="12">
        <v>169323.04960203427</v>
      </c>
      <c r="C253">
        <f>SAFADModel_final_000029[[#This Row],[Whole Building:Facility Total Electric Demand Power '[W'](Hourly) ]]/1000</f>
        <v>169.32304960203427</v>
      </c>
    </row>
    <row r="254" spans="1:3" x14ac:dyDescent="0.25">
      <c r="A254" s="9" t="s">
        <v>205</v>
      </c>
      <c r="B254" s="12">
        <v>170912.23167166964</v>
      </c>
      <c r="C254">
        <f>SAFADModel_final_000029[[#This Row],[Whole Building:Facility Total Electric Demand Power '[W'](Hourly) ]]/1000</f>
        <v>170.91223167166964</v>
      </c>
    </row>
    <row r="255" spans="1:3" x14ac:dyDescent="0.25">
      <c r="A255" s="9" t="s">
        <v>206</v>
      </c>
      <c r="B255" s="12">
        <v>184038.98589629657</v>
      </c>
      <c r="C255">
        <f>SAFADModel_final_000029[[#This Row],[Whole Building:Facility Total Electric Demand Power '[W'](Hourly) ]]/1000</f>
        <v>184.03898589629657</v>
      </c>
    </row>
    <row r="256" spans="1:3" x14ac:dyDescent="0.25">
      <c r="A256" s="9" t="s">
        <v>207</v>
      </c>
      <c r="B256" s="12">
        <v>188909.09258999818</v>
      </c>
      <c r="C256">
        <f>SAFADModel_final_000029[[#This Row],[Whole Building:Facility Total Electric Demand Power '[W'](Hourly) ]]/1000</f>
        <v>188.90909258999818</v>
      </c>
    </row>
    <row r="257" spans="1:3" x14ac:dyDescent="0.25">
      <c r="A257" s="9" t="s">
        <v>208</v>
      </c>
      <c r="B257" s="12">
        <v>190607.19626435716</v>
      </c>
      <c r="C257">
        <f>SAFADModel_final_000029[[#This Row],[Whole Building:Facility Total Electric Demand Power '[W'](Hourly) ]]/1000</f>
        <v>190.60719626435716</v>
      </c>
    </row>
    <row r="258" spans="1:3" x14ac:dyDescent="0.25">
      <c r="A258" s="9" t="s">
        <v>209</v>
      </c>
      <c r="B258" s="12">
        <v>176167.51704969292</v>
      </c>
      <c r="C258">
        <f>SAFADModel_final_000029[[#This Row],[Whole Building:Facility Total Electric Demand Power '[W'](Hourly) ]]/1000</f>
        <v>176.16751704969292</v>
      </c>
    </row>
    <row r="259" spans="1:3" x14ac:dyDescent="0.25">
      <c r="A259" s="9" t="s">
        <v>210</v>
      </c>
      <c r="B259" s="12">
        <v>87225.70699911307</v>
      </c>
      <c r="C259">
        <f>SAFADModel_final_000029[[#This Row],[Whole Building:Facility Total Electric Demand Power '[W'](Hourly) ]]/1000</f>
        <v>87.225706999113072</v>
      </c>
    </row>
    <row r="260" spans="1:3" x14ac:dyDescent="0.25">
      <c r="A260" s="9" t="s">
        <v>211</v>
      </c>
      <c r="B260" s="12">
        <v>63695.218936064746</v>
      </c>
      <c r="C260">
        <f>SAFADModel_final_000029[[#This Row],[Whole Building:Facility Total Electric Demand Power '[W'](Hourly) ]]/1000</f>
        <v>63.695218936064748</v>
      </c>
    </row>
    <row r="261" spans="1:3" x14ac:dyDescent="0.25">
      <c r="A261" s="9" t="s">
        <v>212</v>
      </c>
      <c r="B261" s="12">
        <v>46443.249889494335</v>
      </c>
      <c r="C261">
        <f>SAFADModel_final_000029[[#This Row],[Whole Building:Facility Total Electric Demand Power '[W'](Hourly) ]]/1000</f>
        <v>46.443249889494332</v>
      </c>
    </row>
    <row r="262" spans="1:3" x14ac:dyDescent="0.25">
      <c r="A262" s="9" t="s">
        <v>213</v>
      </c>
      <c r="B262" s="12">
        <v>8496.7424365572424</v>
      </c>
      <c r="C262">
        <f>SAFADModel_final_000029[[#This Row],[Whole Building:Facility Total Electric Demand Power '[W'](Hourly) ]]/1000</f>
        <v>8.496742436557243</v>
      </c>
    </row>
    <row r="263" spans="1:3" x14ac:dyDescent="0.25">
      <c r="A263" s="9" t="s">
        <v>214</v>
      </c>
      <c r="B263" s="12">
        <v>8458.538015672988</v>
      </c>
      <c r="C263">
        <f>SAFADModel_final_000029[[#This Row],[Whole Building:Facility Total Electric Demand Power '[W'](Hourly) ]]/1000</f>
        <v>8.4585380156729872</v>
      </c>
    </row>
    <row r="264" spans="1:3" x14ac:dyDescent="0.25">
      <c r="A264" s="9" t="s">
        <v>215</v>
      </c>
      <c r="B264" s="12">
        <v>8410.3488891977395</v>
      </c>
      <c r="C264">
        <f>SAFADModel_final_000029[[#This Row],[Whole Building:Facility Total Electric Demand Power '[W'](Hourly) ]]/1000</f>
        <v>8.4103488891977403</v>
      </c>
    </row>
    <row r="265" spans="1:3" x14ac:dyDescent="0.25">
      <c r="A265" s="9" t="s">
        <v>216</v>
      </c>
      <c r="B265" s="12">
        <v>8364.2364189245145</v>
      </c>
      <c r="C265">
        <f>SAFADModel_final_000029[[#This Row],[Whole Building:Facility Total Electric Demand Power '[W'](Hourly) ]]/1000</f>
        <v>8.3642364189245146</v>
      </c>
    </row>
    <row r="266" spans="1:3" x14ac:dyDescent="0.25">
      <c r="A266" s="9" t="s">
        <v>217</v>
      </c>
      <c r="B266" s="12">
        <v>8321.3515185163469</v>
      </c>
      <c r="C266">
        <f>SAFADModel_final_000029[[#This Row],[Whole Building:Facility Total Electric Demand Power '[W'](Hourly) ]]/1000</f>
        <v>8.3213515185163462</v>
      </c>
    </row>
    <row r="267" spans="1:3" x14ac:dyDescent="0.25">
      <c r="A267" s="9" t="s">
        <v>218</v>
      </c>
      <c r="B267" s="12">
        <v>8271.1494277531401</v>
      </c>
      <c r="C267">
        <f>SAFADModel_final_000029[[#This Row],[Whole Building:Facility Total Electric Demand Power '[W'](Hourly) ]]/1000</f>
        <v>8.2711494277531408</v>
      </c>
    </row>
    <row r="268" spans="1:3" x14ac:dyDescent="0.25">
      <c r="A268" s="9" t="s">
        <v>219</v>
      </c>
      <c r="B268" s="12">
        <v>8230.6298767692642</v>
      </c>
      <c r="C268">
        <f>SAFADModel_final_000029[[#This Row],[Whole Building:Facility Total Electric Demand Power '[W'](Hourly) ]]/1000</f>
        <v>8.2306298767692638</v>
      </c>
    </row>
    <row r="269" spans="1:3" x14ac:dyDescent="0.25">
      <c r="A269" s="9" t="s">
        <v>220</v>
      </c>
      <c r="B269" s="12">
        <v>8216.2435154223422</v>
      </c>
      <c r="C269">
        <f>SAFADModel_final_000029[[#This Row],[Whole Building:Facility Total Electric Demand Power '[W'](Hourly) ]]/1000</f>
        <v>8.2162435154223417</v>
      </c>
    </row>
    <row r="270" spans="1:3" x14ac:dyDescent="0.25">
      <c r="A270" s="9" t="s">
        <v>221</v>
      </c>
      <c r="B270" s="12">
        <v>8208.0136517059309</v>
      </c>
      <c r="C270">
        <f>SAFADModel_final_000029[[#This Row],[Whole Building:Facility Total Electric Demand Power '[W'](Hourly) ]]/1000</f>
        <v>8.2080136517059312</v>
      </c>
    </row>
    <row r="271" spans="1:3" x14ac:dyDescent="0.25">
      <c r="A271" s="9" t="s">
        <v>222</v>
      </c>
      <c r="B271" s="12">
        <v>8245.766226650745</v>
      </c>
      <c r="C271">
        <f>SAFADModel_final_000029[[#This Row],[Whole Building:Facility Total Electric Demand Power '[W'](Hourly) ]]/1000</f>
        <v>8.2457662266507459</v>
      </c>
    </row>
    <row r="272" spans="1:3" x14ac:dyDescent="0.25">
      <c r="A272" s="9" t="s">
        <v>223</v>
      </c>
      <c r="B272" s="12">
        <v>8371.8595062309232</v>
      </c>
      <c r="C272">
        <f>SAFADModel_final_000029[[#This Row],[Whole Building:Facility Total Electric Demand Power '[W'](Hourly) ]]/1000</f>
        <v>8.3718595062309227</v>
      </c>
    </row>
    <row r="273" spans="1:3" x14ac:dyDescent="0.25">
      <c r="A273" s="9" t="s">
        <v>224</v>
      </c>
      <c r="B273" s="12">
        <v>28661.312931237684</v>
      </c>
      <c r="C273">
        <f>SAFADModel_final_000029[[#This Row],[Whole Building:Facility Total Electric Demand Power '[W'](Hourly) ]]/1000</f>
        <v>28.661312931237685</v>
      </c>
    </row>
    <row r="274" spans="1:3" x14ac:dyDescent="0.25">
      <c r="A274" s="9" t="s">
        <v>225</v>
      </c>
      <c r="B274" s="12">
        <v>101070.98399808106</v>
      </c>
      <c r="C274">
        <f>SAFADModel_final_000029[[#This Row],[Whole Building:Facility Total Electric Demand Power '[W'](Hourly) ]]/1000</f>
        <v>101.07098399808106</v>
      </c>
    </row>
    <row r="275" spans="1:3" x14ac:dyDescent="0.25">
      <c r="A275" s="9" t="s">
        <v>226</v>
      </c>
      <c r="B275" s="12">
        <v>157834.22190221111</v>
      </c>
      <c r="C275">
        <f>SAFADModel_final_000029[[#This Row],[Whole Building:Facility Total Electric Demand Power '[W'](Hourly) ]]/1000</f>
        <v>157.83422190221111</v>
      </c>
    </row>
    <row r="276" spans="1:3" x14ac:dyDescent="0.25">
      <c r="A276" s="9" t="s">
        <v>227</v>
      </c>
      <c r="B276" s="12">
        <v>159666.25913734108</v>
      </c>
      <c r="C276">
        <f>SAFADModel_final_000029[[#This Row],[Whole Building:Facility Total Electric Demand Power '[W'](Hourly) ]]/1000</f>
        <v>159.66625913734109</v>
      </c>
    </row>
    <row r="277" spans="1:3" x14ac:dyDescent="0.25">
      <c r="A277" s="9" t="s">
        <v>228</v>
      </c>
      <c r="B277" s="12">
        <v>162476.76959833596</v>
      </c>
      <c r="C277">
        <f>SAFADModel_final_000029[[#This Row],[Whole Building:Facility Total Electric Demand Power '[W'](Hourly) ]]/1000</f>
        <v>162.47676959833595</v>
      </c>
    </row>
    <row r="278" spans="1:3" x14ac:dyDescent="0.25">
      <c r="A278" s="9" t="s">
        <v>229</v>
      </c>
      <c r="B278" s="12">
        <v>169985.62792128025</v>
      </c>
      <c r="C278">
        <f>SAFADModel_final_000029[[#This Row],[Whole Building:Facility Total Electric Demand Power '[W'](Hourly) ]]/1000</f>
        <v>169.98562792128024</v>
      </c>
    </row>
    <row r="279" spans="1:3" x14ac:dyDescent="0.25">
      <c r="A279" s="9" t="s">
        <v>230</v>
      </c>
      <c r="B279" s="12">
        <v>176015.50728138947</v>
      </c>
      <c r="C279">
        <f>SAFADModel_final_000029[[#This Row],[Whole Building:Facility Total Electric Demand Power '[W'](Hourly) ]]/1000</f>
        <v>176.01550728138946</v>
      </c>
    </row>
    <row r="280" spans="1:3" x14ac:dyDescent="0.25">
      <c r="A280" s="9" t="s">
        <v>231</v>
      </c>
      <c r="B280" s="12">
        <v>166077.87143722936</v>
      </c>
      <c r="C280">
        <f>SAFADModel_final_000029[[#This Row],[Whole Building:Facility Total Electric Demand Power '[W'](Hourly) ]]/1000</f>
        <v>166.07787143722936</v>
      </c>
    </row>
    <row r="281" spans="1:3" x14ac:dyDescent="0.25">
      <c r="A281" s="9" t="s">
        <v>232</v>
      </c>
      <c r="B281" s="12">
        <v>149647.43045339841</v>
      </c>
      <c r="C281">
        <f>SAFADModel_final_000029[[#This Row],[Whole Building:Facility Total Electric Demand Power '[W'](Hourly) ]]/1000</f>
        <v>149.64743045339841</v>
      </c>
    </row>
    <row r="282" spans="1:3" x14ac:dyDescent="0.25">
      <c r="A282" s="9" t="s">
        <v>233</v>
      </c>
      <c r="B282" s="12">
        <v>135432.24064173375</v>
      </c>
      <c r="C282">
        <f>SAFADModel_final_000029[[#This Row],[Whole Building:Facility Total Electric Demand Power '[W'](Hourly) ]]/1000</f>
        <v>135.43224064173376</v>
      </c>
    </row>
    <row r="283" spans="1:3" x14ac:dyDescent="0.25">
      <c r="A283" s="9" t="s">
        <v>234</v>
      </c>
      <c r="B283" s="12">
        <v>55280.444415134167</v>
      </c>
      <c r="C283">
        <f>SAFADModel_final_000029[[#This Row],[Whole Building:Facility Total Electric Demand Power '[W'](Hourly) ]]/1000</f>
        <v>55.28044441513417</v>
      </c>
    </row>
    <row r="284" spans="1:3" x14ac:dyDescent="0.25">
      <c r="A284" s="9" t="s">
        <v>235</v>
      </c>
      <c r="B284" s="12">
        <v>29578.798786243802</v>
      </c>
      <c r="C284">
        <f>SAFADModel_final_000029[[#This Row],[Whole Building:Facility Total Electric Demand Power '[W'](Hourly) ]]/1000</f>
        <v>29.578798786243802</v>
      </c>
    </row>
    <row r="285" spans="1:3" x14ac:dyDescent="0.25">
      <c r="A285" s="9" t="s">
        <v>236</v>
      </c>
      <c r="B285" s="12">
        <v>18746.981012695353</v>
      </c>
      <c r="C285">
        <f>SAFADModel_final_000029[[#This Row],[Whole Building:Facility Total Electric Demand Power '[W'](Hourly) ]]/1000</f>
        <v>18.746981012695354</v>
      </c>
    </row>
    <row r="286" spans="1:3" x14ac:dyDescent="0.25">
      <c r="A286" s="9" t="s">
        <v>237</v>
      </c>
      <c r="B286" s="12">
        <v>13575.364472691792</v>
      </c>
      <c r="C286">
        <f>SAFADModel_final_000029[[#This Row],[Whole Building:Facility Total Electric Demand Power '[W'](Hourly) ]]/1000</f>
        <v>13.575364472691792</v>
      </c>
    </row>
    <row r="287" spans="1:3" x14ac:dyDescent="0.25">
      <c r="A287" s="9" t="s">
        <v>238</v>
      </c>
      <c r="B287" s="12">
        <v>8450.1355092244939</v>
      </c>
      <c r="C287">
        <f>SAFADModel_final_000029[[#This Row],[Whole Building:Facility Total Electric Demand Power '[W'](Hourly) ]]/1000</f>
        <v>8.4501355092244932</v>
      </c>
    </row>
    <row r="288" spans="1:3" x14ac:dyDescent="0.25">
      <c r="A288" s="9" t="s">
        <v>239</v>
      </c>
      <c r="B288" s="12">
        <v>8448.4668385255754</v>
      </c>
      <c r="C288">
        <f>SAFADModel_final_000029[[#This Row],[Whole Building:Facility Total Electric Demand Power '[W'](Hourly) ]]/1000</f>
        <v>8.4484668385255759</v>
      </c>
    </row>
    <row r="289" spans="1:3" x14ac:dyDescent="0.25">
      <c r="A289" s="9" t="s">
        <v>240</v>
      </c>
      <c r="B289" s="12">
        <v>8421.568515234716</v>
      </c>
      <c r="C289">
        <f>SAFADModel_final_000029[[#This Row],[Whole Building:Facility Total Electric Demand Power '[W'](Hourly) ]]/1000</f>
        <v>8.4215685152347159</v>
      </c>
    </row>
    <row r="290" spans="1:3" x14ac:dyDescent="0.25">
      <c r="A290" s="9" t="s">
        <v>581</v>
      </c>
      <c r="B290" s="12">
        <v>8344.9336442295262</v>
      </c>
      <c r="C290">
        <f>SAFADModel_final_000029[[#This Row],[Whole Building:Facility Total Electric Demand Power '[W'](Hourly) ]]/1000</f>
        <v>8.3449336442295259</v>
      </c>
    </row>
    <row r="291" spans="1:3" x14ac:dyDescent="0.25">
      <c r="A291" s="9" t="s">
        <v>582</v>
      </c>
      <c r="B291" s="12">
        <v>8253.9640968099466</v>
      </c>
      <c r="C291">
        <f>SAFADModel_final_000029[[#This Row],[Whole Building:Facility Total Electric Demand Power '[W'](Hourly) ]]/1000</f>
        <v>8.2539640968099466</v>
      </c>
    </row>
    <row r="292" spans="1:3" x14ac:dyDescent="0.25">
      <c r="A292" s="9" t="s">
        <v>583</v>
      </c>
      <c r="B292" s="12">
        <v>8192.1685674810451</v>
      </c>
      <c r="C292">
        <f>SAFADModel_final_000029[[#This Row],[Whole Building:Facility Total Electric Demand Power '[W'](Hourly) ]]/1000</f>
        <v>8.1921685674810458</v>
      </c>
    </row>
    <row r="293" spans="1:3" x14ac:dyDescent="0.25">
      <c r="A293" s="9" t="s">
        <v>584</v>
      </c>
      <c r="B293" s="12">
        <v>8162.8853786139407</v>
      </c>
      <c r="C293">
        <f>SAFADModel_final_000029[[#This Row],[Whole Building:Facility Total Electric Demand Power '[W'](Hourly) ]]/1000</f>
        <v>8.1628853786139413</v>
      </c>
    </row>
    <row r="294" spans="1:3" x14ac:dyDescent="0.25">
      <c r="A294" s="9" t="s">
        <v>585</v>
      </c>
      <c r="B294" s="12">
        <v>8145.8235719618351</v>
      </c>
      <c r="C294">
        <f>SAFADModel_final_000029[[#This Row],[Whole Building:Facility Total Electric Demand Power '[W'](Hourly) ]]/1000</f>
        <v>8.1458235719618344</v>
      </c>
    </row>
    <row r="295" spans="1:3" x14ac:dyDescent="0.25">
      <c r="A295" s="9" t="s">
        <v>586</v>
      </c>
      <c r="B295" s="12">
        <v>8171.9396796058454</v>
      </c>
      <c r="C295">
        <f>SAFADModel_final_000029[[#This Row],[Whole Building:Facility Total Electric Demand Power '[W'](Hourly) ]]/1000</f>
        <v>8.1719396796058454</v>
      </c>
    </row>
    <row r="296" spans="1:3" x14ac:dyDescent="0.25">
      <c r="A296" s="9" t="s">
        <v>587</v>
      </c>
      <c r="B296" s="12">
        <v>8271.9580562527481</v>
      </c>
      <c r="C296">
        <f>SAFADModel_final_000029[[#This Row],[Whole Building:Facility Total Electric Demand Power '[W'](Hourly) ]]/1000</f>
        <v>8.2719580562527479</v>
      </c>
    </row>
    <row r="297" spans="1:3" x14ac:dyDescent="0.25">
      <c r="A297" s="9" t="s">
        <v>588</v>
      </c>
      <c r="B297" s="12">
        <v>8395.6060251811305</v>
      </c>
      <c r="C297">
        <f>SAFADModel_final_000029[[#This Row],[Whole Building:Facility Total Electric Demand Power '[W'](Hourly) ]]/1000</f>
        <v>8.3956060251811309</v>
      </c>
    </row>
    <row r="298" spans="1:3" x14ac:dyDescent="0.25">
      <c r="A298" s="9" t="s">
        <v>589</v>
      </c>
      <c r="B298" s="12">
        <v>52506.484159860665</v>
      </c>
      <c r="C298">
        <f>SAFADModel_final_000029[[#This Row],[Whole Building:Facility Total Electric Demand Power '[W'](Hourly) ]]/1000</f>
        <v>52.506484159860662</v>
      </c>
    </row>
    <row r="299" spans="1:3" x14ac:dyDescent="0.25">
      <c r="A299" s="9" t="s">
        <v>590</v>
      </c>
      <c r="B299" s="12">
        <v>75950.9876894146</v>
      </c>
      <c r="C299">
        <f>SAFADModel_final_000029[[#This Row],[Whole Building:Facility Total Electric Demand Power '[W'](Hourly) ]]/1000</f>
        <v>75.950987689414603</v>
      </c>
    </row>
    <row r="300" spans="1:3" x14ac:dyDescent="0.25">
      <c r="A300" s="9" t="s">
        <v>591</v>
      </c>
      <c r="B300" s="12">
        <v>87247.665168895313</v>
      </c>
      <c r="C300">
        <f>SAFADModel_final_000029[[#This Row],[Whole Building:Facility Total Electric Demand Power '[W'](Hourly) ]]/1000</f>
        <v>87.24766516889531</v>
      </c>
    </row>
    <row r="301" spans="1:3" x14ac:dyDescent="0.25">
      <c r="A301" s="9" t="s">
        <v>592</v>
      </c>
      <c r="B301" s="12">
        <v>80987.764405376394</v>
      </c>
      <c r="C301">
        <f>SAFADModel_final_000029[[#This Row],[Whole Building:Facility Total Electric Demand Power '[W'](Hourly) ]]/1000</f>
        <v>80.987764405376396</v>
      </c>
    </row>
    <row r="302" spans="1:3" x14ac:dyDescent="0.25">
      <c r="A302" s="9" t="s">
        <v>593</v>
      </c>
      <c r="B302" s="12">
        <v>67961.643099202382</v>
      </c>
      <c r="C302">
        <f>SAFADModel_final_000029[[#This Row],[Whole Building:Facility Total Electric Demand Power '[W'](Hourly) ]]/1000</f>
        <v>67.961643099202377</v>
      </c>
    </row>
    <row r="303" spans="1:3" x14ac:dyDescent="0.25">
      <c r="A303" s="9" t="s">
        <v>594</v>
      </c>
      <c r="B303" s="12">
        <v>63147.639262044308</v>
      </c>
      <c r="C303">
        <f>SAFADModel_final_000029[[#This Row],[Whole Building:Facility Total Electric Demand Power '[W'](Hourly) ]]/1000</f>
        <v>63.147639262044308</v>
      </c>
    </row>
    <row r="304" spans="1:3" x14ac:dyDescent="0.25">
      <c r="A304" s="9" t="s">
        <v>595</v>
      </c>
      <c r="B304" s="12">
        <v>63298.774745841656</v>
      </c>
      <c r="C304">
        <f>SAFADModel_final_000029[[#This Row],[Whole Building:Facility Total Electric Demand Power '[W'](Hourly) ]]/1000</f>
        <v>63.298774745841655</v>
      </c>
    </row>
    <row r="305" spans="1:3" x14ac:dyDescent="0.25">
      <c r="A305" s="9" t="s">
        <v>596</v>
      </c>
      <c r="B305" s="12">
        <v>56994.559471225592</v>
      </c>
      <c r="C305">
        <f>SAFADModel_final_000029[[#This Row],[Whole Building:Facility Total Electric Demand Power '[W'](Hourly) ]]/1000</f>
        <v>56.994559471225593</v>
      </c>
    </row>
    <row r="306" spans="1:3" x14ac:dyDescent="0.25">
      <c r="A306" s="9" t="s">
        <v>597</v>
      </c>
      <c r="B306" s="12">
        <v>47840.024013991257</v>
      </c>
      <c r="C306">
        <f>SAFADModel_final_000029[[#This Row],[Whole Building:Facility Total Electric Demand Power '[W'](Hourly) ]]/1000</f>
        <v>47.840024013991254</v>
      </c>
    </row>
    <row r="307" spans="1:3" x14ac:dyDescent="0.25">
      <c r="A307" s="9" t="s">
        <v>598</v>
      </c>
      <c r="B307" s="12">
        <v>39551.043901915291</v>
      </c>
      <c r="C307">
        <f>SAFADModel_final_000029[[#This Row],[Whole Building:Facility Total Electric Demand Power '[W'](Hourly) ]]/1000</f>
        <v>39.551043901915293</v>
      </c>
    </row>
    <row r="308" spans="1:3" x14ac:dyDescent="0.25">
      <c r="A308" s="9" t="s">
        <v>599</v>
      </c>
      <c r="B308" s="12">
        <v>30053.030750381964</v>
      </c>
      <c r="C308">
        <f>SAFADModel_final_000029[[#This Row],[Whole Building:Facility Total Electric Demand Power '[W'](Hourly) ]]/1000</f>
        <v>30.053030750381964</v>
      </c>
    </row>
    <row r="309" spans="1:3" x14ac:dyDescent="0.25">
      <c r="A309" s="9" t="s">
        <v>600</v>
      </c>
      <c r="B309" s="12">
        <v>17522.913560786965</v>
      </c>
      <c r="C309">
        <f>SAFADModel_final_000029[[#This Row],[Whole Building:Facility Total Electric Demand Power '[W'](Hourly) ]]/1000</f>
        <v>17.522913560786964</v>
      </c>
    </row>
    <row r="310" spans="1:3" x14ac:dyDescent="0.25">
      <c r="A310" s="9" t="s">
        <v>601</v>
      </c>
      <c r="B310" s="12">
        <v>16162.999958871713</v>
      </c>
      <c r="C310">
        <f>SAFADModel_final_000029[[#This Row],[Whole Building:Facility Total Electric Demand Power '[W'](Hourly) ]]/1000</f>
        <v>16.162999958871712</v>
      </c>
    </row>
    <row r="311" spans="1:3" x14ac:dyDescent="0.25">
      <c r="A311" s="9" t="s">
        <v>602</v>
      </c>
      <c r="B311" s="12">
        <v>8492.5557617820814</v>
      </c>
      <c r="C311">
        <f>SAFADModel_final_000029[[#This Row],[Whole Building:Facility Total Electric Demand Power '[W'](Hourly) ]]/1000</f>
        <v>8.4925557617820822</v>
      </c>
    </row>
    <row r="312" spans="1:3" x14ac:dyDescent="0.25">
      <c r="A312" s="9" t="s">
        <v>603</v>
      </c>
      <c r="B312" s="12">
        <v>8450.5309399823909</v>
      </c>
      <c r="C312">
        <f>SAFADModel_final_000029[[#This Row],[Whole Building:Facility Total Electric Demand Power '[W'](Hourly) ]]/1000</f>
        <v>8.4505309399823911</v>
      </c>
    </row>
    <row r="313" spans="1:3" x14ac:dyDescent="0.25">
      <c r="A313" s="9" t="s">
        <v>604</v>
      </c>
      <c r="B313" s="12">
        <v>8439.4510578790851</v>
      </c>
      <c r="C313">
        <f>SAFADModel_final_000029[[#This Row],[Whole Building:Facility Total Electric Demand Power '[W'](Hourly) ]]/1000</f>
        <v>8.4394510578790847</v>
      </c>
    </row>
    <row r="314" spans="1:3" x14ac:dyDescent="0.25">
      <c r="A314" s="9" t="s">
        <v>605</v>
      </c>
      <c r="B314" s="12">
        <v>8423.8003837711312</v>
      </c>
      <c r="C314">
        <f>SAFADModel_final_000029[[#This Row],[Whole Building:Facility Total Electric Demand Power '[W'](Hourly) ]]/1000</f>
        <v>8.4238003837711304</v>
      </c>
    </row>
    <row r="315" spans="1:3" x14ac:dyDescent="0.25">
      <c r="A315" s="9" t="s">
        <v>606</v>
      </c>
      <c r="B315" s="12">
        <v>8410.8674537180141</v>
      </c>
      <c r="C315">
        <f>SAFADModel_final_000029[[#This Row],[Whole Building:Facility Total Electric Demand Power '[W'](Hourly) ]]/1000</f>
        <v>8.4108674537180139</v>
      </c>
    </row>
    <row r="316" spans="1:3" x14ac:dyDescent="0.25">
      <c r="A316" s="9" t="s">
        <v>607</v>
      </c>
      <c r="B316" s="12">
        <v>8394.4099364340054</v>
      </c>
      <c r="C316">
        <f>SAFADModel_final_000029[[#This Row],[Whole Building:Facility Total Electric Demand Power '[W'](Hourly) ]]/1000</f>
        <v>8.3944099364340055</v>
      </c>
    </row>
    <row r="317" spans="1:3" x14ac:dyDescent="0.25">
      <c r="A317" s="9" t="s">
        <v>608</v>
      </c>
      <c r="B317" s="12">
        <v>8362.3704083052871</v>
      </c>
      <c r="C317">
        <f>SAFADModel_final_000029[[#This Row],[Whole Building:Facility Total Electric Demand Power '[W'](Hourly) ]]/1000</f>
        <v>8.3623704083052868</v>
      </c>
    </row>
    <row r="318" spans="1:3" x14ac:dyDescent="0.25">
      <c r="A318" s="9" t="s">
        <v>609</v>
      </c>
      <c r="B318" s="12">
        <v>8319.5622373396545</v>
      </c>
      <c r="C318">
        <f>SAFADModel_final_000029[[#This Row],[Whole Building:Facility Total Electric Demand Power '[W'](Hourly) ]]/1000</f>
        <v>8.3195622373396549</v>
      </c>
    </row>
    <row r="319" spans="1:3" x14ac:dyDescent="0.25">
      <c r="A319" s="9" t="s">
        <v>610</v>
      </c>
      <c r="B319" s="12">
        <v>8316.6320546243896</v>
      </c>
      <c r="C319">
        <f>SAFADModel_final_000029[[#This Row],[Whole Building:Facility Total Electric Demand Power '[W'](Hourly) ]]/1000</f>
        <v>8.3166320546243888</v>
      </c>
    </row>
    <row r="320" spans="1:3" x14ac:dyDescent="0.25">
      <c r="A320" s="9" t="s">
        <v>611</v>
      </c>
      <c r="B320" s="12">
        <v>8355.4554831160531</v>
      </c>
      <c r="C320">
        <f>SAFADModel_final_000029[[#This Row],[Whole Building:Facility Total Electric Demand Power '[W'](Hourly) ]]/1000</f>
        <v>8.355455483116053</v>
      </c>
    </row>
    <row r="321" spans="1:3" x14ac:dyDescent="0.25">
      <c r="A321" s="9" t="s">
        <v>612</v>
      </c>
      <c r="B321" s="12">
        <v>8415.2614292261351</v>
      </c>
      <c r="C321">
        <f>SAFADModel_final_000029[[#This Row],[Whole Building:Facility Total Electric Demand Power '[W'](Hourly) ]]/1000</f>
        <v>8.4152614292261347</v>
      </c>
    </row>
    <row r="322" spans="1:3" x14ac:dyDescent="0.25">
      <c r="A322" s="9" t="s">
        <v>613</v>
      </c>
      <c r="B322" s="12">
        <v>8473.0409854380268</v>
      </c>
      <c r="C322">
        <f>SAFADModel_final_000029[[#This Row],[Whole Building:Facility Total Electric Demand Power '[W'](Hourly) ]]/1000</f>
        <v>8.4730409854380273</v>
      </c>
    </row>
    <row r="323" spans="1:3" x14ac:dyDescent="0.25">
      <c r="A323" s="9" t="s">
        <v>614</v>
      </c>
      <c r="B323" s="12">
        <v>8536.9727247462415</v>
      </c>
      <c r="C323">
        <f>SAFADModel_final_000029[[#This Row],[Whole Building:Facility Total Electric Demand Power '[W'](Hourly) ]]/1000</f>
        <v>8.5369727247462421</v>
      </c>
    </row>
    <row r="324" spans="1:3" x14ac:dyDescent="0.25">
      <c r="A324" s="9" t="s">
        <v>615</v>
      </c>
      <c r="B324" s="12">
        <v>8596.7802033586577</v>
      </c>
      <c r="C324">
        <f>SAFADModel_final_000029[[#This Row],[Whole Building:Facility Total Electric Demand Power '[W'](Hourly) ]]/1000</f>
        <v>8.5967802033586569</v>
      </c>
    </row>
    <row r="325" spans="1:3" x14ac:dyDescent="0.25">
      <c r="A325" s="9" t="s">
        <v>616</v>
      </c>
      <c r="B325" s="12">
        <v>8645.5457046215452</v>
      </c>
      <c r="C325">
        <f>SAFADModel_final_000029[[#This Row],[Whole Building:Facility Total Electric Demand Power '[W'](Hourly) ]]/1000</f>
        <v>8.6455457046215454</v>
      </c>
    </row>
    <row r="326" spans="1:3" x14ac:dyDescent="0.25">
      <c r="A326" s="9" t="s">
        <v>617</v>
      </c>
      <c r="B326" s="12">
        <v>8684.78776490573</v>
      </c>
      <c r="C326">
        <f>SAFADModel_final_000029[[#This Row],[Whole Building:Facility Total Electric Demand Power '[W'](Hourly) ]]/1000</f>
        <v>8.6847877649057299</v>
      </c>
    </row>
    <row r="327" spans="1:3" x14ac:dyDescent="0.25">
      <c r="A327" s="9" t="s">
        <v>618</v>
      </c>
      <c r="B327" s="12">
        <v>8708.1534559518768</v>
      </c>
      <c r="C327">
        <f>SAFADModel_final_000029[[#This Row],[Whole Building:Facility Total Electric Demand Power '[W'](Hourly) ]]/1000</f>
        <v>8.7081534559518765</v>
      </c>
    </row>
    <row r="328" spans="1:3" x14ac:dyDescent="0.25">
      <c r="A328" s="9" t="s">
        <v>619</v>
      </c>
      <c r="B328" s="12">
        <v>8696.6399005993862</v>
      </c>
      <c r="C328">
        <f>SAFADModel_final_000029[[#This Row],[Whole Building:Facility Total Electric Demand Power '[W'](Hourly) ]]/1000</f>
        <v>8.6966399005993864</v>
      </c>
    </row>
    <row r="329" spans="1:3" x14ac:dyDescent="0.25">
      <c r="A329" s="9" t="s">
        <v>620</v>
      </c>
      <c r="B329" s="12">
        <v>8655.2642845530427</v>
      </c>
      <c r="C329">
        <f>SAFADModel_final_000029[[#This Row],[Whole Building:Facility Total Electric Demand Power '[W'](Hourly) ]]/1000</f>
        <v>8.6552642845530432</v>
      </c>
    </row>
    <row r="330" spans="1:3" x14ac:dyDescent="0.25">
      <c r="A330" s="9" t="s">
        <v>621</v>
      </c>
      <c r="B330" s="12">
        <v>8611.0503303067708</v>
      </c>
      <c r="C330">
        <f>SAFADModel_final_000029[[#This Row],[Whole Building:Facility Total Electric Demand Power '[W'](Hourly) ]]/1000</f>
        <v>8.6110503303067709</v>
      </c>
    </row>
    <row r="331" spans="1:3" x14ac:dyDescent="0.25">
      <c r="A331" s="9" t="s">
        <v>622</v>
      </c>
      <c r="B331" s="12">
        <v>8552.4559362654509</v>
      </c>
      <c r="C331">
        <f>SAFADModel_final_000029[[#This Row],[Whole Building:Facility Total Electric Demand Power '[W'](Hourly) ]]/1000</f>
        <v>8.5524559362654511</v>
      </c>
    </row>
    <row r="332" spans="1:3" x14ac:dyDescent="0.25">
      <c r="A332" s="9" t="s">
        <v>623</v>
      </c>
      <c r="B332" s="12">
        <v>8505.5940463667575</v>
      </c>
      <c r="C332">
        <f>SAFADModel_final_000029[[#This Row],[Whole Building:Facility Total Electric Demand Power '[W'](Hourly) ]]/1000</f>
        <v>8.5055940463667579</v>
      </c>
    </row>
    <row r="333" spans="1:3" x14ac:dyDescent="0.25">
      <c r="A333" s="9" t="s">
        <v>624</v>
      </c>
      <c r="B333" s="12">
        <v>8464.4216460672396</v>
      </c>
      <c r="C333">
        <f>SAFADModel_final_000029[[#This Row],[Whole Building:Facility Total Electric Demand Power '[W'](Hourly) ]]/1000</f>
        <v>8.4644216460672403</v>
      </c>
    </row>
    <row r="334" spans="1:3" x14ac:dyDescent="0.25">
      <c r="A334" s="9" t="s">
        <v>625</v>
      </c>
      <c r="B334" s="12">
        <v>8437.1555403888542</v>
      </c>
      <c r="C334">
        <f>SAFADModel_final_000029[[#This Row],[Whole Building:Facility Total Electric Demand Power '[W'](Hourly) ]]/1000</f>
        <v>8.4371555403888543</v>
      </c>
    </row>
    <row r="335" spans="1:3" x14ac:dyDescent="0.25">
      <c r="A335" s="9" t="s">
        <v>626</v>
      </c>
      <c r="B335" s="12">
        <v>8431.5759727251934</v>
      </c>
      <c r="C335">
        <f>SAFADModel_final_000029[[#This Row],[Whole Building:Facility Total Electric Demand Power '[W'](Hourly) ]]/1000</f>
        <v>8.4315759727251933</v>
      </c>
    </row>
    <row r="336" spans="1:3" x14ac:dyDescent="0.25">
      <c r="A336" s="9" t="s">
        <v>627</v>
      </c>
      <c r="B336" s="12">
        <v>8430.8431499097696</v>
      </c>
      <c r="C336">
        <f>SAFADModel_final_000029[[#This Row],[Whole Building:Facility Total Electric Demand Power '[W'](Hourly) ]]/1000</f>
        <v>8.4308431499097694</v>
      </c>
    </row>
    <row r="337" spans="1:3" x14ac:dyDescent="0.25">
      <c r="A337" s="9" t="s">
        <v>628</v>
      </c>
      <c r="B337" s="12">
        <v>8421.4933724063685</v>
      </c>
      <c r="C337">
        <f>SAFADModel_final_000029[[#This Row],[Whole Building:Facility Total Electric Demand Power '[W'](Hourly) ]]/1000</f>
        <v>8.4214933724063687</v>
      </c>
    </row>
    <row r="338" spans="1:3" x14ac:dyDescent="0.25">
      <c r="A338" s="9" t="s">
        <v>241</v>
      </c>
      <c r="B338" s="12">
        <v>8404.049065147743</v>
      </c>
      <c r="C338">
        <f>SAFADModel_final_000029[[#This Row],[Whole Building:Facility Total Electric Demand Power '[W'](Hourly) ]]/1000</f>
        <v>8.4040490651477437</v>
      </c>
    </row>
    <row r="339" spans="1:3" x14ac:dyDescent="0.25">
      <c r="A339" s="9" t="s">
        <v>242</v>
      </c>
      <c r="B339" s="12">
        <v>8392.106476065499</v>
      </c>
      <c r="C339">
        <f>SAFADModel_final_000029[[#This Row],[Whole Building:Facility Total Electric Demand Power '[W'](Hourly) ]]/1000</f>
        <v>8.3921064760654982</v>
      </c>
    </row>
    <row r="340" spans="1:3" x14ac:dyDescent="0.25">
      <c r="A340" s="9" t="s">
        <v>243</v>
      </c>
      <c r="B340" s="12">
        <v>8364.8464250761008</v>
      </c>
      <c r="C340">
        <f>SAFADModel_final_000029[[#This Row],[Whole Building:Facility Total Electric Demand Power '[W'](Hourly) ]]/1000</f>
        <v>8.3648464250761005</v>
      </c>
    </row>
    <row r="341" spans="1:3" x14ac:dyDescent="0.25">
      <c r="A341" s="9" t="s">
        <v>244</v>
      </c>
      <c r="B341" s="12">
        <v>8333.582785399607</v>
      </c>
      <c r="C341">
        <f>SAFADModel_final_000029[[#This Row],[Whole Building:Facility Total Electric Demand Power '[W'](Hourly) ]]/1000</f>
        <v>8.3335827853996065</v>
      </c>
    </row>
    <row r="342" spans="1:3" x14ac:dyDescent="0.25">
      <c r="A342" s="9" t="s">
        <v>245</v>
      </c>
      <c r="B342" s="12">
        <v>8302.6381414872976</v>
      </c>
      <c r="C342">
        <f>SAFADModel_final_000029[[#This Row],[Whole Building:Facility Total Electric Demand Power '[W'](Hourly) ]]/1000</f>
        <v>8.3026381414872983</v>
      </c>
    </row>
    <row r="343" spans="1:3" x14ac:dyDescent="0.25">
      <c r="A343" s="9" t="s">
        <v>246</v>
      </c>
      <c r="B343" s="12">
        <v>8298.9520047896658</v>
      </c>
      <c r="C343">
        <f>SAFADModel_final_000029[[#This Row],[Whole Building:Facility Total Electric Demand Power '[W'](Hourly) ]]/1000</f>
        <v>8.2989520047896654</v>
      </c>
    </row>
    <row r="344" spans="1:3" x14ac:dyDescent="0.25">
      <c r="A344" s="9" t="s">
        <v>247</v>
      </c>
      <c r="B344" s="12">
        <v>8315.9682231120405</v>
      </c>
      <c r="C344">
        <f>SAFADModel_final_000029[[#This Row],[Whole Building:Facility Total Electric Demand Power '[W'](Hourly) ]]/1000</f>
        <v>8.3159682231120406</v>
      </c>
    </row>
    <row r="345" spans="1:3" x14ac:dyDescent="0.25">
      <c r="A345" s="9" t="s">
        <v>248</v>
      </c>
      <c r="B345" s="12">
        <v>29614.113423235704</v>
      </c>
      <c r="C345">
        <f>SAFADModel_final_000029[[#This Row],[Whole Building:Facility Total Electric Demand Power '[W'](Hourly) ]]/1000</f>
        <v>29.614113423235704</v>
      </c>
    </row>
    <row r="346" spans="1:3" x14ac:dyDescent="0.25">
      <c r="A346" s="9" t="s">
        <v>249</v>
      </c>
      <c r="B346" s="12">
        <v>60382.229933166818</v>
      </c>
      <c r="C346">
        <f>SAFADModel_final_000029[[#This Row],[Whole Building:Facility Total Electric Demand Power '[W'](Hourly) ]]/1000</f>
        <v>60.382229933166819</v>
      </c>
    </row>
    <row r="347" spans="1:3" x14ac:dyDescent="0.25">
      <c r="A347" s="9" t="s">
        <v>250</v>
      </c>
      <c r="B347" s="12">
        <v>113061.09427525655</v>
      </c>
      <c r="C347">
        <f>SAFADModel_final_000029[[#This Row],[Whole Building:Facility Total Electric Demand Power '[W'](Hourly) ]]/1000</f>
        <v>113.06109427525655</v>
      </c>
    </row>
    <row r="348" spans="1:3" x14ac:dyDescent="0.25">
      <c r="A348" s="9" t="s">
        <v>251</v>
      </c>
      <c r="B348" s="12">
        <v>115266.04128403863</v>
      </c>
      <c r="C348">
        <f>SAFADModel_final_000029[[#This Row],[Whole Building:Facility Total Electric Demand Power '[W'](Hourly) ]]/1000</f>
        <v>115.26604128403862</v>
      </c>
    </row>
    <row r="349" spans="1:3" x14ac:dyDescent="0.25">
      <c r="A349" s="9" t="s">
        <v>252</v>
      </c>
      <c r="B349" s="12">
        <v>166940.36062925609</v>
      </c>
      <c r="C349">
        <f>SAFADModel_final_000029[[#This Row],[Whole Building:Facility Total Electric Demand Power '[W'](Hourly) ]]/1000</f>
        <v>166.94036062925608</v>
      </c>
    </row>
    <row r="350" spans="1:3" x14ac:dyDescent="0.25">
      <c r="A350" s="9" t="s">
        <v>253</v>
      </c>
      <c r="B350" s="12">
        <v>167516.42327577417</v>
      </c>
      <c r="C350">
        <f>SAFADModel_final_000029[[#This Row],[Whole Building:Facility Total Electric Demand Power '[W'](Hourly) ]]/1000</f>
        <v>167.51642327577417</v>
      </c>
    </row>
    <row r="351" spans="1:3" x14ac:dyDescent="0.25">
      <c r="A351" s="9" t="s">
        <v>254</v>
      </c>
      <c r="B351" s="12">
        <v>175570.03184590882</v>
      </c>
      <c r="C351">
        <f>SAFADModel_final_000029[[#This Row],[Whole Building:Facility Total Electric Demand Power '[W'](Hourly) ]]/1000</f>
        <v>175.57003184590883</v>
      </c>
    </row>
    <row r="352" spans="1:3" x14ac:dyDescent="0.25">
      <c r="A352" s="9" t="s">
        <v>255</v>
      </c>
      <c r="B352" s="12">
        <v>182673.98287426171</v>
      </c>
      <c r="C352">
        <f>SAFADModel_final_000029[[#This Row],[Whole Building:Facility Total Electric Demand Power '[W'](Hourly) ]]/1000</f>
        <v>182.6739828742617</v>
      </c>
    </row>
    <row r="353" spans="1:3" x14ac:dyDescent="0.25">
      <c r="A353" s="9" t="s">
        <v>256</v>
      </c>
      <c r="B353" s="12">
        <v>172517.92548207883</v>
      </c>
      <c r="C353">
        <f>SAFADModel_final_000029[[#This Row],[Whole Building:Facility Total Electric Demand Power '[W'](Hourly) ]]/1000</f>
        <v>172.51792548207882</v>
      </c>
    </row>
    <row r="354" spans="1:3" x14ac:dyDescent="0.25">
      <c r="A354" s="9" t="s">
        <v>257</v>
      </c>
      <c r="B354" s="12">
        <v>155911.81893750513</v>
      </c>
      <c r="C354">
        <f>SAFADModel_final_000029[[#This Row],[Whole Building:Facility Total Electric Demand Power '[W'](Hourly) ]]/1000</f>
        <v>155.91181893750513</v>
      </c>
    </row>
    <row r="355" spans="1:3" x14ac:dyDescent="0.25">
      <c r="A355" s="9" t="s">
        <v>258</v>
      </c>
      <c r="B355" s="12">
        <v>54978.35277254862</v>
      </c>
      <c r="C355">
        <f>SAFADModel_final_000029[[#This Row],[Whole Building:Facility Total Electric Demand Power '[W'](Hourly) ]]/1000</f>
        <v>54.978352772548618</v>
      </c>
    </row>
    <row r="356" spans="1:3" x14ac:dyDescent="0.25">
      <c r="A356" s="9" t="s">
        <v>259</v>
      </c>
      <c r="B356" s="12">
        <v>27152.422222462508</v>
      </c>
      <c r="C356">
        <f>SAFADModel_final_000029[[#This Row],[Whole Building:Facility Total Electric Demand Power '[W'](Hourly) ]]/1000</f>
        <v>27.152422222462508</v>
      </c>
    </row>
    <row r="357" spans="1:3" x14ac:dyDescent="0.25">
      <c r="A357" s="9" t="s">
        <v>260</v>
      </c>
      <c r="B357" s="12">
        <v>11421.988627390107</v>
      </c>
      <c r="C357">
        <f>SAFADModel_final_000029[[#This Row],[Whole Building:Facility Total Electric Demand Power '[W'](Hourly) ]]/1000</f>
        <v>11.421988627390107</v>
      </c>
    </row>
    <row r="358" spans="1:3" x14ac:dyDescent="0.25">
      <c r="A358" s="9" t="s">
        <v>261</v>
      </c>
      <c r="B358" s="12">
        <v>8859.7572145263384</v>
      </c>
      <c r="C358">
        <f>SAFADModel_final_000029[[#This Row],[Whole Building:Facility Total Electric Demand Power '[W'](Hourly) ]]/1000</f>
        <v>8.8597572145263381</v>
      </c>
    </row>
    <row r="359" spans="1:3" x14ac:dyDescent="0.25">
      <c r="A359" s="9" t="s">
        <v>262</v>
      </c>
      <c r="B359" s="12">
        <v>8451.6257044548638</v>
      </c>
      <c r="C359">
        <f>SAFADModel_final_000029[[#This Row],[Whole Building:Facility Total Electric Demand Power '[W'](Hourly) ]]/1000</f>
        <v>8.4516257044548642</v>
      </c>
    </row>
    <row r="360" spans="1:3" x14ac:dyDescent="0.25">
      <c r="A360" s="9" t="s">
        <v>263</v>
      </c>
      <c r="B360" s="12">
        <v>8461.0485672980158</v>
      </c>
      <c r="C360">
        <f>SAFADModel_final_000029[[#This Row],[Whole Building:Facility Total Electric Demand Power '[W'](Hourly) ]]/1000</f>
        <v>8.4610485672980165</v>
      </c>
    </row>
    <row r="361" spans="1:3" x14ac:dyDescent="0.25">
      <c r="A361" s="9" t="s">
        <v>264</v>
      </c>
      <c r="B361" s="12">
        <v>8446.4760407883659</v>
      </c>
      <c r="C361">
        <f>SAFADModel_final_000029[[#This Row],[Whole Building:Facility Total Electric Demand Power '[W'](Hourly) ]]/1000</f>
        <v>8.4464760407883652</v>
      </c>
    </row>
    <row r="362" spans="1:3" x14ac:dyDescent="0.25">
      <c r="A362" s="9" t="s">
        <v>265</v>
      </c>
      <c r="B362" s="12">
        <v>8384.1428153648176</v>
      </c>
      <c r="C362">
        <f>SAFADModel_final_000029[[#This Row],[Whole Building:Facility Total Electric Demand Power '[W'](Hourly) ]]/1000</f>
        <v>8.3841428153648181</v>
      </c>
    </row>
    <row r="363" spans="1:3" x14ac:dyDescent="0.25">
      <c r="A363" s="9" t="s">
        <v>266</v>
      </c>
      <c r="B363" s="12">
        <v>8316.8683137150892</v>
      </c>
      <c r="C363">
        <f>SAFADModel_final_000029[[#This Row],[Whole Building:Facility Total Electric Demand Power '[W'](Hourly) ]]/1000</f>
        <v>8.3168683137150889</v>
      </c>
    </row>
    <row r="364" spans="1:3" x14ac:dyDescent="0.25">
      <c r="A364" s="9" t="s">
        <v>267</v>
      </c>
      <c r="B364" s="12">
        <v>8264.6699379741603</v>
      </c>
      <c r="C364">
        <f>SAFADModel_final_000029[[#This Row],[Whole Building:Facility Total Electric Demand Power '[W'](Hourly) ]]/1000</f>
        <v>8.2646699379741602</v>
      </c>
    </row>
    <row r="365" spans="1:3" x14ac:dyDescent="0.25">
      <c r="A365" s="9" t="s">
        <v>268</v>
      </c>
      <c r="B365" s="12">
        <v>8256.702696192724</v>
      </c>
      <c r="C365">
        <f>SAFADModel_final_000029[[#This Row],[Whole Building:Facility Total Electric Demand Power '[W'](Hourly) ]]/1000</f>
        <v>8.2567026961927237</v>
      </c>
    </row>
    <row r="366" spans="1:3" x14ac:dyDescent="0.25">
      <c r="A366" s="9" t="s">
        <v>269</v>
      </c>
      <c r="B366" s="12">
        <v>8249.7580605114799</v>
      </c>
      <c r="C366">
        <f>SAFADModel_final_000029[[#This Row],[Whole Building:Facility Total Electric Demand Power '[W'](Hourly) ]]/1000</f>
        <v>8.2497580605114802</v>
      </c>
    </row>
    <row r="367" spans="1:3" x14ac:dyDescent="0.25">
      <c r="A367" s="9" t="s">
        <v>270</v>
      </c>
      <c r="B367" s="12">
        <v>8264.1906146138026</v>
      </c>
      <c r="C367">
        <f>SAFADModel_final_000029[[#This Row],[Whole Building:Facility Total Electric Demand Power '[W'](Hourly) ]]/1000</f>
        <v>8.2641906146138027</v>
      </c>
    </row>
    <row r="368" spans="1:3" x14ac:dyDescent="0.25">
      <c r="A368" s="9" t="s">
        <v>271</v>
      </c>
      <c r="B368" s="12">
        <v>8326.3117935010796</v>
      </c>
      <c r="C368">
        <f>SAFADModel_final_000029[[#This Row],[Whole Building:Facility Total Electric Demand Power '[W'](Hourly) ]]/1000</f>
        <v>8.3263117935010804</v>
      </c>
    </row>
    <row r="369" spans="1:3" x14ac:dyDescent="0.25">
      <c r="A369" s="9" t="s">
        <v>272</v>
      </c>
      <c r="B369" s="12">
        <v>20606.313435549851</v>
      </c>
      <c r="C369">
        <f>SAFADModel_final_000029[[#This Row],[Whole Building:Facility Total Electric Demand Power '[W'](Hourly) ]]/1000</f>
        <v>20.606313435549851</v>
      </c>
    </row>
    <row r="370" spans="1:3" x14ac:dyDescent="0.25">
      <c r="A370" s="9" t="s">
        <v>273</v>
      </c>
      <c r="B370" s="12">
        <v>95432.055930480477</v>
      </c>
      <c r="C370">
        <f>SAFADModel_final_000029[[#This Row],[Whole Building:Facility Total Electric Demand Power '[W'](Hourly) ]]/1000</f>
        <v>95.432055930480473</v>
      </c>
    </row>
    <row r="371" spans="1:3" x14ac:dyDescent="0.25">
      <c r="A371" s="9" t="s">
        <v>274</v>
      </c>
      <c r="B371" s="12">
        <v>132220.64142348128</v>
      </c>
      <c r="C371">
        <f>SAFADModel_final_000029[[#This Row],[Whole Building:Facility Total Electric Demand Power '[W'](Hourly) ]]/1000</f>
        <v>132.22064142348128</v>
      </c>
    </row>
    <row r="372" spans="1:3" x14ac:dyDescent="0.25">
      <c r="A372" s="9" t="s">
        <v>275</v>
      </c>
      <c r="B372" s="12">
        <v>145115.80365443544</v>
      </c>
      <c r="C372">
        <f>SAFADModel_final_000029[[#This Row],[Whole Building:Facility Total Electric Demand Power '[W'](Hourly) ]]/1000</f>
        <v>145.11580365443544</v>
      </c>
    </row>
    <row r="373" spans="1:3" x14ac:dyDescent="0.25">
      <c r="A373" s="9" t="s">
        <v>276</v>
      </c>
      <c r="B373" s="12">
        <v>169951.28916405843</v>
      </c>
      <c r="C373">
        <f>SAFADModel_final_000029[[#This Row],[Whole Building:Facility Total Electric Demand Power '[W'](Hourly) ]]/1000</f>
        <v>169.95128916405844</v>
      </c>
    </row>
    <row r="374" spans="1:3" x14ac:dyDescent="0.25">
      <c r="A374" s="9" t="s">
        <v>277</v>
      </c>
      <c r="B374" s="12">
        <v>164222.98232233303</v>
      </c>
      <c r="C374">
        <f>SAFADModel_final_000029[[#This Row],[Whole Building:Facility Total Electric Demand Power '[W'](Hourly) ]]/1000</f>
        <v>164.22298232233302</v>
      </c>
    </row>
    <row r="375" spans="1:3" x14ac:dyDescent="0.25">
      <c r="A375" s="9" t="s">
        <v>278</v>
      </c>
      <c r="B375" s="12">
        <v>185193.55978076661</v>
      </c>
      <c r="C375">
        <f>SAFADModel_final_000029[[#This Row],[Whole Building:Facility Total Electric Demand Power '[W'](Hourly) ]]/1000</f>
        <v>185.19355978076661</v>
      </c>
    </row>
    <row r="376" spans="1:3" x14ac:dyDescent="0.25">
      <c r="A376" s="9" t="s">
        <v>279</v>
      </c>
      <c r="B376" s="12">
        <v>175086.98489115073</v>
      </c>
      <c r="C376">
        <f>SAFADModel_final_000029[[#This Row],[Whole Building:Facility Total Electric Demand Power '[W'](Hourly) ]]/1000</f>
        <v>175.08698489115073</v>
      </c>
    </row>
    <row r="377" spans="1:3" x14ac:dyDescent="0.25">
      <c r="A377" s="9" t="s">
        <v>280</v>
      </c>
      <c r="B377" s="12">
        <v>174540.33157305</v>
      </c>
      <c r="C377">
        <f>SAFADModel_final_000029[[#This Row],[Whole Building:Facility Total Electric Demand Power '[W'](Hourly) ]]/1000</f>
        <v>174.54033157305</v>
      </c>
    </row>
    <row r="378" spans="1:3" x14ac:dyDescent="0.25">
      <c r="A378" s="9" t="s">
        <v>281</v>
      </c>
      <c r="B378" s="12">
        <v>148223.19067051768</v>
      </c>
      <c r="C378">
        <f>SAFADModel_final_000029[[#This Row],[Whole Building:Facility Total Electric Demand Power '[W'](Hourly) ]]/1000</f>
        <v>148.22319067051768</v>
      </c>
    </row>
    <row r="379" spans="1:3" x14ac:dyDescent="0.25">
      <c r="A379" s="9" t="s">
        <v>282</v>
      </c>
      <c r="B379" s="12">
        <v>109122.83744544179</v>
      </c>
      <c r="C379">
        <f>SAFADModel_final_000029[[#This Row],[Whole Building:Facility Total Electric Demand Power '[W'](Hourly) ]]/1000</f>
        <v>109.12283744544179</v>
      </c>
    </row>
    <row r="380" spans="1:3" x14ac:dyDescent="0.25">
      <c r="A380" s="9" t="s">
        <v>283</v>
      </c>
      <c r="B380" s="12">
        <v>73247.361121495764</v>
      </c>
      <c r="C380">
        <f>SAFADModel_final_000029[[#This Row],[Whole Building:Facility Total Electric Demand Power '[W'](Hourly) ]]/1000</f>
        <v>73.247361121495757</v>
      </c>
    </row>
    <row r="381" spans="1:3" x14ac:dyDescent="0.25">
      <c r="A381" s="9" t="s">
        <v>284</v>
      </c>
      <c r="B381" s="12">
        <v>41997.420261162792</v>
      </c>
      <c r="C381">
        <f>SAFADModel_final_000029[[#This Row],[Whole Building:Facility Total Electric Demand Power '[W'](Hourly) ]]/1000</f>
        <v>41.997420261162794</v>
      </c>
    </row>
    <row r="382" spans="1:3" x14ac:dyDescent="0.25">
      <c r="A382" s="9" t="s">
        <v>285</v>
      </c>
      <c r="B382" s="12">
        <v>8477.0113955340894</v>
      </c>
      <c r="C382">
        <f>SAFADModel_final_000029[[#This Row],[Whole Building:Facility Total Electric Demand Power '[W'](Hourly) ]]/1000</f>
        <v>8.47701139553409</v>
      </c>
    </row>
    <row r="383" spans="1:3" x14ac:dyDescent="0.25">
      <c r="A383" s="9" t="s">
        <v>286</v>
      </c>
      <c r="B383" s="12">
        <v>8420.4703135194122</v>
      </c>
      <c r="C383">
        <f>SAFADModel_final_000029[[#This Row],[Whole Building:Facility Total Electric Demand Power '[W'](Hourly) ]]/1000</f>
        <v>8.420470313519413</v>
      </c>
    </row>
    <row r="384" spans="1:3" x14ac:dyDescent="0.25">
      <c r="A384" s="9" t="s">
        <v>287</v>
      </c>
      <c r="B384" s="12">
        <v>8387.6005553402301</v>
      </c>
      <c r="C384">
        <f>SAFADModel_final_000029[[#This Row],[Whole Building:Facility Total Electric Demand Power '[W'](Hourly) ]]/1000</f>
        <v>8.3876005553402297</v>
      </c>
    </row>
    <row r="385" spans="1:3" x14ac:dyDescent="0.25">
      <c r="A385" s="9" t="s">
        <v>288</v>
      </c>
      <c r="B385" s="12">
        <v>8377.4233463374439</v>
      </c>
      <c r="C385">
        <f>SAFADModel_final_000029[[#This Row],[Whole Building:Facility Total Electric Demand Power '[W'](Hourly) ]]/1000</f>
        <v>8.3774233463374443</v>
      </c>
    </row>
    <row r="386" spans="1:3" x14ac:dyDescent="0.25">
      <c r="A386" s="9" t="s">
        <v>289</v>
      </c>
      <c r="B386" s="12">
        <v>8389.595569575833</v>
      </c>
      <c r="C386">
        <f>SAFADModel_final_000029[[#This Row],[Whole Building:Facility Total Electric Demand Power '[W'](Hourly) ]]/1000</f>
        <v>8.3895955695758335</v>
      </c>
    </row>
    <row r="387" spans="1:3" x14ac:dyDescent="0.25">
      <c r="A387" s="9" t="s">
        <v>290</v>
      </c>
      <c r="B387" s="12">
        <v>8408.4497344958199</v>
      </c>
      <c r="C387">
        <f>SAFADModel_final_000029[[#This Row],[Whole Building:Facility Total Electric Demand Power '[W'](Hourly) ]]/1000</f>
        <v>8.4084497344958198</v>
      </c>
    </row>
    <row r="388" spans="1:3" x14ac:dyDescent="0.25">
      <c r="A388" s="9" t="s">
        <v>291</v>
      </c>
      <c r="B388" s="12">
        <v>8405.2933942109285</v>
      </c>
      <c r="C388">
        <f>SAFADModel_final_000029[[#This Row],[Whole Building:Facility Total Electric Demand Power '[W'](Hourly) ]]/1000</f>
        <v>8.4052933942109291</v>
      </c>
    </row>
    <row r="389" spans="1:3" x14ac:dyDescent="0.25">
      <c r="A389" s="9" t="s">
        <v>292</v>
      </c>
      <c r="B389" s="12">
        <v>8367.6299031519011</v>
      </c>
      <c r="C389">
        <f>SAFADModel_final_000029[[#This Row],[Whole Building:Facility Total Electric Demand Power '[W'](Hourly) ]]/1000</f>
        <v>8.3676299031519008</v>
      </c>
    </row>
    <row r="390" spans="1:3" x14ac:dyDescent="0.25">
      <c r="A390" s="9" t="s">
        <v>293</v>
      </c>
      <c r="B390" s="12">
        <v>8334.9176016798865</v>
      </c>
      <c r="C390">
        <f>SAFADModel_final_000029[[#This Row],[Whole Building:Facility Total Electric Demand Power '[W'](Hourly) ]]/1000</f>
        <v>8.3349176016798872</v>
      </c>
    </row>
    <row r="391" spans="1:3" x14ac:dyDescent="0.25">
      <c r="A391" s="9" t="s">
        <v>294</v>
      </c>
      <c r="B391" s="12">
        <v>8334.1153912997597</v>
      </c>
      <c r="C391">
        <f>SAFADModel_final_000029[[#This Row],[Whole Building:Facility Total Electric Demand Power '[W'](Hourly) ]]/1000</f>
        <v>8.3341153912997594</v>
      </c>
    </row>
    <row r="392" spans="1:3" x14ac:dyDescent="0.25">
      <c r="A392" s="9" t="s">
        <v>295</v>
      </c>
      <c r="B392" s="12">
        <v>8396.1007783114492</v>
      </c>
      <c r="C392">
        <f>SAFADModel_final_000029[[#This Row],[Whole Building:Facility Total Electric Demand Power '[W'](Hourly) ]]/1000</f>
        <v>8.3961007783114496</v>
      </c>
    </row>
    <row r="393" spans="1:3" x14ac:dyDescent="0.25">
      <c r="A393" s="9" t="s">
        <v>296</v>
      </c>
      <c r="B393" s="12">
        <v>8475.5562754535949</v>
      </c>
      <c r="C393">
        <f>SAFADModel_final_000029[[#This Row],[Whole Building:Facility Total Electric Demand Power '[W'](Hourly) ]]/1000</f>
        <v>8.4755562754535951</v>
      </c>
    </row>
    <row r="394" spans="1:3" x14ac:dyDescent="0.25">
      <c r="A394" s="9" t="s">
        <v>297</v>
      </c>
      <c r="B394" s="12">
        <v>8525.1814115499365</v>
      </c>
      <c r="C394">
        <f>SAFADModel_final_000029[[#This Row],[Whole Building:Facility Total Electric Demand Power '[W'](Hourly) ]]/1000</f>
        <v>8.5251814115499371</v>
      </c>
    </row>
    <row r="395" spans="1:3" x14ac:dyDescent="0.25">
      <c r="A395" s="9" t="s">
        <v>298</v>
      </c>
      <c r="B395" s="12">
        <v>8551.7240934621532</v>
      </c>
      <c r="C395">
        <f>SAFADModel_final_000029[[#This Row],[Whole Building:Facility Total Electric Demand Power '[W'](Hourly) ]]/1000</f>
        <v>8.5517240934621537</v>
      </c>
    </row>
    <row r="396" spans="1:3" x14ac:dyDescent="0.25">
      <c r="A396" s="9" t="s">
        <v>299</v>
      </c>
      <c r="B396" s="12">
        <v>8575.6198100833353</v>
      </c>
      <c r="C396">
        <f>SAFADModel_final_000029[[#This Row],[Whole Building:Facility Total Electric Demand Power '[W'](Hourly) ]]/1000</f>
        <v>8.5756198100833352</v>
      </c>
    </row>
    <row r="397" spans="1:3" x14ac:dyDescent="0.25">
      <c r="A397" s="9" t="s">
        <v>300</v>
      </c>
      <c r="B397" s="12">
        <v>8592.0368317789344</v>
      </c>
      <c r="C397">
        <f>SAFADModel_final_000029[[#This Row],[Whole Building:Facility Total Electric Demand Power '[W'](Hourly) ]]/1000</f>
        <v>8.592036831778934</v>
      </c>
    </row>
    <row r="398" spans="1:3" x14ac:dyDescent="0.25">
      <c r="A398" s="9" t="s">
        <v>301</v>
      </c>
      <c r="B398" s="12">
        <v>8597.3535573149566</v>
      </c>
      <c r="C398">
        <f>SAFADModel_final_000029[[#This Row],[Whole Building:Facility Total Electric Demand Power '[W'](Hourly) ]]/1000</f>
        <v>8.5973535573149569</v>
      </c>
    </row>
    <row r="399" spans="1:3" x14ac:dyDescent="0.25">
      <c r="A399" s="9" t="s">
        <v>302</v>
      </c>
      <c r="B399" s="12">
        <v>8600.888455195789</v>
      </c>
      <c r="C399">
        <f>SAFADModel_final_000029[[#This Row],[Whole Building:Facility Total Electric Demand Power '[W'](Hourly) ]]/1000</f>
        <v>8.6008884551957898</v>
      </c>
    </row>
    <row r="400" spans="1:3" x14ac:dyDescent="0.25">
      <c r="A400" s="9" t="s">
        <v>303</v>
      </c>
      <c r="B400" s="12">
        <v>8607.9817513883299</v>
      </c>
      <c r="C400">
        <f>SAFADModel_final_000029[[#This Row],[Whole Building:Facility Total Electric Demand Power '[W'](Hourly) ]]/1000</f>
        <v>8.6079817513883299</v>
      </c>
    </row>
    <row r="401" spans="1:3" x14ac:dyDescent="0.25">
      <c r="A401" s="9" t="s">
        <v>304</v>
      </c>
      <c r="B401" s="12">
        <v>8608.8724120119714</v>
      </c>
      <c r="C401">
        <f>SAFADModel_final_000029[[#This Row],[Whole Building:Facility Total Electric Demand Power '[W'](Hourly) ]]/1000</f>
        <v>8.6088724120119711</v>
      </c>
    </row>
    <row r="402" spans="1:3" x14ac:dyDescent="0.25">
      <c r="A402" s="9" t="s">
        <v>305</v>
      </c>
      <c r="B402" s="12">
        <v>8595.0299155367593</v>
      </c>
      <c r="C402">
        <f>SAFADModel_final_000029[[#This Row],[Whole Building:Facility Total Electric Demand Power '[W'](Hourly) ]]/1000</f>
        <v>8.5950299155367595</v>
      </c>
    </row>
    <row r="403" spans="1:3" x14ac:dyDescent="0.25">
      <c r="A403" s="9" t="s">
        <v>306</v>
      </c>
      <c r="B403" s="12">
        <v>8570.5615079152522</v>
      </c>
      <c r="C403">
        <f>SAFADModel_final_000029[[#This Row],[Whole Building:Facility Total Electric Demand Power '[W'](Hourly) ]]/1000</f>
        <v>8.5705615079152526</v>
      </c>
    </row>
    <row r="404" spans="1:3" x14ac:dyDescent="0.25">
      <c r="A404" s="9" t="s">
        <v>307</v>
      </c>
      <c r="B404" s="12">
        <v>8534.0360883602734</v>
      </c>
      <c r="C404">
        <f>SAFADModel_final_000029[[#This Row],[Whole Building:Facility Total Electric Demand Power '[W'](Hourly) ]]/1000</f>
        <v>8.5340360883602742</v>
      </c>
    </row>
    <row r="405" spans="1:3" x14ac:dyDescent="0.25">
      <c r="A405" s="9" t="s">
        <v>308</v>
      </c>
      <c r="B405" s="12">
        <v>8488.8349700207127</v>
      </c>
      <c r="C405">
        <f>SAFADModel_final_000029[[#This Row],[Whole Building:Facility Total Electric Demand Power '[W'](Hourly) ]]/1000</f>
        <v>8.4888349700207133</v>
      </c>
    </row>
    <row r="406" spans="1:3" x14ac:dyDescent="0.25">
      <c r="A406" s="9" t="s">
        <v>309</v>
      </c>
      <c r="B406" s="12">
        <v>8464.0653828620761</v>
      </c>
      <c r="C406">
        <f>SAFADModel_final_000029[[#This Row],[Whole Building:Facility Total Electric Demand Power '[W'](Hourly) ]]/1000</f>
        <v>8.464065382862076</v>
      </c>
    </row>
    <row r="407" spans="1:3" x14ac:dyDescent="0.25">
      <c r="A407" s="9" t="s">
        <v>310</v>
      </c>
      <c r="B407" s="12">
        <v>8419.2202670302322</v>
      </c>
      <c r="C407">
        <f>SAFADModel_final_000029[[#This Row],[Whole Building:Facility Total Electric Demand Power '[W'](Hourly) ]]/1000</f>
        <v>8.4192202670302319</v>
      </c>
    </row>
    <row r="408" spans="1:3" x14ac:dyDescent="0.25">
      <c r="A408" s="9" t="s">
        <v>311</v>
      </c>
      <c r="B408" s="12">
        <v>8377.7719622492023</v>
      </c>
      <c r="C408">
        <f>SAFADModel_final_000029[[#This Row],[Whole Building:Facility Total Electric Demand Power '[W'](Hourly) ]]/1000</f>
        <v>8.3777719622492022</v>
      </c>
    </row>
    <row r="409" spans="1:3" x14ac:dyDescent="0.25">
      <c r="A409" s="9" t="s">
        <v>312</v>
      </c>
      <c r="B409" s="12">
        <v>8335.2168630892775</v>
      </c>
      <c r="C409">
        <f>SAFADModel_final_000029[[#This Row],[Whole Building:Facility Total Electric Demand Power '[W'](Hourly) ]]/1000</f>
        <v>8.3352168630892773</v>
      </c>
    </row>
    <row r="410" spans="1:3" x14ac:dyDescent="0.25">
      <c r="A410" s="9" t="s">
        <v>313</v>
      </c>
      <c r="B410" s="12">
        <v>8313.6512421279422</v>
      </c>
      <c r="C410">
        <f>SAFADModel_final_000029[[#This Row],[Whole Building:Facility Total Electric Demand Power '[W'](Hourly) ]]/1000</f>
        <v>8.3136512421279427</v>
      </c>
    </row>
    <row r="411" spans="1:3" x14ac:dyDescent="0.25">
      <c r="A411" s="9" t="s">
        <v>314</v>
      </c>
      <c r="B411" s="12">
        <v>8293.1800923938026</v>
      </c>
      <c r="C411">
        <f>SAFADModel_final_000029[[#This Row],[Whole Building:Facility Total Electric Demand Power '[W'](Hourly) ]]/1000</f>
        <v>8.2931800923938024</v>
      </c>
    </row>
    <row r="412" spans="1:3" x14ac:dyDescent="0.25">
      <c r="A412" s="9" t="s">
        <v>315</v>
      </c>
      <c r="B412" s="12">
        <v>8276.8585907590259</v>
      </c>
      <c r="C412">
        <f>SAFADModel_final_000029[[#This Row],[Whole Building:Facility Total Electric Demand Power '[W'](Hourly) ]]/1000</f>
        <v>8.2768585907590264</v>
      </c>
    </row>
    <row r="413" spans="1:3" x14ac:dyDescent="0.25">
      <c r="A413" s="9" t="s">
        <v>316</v>
      </c>
      <c r="B413" s="12">
        <v>8254.0562934558511</v>
      </c>
      <c r="C413">
        <f>SAFADModel_final_000029[[#This Row],[Whole Building:Facility Total Electric Demand Power '[W'](Hourly) ]]/1000</f>
        <v>8.2540562934558519</v>
      </c>
    </row>
    <row r="414" spans="1:3" x14ac:dyDescent="0.25">
      <c r="A414" s="9" t="s">
        <v>317</v>
      </c>
      <c r="B414" s="12">
        <v>8235.0261751260914</v>
      </c>
      <c r="C414">
        <f>SAFADModel_final_000029[[#This Row],[Whole Building:Facility Total Electric Demand Power '[W'](Hourly) ]]/1000</f>
        <v>8.2350261751260909</v>
      </c>
    </row>
    <row r="415" spans="1:3" x14ac:dyDescent="0.25">
      <c r="A415" s="9" t="s">
        <v>318</v>
      </c>
      <c r="B415" s="12">
        <v>8244.2098920356439</v>
      </c>
      <c r="C415">
        <f>SAFADModel_final_000029[[#This Row],[Whole Building:Facility Total Electric Demand Power '[W'](Hourly) ]]/1000</f>
        <v>8.2442098920356433</v>
      </c>
    </row>
    <row r="416" spans="1:3" x14ac:dyDescent="0.25">
      <c r="A416" s="9" t="s">
        <v>319</v>
      </c>
      <c r="B416" s="12">
        <v>8314.5879472326578</v>
      </c>
      <c r="C416">
        <f>SAFADModel_final_000029[[#This Row],[Whole Building:Facility Total Electric Demand Power '[W'](Hourly) ]]/1000</f>
        <v>8.314587947232658</v>
      </c>
    </row>
    <row r="417" spans="1:3" x14ac:dyDescent="0.25">
      <c r="A417" s="9" t="s">
        <v>320</v>
      </c>
      <c r="B417" s="12">
        <v>8401.6476718711347</v>
      </c>
      <c r="C417">
        <f>SAFADModel_final_000029[[#This Row],[Whole Building:Facility Total Electric Demand Power '[W'](Hourly) ]]/1000</f>
        <v>8.4016476718711353</v>
      </c>
    </row>
    <row r="418" spans="1:3" x14ac:dyDescent="0.25">
      <c r="A418" s="9" t="s">
        <v>321</v>
      </c>
      <c r="B418" s="12">
        <v>8474.4042189094107</v>
      </c>
      <c r="C418">
        <f>SAFADModel_final_000029[[#This Row],[Whole Building:Facility Total Electric Demand Power '[W'](Hourly) ]]/1000</f>
        <v>8.4744042189094113</v>
      </c>
    </row>
    <row r="419" spans="1:3" x14ac:dyDescent="0.25">
      <c r="A419" s="9" t="s">
        <v>322</v>
      </c>
      <c r="B419" s="12">
        <v>8519.1727313785977</v>
      </c>
      <c r="C419">
        <f>SAFADModel_final_000029[[#This Row],[Whole Building:Facility Total Electric Demand Power '[W'](Hourly) ]]/1000</f>
        <v>8.5191727313785979</v>
      </c>
    </row>
    <row r="420" spans="1:3" x14ac:dyDescent="0.25">
      <c r="A420" s="9" t="s">
        <v>323</v>
      </c>
      <c r="B420" s="12">
        <v>8563.1635867940731</v>
      </c>
      <c r="C420">
        <f>SAFADModel_final_000029[[#This Row],[Whole Building:Facility Total Electric Demand Power '[W'](Hourly) ]]/1000</f>
        <v>8.5631635867940723</v>
      </c>
    </row>
    <row r="421" spans="1:3" x14ac:dyDescent="0.25">
      <c r="A421" s="9" t="s">
        <v>324</v>
      </c>
      <c r="B421" s="12">
        <v>8597.9033638030032</v>
      </c>
      <c r="C421">
        <f>SAFADModel_final_000029[[#This Row],[Whole Building:Facility Total Electric Demand Power '[W'](Hourly) ]]/1000</f>
        <v>8.5979033638030025</v>
      </c>
    </row>
    <row r="422" spans="1:3" x14ac:dyDescent="0.25">
      <c r="A422" s="9" t="s">
        <v>325</v>
      </c>
      <c r="B422" s="12">
        <v>8619.1211564595815</v>
      </c>
      <c r="C422">
        <f>SAFADModel_final_000029[[#This Row],[Whole Building:Facility Total Electric Demand Power '[W'](Hourly) ]]/1000</f>
        <v>8.6191211564595811</v>
      </c>
    </row>
    <row r="423" spans="1:3" x14ac:dyDescent="0.25">
      <c r="A423" s="9" t="s">
        <v>326</v>
      </c>
      <c r="B423" s="12">
        <v>8618.5003731409615</v>
      </c>
      <c r="C423">
        <f>SAFADModel_final_000029[[#This Row],[Whole Building:Facility Total Electric Demand Power '[W'](Hourly) ]]/1000</f>
        <v>8.6185003731409608</v>
      </c>
    </row>
    <row r="424" spans="1:3" x14ac:dyDescent="0.25">
      <c r="A424" s="9" t="s">
        <v>327</v>
      </c>
      <c r="B424" s="12">
        <v>8592.007637353594</v>
      </c>
      <c r="C424">
        <f>SAFADModel_final_000029[[#This Row],[Whole Building:Facility Total Electric Demand Power '[W'](Hourly) ]]/1000</f>
        <v>8.5920076373535945</v>
      </c>
    </row>
    <row r="425" spans="1:3" x14ac:dyDescent="0.25">
      <c r="A425" s="9" t="s">
        <v>328</v>
      </c>
      <c r="B425" s="12">
        <v>8533.8396283408456</v>
      </c>
      <c r="C425">
        <f>SAFADModel_final_000029[[#This Row],[Whole Building:Facility Total Electric Demand Power '[W'](Hourly) ]]/1000</f>
        <v>8.5338396283408464</v>
      </c>
    </row>
    <row r="426" spans="1:3" x14ac:dyDescent="0.25">
      <c r="A426" s="9" t="s">
        <v>329</v>
      </c>
      <c r="B426" s="12">
        <v>8475.8083577804719</v>
      </c>
      <c r="C426">
        <f>SAFADModel_final_000029[[#This Row],[Whole Building:Facility Total Electric Demand Power '[W'](Hourly) ]]/1000</f>
        <v>8.4758083577804726</v>
      </c>
    </row>
    <row r="427" spans="1:3" x14ac:dyDescent="0.25">
      <c r="A427" s="9" t="s">
        <v>330</v>
      </c>
      <c r="B427" s="12">
        <v>8431.1427947490502</v>
      </c>
      <c r="C427">
        <f>SAFADModel_final_000029[[#This Row],[Whole Building:Facility Total Electric Demand Power '[W'](Hourly) ]]/1000</f>
        <v>8.43114279474905</v>
      </c>
    </row>
    <row r="428" spans="1:3" x14ac:dyDescent="0.25">
      <c r="A428" s="9" t="s">
        <v>331</v>
      </c>
      <c r="B428" s="12">
        <v>8407.4698459028241</v>
      </c>
      <c r="C428">
        <f>SAFADModel_final_000029[[#This Row],[Whole Building:Facility Total Electric Demand Power '[W'](Hourly) ]]/1000</f>
        <v>8.4074698459028241</v>
      </c>
    </row>
    <row r="429" spans="1:3" x14ac:dyDescent="0.25">
      <c r="A429" s="9" t="s">
        <v>332</v>
      </c>
      <c r="B429" s="12">
        <v>8390.9859539821173</v>
      </c>
      <c r="C429">
        <f>SAFADModel_final_000029[[#This Row],[Whole Building:Facility Total Electric Demand Power '[W'](Hourly) ]]/1000</f>
        <v>8.390985953982117</v>
      </c>
    </row>
    <row r="430" spans="1:3" x14ac:dyDescent="0.25">
      <c r="A430" s="9" t="s">
        <v>333</v>
      </c>
      <c r="B430" s="12">
        <v>8373.6177121371929</v>
      </c>
      <c r="C430">
        <f>SAFADModel_final_000029[[#This Row],[Whole Building:Facility Total Electric Demand Power '[W'](Hourly) ]]/1000</f>
        <v>8.3736177121371931</v>
      </c>
    </row>
    <row r="431" spans="1:3" x14ac:dyDescent="0.25">
      <c r="A431" s="9" t="s">
        <v>334</v>
      </c>
      <c r="B431" s="12">
        <v>8350.826892807745</v>
      </c>
      <c r="C431">
        <f>SAFADModel_final_000029[[#This Row],[Whole Building:Facility Total Electric Demand Power '[W'](Hourly) ]]/1000</f>
        <v>8.3508268928077456</v>
      </c>
    </row>
    <row r="432" spans="1:3" x14ac:dyDescent="0.25">
      <c r="A432" s="9" t="s">
        <v>335</v>
      </c>
      <c r="B432" s="12">
        <v>8335.6880894188853</v>
      </c>
      <c r="C432">
        <f>SAFADModel_final_000029[[#This Row],[Whole Building:Facility Total Electric Demand Power '[W'](Hourly) ]]/1000</f>
        <v>8.3356880894188858</v>
      </c>
    </row>
    <row r="433" spans="1:3" x14ac:dyDescent="0.25">
      <c r="A433" s="9" t="s">
        <v>336</v>
      </c>
      <c r="B433" s="12">
        <v>8321.1376388594654</v>
      </c>
      <c r="C433">
        <f>SAFADModel_final_000029[[#This Row],[Whole Building:Facility Total Electric Demand Power '[W'](Hourly) ]]/1000</f>
        <v>8.3211376388594651</v>
      </c>
    </row>
    <row r="434" spans="1:3" x14ac:dyDescent="0.25">
      <c r="A434" s="9" t="s">
        <v>337</v>
      </c>
      <c r="B434" s="12">
        <v>8315.7407407572973</v>
      </c>
      <c r="C434">
        <f>SAFADModel_final_000029[[#This Row],[Whole Building:Facility Total Electric Demand Power '[W'](Hourly) ]]/1000</f>
        <v>8.3157407407572972</v>
      </c>
    </row>
    <row r="435" spans="1:3" x14ac:dyDescent="0.25">
      <c r="A435" s="9" t="s">
        <v>338</v>
      </c>
      <c r="B435" s="12">
        <v>8314.9949109116114</v>
      </c>
      <c r="C435">
        <f>SAFADModel_final_000029[[#This Row],[Whole Building:Facility Total Electric Demand Power '[W'](Hourly) ]]/1000</f>
        <v>8.3149949109116115</v>
      </c>
    </row>
    <row r="436" spans="1:3" x14ac:dyDescent="0.25">
      <c r="A436" s="9" t="s">
        <v>339</v>
      </c>
      <c r="B436" s="12">
        <v>8295.1821397236999</v>
      </c>
      <c r="C436">
        <f>SAFADModel_final_000029[[#This Row],[Whole Building:Facility Total Electric Demand Power '[W'](Hourly) ]]/1000</f>
        <v>8.2951821397236998</v>
      </c>
    </row>
    <row r="437" spans="1:3" x14ac:dyDescent="0.25">
      <c r="A437" s="9" t="s">
        <v>340</v>
      </c>
      <c r="B437" s="12">
        <v>8245.5691215959941</v>
      </c>
      <c r="C437">
        <f>SAFADModel_final_000029[[#This Row],[Whole Building:Facility Total Electric Demand Power '[W'](Hourly) ]]/1000</f>
        <v>8.2455691215959934</v>
      </c>
    </row>
    <row r="438" spans="1:3" x14ac:dyDescent="0.25">
      <c r="A438" s="9" t="s">
        <v>341</v>
      </c>
      <c r="B438" s="12">
        <v>8195.8172197328149</v>
      </c>
      <c r="C438">
        <f>SAFADModel_final_000029[[#This Row],[Whole Building:Facility Total Electric Demand Power '[W'](Hourly) ]]/1000</f>
        <v>8.195817219732815</v>
      </c>
    </row>
    <row r="439" spans="1:3" x14ac:dyDescent="0.25">
      <c r="A439" s="9" t="s">
        <v>342</v>
      </c>
      <c r="B439" s="12">
        <v>8200.3794526960774</v>
      </c>
      <c r="C439">
        <f>SAFADModel_final_000029[[#This Row],[Whole Building:Facility Total Electric Demand Power '[W'](Hourly) ]]/1000</f>
        <v>8.2003794526960778</v>
      </c>
    </row>
    <row r="440" spans="1:3" x14ac:dyDescent="0.25">
      <c r="A440" s="9" t="s">
        <v>343</v>
      </c>
      <c r="B440" s="12">
        <v>8309.4082199487257</v>
      </c>
      <c r="C440">
        <f>SAFADModel_final_000029[[#This Row],[Whole Building:Facility Total Electric Demand Power '[W'](Hourly) ]]/1000</f>
        <v>8.3094082199487254</v>
      </c>
    </row>
    <row r="441" spans="1:3" x14ac:dyDescent="0.25">
      <c r="A441" s="9" t="s">
        <v>344</v>
      </c>
      <c r="B441" s="12">
        <v>8440.8426559914205</v>
      </c>
      <c r="C441">
        <f>SAFADModel_final_000029[[#This Row],[Whole Building:Facility Total Electric Demand Power '[W'](Hourly) ]]/1000</f>
        <v>8.4408426559914211</v>
      </c>
    </row>
    <row r="442" spans="1:3" x14ac:dyDescent="0.25">
      <c r="A442" s="9" t="s">
        <v>345</v>
      </c>
      <c r="B442" s="12">
        <v>8531.6588808601737</v>
      </c>
      <c r="C442">
        <f>SAFADModel_final_000029[[#This Row],[Whole Building:Facility Total Electric Demand Power '[W'](Hourly) ]]/1000</f>
        <v>8.5316588808601743</v>
      </c>
    </row>
    <row r="443" spans="1:3" x14ac:dyDescent="0.25">
      <c r="A443" s="9" t="s">
        <v>346</v>
      </c>
      <c r="B443" s="12">
        <v>8574.6968774684647</v>
      </c>
      <c r="C443">
        <f>SAFADModel_final_000029[[#This Row],[Whole Building:Facility Total Electric Demand Power '[W'](Hourly) ]]/1000</f>
        <v>8.5746968774684653</v>
      </c>
    </row>
    <row r="444" spans="1:3" x14ac:dyDescent="0.25">
      <c r="A444" s="9" t="s">
        <v>347</v>
      </c>
      <c r="B444" s="12">
        <v>8605.694055252814</v>
      </c>
      <c r="C444">
        <f>SAFADModel_final_000029[[#This Row],[Whole Building:Facility Total Electric Demand Power '[W'](Hourly) ]]/1000</f>
        <v>8.6056940552528136</v>
      </c>
    </row>
    <row r="445" spans="1:3" x14ac:dyDescent="0.25">
      <c r="A445" s="9" t="s">
        <v>348</v>
      </c>
      <c r="B445" s="12">
        <v>8626.5289246591074</v>
      </c>
      <c r="C445">
        <f>SAFADModel_final_000029[[#This Row],[Whole Building:Facility Total Electric Demand Power '[W'](Hourly) ]]/1000</f>
        <v>8.626528924659107</v>
      </c>
    </row>
    <row r="446" spans="1:3" x14ac:dyDescent="0.25">
      <c r="A446" s="9" t="s">
        <v>349</v>
      </c>
      <c r="B446" s="12">
        <v>8639.1251235887466</v>
      </c>
      <c r="C446">
        <f>SAFADModel_final_000029[[#This Row],[Whole Building:Facility Total Electric Demand Power '[W'](Hourly) ]]/1000</f>
        <v>8.6391251235887463</v>
      </c>
    </row>
    <row r="447" spans="1:3" x14ac:dyDescent="0.25">
      <c r="A447" s="9" t="s">
        <v>350</v>
      </c>
      <c r="B447" s="12">
        <v>8641.6042673002539</v>
      </c>
      <c r="C447">
        <f>SAFADModel_final_000029[[#This Row],[Whole Building:Facility Total Electric Demand Power '[W'](Hourly) ]]/1000</f>
        <v>8.641604267300254</v>
      </c>
    </row>
    <row r="448" spans="1:3" x14ac:dyDescent="0.25">
      <c r="A448" s="9" t="s">
        <v>351</v>
      </c>
      <c r="B448" s="12">
        <v>8628.9078812244261</v>
      </c>
      <c r="C448">
        <f>SAFADModel_final_000029[[#This Row],[Whole Building:Facility Total Electric Demand Power '[W'](Hourly) ]]/1000</f>
        <v>8.6289078812244266</v>
      </c>
    </row>
    <row r="449" spans="1:3" x14ac:dyDescent="0.25">
      <c r="A449" s="9" t="s">
        <v>352</v>
      </c>
      <c r="B449" s="12">
        <v>8610.4159979256456</v>
      </c>
      <c r="C449">
        <f>SAFADModel_final_000029[[#This Row],[Whole Building:Facility Total Electric Demand Power '[W'](Hourly) ]]/1000</f>
        <v>8.6104159979256458</v>
      </c>
    </row>
    <row r="450" spans="1:3" x14ac:dyDescent="0.25">
      <c r="A450" s="9" t="s">
        <v>353</v>
      </c>
      <c r="B450" s="12">
        <v>8589.7951952921176</v>
      </c>
      <c r="C450">
        <f>SAFADModel_final_000029[[#This Row],[Whole Building:Facility Total Electric Demand Power '[W'](Hourly) ]]/1000</f>
        <v>8.5897951952921172</v>
      </c>
    </row>
    <row r="451" spans="1:3" x14ac:dyDescent="0.25">
      <c r="A451" s="9" t="s">
        <v>354</v>
      </c>
      <c r="B451" s="12">
        <v>8564.4680020726209</v>
      </c>
      <c r="C451">
        <f>SAFADModel_final_000029[[#This Row],[Whole Building:Facility Total Electric Demand Power '[W'](Hourly) ]]/1000</f>
        <v>8.5644680020726209</v>
      </c>
    </row>
    <row r="452" spans="1:3" x14ac:dyDescent="0.25">
      <c r="A452" s="9" t="s">
        <v>355</v>
      </c>
      <c r="B452" s="12">
        <v>8526.1884976676774</v>
      </c>
      <c r="C452">
        <f>SAFADModel_final_000029[[#This Row],[Whole Building:Facility Total Electric Demand Power '[W'](Hourly) ]]/1000</f>
        <v>8.5261884976676772</v>
      </c>
    </row>
    <row r="453" spans="1:3" x14ac:dyDescent="0.25">
      <c r="A453" s="9" t="s">
        <v>356</v>
      </c>
      <c r="B453" s="12">
        <v>8466.8423611258604</v>
      </c>
      <c r="C453">
        <f>SAFADModel_final_000029[[#This Row],[Whole Building:Facility Total Electric Demand Power '[W'](Hourly) ]]/1000</f>
        <v>8.4668423611258596</v>
      </c>
    </row>
    <row r="454" spans="1:3" x14ac:dyDescent="0.25">
      <c r="A454" s="9" t="s">
        <v>357</v>
      </c>
      <c r="B454" s="12">
        <v>8420.7244467113396</v>
      </c>
      <c r="C454">
        <f>SAFADModel_final_000029[[#This Row],[Whole Building:Facility Total Electric Demand Power '[W'](Hourly) ]]/1000</f>
        <v>8.4207244467113398</v>
      </c>
    </row>
    <row r="455" spans="1:3" x14ac:dyDescent="0.25">
      <c r="A455" s="9" t="s">
        <v>358</v>
      </c>
      <c r="B455" s="12">
        <v>8359.0268397128657</v>
      </c>
      <c r="C455">
        <f>SAFADModel_final_000029[[#This Row],[Whole Building:Facility Total Electric Demand Power '[W'](Hourly) ]]/1000</f>
        <v>8.3590268397128664</v>
      </c>
    </row>
    <row r="456" spans="1:3" x14ac:dyDescent="0.25">
      <c r="A456" s="9" t="s">
        <v>359</v>
      </c>
      <c r="B456" s="12">
        <v>8289.2451794308054</v>
      </c>
      <c r="C456">
        <f>SAFADModel_final_000029[[#This Row],[Whole Building:Facility Total Electric Demand Power '[W'](Hourly) ]]/1000</f>
        <v>8.2892451794308055</v>
      </c>
    </row>
    <row r="457" spans="1:3" x14ac:dyDescent="0.25">
      <c r="A457" s="9" t="s">
        <v>360</v>
      </c>
      <c r="B457" s="12">
        <v>8244.8059296093688</v>
      </c>
      <c r="C457">
        <f>SAFADModel_final_000029[[#This Row],[Whole Building:Facility Total Electric Demand Power '[W'](Hourly) ]]/1000</f>
        <v>8.2448059296093685</v>
      </c>
    </row>
    <row r="458" spans="1:3" x14ac:dyDescent="0.25">
      <c r="A458" s="9" t="s">
        <v>629</v>
      </c>
      <c r="B458" s="12">
        <v>8280.9011076864626</v>
      </c>
      <c r="C458">
        <f>SAFADModel_final_000029[[#This Row],[Whole Building:Facility Total Electric Demand Power '[W'](Hourly) ]]/1000</f>
        <v>8.2809011076864625</v>
      </c>
    </row>
    <row r="459" spans="1:3" x14ac:dyDescent="0.25">
      <c r="A459" s="9" t="s">
        <v>630</v>
      </c>
      <c r="B459" s="12">
        <v>8328.6158654681949</v>
      </c>
      <c r="C459">
        <f>SAFADModel_final_000029[[#This Row],[Whole Building:Facility Total Electric Demand Power '[W'](Hourly) ]]/1000</f>
        <v>8.3286158654681941</v>
      </c>
    </row>
    <row r="460" spans="1:3" x14ac:dyDescent="0.25">
      <c r="A460" s="9" t="s">
        <v>631</v>
      </c>
      <c r="B460" s="12">
        <v>8341.72716094938</v>
      </c>
      <c r="C460">
        <f>SAFADModel_final_000029[[#This Row],[Whole Building:Facility Total Electric Demand Power '[W'](Hourly) ]]/1000</f>
        <v>8.3417271609493806</v>
      </c>
    </row>
    <row r="461" spans="1:3" x14ac:dyDescent="0.25">
      <c r="A461" s="9" t="s">
        <v>632</v>
      </c>
      <c r="B461" s="12">
        <v>8289.0150299648376</v>
      </c>
      <c r="C461">
        <f>SAFADModel_final_000029[[#This Row],[Whole Building:Facility Total Electric Demand Power '[W'](Hourly) ]]/1000</f>
        <v>8.2890150299648369</v>
      </c>
    </row>
    <row r="462" spans="1:3" x14ac:dyDescent="0.25">
      <c r="A462" s="9" t="s">
        <v>633</v>
      </c>
      <c r="B462" s="12">
        <v>8221.8077116980458</v>
      </c>
      <c r="C462">
        <f>SAFADModel_final_000029[[#This Row],[Whole Building:Facility Total Electric Demand Power '[W'](Hourly) ]]/1000</f>
        <v>8.2218077116980464</v>
      </c>
    </row>
    <row r="463" spans="1:3" x14ac:dyDescent="0.25">
      <c r="A463" s="9" t="s">
        <v>634</v>
      </c>
      <c r="B463" s="12">
        <v>8207.0974426799094</v>
      </c>
      <c r="C463">
        <f>SAFADModel_final_000029[[#This Row],[Whole Building:Facility Total Electric Demand Power '[W'](Hourly) ]]/1000</f>
        <v>8.2070974426799097</v>
      </c>
    </row>
    <row r="464" spans="1:3" x14ac:dyDescent="0.25">
      <c r="A464" s="9" t="s">
        <v>635</v>
      </c>
      <c r="B464" s="12">
        <v>8300.0296087352344</v>
      </c>
      <c r="C464">
        <f>SAFADModel_final_000029[[#This Row],[Whole Building:Facility Total Electric Demand Power '[W'](Hourly) ]]/1000</f>
        <v>8.300029608735235</v>
      </c>
    </row>
    <row r="465" spans="1:3" x14ac:dyDescent="0.25">
      <c r="A465" s="9" t="s">
        <v>636</v>
      </c>
      <c r="B465" s="12">
        <v>8418.2868342894672</v>
      </c>
      <c r="C465">
        <f>SAFADModel_final_000029[[#This Row],[Whole Building:Facility Total Electric Demand Power '[W'](Hourly) ]]/1000</f>
        <v>8.4182868342894679</v>
      </c>
    </row>
    <row r="466" spans="1:3" x14ac:dyDescent="0.25">
      <c r="A466" s="9" t="s">
        <v>637</v>
      </c>
      <c r="B466" s="12">
        <v>8505.8355007489718</v>
      </c>
      <c r="C466">
        <f>SAFADModel_final_000029[[#This Row],[Whole Building:Facility Total Electric Demand Power '[W'](Hourly) ]]/1000</f>
        <v>8.5058355007489723</v>
      </c>
    </row>
    <row r="467" spans="1:3" x14ac:dyDescent="0.25">
      <c r="A467" s="9" t="s">
        <v>638</v>
      </c>
      <c r="B467" s="12">
        <v>8562.8363209830568</v>
      </c>
      <c r="C467">
        <f>SAFADModel_final_000029[[#This Row],[Whole Building:Facility Total Electric Demand Power '[W'](Hourly) ]]/1000</f>
        <v>8.562836320983056</v>
      </c>
    </row>
    <row r="468" spans="1:3" x14ac:dyDescent="0.25">
      <c r="A468" s="9" t="s">
        <v>639</v>
      </c>
      <c r="B468" s="12">
        <v>8593.6124223178376</v>
      </c>
      <c r="C468">
        <f>SAFADModel_final_000029[[#This Row],[Whole Building:Facility Total Electric Demand Power '[W'](Hourly) ]]/1000</f>
        <v>8.5936124223178378</v>
      </c>
    </row>
    <row r="469" spans="1:3" x14ac:dyDescent="0.25">
      <c r="A469" s="9" t="s">
        <v>640</v>
      </c>
      <c r="B469" s="12">
        <v>8622.9730900023806</v>
      </c>
      <c r="C469">
        <f>SAFADModel_final_000029[[#This Row],[Whole Building:Facility Total Electric Demand Power '[W'](Hourly) ]]/1000</f>
        <v>8.6229730900023807</v>
      </c>
    </row>
    <row r="470" spans="1:3" x14ac:dyDescent="0.25">
      <c r="A470" s="9" t="s">
        <v>641</v>
      </c>
      <c r="B470" s="12">
        <v>8648.4392966712694</v>
      </c>
      <c r="C470">
        <f>SAFADModel_final_000029[[#This Row],[Whole Building:Facility Total Electric Demand Power '[W'](Hourly) ]]/1000</f>
        <v>8.6484392966712687</v>
      </c>
    </row>
    <row r="471" spans="1:3" x14ac:dyDescent="0.25">
      <c r="A471" s="9" t="s">
        <v>642</v>
      </c>
      <c r="B471" s="12">
        <v>8658.8873796248918</v>
      </c>
      <c r="C471">
        <f>SAFADModel_final_000029[[#This Row],[Whole Building:Facility Total Electric Demand Power '[W'](Hourly) ]]/1000</f>
        <v>8.6588873796248915</v>
      </c>
    </row>
    <row r="472" spans="1:3" x14ac:dyDescent="0.25">
      <c r="A472" s="9" t="s">
        <v>643</v>
      </c>
      <c r="B472" s="12">
        <v>8647.5915477170929</v>
      </c>
      <c r="C472">
        <f>SAFADModel_final_000029[[#This Row],[Whole Building:Facility Total Electric Demand Power '[W'](Hourly) ]]/1000</f>
        <v>8.6475915477170933</v>
      </c>
    </row>
    <row r="473" spans="1:3" x14ac:dyDescent="0.25">
      <c r="A473" s="9" t="s">
        <v>644</v>
      </c>
      <c r="B473" s="12">
        <v>8617.5661800268026</v>
      </c>
      <c r="C473">
        <f>SAFADModel_final_000029[[#This Row],[Whole Building:Facility Total Electric Demand Power '[W'](Hourly) ]]/1000</f>
        <v>8.6175661800268024</v>
      </c>
    </row>
    <row r="474" spans="1:3" x14ac:dyDescent="0.25">
      <c r="A474" s="9" t="s">
        <v>645</v>
      </c>
      <c r="B474" s="12">
        <v>8586.4309272865612</v>
      </c>
      <c r="C474">
        <f>SAFADModel_final_000029[[#This Row],[Whole Building:Facility Total Electric Demand Power '[W'](Hourly) ]]/1000</f>
        <v>8.5864309272865604</v>
      </c>
    </row>
    <row r="475" spans="1:3" x14ac:dyDescent="0.25">
      <c r="A475" s="9" t="s">
        <v>646</v>
      </c>
      <c r="B475" s="12">
        <v>8561.6795862231302</v>
      </c>
      <c r="C475">
        <f>SAFADModel_final_000029[[#This Row],[Whole Building:Facility Total Electric Demand Power '[W'](Hourly) ]]/1000</f>
        <v>8.5616795862231303</v>
      </c>
    </row>
    <row r="476" spans="1:3" x14ac:dyDescent="0.25">
      <c r="A476" s="9" t="s">
        <v>647</v>
      </c>
      <c r="B476" s="12">
        <v>8543.4410514678748</v>
      </c>
      <c r="C476">
        <f>SAFADModel_final_000029[[#This Row],[Whole Building:Facility Total Electric Demand Power '[W'](Hourly) ]]/1000</f>
        <v>8.5434410514678749</v>
      </c>
    </row>
    <row r="477" spans="1:3" x14ac:dyDescent="0.25">
      <c r="A477" s="9" t="s">
        <v>648</v>
      </c>
      <c r="B477" s="12">
        <v>8530.8634465960149</v>
      </c>
      <c r="C477">
        <f>SAFADModel_final_000029[[#This Row],[Whole Building:Facility Total Electric Demand Power '[W'](Hourly) ]]/1000</f>
        <v>8.5308634465960154</v>
      </c>
    </row>
    <row r="478" spans="1:3" x14ac:dyDescent="0.25">
      <c r="A478" s="9" t="s">
        <v>649</v>
      </c>
      <c r="B478" s="12">
        <v>8516.3983592154218</v>
      </c>
      <c r="C478">
        <f>SAFADModel_final_000029[[#This Row],[Whole Building:Facility Total Electric Demand Power '[W'](Hourly) ]]/1000</f>
        <v>8.5163983592154224</v>
      </c>
    </row>
    <row r="479" spans="1:3" x14ac:dyDescent="0.25">
      <c r="A479" s="9" t="s">
        <v>650</v>
      </c>
      <c r="B479" s="12">
        <v>8504.6301736052628</v>
      </c>
      <c r="C479">
        <f>SAFADModel_final_000029[[#This Row],[Whole Building:Facility Total Electric Demand Power '[W'](Hourly) ]]/1000</f>
        <v>8.5046301736052623</v>
      </c>
    </row>
    <row r="480" spans="1:3" x14ac:dyDescent="0.25">
      <c r="A480" s="9" t="s">
        <v>651</v>
      </c>
      <c r="B480" s="12">
        <v>8488.1511548139533</v>
      </c>
      <c r="C480">
        <f>SAFADModel_final_000029[[#This Row],[Whole Building:Facility Total Electric Demand Power '[W'](Hourly) ]]/1000</f>
        <v>8.4881511548139539</v>
      </c>
    </row>
    <row r="481" spans="1:3" x14ac:dyDescent="0.25">
      <c r="A481" s="9" t="s">
        <v>652</v>
      </c>
      <c r="B481" s="12">
        <v>8454.4760615166069</v>
      </c>
      <c r="C481">
        <f>SAFADModel_final_000029[[#This Row],[Whole Building:Facility Total Electric Demand Power '[W'](Hourly) ]]/1000</f>
        <v>8.4544760615166066</v>
      </c>
    </row>
    <row r="482" spans="1:3" x14ac:dyDescent="0.25">
      <c r="A482" s="9" t="s">
        <v>653</v>
      </c>
      <c r="B482" s="12">
        <v>8410.3823401456157</v>
      </c>
      <c r="C482">
        <f>SAFADModel_final_000029[[#This Row],[Whole Building:Facility Total Electric Demand Power '[W'](Hourly) ]]/1000</f>
        <v>8.410382340145615</v>
      </c>
    </row>
    <row r="483" spans="1:3" x14ac:dyDescent="0.25">
      <c r="A483" s="9" t="s">
        <v>654</v>
      </c>
      <c r="B483" s="12">
        <v>8366.595383575228</v>
      </c>
      <c r="C483">
        <f>SAFADModel_final_000029[[#This Row],[Whole Building:Facility Total Electric Demand Power '[W'](Hourly) ]]/1000</f>
        <v>8.3665953835752287</v>
      </c>
    </row>
    <row r="484" spans="1:3" x14ac:dyDescent="0.25">
      <c r="A484" s="9" t="s">
        <v>655</v>
      </c>
      <c r="B484" s="12">
        <v>8334.186484164582</v>
      </c>
      <c r="C484">
        <f>SAFADModel_final_000029[[#This Row],[Whole Building:Facility Total Electric Demand Power '[W'](Hourly) ]]/1000</f>
        <v>8.3341864841645812</v>
      </c>
    </row>
    <row r="485" spans="1:3" x14ac:dyDescent="0.25">
      <c r="A485" s="9" t="s">
        <v>656</v>
      </c>
      <c r="B485" s="12">
        <v>8327.1086990736239</v>
      </c>
      <c r="C485">
        <f>SAFADModel_final_000029[[#This Row],[Whole Building:Facility Total Electric Demand Power '[W'](Hourly) ]]/1000</f>
        <v>8.3271086990736247</v>
      </c>
    </row>
    <row r="486" spans="1:3" x14ac:dyDescent="0.25">
      <c r="A486" s="9" t="s">
        <v>657</v>
      </c>
      <c r="B486" s="12">
        <v>8325.0812743519491</v>
      </c>
      <c r="C486">
        <f>SAFADModel_final_000029[[#This Row],[Whole Building:Facility Total Electric Demand Power '[W'](Hourly) ]]/1000</f>
        <v>8.3250812743519482</v>
      </c>
    </row>
    <row r="487" spans="1:3" x14ac:dyDescent="0.25">
      <c r="A487" s="9" t="s">
        <v>658</v>
      </c>
      <c r="B487" s="12">
        <v>8336.9748850450287</v>
      </c>
      <c r="C487">
        <f>SAFADModel_final_000029[[#This Row],[Whole Building:Facility Total Electric Demand Power '[W'](Hourly) ]]/1000</f>
        <v>8.3369748850450289</v>
      </c>
    </row>
    <row r="488" spans="1:3" x14ac:dyDescent="0.25">
      <c r="A488" s="9" t="s">
        <v>659</v>
      </c>
      <c r="B488" s="12">
        <v>8370.0345374958215</v>
      </c>
      <c r="C488">
        <f>SAFADModel_final_000029[[#This Row],[Whole Building:Facility Total Electric Demand Power '[W'](Hourly) ]]/1000</f>
        <v>8.3700345374958207</v>
      </c>
    </row>
    <row r="489" spans="1:3" x14ac:dyDescent="0.25">
      <c r="A489" s="9" t="s">
        <v>660</v>
      </c>
      <c r="B489" s="12">
        <v>8420.1488092770014</v>
      </c>
      <c r="C489">
        <f>SAFADModel_final_000029[[#This Row],[Whole Building:Facility Total Electric Demand Power '[W'](Hourly) ]]/1000</f>
        <v>8.420148809277002</v>
      </c>
    </row>
    <row r="490" spans="1:3" x14ac:dyDescent="0.25">
      <c r="A490" s="9" t="s">
        <v>661</v>
      </c>
      <c r="B490" s="12">
        <v>8479.7100833527184</v>
      </c>
      <c r="C490">
        <f>SAFADModel_final_000029[[#This Row],[Whole Building:Facility Total Electric Demand Power '[W'](Hourly) ]]/1000</f>
        <v>8.4797100833527175</v>
      </c>
    </row>
    <row r="491" spans="1:3" x14ac:dyDescent="0.25">
      <c r="A491" s="9" t="s">
        <v>662</v>
      </c>
      <c r="B491" s="12">
        <v>8540.2951336783062</v>
      </c>
      <c r="C491">
        <f>SAFADModel_final_000029[[#This Row],[Whole Building:Facility Total Electric Demand Power '[W'](Hourly) ]]/1000</f>
        <v>8.5402951336783062</v>
      </c>
    </row>
    <row r="492" spans="1:3" x14ac:dyDescent="0.25">
      <c r="A492" s="9" t="s">
        <v>663</v>
      </c>
      <c r="B492" s="12">
        <v>8588.918793107172</v>
      </c>
      <c r="C492">
        <f>SAFADModel_final_000029[[#This Row],[Whole Building:Facility Total Electric Demand Power '[W'](Hourly) ]]/1000</f>
        <v>8.5889187931071724</v>
      </c>
    </row>
    <row r="493" spans="1:3" x14ac:dyDescent="0.25">
      <c r="A493" s="9" t="s">
        <v>664</v>
      </c>
      <c r="B493" s="12">
        <v>8625.9301750812938</v>
      </c>
      <c r="C493">
        <f>SAFADModel_final_000029[[#This Row],[Whole Building:Facility Total Electric Demand Power '[W'](Hourly) ]]/1000</f>
        <v>8.6259301750812938</v>
      </c>
    </row>
    <row r="494" spans="1:3" x14ac:dyDescent="0.25">
      <c r="A494" s="9" t="s">
        <v>665</v>
      </c>
      <c r="B494" s="12">
        <v>8653.7082036313441</v>
      </c>
      <c r="C494">
        <f>SAFADModel_final_000029[[#This Row],[Whole Building:Facility Total Electric Demand Power '[W'](Hourly) ]]/1000</f>
        <v>8.6537082036313446</v>
      </c>
    </row>
    <row r="495" spans="1:3" x14ac:dyDescent="0.25">
      <c r="A495" s="9" t="s">
        <v>666</v>
      </c>
      <c r="B495" s="12">
        <v>8663.444544137732</v>
      </c>
      <c r="C495">
        <f>SAFADModel_final_000029[[#This Row],[Whole Building:Facility Total Electric Demand Power '[W'](Hourly) ]]/1000</f>
        <v>8.6634445441377324</v>
      </c>
    </row>
    <row r="496" spans="1:3" x14ac:dyDescent="0.25">
      <c r="A496" s="9" t="s">
        <v>667</v>
      </c>
      <c r="B496" s="12">
        <v>8657.0678591816195</v>
      </c>
      <c r="C496">
        <f>SAFADModel_final_000029[[#This Row],[Whole Building:Facility Total Electric Demand Power '[W'](Hourly) ]]/1000</f>
        <v>8.6570678591816197</v>
      </c>
    </row>
    <row r="497" spans="1:3" x14ac:dyDescent="0.25">
      <c r="A497" s="9" t="s">
        <v>668</v>
      </c>
      <c r="B497" s="12">
        <v>8639.959815590084</v>
      </c>
      <c r="C497">
        <f>SAFADModel_final_000029[[#This Row],[Whole Building:Facility Total Electric Demand Power '[W'](Hourly) ]]/1000</f>
        <v>8.6399598155900836</v>
      </c>
    </row>
    <row r="498" spans="1:3" x14ac:dyDescent="0.25">
      <c r="A498" s="9" t="s">
        <v>669</v>
      </c>
      <c r="B498" s="12">
        <v>8616.2709489232057</v>
      </c>
      <c r="C498">
        <f>SAFADModel_final_000029[[#This Row],[Whole Building:Facility Total Electric Demand Power '[W'](Hourly) ]]/1000</f>
        <v>8.616270948923205</v>
      </c>
    </row>
    <row r="499" spans="1:3" x14ac:dyDescent="0.25">
      <c r="A499" s="9" t="s">
        <v>670</v>
      </c>
      <c r="B499" s="12">
        <v>8587.3713578163297</v>
      </c>
      <c r="C499">
        <f>SAFADModel_final_000029[[#This Row],[Whole Building:Facility Total Electric Demand Power '[W'](Hourly) ]]/1000</f>
        <v>8.5873713578163304</v>
      </c>
    </row>
    <row r="500" spans="1:3" x14ac:dyDescent="0.25">
      <c r="A500" s="9" t="s">
        <v>671</v>
      </c>
      <c r="B500" s="12">
        <v>8553.9027116644011</v>
      </c>
      <c r="C500">
        <f>SAFADModel_final_000029[[#This Row],[Whole Building:Facility Total Electric Demand Power '[W'](Hourly) ]]/1000</f>
        <v>8.5539027116644011</v>
      </c>
    </row>
    <row r="501" spans="1:3" x14ac:dyDescent="0.25">
      <c r="A501" s="9" t="s">
        <v>672</v>
      </c>
      <c r="B501" s="12">
        <v>8520.9718705671385</v>
      </c>
      <c r="C501">
        <f>SAFADModel_final_000029[[#This Row],[Whole Building:Facility Total Electric Demand Power '[W'](Hourly) ]]/1000</f>
        <v>8.5209718705671378</v>
      </c>
    </row>
    <row r="502" spans="1:3" x14ac:dyDescent="0.25">
      <c r="A502" s="9" t="s">
        <v>673</v>
      </c>
      <c r="B502" s="12">
        <v>8491.1476425402016</v>
      </c>
      <c r="C502">
        <f>SAFADModel_final_000029[[#This Row],[Whole Building:Facility Total Electric Demand Power '[W'](Hourly) ]]/1000</f>
        <v>8.4911476425402022</v>
      </c>
    </row>
    <row r="503" spans="1:3" x14ac:dyDescent="0.25">
      <c r="A503" s="9" t="s">
        <v>674</v>
      </c>
      <c r="B503" s="12">
        <v>8455.3790184708178</v>
      </c>
      <c r="C503">
        <f>SAFADModel_final_000029[[#This Row],[Whole Building:Facility Total Electric Demand Power '[W'](Hourly) ]]/1000</f>
        <v>8.4553790184708184</v>
      </c>
    </row>
    <row r="504" spans="1:3" x14ac:dyDescent="0.25">
      <c r="A504" s="9" t="s">
        <v>675</v>
      </c>
      <c r="B504" s="12">
        <v>8415.3676075770145</v>
      </c>
      <c r="C504">
        <f>SAFADModel_final_000029[[#This Row],[Whole Building:Facility Total Electric Demand Power '[W'](Hourly) ]]/1000</f>
        <v>8.4153676075770143</v>
      </c>
    </row>
    <row r="505" spans="1:3" x14ac:dyDescent="0.25">
      <c r="A505" s="9" t="s">
        <v>676</v>
      </c>
      <c r="B505" s="12">
        <v>8371.7191240651337</v>
      </c>
      <c r="C505">
        <f>SAFADModel_final_000029[[#This Row],[Whole Building:Facility Total Electric Demand Power '[W'](Hourly) ]]/1000</f>
        <v>8.3717191240651339</v>
      </c>
    </row>
    <row r="506" spans="1:3" x14ac:dyDescent="0.25">
      <c r="A506" s="9" t="s">
        <v>361</v>
      </c>
      <c r="B506" s="12">
        <v>8338.9946281535431</v>
      </c>
      <c r="C506">
        <f>SAFADModel_final_000029[[#This Row],[Whole Building:Facility Total Electric Demand Power '[W'](Hourly) ]]/1000</f>
        <v>8.338994628153543</v>
      </c>
    </row>
    <row r="507" spans="1:3" x14ac:dyDescent="0.25">
      <c r="A507" s="9" t="s">
        <v>362</v>
      </c>
      <c r="B507" s="12">
        <v>8302.8709572380067</v>
      </c>
      <c r="C507">
        <f>SAFADModel_final_000029[[#This Row],[Whole Building:Facility Total Electric Demand Power '[W'](Hourly) ]]/1000</f>
        <v>8.3028709572380066</v>
      </c>
    </row>
    <row r="508" spans="1:3" x14ac:dyDescent="0.25">
      <c r="A508" s="9" t="s">
        <v>363</v>
      </c>
      <c r="B508" s="12">
        <v>8277.876051220388</v>
      </c>
      <c r="C508">
        <f>SAFADModel_final_000029[[#This Row],[Whole Building:Facility Total Electric Demand Power '[W'](Hourly) ]]/1000</f>
        <v>8.2778760512203888</v>
      </c>
    </row>
    <row r="509" spans="1:3" x14ac:dyDescent="0.25">
      <c r="A509" s="9" t="s">
        <v>364</v>
      </c>
      <c r="B509" s="12">
        <v>8268.1872981715533</v>
      </c>
      <c r="C509">
        <f>SAFADModel_final_000029[[#This Row],[Whole Building:Facility Total Electric Demand Power '[W'](Hourly) ]]/1000</f>
        <v>8.2681872981715525</v>
      </c>
    </row>
    <row r="510" spans="1:3" x14ac:dyDescent="0.25">
      <c r="A510" s="9" t="s">
        <v>365</v>
      </c>
      <c r="B510" s="12">
        <v>8254.2018001584693</v>
      </c>
      <c r="C510">
        <f>SAFADModel_final_000029[[#This Row],[Whole Building:Facility Total Electric Demand Power '[W'](Hourly) ]]/1000</f>
        <v>8.2542018001584694</v>
      </c>
    </row>
    <row r="511" spans="1:3" x14ac:dyDescent="0.25">
      <c r="A511" s="9" t="s">
        <v>366</v>
      </c>
      <c r="B511" s="12">
        <v>8274.5934667719812</v>
      </c>
      <c r="C511">
        <f>SAFADModel_final_000029[[#This Row],[Whole Building:Facility Total Electric Demand Power '[W'](Hourly) ]]/1000</f>
        <v>8.2745934667719805</v>
      </c>
    </row>
    <row r="512" spans="1:3" x14ac:dyDescent="0.25">
      <c r="A512" s="9" t="s">
        <v>367</v>
      </c>
      <c r="B512" s="12">
        <v>8356.614486635066</v>
      </c>
      <c r="C512">
        <f>SAFADModel_final_000029[[#This Row],[Whole Building:Facility Total Electric Demand Power '[W'](Hourly) ]]/1000</f>
        <v>8.3566144866350651</v>
      </c>
    </row>
    <row r="513" spans="1:3" x14ac:dyDescent="0.25">
      <c r="A513" s="9" t="s">
        <v>368</v>
      </c>
      <c r="B513" s="12">
        <v>29996.234451424807</v>
      </c>
      <c r="C513">
        <f>SAFADModel_final_000029[[#This Row],[Whole Building:Facility Total Electric Demand Power '[W'](Hourly) ]]/1000</f>
        <v>29.996234451424808</v>
      </c>
    </row>
    <row r="514" spans="1:3" x14ac:dyDescent="0.25">
      <c r="A514" s="9" t="s">
        <v>369</v>
      </c>
      <c r="B514" s="12">
        <v>72109.465085432254</v>
      </c>
      <c r="C514">
        <f>SAFADModel_final_000029[[#This Row],[Whole Building:Facility Total Electric Demand Power '[W'](Hourly) ]]/1000</f>
        <v>72.109465085432248</v>
      </c>
    </row>
    <row r="515" spans="1:3" x14ac:dyDescent="0.25">
      <c r="A515" s="9" t="s">
        <v>370</v>
      </c>
      <c r="B515" s="12">
        <v>130265.90814155548</v>
      </c>
      <c r="C515">
        <f>SAFADModel_final_000029[[#This Row],[Whole Building:Facility Total Electric Demand Power '[W'](Hourly) ]]/1000</f>
        <v>130.26590814155549</v>
      </c>
    </row>
    <row r="516" spans="1:3" x14ac:dyDescent="0.25">
      <c r="A516" s="9" t="s">
        <v>371</v>
      </c>
      <c r="B516" s="12">
        <v>125885.76558814566</v>
      </c>
      <c r="C516">
        <f>SAFADModel_final_000029[[#This Row],[Whole Building:Facility Total Electric Demand Power '[W'](Hourly) ]]/1000</f>
        <v>125.88576558814566</v>
      </c>
    </row>
    <row r="517" spans="1:3" x14ac:dyDescent="0.25">
      <c r="A517" s="9" t="s">
        <v>372</v>
      </c>
      <c r="B517" s="12">
        <v>170413.21081615239</v>
      </c>
      <c r="C517">
        <f>SAFADModel_final_000029[[#This Row],[Whole Building:Facility Total Electric Demand Power '[W'](Hourly) ]]/1000</f>
        <v>170.4132108161524</v>
      </c>
    </row>
    <row r="518" spans="1:3" x14ac:dyDescent="0.25">
      <c r="A518" s="9" t="s">
        <v>373</v>
      </c>
      <c r="B518" s="12">
        <v>170841.18874203009</v>
      </c>
      <c r="C518">
        <f>SAFADModel_final_000029[[#This Row],[Whole Building:Facility Total Electric Demand Power '[W'](Hourly) ]]/1000</f>
        <v>170.84118874203008</v>
      </c>
    </row>
    <row r="519" spans="1:3" x14ac:dyDescent="0.25">
      <c r="A519" s="9" t="s">
        <v>374</v>
      </c>
      <c r="B519" s="12">
        <v>176644.98577033367</v>
      </c>
      <c r="C519">
        <f>SAFADModel_final_000029[[#This Row],[Whole Building:Facility Total Electric Demand Power '[W'](Hourly) ]]/1000</f>
        <v>176.64498577033368</v>
      </c>
    </row>
    <row r="520" spans="1:3" x14ac:dyDescent="0.25">
      <c r="A520" s="9" t="s">
        <v>375</v>
      </c>
      <c r="B520" s="12">
        <v>183496.36746940587</v>
      </c>
      <c r="C520">
        <f>SAFADModel_final_000029[[#This Row],[Whole Building:Facility Total Electric Demand Power '[W'](Hourly) ]]/1000</f>
        <v>183.49636746940587</v>
      </c>
    </row>
    <row r="521" spans="1:3" x14ac:dyDescent="0.25">
      <c r="A521" s="9" t="s">
        <v>376</v>
      </c>
      <c r="B521" s="12">
        <v>173581.32430928489</v>
      </c>
      <c r="C521">
        <f>SAFADModel_final_000029[[#This Row],[Whole Building:Facility Total Electric Demand Power '[W'](Hourly) ]]/1000</f>
        <v>173.58132430928489</v>
      </c>
    </row>
    <row r="522" spans="1:3" x14ac:dyDescent="0.25">
      <c r="A522" s="9" t="s">
        <v>377</v>
      </c>
      <c r="B522" s="12">
        <v>156810.32722814605</v>
      </c>
      <c r="C522">
        <f>SAFADModel_final_000029[[#This Row],[Whole Building:Facility Total Electric Demand Power '[W'](Hourly) ]]/1000</f>
        <v>156.81032722814606</v>
      </c>
    </row>
    <row r="523" spans="1:3" x14ac:dyDescent="0.25">
      <c r="A523" s="9" t="s">
        <v>378</v>
      </c>
      <c r="B523" s="12">
        <v>55034.614236608882</v>
      </c>
      <c r="C523">
        <f>SAFADModel_final_000029[[#This Row],[Whole Building:Facility Total Electric Demand Power '[W'](Hourly) ]]/1000</f>
        <v>55.034614236608881</v>
      </c>
    </row>
    <row r="524" spans="1:3" x14ac:dyDescent="0.25">
      <c r="A524" s="9" t="s">
        <v>379</v>
      </c>
      <c r="B524" s="12">
        <v>27124.697808661196</v>
      </c>
      <c r="C524">
        <f>SAFADModel_final_000029[[#This Row],[Whole Building:Facility Total Electric Demand Power '[W'](Hourly) ]]/1000</f>
        <v>27.124697808661196</v>
      </c>
    </row>
    <row r="525" spans="1:3" x14ac:dyDescent="0.25">
      <c r="A525" s="9" t="s">
        <v>380</v>
      </c>
      <c r="B525" s="12">
        <v>11345.993571258694</v>
      </c>
      <c r="C525">
        <f>SAFADModel_final_000029[[#This Row],[Whole Building:Facility Total Electric Demand Power '[W'](Hourly) ]]/1000</f>
        <v>11.345993571258694</v>
      </c>
    </row>
    <row r="526" spans="1:3" x14ac:dyDescent="0.25">
      <c r="A526" s="9" t="s">
        <v>381</v>
      </c>
      <c r="B526" s="12">
        <v>8776.6699338766794</v>
      </c>
      <c r="C526">
        <f>SAFADModel_final_000029[[#This Row],[Whole Building:Facility Total Electric Demand Power '[W'](Hourly) ]]/1000</f>
        <v>8.7766699338766792</v>
      </c>
    </row>
    <row r="527" spans="1:3" x14ac:dyDescent="0.25">
      <c r="A527" s="9" t="s">
        <v>382</v>
      </c>
      <c r="B527" s="12">
        <v>8332.6496253784244</v>
      </c>
      <c r="C527">
        <f>SAFADModel_final_000029[[#This Row],[Whole Building:Facility Total Electric Demand Power '[W'](Hourly) ]]/1000</f>
        <v>8.3326496253784246</v>
      </c>
    </row>
    <row r="528" spans="1:3" x14ac:dyDescent="0.25">
      <c r="A528" s="9" t="s">
        <v>383</v>
      </c>
      <c r="B528" s="12">
        <v>8309.1914027911371</v>
      </c>
      <c r="C528">
        <f>SAFADModel_final_000029[[#This Row],[Whole Building:Facility Total Electric Demand Power '[W'](Hourly) ]]/1000</f>
        <v>8.3091914027911375</v>
      </c>
    </row>
    <row r="529" spans="1:3" x14ac:dyDescent="0.25">
      <c r="A529" s="9" t="s">
        <v>384</v>
      </c>
      <c r="B529" s="12">
        <v>8295.9064342288129</v>
      </c>
      <c r="C529">
        <f>SAFADModel_final_000029[[#This Row],[Whole Building:Facility Total Electric Demand Power '[W'](Hourly) ]]/1000</f>
        <v>8.2959064342288134</v>
      </c>
    </row>
    <row r="530" spans="1:3" x14ac:dyDescent="0.25">
      <c r="A530" s="9" t="s">
        <v>385</v>
      </c>
      <c r="B530" s="12">
        <v>8291.1348091938507</v>
      </c>
      <c r="C530">
        <f>SAFADModel_final_000029[[#This Row],[Whole Building:Facility Total Electric Demand Power '[W'](Hourly) ]]/1000</f>
        <v>8.291134809193851</v>
      </c>
    </row>
    <row r="531" spans="1:3" x14ac:dyDescent="0.25">
      <c r="A531" s="9" t="s">
        <v>386</v>
      </c>
      <c r="B531" s="12">
        <v>8287.2403680743828</v>
      </c>
      <c r="C531">
        <f>SAFADModel_final_000029[[#This Row],[Whole Building:Facility Total Electric Demand Power '[W'](Hourly) ]]/1000</f>
        <v>8.2872403680743822</v>
      </c>
    </row>
    <row r="532" spans="1:3" x14ac:dyDescent="0.25">
      <c r="A532" s="9" t="s">
        <v>387</v>
      </c>
      <c r="B532" s="12">
        <v>8246.7639851234435</v>
      </c>
      <c r="C532">
        <f>SAFADModel_final_000029[[#This Row],[Whole Building:Facility Total Electric Demand Power '[W'](Hourly) ]]/1000</f>
        <v>8.2467639851234438</v>
      </c>
    </row>
    <row r="533" spans="1:3" x14ac:dyDescent="0.25">
      <c r="A533" s="9" t="s">
        <v>388</v>
      </c>
      <c r="B533" s="12">
        <v>8157.493466983974</v>
      </c>
      <c r="C533">
        <f>SAFADModel_final_000029[[#This Row],[Whole Building:Facility Total Electric Demand Power '[W'](Hourly) ]]/1000</f>
        <v>8.1574934669839738</v>
      </c>
    </row>
    <row r="534" spans="1:3" x14ac:dyDescent="0.25">
      <c r="A534" s="9" t="s">
        <v>389</v>
      </c>
      <c r="B534" s="12">
        <v>8065.2752544106988</v>
      </c>
      <c r="C534">
        <f>SAFADModel_final_000029[[#This Row],[Whole Building:Facility Total Electric Demand Power '[W'](Hourly) ]]/1000</f>
        <v>8.0652752544106985</v>
      </c>
    </row>
    <row r="535" spans="1:3" x14ac:dyDescent="0.25">
      <c r="A535" s="9" t="s">
        <v>390</v>
      </c>
      <c r="B535" s="12">
        <v>8042.3334095113096</v>
      </c>
      <c r="C535">
        <f>SAFADModel_final_000029[[#This Row],[Whole Building:Facility Total Electric Demand Power '[W'](Hourly) ]]/1000</f>
        <v>8.0423334095113095</v>
      </c>
    </row>
    <row r="536" spans="1:3" x14ac:dyDescent="0.25">
      <c r="A536" s="9" t="s">
        <v>391</v>
      </c>
      <c r="B536" s="12">
        <v>8168.2658054991252</v>
      </c>
      <c r="C536">
        <f>SAFADModel_final_000029[[#This Row],[Whole Building:Facility Total Electric Demand Power '[W'](Hourly) ]]/1000</f>
        <v>8.1682658054991251</v>
      </c>
    </row>
    <row r="537" spans="1:3" x14ac:dyDescent="0.25">
      <c r="A537" s="9" t="s">
        <v>392</v>
      </c>
      <c r="B537" s="12">
        <v>20496.384544392498</v>
      </c>
      <c r="C537">
        <f>SAFADModel_final_000029[[#This Row],[Whole Building:Facility Total Electric Demand Power '[W'](Hourly) ]]/1000</f>
        <v>20.496384544392498</v>
      </c>
    </row>
    <row r="538" spans="1:3" x14ac:dyDescent="0.25">
      <c r="A538" s="9" t="s">
        <v>393</v>
      </c>
      <c r="B538" s="12">
        <v>99529.35324411378</v>
      </c>
      <c r="C538">
        <f>SAFADModel_final_000029[[#This Row],[Whole Building:Facility Total Electric Demand Power '[W'](Hourly) ]]/1000</f>
        <v>99.529353244113778</v>
      </c>
    </row>
    <row r="539" spans="1:3" x14ac:dyDescent="0.25">
      <c r="A539" s="9" t="s">
        <v>394</v>
      </c>
      <c r="B539" s="12">
        <v>136981.79035931494</v>
      </c>
      <c r="C539">
        <f>SAFADModel_final_000029[[#This Row],[Whole Building:Facility Total Electric Demand Power '[W'](Hourly) ]]/1000</f>
        <v>136.98179035931494</v>
      </c>
    </row>
    <row r="540" spans="1:3" x14ac:dyDescent="0.25">
      <c r="A540" s="9" t="s">
        <v>395</v>
      </c>
      <c r="B540" s="12">
        <v>149221.96686238793</v>
      </c>
      <c r="C540">
        <f>SAFADModel_final_000029[[#This Row],[Whole Building:Facility Total Electric Demand Power '[W'](Hourly) ]]/1000</f>
        <v>149.22196686238792</v>
      </c>
    </row>
    <row r="541" spans="1:3" x14ac:dyDescent="0.25">
      <c r="A541" s="9" t="s">
        <v>396</v>
      </c>
      <c r="B541" s="12">
        <v>171614.02843600148</v>
      </c>
      <c r="C541">
        <f>SAFADModel_final_000029[[#This Row],[Whole Building:Facility Total Electric Demand Power '[W'](Hourly) ]]/1000</f>
        <v>171.61402843600149</v>
      </c>
    </row>
    <row r="542" spans="1:3" x14ac:dyDescent="0.25">
      <c r="A542" s="9" t="s">
        <v>397</v>
      </c>
      <c r="B542" s="12">
        <v>166958.1058121832</v>
      </c>
      <c r="C542">
        <f>SAFADModel_final_000029[[#This Row],[Whole Building:Facility Total Electric Demand Power '[W'](Hourly) ]]/1000</f>
        <v>166.95810581218319</v>
      </c>
    </row>
    <row r="543" spans="1:3" x14ac:dyDescent="0.25">
      <c r="A543" s="9" t="s">
        <v>398</v>
      </c>
      <c r="B543" s="12">
        <v>187786.69086746362</v>
      </c>
      <c r="C543">
        <f>SAFADModel_final_000029[[#This Row],[Whole Building:Facility Total Electric Demand Power '[W'](Hourly) ]]/1000</f>
        <v>187.78669086746362</v>
      </c>
    </row>
    <row r="544" spans="1:3" x14ac:dyDescent="0.25">
      <c r="A544" s="9" t="s">
        <v>399</v>
      </c>
      <c r="B544" s="12">
        <v>180141.22714795303</v>
      </c>
      <c r="C544">
        <f>SAFADModel_final_000029[[#This Row],[Whole Building:Facility Total Electric Demand Power '[W'](Hourly) ]]/1000</f>
        <v>180.14122714795303</v>
      </c>
    </row>
    <row r="545" spans="1:3" x14ac:dyDescent="0.25">
      <c r="A545" s="9" t="s">
        <v>400</v>
      </c>
      <c r="B545" s="12">
        <v>178069.64923623693</v>
      </c>
      <c r="C545">
        <f>SAFADModel_final_000029[[#This Row],[Whole Building:Facility Total Electric Demand Power '[W'](Hourly) ]]/1000</f>
        <v>178.06964923623693</v>
      </c>
    </row>
    <row r="546" spans="1:3" x14ac:dyDescent="0.25">
      <c r="A546" s="9" t="s">
        <v>401</v>
      </c>
      <c r="B546" s="12">
        <v>153967.78716553134</v>
      </c>
      <c r="C546">
        <f>SAFADModel_final_000029[[#This Row],[Whole Building:Facility Total Electric Demand Power '[W'](Hourly) ]]/1000</f>
        <v>153.96778716553135</v>
      </c>
    </row>
    <row r="547" spans="1:3" x14ac:dyDescent="0.25">
      <c r="A547" s="9" t="s">
        <v>402</v>
      </c>
      <c r="B547" s="12">
        <v>108937.78482005316</v>
      </c>
      <c r="C547">
        <f>SAFADModel_final_000029[[#This Row],[Whole Building:Facility Total Electric Demand Power '[W'](Hourly) ]]/1000</f>
        <v>108.93778482005315</v>
      </c>
    </row>
    <row r="548" spans="1:3" x14ac:dyDescent="0.25">
      <c r="A548" s="9" t="s">
        <v>403</v>
      </c>
      <c r="B548" s="12">
        <v>73070.832767008367</v>
      </c>
      <c r="C548">
        <f>SAFADModel_final_000029[[#This Row],[Whole Building:Facility Total Electric Demand Power '[W'](Hourly) ]]/1000</f>
        <v>73.070832767008369</v>
      </c>
    </row>
    <row r="549" spans="1:3" x14ac:dyDescent="0.25">
      <c r="A549" s="9" t="s">
        <v>404</v>
      </c>
      <c r="B549" s="12">
        <v>41916.770606350554</v>
      </c>
      <c r="C549">
        <f>SAFADModel_final_000029[[#This Row],[Whole Building:Facility Total Electric Demand Power '[W'](Hourly) ]]/1000</f>
        <v>41.916770606350553</v>
      </c>
    </row>
    <row r="550" spans="1:3" x14ac:dyDescent="0.25">
      <c r="A550" s="9" t="s">
        <v>405</v>
      </c>
      <c r="B550" s="12">
        <v>8489.6125881969747</v>
      </c>
      <c r="C550">
        <f>SAFADModel_final_000029[[#This Row],[Whole Building:Facility Total Electric Demand Power '[W'](Hourly) ]]/1000</f>
        <v>8.4896125881969748</v>
      </c>
    </row>
    <row r="551" spans="1:3" x14ac:dyDescent="0.25">
      <c r="A551" s="9" t="s">
        <v>406</v>
      </c>
      <c r="B551" s="12">
        <v>8454.4016357406636</v>
      </c>
      <c r="C551">
        <f>SAFADModel_final_000029[[#This Row],[Whole Building:Facility Total Electric Demand Power '[W'](Hourly) ]]/1000</f>
        <v>8.4544016357406644</v>
      </c>
    </row>
    <row r="552" spans="1:3" x14ac:dyDescent="0.25">
      <c r="A552" s="9" t="s">
        <v>407</v>
      </c>
      <c r="B552" s="12">
        <v>8437.9568476768563</v>
      </c>
      <c r="C552">
        <f>SAFADModel_final_000029[[#This Row],[Whole Building:Facility Total Electric Demand Power '[W'](Hourly) ]]/1000</f>
        <v>8.4379568476768565</v>
      </c>
    </row>
    <row r="553" spans="1:3" x14ac:dyDescent="0.25">
      <c r="A553" s="9" t="s">
        <v>408</v>
      </c>
      <c r="B553" s="12">
        <v>8424.4525882552771</v>
      </c>
      <c r="C553">
        <f>SAFADModel_final_000029[[#This Row],[Whole Building:Facility Total Electric Demand Power '[W'](Hourly) ]]/1000</f>
        <v>8.4244525882552779</v>
      </c>
    </row>
    <row r="554" spans="1:3" x14ac:dyDescent="0.25">
      <c r="A554" s="9" t="s">
        <v>409</v>
      </c>
      <c r="B554" s="12">
        <v>8410.6656163204589</v>
      </c>
      <c r="C554">
        <f>SAFADModel_final_000029[[#This Row],[Whole Building:Facility Total Electric Demand Power '[W'](Hourly) ]]/1000</f>
        <v>8.4106656163204594</v>
      </c>
    </row>
    <row r="555" spans="1:3" x14ac:dyDescent="0.25">
      <c r="A555" s="9" t="s">
        <v>410</v>
      </c>
      <c r="B555" s="12">
        <v>8396.2634098243034</v>
      </c>
      <c r="C555">
        <f>SAFADModel_final_000029[[#This Row],[Whole Building:Facility Total Electric Demand Power '[W'](Hourly) ]]/1000</f>
        <v>8.3962634098243036</v>
      </c>
    </row>
    <row r="556" spans="1:3" x14ac:dyDescent="0.25">
      <c r="A556" s="9" t="s">
        <v>411</v>
      </c>
      <c r="B556" s="12">
        <v>8377.3818025977507</v>
      </c>
      <c r="C556">
        <f>SAFADModel_final_000029[[#This Row],[Whole Building:Facility Total Electric Demand Power '[W'](Hourly) ]]/1000</f>
        <v>8.3773818025977516</v>
      </c>
    </row>
    <row r="557" spans="1:3" x14ac:dyDescent="0.25">
      <c r="A557" s="9" t="s">
        <v>412</v>
      </c>
      <c r="B557" s="12">
        <v>8352.3717218267648</v>
      </c>
      <c r="C557">
        <f>SAFADModel_final_000029[[#This Row],[Whole Building:Facility Total Electric Demand Power '[W'](Hourly) ]]/1000</f>
        <v>8.3523717218267652</v>
      </c>
    </row>
    <row r="558" spans="1:3" x14ac:dyDescent="0.25">
      <c r="A558" s="9" t="s">
        <v>413</v>
      </c>
      <c r="B558" s="12">
        <v>8323.4150881953647</v>
      </c>
      <c r="C558">
        <f>SAFADModel_final_000029[[#This Row],[Whole Building:Facility Total Electric Demand Power '[W'](Hourly) ]]/1000</f>
        <v>8.3234150881953646</v>
      </c>
    </row>
    <row r="559" spans="1:3" x14ac:dyDescent="0.25">
      <c r="A559" s="9" t="s">
        <v>414</v>
      </c>
      <c r="B559" s="12">
        <v>8331.5100327948658</v>
      </c>
      <c r="C559">
        <f>SAFADModel_final_000029[[#This Row],[Whole Building:Facility Total Electric Demand Power '[W'](Hourly) ]]/1000</f>
        <v>8.3315100327948652</v>
      </c>
    </row>
    <row r="560" spans="1:3" x14ac:dyDescent="0.25">
      <c r="A560" s="9" t="s">
        <v>415</v>
      </c>
      <c r="B560" s="12">
        <v>8400.0711229259687</v>
      </c>
      <c r="C560">
        <f>SAFADModel_final_000029[[#This Row],[Whole Building:Facility Total Electric Demand Power '[W'](Hourly) ]]/1000</f>
        <v>8.4000711229259686</v>
      </c>
    </row>
    <row r="561" spans="1:3" x14ac:dyDescent="0.25">
      <c r="A561" s="9" t="s">
        <v>416</v>
      </c>
      <c r="B561" s="12">
        <v>24828.359113986706</v>
      </c>
      <c r="C561">
        <f>SAFADModel_final_000029[[#This Row],[Whole Building:Facility Total Electric Demand Power '[W'](Hourly) ]]/1000</f>
        <v>24.828359113986707</v>
      </c>
    </row>
    <row r="562" spans="1:3" x14ac:dyDescent="0.25">
      <c r="A562" s="9" t="s">
        <v>417</v>
      </c>
      <c r="B562" s="12">
        <v>100700.28441655084</v>
      </c>
      <c r="C562">
        <f>SAFADModel_final_000029[[#This Row],[Whole Building:Facility Total Electric Demand Power '[W'](Hourly) ]]/1000</f>
        <v>100.70028441655084</v>
      </c>
    </row>
    <row r="563" spans="1:3" x14ac:dyDescent="0.25">
      <c r="A563" s="9" t="s">
        <v>418</v>
      </c>
      <c r="B563" s="12">
        <v>136531.58252480711</v>
      </c>
      <c r="C563">
        <f>SAFADModel_final_000029[[#This Row],[Whole Building:Facility Total Electric Demand Power '[W'](Hourly) ]]/1000</f>
        <v>136.53158252480711</v>
      </c>
    </row>
    <row r="564" spans="1:3" x14ac:dyDescent="0.25">
      <c r="A564" s="9" t="s">
        <v>419</v>
      </c>
      <c r="B564" s="12">
        <v>158255.84073923583</v>
      </c>
      <c r="C564">
        <f>SAFADModel_final_000029[[#This Row],[Whole Building:Facility Total Electric Demand Power '[W'](Hourly) ]]/1000</f>
        <v>158.25584073923582</v>
      </c>
    </row>
    <row r="565" spans="1:3" x14ac:dyDescent="0.25">
      <c r="A565" s="9" t="s">
        <v>420</v>
      </c>
      <c r="B565" s="12">
        <v>185458.64035855714</v>
      </c>
      <c r="C565">
        <f>SAFADModel_final_000029[[#This Row],[Whole Building:Facility Total Electric Demand Power '[W'](Hourly) ]]/1000</f>
        <v>185.45864035855715</v>
      </c>
    </row>
    <row r="566" spans="1:3" x14ac:dyDescent="0.25">
      <c r="A566" s="9" t="s">
        <v>421</v>
      </c>
      <c r="B566" s="12">
        <v>184216.73266531419</v>
      </c>
      <c r="C566">
        <f>SAFADModel_final_000029[[#This Row],[Whole Building:Facility Total Electric Demand Power '[W'](Hourly) ]]/1000</f>
        <v>184.2167326653142</v>
      </c>
    </row>
    <row r="567" spans="1:3" x14ac:dyDescent="0.25">
      <c r="A567" s="9" t="s">
        <v>422</v>
      </c>
      <c r="B567" s="12">
        <v>176950.95789358582</v>
      </c>
      <c r="C567">
        <f>SAFADModel_final_000029[[#This Row],[Whole Building:Facility Total Electric Demand Power '[W'](Hourly) ]]/1000</f>
        <v>176.95095789358581</v>
      </c>
    </row>
    <row r="568" spans="1:3" x14ac:dyDescent="0.25">
      <c r="A568" s="9" t="s">
        <v>423</v>
      </c>
      <c r="B568" s="12">
        <v>184043.09012884911</v>
      </c>
      <c r="C568">
        <f>SAFADModel_final_000029[[#This Row],[Whole Building:Facility Total Electric Demand Power '[W'](Hourly) ]]/1000</f>
        <v>184.04309012884912</v>
      </c>
    </row>
    <row r="569" spans="1:3" x14ac:dyDescent="0.25">
      <c r="A569" s="9" t="s">
        <v>424</v>
      </c>
      <c r="B569" s="12">
        <v>162764.91452981785</v>
      </c>
      <c r="C569">
        <f>SAFADModel_final_000029[[#This Row],[Whole Building:Facility Total Electric Demand Power '[W'](Hourly) ]]/1000</f>
        <v>162.76491452981784</v>
      </c>
    </row>
    <row r="570" spans="1:3" x14ac:dyDescent="0.25">
      <c r="A570" s="9" t="s">
        <v>425</v>
      </c>
      <c r="B570" s="12">
        <v>102630.39780824252</v>
      </c>
      <c r="C570">
        <f>SAFADModel_final_000029[[#This Row],[Whole Building:Facility Total Electric Demand Power '[W'](Hourly) ]]/1000</f>
        <v>102.63039780824252</v>
      </c>
    </row>
    <row r="571" spans="1:3" x14ac:dyDescent="0.25">
      <c r="A571" s="9" t="s">
        <v>426</v>
      </c>
      <c r="B571" s="12">
        <v>51505.439521184016</v>
      </c>
      <c r="C571">
        <f>SAFADModel_final_000029[[#This Row],[Whole Building:Facility Total Electric Demand Power '[W'](Hourly) ]]/1000</f>
        <v>51.505439521184016</v>
      </c>
    </row>
    <row r="572" spans="1:3" x14ac:dyDescent="0.25">
      <c r="A572" s="9" t="s">
        <v>427</v>
      </c>
      <c r="B572" s="12">
        <v>23039.539724629682</v>
      </c>
      <c r="C572">
        <f>SAFADModel_final_000029[[#This Row],[Whole Building:Facility Total Electric Demand Power '[W'](Hourly) ]]/1000</f>
        <v>23.03953972462968</v>
      </c>
    </row>
    <row r="573" spans="1:3" x14ac:dyDescent="0.25">
      <c r="A573" s="9" t="s">
        <v>428</v>
      </c>
      <c r="B573" s="12">
        <v>9340.3840616241323</v>
      </c>
      <c r="C573">
        <f>SAFADModel_final_000029[[#This Row],[Whole Building:Facility Total Electric Demand Power '[W'](Hourly) ]]/1000</f>
        <v>9.3403840616241318</v>
      </c>
    </row>
    <row r="574" spans="1:3" x14ac:dyDescent="0.25">
      <c r="A574" s="9" t="s">
        <v>429</v>
      </c>
      <c r="B574" s="12">
        <v>8908.2747284985962</v>
      </c>
      <c r="C574">
        <f>SAFADModel_final_000029[[#This Row],[Whole Building:Facility Total Electric Demand Power '[W'](Hourly) ]]/1000</f>
        <v>8.908274728498597</v>
      </c>
    </row>
    <row r="575" spans="1:3" x14ac:dyDescent="0.25">
      <c r="A575" s="9" t="s">
        <v>430</v>
      </c>
      <c r="B575" s="12">
        <v>8475.2823471204738</v>
      </c>
      <c r="C575">
        <f>SAFADModel_final_000029[[#This Row],[Whole Building:Facility Total Electric Demand Power '[W'](Hourly) ]]/1000</f>
        <v>8.4752823471204746</v>
      </c>
    </row>
    <row r="576" spans="1:3" x14ac:dyDescent="0.25">
      <c r="A576" s="9" t="s">
        <v>431</v>
      </c>
      <c r="B576" s="12">
        <v>8454.111123119068</v>
      </c>
      <c r="C576">
        <f>SAFADModel_final_000029[[#This Row],[Whole Building:Facility Total Electric Demand Power '[W'](Hourly) ]]/1000</f>
        <v>8.454111123119068</v>
      </c>
    </row>
    <row r="577" spans="1:3" x14ac:dyDescent="0.25">
      <c r="A577" s="9" t="s">
        <v>432</v>
      </c>
      <c r="B577" s="12">
        <v>8434.2894442915294</v>
      </c>
      <c r="C577">
        <f>SAFADModel_final_000029[[#This Row],[Whole Building:Facility Total Electric Demand Power '[W'](Hourly) ]]/1000</f>
        <v>8.4342894442915295</v>
      </c>
    </row>
    <row r="578" spans="1:3" x14ac:dyDescent="0.25">
      <c r="A578" s="9" t="s">
        <v>433</v>
      </c>
      <c r="B578" s="12">
        <v>8414.5729937576107</v>
      </c>
      <c r="C578">
        <f>SAFADModel_final_000029[[#This Row],[Whole Building:Facility Total Electric Demand Power '[W'](Hourly) ]]/1000</f>
        <v>8.414572993757611</v>
      </c>
    </row>
    <row r="579" spans="1:3" x14ac:dyDescent="0.25">
      <c r="A579" s="9" t="s">
        <v>434</v>
      </c>
      <c r="B579" s="12">
        <v>8404.4864862093582</v>
      </c>
      <c r="C579">
        <f>SAFADModel_final_000029[[#This Row],[Whole Building:Facility Total Electric Demand Power '[W'](Hourly) ]]/1000</f>
        <v>8.4044864862093576</v>
      </c>
    </row>
    <row r="580" spans="1:3" x14ac:dyDescent="0.25">
      <c r="A580" s="9" t="s">
        <v>435</v>
      </c>
      <c r="B580" s="12">
        <v>8371.0320337277808</v>
      </c>
      <c r="C580">
        <f>SAFADModel_final_000029[[#This Row],[Whole Building:Facility Total Electric Demand Power '[W'](Hourly) ]]/1000</f>
        <v>8.371032033727781</v>
      </c>
    </row>
    <row r="581" spans="1:3" x14ac:dyDescent="0.25">
      <c r="A581" s="9" t="s">
        <v>436</v>
      </c>
      <c r="B581" s="12">
        <v>8321.8826093037223</v>
      </c>
      <c r="C581">
        <f>SAFADModel_final_000029[[#This Row],[Whole Building:Facility Total Electric Demand Power '[W'](Hourly) ]]/1000</f>
        <v>8.3218826093037226</v>
      </c>
    </row>
    <row r="582" spans="1:3" x14ac:dyDescent="0.25">
      <c r="A582" s="9" t="s">
        <v>437</v>
      </c>
      <c r="B582" s="12">
        <v>8271.3367194755483</v>
      </c>
      <c r="C582">
        <f>SAFADModel_final_000029[[#This Row],[Whole Building:Facility Total Electric Demand Power '[W'](Hourly) ]]/1000</f>
        <v>8.2713367194755492</v>
      </c>
    </row>
    <row r="583" spans="1:3" x14ac:dyDescent="0.25">
      <c r="A583" s="9" t="s">
        <v>438</v>
      </c>
      <c r="B583" s="12">
        <v>8275.1251408161752</v>
      </c>
      <c r="C583">
        <f>SAFADModel_final_000029[[#This Row],[Whole Building:Facility Total Electric Demand Power '[W'](Hourly) ]]/1000</f>
        <v>8.2751251408161757</v>
      </c>
    </row>
    <row r="584" spans="1:3" x14ac:dyDescent="0.25">
      <c r="A584" s="9" t="s">
        <v>439</v>
      </c>
      <c r="B584" s="12">
        <v>8378.6399084518653</v>
      </c>
      <c r="C584">
        <f>SAFADModel_final_000029[[#This Row],[Whole Building:Facility Total Electric Demand Power '[W'](Hourly) ]]/1000</f>
        <v>8.3786399084518646</v>
      </c>
    </row>
    <row r="585" spans="1:3" x14ac:dyDescent="0.25">
      <c r="A585" s="9" t="s">
        <v>440</v>
      </c>
      <c r="B585" s="12">
        <v>23032.402565804819</v>
      </c>
      <c r="C585">
        <f>SAFADModel_final_000029[[#This Row],[Whole Building:Facility Total Electric Demand Power '[W'](Hourly) ]]/1000</f>
        <v>23.032402565804819</v>
      </c>
    </row>
    <row r="586" spans="1:3" x14ac:dyDescent="0.25">
      <c r="A586" s="9" t="s">
        <v>441</v>
      </c>
      <c r="B586" s="12">
        <v>118777.99054340576</v>
      </c>
      <c r="C586">
        <f>SAFADModel_final_000029[[#This Row],[Whole Building:Facility Total Electric Demand Power '[W'](Hourly) ]]/1000</f>
        <v>118.77799054340576</v>
      </c>
    </row>
    <row r="587" spans="1:3" x14ac:dyDescent="0.25">
      <c r="A587" s="9" t="s">
        <v>442</v>
      </c>
      <c r="B587" s="12">
        <v>155756.64911501858</v>
      </c>
      <c r="C587">
        <f>SAFADModel_final_000029[[#This Row],[Whole Building:Facility Total Electric Demand Power '[W'](Hourly) ]]/1000</f>
        <v>155.75664911501858</v>
      </c>
    </row>
    <row r="588" spans="1:3" x14ac:dyDescent="0.25">
      <c r="A588" s="9" t="s">
        <v>443</v>
      </c>
      <c r="B588" s="12">
        <v>169788.37402360456</v>
      </c>
      <c r="C588">
        <f>SAFADModel_final_000029[[#This Row],[Whole Building:Facility Total Electric Demand Power '[W'](Hourly) ]]/1000</f>
        <v>169.78837402360455</v>
      </c>
    </row>
    <row r="589" spans="1:3" x14ac:dyDescent="0.25">
      <c r="A589" s="9" t="s">
        <v>444</v>
      </c>
      <c r="B589" s="12">
        <v>169294.3095516926</v>
      </c>
      <c r="C589">
        <f>SAFADModel_final_000029[[#This Row],[Whole Building:Facility Total Electric Demand Power '[W'](Hourly) ]]/1000</f>
        <v>169.29430955169261</v>
      </c>
    </row>
    <row r="590" spans="1:3" x14ac:dyDescent="0.25">
      <c r="A590" s="9" t="s">
        <v>445</v>
      </c>
      <c r="B590" s="12">
        <v>171093.406093425</v>
      </c>
      <c r="C590">
        <f>SAFADModel_final_000029[[#This Row],[Whole Building:Facility Total Electric Demand Power '[W'](Hourly) ]]/1000</f>
        <v>171.09340609342499</v>
      </c>
    </row>
    <row r="591" spans="1:3" x14ac:dyDescent="0.25">
      <c r="A591" s="9" t="s">
        <v>446</v>
      </c>
      <c r="B591" s="12">
        <v>184727.95974019027</v>
      </c>
      <c r="C591">
        <f>SAFADModel_final_000029[[#This Row],[Whole Building:Facility Total Electric Demand Power '[W'](Hourly) ]]/1000</f>
        <v>184.72795974019027</v>
      </c>
    </row>
    <row r="592" spans="1:3" x14ac:dyDescent="0.25">
      <c r="A592" s="9" t="s">
        <v>447</v>
      </c>
      <c r="B592" s="12">
        <v>191038.02871247396</v>
      </c>
      <c r="C592">
        <f>SAFADModel_final_000029[[#This Row],[Whole Building:Facility Total Electric Demand Power '[W'](Hourly) ]]/1000</f>
        <v>191.03802871247396</v>
      </c>
    </row>
    <row r="593" spans="1:3" x14ac:dyDescent="0.25">
      <c r="A593" s="9" t="s">
        <v>448</v>
      </c>
      <c r="B593" s="12">
        <v>192693.56689759091</v>
      </c>
      <c r="C593">
        <f>SAFADModel_final_000029[[#This Row],[Whole Building:Facility Total Electric Demand Power '[W'](Hourly) ]]/1000</f>
        <v>192.6935668975909</v>
      </c>
    </row>
    <row r="594" spans="1:3" x14ac:dyDescent="0.25">
      <c r="A594" s="9" t="s">
        <v>449</v>
      </c>
      <c r="B594" s="12">
        <v>177688.86671829605</v>
      </c>
      <c r="C594">
        <f>SAFADModel_final_000029[[#This Row],[Whole Building:Facility Total Electric Demand Power '[W'](Hourly) ]]/1000</f>
        <v>177.68886671829605</v>
      </c>
    </row>
    <row r="595" spans="1:3" x14ac:dyDescent="0.25">
      <c r="A595" s="9" t="s">
        <v>450</v>
      </c>
      <c r="B595" s="12">
        <v>87389.690166549219</v>
      </c>
      <c r="C595">
        <f>SAFADModel_final_000029[[#This Row],[Whole Building:Facility Total Electric Demand Power '[W'](Hourly) ]]/1000</f>
        <v>87.389690166549215</v>
      </c>
    </row>
    <row r="596" spans="1:3" x14ac:dyDescent="0.25">
      <c r="A596" s="9" t="s">
        <v>451</v>
      </c>
      <c r="B596" s="12">
        <v>63739.405532169243</v>
      </c>
      <c r="C596">
        <f>SAFADModel_final_000029[[#This Row],[Whole Building:Facility Total Electric Demand Power '[W'](Hourly) ]]/1000</f>
        <v>63.739405532169243</v>
      </c>
    </row>
    <row r="597" spans="1:3" x14ac:dyDescent="0.25">
      <c r="A597" s="9" t="s">
        <v>452</v>
      </c>
      <c r="B597" s="12">
        <v>46460.23821702948</v>
      </c>
      <c r="C597">
        <f>SAFADModel_final_000029[[#This Row],[Whole Building:Facility Total Electric Demand Power '[W'](Hourly) ]]/1000</f>
        <v>46.460238217029477</v>
      </c>
    </row>
    <row r="598" spans="1:3" x14ac:dyDescent="0.25">
      <c r="A598" s="9" t="s">
        <v>453</v>
      </c>
      <c r="B598" s="12">
        <v>8501.5095682571427</v>
      </c>
      <c r="C598">
        <f>SAFADModel_final_000029[[#This Row],[Whole Building:Facility Total Electric Demand Power '[W'](Hourly) ]]/1000</f>
        <v>8.5015095682571431</v>
      </c>
    </row>
    <row r="599" spans="1:3" x14ac:dyDescent="0.25">
      <c r="A599" s="9" t="s">
        <v>454</v>
      </c>
      <c r="B599" s="12">
        <v>8485.6259628918615</v>
      </c>
      <c r="C599">
        <f>SAFADModel_final_000029[[#This Row],[Whole Building:Facility Total Electric Demand Power '[W'](Hourly) ]]/1000</f>
        <v>8.4856259628918611</v>
      </c>
    </row>
    <row r="600" spans="1:3" x14ac:dyDescent="0.25">
      <c r="A600" s="9" t="s">
        <v>455</v>
      </c>
      <c r="B600" s="12">
        <v>8473.2335687067225</v>
      </c>
      <c r="C600">
        <f>SAFADModel_final_000029[[#This Row],[Whole Building:Facility Total Electric Demand Power '[W'](Hourly) ]]/1000</f>
        <v>8.4732335687067231</v>
      </c>
    </row>
    <row r="601" spans="1:3" x14ac:dyDescent="0.25">
      <c r="A601" s="9" t="s">
        <v>456</v>
      </c>
      <c r="B601" s="12">
        <v>8458.4344991960625</v>
      </c>
      <c r="C601">
        <f>SAFADModel_final_000029[[#This Row],[Whole Building:Facility Total Electric Demand Power '[W'](Hourly) ]]/1000</f>
        <v>8.4584344991960627</v>
      </c>
    </row>
    <row r="602" spans="1:3" x14ac:dyDescent="0.25">
      <c r="A602" s="9" t="s">
        <v>457</v>
      </c>
      <c r="B602" s="12">
        <v>8445.3550226290554</v>
      </c>
      <c r="C602">
        <f>SAFADModel_final_000029[[#This Row],[Whole Building:Facility Total Electric Demand Power '[W'](Hourly) ]]/1000</f>
        <v>8.4453550226290552</v>
      </c>
    </row>
    <row r="603" spans="1:3" x14ac:dyDescent="0.25">
      <c r="A603" s="9" t="s">
        <v>458</v>
      </c>
      <c r="B603" s="12">
        <v>8427.0197506485929</v>
      </c>
      <c r="C603">
        <f>SAFADModel_final_000029[[#This Row],[Whole Building:Facility Total Electric Demand Power '[W'](Hourly) ]]/1000</f>
        <v>8.4270197506485935</v>
      </c>
    </row>
    <row r="604" spans="1:3" x14ac:dyDescent="0.25">
      <c r="A604" s="9" t="s">
        <v>459</v>
      </c>
      <c r="B604" s="12">
        <v>8395.9521980756472</v>
      </c>
      <c r="C604">
        <f>SAFADModel_final_000029[[#This Row],[Whole Building:Facility Total Electric Demand Power '[W'](Hourly) ]]/1000</f>
        <v>8.3959521980756477</v>
      </c>
    </row>
    <row r="605" spans="1:3" x14ac:dyDescent="0.25">
      <c r="A605" s="9" t="s">
        <v>460</v>
      </c>
      <c r="B605" s="12">
        <v>8360.0134939179552</v>
      </c>
      <c r="C605">
        <f>SAFADModel_final_000029[[#This Row],[Whole Building:Facility Total Electric Demand Power '[W'](Hourly) ]]/1000</f>
        <v>8.3600134939179558</v>
      </c>
    </row>
    <row r="606" spans="1:3" x14ac:dyDescent="0.25">
      <c r="A606" s="9" t="s">
        <v>461</v>
      </c>
      <c r="B606" s="12">
        <v>8331.794012542392</v>
      </c>
      <c r="C606">
        <f>SAFADModel_final_000029[[#This Row],[Whole Building:Facility Total Electric Demand Power '[W'](Hourly) ]]/1000</f>
        <v>8.3317940125423924</v>
      </c>
    </row>
    <row r="607" spans="1:3" x14ac:dyDescent="0.25">
      <c r="A607" s="9" t="s">
        <v>462</v>
      </c>
      <c r="B607" s="12">
        <v>8328.9615465277602</v>
      </c>
      <c r="C607">
        <f>SAFADModel_final_000029[[#This Row],[Whole Building:Facility Total Electric Demand Power '[W'](Hourly) ]]/1000</f>
        <v>8.3289615465277596</v>
      </c>
    </row>
    <row r="608" spans="1:3" x14ac:dyDescent="0.25">
      <c r="A608" s="9" t="s">
        <v>463</v>
      </c>
      <c r="B608" s="12">
        <v>8377.1875025632708</v>
      </c>
      <c r="C608">
        <f>SAFADModel_final_000029[[#This Row],[Whole Building:Facility Total Electric Demand Power '[W'](Hourly) ]]/1000</f>
        <v>8.3771875025632703</v>
      </c>
    </row>
    <row r="609" spans="1:3" x14ac:dyDescent="0.25">
      <c r="A609" s="9" t="s">
        <v>464</v>
      </c>
      <c r="B609" s="12">
        <v>28367.804957957112</v>
      </c>
      <c r="C609">
        <f>SAFADModel_final_000029[[#This Row],[Whole Building:Facility Total Electric Demand Power '[W'](Hourly) ]]/1000</f>
        <v>28.367804957957112</v>
      </c>
    </row>
    <row r="610" spans="1:3" x14ac:dyDescent="0.25">
      <c r="A610" s="9" t="s">
        <v>465</v>
      </c>
      <c r="B610" s="12">
        <v>96260.511875252341</v>
      </c>
      <c r="C610">
        <f>SAFADModel_final_000029[[#This Row],[Whole Building:Facility Total Electric Demand Power '[W'](Hourly) ]]/1000</f>
        <v>96.260511875252348</v>
      </c>
    </row>
    <row r="611" spans="1:3" x14ac:dyDescent="0.25">
      <c r="A611" s="9" t="s">
        <v>466</v>
      </c>
      <c r="B611" s="12">
        <v>155190.65843143393</v>
      </c>
      <c r="C611">
        <f>SAFADModel_final_000029[[#This Row],[Whole Building:Facility Total Electric Demand Power '[W'](Hourly) ]]/1000</f>
        <v>155.19065843143392</v>
      </c>
    </row>
    <row r="612" spans="1:3" x14ac:dyDescent="0.25">
      <c r="A612" s="9" t="s">
        <v>467</v>
      </c>
      <c r="B612" s="12">
        <v>157857.11424559087</v>
      </c>
      <c r="C612">
        <f>SAFADModel_final_000029[[#This Row],[Whole Building:Facility Total Electric Demand Power '[W'](Hourly) ]]/1000</f>
        <v>157.85711424559088</v>
      </c>
    </row>
    <row r="613" spans="1:3" x14ac:dyDescent="0.25">
      <c r="A613" s="9" t="s">
        <v>468</v>
      </c>
      <c r="B613" s="12">
        <v>162220.11629303859</v>
      </c>
      <c r="C613">
        <f>SAFADModel_final_000029[[#This Row],[Whole Building:Facility Total Electric Demand Power '[W'](Hourly) ]]/1000</f>
        <v>162.22011629303859</v>
      </c>
    </row>
    <row r="614" spans="1:3" x14ac:dyDescent="0.25">
      <c r="A614" s="9" t="s">
        <v>469</v>
      </c>
      <c r="B614" s="12">
        <v>170419.70162510488</v>
      </c>
      <c r="C614">
        <f>SAFADModel_final_000029[[#This Row],[Whole Building:Facility Total Electric Demand Power '[W'](Hourly) ]]/1000</f>
        <v>170.41970162510486</v>
      </c>
    </row>
    <row r="615" spans="1:3" x14ac:dyDescent="0.25">
      <c r="A615" s="9" t="s">
        <v>470</v>
      </c>
      <c r="B615" s="12">
        <v>176548.42576493253</v>
      </c>
      <c r="C615">
        <f>SAFADModel_final_000029[[#This Row],[Whole Building:Facility Total Electric Demand Power '[W'](Hourly) ]]/1000</f>
        <v>176.54842576493252</v>
      </c>
    </row>
    <row r="616" spans="1:3" x14ac:dyDescent="0.25">
      <c r="A616" s="9" t="s">
        <v>471</v>
      </c>
      <c r="B616" s="12">
        <v>166746.48311806881</v>
      </c>
      <c r="C616">
        <f>SAFADModel_final_000029[[#This Row],[Whole Building:Facility Total Electric Demand Power '[W'](Hourly) ]]/1000</f>
        <v>166.7464831180688</v>
      </c>
    </row>
    <row r="617" spans="1:3" x14ac:dyDescent="0.25">
      <c r="A617" s="9" t="s">
        <v>472</v>
      </c>
      <c r="B617" s="12">
        <v>148316.44763631921</v>
      </c>
      <c r="C617">
        <f>SAFADModel_final_000029[[#This Row],[Whole Building:Facility Total Electric Demand Power '[W'](Hourly) ]]/1000</f>
        <v>148.3164476363192</v>
      </c>
    </row>
    <row r="618" spans="1:3" x14ac:dyDescent="0.25">
      <c r="A618" s="9" t="s">
        <v>473</v>
      </c>
      <c r="B618" s="12">
        <v>132483.81641709487</v>
      </c>
      <c r="C618">
        <f>SAFADModel_final_000029[[#This Row],[Whole Building:Facility Total Electric Demand Power '[W'](Hourly) ]]/1000</f>
        <v>132.48381641709489</v>
      </c>
    </row>
    <row r="619" spans="1:3" x14ac:dyDescent="0.25">
      <c r="A619" s="9" t="s">
        <v>474</v>
      </c>
      <c r="B619" s="12">
        <v>54813.496036552679</v>
      </c>
      <c r="C619">
        <f>SAFADModel_final_000029[[#This Row],[Whole Building:Facility Total Electric Demand Power '[W'](Hourly) ]]/1000</f>
        <v>54.813496036552678</v>
      </c>
    </row>
    <row r="620" spans="1:3" x14ac:dyDescent="0.25">
      <c r="A620" s="9" t="s">
        <v>475</v>
      </c>
      <c r="B620" s="12">
        <v>29369.964147190305</v>
      </c>
      <c r="C620">
        <f>SAFADModel_final_000029[[#This Row],[Whole Building:Facility Total Electric Demand Power '[W'](Hourly) ]]/1000</f>
        <v>29.369964147190306</v>
      </c>
    </row>
    <row r="621" spans="1:3" x14ac:dyDescent="0.25">
      <c r="A621" s="9" t="s">
        <v>476</v>
      </c>
      <c r="B621" s="12">
        <v>18655.17653578446</v>
      </c>
      <c r="C621">
        <f>SAFADModel_final_000029[[#This Row],[Whole Building:Facility Total Electric Demand Power '[W'](Hourly) ]]/1000</f>
        <v>18.655176535784459</v>
      </c>
    </row>
    <row r="622" spans="1:3" x14ac:dyDescent="0.25">
      <c r="A622" s="9" t="s">
        <v>477</v>
      </c>
      <c r="B622" s="12">
        <v>13527.62303715756</v>
      </c>
      <c r="C622">
        <f>SAFADModel_final_000029[[#This Row],[Whole Building:Facility Total Electric Demand Power '[W'](Hourly) ]]/1000</f>
        <v>13.527623037157561</v>
      </c>
    </row>
    <row r="623" spans="1:3" x14ac:dyDescent="0.25">
      <c r="A623" s="9" t="s">
        <v>478</v>
      </c>
      <c r="B623" s="12">
        <v>8457.0786627498474</v>
      </c>
      <c r="C623">
        <f>SAFADModel_final_000029[[#This Row],[Whole Building:Facility Total Electric Demand Power '[W'](Hourly) ]]/1000</f>
        <v>8.4570786627498471</v>
      </c>
    </row>
    <row r="624" spans="1:3" x14ac:dyDescent="0.25">
      <c r="A624" s="9" t="s">
        <v>479</v>
      </c>
      <c r="B624" s="12">
        <v>8491.9528865050197</v>
      </c>
      <c r="C624">
        <f>SAFADModel_final_000029[[#This Row],[Whole Building:Facility Total Electric Demand Power '[W'](Hourly) ]]/1000</f>
        <v>8.49195288650502</v>
      </c>
    </row>
    <row r="625" spans="1:3" x14ac:dyDescent="0.25">
      <c r="A625" s="9" t="s">
        <v>480</v>
      </c>
      <c r="B625" s="12">
        <v>8505.4502898561404</v>
      </c>
      <c r="C625">
        <f>SAFADModel_final_000029[[#This Row],[Whole Building:Facility Total Electric Demand Power '[W'](Hourly) ]]/1000</f>
        <v>8.5054502898561406</v>
      </c>
    </row>
    <row r="626" spans="1:3" x14ac:dyDescent="0.25">
      <c r="A626" s="9" t="s">
        <v>677</v>
      </c>
      <c r="B626" s="12">
        <v>8491.3764913080158</v>
      </c>
      <c r="C626">
        <f>SAFADModel_final_000029[[#This Row],[Whole Building:Facility Total Electric Demand Power '[W'](Hourly) ]]/1000</f>
        <v>8.4913764913080154</v>
      </c>
    </row>
    <row r="627" spans="1:3" x14ac:dyDescent="0.25">
      <c r="A627" s="9" t="s">
        <v>678</v>
      </c>
      <c r="B627" s="12">
        <v>8467.2010632565689</v>
      </c>
      <c r="C627">
        <f>SAFADModel_final_000029[[#This Row],[Whole Building:Facility Total Electric Demand Power '[W'](Hourly) ]]/1000</f>
        <v>8.4672010632565691</v>
      </c>
    </row>
    <row r="628" spans="1:3" x14ac:dyDescent="0.25">
      <c r="A628" s="9" t="s">
        <v>679</v>
      </c>
      <c r="B628" s="12">
        <v>8435.5084451613438</v>
      </c>
      <c r="C628">
        <f>SAFADModel_final_000029[[#This Row],[Whole Building:Facility Total Electric Demand Power '[W'](Hourly) ]]/1000</f>
        <v>8.4355084451613447</v>
      </c>
    </row>
    <row r="629" spans="1:3" x14ac:dyDescent="0.25">
      <c r="A629" s="9" t="s">
        <v>680</v>
      </c>
      <c r="B629" s="12">
        <v>8387.2380722922662</v>
      </c>
      <c r="C629">
        <f>SAFADModel_final_000029[[#This Row],[Whole Building:Facility Total Electric Demand Power '[W'](Hourly) ]]/1000</f>
        <v>8.3872380722922664</v>
      </c>
    </row>
    <row r="630" spans="1:3" x14ac:dyDescent="0.25">
      <c r="A630" s="9" t="s">
        <v>681</v>
      </c>
      <c r="B630" s="12">
        <v>8331.8128367147456</v>
      </c>
      <c r="C630">
        <f>SAFADModel_final_000029[[#This Row],[Whole Building:Facility Total Electric Demand Power '[W'](Hourly) ]]/1000</f>
        <v>8.3318128367147448</v>
      </c>
    </row>
    <row r="631" spans="1:3" x14ac:dyDescent="0.25">
      <c r="A631" s="9" t="s">
        <v>682</v>
      </c>
      <c r="B631" s="12">
        <v>8300.1384117291273</v>
      </c>
      <c r="C631">
        <f>SAFADModel_final_000029[[#This Row],[Whole Building:Facility Total Electric Demand Power '[W'](Hourly) ]]/1000</f>
        <v>8.3001384117291277</v>
      </c>
    </row>
    <row r="632" spans="1:3" x14ac:dyDescent="0.25">
      <c r="A632" s="9" t="s">
        <v>683</v>
      </c>
      <c r="B632" s="12">
        <v>8334.1909807752036</v>
      </c>
      <c r="C632">
        <f>SAFADModel_final_000029[[#This Row],[Whole Building:Facility Total Electric Demand Power '[W'](Hourly) ]]/1000</f>
        <v>8.3341909807752028</v>
      </c>
    </row>
    <row r="633" spans="1:3" x14ac:dyDescent="0.25">
      <c r="A633" s="9" t="s">
        <v>684</v>
      </c>
      <c r="B633" s="12">
        <v>8403.0042604411447</v>
      </c>
      <c r="C633">
        <f>SAFADModel_final_000029[[#This Row],[Whole Building:Facility Total Electric Demand Power '[W'](Hourly) ]]/1000</f>
        <v>8.4030042604411452</v>
      </c>
    </row>
    <row r="634" spans="1:3" x14ac:dyDescent="0.25">
      <c r="A634" s="9" t="s">
        <v>685</v>
      </c>
      <c r="B634" s="12">
        <v>53026.476073746802</v>
      </c>
      <c r="C634">
        <f>SAFADModel_final_000029[[#This Row],[Whole Building:Facility Total Electric Demand Power '[W'](Hourly) ]]/1000</f>
        <v>53.026476073746799</v>
      </c>
    </row>
    <row r="635" spans="1:3" x14ac:dyDescent="0.25">
      <c r="A635" s="9" t="s">
        <v>686</v>
      </c>
      <c r="B635" s="12">
        <v>79953.433189288538</v>
      </c>
      <c r="C635">
        <f>SAFADModel_final_000029[[#This Row],[Whole Building:Facility Total Electric Demand Power '[W'](Hourly) ]]/1000</f>
        <v>79.953433189288532</v>
      </c>
    </row>
    <row r="636" spans="1:3" x14ac:dyDescent="0.25">
      <c r="A636" s="9" t="s">
        <v>687</v>
      </c>
      <c r="B636" s="12">
        <v>98669.908067604949</v>
      </c>
      <c r="C636">
        <f>SAFADModel_final_000029[[#This Row],[Whole Building:Facility Total Electric Demand Power '[W'](Hourly) ]]/1000</f>
        <v>98.66990806760495</v>
      </c>
    </row>
    <row r="637" spans="1:3" x14ac:dyDescent="0.25">
      <c r="A637" s="9" t="s">
        <v>688</v>
      </c>
      <c r="B637" s="12">
        <v>98592.53208684524</v>
      </c>
      <c r="C637">
        <f>SAFADModel_final_000029[[#This Row],[Whole Building:Facility Total Electric Demand Power '[W'](Hourly) ]]/1000</f>
        <v>98.592532086845239</v>
      </c>
    </row>
    <row r="638" spans="1:3" x14ac:dyDescent="0.25">
      <c r="A638" s="9" t="s">
        <v>689</v>
      </c>
      <c r="B638" s="12">
        <v>74441.491956806974</v>
      </c>
      <c r="C638">
        <f>SAFADModel_final_000029[[#This Row],[Whole Building:Facility Total Electric Demand Power '[W'](Hourly) ]]/1000</f>
        <v>74.441491956806971</v>
      </c>
    </row>
    <row r="639" spans="1:3" x14ac:dyDescent="0.25">
      <c r="A639" s="9" t="s">
        <v>690</v>
      </c>
      <c r="B639" s="12">
        <v>67348.795024837993</v>
      </c>
      <c r="C639">
        <f>SAFADModel_final_000029[[#This Row],[Whole Building:Facility Total Electric Demand Power '[W'](Hourly) ]]/1000</f>
        <v>67.348795024837997</v>
      </c>
    </row>
    <row r="640" spans="1:3" x14ac:dyDescent="0.25">
      <c r="A640" s="9" t="s">
        <v>691</v>
      </c>
      <c r="B640" s="12">
        <v>65758.657877028178</v>
      </c>
      <c r="C640">
        <f>SAFADModel_final_000029[[#This Row],[Whole Building:Facility Total Electric Demand Power '[W'](Hourly) ]]/1000</f>
        <v>65.758657877028185</v>
      </c>
    </row>
    <row r="641" spans="1:3" x14ac:dyDescent="0.25">
      <c r="A641" s="9" t="s">
        <v>692</v>
      </c>
      <c r="B641" s="12">
        <v>58471.895492306932</v>
      </c>
      <c r="C641">
        <f>SAFADModel_final_000029[[#This Row],[Whole Building:Facility Total Electric Demand Power '[W'](Hourly) ]]/1000</f>
        <v>58.471895492306935</v>
      </c>
    </row>
    <row r="642" spans="1:3" x14ac:dyDescent="0.25">
      <c r="A642" s="9" t="s">
        <v>693</v>
      </c>
      <c r="B642" s="12">
        <v>48905.897289084794</v>
      </c>
      <c r="C642">
        <f>SAFADModel_final_000029[[#This Row],[Whole Building:Facility Total Electric Demand Power '[W'](Hourly) ]]/1000</f>
        <v>48.905897289084791</v>
      </c>
    </row>
    <row r="643" spans="1:3" x14ac:dyDescent="0.25">
      <c r="A643" s="9" t="s">
        <v>694</v>
      </c>
      <c r="B643" s="12">
        <v>40413.379687922112</v>
      </c>
      <c r="C643">
        <f>SAFADModel_final_000029[[#This Row],[Whole Building:Facility Total Electric Demand Power '[W'](Hourly) ]]/1000</f>
        <v>40.413379687922109</v>
      </c>
    </row>
    <row r="644" spans="1:3" x14ac:dyDescent="0.25">
      <c r="A644" s="9" t="s">
        <v>695</v>
      </c>
      <c r="B644" s="12">
        <v>30619.780513226084</v>
      </c>
      <c r="C644">
        <f>SAFADModel_final_000029[[#This Row],[Whole Building:Facility Total Electric Demand Power '[W'](Hourly) ]]/1000</f>
        <v>30.619780513226083</v>
      </c>
    </row>
    <row r="645" spans="1:3" x14ac:dyDescent="0.25">
      <c r="A645" s="9" t="s">
        <v>696</v>
      </c>
      <c r="B645" s="12">
        <v>18852.747874910663</v>
      </c>
      <c r="C645">
        <f>SAFADModel_final_000029[[#This Row],[Whole Building:Facility Total Electric Demand Power '[W'](Hourly) ]]/1000</f>
        <v>18.852747874910662</v>
      </c>
    </row>
    <row r="646" spans="1:3" x14ac:dyDescent="0.25">
      <c r="A646" s="9" t="s">
        <v>697</v>
      </c>
      <c r="B646" s="12">
        <v>17296.291423754446</v>
      </c>
      <c r="C646">
        <f>SAFADModel_final_000029[[#This Row],[Whole Building:Facility Total Electric Demand Power '[W'](Hourly) ]]/1000</f>
        <v>17.296291423754447</v>
      </c>
    </row>
    <row r="647" spans="1:3" x14ac:dyDescent="0.25">
      <c r="A647" s="9" t="s">
        <v>698</v>
      </c>
      <c r="B647" s="12">
        <v>8566.3211056346918</v>
      </c>
      <c r="C647">
        <f>SAFADModel_final_000029[[#This Row],[Whole Building:Facility Total Electric Demand Power '[W'](Hourly) ]]/1000</f>
        <v>8.5663211056346924</v>
      </c>
    </row>
    <row r="648" spans="1:3" x14ac:dyDescent="0.25">
      <c r="A648" s="9" t="s">
        <v>699</v>
      </c>
      <c r="B648" s="12">
        <v>8553.0036483313397</v>
      </c>
      <c r="C648">
        <f>SAFADModel_final_000029[[#This Row],[Whole Building:Facility Total Electric Demand Power '[W'](Hourly) ]]/1000</f>
        <v>8.5530036483313392</v>
      </c>
    </row>
    <row r="649" spans="1:3" x14ac:dyDescent="0.25">
      <c r="A649" s="9" t="s">
        <v>700</v>
      </c>
      <c r="B649" s="12">
        <v>8540.5442069999281</v>
      </c>
      <c r="C649">
        <f>SAFADModel_final_000029[[#This Row],[Whole Building:Facility Total Electric Demand Power '[W'](Hourly) ]]/1000</f>
        <v>8.5405442069999289</v>
      </c>
    </row>
    <row r="650" spans="1:3" x14ac:dyDescent="0.25">
      <c r="A650" s="9" t="s">
        <v>701</v>
      </c>
      <c r="B650" s="12">
        <v>8519.7396411073078</v>
      </c>
      <c r="C650">
        <f>SAFADModel_final_000029[[#This Row],[Whole Building:Facility Total Electric Demand Power '[W'](Hourly) ]]/1000</f>
        <v>8.5197396411073072</v>
      </c>
    </row>
    <row r="651" spans="1:3" x14ac:dyDescent="0.25">
      <c r="A651" s="9" t="s">
        <v>702</v>
      </c>
      <c r="B651" s="12">
        <v>8500.0734338176972</v>
      </c>
      <c r="C651">
        <f>SAFADModel_final_000029[[#This Row],[Whole Building:Facility Total Electric Demand Power '[W'](Hourly) ]]/1000</f>
        <v>8.5000734338176969</v>
      </c>
    </row>
    <row r="652" spans="1:3" x14ac:dyDescent="0.25">
      <c r="A652" s="9" t="s">
        <v>703</v>
      </c>
      <c r="B652" s="12">
        <v>8486.8158815968472</v>
      </c>
      <c r="C652">
        <f>SAFADModel_final_000029[[#This Row],[Whole Building:Facility Total Electric Demand Power '[W'](Hourly) ]]/1000</f>
        <v>8.4868158815968471</v>
      </c>
    </row>
    <row r="653" spans="1:3" x14ac:dyDescent="0.25">
      <c r="A653" s="9" t="s">
        <v>704</v>
      </c>
      <c r="B653" s="12">
        <v>8469.3875085967065</v>
      </c>
      <c r="C653">
        <f>SAFADModel_final_000029[[#This Row],[Whole Building:Facility Total Electric Demand Power '[W'](Hourly) ]]/1000</f>
        <v>8.4693875085967072</v>
      </c>
    </row>
    <row r="654" spans="1:3" x14ac:dyDescent="0.25">
      <c r="A654" s="9" t="s">
        <v>705</v>
      </c>
      <c r="B654" s="12">
        <v>8445.8806617011742</v>
      </c>
      <c r="C654">
        <f>SAFADModel_final_000029[[#This Row],[Whole Building:Facility Total Electric Demand Power '[W'](Hourly) ]]/1000</f>
        <v>8.4458806617011746</v>
      </c>
    </row>
    <row r="655" spans="1:3" x14ac:dyDescent="0.25">
      <c r="A655" s="9" t="s">
        <v>706</v>
      </c>
      <c r="B655" s="12">
        <v>8454.5613906970812</v>
      </c>
      <c r="C655">
        <f>SAFADModel_final_000029[[#This Row],[Whole Building:Facility Total Electric Demand Power '[W'](Hourly) ]]/1000</f>
        <v>8.4545613906970818</v>
      </c>
    </row>
    <row r="656" spans="1:3" x14ac:dyDescent="0.25">
      <c r="A656" s="9" t="s">
        <v>707</v>
      </c>
      <c r="B656" s="12">
        <v>8512.9662418299049</v>
      </c>
      <c r="C656">
        <f>SAFADModel_final_000029[[#This Row],[Whole Building:Facility Total Electric Demand Power '[W'](Hourly) ]]/1000</f>
        <v>8.5129662418299041</v>
      </c>
    </row>
    <row r="657" spans="1:3" x14ac:dyDescent="0.25">
      <c r="A657" s="9" t="s">
        <v>708</v>
      </c>
      <c r="B657" s="12">
        <v>8571.7481213523151</v>
      </c>
      <c r="C657">
        <f>SAFADModel_final_000029[[#This Row],[Whole Building:Facility Total Electric Demand Power '[W'](Hourly) ]]/1000</f>
        <v>8.5717481213523143</v>
      </c>
    </row>
    <row r="658" spans="1:3" x14ac:dyDescent="0.25">
      <c r="A658" s="9" t="s">
        <v>709</v>
      </c>
      <c r="B658" s="12">
        <v>8615.8378319877957</v>
      </c>
      <c r="C658">
        <f>SAFADModel_final_000029[[#This Row],[Whole Building:Facility Total Electric Demand Power '[W'](Hourly) ]]/1000</f>
        <v>8.6158378319877951</v>
      </c>
    </row>
    <row r="659" spans="1:3" x14ac:dyDescent="0.25">
      <c r="A659" s="9" t="s">
        <v>710</v>
      </c>
      <c r="B659" s="12">
        <v>8646.5410423157136</v>
      </c>
      <c r="C659">
        <f>SAFADModel_final_000029[[#This Row],[Whole Building:Facility Total Electric Demand Power '[W'](Hourly) ]]/1000</f>
        <v>8.6465410423157145</v>
      </c>
    </row>
    <row r="660" spans="1:3" x14ac:dyDescent="0.25">
      <c r="A660" s="9" t="s">
        <v>711</v>
      </c>
      <c r="B660" s="12">
        <v>8667.5411351585917</v>
      </c>
      <c r="C660">
        <f>SAFADModel_final_000029[[#This Row],[Whole Building:Facility Total Electric Demand Power '[W'](Hourly) ]]/1000</f>
        <v>8.6675411351585918</v>
      </c>
    </row>
    <row r="661" spans="1:3" x14ac:dyDescent="0.25">
      <c r="A661" s="9" t="s">
        <v>712</v>
      </c>
      <c r="B661" s="12">
        <v>8682.8944411327702</v>
      </c>
      <c r="C661">
        <f>SAFADModel_final_000029[[#This Row],[Whole Building:Facility Total Electric Demand Power '[W'](Hourly) ]]/1000</f>
        <v>8.6828944411327704</v>
      </c>
    </row>
    <row r="662" spans="1:3" x14ac:dyDescent="0.25">
      <c r="A662" s="9" t="s">
        <v>713</v>
      </c>
      <c r="B662" s="12">
        <v>8687.9677521249341</v>
      </c>
      <c r="C662">
        <f>SAFADModel_final_000029[[#This Row],[Whole Building:Facility Total Electric Demand Power '[W'](Hourly) ]]/1000</f>
        <v>8.6879677521249334</v>
      </c>
    </row>
    <row r="663" spans="1:3" x14ac:dyDescent="0.25">
      <c r="A663" s="9" t="s">
        <v>714</v>
      </c>
      <c r="B663" s="12">
        <v>8685.3431120258865</v>
      </c>
      <c r="C663">
        <f>SAFADModel_final_000029[[#This Row],[Whole Building:Facility Total Electric Demand Power '[W'](Hourly) ]]/1000</f>
        <v>8.6853431120258868</v>
      </c>
    </row>
    <row r="664" spans="1:3" x14ac:dyDescent="0.25">
      <c r="A664" s="9" t="s">
        <v>715</v>
      </c>
      <c r="B664" s="12">
        <v>8665.4152277814483</v>
      </c>
      <c r="C664">
        <f>SAFADModel_final_000029[[#This Row],[Whole Building:Facility Total Electric Demand Power '[W'](Hourly) ]]/1000</f>
        <v>8.6654152277814482</v>
      </c>
    </row>
    <row r="665" spans="1:3" x14ac:dyDescent="0.25">
      <c r="A665" s="9" t="s">
        <v>716</v>
      </c>
      <c r="B665" s="12">
        <v>8640.0661740504565</v>
      </c>
      <c r="C665">
        <f>SAFADModel_final_000029[[#This Row],[Whole Building:Facility Total Electric Demand Power '[W'](Hourly) ]]/1000</f>
        <v>8.6400661740504567</v>
      </c>
    </row>
    <row r="666" spans="1:3" x14ac:dyDescent="0.25">
      <c r="A666" s="9" t="s">
        <v>717</v>
      </c>
      <c r="B666" s="12">
        <v>8615.0265949135264</v>
      </c>
      <c r="C666">
        <f>SAFADModel_final_000029[[#This Row],[Whole Building:Facility Total Electric Demand Power '[W'](Hourly) ]]/1000</f>
        <v>8.6150265949135267</v>
      </c>
    </row>
    <row r="667" spans="1:3" x14ac:dyDescent="0.25">
      <c r="A667" s="9" t="s">
        <v>718</v>
      </c>
      <c r="B667" s="12">
        <v>8591.2316457283669</v>
      </c>
      <c r="C667">
        <f>SAFADModel_final_000029[[#This Row],[Whole Building:Facility Total Electric Demand Power '[W'](Hourly) ]]/1000</f>
        <v>8.5912316457283673</v>
      </c>
    </row>
    <row r="668" spans="1:3" x14ac:dyDescent="0.25">
      <c r="A668" s="9" t="s">
        <v>719</v>
      </c>
      <c r="B668" s="12">
        <v>8563.135918319751</v>
      </c>
      <c r="C668">
        <f>SAFADModel_final_000029[[#This Row],[Whole Building:Facility Total Electric Demand Power '[W'](Hourly) ]]/1000</f>
        <v>8.5631359183197517</v>
      </c>
    </row>
    <row r="669" spans="1:3" x14ac:dyDescent="0.25">
      <c r="A669" s="9" t="s">
        <v>720</v>
      </c>
      <c r="B669" s="12">
        <v>8520.9053504190251</v>
      </c>
      <c r="C669">
        <f>SAFADModel_final_000029[[#This Row],[Whole Building:Facility Total Electric Demand Power '[W'](Hourly) ]]/1000</f>
        <v>8.5209053504190244</v>
      </c>
    </row>
    <row r="670" spans="1:3" x14ac:dyDescent="0.25">
      <c r="A670" s="9" t="s">
        <v>721</v>
      </c>
      <c r="B670" s="12">
        <v>8491.946439164416</v>
      </c>
      <c r="C670">
        <f>SAFADModel_final_000029[[#This Row],[Whole Building:Facility Total Electric Demand Power '[W'](Hourly) ]]/1000</f>
        <v>8.4919464391644155</v>
      </c>
    </row>
    <row r="671" spans="1:3" x14ac:dyDescent="0.25">
      <c r="A671" s="9" t="s">
        <v>722</v>
      </c>
      <c r="B671" s="12">
        <v>8466.8899178227202</v>
      </c>
      <c r="C671">
        <f>SAFADModel_final_000029[[#This Row],[Whole Building:Facility Total Electric Demand Power '[W'](Hourly) ]]/1000</f>
        <v>8.466889917822721</v>
      </c>
    </row>
    <row r="672" spans="1:3" x14ac:dyDescent="0.25">
      <c r="A672" s="9" t="s">
        <v>723</v>
      </c>
      <c r="B672" s="12">
        <v>8441.2461327875699</v>
      </c>
      <c r="C672">
        <f>SAFADModel_final_000029[[#This Row],[Whole Building:Facility Total Electric Demand Power '[W'](Hourly) ]]/1000</f>
        <v>8.4412461327875707</v>
      </c>
    </row>
    <row r="673" spans="1:3" x14ac:dyDescent="0.25">
      <c r="A673" s="9" t="s">
        <v>724</v>
      </c>
      <c r="B673" s="12">
        <v>8411.1687864301821</v>
      </c>
      <c r="C673">
        <f>SAFADModel_final_000029[[#This Row],[Whole Building:Facility Total Electric Demand Power '[W'](Hourly) ]]/1000</f>
        <v>8.4111687864301814</v>
      </c>
    </row>
    <row r="674" spans="1:3" x14ac:dyDescent="0.25">
      <c r="A674" s="9" t="s">
        <v>481</v>
      </c>
      <c r="B674" s="12">
        <v>8372.5995758189911</v>
      </c>
      <c r="C674">
        <f>SAFADModel_final_000029[[#This Row],[Whole Building:Facility Total Electric Demand Power '[W'](Hourly) ]]/1000</f>
        <v>8.3725995758189917</v>
      </c>
    </row>
    <row r="675" spans="1:3" x14ac:dyDescent="0.25">
      <c r="A675" s="9" t="s">
        <v>482</v>
      </c>
      <c r="B675" s="12">
        <v>8338.0515029841208</v>
      </c>
      <c r="C675">
        <f>SAFADModel_final_000029[[#This Row],[Whole Building:Facility Total Electric Demand Power '[W'](Hourly) ]]/1000</f>
        <v>8.3380515029841202</v>
      </c>
    </row>
    <row r="676" spans="1:3" x14ac:dyDescent="0.25">
      <c r="A676" s="9" t="s">
        <v>483</v>
      </c>
      <c r="B676" s="12">
        <v>8308.4532393542413</v>
      </c>
      <c r="C676">
        <f>SAFADModel_final_000029[[#This Row],[Whole Building:Facility Total Electric Demand Power '[W'](Hourly) ]]/1000</f>
        <v>8.3084532393542414</v>
      </c>
    </row>
    <row r="677" spans="1:3" x14ac:dyDescent="0.25">
      <c r="A677" s="9" t="s">
        <v>484</v>
      </c>
      <c r="B677" s="12">
        <v>8267.9861638632919</v>
      </c>
      <c r="C677">
        <f>SAFADModel_final_000029[[#This Row],[Whole Building:Facility Total Electric Demand Power '[W'](Hourly) ]]/1000</f>
        <v>8.2679861638632914</v>
      </c>
    </row>
    <row r="678" spans="1:3" x14ac:dyDescent="0.25">
      <c r="A678" s="9" t="s">
        <v>485</v>
      </c>
      <c r="B678" s="12">
        <v>8220.1166485140329</v>
      </c>
      <c r="C678">
        <f>SAFADModel_final_000029[[#This Row],[Whole Building:Facility Total Electric Demand Power '[W'](Hourly) ]]/1000</f>
        <v>8.2201166485140327</v>
      </c>
    </row>
    <row r="679" spans="1:3" x14ac:dyDescent="0.25">
      <c r="A679" s="9" t="s">
        <v>486</v>
      </c>
      <c r="B679" s="12">
        <v>8239.4668295432693</v>
      </c>
      <c r="C679">
        <f>SAFADModel_final_000029[[#This Row],[Whole Building:Facility Total Electric Demand Power '[W'](Hourly) ]]/1000</f>
        <v>8.2394668295432698</v>
      </c>
    </row>
    <row r="680" spans="1:3" x14ac:dyDescent="0.25">
      <c r="A680" s="9" t="s">
        <v>487</v>
      </c>
      <c r="B680" s="12">
        <v>8360.8267443546938</v>
      </c>
      <c r="C680">
        <f>SAFADModel_final_000029[[#This Row],[Whole Building:Facility Total Electric Demand Power '[W'](Hourly) ]]/1000</f>
        <v>8.3608267443546946</v>
      </c>
    </row>
    <row r="681" spans="1:3" x14ac:dyDescent="0.25">
      <c r="A681" s="9" t="s">
        <v>488</v>
      </c>
      <c r="B681" s="12">
        <v>30155.544686229056</v>
      </c>
      <c r="C681">
        <f>SAFADModel_final_000029[[#This Row],[Whole Building:Facility Total Electric Demand Power '[W'](Hourly) ]]/1000</f>
        <v>30.155544686229057</v>
      </c>
    </row>
    <row r="682" spans="1:3" x14ac:dyDescent="0.25">
      <c r="A682" s="9" t="s">
        <v>489</v>
      </c>
      <c r="B682" s="12">
        <v>76641.654197556709</v>
      </c>
      <c r="C682">
        <f>SAFADModel_final_000029[[#This Row],[Whole Building:Facility Total Electric Demand Power '[W'](Hourly) ]]/1000</f>
        <v>76.641654197556704</v>
      </c>
    </row>
    <row r="683" spans="1:3" x14ac:dyDescent="0.25">
      <c r="A683" s="9" t="s">
        <v>490</v>
      </c>
      <c r="B683" s="12">
        <v>138859.26603254158</v>
      </c>
      <c r="C683">
        <f>SAFADModel_final_000029[[#This Row],[Whole Building:Facility Total Electric Demand Power '[W'](Hourly) ]]/1000</f>
        <v>138.85926603254157</v>
      </c>
    </row>
    <row r="684" spans="1:3" x14ac:dyDescent="0.25">
      <c r="A684" s="9" t="s">
        <v>491</v>
      </c>
      <c r="B684" s="12">
        <v>136805.8328762668</v>
      </c>
      <c r="C684">
        <f>SAFADModel_final_000029[[#This Row],[Whole Building:Facility Total Electric Demand Power '[W'](Hourly) ]]/1000</f>
        <v>136.80583287626681</v>
      </c>
    </row>
    <row r="685" spans="1:3" x14ac:dyDescent="0.25">
      <c r="A685" s="9" t="s">
        <v>492</v>
      </c>
      <c r="B685" s="12">
        <v>179140.51284983565</v>
      </c>
      <c r="C685">
        <f>SAFADModel_final_000029[[#This Row],[Whole Building:Facility Total Electric Demand Power '[W'](Hourly) ]]/1000</f>
        <v>179.14051284983566</v>
      </c>
    </row>
    <row r="686" spans="1:3" x14ac:dyDescent="0.25">
      <c r="A686" s="9" t="s">
        <v>493</v>
      </c>
      <c r="B686" s="12">
        <v>179045.29133704444</v>
      </c>
      <c r="C686">
        <f>SAFADModel_final_000029[[#This Row],[Whole Building:Facility Total Electric Demand Power '[W'](Hourly) ]]/1000</f>
        <v>179.04529133704443</v>
      </c>
    </row>
    <row r="687" spans="1:3" x14ac:dyDescent="0.25">
      <c r="A687" s="9" t="s">
        <v>494</v>
      </c>
      <c r="B687" s="12">
        <v>180249.71744737343</v>
      </c>
      <c r="C687">
        <f>SAFADModel_final_000029[[#This Row],[Whole Building:Facility Total Electric Demand Power '[W'](Hourly) ]]/1000</f>
        <v>180.24971744737343</v>
      </c>
    </row>
    <row r="688" spans="1:3" x14ac:dyDescent="0.25">
      <c r="A688" s="9" t="s">
        <v>495</v>
      </c>
      <c r="B688" s="12">
        <v>186509.18493689841</v>
      </c>
      <c r="C688">
        <f>SAFADModel_final_000029[[#This Row],[Whole Building:Facility Total Electric Demand Power '[W'](Hourly) ]]/1000</f>
        <v>186.50918493689841</v>
      </c>
    </row>
    <row r="689" spans="1:3" x14ac:dyDescent="0.25">
      <c r="A689" s="9" t="s">
        <v>496</v>
      </c>
      <c r="B689" s="12">
        <v>176249.05021998388</v>
      </c>
      <c r="C689">
        <f>SAFADModel_final_000029[[#This Row],[Whole Building:Facility Total Electric Demand Power '[W'](Hourly) ]]/1000</f>
        <v>176.24905021998387</v>
      </c>
    </row>
    <row r="690" spans="1:3" x14ac:dyDescent="0.25">
      <c r="A690" s="9" t="s">
        <v>497</v>
      </c>
      <c r="B690" s="12">
        <v>159130.49272285981</v>
      </c>
      <c r="C690">
        <f>SAFADModel_final_000029[[#This Row],[Whole Building:Facility Total Electric Demand Power '[W'](Hourly) ]]/1000</f>
        <v>159.1304927228598</v>
      </c>
    </row>
    <row r="691" spans="1:3" x14ac:dyDescent="0.25">
      <c r="A691" s="9" t="s">
        <v>498</v>
      </c>
      <c r="B691" s="12">
        <v>55690.180722219025</v>
      </c>
      <c r="C691">
        <f>SAFADModel_final_000029[[#This Row],[Whole Building:Facility Total Electric Demand Power '[W'](Hourly) ]]/1000</f>
        <v>55.690180722219026</v>
      </c>
    </row>
    <row r="692" spans="1:3" x14ac:dyDescent="0.25">
      <c r="A692" s="9" t="s">
        <v>499</v>
      </c>
      <c r="B692" s="12">
        <v>27557.237559837635</v>
      </c>
      <c r="C692">
        <f>SAFADModel_final_000029[[#This Row],[Whole Building:Facility Total Electric Demand Power '[W'](Hourly) ]]/1000</f>
        <v>27.557237559837635</v>
      </c>
    </row>
    <row r="693" spans="1:3" x14ac:dyDescent="0.25">
      <c r="A693" s="9" t="s">
        <v>500</v>
      </c>
      <c r="B693" s="12">
        <v>11543.385599733259</v>
      </c>
      <c r="C693">
        <f>SAFADModel_final_000029[[#This Row],[Whole Building:Facility Total Electric Demand Power '[W'](Hourly) ]]/1000</f>
        <v>11.543385599733259</v>
      </c>
    </row>
    <row r="694" spans="1:3" x14ac:dyDescent="0.25">
      <c r="A694" s="9" t="s">
        <v>501</v>
      </c>
      <c r="B694" s="12">
        <v>8933.6891556109986</v>
      </c>
      <c r="C694">
        <f>SAFADModel_final_000029[[#This Row],[Whole Building:Facility Total Electric Demand Power '[W'](Hourly) ]]/1000</f>
        <v>8.933689155610999</v>
      </c>
    </row>
    <row r="695" spans="1:3" x14ac:dyDescent="0.25">
      <c r="A695" s="9" t="s">
        <v>502</v>
      </c>
      <c r="B695" s="12">
        <v>8488.5367123360465</v>
      </c>
      <c r="C695">
        <f>SAFADModel_final_000029[[#This Row],[Whole Building:Facility Total Electric Demand Power '[W'](Hourly) ]]/1000</f>
        <v>8.488536712336046</v>
      </c>
    </row>
    <row r="696" spans="1:3" x14ac:dyDescent="0.25">
      <c r="A696" s="9" t="s">
        <v>503</v>
      </c>
      <c r="B696" s="12">
        <v>8453.729230047622</v>
      </c>
      <c r="C696">
        <f>SAFADModel_final_000029[[#This Row],[Whole Building:Facility Total Electric Demand Power '[W'](Hourly) ]]/1000</f>
        <v>8.4537292300476228</v>
      </c>
    </row>
    <row r="697" spans="1:3" x14ac:dyDescent="0.25">
      <c r="A697" s="9" t="s">
        <v>504</v>
      </c>
      <c r="B697" s="12">
        <v>8419.9004894360878</v>
      </c>
      <c r="C697">
        <f>SAFADModel_final_000029[[#This Row],[Whole Building:Facility Total Electric Demand Power '[W'](Hourly) ]]/1000</f>
        <v>8.4199004894360883</v>
      </c>
    </row>
    <row r="698" spans="1:3" x14ac:dyDescent="0.25">
      <c r="A698" s="9" t="s">
        <v>505</v>
      </c>
      <c r="B698" s="12">
        <v>8386.9398839141359</v>
      </c>
      <c r="C698">
        <f>SAFADModel_final_000029[[#This Row],[Whole Building:Facility Total Electric Demand Power '[W'](Hourly) ]]/1000</f>
        <v>8.3869398839141365</v>
      </c>
    </row>
    <row r="699" spans="1:3" x14ac:dyDescent="0.25">
      <c r="A699" s="9" t="s">
        <v>506</v>
      </c>
      <c r="B699" s="12">
        <v>8355.3234661798688</v>
      </c>
      <c r="C699">
        <f>SAFADModel_final_000029[[#This Row],[Whole Building:Facility Total Electric Demand Power '[W'](Hourly) ]]/1000</f>
        <v>8.3553234661798683</v>
      </c>
    </row>
    <row r="700" spans="1:3" x14ac:dyDescent="0.25">
      <c r="A700" s="9" t="s">
        <v>507</v>
      </c>
      <c r="B700" s="12">
        <v>8325.0249801259542</v>
      </c>
      <c r="C700">
        <f>SAFADModel_final_000029[[#This Row],[Whole Building:Facility Total Electric Demand Power '[W'](Hourly) ]]/1000</f>
        <v>8.3250249801259546</v>
      </c>
    </row>
    <row r="701" spans="1:3" x14ac:dyDescent="0.25">
      <c r="A701" s="9" t="s">
        <v>508</v>
      </c>
      <c r="B701" s="12">
        <v>8303.8505999570189</v>
      </c>
      <c r="C701">
        <f>SAFADModel_final_000029[[#This Row],[Whole Building:Facility Total Electric Demand Power '[W'](Hourly) ]]/1000</f>
        <v>8.303850599957018</v>
      </c>
    </row>
    <row r="702" spans="1:3" x14ac:dyDescent="0.25">
      <c r="A702" s="9" t="s">
        <v>509</v>
      </c>
      <c r="B702" s="12">
        <v>8281.2284504878098</v>
      </c>
      <c r="C702">
        <f>SAFADModel_final_000029[[#This Row],[Whole Building:Facility Total Electric Demand Power '[W'](Hourly) ]]/1000</f>
        <v>8.2812284504878093</v>
      </c>
    </row>
    <row r="703" spans="1:3" x14ac:dyDescent="0.25">
      <c r="A703" s="9" t="s">
        <v>510</v>
      </c>
      <c r="B703" s="12">
        <v>8302.9951894644546</v>
      </c>
      <c r="C703">
        <f>SAFADModel_final_000029[[#This Row],[Whole Building:Facility Total Electric Demand Power '[W'](Hourly) ]]/1000</f>
        <v>8.302995189464454</v>
      </c>
    </row>
    <row r="704" spans="1:3" x14ac:dyDescent="0.25">
      <c r="A704" s="9" t="s">
        <v>511</v>
      </c>
      <c r="B704" s="12">
        <v>8383.5004012754125</v>
      </c>
      <c r="C704">
        <f>SAFADModel_final_000029[[#This Row],[Whole Building:Facility Total Electric Demand Power '[W'](Hourly) ]]/1000</f>
        <v>8.3835004012754126</v>
      </c>
    </row>
    <row r="705" spans="1:3" x14ac:dyDescent="0.25">
      <c r="A705" s="9" t="s">
        <v>512</v>
      </c>
      <c r="B705" s="12">
        <v>20804.859176521913</v>
      </c>
      <c r="C705">
        <f>SAFADModel_final_000029[[#This Row],[Whole Building:Facility Total Electric Demand Power '[W'](Hourly) ]]/1000</f>
        <v>20.804859176521912</v>
      </c>
    </row>
    <row r="706" spans="1:3" x14ac:dyDescent="0.25">
      <c r="A706" s="9" t="s">
        <v>513</v>
      </c>
      <c r="B706" s="12">
        <v>107178.34993637116</v>
      </c>
      <c r="C706">
        <f>SAFADModel_final_000029[[#This Row],[Whole Building:Facility Total Electric Demand Power '[W'](Hourly) ]]/1000</f>
        <v>107.17834993637116</v>
      </c>
    </row>
    <row r="707" spans="1:3" x14ac:dyDescent="0.25">
      <c r="A707" s="9" t="s">
        <v>514</v>
      </c>
      <c r="B707" s="12">
        <v>143156.68436544974</v>
      </c>
      <c r="C707">
        <f>SAFADModel_final_000029[[#This Row],[Whole Building:Facility Total Electric Demand Power '[W'](Hourly) ]]/1000</f>
        <v>143.15668436544973</v>
      </c>
    </row>
    <row r="708" spans="1:3" x14ac:dyDescent="0.25">
      <c r="A708" s="9" t="s">
        <v>515</v>
      </c>
      <c r="B708" s="12">
        <v>154016.91729027373</v>
      </c>
      <c r="C708">
        <f>SAFADModel_final_000029[[#This Row],[Whole Building:Facility Total Electric Demand Power '[W'](Hourly) ]]/1000</f>
        <v>154.01691729027374</v>
      </c>
    </row>
    <row r="709" spans="1:3" x14ac:dyDescent="0.25">
      <c r="A709" s="9" t="s">
        <v>516</v>
      </c>
      <c r="B709" s="12">
        <v>173782.30896875053</v>
      </c>
      <c r="C709">
        <f>SAFADModel_final_000029[[#This Row],[Whole Building:Facility Total Electric Demand Power '[W'](Hourly) ]]/1000</f>
        <v>173.78230896875053</v>
      </c>
    </row>
    <row r="710" spans="1:3" x14ac:dyDescent="0.25">
      <c r="A710" s="9" t="s">
        <v>517</v>
      </c>
      <c r="B710" s="12">
        <v>169065.88529798528</v>
      </c>
      <c r="C710">
        <f>SAFADModel_final_000029[[#This Row],[Whole Building:Facility Total Electric Demand Power '[W'](Hourly) ]]/1000</f>
        <v>169.06588529798529</v>
      </c>
    </row>
    <row r="711" spans="1:3" x14ac:dyDescent="0.25">
      <c r="A711" s="9" t="s">
        <v>518</v>
      </c>
      <c r="B711" s="12">
        <v>189753.16985193477</v>
      </c>
      <c r="C711">
        <f>SAFADModel_final_000029[[#This Row],[Whole Building:Facility Total Electric Demand Power '[W'](Hourly) ]]/1000</f>
        <v>189.75316985193476</v>
      </c>
    </row>
    <row r="712" spans="1:3" x14ac:dyDescent="0.25">
      <c r="A712" s="9" t="s">
        <v>519</v>
      </c>
      <c r="B712" s="12">
        <v>183098.98037454579</v>
      </c>
      <c r="C712">
        <f>SAFADModel_final_000029[[#This Row],[Whole Building:Facility Total Electric Demand Power '[W'](Hourly) ]]/1000</f>
        <v>183.09898037454579</v>
      </c>
    </row>
    <row r="713" spans="1:3" x14ac:dyDescent="0.25">
      <c r="A713" s="9" t="s">
        <v>520</v>
      </c>
      <c r="B713" s="12">
        <v>180844.93306434833</v>
      </c>
      <c r="C713">
        <f>SAFADModel_final_000029[[#This Row],[Whole Building:Facility Total Electric Demand Power '[W'](Hourly) ]]/1000</f>
        <v>180.84493306434834</v>
      </c>
    </row>
    <row r="714" spans="1:3" x14ac:dyDescent="0.25">
      <c r="A714" s="9" t="s">
        <v>521</v>
      </c>
      <c r="B714" s="12">
        <v>157526.41512456298</v>
      </c>
      <c r="C714">
        <f>SAFADModel_final_000029[[#This Row],[Whole Building:Facility Total Electric Demand Power '[W'](Hourly) ]]/1000</f>
        <v>157.52641512456299</v>
      </c>
    </row>
    <row r="715" spans="1:3" x14ac:dyDescent="0.25">
      <c r="A715" s="9" t="s">
        <v>522</v>
      </c>
      <c r="B715" s="12">
        <v>109513.33752481062</v>
      </c>
      <c r="C715">
        <f>SAFADModel_final_000029[[#This Row],[Whole Building:Facility Total Electric Demand Power '[W'](Hourly) ]]/1000</f>
        <v>109.51333752481062</v>
      </c>
    </row>
    <row r="716" spans="1:3" x14ac:dyDescent="0.25">
      <c r="A716" s="9" t="s">
        <v>523</v>
      </c>
      <c r="B716" s="12">
        <v>74404.82952005291</v>
      </c>
      <c r="C716">
        <f>SAFADModel_final_000029[[#This Row],[Whole Building:Facility Total Electric Demand Power '[W'](Hourly) ]]/1000</f>
        <v>74.404829520052914</v>
      </c>
    </row>
    <row r="717" spans="1:3" x14ac:dyDescent="0.25">
      <c r="A717" s="9" t="s">
        <v>524</v>
      </c>
      <c r="B717" s="12">
        <v>44850.456352525805</v>
      </c>
      <c r="C717">
        <f>SAFADModel_final_000029[[#This Row],[Whole Building:Facility Total Electric Demand Power '[W'](Hourly) ]]/1000</f>
        <v>44.850456352525804</v>
      </c>
    </row>
    <row r="718" spans="1:3" x14ac:dyDescent="0.25">
      <c r="A718" s="9" t="s">
        <v>525</v>
      </c>
      <c r="B718" s="12">
        <v>8567.8406394694703</v>
      </c>
      <c r="C718">
        <f>SAFADModel_final_000029[[#This Row],[Whole Building:Facility Total Electric Demand Power '[W'](Hourly) ]]/1000</f>
        <v>8.5678406394694697</v>
      </c>
    </row>
    <row r="719" spans="1:3" x14ac:dyDescent="0.25">
      <c r="A719" s="9" t="s">
        <v>526</v>
      </c>
      <c r="B719" s="12">
        <v>8533.7438159220201</v>
      </c>
      <c r="C719">
        <f>SAFADModel_final_000029[[#This Row],[Whole Building:Facility Total Electric Demand Power '[W'](Hourly) ]]/1000</f>
        <v>8.5337438159220209</v>
      </c>
    </row>
    <row r="720" spans="1:3" x14ac:dyDescent="0.25">
      <c r="A720" s="9" t="s">
        <v>527</v>
      </c>
      <c r="B720" s="12">
        <v>8499.3366583058505</v>
      </c>
      <c r="C720">
        <f>SAFADModel_final_000029[[#This Row],[Whole Building:Facility Total Electric Demand Power '[W'](Hourly) ]]/1000</f>
        <v>8.4993366583058503</v>
      </c>
    </row>
    <row r="721" spans="1:3" x14ac:dyDescent="0.25">
      <c r="A721" s="9" t="s">
        <v>528</v>
      </c>
      <c r="B721" s="12">
        <v>8470.9116361455472</v>
      </c>
      <c r="C721">
        <f>SAFADModel_final_000029[[#This Row],[Whole Building:Facility Total Electric Demand Power '[W'](Hourly) ]]/1000</f>
        <v>8.4709116361455479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8B8D-05F5-455A-9407-56F5A7EA9769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5625.6609389335636</v>
      </c>
      <c r="C2">
        <f>SAFADModel_final_000028[[#This Row],[Whole Building:Facility Total Electric Demand Power '[W'](Hourly) ]]/1000</f>
        <v>5.6256609389335637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5522.6741182848009</v>
      </c>
      <c r="C3">
        <f>SAFADModel_final_000028[[#This Row],[Whole Building:Facility Total Electric Demand Power '[W'](Hourly) ]]/1000</f>
        <v>5.5226741182848009</v>
      </c>
      <c r="D3">
        <v>33.421167913206254</v>
      </c>
      <c r="E3">
        <v>53.432662293527265</v>
      </c>
      <c r="F3">
        <v>35.927454101172657</v>
      </c>
    </row>
    <row r="4" spans="1:6" x14ac:dyDescent="0.25">
      <c r="A4" s="9" t="s">
        <v>3</v>
      </c>
      <c r="B4" s="12">
        <v>5422.4474101112619</v>
      </c>
      <c r="C4">
        <f>SAFADModel_final_000028[[#This Row],[Whole Building:Facility Total Electric Demand Power '[W'](Hourly) ]]/1000</f>
        <v>5.4224474101112623</v>
      </c>
    </row>
    <row r="5" spans="1:6" x14ac:dyDescent="0.25">
      <c r="A5" s="9" t="s">
        <v>4</v>
      </c>
      <c r="B5" s="12">
        <v>5313.9429068170848</v>
      </c>
      <c r="C5">
        <f>SAFADModel_final_000028[[#This Row],[Whole Building:Facility Total Electric Demand Power '[W'](Hourly) ]]/1000</f>
        <v>5.3139429068170845</v>
      </c>
    </row>
    <row r="6" spans="1:6" x14ac:dyDescent="0.25">
      <c r="A6" s="9" t="s">
        <v>5</v>
      </c>
      <c r="B6" s="12">
        <v>5204.983769751846</v>
      </c>
      <c r="C6">
        <f>SAFADModel_final_000028[[#This Row],[Whole Building:Facility Total Electric Demand Power '[W'](Hourly) ]]/1000</f>
        <v>5.2049837697518457</v>
      </c>
    </row>
    <row r="7" spans="1:6" x14ac:dyDescent="0.25">
      <c r="A7" s="9" t="s">
        <v>6</v>
      </c>
      <c r="B7" s="12">
        <v>5184.6329734202418</v>
      </c>
      <c r="C7">
        <f>SAFADModel_final_000028[[#This Row],[Whole Building:Facility Total Electric Demand Power '[W'](Hourly) ]]/1000</f>
        <v>5.1846329734202419</v>
      </c>
    </row>
    <row r="8" spans="1:6" x14ac:dyDescent="0.25">
      <c r="A8" s="9" t="s">
        <v>7</v>
      </c>
      <c r="B8" s="12">
        <v>5285.0084756142396</v>
      </c>
      <c r="C8">
        <f>SAFADModel_final_000028[[#This Row],[Whole Building:Facility Total Electric Demand Power '[W'](Hourly) ]]/1000</f>
        <v>5.2850084756142399</v>
      </c>
    </row>
    <row r="9" spans="1:6" x14ac:dyDescent="0.25">
      <c r="A9" s="9" t="s">
        <v>8</v>
      </c>
      <c r="B9" s="12">
        <v>21760.092077860972</v>
      </c>
      <c r="C9">
        <f>SAFADModel_final_000028[[#This Row],[Whole Building:Facility Total Electric Demand Power '[W'](Hourly) ]]/1000</f>
        <v>21.760092077860971</v>
      </c>
    </row>
    <row r="10" spans="1:6" x14ac:dyDescent="0.25">
      <c r="A10" s="9" t="s">
        <v>9</v>
      </c>
      <c r="B10" s="12">
        <v>59652.778612067952</v>
      </c>
      <c r="C10">
        <f>SAFADModel_final_000028[[#This Row],[Whole Building:Facility Total Electric Demand Power '[W'](Hourly) ]]/1000</f>
        <v>59.652778612067955</v>
      </c>
    </row>
    <row r="11" spans="1:6" x14ac:dyDescent="0.25">
      <c r="A11" s="9" t="s">
        <v>10</v>
      </c>
      <c r="B11" s="12">
        <v>80795.54154424234</v>
      </c>
      <c r="C11">
        <f>SAFADModel_final_000028[[#This Row],[Whole Building:Facility Total Electric Demand Power '[W'](Hourly) ]]/1000</f>
        <v>80.79554154424234</v>
      </c>
    </row>
    <row r="12" spans="1:6" x14ac:dyDescent="0.25">
      <c r="A12" s="9" t="s">
        <v>11</v>
      </c>
      <c r="B12" s="12">
        <v>80437.915402612663</v>
      </c>
      <c r="C12">
        <f>SAFADModel_final_000028[[#This Row],[Whole Building:Facility Total Electric Demand Power '[W'](Hourly) ]]/1000</f>
        <v>80.43791540261266</v>
      </c>
    </row>
    <row r="13" spans="1:6" x14ac:dyDescent="0.25">
      <c r="A13" s="9" t="s">
        <v>12</v>
      </c>
      <c r="B13" s="12">
        <v>103188.06851954611</v>
      </c>
      <c r="C13">
        <f>SAFADModel_final_000028[[#This Row],[Whole Building:Facility Total Electric Demand Power '[W'](Hourly) ]]/1000</f>
        <v>103.18806851954611</v>
      </c>
    </row>
    <row r="14" spans="1:6" x14ac:dyDescent="0.25">
      <c r="A14" s="9" t="s">
        <v>13</v>
      </c>
      <c r="B14" s="12">
        <v>99408.104487113029</v>
      </c>
      <c r="C14">
        <f>SAFADModel_final_000028[[#This Row],[Whole Building:Facility Total Electric Demand Power '[W'](Hourly) ]]/1000</f>
        <v>99.408104487113036</v>
      </c>
    </row>
    <row r="15" spans="1:6" x14ac:dyDescent="0.25">
      <c r="A15" s="9" t="s">
        <v>14</v>
      </c>
      <c r="B15" s="12">
        <v>115218.15723968735</v>
      </c>
      <c r="C15">
        <f>SAFADModel_final_000028[[#This Row],[Whole Building:Facility Total Electric Demand Power '[W'](Hourly) ]]/1000</f>
        <v>115.21815723968736</v>
      </c>
    </row>
    <row r="16" spans="1:6" x14ac:dyDescent="0.25">
      <c r="A16" s="9" t="s">
        <v>15</v>
      </c>
      <c r="B16" s="12">
        <v>125768.85523565121</v>
      </c>
      <c r="C16">
        <f>SAFADModel_final_000028[[#This Row],[Whole Building:Facility Total Electric Demand Power '[W'](Hourly) ]]/1000</f>
        <v>125.7688552356512</v>
      </c>
    </row>
    <row r="17" spans="1:3" x14ac:dyDescent="0.25">
      <c r="A17" s="9" t="s">
        <v>16</v>
      </c>
      <c r="B17" s="12">
        <v>114528.09844004881</v>
      </c>
      <c r="C17">
        <f>SAFADModel_final_000028[[#This Row],[Whole Building:Facility Total Electric Demand Power '[W'](Hourly) ]]/1000</f>
        <v>114.52809844004881</v>
      </c>
    </row>
    <row r="18" spans="1:3" x14ac:dyDescent="0.25">
      <c r="A18" s="9" t="s">
        <v>17</v>
      </c>
      <c r="B18" s="12">
        <v>100670.5103174949</v>
      </c>
      <c r="C18">
        <f>SAFADModel_final_000028[[#This Row],[Whole Building:Facility Total Electric Demand Power '[W'](Hourly) ]]/1000</f>
        <v>100.6705103174949</v>
      </c>
    </row>
    <row r="19" spans="1:3" x14ac:dyDescent="0.25">
      <c r="A19" s="9" t="s">
        <v>18</v>
      </c>
      <c r="B19" s="12">
        <v>38496.33593720504</v>
      </c>
      <c r="C19">
        <f>SAFADModel_final_000028[[#This Row],[Whole Building:Facility Total Electric Demand Power '[W'](Hourly) ]]/1000</f>
        <v>38.496335937205039</v>
      </c>
    </row>
    <row r="20" spans="1:3" x14ac:dyDescent="0.25">
      <c r="A20" s="9" t="s">
        <v>19</v>
      </c>
      <c r="B20" s="12">
        <v>18833.598865722739</v>
      </c>
      <c r="C20">
        <f>SAFADModel_final_000028[[#This Row],[Whole Building:Facility Total Electric Demand Power '[W'](Hourly) ]]/1000</f>
        <v>18.833598865722738</v>
      </c>
    </row>
    <row r="21" spans="1:3" x14ac:dyDescent="0.25">
      <c r="A21" s="9" t="s">
        <v>20</v>
      </c>
      <c r="B21" s="12">
        <v>8324.087033723421</v>
      </c>
      <c r="C21">
        <f>SAFADModel_final_000028[[#This Row],[Whole Building:Facility Total Electric Demand Power '[W'](Hourly) ]]/1000</f>
        <v>8.324087033723421</v>
      </c>
    </row>
    <row r="22" spans="1:3" x14ac:dyDescent="0.25">
      <c r="A22" s="9" t="s">
        <v>21</v>
      </c>
      <c r="B22" s="12">
        <v>6492.540214378696</v>
      </c>
      <c r="C22">
        <f>SAFADModel_final_000028[[#This Row],[Whole Building:Facility Total Electric Demand Power '[W'](Hourly) ]]/1000</f>
        <v>6.4925402143786961</v>
      </c>
    </row>
    <row r="23" spans="1:3" x14ac:dyDescent="0.25">
      <c r="A23" s="9" t="s">
        <v>22</v>
      </c>
      <c r="B23" s="12">
        <v>6061.990619106512</v>
      </c>
      <c r="C23">
        <f>SAFADModel_final_000028[[#This Row],[Whole Building:Facility Total Electric Demand Power '[W'](Hourly) ]]/1000</f>
        <v>6.0619906191065116</v>
      </c>
    </row>
    <row r="24" spans="1:3" x14ac:dyDescent="0.25">
      <c r="A24" s="9" t="s">
        <v>23</v>
      </c>
      <c r="B24" s="12">
        <v>6055.5177262138723</v>
      </c>
      <c r="C24">
        <f>SAFADModel_final_000028[[#This Row],[Whole Building:Facility Total Electric Demand Power '[W'](Hourly) ]]/1000</f>
        <v>6.0555177262138722</v>
      </c>
    </row>
    <row r="25" spans="1:3" x14ac:dyDescent="0.25">
      <c r="A25" s="9" t="s">
        <v>24</v>
      </c>
      <c r="B25" s="12">
        <v>6045.6506631442935</v>
      </c>
      <c r="C25">
        <f>SAFADModel_final_000028[[#This Row],[Whole Building:Facility Total Electric Demand Power '[W'](Hourly) ]]/1000</f>
        <v>6.0456506631442934</v>
      </c>
    </row>
    <row r="26" spans="1:3" x14ac:dyDescent="0.25">
      <c r="A26" s="9" t="s">
        <v>25</v>
      </c>
      <c r="B26" s="12">
        <v>5702.6725131916901</v>
      </c>
      <c r="C26">
        <f>SAFADModel_final_000028[[#This Row],[Whole Building:Facility Total Electric Demand Power '[W'](Hourly) ]]/1000</f>
        <v>5.7026725131916898</v>
      </c>
    </row>
    <row r="27" spans="1:3" x14ac:dyDescent="0.25">
      <c r="A27" s="9" t="s">
        <v>26</v>
      </c>
      <c r="B27" s="12">
        <v>5738.4993859833148</v>
      </c>
      <c r="C27">
        <f>SAFADModel_final_000028[[#This Row],[Whole Building:Facility Total Electric Demand Power '[W'](Hourly) ]]/1000</f>
        <v>5.7384993859833147</v>
      </c>
    </row>
    <row r="28" spans="1:3" x14ac:dyDescent="0.25">
      <c r="A28" s="9" t="s">
        <v>27</v>
      </c>
      <c r="B28" s="12">
        <v>5703.8149515087325</v>
      </c>
      <c r="C28">
        <f>SAFADModel_final_000028[[#This Row],[Whole Building:Facility Total Electric Demand Power '[W'](Hourly) ]]/1000</f>
        <v>5.7038149515087326</v>
      </c>
    </row>
    <row r="29" spans="1:3" x14ac:dyDescent="0.25">
      <c r="A29" s="9" t="s">
        <v>28</v>
      </c>
      <c r="B29" s="12">
        <v>5685.7013457624316</v>
      </c>
      <c r="C29">
        <f>SAFADModel_final_000028[[#This Row],[Whole Building:Facility Total Electric Demand Power '[W'](Hourly) ]]/1000</f>
        <v>5.6857013457624319</v>
      </c>
    </row>
    <row r="30" spans="1:3" x14ac:dyDescent="0.25">
      <c r="A30" s="9" t="s">
        <v>29</v>
      </c>
      <c r="B30" s="12">
        <v>5665.2158966318812</v>
      </c>
      <c r="C30">
        <f>SAFADModel_final_000028[[#This Row],[Whole Building:Facility Total Electric Demand Power '[W'](Hourly) ]]/1000</f>
        <v>5.6652158966318815</v>
      </c>
    </row>
    <row r="31" spans="1:3" x14ac:dyDescent="0.25">
      <c r="A31" s="9" t="s">
        <v>30</v>
      </c>
      <c r="B31" s="12">
        <v>5652.0526012499686</v>
      </c>
      <c r="C31">
        <f>SAFADModel_final_000028[[#This Row],[Whole Building:Facility Total Electric Demand Power '[W'](Hourly) ]]/1000</f>
        <v>5.6520526012499683</v>
      </c>
    </row>
    <row r="32" spans="1:3" x14ac:dyDescent="0.25">
      <c r="A32" s="9" t="s">
        <v>31</v>
      </c>
      <c r="B32" s="12">
        <v>5661.4783324131595</v>
      </c>
      <c r="C32">
        <f>SAFADModel_final_000028[[#This Row],[Whole Building:Facility Total Electric Demand Power '[W'](Hourly) ]]/1000</f>
        <v>5.6614783324131599</v>
      </c>
    </row>
    <row r="33" spans="1:3" x14ac:dyDescent="0.25">
      <c r="A33" s="9" t="s">
        <v>32</v>
      </c>
      <c r="B33" s="12">
        <v>15031.970860207191</v>
      </c>
      <c r="C33">
        <f>SAFADModel_final_000028[[#This Row],[Whole Building:Facility Total Electric Demand Power '[W'](Hourly) ]]/1000</f>
        <v>15.031970860207192</v>
      </c>
    </row>
    <row r="34" spans="1:3" x14ac:dyDescent="0.25">
      <c r="A34" s="9" t="s">
        <v>33</v>
      </c>
      <c r="B34" s="12">
        <v>61699.480191557428</v>
      </c>
      <c r="C34">
        <f>SAFADModel_final_000028[[#This Row],[Whole Building:Facility Total Electric Demand Power '[W'](Hourly) ]]/1000</f>
        <v>61.699480191557427</v>
      </c>
    </row>
    <row r="35" spans="1:3" x14ac:dyDescent="0.25">
      <c r="A35" s="9" t="s">
        <v>34</v>
      </c>
      <c r="B35" s="12">
        <v>83608.755669096878</v>
      </c>
      <c r="C35">
        <f>SAFADModel_final_000028[[#This Row],[Whole Building:Facility Total Electric Demand Power '[W'](Hourly) ]]/1000</f>
        <v>83.60875566909688</v>
      </c>
    </row>
    <row r="36" spans="1:3" x14ac:dyDescent="0.25">
      <c r="A36" s="9" t="s">
        <v>35</v>
      </c>
      <c r="B36" s="12">
        <v>87381.656241572768</v>
      </c>
      <c r="C36">
        <f>SAFADModel_final_000028[[#This Row],[Whole Building:Facility Total Electric Demand Power '[W'](Hourly) ]]/1000</f>
        <v>87.38165624157277</v>
      </c>
    </row>
    <row r="37" spans="1:3" x14ac:dyDescent="0.25">
      <c r="A37" s="9" t="s">
        <v>36</v>
      </c>
      <c r="B37" s="12">
        <v>105464.66925711902</v>
      </c>
      <c r="C37">
        <f>SAFADModel_final_000028[[#This Row],[Whole Building:Facility Total Electric Demand Power '[W'](Hourly) ]]/1000</f>
        <v>105.46466925711903</v>
      </c>
    </row>
    <row r="38" spans="1:3" x14ac:dyDescent="0.25">
      <c r="A38" s="9" t="s">
        <v>37</v>
      </c>
      <c r="B38" s="12">
        <v>94601.045322914782</v>
      </c>
      <c r="C38">
        <f>SAFADModel_final_000028[[#This Row],[Whole Building:Facility Total Electric Demand Power '[W'](Hourly) ]]/1000</f>
        <v>94.601045322914786</v>
      </c>
    </row>
    <row r="39" spans="1:3" x14ac:dyDescent="0.25">
      <c r="A39" s="9" t="s">
        <v>38</v>
      </c>
      <c r="B39" s="12">
        <v>109064.53620576348</v>
      </c>
      <c r="C39">
        <f>SAFADModel_final_000028[[#This Row],[Whole Building:Facility Total Electric Demand Power '[W'](Hourly) ]]/1000</f>
        <v>109.06453620576347</v>
      </c>
    </row>
    <row r="40" spans="1:3" x14ac:dyDescent="0.25">
      <c r="A40" s="9" t="s">
        <v>39</v>
      </c>
      <c r="B40" s="12">
        <v>98507.160243609178</v>
      </c>
      <c r="C40">
        <f>SAFADModel_final_000028[[#This Row],[Whole Building:Facility Total Electric Demand Power '[W'](Hourly) ]]/1000</f>
        <v>98.507160243609178</v>
      </c>
    </row>
    <row r="41" spans="1:3" x14ac:dyDescent="0.25">
      <c r="A41" s="9" t="s">
        <v>40</v>
      </c>
      <c r="B41" s="12">
        <v>103609.46795540041</v>
      </c>
      <c r="C41">
        <f>SAFADModel_final_000028[[#This Row],[Whole Building:Facility Total Electric Demand Power '[W'](Hourly) ]]/1000</f>
        <v>103.6094679554004</v>
      </c>
    </row>
    <row r="42" spans="1:3" x14ac:dyDescent="0.25">
      <c r="A42" s="9" t="s">
        <v>41</v>
      </c>
      <c r="B42" s="12">
        <v>89557.562335589217</v>
      </c>
      <c r="C42">
        <f>SAFADModel_final_000028[[#This Row],[Whole Building:Facility Total Electric Demand Power '[W'](Hourly) ]]/1000</f>
        <v>89.557562335589211</v>
      </c>
    </row>
    <row r="43" spans="1:3" x14ac:dyDescent="0.25">
      <c r="A43" s="9" t="s">
        <v>42</v>
      </c>
      <c r="B43" s="12">
        <v>81535.480352164886</v>
      </c>
      <c r="C43">
        <f>SAFADModel_final_000028[[#This Row],[Whole Building:Facility Total Electric Demand Power '[W'](Hourly) ]]/1000</f>
        <v>81.535480352164882</v>
      </c>
    </row>
    <row r="44" spans="1:3" x14ac:dyDescent="0.25">
      <c r="A44" s="9" t="s">
        <v>43</v>
      </c>
      <c r="B44" s="12">
        <v>48910.893303694495</v>
      </c>
      <c r="C44">
        <f>SAFADModel_final_000028[[#This Row],[Whole Building:Facility Total Electric Demand Power '[W'](Hourly) ]]/1000</f>
        <v>48.910893303694493</v>
      </c>
    </row>
    <row r="45" spans="1:3" x14ac:dyDescent="0.25">
      <c r="A45" s="9" t="s">
        <v>44</v>
      </c>
      <c r="B45" s="12">
        <v>27199.115947415132</v>
      </c>
      <c r="C45">
        <f>SAFADModel_final_000028[[#This Row],[Whole Building:Facility Total Electric Demand Power '[W'](Hourly) ]]/1000</f>
        <v>27.19911594741513</v>
      </c>
    </row>
    <row r="46" spans="1:3" x14ac:dyDescent="0.25">
      <c r="A46" s="9" t="s">
        <v>45</v>
      </c>
      <c r="B46" s="12">
        <v>6383.4696548528891</v>
      </c>
      <c r="C46">
        <f>SAFADModel_final_000028[[#This Row],[Whole Building:Facility Total Electric Demand Power '[W'](Hourly) ]]/1000</f>
        <v>6.3834696548528891</v>
      </c>
    </row>
    <row r="47" spans="1:3" x14ac:dyDescent="0.25">
      <c r="A47" s="9" t="s">
        <v>46</v>
      </c>
      <c r="B47" s="12">
        <v>6172.2267569644873</v>
      </c>
      <c r="C47">
        <f>SAFADModel_final_000028[[#This Row],[Whole Building:Facility Total Electric Demand Power '[W'](Hourly) ]]/1000</f>
        <v>6.1722267569644877</v>
      </c>
    </row>
    <row r="48" spans="1:3" x14ac:dyDescent="0.25">
      <c r="A48" s="9" t="s">
        <v>47</v>
      </c>
      <c r="B48" s="12">
        <v>6017.559284490726</v>
      </c>
      <c r="C48">
        <f>SAFADModel_final_000028[[#This Row],[Whole Building:Facility Total Electric Demand Power '[W'](Hourly) ]]/1000</f>
        <v>6.0175592844907264</v>
      </c>
    </row>
    <row r="49" spans="1:3" x14ac:dyDescent="0.25">
      <c r="A49" s="9" t="s">
        <v>48</v>
      </c>
      <c r="B49" s="12">
        <v>5916.211070883629</v>
      </c>
      <c r="C49">
        <f>SAFADModel_final_000028[[#This Row],[Whole Building:Facility Total Electric Demand Power '[W'](Hourly) ]]/1000</f>
        <v>5.9162110708836293</v>
      </c>
    </row>
    <row r="50" spans="1:3" x14ac:dyDescent="0.25">
      <c r="A50" s="9" t="s">
        <v>49</v>
      </c>
      <c r="B50" s="12">
        <v>5812.9817524348773</v>
      </c>
      <c r="C50">
        <f>SAFADModel_final_000028[[#This Row],[Whole Building:Facility Total Electric Demand Power '[W'](Hourly) ]]/1000</f>
        <v>5.8129817524348777</v>
      </c>
    </row>
    <row r="51" spans="1:3" x14ac:dyDescent="0.25">
      <c r="A51" s="9" t="s">
        <v>50</v>
      </c>
      <c r="B51" s="12">
        <v>5741.1340294258043</v>
      </c>
      <c r="C51">
        <f>SAFADModel_final_000028[[#This Row],[Whole Building:Facility Total Electric Demand Power '[W'](Hourly) ]]/1000</f>
        <v>5.7411340294258046</v>
      </c>
    </row>
    <row r="52" spans="1:3" x14ac:dyDescent="0.25">
      <c r="A52" s="9" t="s">
        <v>51</v>
      </c>
      <c r="B52" s="12">
        <v>5660.2262314556283</v>
      </c>
      <c r="C52">
        <f>SAFADModel_final_000028[[#This Row],[Whole Building:Facility Total Electric Demand Power '[W'](Hourly) ]]/1000</f>
        <v>5.6602262314556286</v>
      </c>
    </row>
    <row r="53" spans="1:3" x14ac:dyDescent="0.25">
      <c r="A53" s="9" t="s">
        <v>52</v>
      </c>
      <c r="B53" s="12">
        <v>5576.626809629608</v>
      </c>
      <c r="C53">
        <f>SAFADModel_final_000028[[#This Row],[Whole Building:Facility Total Electric Demand Power '[W'](Hourly) ]]/1000</f>
        <v>5.5766268096296079</v>
      </c>
    </row>
    <row r="54" spans="1:3" x14ac:dyDescent="0.25">
      <c r="A54" s="9" t="s">
        <v>53</v>
      </c>
      <c r="B54" s="12">
        <v>5484.5013397656485</v>
      </c>
      <c r="C54">
        <f>SAFADModel_final_000028[[#This Row],[Whole Building:Facility Total Electric Demand Power '[W'](Hourly) ]]/1000</f>
        <v>5.4845013397656484</v>
      </c>
    </row>
    <row r="55" spans="1:3" x14ac:dyDescent="0.25">
      <c r="A55" s="9" t="s">
        <v>54</v>
      </c>
      <c r="B55" s="12">
        <v>5453.2424225333561</v>
      </c>
      <c r="C55">
        <f>SAFADModel_final_000028[[#This Row],[Whole Building:Facility Total Electric Demand Power '[W'](Hourly) ]]/1000</f>
        <v>5.4532424225333562</v>
      </c>
    </row>
    <row r="56" spans="1:3" x14ac:dyDescent="0.25">
      <c r="A56" s="9" t="s">
        <v>55</v>
      </c>
      <c r="B56" s="12">
        <v>5534.6322717032745</v>
      </c>
      <c r="C56">
        <f>SAFADModel_final_000028[[#This Row],[Whole Building:Facility Total Electric Demand Power '[W'](Hourly) ]]/1000</f>
        <v>5.5346322717032743</v>
      </c>
    </row>
    <row r="57" spans="1:3" x14ac:dyDescent="0.25">
      <c r="A57" s="9" t="s">
        <v>56</v>
      </c>
      <c r="B57" s="12">
        <v>17432.862968128724</v>
      </c>
      <c r="C57">
        <f>SAFADModel_final_000028[[#This Row],[Whole Building:Facility Total Electric Demand Power '[W'](Hourly) ]]/1000</f>
        <v>17.432862968128724</v>
      </c>
    </row>
    <row r="58" spans="1:3" x14ac:dyDescent="0.25">
      <c r="A58" s="9" t="s">
        <v>57</v>
      </c>
      <c r="B58" s="12">
        <v>63708.00182743297</v>
      </c>
      <c r="C58">
        <f>SAFADModel_final_000028[[#This Row],[Whole Building:Facility Total Electric Demand Power '[W'](Hourly) ]]/1000</f>
        <v>63.708001827432973</v>
      </c>
    </row>
    <row r="59" spans="1:3" x14ac:dyDescent="0.25">
      <c r="A59" s="9" t="s">
        <v>58</v>
      </c>
      <c r="B59" s="12">
        <v>82550.433054086709</v>
      </c>
      <c r="C59">
        <f>SAFADModel_final_000028[[#This Row],[Whole Building:Facility Total Electric Demand Power '[W'](Hourly) ]]/1000</f>
        <v>82.55043305408671</v>
      </c>
    </row>
    <row r="60" spans="1:3" x14ac:dyDescent="0.25">
      <c r="A60" s="9" t="s">
        <v>59</v>
      </c>
      <c r="B60" s="12">
        <v>92259.922833368822</v>
      </c>
      <c r="C60">
        <f>SAFADModel_final_000028[[#This Row],[Whole Building:Facility Total Electric Demand Power '[W'](Hourly) ]]/1000</f>
        <v>92.259922833368819</v>
      </c>
    </row>
    <row r="61" spans="1:3" x14ac:dyDescent="0.25">
      <c r="A61" s="9" t="s">
        <v>60</v>
      </c>
      <c r="B61" s="12">
        <v>115763.66945516718</v>
      </c>
      <c r="C61">
        <f>SAFADModel_final_000028[[#This Row],[Whole Building:Facility Total Electric Demand Power '[W'](Hourly) ]]/1000</f>
        <v>115.76366945516719</v>
      </c>
    </row>
    <row r="62" spans="1:3" x14ac:dyDescent="0.25">
      <c r="A62" s="9" t="s">
        <v>61</v>
      </c>
      <c r="B62" s="12">
        <v>113294.33685844048</v>
      </c>
      <c r="C62">
        <f>SAFADModel_final_000028[[#This Row],[Whole Building:Facility Total Electric Demand Power '[W'](Hourly) ]]/1000</f>
        <v>113.29433685844049</v>
      </c>
    </row>
    <row r="63" spans="1:3" x14ac:dyDescent="0.25">
      <c r="A63" s="9" t="s">
        <v>62</v>
      </c>
      <c r="B63" s="12">
        <v>111751.41282713557</v>
      </c>
      <c r="C63">
        <f>SAFADModel_final_000028[[#This Row],[Whole Building:Facility Total Electric Demand Power '[W'](Hourly) ]]/1000</f>
        <v>111.75141282713557</v>
      </c>
    </row>
    <row r="64" spans="1:3" x14ac:dyDescent="0.25">
      <c r="A64" s="9" t="s">
        <v>63</v>
      </c>
      <c r="B64" s="12">
        <v>116718.72022207739</v>
      </c>
      <c r="C64">
        <f>SAFADModel_final_000028[[#This Row],[Whole Building:Facility Total Electric Demand Power '[W'](Hourly) ]]/1000</f>
        <v>116.71872022207739</v>
      </c>
    </row>
    <row r="65" spans="1:3" x14ac:dyDescent="0.25">
      <c r="A65" s="9" t="s">
        <v>64</v>
      </c>
      <c r="B65" s="12">
        <v>90109.762811944296</v>
      </c>
      <c r="C65">
        <f>SAFADModel_final_000028[[#This Row],[Whole Building:Facility Total Electric Demand Power '[W'](Hourly) ]]/1000</f>
        <v>90.109762811944293</v>
      </c>
    </row>
    <row r="66" spans="1:3" x14ac:dyDescent="0.25">
      <c r="A66" s="9" t="s">
        <v>65</v>
      </c>
      <c r="B66" s="12">
        <v>53225.881162441736</v>
      </c>
      <c r="C66">
        <f>SAFADModel_final_000028[[#This Row],[Whole Building:Facility Total Electric Demand Power '[W'](Hourly) ]]/1000</f>
        <v>53.225881162441738</v>
      </c>
    </row>
    <row r="67" spans="1:3" x14ac:dyDescent="0.25">
      <c r="A67" s="9" t="s">
        <v>66</v>
      </c>
      <c r="B67" s="12">
        <v>37058.3435688401</v>
      </c>
      <c r="C67">
        <f>SAFADModel_final_000028[[#This Row],[Whole Building:Facility Total Electric Demand Power '[W'](Hourly) ]]/1000</f>
        <v>37.058343568840101</v>
      </c>
    </row>
    <row r="68" spans="1:3" x14ac:dyDescent="0.25">
      <c r="A68" s="9" t="s">
        <v>67</v>
      </c>
      <c r="B68" s="12">
        <v>16088.553356154785</v>
      </c>
      <c r="C68">
        <f>SAFADModel_final_000028[[#This Row],[Whole Building:Facility Total Electric Demand Power '[W'](Hourly) ]]/1000</f>
        <v>16.088553356154787</v>
      </c>
    </row>
    <row r="69" spans="1:3" x14ac:dyDescent="0.25">
      <c r="A69" s="9" t="s">
        <v>68</v>
      </c>
      <c r="B69" s="12">
        <v>6937.1708838893246</v>
      </c>
      <c r="C69">
        <f>SAFADModel_final_000028[[#This Row],[Whole Building:Facility Total Electric Demand Power '[W'](Hourly) ]]/1000</f>
        <v>6.9371708838893245</v>
      </c>
    </row>
    <row r="70" spans="1:3" x14ac:dyDescent="0.25">
      <c r="A70" s="9" t="s">
        <v>69</v>
      </c>
      <c r="B70" s="12">
        <v>6487.5296835012477</v>
      </c>
      <c r="C70">
        <f>SAFADModel_final_000028[[#This Row],[Whole Building:Facility Total Electric Demand Power '[W'](Hourly) ]]/1000</f>
        <v>6.4875296835012479</v>
      </c>
    </row>
    <row r="71" spans="1:3" x14ac:dyDescent="0.25">
      <c r="A71" s="9" t="s">
        <v>70</v>
      </c>
      <c r="B71" s="12">
        <v>6051.402268221821</v>
      </c>
      <c r="C71">
        <f>SAFADModel_final_000028[[#This Row],[Whole Building:Facility Total Electric Demand Power '[W'](Hourly) ]]/1000</f>
        <v>6.0514022682218211</v>
      </c>
    </row>
    <row r="72" spans="1:3" x14ac:dyDescent="0.25">
      <c r="A72" s="9" t="s">
        <v>71</v>
      </c>
      <c r="B72" s="12">
        <v>6029.7406603831696</v>
      </c>
      <c r="C72">
        <f>SAFADModel_final_000028[[#This Row],[Whole Building:Facility Total Electric Demand Power '[W'](Hourly) ]]/1000</f>
        <v>6.0297406603831698</v>
      </c>
    </row>
    <row r="73" spans="1:3" x14ac:dyDescent="0.25">
      <c r="A73" s="9" t="s">
        <v>72</v>
      </c>
      <c r="B73" s="12">
        <v>6008.1076184726271</v>
      </c>
      <c r="C73">
        <f>SAFADModel_final_000028[[#This Row],[Whole Building:Facility Total Electric Demand Power '[W'](Hourly) ]]/1000</f>
        <v>6.0081076184726268</v>
      </c>
    </row>
    <row r="74" spans="1:3" x14ac:dyDescent="0.25">
      <c r="A74" s="9" t="s">
        <v>73</v>
      </c>
      <c r="B74" s="12">
        <v>5987.5223072939016</v>
      </c>
      <c r="C74">
        <f>SAFADModel_final_000028[[#This Row],[Whole Building:Facility Total Electric Demand Power '[W'](Hourly) ]]/1000</f>
        <v>5.9875223072939017</v>
      </c>
    </row>
    <row r="75" spans="1:3" x14ac:dyDescent="0.25">
      <c r="A75" s="9" t="s">
        <v>74</v>
      </c>
      <c r="B75" s="12">
        <v>5966.0873161871414</v>
      </c>
      <c r="C75">
        <f>SAFADModel_final_000028[[#This Row],[Whole Building:Facility Total Electric Demand Power '[W'](Hourly) ]]/1000</f>
        <v>5.9660873161871413</v>
      </c>
    </row>
    <row r="76" spans="1:3" x14ac:dyDescent="0.25">
      <c r="A76" s="9" t="s">
        <v>75</v>
      </c>
      <c r="B76" s="12">
        <v>5943.1736692854674</v>
      </c>
      <c r="C76">
        <f>SAFADModel_final_000028[[#This Row],[Whole Building:Facility Total Electric Demand Power '[W'](Hourly) ]]/1000</f>
        <v>5.9431736692854678</v>
      </c>
    </row>
    <row r="77" spans="1:3" x14ac:dyDescent="0.25">
      <c r="A77" s="9" t="s">
        <v>76</v>
      </c>
      <c r="B77" s="12">
        <v>5919.9546515143838</v>
      </c>
      <c r="C77">
        <f>SAFADModel_final_000028[[#This Row],[Whole Building:Facility Total Electric Demand Power '[W'](Hourly) ]]/1000</f>
        <v>5.9199546515143835</v>
      </c>
    </row>
    <row r="78" spans="1:3" x14ac:dyDescent="0.25">
      <c r="A78" s="9" t="s">
        <v>77</v>
      </c>
      <c r="B78" s="12">
        <v>5900.0804628229989</v>
      </c>
      <c r="C78">
        <f>SAFADModel_final_000028[[#This Row],[Whole Building:Facility Total Electric Demand Power '[W'](Hourly) ]]/1000</f>
        <v>5.9000804628229986</v>
      </c>
    </row>
    <row r="79" spans="1:3" x14ac:dyDescent="0.25">
      <c r="A79" s="9" t="s">
        <v>78</v>
      </c>
      <c r="B79" s="12">
        <v>5882.3381302519629</v>
      </c>
      <c r="C79">
        <f>SAFADModel_final_000028[[#This Row],[Whole Building:Facility Total Electric Demand Power '[W'](Hourly) ]]/1000</f>
        <v>5.8823381302519628</v>
      </c>
    </row>
    <row r="80" spans="1:3" x14ac:dyDescent="0.25">
      <c r="A80" s="9" t="s">
        <v>79</v>
      </c>
      <c r="B80" s="12">
        <v>5917.9398891096034</v>
      </c>
      <c r="C80">
        <f>SAFADModel_final_000028[[#This Row],[Whole Building:Facility Total Electric Demand Power '[W'](Hourly) ]]/1000</f>
        <v>5.9179398891096033</v>
      </c>
    </row>
    <row r="81" spans="1:3" x14ac:dyDescent="0.25">
      <c r="A81" s="9" t="s">
        <v>80</v>
      </c>
      <c r="B81" s="12">
        <v>16330.196009226745</v>
      </c>
      <c r="C81">
        <f>SAFADModel_final_000028[[#This Row],[Whole Building:Facility Total Electric Demand Power '[W'](Hourly) ]]/1000</f>
        <v>16.330196009226746</v>
      </c>
    </row>
    <row r="82" spans="1:3" x14ac:dyDescent="0.25">
      <c r="A82" s="9" t="s">
        <v>81</v>
      </c>
      <c r="B82" s="12">
        <v>73563.393335391811</v>
      </c>
      <c r="C82">
        <f>SAFADModel_final_000028[[#This Row],[Whole Building:Facility Total Electric Demand Power '[W'](Hourly) ]]/1000</f>
        <v>73.563393335391808</v>
      </c>
    </row>
    <row r="83" spans="1:3" x14ac:dyDescent="0.25">
      <c r="A83" s="9" t="s">
        <v>82</v>
      </c>
      <c r="B83" s="12">
        <v>97205.883995608616</v>
      </c>
      <c r="C83">
        <f>SAFADModel_final_000028[[#This Row],[Whole Building:Facility Total Electric Demand Power '[W'](Hourly) ]]/1000</f>
        <v>97.205883995608616</v>
      </c>
    </row>
    <row r="84" spans="1:3" x14ac:dyDescent="0.25">
      <c r="A84" s="9" t="s">
        <v>83</v>
      </c>
      <c r="B84" s="12">
        <v>111145.96959106396</v>
      </c>
      <c r="C84">
        <f>SAFADModel_final_000028[[#This Row],[Whole Building:Facility Total Electric Demand Power '[W'](Hourly) ]]/1000</f>
        <v>111.14596959106396</v>
      </c>
    </row>
    <row r="85" spans="1:3" x14ac:dyDescent="0.25">
      <c r="A85" s="9" t="s">
        <v>84</v>
      </c>
      <c r="B85" s="12">
        <v>113622.15162323507</v>
      </c>
      <c r="C85">
        <f>SAFADModel_final_000028[[#This Row],[Whole Building:Facility Total Electric Demand Power '[W'](Hourly) ]]/1000</f>
        <v>113.62215162323507</v>
      </c>
    </row>
    <row r="86" spans="1:3" x14ac:dyDescent="0.25">
      <c r="A86" s="9" t="s">
        <v>85</v>
      </c>
      <c r="B86" s="12">
        <v>115008.51976087684</v>
      </c>
      <c r="C86">
        <f>SAFADModel_final_000028[[#This Row],[Whole Building:Facility Total Electric Demand Power '[W'](Hourly) ]]/1000</f>
        <v>115.00851976087684</v>
      </c>
    </row>
    <row r="87" spans="1:3" x14ac:dyDescent="0.25">
      <c r="A87" s="9" t="s">
        <v>86</v>
      </c>
      <c r="B87" s="12">
        <v>122983.7724616326</v>
      </c>
      <c r="C87">
        <f>SAFADModel_final_000028[[#This Row],[Whole Building:Facility Total Electric Demand Power '[W'](Hourly) ]]/1000</f>
        <v>122.9837724616326</v>
      </c>
    </row>
    <row r="88" spans="1:3" x14ac:dyDescent="0.25">
      <c r="A88" s="9" t="s">
        <v>87</v>
      </c>
      <c r="B88" s="12">
        <v>112883.19893176471</v>
      </c>
      <c r="C88">
        <f>SAFADModel_final_000028[[#This Row],[Whole Building:Facility Total Electric Demand Power '[W'](Hourly) ]]/1000</f>
        <v>112.88319893176471</v>
      </c>
    </row>
    <row r="89" spans="1:3" x14ac:dyDescent="0.25">
      <c r="A89" s="9" t="s">
        <v>88</v>
      </c>
      <c r="B89" s="12">
        <v>121685.40245369582</v>
      </c>
      <c r="C89">
        <f>SAFADModel_final_000028[[#This Row],[Whole Building:Facility Total Electric Demand Power '[W'](Hourly) ]]/1000</f>
        <v>121.68540245369581</v>
      </c>
    </row>
    <row r="90" spans="1:3" x14ac:dyDescent="0.25">
      <c r="A90" s="9" t="s">
        <v>89</v>
      </c>
      <c r="B90" s="12">
        <v>113017.19668091643</v>
      </c>
      <c r="C90">
        <f>SAFADModel_final_000028[[#This Row],[Whole Building:Facility Total Electric Demand Power '[W'](Hourly) ]]/1000</f>
        <v>113.01719668091643</v>
      </c>
    </row>
    <row r="91" spans="1:3" x14ac:dyDescent="0.25">
      <c r="A91" s="9" t="s">
        <v>90</v>
      </c>
      <c r="B91" s="12">
        <v>66055.235988226792</v>
      </c>
      <c r="C91">
        <f>SAFADModel_final_000028[[#This Row],[Whole Building:Facility Total Electric Demand Power '[W'](Hourly) ]]/1000</f>
        <v>66.055235988226798</v>
      </c>
    </row>
    <row r="92" spans="1:3" x14ac:dyDescent="0.25">
      <c r="A92" s="9" t="s">
        <v>91</v>
      </c>
      <c r="B92" s="12">
        <v>47783.167373344935</v>
      </c>
      <c r="C92">
        <f>SAFADModel_final_000028[[#This Row],[Whole Building:Facility Total Electric Demand Power '[W'](Hourly) ]]/1000</f>
        <v>47.783167373344938</v>
      </c>
    </row>
    <row r="93" spans="1:3" x14ac:dyDescent="0.25">
      <c r="A93" s="9" t="s">
        <v>92</v>
      </c>
      <c r="B93" s="12">
        <v>34573.799756519773</v>
      </c>
      <c r="C93">
        <f>SAFADModel_final_000028[[#This Row],[Whole Building:Facility Total Electric Demand Power '[W'](Hourly) ]]/1000</f>
        <v>34.573799756519776</v>
      </c>
    </row>
    <row r="94" spans="1:3" x14ac:dyDescent="0.25">
      <c r="A94" s="9" t="s">
        <v>93</v>
      </c>
      <c r="B94" s="12">
        <v>6063.7589419267497</v>
      </c>
      <c r="C94">
        <f>SAFADModel_final_000028[[#This Row],[Whole Building:Facility Total Electric Demand Power '[W'](Hourly) ]]/1000</f>
        <v>6.0637589419267499</v>
      </c>
    </row>
    <row r="95" spans="1:3" x14ac:dyDescent="0.25">
      <c r="A95" s="9" t="s">
        <v>94</v>
      </c>
      <c r="B95" s="12">
        <v>6041.2640022076957</v>
      </c>
      <c r="C95">
        <f>SAFADModel_final_000028[[#This Row],[Whole Building:Facility Total Electric Demand Power '[W'](Hourly) ]]/1000</f>
        <v>6.0412640022076953</v>
      </c>
    </row>
    <row r="96" spans="1:3" x14ac:dyDescent="0.25">
      <c r="A96" s="9" t="s">
        <v>95</v>
      </c>
      <c r="B96" s="12">
        <v>6017.1530785502946</v>
      </c>
      <c r="C96">
        <f>SAFADModel_final_000028[[#This Row],[Whole Building:Facility Total Electric Demand Power '[W'](Hourly) ]]/1000</f>
        <v>6.0171530785502947</v>
      </c>
    </row>
    <row r="97" spans="1:3" x14ac:dyDescent="0.25">
      <c r="A97" s="9" t="s">
        <v>96</v>
      </c>
      <c r="B97" s="12">
        <v>5998.2855413210709</v>
      </c>
      <c r="C97">
        <f>SAFADModel_final_000028[[#This Row],[Whole Building:Facility Total Electric Demand Power '[W'](Hourly) ]]/1000</f>
        <v>5.9982855413210707</v>
      </c>
    </row>
    <row r="98" spans="1:3" x14ac:dyDescent="0.25">
      <c r="A98" s="9" t="s">
        <v>97</v>
      </c>
      <c r="B98" s="12">
        <v>5992.3842378553336</v>
      </c>
      <c r="C98">
        <f>SAFADModel_final_000028[[#This Row],[Whole Building:Facility Total Electric Demand Power '[W'](Hourly) ]]/1000</f>
        <v>5.992384237855334</v>
      </c>
    </row>
    <row r="99" spans="1:3" x14ac:dyDescent="0.25">
      <c r="A99" s="9" t="s">
        <v>98</v>
      </c>
      <c r="B99" s="12">
        <v>5987.6766208281697</v>
      </c>
      <c r="C99">
        <f>SAFADModel_final_000028[[#This Row],[Whole Building:Facility Total Electric Demand Power '[W'](Hourly) ]]/1000</f>
        <v>5.9876766208281698</v>
      </c>
    </row>
    <row r="100" spans="1:3" x14ac:dyDescent="0.25">
      <c r="A100" s="9" t="s">
        <v>99</v>
      </c>
      <c r="B100" s="12">
        <v>5972.0222372835806</v>
      </c>
      <c r="C100">
        <f>SAFADModel_final_000028[[#This Row],[Whole Building:Facility Total Electric Demand Power '[W'](Hourly) ]]/1000</f>
        <v>5.9720222372835803</v>
      </c>
    </row>
    <row r="101" spans="1:3" x14ac:dyDescent="0.25">
      <c r="A101" s="9" t="s">
        <v>100</v>
      </c>
      <c r="B101" s="12">
        <v>5940.043844713924</v>
      </c>
      <c r="C101">
        <f>SAFADModel_final_000028[[#This Row],[Whole Building:Facility Total Electric Demand Power '[W'](Hourly) ]]/1000</f>
        <v>5.9400438447139239</v>
      </c>
    </row>
    <row r="102" spans="1:3" x14ac:dyDescent="0.25">
      <c r="A102" s="9" t="s">
        <v>101</v>
      </c>
      <c r="B102" s="12">
        <v>5902.4293704608144</v>
      </c>
      <c r="C102">
        <f>SAFADModel_final_000028[[#This Row],[Whole Building:Facility Total Electric Demand Power '[W'](Hourly) ]]/1000</f>
        <v>5.9024293704608146</v>
      </c>
    </row>
    <row r="103" spans="1:3" x14ac:dyDescent="0.25">
      <c r="A103" s="9" t="s">
        <v>102</v>
      </c>
      <c r="B103" s="12">
        <v>5884.4180116067828</v>
      </c>
      <c r="C103">
        <f>SAFADModel_final_000028[[#This Row],[Whole Building:Facility Total Electric Demand Power '[W'](Hourly) ]]/1000</f>
        <v>5.8844180116067824</v>
      </c>
    </row>
    <row r="104" spans="1:3" x14ac:dyDescent="0.25">
      <c r="A104" s="9" t="s">
        <v>103</v>
      </c>
      <c r="B104" s="12">
        <v>5904.7793112068075</v>
      </c>
      <c r="C104">
        <f>SAFADModel_final_000028[[#This Row],[Whole Building:Facility Total Electric Demand Power '[W'](Hourly) ]]/1000</f>
        <v>5.9047793112068074</v>
      </c>
    </row>
    <row r="105" spans="1:3" x14ac:dyDescent="0.25">
      <c r="A105" s="9" t="s">
        <v>104</v>
      </c>
      <c r="B105" s="12">
        <v>20412.834581694435</v>
      </c>
      <c r="C105">
        <f>SAFADModel_final_000028[[#This Row],[Whole Building:Facility Total Electric Demand Power '[W'](Hourly) ]]/1000</f>
        <v>20.412834581694433</v>
      </c>
    </row>
    <row r="106" spans="1:3" x14ac:dyDescent="0.25">
      <c r="A106" s="9" t="s">
        <v>105</v>
      </c>
      <c r="B106" s="12">
        <v>57518.362797044429</v>
      </c>
      <c r="C106">
        <f>SAFADModel_final_000028[[#This Row],[Whole Building:Facility Total Electric Demand Power '[W'](Hourly) ]]/1000</f>
        <v>57.518362797044432</v>
      </c>
    </row>
    <row r="107" spans="1:3" x14ac:dyDescent="0.25">
      <c r="A107" s="9" t="s">
        <v>106</v>
      </c>
      <c r="B107" s="12">
        <v>100543.85479614891</v>
      </c>
      <c r="C107">
        <f>SAFADModel_final_000028[[#This Row],[Whole Building:Facility Total Electric Demand Power '[W'](Hourly) ]]/1000</f>
        <v>100.54385479614891</v>
      </c>
    </row>
    <row r="108" spans="1:3" x14ac:dyDescent="0.25">
      <c r="A108" s="9" t="s">
        <v>107</v>
      </c>
      <c r="B108" s="12">
        <v>96476.783271900029</v>
      </c>
      <c r="C108">
        <f>SAFADModel_final_000028[[#This Row],[Whole Building:Facility Total Electric Demand Power '[W'](Hourly) ]]/1000</f>
        <v>96.476783271900032</v>
      </c>
    </row>
    <row r="109" spans="1:3" x14ac:dyDescent="0.25">
      <c r="A109" s="9" t="s">
        <v>108</v>
      </c>
      <c r="B109" s="12">
        <v>96606.525149351874</v>
      </c>
      <c r="C109">
        <f>SAFADModel_final_000028[[#This Row],[Whole Building:Facility Total Electric Demand Power '[W'](Hourly) ]]/1000</f>
        <v>96.606525149351867</v>
      </c>
    </row>
    <row r="110" spans="1:3" x14ac:dyDescent="0.25">
      <c r="A110" s="9" t="s">
        <v>109</v>
      </c>
      <c r="B110" s="12">
        <v>104229.95278525968</v>
      </c>
      <c r="C110">
        <f>SAFADModel_final_000028[[#This Row],[Whole Building:Facility Total Electric Demand Power '[W'](Hourly) ]]/1000</f>
        <v>104.22995278525968</v>
      </c>
    </row>
    <row r="111" spans="1:3" x14ac:dyDescent="0.25">
      <c r="A111" s="9" t="s">
        <v>110</v>
      </c>
      <c r="B111" s="12">
        <v>108405.01495283697</v>
      </c>
      <c r="C111">
        <f>SAFADModel_final_000028[[#This Row],[Whole Building:Facility Total Electric Demand Power '[W'](Hourly) ]]/1000</f>
        <v>108.40501495283696</v>
      </c>
    </row>
    <row r="112" spans="1:3" x14ac:dyDescent="0.25">
      <c r="A112" s="9" t="s">
        <v>111</v>
      </c>
      <c r="B112" s="12">
        <v>89229.156878444963</v>
      </c>
      <c r="C112">
        <f>SAFADModel_final_000028[[#This Row],[Whole Building:Facility Total Electric Demand Power '[W'](Hourly) ]]/1000</f>
        <v>89.229156878444968</v>
      </c>
    </row>
    <row r="113" spans="1:3" x14ac:dyDescent="0.25">
      <c r="A113" s="9" t="s">
        <v>112</v>
      </c>
      <c r="B113" s="12">
        <v>82978.268810857306</v>
      </c>
      <c r="C113">
        <f>SAFADModel_final_000028[[#This Row],[Whole Building:Facility Total Electric Demand Power '[W'](Hourly) ]]/1000</f>
        <v>82.978268810857301</v>
      </c>
    </row>
    <row r="114" spans="1:3" x14ac:dyDescent="0.25">
      <c r="A114" s="9" t="s">
        <v>113</v>
      </c>
      <c r="B114" s="12">
        <v>77333.863301845719</v>
      </c>
      <c r="C114">
        <f>SAFADModel_final_000028[[#This Row],[Whole Building:Facility Total Electric Demand Power '[W'](Hourly) ]]/1000</f>
        <v>77.333863301845724</v>
      </c>
    </row>
    <row r="115" spans="1:3" x14ac:dyDescent="0.25">
      <c r="A115" s="9" t="s">
        <v>114</v>
      </c>
      <c r="B115" s="12">
        <v>41690.679512532537</v>
      </c>
      <c r="C115">
        <f>SAFADModel_final_000028[[#This Row],[Whole Building:Facility Total Electric Demand Power '[W'](Hourly) ]]/1000</f>
        <v>41.69067951253254</v>
      </c>
    </row>
    <row r="116" spans="1:3" x14ac:dyDescent="0.25">
      <c r="A116" s="9" t="s">
        <v>115</v>
      </c>
      <c r="B116" s="12">
        <v>22867.561512440963</v>
      </c>
      <c r="C116">
        <f>SAFADModel_final_000028[[#This Row],[Whole Building:Facility Total Electric Demand Power '[W'](Hourly) ]]/1000</f>
        <v>22.867561512440965</v>
      </c>
    </row>
    <row r="117" spans="1:3" x14ac:dyDescent="0.25">
      <c r="A117" s="9" t="s">
        <v>116</v>
      </c>
      <c r="B117" s="12">
        <v>14954.017519445804</v>
      </c>
      <c r="C117">
        <f>SAFADModel_final_000028[[#This Row],[Whole Building:Facility Total Electric Demand Power '[W'](Hourly) ]]/1000</f>
        <v>14.954017519445804</v>
      </c>
    </row>
    <row r="118" spans="1:3" x14ac:dyDescent="0.25">
      <c r="A118" s="9" t="s">
        <v>117</v>
      </c>
      <c r="B118" s="12">
        <v>10483.52252572312</v>
      </c>
      <c r="C118">
        <f>SAFADModel_final_000028[[#This Row],[Whole Building:Facility Total Electric Demand Power '[W'](Hourly) ]]/1000</f>
        <v>10.483522525723119</v>
      </c>
    </row>
    <row r="119" spans="1:3" x14ac:dyDescent="0.25">
      <c r="A119" s="9" t="s">
        <v>118</v>
      </c>
      <c r="B119" s="12">
        <v>6039.5356913390888</v>
      </c>
      <c r="C119">
        <f>SAFADModel_final_000028[[#This Row],[Whole Building:Facility Total Electric Demand Power '[W'](Hourly) ]]/1000</f>
        <v>6.039535691339089</v>
      </c>
    </row>
    <row r="120" spans="1:3" x14ac:dyDescent="0.25">
      <c r="A120" s="9" t="s">
        <v>119</v>
      </c>
      <c r="B120" s="12">
        <v>6017.0340403336804</v>
      </c>
      <c r="C120">
        <f>SAFADModel_final_000028[[#This Row],[Whole Building:Facility Total Electric Demand Power '[W'](Hourly) ]]/1000</f>
        <v>6.0170340403336802</v>
      </c>
    </row>
    <row r="121" spans="1:3" x14ac:dyDescent="0.25">
      <c r="A121" s="9" t="s">
        <v>120</v>
      </c>
      <c r="B121" s="12">
        <v>5999.4112432222346</v>
      </c>
      <c r="C121">
        <f>SAFADModel_final_000028[[#This Row],[Whole Building:Facility Total Electric Demand Power '[W'](Hourly) ]]/1000</f>
        <v>5.9994112432222346</v>
      </c>
    </row>
    <row r="122" spans="1:3" x14ac:dyDescent="0.25">
      <c r="A122" s="9" t="s">
        <v>533</v>
      </c>
      <c r="B122" s="12">
        <v>5988.6483562822095</v>
      </c>
      <c r="C122">
        <f>SAFADModel_final_000028[[#This Row],[Whole Building:Facility Total Electric Demand Power '[W'](Hourly) ]]/1000</f>
        <v>5.9886483562822095</v>
      </c>
    </row>
    <row r="123" spans="1:3" x14ac:dyDescent="0.25">
      <c r="A123" s="9" t="s">
        <v>534</v>
      </c>
      <c r="B123" s="12">
        <v>5981.4762162993211</v>
      </c>
      <c r="C123">
        <f>SAFADModel_final_000028[[#This Row],[Whole Building:Facility Total Electric Demand Power '[W'](Hourly) ]]/1000</f>
        <v>5.9814762162993214</v>
      </c>
    </row>
    <row r="124" spans="1:3" x14ac:dyDescent="0.25">
      <c r="A124" s="9" t="s">
        <v>535</v>
      </c>
      <c r="B124" s="12">
        <v>5967.6732116989078</v>
      </c>
      <c r="C124">
        <f>SAFADModel_final_000028[[#This Row],[Whole Building:Facility Total Electric Demand Power '[W'](Hourly) ]]/1000</f>
        <v>5.9676732116989077</v>
      </c>
    </row>
    <row r="125" spans="1:3" x14ac:dyDescent="0.25">
      <c r="A125" s="9" t="s">
        <v>536</v>
      </c>
      <c r="B125" s="12">
        <v>5934.8564173008081</v>
      </c>
      <c r="C125">
        <f>SAFADModel_final_000028[[#This Row],[Whole Building:Facility Total Electric Demand Power '[W'](Hourly) ]]/1000</f>
        <v>5.934856417300808</v>
      </c>
    </row>
    <row r="126" spans="1:3" x14ac:dyDescent="0.25">
      <c r="A126" s="9" t="s">
        <v>537</v>
      </c>
      <c r="B126" s="12">
        <v>5890.5905640098972</v>
      </c>
      <c r="C126">
        <f>SAFADModel_final_000028[[#This Row],[Whole Building:Facility Total Electric Demand Power '[W'](Hourly) ]]/1000</f>
        <v>5.890590564009897</v>
      </c>
    </row>
    <row r="127" spans="1:3" x14ac:dyDescent="0.25">
      <c r="A127" s="9" t="s">
        <v>538</v>
      </c>
      <c r="B127" s="12">
        <v>5857.5704146220005</v>
      </c>
      <c r="C127">
        <f>SAFADModel_final_000028[[#This Row],[Whole Building:Facility Total Electric Demand Power '[W'](Hourly) ]]/1000</f>
        <v>5.8575704146220007</v>
      </c>
    </row>
    <row r="128" spans="1:3" x14ac:dyDescent="0.25">
      <c r="A128" s="9" t="s">
        <v>539</v>
      </c>
      <c r="B128" s="12">
        <v>5850.6955593304492</v>
      </c>
      <c r="C128">
        <f>SAFADModel_final_000028[[#This Row],[Whole Building:Facility Total Electric Demand Power '[W'](Hourly) ]]/1000</f>
        <v>5.8506955593304495</v>
      </c>
    </row>
    <row r="129" spans="1:3" x14ac:dyDescent="0.25">
      <c r="A129" s="9" t="s">
        <v>540</v>
      </c>
      <c r="B129" s="12">
        <v>5863.0339361817969</v>
      </c>
      <c r="C129">
        <f>SAFADModel_final_000028[[#This Row],[Whole Building:Facility Total Electric Demand Power '[W'](Hourly) ]]/1000</f>
        <v>5.8630339361817967</v>
      </c>
    </row>
    <row r="130" spans="1:3" x14ac:dyDescent="0.25">
      <c r="A130" s="9" t="s">
        <v>541</v>
      </c>
      <c r="B130" s="12">
        <v>35138.939404896475</v>
      </c>
      <c r="C130">
        <f>SAFADModel_final_000028[[#This Row],[Whole Building:Facility Total Electric Demand Power '[W'](Hourly) ]]/1000</f>
        <v>35.138939404896476</v>
      </c>
    </row>
    <row r="131" spans="1:3" x14ac:dyDescent="0.25">
      <c r="A131" s="9" t="s">
        <v>542</v>
      </c>
      <c r="B131" s="12">
        <v>48566.889668146665</v>
      </c>
      <c r="C131">
        <f>SAFADModel_final_000028[[#This Row],[Whole Building:Facility Total Electric Demand Power '[W'](Hourly) ]]/1000</f>
        <v>48.566889668146665</v>
      </c>
    </row>
    <row r="132" spans="1:3" x14ac:dyDescent="0.25">
      <c r="A132" s="9" t="s">
        <v>543</v>
      </c>
      <c r="B132" s="12">
        <v>55349.379365249966</v>
      </c>
      <c r="C132">
        <f>SAFADModel_final_000028[[#This Row],[Whole Building:Facility Total Electric Demand Power '[W'](Hourly) ]]/1000</f>
        <v>55.349379365249966</v>
      </c>
    </row>
    <row r="133" spans="1:3" x14ac:dyDescent="0.25">
      <c r="A133" s="9" t="s">
        <v>544</v>
      </c>
      <c r="B133" s="12">
        <v>48412.279762863174</v>
      </c>
      <c r="C133">
        <f>SAFADModel_final_000028[[#This Row],[Whole Building:Facility Total Electric Demand Power '[W'](Hourly) ]]/1000</f>
        <v>48.412279762863172</v>
      </c>
    </row>
    <row r="134" spans="1:3" x14ac:dyDescent="0.25">
      <c r="A134" s="9" t="s">
        <v>545</v>
      </c>
      <c r="B134" s="12">
        <v>34344.373326926965</v>
      </c>
      <c r="C134">
        <f>SAFADModel_final_000028[[#This Row],[Whole Building:Facility Total Electric Demand Power '[W'](Hourly) ]]/1000</f>
        <v>34.344373326926963</v>
      </c>
    </row>
    <row r="135" spans="1:3" x14ac:dyDescent="0.25">
      <c r="A135" s="9" t="s">
        <v>546</v>
      </c>
      <c r="B135" s="12">
        <v>29082.820827447791</v>
      </c>
      <c r="C135">
        <f>SAFADModel_final_000028[[#This Row],[Whole Building:Facility Total Electric Demand Power '[W'](Hourly) ]]/1000</f>
        <v>29.08282082744779</v>
      </c>
    </row>
    <row r="136" spans="1:3" x14ac:dyDescent="0.25">
      <c r="A136" s="9" t="s">
        <v>547</v>
      </c>
      <c r="B136" s="12">
        <v>30264.661691776742</v>
      </c>
      <c r="C136">
        <f>SAFADModel_final_000028[[#This Row],[Whole Building:Facility Total Electric Demand Power '[W'](Hourly) ]]/1000</f>
        <v>30.264661691776741</v>
      </c>
    </row>
    <row r="137" spans="1:3" x14ac:dyDescent="0.25">
      <c r="A137" s="9" t="s">
        <v>548</v>
      </c>
      <c r="B137" s="12">
        <v>27389.551633830288</v>
      </c>
      <c r="C137">
        <f>SAFADModel_final_000028[[#This Row],[Whole Building:Facility Total Electric Demand Power '[W'](Hourly) ]]/1000</f>
        <v>27.389551633830287</v>
      </c>
    </row>
    <row r="138" spans="1:3" x14ac:dyDescent="0.25">
      <c r="A138" s="9" t="s">
        <v>549</v>
      </c>
      <c r="B138" s="12">
        <v>22415.043250388262</v>
      </c>
      <c r="C138">
        <f>SAFADModel_final_000028[[#This Row],[Whole Building:Facility Total Electric Demand Power '[W'](Hourly) ]]/1000</f>
        <v>22.415043250388262</v>
      </c>
    </row>
    <row r="139" spans="1:3" x14ac:dyDescent="0.25">
      <c r="A139" s="9" t="s">
        <v>550</v>
      </c>
      <c r="B139" s="12">
        <v>21029.117816764407</v>
      </c>
      <c r="C139">
        <f>SAFADModel_final_000028[[#This Row],[Whole Building:Facility Total Electric Demand Power '[W'](Hourly) ]]/1000</f>
        <v>21.029117816764405</v>
      </c>
    </row>
    <row r="140" spans="1:3" x14ac:dyDescent="0.25">
      <c r="A140" s="9" t="s">
        <v>551</v>
      </c>
      <c r="B140" s="12">
        <v>18042.475762945258</v>
      </c>
      <c r="C140">
        <f>SAFADModel_final_000028[[#This Row],[Whole Building:Facility Total Electric Demand Power '[W'](Hourly) ]]/1000</f>
        <v>18.042475762945259</v>
      </c>
    </row>
    <row r="141" spans="1:3" x14ac:dyDescent="0.25">
      <c r="A141" s="9" t="s">
        <v>552</v>
      </c>
      <c r="B141" s="12">
        <v>7027.4320148673287</v>
      </c>
      <c r="C141">
        <f>SAFADModel_final_000028[[#This Row],[Whole Building:Facility Total Electric Demand Power '[W'](Hourly) ]]/1000</f>
        <v>7.0274320148673288</v>
      </c>
    </row>
    <row r="142" spans="1:3" x14ac:dyDescent="0.25">
      <c r="A142" s="9" t="s">
        <v>553</v>
      </c>
      <c r="B142" s="12">
        <v>6633.1081786595705</v>
      </c>
      <c r="C142">
        <f>SAFADModel_final_000028[[#This Row],[Whole Building:Facility Total Electric Demand Power '[W'](Hourly) ]]/1000</f>
        <v>6.6331081786595707</v>
      </c>
    </row>
    <row r="143" spans="1:3" x14ac:dyDescent="0.25">
      <c r="A143" s="9" t="s">
        <v>554</v>
      </c>
      <c r="B143" s="12">
        <v>6362.3819213796451</v>
      </c>
      <c r="C143">
        <f>SAFADModel_final_000028[[#This Row],[Whole Building:Facility Total Electric Demand Power '[W'](Hourly) ]]/1000</f>
        <v>6.3623819213796446</v>
      </c>
    </row>
    <row r="144" spans="1:3" x14ac:dyDescent="0.25">
      <c r="A144" s="9" t="s">
        <v>555</v>
      </c>
      <c r="B144" s="12">
        <v>6080.2905986283949</v>
      </c>
      <c r="C144">
        <f>SAFADModel_final_000028[[#This Row],[Whole Building:Facility Total Electric Demand Power '[W'](Hourly) ]]/1000</f>
        <v>6.0802905986283946</v>
      </c>
    </row>
    <row r="145" spans="1:3" x14ac:dyDescent="0.25">
      <c r="A145" s="9" t="s">
        <v>556</v>
      </c>
      <c r="B145" s="12">
        <v>5992.5400647576216</v>
      </c>
      <c r="C145">
        <f>SAFADModel_final_000028[[#This Row],[Whole Building:Facility Total Electric Demand Power '[W'](Hourly) ]]/1000</f>
        <v>5.9925400647576215</v>
      </c>
    </row>
    <row r="146" spans="1:3" x14ac:dyDescent="0.25">
      <c r="A146" s="9" t="s">
        <v>557</v>
      </c>
      <c r="B146" s="12">
        <v>5962.3309662095662</v>
      </c>
      <c r="C146">
        <f>SAFADModel_final_000028[[#This Row],[Whole Building:Facility Total Electric Demand Power '[W'](Hourly) ]]/1000</f>
        <v>5.9623309662095663</v>
      </c>
    </row>
    <row r="147" spans="1:3" x14ac:dyDescent="0.25">
      <c r="A147" s="9" t="s">
        <v>558</v>
      </c>
      <c r="B147" s="12">
        <v>5944.1004433466878</v>
      </c>
      <c r="C147">
        <f>SAFADModel_final_000028[[#This Row],[Whole Building:Facility Total Electric Demand Power '[W'](Hourly) ]]/1000</f>
        <v>5.944100443346688</v>
      </c>
    </row>
    <row r="148" spans="1:3" x14ac:dyDescent="0.25">
      <c r="A148" s="9" t="s">
        <v>559</v>
      </c>
      <c r="B148" s="12">
        <v>5932.6369003676919</v>
      </c>
      <c r="C148">
        <f>SAFADModel_final_000028[[#This Row],[Whole Building:Facility Total Electric Demand Power '[W'](Hourly) ]]/1000</f>
        <v>5.932636900367692</v>
      </c>
    </row>
    <row r="149" spans="1:3" x14ac:dyDescent="0.25">
      <c r="A149" s="9" t="s">
        <v>560</v>
      </c>
      <c r="B149" s="12">
        <v>5925.6752820526372</v>
      </c>
      <c r="C149">
        <f>SAFADModel_final_000028[[#This Row],[Whole Building:Facility Total Electric Demand Power '[W'](Hourly) ]]/1000</f>
        <v>5.9256752820526373</v>
      </c>
    </row>
    <row r="150" spans="1:3" x14ac:dyDescent="0.25">
      <c r="A150" s="9" t="s">
        <v>561</v>
      </c>
      <c r="B150" s="12">
        <v>5916.2159130099944</v>
      </c>
      <c r="C150">
        <f>SAFADModel_final_000028[[#This Row],[Whole Building:Facility Total Electric Demand Power '[W'](Hourly) ]]/1000</f>
        <v>5.9162159130099941</v>
      </c>
    </row>
    <row r="151" spans="1:3" x14ac:dyDescent="0.25">
      <c r="A151" s="9" t="s">
        <v>562</v>
      </c>
      <c r="B151" s="12">
        <v>5930.1040105371076</v>
      </c>
      <c r="C151">
        <f>SAFADModel_final_000028[[#This Row],[Whole Building:Facility Total Electric Demand Power '[W'](Hourly) ]]/1000</f>
        <v>5.9301040105371072</v>
      </c>
    </row>
    <row r="152" spans="1:3" x14ac:dyDescent="0.25">
      <c r="A152" s="9" t="s">
        <v>563</v>
      </c>
      <c r="B152" s="12">
        <v>5982.2590628967846</v>
      </c>
      <c r="C152">
        <f>SAFADModel_final_000028[[#This Row],[Whole Building:Facility Total Electric Demand Power '[W'](Hourly) ]]/1000</f>
        <v>5.9822590628967847</v>
      </c>
    </row>
    <row r="153" spans="1:3" x14ac:dyDescent="0.25">
      <c r="A153" s="9" t="s">
        <v>564</v>
      </c>
      <c r="B153" s="12">
        <v>6048.4049290331268</v>
      </c>
      <c r="C153">
        <f>SAFADModel_final_000028[[#This Row],[Whole Building:Facility Total Electric Demand Power '[W'](Hourly) ]]/1000</f>
        <v>6.0484049290331265</v>
      </c>
    </row>
    <row r="154" spans="1:3" x14ac:dyDescent="0.25">
      <c r="A154" s="9" t="s">
        <v>565</v>
      </c>
      <c r="B154" s="12">
        <v>6103.3849707407871</v>
      </c>
      <c r="C154">
        <f>SAFADModel_final_000028[[#This Row],[Whole Building:Facility Total Electric Demand Power '[W'](Hourly) ]]/1000</f>
        <v>6.1033849707407875</v>
      </c>
    </row>
    <row r="155" spans="1:3" x14ac:dyDescent="0.25">
      <c r="A155" s="9" t="s">
        <v>566</v>
      </c>
      <c r="B155" s="12">
        <v>6134.693303952522</v>
      </c>
      <c r="C155">
        <f>SAFADModel_final_000028[[#This Row],[Whole Building:Facility Total Electric Demand Power '[W'](Hourly) ]]/1000</f>
        <v>6.1346933039525222</v>
      </c>
    </row>
    <row r="156" spans="1:3" x14ac:dyDescent="0.25">
      <c r="A156" s="9" t="s">
        <v>567</v>
      </c>
      <c r="B156" s="12">
        <v>6153.7944919621004</v>
      </c>
      <c r="C156">
        <f>SAFADModel_final_000028[[#This Row],[Whole Building:Facility Total Electric Demand Power '[W'](Hourly) ]]/1000</f>
        <v>6.1537944919621008</v>
      </c>
    </row>
    <row r="157" spans="1:3" x14ac:dyDescent="0.25">
      <c r="A157" s="9" t="s">
        <v>568</v>
      </c>
      <c r="B157" s="12">
        <v>6163.1612005069956</v>
      </c>
      <c r="C157">
        <f>SAFADModel_final_000028[[#This Row],[Whole Building:Facility Total Electric Demand Power '[W'](Hourly) ]]/1000</f>
        <v>6.1631612005069956</v>
      </c>
    </row>
    <row r="158" spans="1:3" x14ac:dyDescent="0.25">
      <c r="A158" s="9" t="s">
        <v>569</v>
      </c>
      <c r="B158" s="12">
        <v>6170.6091459690151</v>
      </c>
      <c r="C158">
        <f>SAFADModel_final_000028[[#This Row],[Whole Building:Facility Total Electric Demand Power '[W'](Hourly) ]]/1000</f>
        <v>6.1706091459690153</v>
      </c>
    </row>
    <row r="159" spans="1:3" x14ac:dyDescent="0.25">
      <c r="A159" s="9" t="s">
        <v>570</v>
      </c>
      <c r="B159" s="12">
        <v>6181.6933262473658</v>
      </c>
      <c r="C159">
        <f>SAFADModel_final_000028[[#This Row],[Whole Building:Facility Total Electric Demand Power '[W'](Hourly) ]]/1000</f>
        <v>6.1816933262473661</v>
      </c>
    </row>
    <row r="160" spans="1:3" x14ac:dyDescent="0.25">
      <c r="A160" s="9" t="s">
        <v>571</v>
      </c>
      <c r="B160" s="12">
        <v>6198.1317342428747</v>
      </c>
      <c r="C160">
        <f>SAFADModel_final_000028[[#This Row],[Whole Building:Facility Total Electric Demand Power '[W'](Hourly) ]]/1000</f>
        <v>6.1981317342428746</v>
      </c>
    </row>
    <row r="161" spans="1:3" x14ac:dyDescent="0.25">
      <c r="A161" s="9" t="s">
        <v>572</v>
      </c>
      <c r="B161" s="12">
        <v>6214.4083061320052</v>
      </c>
      <c r="C161">
        <f>SAFADModel_final_000028[[#This Row],[Whole Building:Facility Total Electric Demand Power '[W'](Hourly) ]]/1000</f>
        <v>6.2144083061320057</v>
      </c>
    </row>
    <row r="162" spans="1:3" x14ac:dyDescent="0.25">
      <c r="A162" s="9" t="s">
        <v>573</v>
      </c>
      <c r="B162" s="12">
        <v>6223.4908962618219</v>
      </c>
      <c r="C162">
        <f>SAFADModel_final_000028[[#This Row],[Whole Building:Facility Total Electric Demand Power '[W'](Hourly) ]]/1000</f>
        <v>6.2234908962618221</v>
      </c>
    </row>
    <row r="163" spans="1:3" x14ac:dyDescent="0.25">
      <c r="A163" s="9" t="s">
        <v>574</v>
      </c>
      <c r="B163" s="12">
        <v>6216.716075925222</v>
      </c>
      <c r="C163">
        <f>SAFADModel_final_000028[[#This Row],[Whole Building:Facility Total Electric Demand Power '[W'](Hourly) ]]/1000</f>
        <v>6.2167160759252216</v>
      </c>
    </row>
    <row r="164" spans="1:3" x14ac:dyDescent="0.25">
      <c r="A164" s="9" t="s">
        <v>575</v>
      </c>
      <c r="B164" s="12">
        <v>6196.858125746111</v>
      </c>
      <c r="C164">
        <f>SAFADModel_final_000028[[#This Row],[Whole Building:Facility Total Electric Demand Power '[W'](Hourly) ]]/1000</f>
        <v>6.1968581257461111</v>
      </c>
    </row>
    <row r="165" spans="1:3" x14ac:dyDescent="0.25">
      <c r="A165" s="9" t="s">
        <v>576</v>
      </c>
      <c r="B165" s="12">
        <v>6173.280331283654</v>
      </c>
      <c r="C165">
        <f>SAFADModel_final_000028[[#This Row],[Whole Building:Facility Total Electric Demand Power '[W'](Hourly) ]]/1000</f>
        <v>6.1732803312836539</v>
      </c>
    </row>
    <row r="166" spans="1:3" x14ac:dyDescent="0.25">
      <c r="A166" s="9" t="s">
        <v>577</v>
      </c>
      <c r="B166" s="12">
        <v>6155.0626093581232</v>
      </c>
      <c r="C166">
        <f>SAFADModel_final_000028[[#This Row],[Whole Building:Facility Total Electric Demand Power '[W'](Hourly) ]]/1000</f>
        <v>6.1550626093581231</v>
      </c>
    </row>
    <row r="167" spans="1:3" x14ac:dyDescent="0.25">
      <c r="A167" s="9" t="s">
        <v>578</v>
      </c>
      <c r="B167" s="12">
        <v>6126.0689700685443</v>
      </c>
      <c r="C167">
        <f>SAFADModel_final_000028[[#This Row],[Whole Building:Facility Total Electric Demand Power '[W'](Hourly) ]]/1000</f>
        <v>6.1260689700685447</v>
      </c>
    </row>
    <row r="168" spans="1:3" x14ac:dyDescent="0.25">
      <c r="A168" s="9" t="s">
        <v>579</v>
      </c>
      <c r="B168" s="12">
        <v>6092.4640121392049</v>
      </c>
      <c r="C168">
        <f>SAFADModel_final_000028[[#This Row],[Whole Building:Facility Total Electric Demand Power '[W'](Hourly) ]]/1000</f>
        <v>6.0924640121392049</v>
      </c>
    </row>
    <row r="169" spans="1:3" x14ac:dyDescent="0.25">
      <c r="A169" s="9" t="s">
        <v>580</v>
      </c>
      <c r="B169" s="12">
        <v>6062.1192727618536</v>
      </c>
      <c r="C169">
        <f>SAFADModel_final_000028[[#This Row],[Whole Building:Facility Total Electric Demand Power '[W'](Hourly) ]]/1000</f>
        <v>6.062119272761854</v>
      </c>
    </row>
    <row r="170" spans="1:3" x14ac:dyDescent="0.25">
      <c r="A170" s="9" t="s">
        <v>121</v>
      </c>
      <c r="B170" s="12">
        <v>5442.0238020806828</v>
      </c>
      <c r="C170">
        <f>SAFADModel_final_000028[[#This Row],[Whole Building:Facility Total Electric Demand Power '[W'](Hourly) ]]/1000</f>
        <v>5.4420238020806826</v>
      </c>
    </row>
    <row r="171" spans="1:3" x14ac:dyDescent="0.25">
      <c r="A171" s="9" t="s">
        <v>122</v>
      </c>
      <c r="B171" s="12">
        <v>5616.7168128580242</v>
      </c>
      <c r="C171">
        <f>SAFADModel_final_000028[[#This Row],[Whole Building:Facility Total Electric Demand Power '[W'](Hourly) ]]/1000</f>
        <v>5.6167168128580238</v>
      </c>
    </row>
    <row r="172" spans="1:3" x14ac:dyDescent="0.25">
      <c r="A172" s="9" t="s">
        <v>123</v>
      </c>
      <c r="B172" s="12">
        <v>5574.1607571595569</v>
      </c>
      <c r="C172">
        <f>SAFADModel_final_000028[[#This Row],[Whole Building:Facility Total Electric Demand Power '[W'](Hourly) ]]/1000</f>
        <v>5.5741607571595573</v>
      </c>
    </row>
    <row r="173" spans="1:3" x14ac:dyDescent="0.25">
      <c r="A173" s="9" t="s">
        <v>124</v>
      </c>
      <c r="B173" s="12">
        <v>5508.7626523906729</v>
      </c>
      <c r="C173">
        <f>SAFADModel_final_000028[[#This Row],[Whole Building:Facility Total Electric Demand Power '[W'](Hourly) ]]/1000</f>
        <v>5.508762652390673</v>
      </c>
    </row>
    <row r="174" spans="1:3" x14ac:dyDescent="0.25">
      <c r="A174" s="9" t="s">
        <v>125</v>
      </c>
      <c r="B174" s="12">
        <v>5436.8113282240074</v>
      </c>
      <c r="C174">
        <f>SAFADModel_final_000028[[#This Row],[Whole Building:Facility Total Electric Demand Power '[W'](Hourly) ]]/1000</f>
        <v>5.4368113282240076</v>
      </c>
    </row>
    <row r="175" spans="1:3" x14ac:dyDescent="0.25">
      <c r="A175" s="9" t="s">
        <v>126</v>
      </c>
      <c r="B175" s="12">
        <v>5430.5653214531094</v>
      </c>
      <c r="C175">
        <f>SAFADModel_final_000028[[#This Row],[Whole Building:Facility Total Electric Demand Power '[W'](Hourly) ]]/1000</f>
        <v>5.4305653214531091</v>
      </c>
    </row>
    <row r="176" spans="1:3" x14ac:dyDescent="0.25">
      <c r="A176" s="9" t="s">
        <v>127</v>
      </c>
      <c r="B176" s="12">
        <v>5501.7634329699094</v>
      </c>
      <c r="C176">
        <f>SAFADModel_final_000028[[#This Row],[Whole Building:Facility Total Electric Demand Power '[W'](Hourly) ]]/1000</f>
        <v>5.5017634329699092</v>
      </c>
    </row>
    <row r="177" spans="1:3" x14ac:dyDescent="0.25">
      <c r="A177" s="9" t="s">
        <v>128</v>
      </c>
      <c r="B177" s="12">
        <v>22503.376780909282</v>
      </c>
      <c r="C177">
        <f>SAFADModel_final_000028[[#This Row],[Whole Building:Facility Total Electric Demand Power '[W'](Hourly) ]]/1000</f>
        <v>22.503376780909282</v>
      </c>
    </row>
    <row r="178" spans="1:3" x14ac:dyDescent="0.25">
      <c r="A178" s="9" t="s">
        <v>129</v>
      </c>
      <c r="B178" s="12">
        <v>62758.196423939262</v>
      </c>
      <c r="C178">
        <f>SAFADModel_final_000028[[#This Row],[Whole Building:Facility Total Electric Demand Power '[W'](Hourly) ]]/1000</f>
        <v>62.75819642393926</v>
      </c>
    </row>
    <row r="179" spans="1:3" x14ac:dyDescent="0.25">
      <c r="A179" s="9" t="s">
        <v>130</v>
      </c>
      <c r="B179" s="12">
        <v>90356.81202907757</v>
      </c>
      <c r="C179">
        <f>SAFADModel_final_000028[[#This Row],[Whole Building:Facility Total Electric Demand Power '[W'](Hourly) ]]/1000</f>
        <v>90.356812029077574</v>
      </c>
    </row>
    <row r="180" spans="1:3" x14ac:dyDescent="0.25">
      <c r="A180" s="9" t="s">
        <v>131</v>
      </c>
      <c r="B180" s="12">
        <v>86410.674150735082</v>
      </c>
      <c r="C180">
        <f>SAFADModel_final_000028[[#This Row],[Whole Building:Facility Total Electric Demand Power '[W'](Hourly) ]]/1000</f>
        <v>86.410674150735076</v>
      </c>
    </row>
    <row r="181" spans="1:3" x14ac:dyDescent="0.25">
      <c r="A181" s="9" t="s">
        <v>132</v>
      </c>
      <c r="B181" s="12">
        <v>109896.35574865353</v>
      </c>
      <c r="C181">
        <f>SAFADModel_final_000028[[#This Row],[Whole Building:Facility Total Electric Demand Power '[W'](Hourly) ]]/1000</f>
        <v>109.89635574865353</v>
      </c>
    </row>
    <row r="182" spans="1:3" x14ac:dyDescent="0.25">
      <c r="A182" s="9" t="s">
        <v>133</v>
      </c>
      <c r="B182" s="12">
        <v>105382.95158980427</v>
      </c>
      <c r="C182">
        <f>SAFADModel_final_000028[[#This Row],[Whole Building:Facility Total Electric Demand Power '[W'](Hourly) ]]/1000</f>
        <v>105.38295158980428</v>
      </c>
    </row>
    <row r="183" spans="1:3" x14ac:dyDescent="0.25">
      <c r="A183" s="9" t="s">
        <v>134</v>
      </c>
      <c r="B183" s="12">
        <v>120305.17943761327</v>
      </c>
      <c r="C183">
        <f>SAFADModel_final_000028[[#This Row],[Whole Building:Facility Total Electric Demand Power '[W'](Hourly) ]]/1000</f>
        <v>120.30517943761328</v>
      </c>
    </row>
    <row r="184" spans="1:3" x14ac:dyDescent="0.25">
      <c r="A184" s="9" t="s">
        <v>135</v>
      </c>
      <c r="B184" s="12">
        <v>128636.03721265709</v>
      </c>
      <c r="C184">
        <f>SAFADModel_final_000028[[#This Row],[Whole Building:Facility Total Electric Demand Power '[W'](Hourly) ]]/1000</f>
        <v>128.6360372126571</v>
      </c>
    </row>
    <row r="185" spans="1:3" x14ac:dyDescent="0.25">
      <c r="A185" s="9" t="s">
        <v>136</v>
      </c>
      <c r="B185" s="12">
        <v>117695.7949689158</v>
      </c>
      <c r="C185">
        <f>SAFADModel_final_000028[[#This Row],[Whole Building:Facility Total Electric Demand Power '[W'](Hourly) ]]/1000</f>
        <v>117.69579496891579</v>
      </c>
    </row>
    <row r="186" spans="1:3" x14ac:dyDescent="0.25">
      <c r="A186" s="9" t="s">
        <v>137</v>
      </c>
      <c r="B186" s="12">
        <v>103671.9754367248</v>
      </c>
      <c r="C186">
        <f>SAFADModel_final_000028[[#This Row],[Whole Building:Facility Total Electric Demand Power '[W'](Hourly) ]]/1000</f>
        <v>103.67197543672479</v>
      </c>
    </row>
    <row r="187" spans="1:3" x14ac:dyDescent="0.25">
      <c r="A187" s="9" t="s">
        <v>138</v>
      </c>
      <c r="B187" s="12">
        <v>38907.220972634444</v>
      </c>
      <c r="C187">
        <f>SAFADModel_final_000028[[#This Row],[Whole Building:Facility Total Electric Demand Power '[W'](Hourly) ]]/1000</f>
        <v>38.907220972634441</v>
      </c>
    </row>
    <row r="188" spans="1:3" x14ac:dyDescent="0.25">
      <c r="A188" s="9" t="s">
        <v>139</v>
      </c>
      <c r="B188" s="12">
        <v>19013.742771276568</v>
      </c>
      <c r="C188">
        <f>SAFADModel_final_000028[[#This Row],[Whole Building:Facility Total Electric Demand Power '[W'](Hourly) ]]/1000</f>
        <v>19.013742771276569</v>
      </c>
    </row>
    <row r="189" spans="1:3" x14ac:dyDescent="0.25">
      <c r="A189" s="9" t="s">
        <v>140</v>
      </c>
      <c r="B189" s="12">
        <v>8381.2476183183771</v>
      </c>
      <c r="C189">
        <f>SAFADModel_final_000028[[#This Row],[Whole Building:Facility Total Electric Demand Power '[W'](Hourly) ]]/1000</f>
        <v>8.3812476183183779</v>
      </c>
    </row>
    <row r="190" spans="1:3" x14ac:dyDescent="0.25">
      <c r="A190" s="9" t="s">
        <v>141</v>
      </c>
      <c r="B190" s="12">
        <v>6497.6715079685891</v>
      </c>
      <c r="C190">
        <f>SAFADModel_final_000028[[#This Row],[Whole Building:Facility Total Electric Demand Power '[W'](Hourly) ]]/1000</f>
        <v>6.4976715079685894</v>
      </c>
    </row>
    <row r="191" spans="1:3" x14ac:dyDescent="0.25">
      <c r="A191" s="9" t="s">
        <v>142</v>
      </c>
      <c r="B191" s="12">
        <v>6076.2875408828249</v>
      </c>
      <c r="C191">
        <f>SAFADModel_final_000028[[#This Row],[Whole Building:Facility Total Electric Demand Power '[W'](Hourly) ]]/1000</f>
        <v>6.0762875408828245</v>
      </c>
    </row>
    <row r="192" spans="1:3" x14ac:dyDescent="0.25">
      <c r="A192" s="9" t="s">
        <v>143</v>
      </c>
      <c r="B192" s="12">
        <v>6076.1262468123741</v>
      </c>
      <c r="C192">
        <f>SAFADModel_final_000028[[#This Row],[Whole Building:Facility Total Electric Demand Power '[W'](Hourly) ]]/1000</f>
        <v>6.0761262468123745</v>
      </c>
    </row>
    <row r="193" spans="1:3" x14ac:dyDescent="0.25">
      <c r="A193" s="9" t="s">
        <v>144</v>
      </c>
      <c r="B193" s="12">
        <v>6067.6755738536094</v>
      </c>
      <c r="C193">
        <f>SAFADModel_final_000028[[#This Row],[Whole Building:Facility Total Electric Demand Power '[W'](Hourly) ]]/1000</f>
        <v>6.0676755738536094</v>
      </c>
    </row>
    <row r="194" spans="1:3" x14ac:dyDescent="0.25">
      <c r="A194" s="9" t="s">
        <v>145</v>
      </c>
      <c r="B194" s="12">
        <v>6051.3381168724527</v>
      </c>
      <c r="C194">
        <f>SAFADModel_final_000028[[#This Row],[Whole Building:Facility Total Electric Demand Power '[W'](Hourly) ]]/1000</f>
        <v>6.0513381168724525</v>
      </c>
    </row>
    <row r="195" spans="1:3" x14ac:dyDescent="0.25">
      <c r="A195" s="9" t="s">
        <v>146</v>
      </c>
      <c r="B195" s="12">
        <v>6034.7495935494153</v>
      </c>
      <c r="C195">
        <f>SAFADModel_final_000028[[#This Row],[Whole Building:Facility Total Electric Demand Power '[W'](Hourly) ]]/1000</f>
        <v>6.0347495935494155</v>
      </c>
    </row>
    <row r="196" spans="1:3" x14ac:dyDescent="0.25">
      <c r="A196" s="9" t="s">
        <v>147</v>
      </c>
      <c r="B196" s="12">
        <v>6018.7038803490068</v>
      </c>
      <c r="C196">
        <f>SAFADModel_final_000028[[#This Row],[Whole Building:Facility Total Electric Demand Power '[W'](Hourly) ]]/1000</f>
        <v>6.0187038803490065</v>
      </c>
    </row>
    <row r="197" spans="1:3" x14ac:dyDescent="0.25">
      <c r="A197" s="9" t="s">
        <v>148</v>
      </c>
      <c r="B197" s="12">
        <v>6003.5303303361989</v>
      </c>
      <c r="C197">
        <f>SAFADModel_final_000028[[#This Row],[Whole Building:Facility Total Electric Demand Power '[W'](Hourly) ]]/1000</f>
        <v>6.0035303303361989</v>
      </c>
    </row>
    <row r="198" spans="1:3" x14ac:dyDescent="0.25">
      <c r="A198" s="9" t="s">
        <v>149</v>
      </c>
      <c r="B198" s="12">
        <v>5987.0313308628356</v>
      </c>
      <c r="C198">
        <f>SAFADModel_final_000028[[#This Row],[Whole Building:Facility Total Electric Demand Power '[W'](Hourly) ]]/1000</f>
        <v>5.9870313308628358</v>
      </c>
    </row>
    <row r="199" spans="1:3" x14ac:dyDescent="0.25">
      <c r="A199" s="9" t="s">
        <v>150</v>
      </c>
      <c r="B199" s="12">
        <v>5989.3650812734368</v>
      </c>
      <c r="C199">
        <f>SAFADModel_final_000028[[#This Row],[Whole Building:Facility Total Electric Demand Power '[W'](Hourly) ]]/1000</f>
        <v>5.9893650812734371</v>
      </c>
    </row>
    <row r="200" spans="1:3" x14ac:dyDescent="0.25">
      <c r="A200" s="9" t="s">
        <v>151</v>
      </c>
      <c r="B200" s="12">
        <v>6012.8186109969938</v>
      </c>
      <c r="C200">
        <f>SAFADModel_final_000028[[#This Row],[Whole Building:Facility Total Electric Demand Power '[W'](Hourly) ]]/1000</f>
        <v>6.0128186109969937</v>
      </c>
    </row>
    <row r="201" spans="1:3" x14ac:dyDescent="0.25">
      <c r="A201" s="9" t="s">
        <v>152</v>
      </c>
      <c r="B201" s="12">
        <v>6047.3853452441153</v>
      </c>
      <c r="C201">
        <f>SAFADModel_final_000028[[#This Row],[Whole Building:Facility Total Electric Demand Power '[W'](Hourly) ]]/1000</f>
        <v>6.0473853452441153</v>
      </c>
    </row>
    <row r="202" spans="1:3" x14ac:dyDescent="0.25">
      <c r="A202" s="9" t="s">
        <v>153</v>
      </c>
      <c r="B202" s="12">
        <v>6068.7648006867321</v>
      </c>
      <c r="C202">
        <f>SAFADModel_final_000028[[#This Row],[Whole Building:Facility Total Electric Demand Power '[W'](Hourly) ]]/1000</f>
        <v>6.0687648006867319</v>
      </c>
    </row>
    <row r="203" spans="1:3" x14ac:dyDescent="0.25">
      <c r="A203" s="9" t="s">
        <v>154</v>
      </c>
      <c r="B203" s="12">
        <v>6122.8157641457647</v>
      </c>
      <c r="C203">
        <f>SAFADModel_final_000028[[#This Row],[Whole Building:Facility Total Electric Demand Power '[W'](Hourly) ]]/1000</f>
        <v>6.1228157641457646</v>
      </c>
    </row>
    <row r="204" spans="1:3" x14ac:dyDescent="0.25">
      <c r="A204" s="9" t="s">
        <v>155</v>
      </c>
      <c r="B204" s="12">
        <v>6184.4904406663818</v>
      </c>
      <c r="C204">
        <f>SAFADModel_final_000028[[#This Row],[Whole Building:Facility Total Electric Demand Power '[W'](Hourly) ]]/1000</f>
        <v>6.1844904406663819</v>
      </c>
    </row>
    <row r="205" spans="1:3" x14ac:dyDescent="0.25">
      <c r="A205" s="9" t="s">
        <v>156</v>
      </c>
      <c r="B205" s="12">
        <v>6208.4555902646352</v>
      </c>
      <c r="C205">
        <f>SAFADModel_final_000028[[#This Row],[Whole Building:Facility Total Electric Demand Power '[W'](Hourly) ]]/1000</f>
        <v>6.2084555902646352</v>
      </c>
    </row>
    <row r="206" spans="1:3" x14ac:dyDescent="0.25">
      <c r="A206" s="9" t="s">
        <v>157</v>
      </c>
      <c r="B206" s="12">
        <v>6214.3358593331259</v>
      </c>
      <c r="C206">
        <f>SAFADModel_final_000028[[#This Row],[Whole Building:Facility Total Electric Demand Power '[W'](Hourly) ]]/1000</f>
        <v>6.2143358593331257</v>
      </c>
    </row>
    <row r="207" spans="1:3" x14ac:dyDescent="0.25">
      <c r="A207" s="9" t="s">
        <v>158</v>
      </c>
      <c r="B207" s="12">
        <v>6209.710589610123</v>
      </c>
      <c r="C207">
        <f>SAFADModel_final_000028[[#This Row],[Whole Building:Facility Total Electric Demand Power '[W'](Hourly) ]]/1000</f>
        <v>6.2097105896101228</v>
      </c>
    </row>
    <row r="208" spans="1:3" x14ac:dyDescent="0.25">
      <c r="A208" s="9" t="s">
        <v>159</v>
      </c>
      <c r="B208" s="12">
        <v>6201.6279922133617</v>
      </c>
      <c r="C208">
        <f>SAFADModel_final_000028[[#This Row],[Whole Building:Facility Total Electric Demand Power '[W'](Hourly) ]]/1000</f>
        <v>6.2016279922133615</v>
      </c>
    </row>
    <row r="209" spans="1:3" x14ac:dyDescent="0.25">
      <c r="A209" s="9" t="s">
        <v>160</v>
      </c>
      <c r="B209" s="12">
        <v>6190.7738047806915</v>
      </c>
      <c r="C209">
        <f>SAFADModel_final_000028[[#This Row],[Whole Building:Facility Total Electric Demand Power '[W'](Hourly) ]]/1000</f>
        <v>6.1907738047806919</v>
      </c>
    </row>
    <row r="210" spans="1:3" x14ac:dyDescent="0.25">
      <c r="A210" s="9" t="s">
        <v>161</v>
      </c>
      <c r="B210" s="12">
        <v>6173.6076167347192</v>
      </c>
      <c r="C210">
        <f>SAFADModel_final_000028[[#This Row],[Whole Building:Facility Total Electric Demand Power '[W'](Hourly) ]]/1000</f>
        <v>6.1736076167347189</v>
      </c>
    </row>
    <row r="211" spans="1:3" x14ac:dyDescent="0.25">
      <c r="A211" s="9" t="s">
        <v>162</v>
      </c>
      <c r="B211" s="12">
        <v>6152.3309528860273</v>
      </c>
      <c r="C211">
        <f>SAFADModel_final_000028[[#This Row],[Whole Building:Facility Total Electric Demand Power '[W'](Hourly) ]]/1000</f>
        <v>6.152330952886027</v>
      </c>
    </row>
    <row r="212" spans="1:3" x14ac:dyDescent="0.25">
      <c r="A212" s="9" t="s">
        <v>163</v>
      </c>
      <c r="B212" s="12">
        <v>6126.426343990428</v>
      </c>
      <c r="C212">
        <f>SAFADModel_final_000028[[#This Row],[Whole Building:Facility Total Electric Demand Power '[W'](Hourly) ]]/1000</f>
        <v>6.1264263439904276</v>
      </c>
    </row>
    <row r="213" spans="1:3" x14ac:dyDescent="0.25">
      <c r="A213" s="9" t="s">
        <v>164</v>
      </c>
      <c r="B213" s="12">
        <v>6101.0151862377679</v>
      </c>
      <c r="C213">
        <f>SAFADModel_final_000028[[#This Row],[Whole Building:Facility Total Electric Demand Power '[W'](Hourly) ]]/1000</f>
        <v>6.1010151862377677</v>
      </c>
    </row>
    <row r="214" spans="1:3" x14ac:dyDescent="0.25">
      <c r="A214" s="9" t="s">
        <v>165</v>
      </c>
      <c r="B214" s="12">
        <v>6080.6211016432853</v>
      </c>
      <c r="C214">
        <f>SAFADModel_final_000028[[#This Row],[Whole Building:Facility Total Electric Demand Power '[W'](Hourly) ]]/1000</f>
        <v>6.0806211016432856</v>
      </c>
    </row>
    <row r="215" spans="1:3" x14ac:dyDescent="0.25">
      <c r="A215" s="9" t="s">
        <v>166</v>
      </c>
      <c r="B215" s="12">
        <v>6059.4457300217427</v>
      </c>
      <c r="C215">
        <f>SAFADModel_final_000028[[#This Row],[Whole Building:Facility Total Electric Demand Power '[W'](Hourly) ]]/1000</f>
        <v>6.0594457300217428</v>
      </c>
    </row>
    <row r="216" spans="1:3" x14ac:dyDescent="0.25">
      <c r="A216" s="9" t="s">
        <v>167</v>
      </c>
      <c r="B216" s="12">
        <v>6040.0527292424422</v>
      </c>
      <c r="C216">
        <f>SAFADModel_final_000028[[#This Row],[Whole Building:Facility Total Electric Demand Power '[W'](Hourly) ]]/1000</f>
        <v>6.0400527292424417</v>
      </c>
    </row>
    <row r="217" spans="1:3" x14ac:dyDescent="0.25">
      <c r="A217" s="9" t="s">
        <v>168</v>
      </c>
      <c r="B217" s="12">
        <v>6022.6535368396408</v>
      </c>
      <c r="C217">
        <f>SAFADModel_final_000028[[#This Row],[Whole Building:Facility Total Electric Demand Power '[W'](Hourly) ]]/1000</f>
        <v>6.0226535368396403</v>
      </c>
    </row>
    <row r="218" spans="1:3" x14ac:dyDescent="0.25">
      <c r="A218" s="9" t="s">
        <v>169</v>
      </c>
      <c r="B218" s="12">
        <v>5344.0669800287187</v>
      </c>
      <c r="C218">
        <f>SAFADModel_final_000028[[#This Row],[Whole Building:Facility Total Electric Demand Power '[W'](Hourly) ]]/1000</f>
        <v>5.3440669800287184</v>
      </c>
    </row>
    <row r="219" spans="1:3" x14ac:dyDescent="0.25">
      <c r="A219" s="9" t="s">
        <v>170</v>
      </c>
      <c r="B219" s="12">
        <v>5534.5785714510521</v>
      </c>
      <c r="C219">
        <f>SAFADModel_final_000028[[#This Row],[Whole Building:Facility Total Electric Demand Power '[W'](Hourly) ]]/1000</f>
        <v>5.5345785714510525</v>
      </c>
    </row>
    <row r="220" spans="1:3" x14ac:dyDescent="0.25">
      <c r="A220" s="9" t="s">
        <v>171</v>
      </c>
      <c r="B220" s="12">
        <v>5528.1032635138881</v>
      </c>
      <c r="C220">
        <f>SAFADModel_final_000028[[#This Row],[Whole Building:Facility Total Electric Demand Power '[W'](Hourly) ]]/1000</f>
        <v>5.5281032635138878</v>
      </c>
    </row>
    <row r="221" spans="1:3" x14ac:dyDescent="0.25">
      <c r="A221" s="9" t="s">
        <v>172</v>
      </c>
      <c r="B221" s="12">
        <v>5514.5710982197297</v>
      </c>
      <c r="C221">
        <f>SAFADModel_final_000028[[#This Row],[Whole Building:Facility Total Electric Demand Power '[W'](Hourly) ]]/1000</f>
        <v>5.5145710982197294</v>
      </c>
    </row>
    <row r="222" spans="1:3" x14ac:dyDescent="0.25">
      <c r="A222" s="9" t="s">
        <v>173</v>
      </c>
      <c r="B222" s="12">
        <v>5498.6313863210698</v>
      </c>
      <c r="C222">
        <f>SAFADModel_final_000028[[#This Row],[Whole Building:Facility Total Electric Demand Power '[W'](Hourly) ]]/1000</f>
        <v>5.4986313863210698</v>
      </c>
    </row>
    <row r="223" spans="1:3" x14ac:dyDescent="0.25">
      <c r="A223" s="9" t="s">
        <v>174</v>
      </c>
      <c r="B223" s="12">
        <v>5511.6610649090762</v>
      </c>
      <c r="C223">
        <f>SAFADModel_final_000028[[#This Row],[Whole Building:Facility Total Electric Demand Power '[W'](Hourly) ]]/1000</f>
        <v>5.5116610649090765</v>
      </c>
    </row>
    <row r="224" spans="1:3" x14ac:dyDescent="0.25">
      <c r="A224" s="9" t="s">
        <v>175</v>
      </c>
      <c r="B224" s="12">
        <v>5589.417721043691</v>
      </c>
      <c r="C224">
        <f>SAFADModel_final_000028[[#This Row],[Whole Building:Facility Total Electric Demand Power '[W'](Hourly) ]]/1000</f>
        <v>5.5894177210436906</v>
      </c>
    </row>
    <row r="225" spans="1:3" x14ac:dyDescent="0.25">
      <c r="A225" s="9" t="s">
        <v>176</v>
      </c>
      <c r="B225" s="12">
        <v>17986.515433731351</v>
      </c>
      <c r="C225">
        <f>SAFADModel_final_000028[[#This Row],[Whole Building:Facility Total Electric Demand Power '[W'](Hourly) ]]/1000</f>
        <v>17.986515433731352</v>
      </c>
    </row>
    <row r="226" spans="1:3" x14ac:dyDescent="0.25">
      <c r="A226" s="9" t="s">
        <v>177</v>
      </c>
      <c r="B226" s="12">
        <v>72865.522841150349</v>
      </c>
      <c r="C226">
        <f>SAFADModel_final_000028[[#This Row],[Whole Building:Facility Total Electric Demand Power '[W'](Hourly) ]]/1000</f>
        <v>72.865522841150351</v>
      </c>
    </row>
    <row r="227" spans="1:3" x14ac:dyDescent="0.25">
      <c r="A227" s="9" t="s">
        <v>178</v>
      </c>
      <c r="B227" s="12">
        <v>89736.722723592145</v>
      </c>
      <c r="C227">
        <f>SAFADModel_final_000028[[#This Row],[Whole Building:Facility Total Electric Demand Power '[W'](Hourly) ]]/1000</f>
        <v>89.736722723592152</v>
      </c>
    </row>
    <row r="228" spans="1:3" x14ac:dyDescent="0.25">
      <c r="A228" s="9" t="s">
        <v>179</v>
      </c>
      <c r="B228" s="12">
        <v>100422.9445547764</v>
      </c>
      <c r="C228">
        <f>SAFADModel_final_000028[[#This Row],[Whole Building:Facility Total Electric Demand Power '[W'](Hourly) ]]/1000</f>
        <v>100.42294455477641</v>
      </c>
    </row>
    <row r="229" spans="1:3" x14ac:dyDescent="0.25">
      <c r="A229" s="9" t="s">
        <v>180</v>
      </c>
      <c r="B229" s="12">
        <v>120829.13378857523</v>
      </c>
      <c r="C229">
        <f>SAFADModel_final_000028[[#This Row],[Whole Building:Facility Total Electric Demand Power '[W'](Hourly) ]]/1000</f>
        <v>120.82913378857523</v>
      </c>
    </row>
    <row r="230" spans="1:3" x14ac:dyDescent="0.25">
      <c r="A230" s="9" t="s">
        <v>181</v>
      </c>
      <c r="B230" s="12">
        <v>117808.14853321637</v>
      </c>
      <c r="C230">
        <f>SAFADModel_final_000028[[#This Row],[Whole Building:Facility Total Electric Demand Power '[W'](Hourly) ]]/1000</f>
        <v>117.80814853321637</v>
      </c>
    </row>
    <row r="231" spans="1:3" x14ac:dyDescent="0.25">
      <c r="A231" s="9" t="s">
        <v>182</v>
      </c>
      <c r="B231" s="12">
        <v>115389.75485211627</v>
      </c>
      <c r="C231">
        <f>SAFADModel_final_000028[[#This Row],[Whole Building:Facility Total Electric Demand Power '[W'](Hourly) ]]/1000</f>
        <v>115.38975485211627</v>
      </c>
    </row>
    <row r="232" spans="1:3" x14ac:dyDescent="0.25">
      <c r="A232" s="9" t="s">
        <v>183</v>
      </c>
      <c r="B232" s="12">
        <v>120274.01585317893</v>
      </c>
      <c r="C232">
        <f>SAFADModel_final_000028[[#This Row],[Whole Building:Facility Total Electric Demand Power '[W'](Hourly) ]]/1000</f>
        <v>120.27401585317894</v>
      </c>
    </row>
    <row r="233" spans="1:3" x14ac:dyDescent="0.25">
      <c r="A233" s="9" t="s">
        <v>184</v>
      </c>
      <c r="B233" s="12">
        <v>94726.572304522109</v>
      </c>
      <c r="C233">
        <f>SAFADModel_final_000028[[#This Row],[Whole Building:Facility Total Electric Demand Power '[W'](Hourly) ]]/1000</f>
        <v>94.726572304522108</v>
      </c>
    </row>
    <row r="234" spans="1:3" x14ac:dyDescent="0.25">
      <c r="A234" s="9" t="s">
        <v>185</v>
      </c>
      <c r="B234" s="12">
        <v>56262.048526761784</v>
      </c>
      <c r="C234">
        <f>SAFADModel_final_000028[[#This Row],[Whole Building:Facility Total Electric Demand Power '[W'](Hourly) ]]/1000</f>
        <v>56.262048526761781</v>
      </c>
    </row>
    <row r="235" spans="1:3" x14ac:dyDescent="0.25">
      <c r="A235" s="9" t="s">
        <v>186</v>
      </c>
      <c r="B235" s="12">
        <v>37021.748204442389</v>
      </c>
      <c r="C235">
        <f>SAFADModel_final_000028[[#This Row],[Whole Building:Facility Total Electric Demand Power '[W'](Hourly) ]]/1000</f>
        <v>37.021748204442389</v>
      </c>
    </row>
    <row r="236" spans="1:3" x14ac:dyDescent="0.25">
      <c r="A236" s="9" t="s">
        <v>187</v>
      </c>
      <c r="B236" s="12">
        <v>16105.600284239326</v>
      </c>
      <c r="C236">
        <f>SAFADModel_final_000028[[#This Row],[Whole Building:Facility Total Electric Demand Power '[W'](Hourly) ]]/1000</f>
        <v>16.105600284239326</v>
      </c>
    </row>
    <row r="237" spans="1:3" x14ac:dyDescent="0.25">
      <c r="A237" s="9" t="s">
        <v>188</v>
      </c>
      <c r="B237" s="12">
        <v>6915.8853051517626</v>
      </c>
      <c r="C237">
        <f>SAFADModel_final_000028[[#This Row],[Whole Building:Facility Total Electric Demand Power '[W'](Hourly) ]]/1000</f>
        <v>6.9158853051517628</v>
      </c>
    </row>
    <row r="238" spans="1:3" x14ac:dyDescent="0.25">
      <c r="A238" s="9" t="s">
        <v>189</v>
      </c>
      <c r="B238" s="12">
        <v>6469.3510526637365</v>
      </c>
      <c r="C238">
        <f>SAFADModel_final_000028[[#This Row],[Whole Building:Facility Total Electric Demand Power '[W'](Hourly) ]]/1000</f>
        <v>6.4693510526637361</v>
      </c>
    </row>
    <row r="239" spans="1:3" x14ac:dyDescent="0.25">
      <c r="A239" s="9" t="s">
        <v>190</v>
      </c>
      <c r="B239" s="12">
        <v>6043.4657118133837</v>
      </c>
      <c r="C239">
        <f>SAFADModel_final_000028[[#This Row],[Whole Building:Facility Total Electric Demand Power '[W'](Hourly) ]]/1000</f>
        <v>6.0434657118133837</v>
      </c>
    </row>
    <row r="240" spans="1:3" x14ac:dyDescent="0.25">
      <c r="A240" s="9" t="s">
        <v>191</v>
      </c>
      <c r="B240" s="12">
        <v>6036.8149208497316</v>
      </c>
      <c r="C240">
        <f>SAFADModel_final_000028[[#This Row],[Whole Building:Facility Total Electric Demand Power '[W'](Hourly) ]]/1000</f>
        <v>6.0368149208497313</v>
      </c>
    </row>
    <row r="241" spans="1:3" x14ac:dyDescent="0.25">
      <c r="A241" s="9" t="s">
        <v>192</v>
      </c>
      <c r="B241" s="12">
        <v>6029.4052363179289</v>
      </c>
      <c r="C241">
        <f>SAFADModel_final_000028[[#This Row],[Whole Building:Facility Total Electric Demand Power '[W'](Hourly) ]]/1000</f>
        <v>6.0294052363179294</v>
      </c>
    </row>
    <row r="242" spans="1:3" x14ac:dyDescent="0.25">
      <c r="A242" s="9" t="s">
        <v>193</v>
      </c>
      <c r="B242" s="12">
        <v>6020.6428951718017</v>
      </c>
      <c r="C242">
        <f>SAFADModel_final_000028[[#This Row],[Whole Building:Facility Total Electric Demand Power '[W'](Hourly) ]]/1000</f>
        <v>6.0206428951718021</v>
      </c>
    </row>
    <row r="243" spans="1:3" x14ac:dyDescent="0.25">
      <c r="A243" s="9" t="s">
        <v>194</v>
      </c>
      <c r="B243" s="12">
        <v>6015.2519474218179</v>
      </c>
      <c r="C243">
        <f>SAFADModel_final_000028[[#This Row],[Whole Building:Facility Total Electric Demand Power '[W'](Hourly) ]]/1000</f>
        <v>6.0152519474218176</v>
      </c>
    </row>
    <row r="244" spans="1:3" x14ac:dyDescent="0.25">
      <c r="A244" s="9" t="s">
        <v>195</v>
      </c>
      <c r="B244" s="12">
        <v>5998.9802663423425</v>
      </c>
      <c r="C244">
        <f>SAFADModel_final_000028[[#This Row],[Whole Building:Facility Total Electric Demand Power '[W'](Hourly) ]]/1000</f>
        <v>5.9989802663423424</v>
      </c>
    </row>
    <row r="245" spans="1:3" x14ac:dyDescent="0.25">
      <c r="A245" s="9" t="s">
        <v>196</v>
      </c>
      <c r="B245" s="12">
        <v>5967.6660181803791</v>
      </c>
      <c r="C245">
        <f>SAFADModel_final_000028[[#This Row],[Whole Building:Facility Total Electric Demand Power '[W'](Hourly) ]]/1000</f>
        <v>5.9676660181803793</v>
      </c>
    </row>
    <row r="246" spans="1:3" x14ac:dyDescent="0.25">
      <c r="A246" s="9" t="s">
        <v>197</v>
      </c>
      <c r="B246" s="12">
        <v>5902.8144304239504</v>
      </c>
      <c r="C246">
        <f>SAFADModel_final_000028[[#This Row],[Whole Building:Facility Total Electric Demand Power '[W'](Hourly) ]]/1000</f>
        <v>5.90281443042395</v>
      </c>
    </row>
    <row r="247" spans="1:3" x14ac:dyDescent="0.25">
      <c r="A247" s="9" t="s">
        <v>198</v>
      </c>
      <c r="B247" s="12">
        <v>5878.7115285737818</v>
      </c>
      <c r="C247">
        <f>SAFADModel_final_000028[[#This Row],[Whole Building:Facility Total Electric Demand Power '[W'](Hourly) ]]/1000</f>
        <v>5.8787115285737821</v>
      </c>
    </row>
    <row r="248" spans="1:3" x14ac:dyDescent="0.25">
      <c r="A248" s="9" t="s">
        <v>199</v>
      </c>
      <c r="B248" s="12">
        <v>5928.2377472092512</v>
      </c>
      <c r="C248">
        <f>SAFADModel_final_000028[[#This Row],[Whole Building:Facility Total Electric Demand Power '[W'](Hourly) ]]/1000</f>
        <v>5.9282377472092511</v>
      </c>
    </row>
    <row r="249" spans="1:3" x14ac:dyDescent="0.25">
      <c r="A249" s="9" t="s">
        <v>200</v>
      </c>
      <c r="B249" s="12">
        <v>16418.810149782963</v>
      </c>
      <c r="C249">
        <f>SAFADModel_final_000028[[#This Row],[Whole Building:Facility Total Electric Demand Power '[W'](Hourly) ]]/1000</f>
        <v>16.418810149782963</v>
      </c>
    </row>
    <row r="250" spans="1:3" x14ac:dyDescent="0.25">
      <c r="A250" s="9" t="s">
        <v>201</v>
      </c>
      <c r="B250" s="12">
        <v>76496.705301970054</v>
      </c>
      <c r="C250">
        <f>SAFADModel_final_000028[[#This Row],[Whole Building:Facility Total Electric Demand Power '[W'](Hourly) ]]/1000</f>
        <v>76.496705301970053</v>
      </c>
    </row>
    <row r="251" spans="1:3" x14ac:dyDescent="0.25">
      <c r="A251" s="9" t="s">
        <v>202</v>
      </c>
      <c r="B251" s="12">
        <v>98802.868437654615</v>
      </c>
      <c r="C251">
        <f>SAFADModel_final_000028[[#This Row],[Whole Building:Facility Total Electric Demand Power '[W'](Hourly) ]]/1000</f>
        <v>98.80286843765461</v>
      </c>
    </row>
    <row r="252" spans="1:3" x14ac:dyDescent="0.25">
      <c r="A252" s="9" t="s">
        <v>203</v>
      </c>
      <c r="B252" s="12">
        <v>111110.58048758413</v>
      </c>
      <c r="C252">
        <f>SAFADModel_final_000028[[#This Row],[Whole Building:Facility Total Electric Demand Power '[W'](Hourly) ]]/1000</f>
        <v>111.11058048758413</v>
      </c>
    </row>
    <row r="253" spans="1:3" x14ac:dyDescent="0.25">
      <c r="A253" s="9" t="s">
        <v>204</v>
      </c>
      <c r="B253" s="12">
        <v>113761.79455709185</v>
      </c>
      <c r="C253">
        <f>SAFADModel_final_000028[[#This Row],[Whole Building:Facility Total Electric Demand Power '[W'](Hourly) ]]/1000</f>
        <v>113.76179455709185</v>
      </c>
    </row>
    <row r="254" spans="1:3" x14ac:dyDescent="0.25">
      <c r="A254" s="9" t="s">
        <v>205</v>
      </c>
      <c r="B254" s="12">
        <v>115802.05516349919</v>
      </c>
      <c r="C254">
        <f>SAFADModel_final_000028[[#This Row],[Whole Building:Facility Total Electric Demand Power '[W'](Hourly) ]]/1000</f>
        <v>115.80205516349919</v>
      </c>
    </row>
    <row r="255" spans="1:3" x14ac:dyDescent="0.25">
      <c r="A255" s="9" t="s">
        <v>206</v>
      </c>
      <c r="B255" s="12">
        <v>124692.13933179493</v>
      </c>
      <c r="C255">
        <f>SAFADModel_final_000028[[#This Row],[Whole Building:Facility Total Electric Demand Power '[W'](Hourly) ]]/1000</f>
        <v>124.69213933179492</v>
      </c>
    </row>
    <row r="256" spans="1:3" x14ac:dyDescent="0.25">
      <c r="A256" s="9" t="s">
        <v>207</v>
      </c>
      <c r="B256" s="12">
        <v>116840.17213825307</v>
      </c>
      <c r="C256">
        <f>SAFADModel_final_000028[[#This Row],[Whole Building:Facility Total Electric Demand Power '[W'](Hourly) ]]/1000</f>
        <v>116.84017213825307</v>
      </c>
    </row>
    <row r="257" spans="1:3" x14ac:dyDescent="0.25">
      <c r="A257" s="9" t="s">
        <v>208</v>
      </c>
      <c r="B257" s="12">
        <v>124903.96024259376</v>
      </c>
      <c r="C257">
        <f>SAFADModel_final_000028[[#This Row],[Whole Building:Facility Total Electric Demand Power '[W'](Hourly) ]]/1000</f>
        <v>124.90396024259377</v>
      </c>
    </row>
    <row r="258" spans="1:3" x14ac:dyDescent="0.25">
      <c r="A258" s="9" t="s">
        <v>209</v>
      </c>
      <c r="B258" s="12">
        <v>115840.72383702225</v>
      </c>
      <c r="C258">
        <f>SAFADModel_final_000028[[#This Row],[Whole Building:Facility Total Electric Demand Power '[W'](Hourly) ]]/1000</f>
        <v>115.84072383702225</v>
      </c>
    </row>
    <row r="259" spans="1:3" x14ac:dyDescent="0.25">
      <c r="A259" s="9" t="s">
        <v>210</v>
      </c>
      <c r="B259" s="12">
        <v>66086.163013893834</v>
      </c>
      <c r="C259">
        <f>SAFADModel_final_000028[[#This Row],[Whole Building:Facility Total Electric Demand Power '[W'](Hourly) ]]/1000</f>
        <v>66.086163013893838</v>
      </c>
    </row>
    <row r="260" spans="1:3" x14ac:dyDescent="0.25">
      <c r="A260" s="9" t="s">
        <v>211</v>
      </c>
      <c r="B260" s="12">
        <v>48044.105623195974</v>
      </c>
      <c r="C260">
        <f>SAFADModel_final_000028[[#This Row],[Whole Building:Facility Total Electric Demand Power '[W'](Hourly) ]]/1000</f>
        <v>48.044105623195975</v>
      </c>
    </row>
    <row r="261" spans="1:3" x14ac:dyDescent="0.25">
      <c r="A261" s="9" t="s">
        <v>212</v>
      </c>
      <c r="B261" s="12">
        <v>34903.006247633217</v>
      </c>
      <c r="C261">
        <f>SAFADModel_final_000028[[#This Row],[Whole Building:Facility Total Electric Demand Power '[W'](Hourly) ]]/1000</f>
        <v>34.903006247633215</v>
      </c>
    </row>
    <row r="262" spans="1:3" x14ac:dyDescent="0.25">
      <c r="A262" s="9" t="s">
        <v>213</v>
      </c>
      <c r="B262" s="12">
        <v>6091.5290149828625</v>
      </c>
      <c r="C262">
        <f>SAFADModel_final_000028[[#This Row],[Whole Building:Facility Total Electric Demand Power '[W'](Hourly) ]]/1000</f>
        <v>6.0915290149828625</v>
      </c>
    </row>
    <row r="263" spans="1:3" x14ac:dyDescent="0.25">
      <c r="A263" s="9" t="s">
        <v>214</v>
      </c>
      <c r="B263" s="12">
        <v>6059.704313882964</v>
      </c>
      <c r="C263">
        <f>SAFADModel_final_000028[[#This Row],[Whole Building:Facility Total Electric Demand Power '[W'](Hourly) ]]/1000</f>
        <v>6.059704313882964</v>
      </c>
    </row>
    <row r="264" spans="1:3" x14ac:dyDescent="0.25">
      <c r="A264" s="9" t="s">
        <v>215</v>
      </c>
      <c r="B264" s="12">
        <v>6024.015402468337</v>
      </c>
      <c r="C264">
        <f>SAFADModel_final_000028[[#This Row],[Whole Building:Facility Total Electric Demand Power '[W'](Hourly) ]]/1000</f>
        <v>6.0240154024683372</v>
      </c>
    </row>
    <row r="265" spans="1:3" x14ac:dyDescent="0.25">
      <c r="A265" s="9" t="s">
        <v>216</v>
      </c>
      <c r="B265" s="12">
        <v>5989.074309623823</v>
      </c>
      <c r="C265">
        <f>SAFADModel_final_000028[[#This Row],[Whole Building:Facility Total Electric Demand Power '[W'](Hourly) ]]/1000</f>
        <v>5.989074309623823</v>
      </c>
    </row>
    <row r="266" spans="1:3" x14ac:dyDescent="0.25">
      <c r="A266" s="9" t="s">
        <v>217</v>
      </c>
      <c r="B266" s="12">
        <v>5956.7066764550691</v>
      </c>
      <c r="C266">
        <f>SAFADModel_final_000028[[#This Row],[Whole Building:Facility Total Electric Demand Power '[W'](Hourly) ]]/1000</f>
        <v>5.9567066764550693</v>
      </c>
    </row>
    <row r="267" spans="1:3" x14ac:dyDescent="0.25">
      <c r="A267" s="9" t="s">
        <v>218</v>
      </c>
      <c r="B267" s="12">
        <v>5921.4843232269604</v>
      </c>
      <c r="C267">
        <f>SAFADModel_final_000028[[#This Row],[Whole Building:Facility Total Electric Demand Power '[W'](Hourly) ]]/1000</f>
        <v>5.9214843232269603</v>
      </c>
    </row>
    <row r="268" spans="1:3" x14ac:dyDescent="0.25">
      <c r="A268" s="9" t="s">
        <v>219</v>
      </c>
      <c r="B268" s="12">
        <v>5892.2066441208226</v>
      </c>
      <c r="C268">
        <f>SAFADModel_final_000028[[#This Row],[Whole Building:Facility Total Electric Demand Power '[W'](Hourly) ]]/1000</f>
        <v>5.8922066441208223</v>
      </c>
    </row>
    <row r="269" spans="1:3" x14ac:dyDescent="0.25">
      <c r="A269" s="9" t="s">
        <v>220</v>
      </c>
      <c r="B269" s="12">
        <v>5877.7973182690303</v>
      </c>
      <c r="C269">
        <f>SAFADModel_final_000028[[#This Row],[Whole Building:Facility Total Electric Demand Power '[W'](Hourly) ]]/1000</f>
        <v>5.87779731826903</v>
      </c>
    </row>
    <row r="270" spans="1:3" x14ac:dyDescent="0.25">
      <c r="A270" s="9" t="s">
        <v>221</v>
      </c>
      <c r="B270" s="12">
        <v>5868.2802019716464</v>
      </c>
      <c r="C270">
        <f>SAFADModel_final_000028[[#This Row],[Whole Building:Facility Total Electric Demand Power '[W'](Hourly) ]]/1000</f>
        <v>5.868280201971646</v>
      </c>
    </row>
    <row r="271" spans="1:3" x14ac:dyDescent="0.25">
      <c r="A271" s="9" t="s">
        <v>222</v>
      </c>
      <c r="B271" s="12">
        <v>5889.6458303214795</v>
      </c>
      <c r="C271">
        <f>SAFADModel_final_000028[[#This Row],[Whole Building:Facility Total Electric Demand Power '[W'](Hourly) ]]/1000</f>
        <v>5.8896458303214798</v>
      </c>
    </row>
    <row r="272" spans="1:3" x14ac:dyDescent="0.25">
      <c r="A272" s="9" t="s">
        <v>223</v>
      </c>
      <c r="B272" s="12">
        <v>5967.8740126139855</v>
      </c>
      <c r="C272">
        <f>SAFADModel_final_000028[[#This Row],[Whole Building:Facility Total Electric Demand Power '[W'](Hourly) ]]/1000</f>
        <v>5.9678740126139855</v>
      </c>
    </row>
    <row r="273" spans="1:3" x14ac:dyDescent="0.25">
      <c r="A273" s="9" t="s">
        <v>224</v>
      </c>
      <c r="B273" s="12">
        <v>20831.971773384215</v>
      </c>
      <c r="C273">
        <f>SAFADModel_final_000028[[#This Row],[Whole Building:Facility Total Electric Demand Power '[W'](Hourly) ]]/1000</f>
        <v>20.831971773384215</v>
      </c>
    </row>
    <row r="274" spans="1:3" x14ac:dyDescent="0.25">
      <c r="A274" s="9" t="s">
        <v>225</v>
      </c>
      <c r="B274" s="12">
        <v>63916.8924736595</v>
      </c>
      <c r="C274">
        <f>SAFADModel_final_000028[[#This Row],[Whole Building:Facility Total Electric Demand Power '[W'](Hourly) ]]/1000</f>
        <v>63.916892473659502</v>
      </c>
    </row>
    <row r="275" spans="1:3" x14ac:dyDescent="0.25">
      <c r="A275" s="9" t="s">
        <v>226</v>
      </c>
      <c r="B275" s="12">
        <v>104392.72342688129</v>
      </c>
      <c r="C275">
        <f>SAFADModel_final_000028[[#This Row],[Whole Building:Facility Total Electric Demand Power '[W'](Hourly) ]]/1000</f>
        <v>104.39272342688129</v>
      </c>
    </row>
    <row r="276" spans="1:3" x14ac:dyDescent="0.25">
      <c r="A276" s="9" t="s">
        <v>227</v>
      </c>
      <c r="B276" s="12">
        <v>100838.427765097</v>
      </c>
      <c r="C276">
        <f>SAFADModel_final_000028[[#This Row],[Whole Building:Facility Total Electric Demand Power '[W'](Hourly) ]]/1000</f>
        <v>100.83842776509701</v>
      </c>
    </row>
    <row r="277" spans="1:3" x14ac:dyDescent="0.25">
      <c r="A277" s="9" t="s">
        <v>228</v>
      </c>
      <c r="B277" s="12">
        <v>100693.34009486802</v>
      </c>
      <c r="C277">
        <f>SAFADModel_final_000028[[#This Row],[Whole Building:Facility Total Electric Demand Power '[W'](Hourly) ]]/1000</f>
        <v>100.69334009486802</v>
      </c>
    </row>
    <row r="278" spans="1:3" x14ac:dyDescent="0.25">
      <c r="A278" s="9" t="s">
        <v>229</v>
      </c>
      <c r="B278" s="12">
        <v>108152.04748026782</v>
      </c>
      <c r="C278">
        <f>SAFADModel_final_000028[[#This Row],[Whole Building:Facility Total Electric Demand Power '[W'](Hourly) ]]/1000</f>
        <v>108.15204748026783</v>
      </c>
    </row>
    <row r="279" spans="1:3" x14ac:dyDescent="0.25">
      <c r="A279" s="9" t="s">
        <v>230</v>
      </c>
      <c r="B279" s="12">
        <v>113350.01964895507</v>
      </c>
      <c r="C279">
        <f>SAFADModel_final_000028[[#This Row],[Whole Building:Facility Total Electric Demand Power '[W'](Hourly) ]]/1000</f>
        <v>113.35001964895507</v>
      </c>
    </row>
    <row r="280" spans="1:3" x14ac:dyDescent="0.25">
      <c r="A280" s="9" t="s">
        <v>231</v>
      </c>
      <c r="B280" s="12">
        <v>95964.972846810051</v>
      </c>
      <c r="C280">
        <f>SAFADModel_final_000028[[#This Row],[Whole Building:Facility Total Electric Demand Power '[W'](Hourly) ]]/1000</f>
        <v>95.964972846810056</v>
      </c>
    </row>
    <row r="281" spans="1:3" x14ac:dyDescent="0.25">
      <c r="A281" s="9" t="s">
        <v>232</v>
      </c>
      <c r="B281" s="12">
        <v>88665.604280249958</v>
      </c>
      <c r="C281">
        <f>SAFADModel_final_000028[[#This Row],[Whole Building:Facility Total Electric Demand Power '[W'](Hourly) ]]/1000</f>
        <v>88.665604280249951</v>
      </c>
    </row>
    <row r="282" spans="1:3" x14ac:dyDescent="0.25">
      <c r="A282" s="9" t="s">
        <v>233</v>
      </c>
      <c r="B282" s="12">
        <v>81554.859425061659</v>
      </c>
      <c r="C282">
        <f>SAFADModel_final_000028[[#This Row],[Whole Building:Facility Total Electric Demand Power '[W'](Hourly) ]]/1000</f>
        <v>81.554859425061665</v>
      </c>
    </row>
    <row r="283" spans="1:3" x14ac:dyDescent="0.25">
      <c r="A283" s="9" t="s">
        <v>234</v>
      </c>
      <c r="B283" s="12">
        <v>41918.077564694911</v>
      </c>
      <c r="C283">
        <f>SAFADModel_final_000028[[#This Row],[Whole Building:Facility Total Electric Demand Power '[W'](Hourly) ]]/1000</f>
        <v>41.918077564694912</v>
      </c>
    </row>
    <row r="284" spans="1:3" x14ac:dyDescent="0.25">
      <c r="A284" s="9" t="s">
        <v>235</v>
      </c>
      <c r="B284" s="12">
        <v>22971.582002871499</v>
      </c>
      <c r="C284">
        <f>SAFADModel_final_000028[[#This Row],[Whole Building:Facility Total Electric Demand Power '[W'](Hourly) ]]/1000</f>
        <v>22.9715820028715</v>
      </c>
    </row>
    <row r="285" spans="1:3" x14ac:dyDescent="0.25">
      <c r="A285" s="9" t="s">
        <v>236</v>
      </c>
      <c r="B285" s="12">
        <v>14986.173850088695</v>
      </c>
      <c r="C285">
        <f>SAFADModel_final_000028[[#This Row],[Whole Building:Facility Total Electric Demand Power '[W'](Hourly) ]]/1000</f>
        <v>14.986173850088695</v>
      </c>
    </row>
    <row r="286" spans="1:3" x14ac:dyDescent="0.25">
      <c r="A286" s="9" t="s">
        <v>237</v>
      </c>
      <c r="B286" s="12">
        <v>10504.16571587352</v>
      </c>
      <c r="C286">
        <f>SAFADModel_final_000028[[#This Row],[Whole Building:Facility Total Electric Demand Power '[W'](Hourly) ]]/1000</f>
        <v>10.504165715873519</v>
      </c>
    </row>
    <row r="287" spans="1:3" x14ac:dyDescent="0.25">
      <c r="A287" s="9" t="s">
        <v>238</v>
      </c>
      <c r="B287" s="12">
        <v>6065.2133673104472</v>
      </c>
      <c r="C287">
        <f>SAFADModel_final_000028[[#This Row],[Whole Building:Facility Total Electric Demand Power '[W'](Hourly) ]]/1000</f>
        <v>6.0652133673104469</v>
      </c>
    </row>
    <row r="288" spans="1:3" x14ac:dyDescent="0.25">
      <c r="A288" s="9" t="s">
        <v>239</v>
      </c>
      <c r="B288" s="12">
        <v>6058.6565632669954</v>
      </c>
      <c r="C288">
        <f>SAFADModel_final_000028[[#This Row],[Whole Building:Facility Total Electric Demand Power '[W'](Hourly) ]]/1000</f>
        <v>6.0586565632669958</v>
      </c>
    </row>
    <row r="289" spans="1:3" x14ac:dyDescent="0.25">
      <c r="A289" s="9" t="s">
        <v>240</v>
      </c>
      <c r="B289" s="12">
        <v>6037.4607798679899</v>
      </c>
      <c r="C289">
        <f>SAFADModel_final_000028[[#This Row],[Whole Building:Facility Total Electric Demand Power '[W'](Hourly) ]]/1000</f>
        <v>6.03746077986799</v>
      </c>
    </row>
    <row r="290" spans="1:3" x14ac:dyDescent="0.25">
      <c r="A290" s="9" t="s">
        <v>581</v>
      </c>
      <c r="B290" s="12">
        <v>5987.3949858437891</v>
      </c>
      <c r="C290">
        <f>SAFADModel_final_000028[[#This Row],[Whole Building:Facility Total Electric Demand Power '[W'](Hourly) ]]/1000</f>
        <v>5.9873949858437889</v>
      </c>
    </row>
    <row r="291" spans="1:3" x14ac:dyDescent="0.25">
      <c r="A291" s="9" t="s">
        <v>582</v>
      </c>
      <c r="B291" s="12">
        <v>5927.2397749326619</v>
      </c>
      <c r="C291">
        <f>SAFADModel_final_000028[[#This Row],[Whole Building:Facility Total Electric Demand Power '[W'](Hourly) ]]/1000</f>
        <v>5.9272397749326622</v>
      </c>
    </row>
    <row r="292" spans="1:3" x14ac:dyDescent="0.25">
      <c r="A292" s="9" t="s">
        <v>583</v>
      </c>
      <c r="B292" s="12">
        <v>5883.1626460011494</v>
      </c>
      <c r="C292">
        <f>SAFADModel_final_000028[[#This Row],[Whole Building:Facility Total Electric Demand Power '[W'](Hourly) ]]/1000</f>
        <v>5.883162646001149</v>
      </c>
    </row>
    <row r="293" spans="1:3" x14ac:dyDescent="0.25">
      <c r="A293" s="9" t="s">
        <v>584</v>
      </c>
      <c r="B293" s="12">
        <v>5858.159813169008</v>
      </c>
      <c r="C293">
        <f>SAFADModel_final_000028[[#This Row],[Whole Building:Facility Total Electric Demand Power '[W'](Hourly) ]]/1000</f>
        <v>5.8581598131690082</v>
      </c>
    </row>
    <row r="294" spans="1:3" x14ac:dyDescent="0.25">
      <c r="A294" s="9" t="s">
        <v>585</v>
      </c>
      <c r="B294" s="12">
        <v>5840.6849897527309</v>
      </c>
      <c r="C294">
        <f>SAFADModel_final_000028[[#This Row],[Whole Building:Facility Total Electric Demand Power '[W'](Hourly) ]]/1000</f>
        <v>5.8406849897527309</v>
      </c>
    </row>
    <row r="295" spans="1:3" x14ac:dyDescent="0.25">
      <c r="A295" s="9" t="s">
        <v>586</v>
      </c>
      <c r="B295" s="12">
        <v>5854.1143827873557</v>
      </c>
      <c r="C295">
        <f>SAFADModel_final_000028[[#This Row],[Whole Building:Facility Total Electric Demand Power '[W'](Hourly) ]]/1000</f>
        <v>5.8541143827873556</v>
      </c>
    </row>
    <row r="296" spans="1:3" x14ac:dyDescent="0.25">
      <c r="A296" s="9" t="s">
        <v>587</v>
      </c>
      <c r="B296" s="12">
        <v>5917.1045122936885</v>
      </c>
      <c r="C296">
        <f>SAFADModel_final_000028[[#This Row],[Whole Building:Facility Total Electric Demand Power '[W'](Hourly) ]]/1000</f>
        <v>5.9171045122936885</v>
      </c>
    </row>
    <row r="297" spans="1:3" x14ac:dyDescent="0.25">
      <c r="A297" s="9" t="s">
        <v>588</v>
      </c>
      <c r="B297" s="12">
        <v>5998.4517160644718</v>
      </c>
      <c r="C297">
        <f>SAFADModel_final_000028[[#This Row],[Whole Building:Facility Total Electric Demand Power '[W'](Hourly) ]]/1000</f>
        <v>5.9984517160644719</v>
      </c>
    </row>
    <row r="298" spans="1:3" x14ac:dyDescent="0.25">
      <c r="A298" s="9" t="s">
        <v>589</v>
      </c>
      <c r="B298" s="12">
        <v>41664.984894103385</v>
      </c>
      <c r="C298">
        <f>SAFADModel_final_000028[[#This Row],[Whole Building:Facility Total Electric Demand Power '[W'](Hourly) ]]/1000</f>
        <v>41.664984894103384</v>
      </c>
    </row>
    <row r="299" spans="1:3" x14ac:dyDescent="0.25">
      <c r="A299" s="9" t="s">
        <v>590</v>
      </c>
      <c r="B299" s="12">
        <v>57848.631672471332</v>
      </c>
      <c r="C299">
        <f>SAFADModel_final_000028[[#This Row],[Whole Building:Facility Total Electric Demand Power '[W'](Hourly) ]]/1000</f>
        <v>57.848631672471335</v>
      </c>
    </row>
    <row r="300" spans="1:3" x14ac:dyDescent="0.25">
      <c r="A300" s="9" t="s">
        <v>591</v>
      </c>
      <c r="B300" s="12">
        <v>64262.819810285881</v>
      </c>
      <c r="C300">
        <f>SAFADModel_final_000028[[#This Row],[Whole Building:Facility Total Electric Demand Power '[W'](Hourly) ]]/1000</f>
        <v>64.262819810285876</v>
      </c>
    </row>
    <row r="301" spans="1:3" x14ac:dyDescent="0.25">
      <c r="A301" s="9" t="s">
        <v>592</v>
      </c>
      <c r="B301" s="12">
        <v>55830.998235836734</v>
      </c>
      <c r="C301">
        <f>SAFADModel_final_000028[[#This Row],[Whole Building:Facility Total Electric Demand Power '[W'](Hourly) ]]/1000</f>
        <v>55.830998235836731</v>
      </c>
    </row>
    <row r="302" spans="1:3" x14ac:dyDescent="0.25">
      <c r="A302" s="9" t="s">
        <v>593</v>
      </c>
      <c r="B302" s="12">
        <v>39974.994058734628</v>
      </c>
      <c r="C302">
        <f>SAFADModel_final_000028[[#This Row],[Whole Building:Facility Total Electric Demand Power '[W'](Hourly) ]]/1000</f>
        <v>39.97499405873463</v>
      </c>
    </row>
    <row r="303" spans="1:3" x14ac:dyDescent="0.25">
      <c r="A303" s="9" t="s">
        <v>594</v>
      </c>
      <c r="B303" s="12">
        <v>34025.797284236876</v>
      </c>
      <c r="C303">
        <f>SAFADModel_final_000028[[#This Row],[Whole Building:Facility Total Electric Demand Power '[W'](Hourly) ]]/1000</f>
        <v>34.025797284236873</v>
      </c>
    </row>
    <row r="304" spans="1:3" x14ac:dyDescent="0.25">
      <c r="A304" s="9" t="s">
        <v>595</v>
      </c>
      <c r="B304" s="12">
        <v>34433.275474490067</v>
      </c>
      <c r="C304">
        <f>SAFADModel_final_000028[[#This Row],[Whole Building:Facility Total Electric Demand Power '[W'](Hourly) ]]/1000</f>
        <v>34.433275474490067</v>
      </c>
    </row>
    <row r="305" spans="1:3" x14ac:dyDescent="0.25">
      <c r="A305" s="9" t="s">
        <v>596</v>
      </c>
      <c r="B305" s="12">
        <v>30657.179125347659</v>
      </c>
      <c r="C305">
        <f>SAFADModel_final_000028[[#This Row],[Whole Building:Facility Total Electric Demand Power '[W'](Hourly) ]]/1000</f>
        <v>30.657179125347657</v>
      </c>
    </row>
    <row r="306" spans="1:3" x14ac:dyDescent="0.25">
      <c r="A306" s="9" t="s">
        <v>597</v>
      </c>
      <c r="B306" s="12">
        <v>24880.112227478192</v>
      </c>
      <c r="C306">
        <f>SAFADModel_final_000028[[#This Row],[Whole Building:Facility Total Electric Demand Power '[W'](Hourly) ]]/1000</f>
        <v>24.880112227478193</v>
      </c>
    </row>
    <row r="307" spans="1:3" x14ac:dyDescent="0.25">
      <c r="A307" s="9" t="s">
        <v>598</v>
      </c>
      <c r="B307" s="12">
        <v>22559.816338725253</v>
      </c>
      <c r="C307">
        <f>SAFADModel_final_000028[[#This Row],[Whole Building:Facility Total Electric Demand Power '[W'](Hourly) ]]/1000</f>
        <v>22.559816338725252</v>
      </c>
    </row>
    <row r="308" spans="1:3" x14ac:dyDescent="0.25">
      <c r="A308" s="9" t="s">
        <v>599</v>
      </c>
      <c r="B308" s="12">
        <v>18652.704939416191</v>
      </c>
      <c r="C308">
        <f>SAFADModel_final_000028[[#This Row],[Whole Building:Facility Total Electric Demand Power '[W'](Hourly) ]]/1000</f>
        <v>18.652704939416193</v>
      </c>
    </row>
    <row r="309" spans="1:3" x14ac:dyDescent="0.25">
      <c r="A309" s="9" t="s">
        <v>600</v>
      </c>
      <c r="B309" s="12">
        <v>7710.7238788288041</v>
      </c>
      <c r="C309">
        <f>SAFADModel_final_000028[[#This Row],[Whole Building:Facility Total Electric Demand Power '[W'](Hourly) ]]/1000</f>
        <v>7.7107238788288042</v>
      </c>
    </row>
    <row r="310" spans="1:3" x14ac:dyDescent="0.25">
      <c r="A310" s="9" t="s">
        <v>601</v>
      </c>
      <c r="B310" s="12">
        <v>7296.4711722276943</v>
      </c>
      <c r="C310">
        <f>SAFADModel_final_000028[[#This Row],[Whole Building:Facility Total Electric Demand Power '[W'](Hourly) ]]/1000</f>
        <v>7.2964711722276947</v>
      </c>
    </row>
    <row r="311" spans="1:3" x14ac:dyDescent="0.25">
      <c r="A311" s="9" t="s">
        <v>602</v>
      </c>
      <c r="B311" s="12">
        <v>6393.9875383901563</v>
      </c>
      <c r="C311">
        <f>SAFADModel_final_000028[[#This Row],[Whole Building:Facility Total Electric Demand Power '[W'](Hourly) ]]/1000</f>
        <v>6.3939875383901565</v>
      </c>
    </row>
    <row r="312" spans="1:3" x14ac:dyDescent="0.25">
      <c r="A312" s="9" t="s">
        <v>603</v>
      </c>
      <c r="B312" s="12">
        <v>6155.4160350710563</v>
      </c>
      <c r="C312">
        <f>SAFADModel_final_000028[[#This Row],[Whole Building:Facility Total Electric Demand Power '[W'](Hourly) ]]/1000</f>
        <v>6.1554160350710561</v>
      </c>
    </row>
    <row r="313" spans="1:3" x14ac:dyDescent="0.25">
      <c r="A313" s="9" t="s">
        <v>604</v>
      </c>
      <c r="B313" s="12">
        <v>6085.3122885394405</v>
      </c>
      <c r="C313">
        <f>SAFADModel_final_000028[[#This Row],[Whole Building:Facility Total Electric Demand Power '[W'](Hourly) ]]/1000</f>
        <v>6.0853122885394404</v>
      </c>
    </row>
    <row r="314" spans="1:3" x14ac:dyDescent="0.25">
      <c r="A314" s="9" t="s">
        <v>605</v>
      </c>
      <c r="B314" s="12">
        <v>6057.188377143294</v>
      </c>
      <c r="C314">
        <f>SAFADModel_final_000028[[#This Row],[Whole Building:Facility Total Electric Demand Power '[W'](Hourly) ]]/1000</f>
        <v>6.0571883771432944</v>
      </c>
    </row>
    <row r="315" spans="1:3" x14ac:dyDescent="0.25">
      <c r="A315" s="9" t="s">
        <v>606</v>
      </c>
      <c r="B315" s="12">
        <v>6040.1441209397735</v>
      </c>
      <c r="C315">
        <f>SAFADModel_final_000028[[#This Row],[Whole Building:Facility Total Electric Demand Power '[W'](Hourly) ]]/1000</f>
        <v>6.0401441209397735</v>
      </c>
    </row>
    <row r="316" spans="1:3" x14ac:dyDescent="0.25">
      <c r="A316" s="9" t="s">
        <v>607</v>
      </c>
      <c r="B316" s="12">
        <v>6024.7077825465012</v>
      </c>
      <c r="C316">
        <f>SAFADModel_final_000028[[#This Row],[Whole Building:Facility Total Electric Demand Power '[W'](Hourly) ]]/1000</f>
        <v>6.0247077825465016</v>
      </c>
    </row>
    <row r="317" spans="1:3" x14ac:dyDescent="0.25">
      <c r="A317" s="9" t="s">
        <v>608</v>
      </c>
      <c r="B317" s="12">
        <v>6001.4135310649463</v>
      </c>
      <c r="C317">
        <f>SAFADModel_final_000028[[#This Row],[Whole Building:Facility Total Electric Demand Power '[W'](Hourly) ]]/1000</f>
        <v>6.0014135310649461</v>
      </c>
    </row>
    <row r="318" spans="1:3" x14ac:dyDescent="0.25">
      <c r="A318" s="9" t="s">
        <v>609</v>
      </c>
      <c r="B318" s="12">
        <v>5971.4647321796101</v>
      </c>
      <c r="C318">
        <f>SAFADModel_final_000028[[#This Row],[Whole Building:Facility Total Electric Demand Power '[W'](Hourly) ]]/1000</f>
        <v>5.9714647321796104</v>
      </c>
    </row>
    <row r="319" spans="1:3" x14ac:dyDescent="0.25">
      <c r="A319" s="9" t="s">
        <v>610</v>
      </c>
      <c r="B319" s="12">
        <v>5967.5457421538376</v>
      </c>
      <c r="C319">
        <f>SAFADModel_final_000028[[#This Row],[Whole Building:Facility Total Electric Demand Power '[W'](Hourly) ]]/1000</f>
        <v>5.9675457421538374</v>
      </c>
    </row>
    <row r="320" spans="1:3" x14ac:dyDescent="0.25">
      <c r="A320" s="9" t="s">
        <v>611</v>
      </c>
      <c r="B320" s="12">
        <v>5994.9092717825652</v>
      </c>
      <c r="C320">
        <f>SAFADModel_final_000028[[#This Row],[Whole Building:Facility Total Electric Demand Power '[W'](Hourly) ]]/1000</f>
        <v>5.9949092717825652</v>
      </c>
    </row>
    <row r="321" spans="1:3" x14ac:dyDescent="0.25">
      <c r="A321" s="9" t="s">
        <v>612</v>
      </c>
      <c r="B321" s="12">
        <v>6037.5441981195545</v>
      </c>
      <c r="C321">
        <f>SAFADModel_final_000028[[#This Row],[Whole Building:Facility Total Electric Demand Power '[W'](Hourly) ]]/1000</f>
        <v>6.0375441981195541</v>
      </c>
    </row>
    <row r="322" spans="1:3" x14ac:dyDescent="0.25">
      <c r="A322" s="9" t="s">
        <v>613</v>
      </c>
      <c r="B322" s="12">
        <v>6079.9647738647509</v>
      </c>
      <c r="C322">
        <f>SAFADModel_final_000028[[#This Row],[Whole Building:Facility Total Electric Demand Power '[W'](Hourly) ]]/1000</f>
        <v>6.0799647738647513</v>
      </c>
    </row>
    <row r="323" spans="1:3" x14ac:dyDescent="0.25">
      <c r="A323" s="9" t="s">
        <v>614</v>
      </c>
      <c r="B323" s="12">
        <v>6124.1048343921639</v>
      </c>
      <c r="C323">
        <f>SAFADModel_final_000028[[#This Row],[Whole Building:Facility Total Electric Demand Power '[W'](Hourly) ]]/1000</f>
        <v>6.1241048343921642</v>
      </c>
    </row>
    <row r="324" spans="1:3" x14ac:dyDescent="0.25">
      <c r="A324" s="9" t="s">
        <v>615</v>
      </c>
      <c r="B324" s="12">
        <v>6168.0316880980754</v>
      </c>
      <c r="C324">
        <f>SAFADModel_final_000028[[#This Row],[Whole Building:Facility Total Electric Demand Power '[W'](Hourly) ]]/1000</f>
        <v>6.1680316880980754</v>
      </c>
    </row>
    <row r="325" spans="1:3" x14ac:dyDescent="0.25">
      <c r="A325" s="9" t="s">
        <v>616</v>
      </c>
      <c r="B325" s="12">
        <v>6210.3545233342375</v>
      </c>
      <c r="C325">
        <f>SAFADModel_final_000028[[#This Row],[Whole Building:Facility Total Electric Demand Power '[W'](Hourly) ]]/1000</f>
        <v>6.2103545233342379</v>
      </c>
    </row>
    <row r="326" spans="1:3" x14ac:dyDescent="0.25">
      <c r="A326" s="9" t="s">
        <v>617</v>
      </c>
      <c r="B326" s="12">
        <v>6244.0240133328953</v>
      </c>
      <c r="C326">
        <f>SAFADModel_final_000028[[#This Row],[Whole Building:Facility Total Electric Demand Power '[W'](Hourly) ]]/1000</f>
        <v>6.2440240133328953</v>
      </c>
    </row>
    <row r="327" spans="1:3" x14ac:dyDescent="0.25">
      <c r="A327" s="9" t="s">
        <v>618</v>
      </c>
      <c r="B327" s="12">
        <v>6265.5136247312184</v>
      </c>
      <c r="C327">
        <f>SAFADModel_final_000028[[#This Row],[Whole Building:Facility Total Electric Demand Power '[W'](Hourly) ]]/1000</f>
        <v>6.2655136247312182</v>
      </c>
    </row>
    <row r="328" spans="1:3" x14ac:dyDescent="0.25">
      <c r="A328" s="9" t="s">
        <v>619</v>
      </c>
      <c r="B328" s="12">
        <v>6261.2282623092178</v>
      </c>
      <c r="C328">
        <f>SAFADModel_final_000028[[#This Row],[Whole Building:Facility Total Electric Demand Power '[W'](Hourly) ]]/1000</f>
        <v>6.2612282623092179</v>
      </c>
    </row>
    <row r="329" spans="1:3" x14ac:dyDescent="0.25">
      <c r="A329" s="9" t="s">
        <v>620</v>
      </c>
      <c r="B329" s="12">
        <v>6230.6247934213707</v>
      </c>
      <c r="C329">
        <f>SAFADModel_final_000028[[#This Row],[Whole Building:Facility Total Electric Demand Power '[W'](Hourly) ]]/1000</f>
        <v>6.230624793421371</v>
      </c>
    </row>
    <row r="330" spans="1:3" x14ac:dyDescent="0.25">
      <c r="A330" s="9" t="s">
        <v>621</v>
      </c>
      <c r="B330" s="12">
        <v>6193.9543646686652</v>
      </c>
      <c r="C330">
        <f>SAFADModel_final_000028[[#This Row],[Whole Building:Facility Total Electric Demand Power '[W'](Hourly) ]]/1000</f>
        <v>6.1939543646686648</v>
      </c>
    </row>
    <row r="331" spans="1:3" x14ac:dyDescent="0.25">
      <c r="A331" s="9" t="s">
        <v>622</v>
      </c>
      <c r="B331" s="12">
        <v>6143.2657050324678</v>
      </c>
      <c r="C331">
        <f>SAFADModel_final_000028[[#This Row],[Whole Building:Facility Total Electric Demand Power '[W'](Hourly) ]]/1000</f>
        <v>6.1432657050324675</v>
      </c>
    </row>
    <row r="332" spans="1:3" x14ac:dyDescent="0.25">
      <c r="A332" s="9" t="s">
        <v>623</v>
      </c>
      <c r="B332" s="12">
        <v>6099.3780363104115</v>
      </c>
      <c r="C332">
        <f>SAFADModel_final_000028[[#This Row],[Whole Building:Facility Total Electric Demand Power '[W'](Hourly) ]]/1000</f>
        <v>6.0993780363104113</v>
      </c>
    </row>
    <row r="333" spans="1:3" x14ac:dyDescent="0.25">
      <c r="A333" s="9" t="s">
        <v>624</v>
      </c>
      <c r="B333" s="12">
        <v>6064.3911382174629</v>
      </c>
      <c r="C333">
        <f>SAFADModel_final_000028[[#This Row],[Whole Building:Facility Total Electric Demand Power '[W'](Hourly) ]]/1000</f>
        <v>6.0643911382174629</v>
      </c>
    </row>
    <row r="334" spans="1:3" x14ac:dyDescent="0.25">
      <c r="A334" s="9" t="s">
        <v>625</v>
      </c>
      <c r="B334" s="12">
        <v>6041.5473563272799</v>
      </c>
      <c r="C334">
        <f>SAFADModel_final_000028[[#This Row],[Whole Building:Facility Total Electric Demand Power '[W'](Hourly) ]]/1000</f>
        <v>6.0415473563272801</v>
      </c>
    </row>
    <row r="335" spans="1:3" x14ac:dyDescent="0.25">
      <c r="A335" s="9" t="s">
        <v>626</v>
      </c>
      <c r="B335" s="12">
        <v>6033.3467619529429</v>
      </c>
      <c r="C335">
        <f>SAFADModel_final_000028[[#This Row],[Whole Building:Facility Total Electric Demand Power '[W'](Hourly) ]]/1000</f>
        <v>6.0333467619529433</v>
      </c>
    </row>
    <row r="336" spans="1:3" x14ac:dyDescent="0.25">
      <c r="A336" s="9" t="s">
        <v>627</v>
      </c>
      <c r="B336" s="12">
        <v>6029.4491663189065</v>
      </c>
      <c r="C336">
        <f>SAFADModel_final_000028[[#This Row],[Whole Building:Facility Total Electric Demand Power '[W'](Hourly) ]]/1000</f>
        <v>6.0294491663189067</v>
      </c>
    </row>
    <row r="337" spans="1:3" x14ac:dyDescent="0.25">
      <c r="A337" s="9" t="s">
        <v>628</v>
      </c>
      <c r="B337" s="12">
        <v>6021.9282642090975</v>
      </c>
      <c r="C337">
        <f>SAFADModel_final_000028[[#This Row],[Whole Building:Facility Total Electric Demand Power '[W'](Hourly) ]]/1000</f>
        <v>6.0219282642090972</v>
      </c>
    </row>
    <row r="338" spans="1:3" x14ac:dyDescent="0.25">
      <c r="A338" s="9" t="s">
        <v>241</v>
      </c>
      <c r="B338" s="12">
        <v>5411.7837069094794</v>
      </c>
      <c r="C338">
        <f>SAFADModel_final_000028[[#This Row],[Whole Building:Facility Total Electric Demand Power '[W'](Hourly) ]]/1000</f>
        <v>5.4117837069094792</v>
      </c>
    </row>
    <row r="339" spans="1:3" x14ac:dyDescent="0.25">
      <c r="A339" s="9" t="s">
        <v>242</v>
      </c>
      <c r="B339" s="12">
        <v>5589.8125832317191</v>
      </c>
      <c r="C339">
        <f>SAFADModel_final_000028[[#This Row],[Whole Building:Facility Total Electric Demand Power '[W'](Hourly) ]]/1000</f>
        <v>5.5898125832317191</v>
      </c>
    </row>
    <row r="340" spans="1:3" x14ac:dyDescent="0.25">
      <c r="A340" s="9" t="s">
        <v>243</v>
      </c>
      <c r="B340" s="12">
        <v>5553.1216358918464</v>
      </c>
      <c r="C340">
        <f>SAFADModel_final_000028[[#This Row],[Whole Building:Facility Total Electric Demand Power '[W'](Hourly) ]]/1000</f>
        <v>5.5531216358918467</v>
      </c>
    </row>
    <row r="341" spans="1:3" x14ac:dyDescent="0.25">
      <c r="A341" s="9" t="s">
        <v>244</v>
      </c>
      <c r="B341" s="12">
        <v>5495.14454773942</v>
      </c>
      <c r="C341">
        <f>SAFADModel_final_000028[[#This Row],[Whole Building:Facility Total Electric Demand Power '[W'](Hourly) ]]/1000</f>
        <v>5.4951445477394198</v>
      </c>
    </row>
    <row r="342" spans="1:3" x14ac:dyDescent="0.25">
      <c r="A342" s="9" t="s">
        <v>245</v>
      </c>
      <c r="B342" s="12">
        <v>5454.352922144536</v>
      </c>
      <c r="C342">
        <f>SAFADModel_final_000028[[#This Row],[Whole Building:Facility Total Electric Demand Power '[W'](Hourly) ]]/1000</f>
        <v>5.4543529221445359</v>
      </c>
    </row>
    <row r="343" spans="1:3" x14ac:dyDescent="0.25">
      <c r="A343" s="9" t="s">
        <v>246</v>
      </c>
      <c r="B343" s="12">
        <v>5474.905890532078</v>
      </c>
      <c r="C343">
        <f>SAFADModel_final_000028[[#This Row],[Whole Building:Facility Total Electric Demand Power '[W'](Hourly) ]]/1000</f>
        <v>5.474905890532078</v>
      </c>
    </row>
    <row r="344" spans="1:3" x14ac:dyDescent="0.25">
      <c r="A344" s="9" t="s">
        <v>247</v>
      </c>
      <c r="B344" s="12">
        <v>5504.814749339389</v>
      </c>
      <c r="C344">
        <f>SAFADModel_final_000028[[#This Row],[Whole Building:Facility Total Electric Demand Power '[W'](Hourly) ]]/1000</f>
        <v>5.5048147493393893</v>
      </c>
    </row>
    <row r="345" spans="1:3" x14ac:dyDescent="0.25">
      <c r="A345" s="9" t="s">
        <v>248</v>
      </c>
      <c r="B345" s="12">
        <v>22111.024664005206</v>
      </c>
      <c r="C345">
        <f>SAFADModel_final_000028[[#This Row],[Whole Building:Facility Total Electric Demand Power '[W'](Hourly) ]]/1000</f>
        <v>22.111024664005207</v>
      </c>
    </row>
    <row r="346" spans="1:3" x14ac:dyDescent="0.25">
      <c r="A346" s="9" t="s">
        <v>249</v>
      </c>
      <c r="B346" s="12">
        <v>62263.275971540017</v>
      </c>
      <c r="C346">
        <f>SAFADModel_final_000028[[#This Row],[Whole Building:Facility Total Electric Demand Power '[W'](Hourly) ]]/1000</f>
        <v>62.263275971540018</v>
      </c>
    </row>
    <row r="347" spans="1:3" x14ac:dyDescent="0.25">
      <c r="A347" s="9" t="s">
        <v>250</v>
      </c>
      <c r="B347" s="12">
        <v>88275.619526462469</v>
      </c>
      <c r="C347">
        <f>SAFADModel_final_000028[[#This Row],[Whole Building:Facility Total Electric Demand Power '[W'](Hourly) ]]/1000</f>
        <v>88.275619526462464</v>
      </c>
    </row>
    <row r="348" spans="1:3" x14ac:dyDescent="0.25">
      <c r="A348" s="9" t="s">
        <v>251</v>
      </c>
      <c r="B348" s="12">
        <v>85738.828237147478</v>
      </c>
      <c r="C348">
        <f>SAFADModel_final_000028[[#This Row],[Whole Building:Facility Total Electric Demand Power '[W'](Hourly) ]]/1000</f>
        <v>85.738828237147473</v>
      </c>
    </row>
    <row r="349" spans="1:3" x14ac:dyDescent="0.25">
      <c r="A349" s="9" t="s">
        <v>252</v>
      </c>
      <c r="B349" s="12">
        <v>108507.52764689171</v>
      </c>
      <c r="C349">
        <f>SAFADModel_final_000028[[#This Row],[Whole Building:Facility Total Electric Demand Power '[W'](Hourly) ]]/1000</f>
        <v>108.50752764689172</v>
      </c>
    </row>
    <row r="350" spans="1:3" x14ac:dyDescent="0.25">
      <c r="A350" s="9" t="s">
        <v>253</v>
      </c>
      <c r="B350" s="12">
        <v>103484.29592505377</v>
      </c>
      <c r="C350">
        <f>SAFADModel_final_000028[[#This Row],[Whole Building:Facility Total Electric Demand Power '[W'](Hourly) ]]/1000</f>
        <v>103.48429592505377</v>
      </c>
    </row>
    <row r="351" spans="1:3" x14ac:dyDescent="0.25">
      <c r="A351" s="9" t="s">
        <v>254</v>
      </c>
      <c r="B351" s="12">
        <v>118536.46213182615</v>
      </c>
      <c r="C351">
        <f>SAFADModel_final_000028[[#This Row],[Whole Building:Facility Total Electric Demand Power '[W'](Hourly) ]]/1000</f>
        <v>118.53646213182616</v>
      </c>
    </row>
    <row r="352" spans="1:3" x14ac:dyDescent="0.25">
      <c r="A352" s="9" t="s">
        <v>255</v>
      </c>
      <c r="B352" s="12">
        <v>127100.59289910861</v>
      </c>
      <c r="C352">
        <f>SAFADModel_final_000028[[#This Row],[Whole Building:Facility Total Electric Demand Power '[W'](Hourly) ]]/1000</f>
        <v>127.10059289910861</v>
      </c>
    </row>
    <row r="353" spans="1:3" x14ac:dyDescent="0.25">
      <c r="A353" s="9" t="s">
        <v>256</v>
      </c>
      <c r="B353" s="12">
        <v>116333.39890778676</v>
      </c>
      <c r="C353">
        <f>SAFADModel_final_000028[[#This Row],[Whole Building:Facility Total Electric Demand Power '[W'](Hourly) ]]/1000</f>
        <v>116.33339890778676</v>
      </c>
    </row>
    <row r="354" spans="1:3" x14ac:dyDescent="0.25">
      <c r="A354" s="9" t="s">
        <v>257</v>
      </c>
      <c r="B354" s="12">
        <v>102482.48334176485</v>
      </c>
      <c r="C354">
        <f>SAFADModel_final_000028[[#This Row],[Whole Building:Facility Total Electric Demand Power '[W'](Hourly) ]]/1000</f>
        <v>102.48248334176485</v>
      </c>
    </row>
    <row r="355" spans="1:3" x14ac:dyDescent="0.25">
      <c r="A355" s="9" t="s">
        <v>258</v>
      </c>
      <c r="B355" s="12">
        <v>38668.225816121812</v>
      </c>
      <c r="C355">
        <f>SAFADModel_final_000028[[#This Row],[Whole Building:Facility Total Electric Demand Power '[W'](Hourly) ]]/1000</f>
        <v>38.668225816121812</v>
      </c>
    </row>
    <row r="356" spans="1:3" x14ac:dyDescent="0.25">
      <c r="A356" s="9" t="s">
        <v>259</v>
      </c>
      <c r="B356" s="12">
        <v>18920.77825433615</v>
      </c>
      <c r="C356">
        <f>SAFADModel_final_000028[[#This Row],[Whole Building:Facility Total Electric Demand Power '[W'](Hourly) ]]/1000</f>
        <v>18.920778254336149</v>
      </c>
    </row>
    <row r="357" spans="1:3" x14ac:dyDescent="0.25">
      <c r="A357" s="9" t="s">
        <v>260</v>
      </c>
      <c r="B357" s="12">
        <v>8358.0768388796114</v>
      </c>
      <c r="C357">
        <f>SAFADModel_final_000028[[#This Row],[Whole Building:Facility Total Electric Demand Power '[W'](Hourly) ]]/1000</f>
        <v>8.3580768388796116</v>
      </c>
    </row>
    <row r="358" spans="1:3" x14ac:dyDescent="0.25">
      <c r="A358" s="9" t="s">
        <v>261</v>
      </c>
      <c r="B358" s="12">
        <v>6480.2972319931769</v>
      </c>
      <c r="C358">
        <f>SAFADModel_final_000028[[#This Row],[Whole Building:Facility Total Electric Demand Power '[W'](Hourly) ]]/1000</f>
        <v>6.4802972319931769</v>
      </c>
    </row>
    <row r="359" spans="1:3" x14ac:dyDescent="0.25">
      <c r="A359" s="9" t="s">
        <v>262</v>
      </c>
      <c r="B359" s="12">
        <v>6059.4704926086824</v>
      </c>
      <c r="C359">
        <f>SAFADModel_final_000028[[#This Row],[Whole Building:Facility Total Electric Demand Power '[W'](Hourly) ]]/1000</f>
        <v>6.0594704926086829</v>
      </c>
    </row>
    <row r="360" spans="1:3" x14ac:dyDescent="0.25">
      <c r="A360" s="9" t="s">
        <v>263</v>
      </c>
      <c r="B360" s="12">
        <v>6058.8936164766274</v>
      </c>
      <c r="C360">
        <f>SAFADModel_final_000028[[#This Row],[Whole Building:Facility Total Electric Demand Power '[W'](Hourly) ]]/1000</f>
        <v>6.0588936164766274</v>
      </c>
    </row>
    <row r="361" spans="1:3" x14ac:dyDescent="0.25">
      <c r="A361" s="9" t="s">
        <v>264</v>
      </c>
      <c r="B361" s="12">
        <v>6045.0956430007018</v>
      </c>
      <c r="C361">
        <f>SAFADModel_final_000028[[#This Row],[Whole Building:Facility Total Electric Demand Power '[W'](Hourly) ]]/1000</f>
        <v>6.0450956430007015</v>
      </c>
    </row>
    <row r="362" spans="1:3" x14ac:dyDescent="0.25">
      <c r="A362" s="9" t="s">
        <v>265</v>
      </c>
      <c r="B362" s="12">
        <v>5551.3158273088411</v>
      </c>
      <c r="C362">
        <f>SAFADModel_final_000028[[#This Row],[Whole Building:Facility Total Electric Demand Power '[W'](Hourly) ]]/1000</f>
        <v>5.5513158273088408</v>
      </c>
    </row>
    <row r="363" spans="1:3" x14ac:dyDescent="0.25">
      <c r="A363" s="9" t="s">
        <v>266</v>
      </c>
      <c r="B363" s="12">
        <v>5545.8573229792264</v>
      </c>
      <c r="C363">
        <f>SAFADModel_final_000028[[#This Row],[Whole Building:Facility Total Electric Demand Power '[W'](Hourly) ]]/1000</f>
        <v>5.5458573229792263</v>
      </c>
    </row>
    <row r="364" spans="1:3" x14ac:dyDescent="0.25">
      <c r="A364" s="9" t="s">
        <v>267</v>
      </c>
      <c r="B364" s="12">
        <v>5478.4152675084288</v>
      </c>
      <c r="C364">
        <f>SAFADModel_final_000028[[#This Row],[Whole Building:Facility Total Electric Demand Power '[W'](Hourly) ]]/1000</f>
        <v>5.4784152675084288</v>
      </c>
    </row>
    <row r="365" spans="1:3" x14ac:dyDescent="0.25">
      <c r="A365" s="9" t="s">
        <v>268</v>
      </c>
      <c r="B365" s="12">
        <v>5455.2925903777887</v>
      </c>
      <c r="C365">
        <f>SAFADModel_final_000028[[#This Row],[Whole Building:Facility Total Electric Demand Power '[W'](Hourly) ]]/1000</f>
        <v>5.4552925903777885</v>
      </c>
    </row>
    <row r="366" spans="1:3" x14ac:dyDescent="0.25">
      <c r="A366" s="9" t="s">
        <v>269</v>
      </c>
      <c r="B366" s="12">
        <v>5430.8927682908034</v>
      </c>
      <c r="C366">
        <f>SAFADModel_final_000028[[#This Row],[Whole Building:Facility Total Electric Demand Power '[W'](Hourly) ]]/1000</f>
        <v>5.4308927682908035</v>
      </c>
    </row>
    <row r="367" spans="1:3" x14ac:dyDescent="0.25">
      <c r="A367" s="9" t="s">
        <v>270</v>
      </c>
      <c r="B367" s="12">
        <v>5460.65281266695</v>
      </c>
      <c r="C367">
        <f>SAFADModel_final_000028[[#This Row],[Whole Building:Facility Total Electric Demand Power '[W'](Hourly) ]]/1000</f>
        <v>5.4606528126669502</v>
      </c>
    </row>
    <row r="368" spans="1:3" x14ac:dyDescent="0.25">
      <c r="A368" s="9" t="s">
        <v>271</v>
      </c>
      <c r="B368" s="12">
        <v>5562.967998295805</v>
      </c>
      <c r="C368">
        <f>SAFADModel_final_000028[[#This Row],[Whole Building:Facility Total Electric Demand Power '[W'](Hourly) ]]/1000</f>
        <v>5.5629679982958047</v>
      </c>
    </row>
    <row r="369" spans="1:3" x14ac:dyDescent="0.25">
      <c r="A369" s="9" t="s">
        <v>272</v>
      </c>
      <c r="B369" s="12">
        <v>15064.394623768256</v>
      </c>
      <c r="C369">
        <f>SAFADModel_final_000028[[#This Row],[Whole Building:Facility Total Electric Demand Power '[W'](Hourly) ]]/1000</f>
        <v>15.064394623768255</v>
      </c>
    </row>
    <row r="370" spans="1:3" x14ac:dyDescent="0.25">
      <c r="A370" s="9" t="s">
        <v>273</v>
      </c>
      <c r="B370" s="12">
        <v>64457.76300167248</v>
      </c>
      <c r="C370">
        <f>SAFADModel_final_000028[[#This Row],[Whole Building:Facility Total Electric Demand Power '[W'](Hourly) ]]/1000</f>
        <v>64.457763001672475</v>
      </c>
    </row>
    <row r="371" spans="1:3" x14ac:dyDescent="0.25">
      <c r="A371" s="9" t="s">
        <v>274</v>
      </c>
      <c r="B371" s="12">
        <v>85352.28455388626</v>
      </c>
      <c r="C371">
        <f>SAFADModel_final_000028[[#This Row],[Whole Building:Facility Total Electric Demand Power '[W'](Hourly) ]]/1000</f>
        <v>85.352284553886264</v>
      </c>
    </row>
    <row r="372" spans="1:3" x14ac:dyDescent="0.25">
      <c r="A372" s="9" t="s">
        <v>275</v>
      </c>
      <c r="B372" s="12">
        <v>88444.95517436153</v>
      </c>
      <c r="C372">
        <f>SAFADModel_final_000028[[#This Row],[Whole Building:Facility Total Electric Demand Power '[W'](Hourly) ]]/1000</f>
        <v>88.444955174361525</v>
      </c>
    </row>
    <row r="373" spans="1:3" x14ac:dyDescent="0.25">
      <c r="A373" s="9" t="s">
        <v>276</v>
      </c>
      <c r="B373" s="12">
        <v>106610.96030411059</v>
      </c>
      <c r="C373">
        <f>SAFADModel_final_000028[[#This Row],[Whole Building:Facility Total Electric Demand Power '[W'](Hourly) ]]/1000</f>
        <v>106.61096030411059</v>
      </c>
    </row>
    <row r="374" spans="1:3" x14ac:dyDescent="0.25">
      <c r="A374" s="9" t="s">
        <v>277</v>
      </c>
      <c r="B374" s="12">
        <v>96602.04230757714</v>
      </c>
      <c r="C374">
        <f>SAFADModel_final_000028[[#This Row],[Whole Building:Facility Total Electric Demand Power '[W'](Hourly) ]]/1000</f>
        <v>96.602042307577136</v>
      </c>
    </row>
    <row r="375" spans="1:3" x14ac:dyDescent="0.25">
      <c r="A375" s="9" t="s">
        <v>278</v>
      </c>
      <c r="B375" s="12">
        <v>112361.39734587132</v>
      </c>
      <c r="C375">
        <f>SAFADModel_final_000028[[#This Row],[Whole Building:Facility Total Electric Demand Power '[W'](Hourly) ]]/1000</f>
        <v>112.36139734587131</v>
      </c>
    </row>
    <row r="376" spans="1:3" x14ac:dyDescent="0.25">
      <c r="A376" s="9" t="s">
        <v>279</v>
      </c>
      <c r="B376" s="12">
        <v>102141.66115976521</v>
      </c>
      <c r="C376">
        <f>SAFADModel_final_000028[[#This Row],[Whole Building:Facility Total Electric Demand Power '[W'](Hourly) ]]/1000</f>
        <v>102.14166115976521</v>
      </c>
    </row>
    <row r="377" spans="1:3" x14ac:dyDescent="0.25">
      <c r="A377" s="9" t="s">
        <v>280</v>
      </c>
      <c r="B377" s="12">
        <v>106907.62599599088</v>
      </c>
      <c r="C377">
        <f>SAFADModel_final_000028[[#This Row],[Whole Building:Facility Total Electric Demand Power '[W'](Hourly) ]]/1000</f>
        <v>106.90762599599088</v>
      </c>
    </row>
    <row r="378" spans="1:3" x14ac:dyDescent="0.25">
      <c r="A378" s="9" t="s">
        <v>281</v>
      </c>
      <c r="B378" s="12">
        <v>91849.370381409419</v>
      </c>
      <c r="C378">
        <f>SAFADModel_final_000028[[#This Row],[Whole Building:Facility Total Electric Demand Power '[W'](Hourly) ]]/1000</f>
        <v>91.849370381409415</v>
      </c>
    </row>
    <row r="379" spans="1:3" x14ac:dyDescent="0.25">
      <c r="A379" s="9" t="s">
        <v>282</v>
      </c>
      <c r="B379" s="12">
        <v>81556.759897644384</v>
      </c>
      <c r="C379">
        <f>SAFADModel_final_000028[[#This Row],[Whole Building:Facility Total Electric Demand Power '[W'](Hourly) ]]/1000</f>
        <v>81.556759897644383</v>
      </c>
    </row>
    <row r="380" spans="1:3" x14ac:dyDescent="0.25">
      <c r="A380" s="9" t="s">
        <v>283</v>
      </c>
      <c r="B380" s="12">
        <v>48732.7519979559</v>
      </c>
      <c r="C380">
        <f>SAFADModel_final_000028[[#This Row],[Whole Building:Facility Total Electric Demand Power '[W'](Hourly) ]]/1000</f>
        <v>48.732751997955901</v>
      </c>
    </row>
    <row r="381" spans="1:3" x14ac:dyDescent="0.25">
      <c r="A381" s="9" t="s">
        <v>284</v>
      </c>
      <c r="B381" s="12">
        <v>26880.711949368939</v>
      </c>
      <c r="C381">
        <f>SAFADModel_final_000028[[#This Row],[Whole Building:Facility Total Electric Demand Power '[W'](Hourly) ]]/1000</f>
        <v>26.880711949368937</v>
      </c>
    </row>
    <row r="382" spans="1:3" x14ac:dyDescent="0.25">
      <c r="A382" s="9" t="s">
        <v>285</v>
      </c>
      <c r="B382" s="12">
        <v>6374.6111125395573</v>
      </c>
      <c r="C382">
        <f>SAFADModel_final_000028[[#This Row],[Whole Building:Facility Total Electric Demand Power '[W'](Hourly) ]]/1000</f>
        <v>6.374611112539557</v>
      </c>
    </row>
    <row r="383" spans="1:3" x14ac:dyDescent="0.25">
      <c r="A383" s="9" t="s">
        <v>286</v>
      </c>
      <c r="B383" s="12">
        <v>6110.6643238718752</v>
      </c>
      <c r="C383">
        <f>SAFADModel_final_000028[[#This Row],[Whole Building:Facility Total Electric Demand Power '[W'](Hourly) ]]/1000</f>
        <v>6.110664323871875</v>
      </c>
    </row>
    <row r="384" spans="1:3" x14ac:dyDescent="0.25">
      <c r="A384" s="9" t="s">
        <v>287</v>
      </c>
      <c r="B384" s="12">
        <v>5932.704735740811</v>
      </c>
      <c r="C384">
        <f>SAFADModel_final_000028[[#This Row],[Whole Building:Facility Total Electric Demand Power '[W'](Hourly) ]]/1000</f>
        <v>5.9327047357408107</v>
      </c>
    </row>
    <row r="385" spans="1:3" x14ac:dyDescent="0.25">
      <c r="A385" s="9" t="s">
        <v>288</v>
      </c>
      <c r="B385" s="12">
        <v>5873.8523397128456</v>
      </c>
      <c r="C385">
        <f>SAFADModel_final_000028[[#This Row],[Whole Building:Facility Total Electric Demand Power '[W'](Hourly) ]]/1000</f>
        <v>5.8738523397128457</v>
      </c>
    </row>
    <row r="386" spans="1:3" x14ac:dyDescent="0.25">
      <c r="A386" s="9" t="s">
        <v>289</v>
      </c>
      <c r="B386" s="12">
        <v>6050.6743011521858</v>
      </c>
      <c r="C386">
        <f>SAFADModel_final_000028[[#This Row],[Whole Building:Facility Total Electric Demand Power '[W'](Hourly) ]]/1000</f>
        <v>6.0506743011521857</v>
      </c>
    </row>
    <row r="387" spans="1:3" x14ac:dyDescent="0.25">
      <c r="A387" s="9" t="s">
        <v>290</v>
      </c>
      <c r="B387" s="12">
        <v>6042.2348794625404</v>
      </c>
      <c r="C387">
        <f>SAFADModel_final_000028[[#This Row],[Whole Building:Facility Total Electric Demand Power '[W'](Hourly) ]]/1000</f>
        <v>6.0422348794625407</v>
      </c>
    </row>
    <row r="388" spans="1:3" x14ac:dyDescent="0.25">
      <c r="A388" s="9" t="s">
        <v>291</v>
      </c>
      <c r="B388" s="12">
        <v>6033.9116056355479</v>
      </c>
      <c r="C388">
        <f>SAFADModel_final_000028[[#This Row],[Whole Building:Facility Total Electric Demand Power '[W'](Hourly) ]]/1000</f>
        <v>6.0339116056355477</v>
      </c>
    </row>
    <row r="389" spans="1:3" x14ac:dyDescent="0.25">
      <c r="A389" s="9" t="s">
        <v>292</v>
      </c>
      <c r="B389" s="12">
        <v>6007.352046519165</v>
      </c>
      <c r="C389">
        <f>SAFADModel_final_000028[[#This Row],[Whole Building:Facility Total Electric Demand Power '[W'](Hourly) ]]/1000</f>
        <v>6.0073520465191654</v>
      </c>
    </row>
    <row r="390" spans="1:3" x14ac:dyDescent="0.25">
      <c r="A390" s="9" t="s">
        <v>293</v>
      </c>
      <c r="B390" s="12">
        <v>5980.5909459191644</v>
      </c>
      <c r="C390">
        <f>SAFADModel_final_000028[[#This Row],[Whole Building:Facility Total Electric Demand Power '[W'](Hourly) ]]/1000</f>
        <v>5.9805909459191646</v>
      </c>
    </row>
    <row r="391" spans="1:3" x14ac:dyDescent="0.25">
      <c r="A391" s="9" t="s">
        <v>294</v>
      </c>
      <c r="B391" s="12">
        <v>5976.7557045405638</v>
      </c>
      <c r="C391">
        <f>SAFADModel_final_000028[[#This Row],[Whole Building:Facility Total Electric Demand Power '[W'](Hourly) ]]/1000</f>
        <v>5.9767557045405635</v>
      </c>
    </row>
    <row r="392" spans="1:3" x14ac:dyDescent="0.25">
      <c r="A392" s="9" t="s">
        <v>295</v>
      </c>
      <c r="B392" s="12">
        <v>6014.6874764307577</v>
      </c>
      <c r="C392">
        <f>SAFADModel_final_000028[[#This Row],[Whole Building:Facility Total Electric Demand Power '[W'](Hourly) ]]/1000</f>
        <v>6.0146874764307574</v>
      </c>
    </row>
    <row r="393" spans="1:3" x14ac:dyDescent="0.25">
      <c r="A393" s="9" t="s">
        <v>296</v>
      </c>
      <c r="B393" s="12">
        <v>6069.6474000438457</v>
      </c>
      <c r="C393">
        <f>SAFADModel_final_000028[[#This Row],[Whole Building:Facility Total Electric Demand Power '[W'](Hourly) ]]/1000</f>
        <v>6.0696474000438458</v>
      </c>
    </row>
    <row r="394" spans="1:3" x14ac:dyDescent="0.25">
      <c r="A394" s="9" t="s">
        <v>297</v>
      </c>
      <c r="B394" s="12">
        <v>6109.6903387338944</v>
      </c>
      <c r="C394">
        <f>SAFADModel_final_000028[[#This Row],[Whole Building:Facility Total Electric Demand Power '[W'](Hourly) ]]/1000</f>
        <v>6.1096903387338948</v>
      </c>
    </row>
    <row r="395" spans="1:3" x14ac:dyDescent="0.25">
      <c r="A395" s="9" t="s">
        <v>298</v>
      </c>
      <c r="B395" s="12">
        <v>6132.7792058827072</v>
      </c>
      <c r="C395">
        <f>SAFADModel_final_000028[[#This Row],[Whole Building:Facility Total Electric Demand Power '[W'](Hourly) ]]/1000</f>
        <v>6.1327792058827075</v>
      </c>
    </row>
    <row r="396" spans="1:3" x14ac:dyDescent="0.25">
      <c r="A396" s="9" t="s">
        <v>299</v>
      </c>
      <c r="B396" s="12">
        <v>6153.8837672162745</v>
      </c>
      <c r="C396">
        <f>SAFADModel_final_000028[[#This Row],[Whole Building:Facility Total Electric Demand Power '[W'](Hourly) ]]/1000</f>
        <v>6.1538837672162741</v>
      </c>
    </row>
    <row r="397" spans="1:3" x14ac:dyDescent="0.25">
      <c r="A397" s="9" t="s">
        <v>300</v>
      </c>
      <c r="B397" s="12">
        <v>6170.1442802638148</v>
      </c>
      <c r="C397">
        <f>SAFADModel_final_000028[[#This Row],[Whole Building:Facility Total Electric Demand Power '[W'](Hourly) ]]/1000</f>
        <v>6.1701442802638145</v>
      </c>
    </row>
    <row r="398" spans="1:3" x14ac:dyDescent="0.25">
      <c r="A398" s="9" t="s">
        <v>301</v>
      </c>
      <c r="B398" s="12">
        <v>6176.852408867242</v>
      </c>
      <c r="C398">
        <f>SAFADModel_final_000028[[#This Row],[Whole Building:Facility Total Electric Demand Power '[W'](Hourly) ]]/1000</f>
        <v>6.1768524088672416</v>
      </c>
    </row>
    <row r="399" spans="1:3" x14ac:dyDescent="0.25">
      <c r="A399" s="9" t="s">
        <v>302</v>
      </c>
      <c r="B399" s="12">
        <v>6180.8106637075543</v>
      </c>
      <c r="C399">
        <f>SAFADModel_final_000028[[#This Row],[Whole Building:Facility Total Electric Demand Power '[W'](Hourly) ]]/1000</f>
        <v>6.1808106637075539</v>
      </c>
    </row>
    <row r="400" spans="1:3" x14ac:dyDescent="0.25">
      <c r="A400" s="9" t="s">
        <v>303</v>
      </c>
      <c r="B400" s="12">
        <v>6186.1233708474501</v>
      </c>
      <c r="C400">
        <f>SAFADModel_final_000028[[#This Row],[Whole Building:Facility Total Electric Demand Power '[W'](Hourly) ]]/1000</f>
        <v>6.1861233708474499</v>
      </c>
    </row>
    <row r="401" spans="1:3" x14ac:dyDescent="0.25">
      <c r="A401" s="9" t="s">
        <v>304</v>
      </c>
      <c r="B401" s="12">
        <v>6187.425533654131</v>
      </c>
      <c r="C401">
        <f>SAFADModel_final_000028[[#This Row],[Whole Building:Facility Total Electric Demand Power '[W'](Hourly) ]]/1000</f>
        <v>6.1874255336541308</v>
      </c>
    </row>
    <row r="402" spans="1:3" x14ac:dyDescent="0.25">
      <c r="A402" s="9" t="s">
        <v>305</v>
      </c>
      <c r="B402" s="12">
        <v>6177.8523157679347</v>
      </c>
      <c r="C402">
        <f>SAFADModel_final_000028[[#This Row],[Whole Building:Facility Total Electric Demand Power '[W'](Hourly) ]]/1000</f>
        <v>6.177852315767935</v>
      </c>
    </row>
    <row r="403" spans="1:3" x14ac:dyDescent="0.25">
      <c r="A403" s="9" t="s">
        <v>306</v>
      </c>
      <c r="B403" s="12">
        <v>6156.4136021632294</v>
      </c>
      <c r="C403">
        <f>SAFADModel_final_000028[[#This Row],[Whole Building:Facility Total Electric Demand Power '[W'](Hourly) ]]/1000</f>
        <v>6.1564136021632292</v>
      </c>
    </row>
    <row r="404" spans="1:3" x14ac:dyDescent="0.25">
      <c r="A404" s="9" t="s">
        <v>307</v>
      </c>
      <c r="B404" s="12">
        <v>6123.4856546439441</v>
      </c>
      <c r="C404">
        <f>SAFADModel_final_000028[[#This Row],[Whole Building:Facility Total Electric Demand Power '[W'](Hourly) ]]/1000</f>
        <v>6.123485654643944</v>
      </c>
    </row>
    <row r="405" spans="1:3" x14ac:dyDescent="0.25">
      <c r="A405" s="9" t="s">
        <v>308</v>
      </c>
      <c r="B405" s="12">
        <v>6087.0705274003949</v>
      </c>
      <c r="C405">
        <f>SAFADModel_final_000028[[#This Row],[Whole Building:Facility Total Electric Demand Power '[W'](Hourly) ]]/1000</f>
        <v>6.0870705274003951</v>
      </c>
    </row>
    <row r="406" spans="1:3" x14ac:dyDescent="0.25">
      <c r="A406" s="9" t="s">
        <v>309</v>
      </c>
      <c r="B406" s="12">
        <v>6065.1903767504527</v>
      </c>
      <c r="C406">
        <f>SAFADModel_final_000028[[#This Row],[Whole Building:Facility Total Electric Demand Power '[W'](Hourly) ]]/1000</f>
        <v>6.0651903767504525</v>
      </c>
    </row>
    <row r="407" spans="1:3" x14ac:dyDescent="0.25">
      <c r="A407" s="9" t="s">
        <v>310</v>
      </c>
      <c r="B407" s="12">
        <v>6035.825366243017</v>
      </c>
      <c r="C407">
        <f>SAFADModel_final_000028[[#This Row],[Whole Building:Facility Total Electric Demand Power '[W'](Hourly) ]]/1000</f>
        <v>6.0358253662430172</v>
      </c>
    </row>
    <row r="408" spans="1:3" x14ac:dyDescent="0.25">
      <c r="A408" s="9" t="s">
        <v>311</v>
      </c>
      <c r="B408" s="12">
        <v>6006.5047028231093</v>
      </c>
      <c r="C408">
        <f>SAFADModel_final_000028[[#This Row],[Whole Building:Facility Total Electric Demand Power '[W'](Hourly) ]]/1000</f>
        <v>6.0065047028231096</v>
      </c>
    </row>
    <row r="409" spans="1:3" x14ac:dyDescent="0.25">
      <c r="A409" s="9" t="s">
        <v>312</v>
      </c>
      <c r="B409" s="12">
        <v>5976.4876087288694</v>
      </c>
      <c r="C409">
        <f>SAFADModel_final_000028[[#This Row],[Whole Building:Facility Total Electric Demand Power '[W'](Hourly) ]]/1000</f>
        <v>5.9764876087288696</v>
      </c>
    </row>
    <row r="410" spans="1:3" x14ac:dyDescent="0.25">
      <c r="A410" s="9" t="s">
        <v>313</v>
      </c>
      <c r="B410" s="12">
        <v>5955.0485207728852</v>
      </c>
      <c r="C410">
        <f>SAFADModel_final_000028[[#This Row],[Whole Building:Facility Total Electric Demand Power '[W'](Hourly) ]]/1000</f>
        <v>5.9550485207728849</v>
      </c>
    </row>
    <row r="411" spans="1:3" x14ac:dyDescent="0.25">
      <c r="A411" s="9" t="s">
        <v>314</v>
      </c>
      <c r="B411" s="12">
        <v>5936.1159272029299</v>
      </c>
      <c r="C411">
        <f>SAFADModel_final_000028[[#This Row],[Whole Building:Facility Total Electric Demand Power '[W'](Hourly) ]]/1000</f>
        <v>5.9361159272029296</v>
      </c>
    </row>
    <row r="412" spans="1:3" x14ac:dyDescent="0.25">
      <c r="A412" s="9" t="s">
        <v>315</v>
      </c>
      <c r="B412" s="12">
        <v>5920.9778134393164</v>
      </c>
      <c r="C412">
        <f>SAFADModel_final_000028[[#This Row],[Whole Building:Facility Total Electric Demand Power '[W'](Hourly) ]]/1000</f>
        <v>5.9209778134393165</v>
      </c>
    </row>
    <row r="413" spans="1:3" x14ac:dyDescent="0.25">
      <c r="A413" s="9" t="s">
        <v>316</v>
      </c>
      <c r="B413" s="12">
        <v>5903.5928124270868</v>
      </c>
      <c r="C413">
        <f>SAFADModel_final_000028[[#This Row],[Whole Building:Facility Total Electric Demand Power '[W'](Hourly) ]]/1000</f>
        <v>5.9035928124270871</v>
      </c>
    </row>
    <row r="414" spans="1:3" x14ac:dyDescent="0.25">
      <c r="A414" s="9" t="s">
        <v>317</v>
      </c>
      <c r="B414" s="12">
        <v>5887.4444317146526</v>
      </c>
      <c r="C414">
        <f>SAFADModel_final_000028[[#This Row],[Whole Building:Facility Total Electric Demand Power '[W'](Hourly) ]]/1000</f>
        <v>5.8874444317146528</v>
      </c>
    </row>
    <row r="415" spans="1:3" x14ac:dyDescent="0.25">
      <c r="A415" s="9" t="s">
        <v>318</v>
      </c>
      <c r="B415" s="12">
        <v>5891.7523690453299</v>
      </c>
      <c r="C415">
        <f>SAFADModel_final_000028[[#This Row],[Whole Building:Facility Total Electric Demand Power '[W'](Hourly) ]]/1000</f>
        <v>5.8917523690453297</v>
      </c>
    </row>
    <row r="416" spans="1:3" x14ac:dyDescent="0.25">
      <c r="A416" s="9" t="s">
        <v>319</v>
      </c>
      <c r="B416" s="12">
        <v>5934.5914772751812</v>
      </c>
      <c r="C416">
        <f>SAFADModel_final_000028[[#This Row],[Whole Building:Facility Total Electric Demand Power '[W'](Hourly) ]]/1000</f>
        <v>5.9345914772751813</v>
      </c>
    </row>
    <row r="417" spans="1:3" x14ac:dyDescent="0.25">
      <c r="A417" s="9" t="s">
        <v>320</v>
      </c>
      <c r="B417" s="12">
        <v>5993.0916348593346</v>
      </c>
      <c r="C417">
        <f>SAFADModel_final_000028[[#This Row],[Whole Building:Facility Total Electric Demand Power '[W'](Hourly) ]]/1000</f>
        <v>5.9930916348593346</v>
      </c>
    </row>
    <row r="418" spans="1:3" x14ac:dyDescent="0.25">
      <c r="A418" s="9" t="s">
        <v>321</v>
      </c>
      <c r="B418" s="12">
        <v>6046.4962205488409</v>
      </c>
      <c r="C418">
        <f>SAFADModel_final_000028[[#This Row],[Whole Building:Facility Total Electric Demand Power '[W'](Hourly) ]]/1000</f>
        <v>6.0464962205488408</v>
      </c>
    </row>
    <row r="419" spans="1:3" x14ac:dyDescent="0.25">
      <c r="A419" s="9" t="s">
        <v>322</v>
      </c>
      <c r="B419" s="12">
        <v>6083.7049164909067</v>
      </c>
      <c r="C419">
        <f>SAFADModel_final_000028[[#This Row],[Whole Building:Facility Total Electric Demand Power '[W'](Hourly) ]]/1000</f>
        <v>6.0837049164909072</v>
      </c>
    </row>
    <row r="420" spans="1:3" x14ac:dyDescent="0.25">
      <c r="A420" s="9" t="s">
        <v>323</v>
      </c>
      <c r="B420" s="12">
        <v>6119.0176299946716</v>
      </c>
      <c r="C420">
        <f>SAFADModel_final_000028[[#This Row],[Whole Building:Facility Total Electric Demand Power '[W'](Hourly) ]]/1000</f>
        <v>6.1190176299946719</v>
      </c>
    </row>
    <row r="421" spans="1:3" x14ac:dyDescent="0.25">
      <c r="A421" s="9" t="s">
        <v>324</v>
      </c>
      <c r="B421" s="12">
        <v>6148.6034080040217</v>
      </c>
      <c r="C421">
        <f>SAFADModel_final_000028[[#This Row],[Whole Building:Facility Total Electric Demand Power '[W'](Hourly) ]]/1000</f>
        <v>6.1486034080040222</v>
      </c>
    </row>
    <row r="422" spans="1:3" x14ac:dyDescent="0.25">
      <c r="A422" s="9" t="s">
        <v>325</v>
      </c>
      <c r="B422" s="12">
        <v>6167.5741800006408</v>
      </c>
      <c r="C422">
        <f>SAFADModel_final_000028[[#This Row],[Whole Building:Facility Total Electric Demand Power '[W'](Hourly) ]]/1000</f>
        <v>6.1675741800006412</v>
      </c>
    </row>
    <row r="423" spans="1:3" x14ac:dyDescent="0.25">
      <c r="A423" s="9" t="s">
        <v>326</v>
      </c>
      <c r="B423" s="12">
        <v>6170.9854995222486</v>
      </c>
      <c r="C423">
        <f>SAFADModel_final_000028[[#This Row],[Whole Building:Facility Total Electric Demand Power '[W'](Hourly) ]]/1000</f>
        <v>6.1709854995222484</v>
      </c>
    </row>
    <row r="424" spans="1:3" x14ac:dyDescent="0.25">
      <c r="A424" s="9" t="s">
        <v>327</v>
      </c>
      <c r="B424" s="12">
        <v>6153.9009866740571</v>
      </c>
      <c r="C424">
        <f>SAFADModel_final_000028[[#This Row],[Whole Building:Facility Total Electric Demand Power '[W'](Hourly) ]]/1000</f>
        <v>6.1539009866740573</v>
      </c>
    </row>
    <row r="425" spans="1:3" x14ac:dyDescent="0.25">
      <c r="A425" s="9" t="s">
        <v>328</v>
      </c>
      <c r="B425" s="12">
        <v>6113.616494385089</v>
      </c>
      <c r="C425">
        <f>SAFADModel_final_000028[[#This Row],[Whole Building:Facility Total Electric Demand Power '[W'](Hourly) ]]/1000</f>
        <v>6.1136164943850888</v>
      </c>
    </row>
    <row r="426" spans="1:3" x14ac:dyDescent="0.25">
      <c r="A426" s="9" t="s">
        <v>329</v>
      </c>
      <c r="B426" s="12">
        <v>6069.9059404561413</v>
      </c>
      <c r="C426">
        <f>SAFADModel_final_000028[[#This Row],[Whole Building:Facility Total Electric Demand Power '[W'](Hourly) ]]/1000</f>
        <v>6.0699059404561408</v>
      </c>
    </row>
    <row r="427" spans="1:3" x14ac:dyDescent="0.25">
      <c r="A427" s="9" t="s">
        <v>330</v>
      </c>
      <c r="B427" s="12">
        <v>6035.3702480678148</v>
      </c>
      <c r="C427">
        <f>SAFADModel_final_000028[[#This Row],[Whole Building:Facility Total Electric Demand Power '[W'](Hourly) ]]/1000</f>
        <v>6.0353702480678146</v>
      </c>
    </row>
    <row r="428" spans="1:3" x14ac:dyDescent="0.25">
      <c r="A428" s="9" t="s">
        <v>331</v>
      </c>
      <c r="B428" s="12">
        <v>6015.2576738044945</v>
      </c>
      <c r="C428">
        <f>SAFADModel_final_000028[[#This Row],[Whole Building:Facility Total Electric Demand Power '[W'](Hourly) ]]/1000</f>
        <v>6.0152576738044949</v>
      </c>
    </row>
    <row r="429" spans="1:3" x14ac:dyDescent="0.25">
      <c r="A429" s="9" t="s">
        <v>332</v>
      </c>
      <c r="B429" s="12">
        <v>6000.8723350705868</v>
      </c>
      <c r="C429">
        <f>SAFADModel_final_000028[[#This Row],[Whole Building:Facility Total Electric Demand Power '[W'](Hourly) ]]/1000</f>
        <v>6.0008723350705866</v>
      </c>
    </row>
    <row r="430" spans="1:3" x14ac:dyDescent="0.25">
      <c r="A430" s="9" t="s">
        <v>333</v>
      </c>
      <c r="B430" s="12">
        <v>5986.3923191208623</v>
      </c>
      <c r="C430">
        <f>SAFADModel_final_000028[[#This Row],[Whole Building:Facility Total Electric Demand Power '[W'](Hourly) ]]/1000</f>
        <v>5.9863923191208626</v>
      </c>
    </row>
    <row r="431" spans="1:3" x14ac:dyDescent="0.25">
      <c r="A431" s="9" t="s">
        <v>334</v>
      </c>
      <c r="B431" s="12">
        <v>5967.5819670551864</v>
      </c>
      <c r="C431">
        <f>SAFADModel_final_000028[[#This Row],[Whole Building:Facility Total Electric Demand Power '[W'](Hourly) ]]/1000</f>
        <v>5.9675819670551862</v>
      </c>
    </row>
    <row r="432" spans="1:3" x14ac:dyDescent="0.25">
      <c r="A432" s="9" t="s">
        <v>335</v>
      </c>
      <c r="B432" s="12">
        <v>5952.1036587054732</v>
      </c>
      <c r="C432">
        <f>SAFADModel_final_000028[[#This Row],[Whole Building:Facility Total Electric Demand Power '[W'](Hourly) ]]/1000</f>
        <v>5.9521036587054734</v>
      </c>
    </row>
    <row r="433" spans="1:3" x14ac:dyDescent="0.25">
      <c r="A433" s="9" t="s">
        <v>336</v>
      </c>
      <c r="B433" s="12">
        <v>5940.4066018523126</v>
      </c>
      <c r="C433">
        <f>SAFADModel_final_000028[[#This Row],[Whole Building:Facility Total Electric Demand Power '[W'](Hourly) ]]/1000</f>
        <v>5.9404066018523123</v>
      </c>
    </row>
    <row r="434" spans="1:3" x14ac:dyDescent="0.25">
      <c r="A434" s="9" t="s">
        <v>337</v>
      </c>
      <c r="B434" s="12">
        <v>5933.7794273005056</v>
      </c>
      <c r="C434">
        <f>SAFADModel_final_000028[[#This Row],[Whole Building:Facility Total Electric Demand Power '[W'](Hourly) ]]/1000</f>
        <v>5.9337794273005056</v>
      </c>
    </row>
    <row r="435" spans="1:3" x14ac:dyDescent="0.25">
      <c r="A435" s="9" t="s">
        <v>338</v>
      </c>
      <c r="B435" s="12">
        <v>5930.3522049809026</v>
      </c>
      <c r="C435">
        <f>SAFADModel_final_000028[[#This Row],[Whole Building:Facility Total Electric Demand Power '[W'](Hourly) ]]/1000</f>
        <v>5.9303522049809025</v>
      </c>
    </row>
    <row r="436" spans="1:3" x14ac:dyDescent="0.25">
      <c r="A436" s="9" t="s">
        <v>339</v>
      </c>
      <c r="B436" s="12">
        <v>5915.8956007152128</v>
      </c>
      <c r="C436">
        <f>SAFADModel_final_000028[[#This Row],[Whole Building:Facility Total Electric Demand Power '[W'](Hourly) ]]/1000</f>
        <v>5.9158956007152126</v>
      </c>
    </row>
    <row r="437" spans="1:3" x14ac:dyDescent="0.25">
      <c r="A437" s="9" t="s">
        <v>340</v>
      </c>
      <c r="B437" s="12">
        <v>5881.5182092825698</v>
      </c>
      <c r="C437">
        <f>SAFADModel_final_000028[[#This Row],[Whole Building:Facility Total Electric Demand Power '[W'](Hourly) ]]/1000</f>
        <v>5.8815182092825697</v>
      </c>
    </row>
    <row r="438" spans="1:3" x14ac:dyDescent="0.25">
      <c r="A438" s="9" t="s">
        <v>341</v>
      </c>
      <c r="B438" s="12">
        <v>5844.9976835218304</v>
      </c>
      <c r="C438">
        <f>SAFADModel_final_000028[[#This Row],[Whole Building:Facility Total Electric Demand Power '[W'](Hourly) ]]/1000</f>
        <v>5.8449976835218305</v>
      </c>
    </row>
    <row r="439" spans="1:3" x14ac:dyDescent="0.25">
      <c r="A439" s="9" t="s">
        <v>342</v>
      </c>
      <c r="B439" s="12">
        <v>5844.2175911664235</v>
      </c>
      <c r="C439">
        <f>SAFADModel_final_000028[[#This Row],[Whole Building:Facility Total Electric Demand Power '[W'](Hourly) ]]/1000</f>
        <v>5.8442175911664238</v>
      </c>
    </row>
    <row r="440" spans="1:3" x14ac:dyDescent="0.25">
      <c r="A440" s="9" t="s">
        <v>343</v>
      </c>
      <c r="B440" s="12">
        <v>5907.3101211640342</v>
      </c>
      <c r="C440">
        <f>SAFADModel_final_000028[[#This Row],[Whole Building:Facility Total Electric Demand Power '[W'](Hourly) ]]/1000</f>
        <v>5.9073101211640342</v>
      </c>
    </row>
    <row r="441" spans="1:3" x14ac:dyDescent="0.25">
      <c r="A441" s="9" t="s">
        <v>344</v>
      </c>
      <c r="B441" s="12">
        <v>5994.3225139869328</v>
      </c>
      <c r="C441">
        <f>SAFADModel_final_000028[[#This Row],[Whole Building:Facility Total Electric Demand Power '[W'](Hourly) ]]/1000</f>
        <v>5.9943225139869325</v>
      </c>
    </row>
    <row r="442" spans="1:3" x14ac:dyDescent="0.25">
      <c r="A442" s="9" t="s">
        <v>345</v>
      </c>
      <c r="B442" s="12">
        <v>6063.6360915549994</v>
      </c>
      <c r="C442">
        <f>SAFADModel_final_000028[[#This Row],[Whole Building:Facility Total Electric Demand Power '[W'](Hourly) ]]/1000</f>
        <v>6.0636360915549998</v>
      </c>
    </row>
    <row r="443" spans="1:3" x14ac:dyDescent="0.25">
      <c r="A443" s="9" t="s">
        <v>346</v>
      </c>
      <c r="B443" s="12">
        <v>6103.9054497849065</v>
      </c>
      <c r="C443">
        <f>SAFADModel_final_000028[[#This Row],[Whole Building:Facility Total Electric Demand Power '[W'](Hourly) ]]/1000</f>
        <v>6.1039054497849063</v>
      </c>
    </row>
    <row r="444" spans="1:3" x14ac:dyDescent="0.25">
      <c r="A444" s="9" t="s">
        <v>347</v>
      </c>
      <c r="B444" s="12">
        <v>6134.8266805931207</v>
      </c>
      <c r="C444">
        <f>SAFADModel_final_000028[[#This Row],[Whole Building:Facility Total Electric Demand Power '[W'](Hourly) ]]/1000</f>
        <v>6.1348266805931209</v>
      </c>
    </row>
    <row r="445" spans="1:3" x14ac:dyDescent="0.25">
      <c r="A445" s="9" t="s">
        <v>348</v>
      </c>
      <c r="B445" s="12">
        <v>6156.4353818840436</v>
      </c>
      <c r="C445">
        <f>SAFADModel_final_000028[[#This Row],[Whole Building:Facility Total Electric Demand Power '[W'](Hourly) ]]/1000</f>
        <v>6.1564353818840436</v>
      </c>
    </row>
    <row r="446" spans="1:3" x14ac:dyDescent="0.25">
      <c r="A446" s="9" t="s">
        <v>349</v>
      </c>
      <c r="B446" s="12">
        <v>6169.6002841426634</v>
      </c>
      <c r="C446">
        <f>SAFADModel_final_000028[[#This Row],[Whole Building:Facility Total Electric Demand Power '[W'](Hourly) ]]/1000</f>
        <v>6.1696002841426631</v>
      </c>
    </row>
    <row r="447" spans="1:3" x14ac:dyDescent="0.25">
      <c r="A447" s="9" t="s">
        <v>350</v>
      </c>
      <c r="B447" s="12">
        <v>6175.0977065288644</v>
      </c>
      <c r="C447">
        <f>SAFADModel_final_000028[[#This Row],[Whole Building:Facility Total Electric Demand Power '[W'](Hourly) ]]/1000</f>
        <v>6.1750977065288648</v>
      </c>
    </row>
    <row r="448" spans="1:3" x14ac:dyDescent="0.25">
      <c r="A448" s="9" t="s">
        <v>351</v>
      </c>
      <c r="B448" s="12">
        <v>6168.0628267464335</v>
      </c>
      <c r="C448">
        <f>SAFADModel_final_000028[[#This Row],[Whole Building:Facility Total Electric Demand Power '[W'](Hourly) ]]/1000</f>
        <v>6.1680628267464339</v>
      </c>
    </row>
    <row r="449" spans="1:3" x14ac:dyDescent="0.25">
      <c r="A449" s="9" t="s">
        <v>352</v>
      </c>
      <c r="B449" s="12">
        <v>6154.9352719584203</v>
      </c>
      <c r="C449">
        <f>SAFADModel_final_000028[[#This Row],[Whole Building:Facility Total Electric Demand Power '[W'](Hourly) ]]/1000</f>
        <v>6.1549352719584203</v>
      </c>
    </row>
    <row r="450" spans="1:3" x14ac:dyDescent="0.25">
      <c r="A450" s="9" t="s">
        <v>353</v>
      </c>
      <c r="B450" s="12">
        <v>6138.3088988714617</v>
      </c>
      <c r="C450">
        <f>SAFADModel_final_000028[[#This Row],[Whole Building:Facility Total Electric Demand Power '[W'](Hourly) ]]/1000</f>
        <v>6.138308898871462</v>
      </c>
    </row>
    <row r="451" spans="1:3" x14ac:dyDescent="0.25">
      <c r="A451" s="9" t="s">
        <v>354</v>
      </c>
      <c r="B451" s="12">
        <v>6115.1860471124774</v>
      </c>
      <c r="C451">
        <f>SAFADModel_final_000028[[#This Row],[Whole Building:Facility Total Electric Demand Power '[W'](Hourly) ]]/1000</f>
        <v>6.115186047112477</v>
      </c>
    </row>
    <row r="452" spans="1:3" x14ac:dyDescent="0.25">
      <c r="A452" s="9" t="s">
        <v>355</v>
      </c>
      <c r="B452" s="12">
        <v>6081.3415473507339</v>
      </c>
      <c r="C452">
        <f>SAFADModel_final_000028[[#This Row],[Whole Building:Facility Total Electric Demand Power '[W'](Hourly) ]]/1000</f>
        <v>6.0813415473507337</v>
      </c>
    </row>
    <row r="453" spans="1:3" x14ac:dyDescent="0.25">
      <c r="A453" s="9" t="s">
        <v>356</v>
      </c>
      <c r="B453" s="12">
        <v>6039.6877490771258</v>
      </c>
      <c r="C453">
        <f>SAFADModel_final_000028[[#This Row],[Whole Building:Facility Total Electric Demand Power '[W'](Hourly) ]]/1000</f>
        <v>6.0396877490771255</v>
      </c>
    </row>
    <row r="454" spans="1:3" x14ac:dyDescent="0.25">
      <c r="A454" s="9" t="s">
        <v>357</v>
      </c>
      <c r="B454" s="12">
        <v>6006.6566492014417</v>
      </c>
      <c r="C454">
        <f>SAFADModel_final_000028[[#This Row],[Whole Building:Facility Total Electric Demand Power '[W'](Hourly) ]]/1000</f>
        <v>6.0066566492014415</v>
      </c>
    </row>
    <row r="455" spans="1:3" x14ac:dyDescent="0.25">
      <c r="A455" s="9" t="s">
        <v>358</v>
      </c>
      <c r="B455" s="12">
        <v>5969.5298188707966</v>
      </c>
      <c r="C455">
        <f>SAFADModel_final_000028[[#This Row],[Whole Building:Facility Total Electric Demand Power '[W'](Hourly) ]]/1000</f>
        <v>5.9695298188707966</v>
      </c>
    </row>
    <row r="456" spans="1:3" x14ac:dyDescent="0.25">
      <c r="A456" s="9" t="s">
        <v>359</v>
      </c>
      <c r="B456" s="12">
        <v>5928.0064067572093</v>
      </c>
      <c r="C456">
        <f>SAFADModel_final_000028[[#This Row],[Whole Building:Facility Total Electric Demand Power '[W'](Hourly) ]]/1000</f>
        <v>5.9280064067572091</v>
      </c>
    </row>
    <row r="457" spans="1:3" x14ac:dyDescent="0.25">
      <c r="A457" s="9" t="s">
        <v>360</v>
      </c>
      <c r="B457" s="12">
        <v>5894.3667323395703</v>
      </c>
      <c r="C457">
        <f>SAFADModel_final_000028[[#This Row],[Whole Building:Facility Total Electric Demand Power '[W'](Hourly) ]]/1000</f>
        <v>5.8943667323395701</v>
      </c>
    </row>
    <row r="458" spans="1:3" x14ac:dyDescent="0.25">
      <c r="A458" s="9" t="s">
        <v>629</v>
      </c>
      <c r="B458" s="12">
        <v>5898.909152846958</v>
      </c>
      <c r="C458">
        <f>SAFADModel_final_000028[[#This Row],[Whole Building:Facility Total Electric Demand Power '[W'](Hourly) ]]/1000</f>
        <v>5.8989091528469579</v>
      </c>
    </row>
    <row r="459" spans="1:3" x14ac:dyDescent="0.25">
      <c r="A459" s="9" t="s">
        <v>630</v>
      </c>
      <c r="B459" s="12">
        <v>5916.6720235504226</v>
      </c>
      <c r="C459">
        <f>SAFADModel_final_000028[[#This Row],[Whole Building:Facility Total Electric Demand Power '[W'](Hourly) ]]/1000</f>
        <v>5.9166720235504222</v>
      </c>
    </row>
    <row r="460" spans="1:3" x14ac:dyDescent="0.25">
      <c r="A460" s="9" t="s">
        <v>631</v>
      </c>
      <c r="B460" s="12">
        <v>5920.169288049713</v>
      </c>
      <c r="C460">
        <f>SAFADModel_final_000028[[#This Row],[Whole Building:Facility Total Electric Demand Power '[W'](Hourly) ]]/1000</f>
        <v>5.9201692880497134</v>
      </c>
    </row>
    <row r="461" spans="1:3" x14ac:dyDescent="0.25">
      <c r="A461" s="9" t="s">
        <v>632</v>
      </c>
      <c r="B461" s="12">
        <v>5888.8749370265259</v>
      </c>
      <c r="C461">
        <f>SAFADModel_final_000028[[#This Row],[Whole Building:Facility Total Electric Demand Power '[W'](Hourly) ]]/1000</f>
        <v>5.8888749370265261</v>
      </c>
    </row>
    <row r="462" spans="1:3" x14ac:dyDescent="0.25">
      <c r="A462" s="9" t="s">
        <v>633</v>
      </c>
      <c r="B462" s="12">
        <v>5844.9854391401232</v>
      </c>
      <c r="C462">
        <f>SAFADModel_final_000028[[#This Row],[Whole Building:Facility Total Electric Demand Power '[W'](Hourly) ]]/1000</f>
        <v>5.8449854391401228</v>
      </c>
    </row>
    <row r="463" spans="1:3" x14ac:dyDescent="0.25">
      <c r="A463" s="9" t="s">
        <v>634</v>
      </c>
      <c r="B463" s="12">
        <v>5837.7804599667988</v>
      </c>
      <c r="C463">
        <f>SAFADModel_final_000028[[#This Row],[Whole Building:Facility Total Electric Demand Power '[W'](Hourly) ]]/1000</f>
        <v>5.8377804599667993</v>
      </c>
    </row>
    <row r="464" spans="1:3" x14ac:dyDescent="0.25">
      <c r="A464" s="9" t="s">
        <v>635</v>
      </c>
      <c r="B464" s="12">
        <v>5898.8497109612317</v>
      </c>
      <c r="C464">
        <f>SAFADModel_final_000028[[#This Row],[Whole Building:Facility Total Electric Demand Power '[W'](Hourly) ]]/1000</f>
        <v>5.8988497109612315</v>
      </c>
    </row>
    <row r="465" spans="1:3" x14ac:dyDescent="0.25">
      <c r="A465" s="9" t="s">
        <v>636</v>
      </c>
      <c r="B465" s="12">
        <v>5979.8348827573427</v>
      </c>
      <c r="C465">
        <f>SAFADModel_final_000028[[#This Row],[Whole Building:Facility Total Electric Demand Power '[W'](Hourly) ]]/1000</f>
        <v>5.9798348827573431</v>
      </c>
    </row>
    <row r="466" spans="1:3" x14ac:dyDescent="0.25">
      <c r="A466" s="9" t="s">
        <v>637</v>
      </c>
      <c r="B466" s="12">
        <v>6043.9337289319155</v>
      </c>
      <c r="C466">
        <f>SAFADModel_final_000028[[#This Row],[Whole Building:Facility Total Electric Demand Power '[W'](Hourly) ]]/1000</f>
        <v>6.0439337289319157</v>
      </c>
    </row>
    <row r="467" spans="1:3" x14ac:dyDescent="0.25">
      <c r="A467" s="9" t="s">
        <v>638</v>
      </c>
      <c r="B467" s="12">
        <v>6085.4397125002033</v>
      </c>
      <c r="C467">
        <f>SAFADModel_final_000028[[#This Row],[Whole Building:Facility Total Electric Demand Power '[W'](Hourly) ]]/1000</f>
        <v>6.0854397125002029</v>
      </c>
    </row>
    <row r="468" spans="1:3" x14ac:dyDescent="0.25">
      <c r="A468" s="9" t="s">
        <v>639</v>
      </c>
      <c r="B468" s="12">
        <v>6116.1965026448997</v>
      </c>
      <c r="C468">
        <f>SAFADModel_final_000028[[#This Row],[Whole Building:Facility Total Electric Demand Power '[W'](Hourly) ]]/1000</f>
        <v>6.1161965026448994</v>
      </c>
    </row>
    <row r="469" spans="1:3" x14ac:dyDescent="0.25">
      <c r="A469" s="9" t="s">
        <v>640</v>
      </c>
      <c r="B469" s="12">
        <v>6145.7716843463813</v>
      </c>
      <c r="C469">
        <f>SAFADModel_final_000028[[#This Row],[Whole Building:Facility Total Electric Demand Power '[W'](Hourly) ]]/1000</f>
        <v>6.1457716843463812</v>
      </c>
    </row>
    <row r="470" spans="1:3" x14ac:dyDescent="0.25">
      <c r="A470" s="9" t="s">
        <v>641</v>
      </c>
      <c r="B470" s="12">
        <v>6171.6536354679311</v>
      </c>
      <c r="C470">
        <f>SAFADModel_final_000028[[#This Row],[Whole Building:Facility Total Electric Demand Power '[W'](Hourly) ]]/1000</f>
        <v>6.1716536354679308</v>
      </c>
    </row>
    <row r="471" spans="1:3" x14ac:dyDescent="0.25">
      <c r="A471" s="9" t="s">
        <v>642</v>
      </c>
      <c r="B471" s="12">
        <v>6184.962675486192</v>
      </c>
      <c r="C471">
        <f>SAFADModel_final_000028[[#This Row],[Whole Building:Facility Total Electric Demand Power '[W'](Hourly) ]]/1000</f>
        <v>6.1849626754861919</v>
      </c>
    </row>
    <row r="472" spans="1:3" x14ac:dyDescent="0.25">
      <c r="A472" s="9" t="s">
        <v>643</v>
      </c>
      <c r="B472" s="12">
        <v>6179.5196595647767</v>
      </c>
      <c r="C472">
        <f>SAFADModel_final_000028[[#This Row],[Whole Building:Facility Total Electric Demand Power '[W'](Hourly) ]]/1000</f>
        <v>6.179519659564777</v>
      </c>
    </row>
    <row r="473" spans="1:3" x14ac:dyDescent="0.25">
      <c r="A473" s="9" t="s">
        <v>644</v>
      </c>
      <c r="B473" s="12">
        <v>6156.4686246878564</v>
      </c>
      <c r="C473">
        <f>SAFADModel_final_000028[[#This Row],[Whole Building:Facility Total Electric Demand Power '[W'](Hourly) ]]/1000</f>
        <v>6.1564686246878564</v>
      </c>
    </row>
    <row r="474" spans="1:3" x14ac:dyDescent="0.25">
      <c r="A474" s="9" t="s">
        <v>645</v>
      </c>
      <c r="B474" s="12">
        <v>6128.9856520290487</v>
      </c>
      <c r="C474">
        <f>SAFADModel_final_000028[[#This Row],[Whole Building:Facility Total Electric Demand Power '[W'](Hourly) ]]/1000</f>
        <v>6.1289856520290487</v>
      </c>
    </row>
    <row r="475" spans="1:3" x14ac:dyDescent="0.25">
      <c r="A475" s="9" t="s">
        <v>646</v>
      </c>
      <c r="B475" s="12">
        <v>6104.7296343656244</v>
      </c>
      <c r="C475">
        <f>SAFADModel_final_000028[[#This Row],[Whole Building:Facility Total Electric Demand Power '[W'](Hourly) ]]/1000</f>
        <v>6.1047296343656248</v>
      </c>
    </row>
    <row r="476" spans="1:3" x14ac:dyDescent="0.25">
      <c r="A476" s="9" t="s">
        <v>647</v>
      </c>
      <c r="B476" s="12">
        <v>6084.3173410919999</v>
      </c>
      <c r="C476">
        <f>SAFADModel_final_000028[[#This Row],[Whole Building:Facility Total Electric Demand Power '[W'](Hourly) ]]/1000</f>
        <v>6.0843173410919995</v>
      </c>
    </row>
    <row r="477" spans="1:3" x14ac:dyDescent="0.25">
      <c r="A477" s="9" t="s">
        <v>648</v>
      </c>
      <c r="B477" s="12">
        <v>6070.9506742456333</v>
      </c>
      <c r="C477">
        <f>SAFADModel_final_000028[[#This Row],[Whole Building:Facility Total Electric Demand Power '[W'](Hourly) ]]/1000</f>
        <v>6.0709506742456334</v>
      </c>
    </row>
    <row r="478" spans="1:3" x14ac:dyDescent="0.25">
      <c r="A478" s="9" t="s">
        <v>649</v>
      </c>
      <c r="B478" s="12">
        <v>6058.5718798516327</v>
      </c>
      <c r="C478">
        <f>SAFADModel_final_000028[[#This Row],[Whole Building:Facility Total Electric Demand Power '[W'](Hourly) ]]/1000</f>
        <v>6.058571879851633</v>
      </c>
    </row>
    <row r="479" spans="1:3" x14ac:dyDescent="0.25">
      <c r="A479" s="9" t="s">
        <v>650</v>
      </c>
      <c r="B479" s="12">
        <v>6048.0320215859401</v>
      </c>
      <c r="C479">
        <f>SAFADModel_final_000028[[#This Row],[Whole Building:Facility Total Electric Demand Power '[W'](Hourly) ]]/1000</f>
        <v>6.0480320215859402</v>
      </c>
    </row>
    <row r="480" spans="1:3" x14ac:dyDescent="0.25">
      <c r="A480" s="9" t="s">
        <v>651</v>
      </c>
      <c r="B480" s="12">
        <v>6035.6386283698894</v>
      </c>
      <c r="C480">
        <f>SAFADModel_final_000028[[#This Row],[Whole Building:Facility Total Electric Demand Power '[W'](Hourly) ]]/1000</f>
        <v>6.0356386283698891</v>
      </c>
    </row>
    <row r="481" spans="1:3" x14ac:dyDescent="0.25">
      <c r="A481" s="9" t="s">
        <v>652</v>
      </c>
      <c r="B481" s="12">
        <v>6011.8375215787819</v>
      </c>
      <c r="C481">
        <f>SAFADModel_final_000028[[#This Row],[Whole Building:Facility Total Electric Demand Power '[W'](Hourly) ]]/1000</f>
        <v>6.0118375215787818</v>
      </c>
    </row>
    <row r="482" spans="1:3" x14ac:dyDescent="0.25">
      <c r="A482" s="9" t="s">
        <v>653</v>
      </c>
      <c r="B482" s="12">
        <v>5980.2402407735435</v>
      </c>
      <c r="C482">
        <f>SAFADModel_final_000028[[#This Row],[Whole Building:Facility Total Electric Demand Power '[W'](Hourly) ]]/1000</f>
        <v>5.9802402407735435</v>
      </c>
    </row>
    <row r="483" spans="1:3" x14ac:dyDescent="0.25">
      <c r="A483" s="9" t="s">
        <v>654</v>
      </c>
      <c r="B483" s="12">
        <v>5947.4967981538939</v>
      </c>
      <c r="C483">
        <f>SAFADModel_final_000028[[#This Row],[Whole Building:Facility Total Electric Demand Power '[W'](Hourly) ]]/1000</f>
        <v>5.9474967981538942</v>
      </c>
    </row>
    <row r="484" spans="1:3" x14ac:dyDescent="0.25">
      <c r="A484" s="9" t="s">
        <v>655</v>
      </c>
      <c r="B484" s="12">
        <v>5922.7762429330178</v>
      </c>
      <c r="C484">
        <f>SAFADModel_final_000028[[#This Row],[Whole Building:Facility Total Electric Demand Power '[W'](Hourly) ]]/1000</f>
        <v>5.9227762429330175</v>
      </c>
    </row>
    <row r="485" spans="1:3" x14ac:dyDescent="0.25">
      <c r="A485" s="9" t="s">
        <v>656</v>
      </c>
      <c r="B485" s="12">
        <v>5913.4402485602841</v>
      </c>
      <c r="C485">
        <f>SAFADModel_final_000028[[#This Row],[Whole Building:Facility Total Electric Demand Power '[W'](Hourly) ]]/1000</f>
        <v>5.9134402485602839</v>
      </c>
    </row>
    <row r="486" spans="1:3" x14ac:dyDescent="0.25">
      <c r="A486" s="9" t="s">
        <v>657</v>
      </c>
      <c r="B486" s="12">
        <v>5908.4544597494832</v>
      </c>
      <c r="C486">
        <f>SAFADModel_final_000028[[#This Row],[Whole Building:Facility Total Electric Demand Power '[W'](Hourly) ]]/1000</f>
        <v>5.9084544597494837</v>
      </c>
    </row>
    <row r="487" spans="1:3" x14ac:dyDescent="0.25">
      <c r="A487" s="9" t="s">
        <v>658</v>
      </c>
      <c r="B487" s="12">
        <v>5916.7427662129667</v>
      </c>
      <c r="C487">
        <f>SAFADModel_final_000028[[#This Row],[Whole Building:Facility Total Electric Demand Power '[W'](Hourly) ]]/1000</f>
        <v>5.916742766212967</v>
      </c>
    </row>
    <row r="488" spans="1:3" x14ac:dyDescent="0.25">
      <c r="A488" s="9" t="s">
        <v>659</v>
      </c>
      <c r="B488" s="12">
        <v>5944.8265901340792</v>
      </c>
      <c r="C488">
        <f>SAFADModel_final_000028[[#This Row],[Whole Building:Facility Total Electric Demand Power '[W'](Hourly) ]]/1000</f>
        <v>5.9448265901340793</v>
      </c>
    </row>
    <row r="489" spans="1:3" x14ac:dyDescent="0.25">
      <c r="A489" s="9" t="s">
        <v>660</v>
      </c>
      <c r="B489" s="12">
        <v>5985.0056082265119</v>
      </c>
      <c r="C489">
        <f>SAFADModel_final_000028[[#This Row],[Whole Building:Facility Total Electric Demand Power '[W'](Hourly) ]]/1000</f>
        <v>5.985005608226512</v>
      </c>
    </row>
    <row r="490" spans="1:3" x14ac:dyDescent="0.25">
      <c r="A490" s="9" t="s">
        <v>661</v>
      </c>
      <c r="B490" s="12">
        <v>6029.2381437312679</v>
      </c>
      <c r="C490">
        <f>SAFADModel_final_000028[[#This Row],[Whole Building:Facility Total Electric Demand Power '[W'](Hourly) ]]/1000</f>
        <v>6.0292381437312681</v>
      </c>
    </row>
    <row r="491" spans="1:3" x14ac:dyDescent="0.25">
      <c r="A491" s="9" t="s">
        <v>662</v>
      </c>
      <c r="B491" s="12">
        <v>6074.5012760324498</v>
      </c>
      <c r="C491">
        <f>SAFADModel_final_000028[[#This Row],[Whole Building:Facility Total Electric Demand Power '[W'](Hourly) ]]/1000</f>
        <v>6.0745012760324499</v>
      </c>
    </row>
    <row r="492" spans="1:3" x14ac:dyDescent="0.25">
      <c r="A492" s="9" t="s">
        <v>663</v>
      </c>
      <c r="B492" s="12">
        <v>6113.1834823387944</v>
      </c>
      <c r="C492">
        <f>SAFADModel_final_000028[[#This Row],[Whole Building:Facility Total Electric Demand Power '[W'](Hourly) ]]/1000</f>
        <v>6.1131834823387941</v>
      </c>
    </row>
    <row r="493" spans="1:3" x14ac:dyDescent="0.25">
      <c r="A493" s="9" t="s">
        <v>664</v>
      </c>
      <c r="B493" s="12">
        <v>6144.5550861458187</v>
      </c>
      <c r="C493">
        <f>SAFADModel_final_000028[[#This Row],[Whole Building:Facility Total Electric Demand Power '[W'](Hourly) ]]/1000</f>
        <v>6.1445550861458189</v>
      </c>
    </row>
    <row r="494" spans="1:3" x14ac:dyDescent="0.25">
      <c r="A494" s="9" t="s">
        <v>665</v>
      </c>
      <c r="B494" s="12">
        <v>6170.6975522088078</v>
      </c>
      <c r="C494">
        <f>SAFADModel_final_000028[[#This Row],[Whole Building:Facility Total Electric Demand Power '[W'](Hourly) ]]/1000</f>
        <v>6.1706975522088081</v>
      </c>
    </row>
    <row r="495" spans="1:3" x14ac:dyDescent="0.25">
      <c r="A495" s="9" t="s">
        <v>666</v>
      </c>
      <c r="B495" s="12">
        <v>6183.9501146836219</v>
      </c>
      <c r="C495">
        <f>SAFADModel_final_000028[[#This Row],[Whole Building:Facility Total Electric Demand Power '[W'](Hourly) ]]/1000</f>
        <v>6.183950114683622</v>
      </c>
    </row>
    <row r="496" spans="1:3" x14ac:dyDescent="0.25">
      <c r="A496" s="9" t="s">
        <v>667</v>
      </c>
      <c r="B496" s="12">
        <v>6182.1041066479711</v>
      </c>
      <c r="C496">
        <f>SAFADModel_final_000028[[#This Row],[Whole Building:Facility Total Electric Demand Power '[W'](Hourly) ]]/1000</f>
        <v>6.1821041066479712</v>
      </c>
    </row>
    <row r="497" spans="1:3" x14ac:dyDescent="0.25">
      <c r="A497" s="9" t="s">
        <v>668</v>
      </c>
      <c r="B497" s="12">
        <v>6170.3031136344662</v>
      </c>
      <c r="C497">
        <f>SAFADModel_final_000028[[#This Row],[Whole Building:Facility Total Electric Demand Power '[W'](Hourly) ]]/1000</f>
        <v>6.1703031136344659</v>
      </c>
    </row>
    <row r="498" spans="1:3" x14ac:dyDescent="0.25">
      <c r="A498" s="9" t="s">
        <v>669</v>
      </c>
      <c r="B498" s="12">
        <v>6151.613837544227</v>
      </c>
      <c r="C498">
        <f>SAFADModel_final_000028[[#This Row],[Whole Building:Facility Total Electric Demand Power '[W'](Hourly) ]]/1000</f>
        <v>6.1516138375442271</v>
      </c>
    </row>
    <row r="499" spans="1:3" x14ac:dyDescent="0.25">
      <c r="A499" s="9" t="s">
        <v>670</v>
      </c>
      <c r="B499" s="12">
        <v>6126.2192962896088</v>
      </c>
      <c r="C499">
        <f>SAFADModel_final_000028[[#This Row],[Whole Building:Facility Total Electric Demand Power '[W'](Hourly) ]]/1000</f>
        <v>6.1262192962896087</v>
      </c>
    </row>
    <row r="500" spans="1:3" x14ac:dyDescent="0.25">
      <c r="A500" s="9" t="s">
        <v>671</v>
      </c>
      <c r="B500" s="12">
        <v>6095.2109986750329</v>
      </c>
      <c r="C500">
        <f>SAFADModel_final_000028[[#This Row],[Whole Building:Facility Total Electric Demand Power '[W'](Hourly) ]]/1000</f>
        <v>6.0952109986750331</v>
      </c>
    </row>
    <row r="501" spans="1:3" x14ac:dyDescent="0.25">
      <c r="A501" s="9" t="s">
        <v>672</v>
      </c>
      <c r="B501" s="12">
        <v>6065.6290184546524</v>
      </c>
      <c r="C501">
        <f>SAFADModel_final_000028[[#This Row],[Whole Building:Facility Total Electric Demand Power '[W'](Hourly) ]]/1000</f>
        <v>6.0656290184546524</v>
      </c>
    </row>
    <row r="502" spans="1:3" x14ac:dyDescent="0.25">
      <c r="A502" s="9" t="s">
        <v>673</v>
      </c>
      <c r="B502" s="12">
        <v>6040.31789478064</v>
      </c>
      <c r="C502">
        <f>SAFADModel_final_000028[[#This Row],[Whole Building:Facility Total Electric Demand Power '[W'](Hourly) ]]/1000</f>
        <v>6.0403178947806397</v>
      </c>
    </row>
    <row r="503" spans="1:3" x14ac:dyDescent="0.25">
      <c r="A503" s="9" t="s">
        <v>674</v>
      </c>
      <c r="B503" s="12">
        <v>6014.0050532444766</v>
      </c>
      <c r="C503">
        <f>SAFADModel_final_000028[[#This Row],[Whole Building:Facility Total Electric Demand Power '[W'](Hourly) ]]/1000</f>
        <v>6.0140050532444764</v>
      </c>
    </row>
    <row r="504" spans="1:3" x14ac:dyDescent="0.25">
      <c r="A504" s="9" t="s">
        <v>675</v>
      </c>
      <c r="B504" s="12">
        <v>5985.134569584402</v>
      </c>
      <c r="C504">
        <f>SAFADModel_final_000028[[#This Row],[Whole Building:Facility Total Electric Demand Power '[W'](Hourly) ]]/1000</f>
        <v>5.9851345695844023</v>
      </c>
    </row>
    <row r="505" spans="1:3" x14ac:dyDescent="0.25">
      <c r="A505" s="9" t="s">
        <v>676</v>
      </c>
      <c r="B505" s="12">
        <v>5953.406060920347</v>
      </c>
      <c r="C505">
        <f>SAFADModel_final_000028[[#This Row],[Whole Building:Facility Total Electric Demand Power '[W'](Hourly) ]]/1000</f>
        <v>5.9534060609203472</v>
      </c>
    </row>
    <row r="506" spans="1:3" x14ac:dyDescent="0.25">
      <c r="A506" s="9" t="s">
        <v>361</v>
      </c>
      <c r="B506" s="12">
        <v>4827.3280244293519</v>
      </c>
      <c r="C506">
        <f>SAFADModel_final_000028[[#This Row],[Whole Building:Facility Total Electric Demand Power '[W'](Hourly) ]]/1000</f>
        <v>4.8273280244293515</v>
      </c>
    </row>
    <row r="507" spans="1:3" x14ac:dyDescent="0.25">
      <c r="A507" s="9" t="s">
        <v>362</v>
      </c>
      <c r="B507" s="12">
        <v>5154.9382132507371</v>
      </c>
      <c r="C507">
        <f>SAFADModel_final_000028[[#This Row],[Whole Building:Facility Total Electric Demand Power '[W'](Hourly) ]]/1000</f>
        <v>5.1549382132507375</v>
      </c>
    </row>
    <row r="508" spans="1:3" x14ac:dyDescent="0.25">
      <c r="A508" s="9" t="s">
        <v>363</v>
      </c>
      <c r="B508" s="12">
        <v>5169.4644180225569</v>
      </c>
      <c r="C508">
        <f>SAFADModel_final_000028[[#This Row],[Whole Building:Facility Total Electric Demand Power '[W'](Hourly) ]]/1000</f>
        <v>5.1694644180225566</v>
      </c>
    </row>
    <row r="509" spans="1:3" x14ac:dyDescent="0.25">
      <c r="A509" s="9" t="s">
        <v>364</v>
      </c>
      <c r="B509" s="12">
        <v>5165.1889664569826</v>
      </c>
      <c r="C509">
        <f>SAFADModel_final_000028[[#This Row],[Whole Building:Facility Total Electric Demand Power '[W'](Hourly) ]]/1000</f>
        <v>5.1651889664569826</v>
      </c>
    </row>
    <row r="510" spans="1:3" x14ac:dyDescent="0.25">
      <c r="A510" s="9" t="s">
        <v>365</v>
      </c>
      <c r="B510" s="12">
        <v>5152.9145429560003</v>
      </c>
      <c r="C510">
        <f>SAFADModel_final_000028[[#This Row],[Whole Building:Facility Total Electric Demand Power '[W'](Hourly) ]]/1000</f>
        <v>5.1529145429560002</v>
      </c>
    </row>
    <row r="511" spans="1:3" x14ac:dyDescent="0.25">
      <c r="A511" s="9" t="s">
        <v>366</v>
      </c>
      <c r="B511" s="12">
        <v>5213.7752456516691</v>
      </c>
      <c r="C511">
        <f>SAFADModel_final_000028[[#This Row],[Whole Building:Facility Total Electric Demand Power '[W'](Hourly) ]]/1000</f>
        <v>5.2137752456516688</v>
      </c>
    </row>
    <row r="512" spans="1:3" x14ac:dyDescent="0.25">
      <c r="A512" s="9" t="s">
        <v>367</v>
      </c>
      <c r="B512" s="12">
        <v>5352.682745214337</v>
      </c>
      <c r="C512">
        <f>SAFADModel_final_000028[[#This Row],[Whole Building:Facility Total Electric Demand Power '[W'](Hourly) ]]/1000</f>
        <v>5.3526827452143371</v>
      </c>
    </row>
    <row r="513" spans="1:3" x14ac:dyDescent="0.25">
      <c r="A513" s="9" t="s">
        <v>368</v>
      </c>
      <c r="B513" s="12">
        <v>22378.583696370482</v>
      </c>
      <c r="C513">
        <f>SAFADModel_final_000028[[#This Row],[Whole Building:Facility Total Electric Demand Power '[W'](Hourly) ]]/1000</f>
        <v>22.378583696370484</v>
      </c>
    </row>
    <row r="514" spans="1:3" x14ac:dyDescent="0.25">
      <c r="A514" s="9" t="s">
        <v>369</v>
      </c>
      <c r="B514" s="12">
        <v>67515.488291251575</v>
      </c>
      <c r="C514">
        <f>SAFADModel_final_000028[[#This Row],[Whole Building:Facility Total Electric Demand Power '[W'](Hourly) ]]/1000</f>
        <v>67.515488291251572</v>
      </c>
    </row>
    <row r="515" spans="1:3" x14ac:dyDescent="0.25">
      <c r="A515" s="9" t="s">
        <v>370</v>
      </c>
      <c r="B515" s="12">
        <v>94131.384090251639</v>
      </c>
      <c r="C515">
        <f>SAFADModel_final_000028[[#This Row],[Whole Building:Facility Total Electric Demand Power '[W'](Hourly) ]]/1000</f>
        <v>94.131384090251643</v>
      </c>
    </row>
    <row r="516" spans="1:3" x14ac:dyDescent="0.25">
      <c r="A516" s="9" t="s">
        <v>371</v>
      </c>
      <c r="B516" s="12">
        <v>89051.296928256794</v>
      </c>
      <c r="C516">
        <f>SAFADModel_final_000028[[#This Row],[Whole Building:Facility Total Electric Demand Power '[W'](Hourly) ]]/1000</f>
        <v>89.051296928256789</v>
      </c>
    </row>
    <row r="517" spans="1:3" x14ac:dyDescent="0.25">
      <c r="A517" s="9" t="s">
        <v>372</v>
      </c>
      <c r="B517" s="12">
        <v>111266.65442754608</v>
      </c>
      <c r="C517">
        <f>SAFADModel_final_000028[[#This Row],[Whole Building:Facility Total Electric Demand Power '[W'](Hourly) ]]/1000</f>
        <v>111.26665442754607</v>
      </c>
    </row>
    <row r="518" spans="1:3" x14ac:dyDescent="0.25">
      <c r="A518" s="9" t="s">
        <v>373</v>
      </c>
      <c r="B518" s="12">
        <v>107038.4410659119</v>
      </c>
      <c r="C518">
        <f>SAFADModel_final_000028[[#This Row],[Whole Building:Facility Total Electric Demand Power '[W'](Hourly) ]]/1000</f>
        <v>107.0384410659119</v>
      </c>
    </row>
    <row r="519" spans="1:3" x14ac:dyDescent="0.25">
      <c r="A519" s="9" t="s">
        <v>374</v>
      </c>
      <c r="B519" s="12">
        <v>119742.43917027563</v>
      </c>
      <c r="C519">
        <f>SAFADModel_final_000028[[#This Row],[Whole Building:Facility Total Electric Demand Power '[W'](Hourly) ]]/1000</f>
        <v>119.74243917027563</v>
      </c>
    </row>
    <row r="520" spans="1:3" x14ac:dyDescent="0.25">
      <c r="A520" s="9" t="s">
        <v>375</v>
      </c>
      <c r="B520" s="12">
        <v>128311.22619973174</v>
      </c>
      <c r="C520">
        <f>SAFADModel_final_000028[[#This Row],[Whole Building:Facility Total Electric Demand Power '[W'](Hourly) ]]/1000</f>
        <v>128.31122619973175</v>
      </c>
    </row>
    <row r="521" spans="1:3" x14ac:dyDescent="0.25">
      <c r="A521" s="9" t="s">
        <v>376</v>
      </c>
      <c r="B521" s="12">
        <v>117842.94349206563</v>
      </c>
      <c r="C521">
        <f>SAFADModel_final_000028[[#This Row],[Whole Building:Facility Total Electric Demand Power '[W'](Hourly) ]]/1000</f>
        <v>117.84294349206563</v>
      </c>
    </row>
    <row r="522" spans="1:3" x14ac:dyDescent="0.25">
      <c r="A522" s="9" t="s">
        <v>377</v>
      </c>
      <c r="B522" s="12">
        <v>103765.3905608194</v>
      </c>
      <c r="C522">
        <f>SAFADModel_final_000028[[#This Row],[Whole Building:Facility Total Electric Demand Power '[W'](Hourly) ]]/1000</f>
        <v>103.7653905608194</v>
      </c>
    </row>
    <row r="523" spans="1:3" x14ac:dyDescent="0.25">
      <c r="A523" s="9" t="s">
        <v>378</v>
      </c>
      <c r="B523" s="12">
        <v>38758.923922170237</v>
      </c>
      <c r="C523">
        <f>SAFADModel_final_000028[[#This Row],[Whole Building:Facility Total Electric Demand Power '[W'](Hourly) ]]/1000</f>
        <v>38.75892392217024</v>
      </c>
    </row>
    <row r="524" spans="1:3" x14ac:dyDescent="0.25">
      <c r="A524" s="9" t="s">
        <v>379</v>
      </c>
      <c r="B524" s="12">
        <v>18924.555503330401</v>
      </c>
      <c r="C524">
        <f>SAFADModel_final_000028[[#This Row],[Whole Building:Facility Total Electric Demand Power '[W'](Hourly) ]]/1000</f>
        <v>18.924555503330399</v>
      </c>
    </row>
    <row r="525" spans="1:3" x14ac:dyDescent="0.25">
      <c r="A525" s="9" t="s">
        <v>380</v>
      </c>
      <c r="B525" s="12">
        <v>8305.3297971157735</v>
      </c>
      <c r="C525">
        <f>SAFADModel_final_000028[[#This Row],[Whole Building:Facility Total Electric Demand Power '[W'](Hourly) ]]/1000</f>
        <v>8.3053297971157729</v>
      </c>
    </row>
    <row r="526" spans="1:3" x14ac:dyDescent="0.25">
      <c r="A526" s="9" t="s">
        <v>381</v>
      </c>
      <c r="B526" s="12">
        <v>6414.4783550529801</v>
      </c>
      <c r="C526">
        <f>SAFADModel_final_000028[[#This Row],[Whole Building:Facility Total Electric Demand Power '[W'](Hourly) ]]/1000</f>
        <v>6.4144783550529798</v>
      </c>
    </row>
    <row r="527" spans="1:3" x14ac:dyDescent="0.25">
      <c r="A527" s="9" t="s">
        <v>382</v>
      </c>
      <c r="B527" s="12">
        <v>5972.0603511008421</v>
      </c>
      <c r="C527">
        <f>SAFADModel_final_000028[[#This Row],[Whole Building:Facility Total Electric Demand Power '[W'](Hourly) ]]/1000</f>
        <v>5.9720603511008425</v>
      </c>
    </row>
    <row r="528" spans="1:3" x14ac:dyDescent="0.25">
      <c r="A528" s="9" t="s">
        <v>383</v>
      </c>
      <c r="B528" s="12">
        <v>5948.8360620042577</v>
      </c>
      <c r="C528">
        <f>SAFADModel_final_000028[[#This Row],[Whole Building:Facility Total Electric Demand Power '[W'](Hourly) ]]/1000</f>
        <v>5.9488360620042577</v>
      </c>
    </row>
    <row r="529" spans="1:3" x14ac:dyDescent="0.25">
      <c r="A529" s="9" t="s">
        <v>384</v>
      </c>
      <c r="B529" s="12">
        <v>5936.4042933082083</v>
      </c>
      <c r="C529">
        <f>SAFADModel_final_000028[[#This Row],[Whole Building:Facility Total Electric Demand Power '[W'](Hourly) ]]/1000</f>
        <v>5.9364042933082084</v>
      </c>
    </row>
    <row r="530" spans="1:3" x14ac:dyDescent="0.25">
      <c r="A530" s="9" t="s">
        <v>385</v>
      </c>
      <c r="B530" s="12">
        <v>5190.3633953322797</v>
      </c>
      <c r="C530">
        <f>SAFADModel_final_000028[[#This Row],[Whole Building:Facility Total Electric Demand Power '[W'](Hourly) ]]/1000</f>
        <v>5.1903633953322794</v>
      </c>
    </row>
    <row r="531" spans="1:3" x14ac:dyDescent="0.25">
      <c r="A531" s="9" t="s">
        <v>386</v>
      </c>
      <c r="B531" s="12">
        <v>5424.2781025907771</v>
      </c>
      <c r="C531">
        <f>SAFADModel_final_000028[[#This Row],[Whole Building:Facility Total Electric Demand Power '[W'](Hourly) ]]/1000</f>
        <v>5.4242781025907769</v>
      </c>
    </row>
    <row r="532" spans="1:3" x14ac:dyDescent="0.25">
      <c r="A532" s="9" t="s">
        <v>387</v>
      </c>
      <c r="B532" s="12">
        <v>5363.8080318892999</v>
      </c>
      <c r="C532">
        <f>SAFADModel_final_000028[[#This Row],[Whole Building:Facility Total Electric Demand Power '[W'](Hourly) ]]/1000</f>
        <v>5.3638080318892998</v>
      </c>
    </row>
    <row r="533" spans="1:3" x14ac:dyDescent="0.25">
      <c r="A533" s="9" t="s">
        <v>388</v>
      </c>
      <c r="B533" s="12">
        <v>5235.6402363254838</v>
      </c>
      <c r="C533">
        <f>SAFADModel_final_000028[[#This Row],[Whole Building:Facility Total Electric Demand Power '[W'](Hourly) ]]/1000</f>
        <v>5.2356402363254837</v>
      </c>
    </row>
    <row r="534" spans="1:3" x14ac:dyDescent="0.25">
      <c r="A534" s="9" t="s">
        <v>389</v>
      </c>
      <c r="B534" s="12">
        <v>5105.6449915941994</v>
      </c>
      <c r="C534">
        <f>SAFADModel_final_000028[[#This Row],[Whole Building:Facility Total Electric Demand Power '[W'](Hourly) ]]/1000</f>
        <v>5.1056449915941995</v>
      </c>
    </row>
    <row r="535" spans="1:3" x14ac:dyDescent="0.25">
      <c r="A535" s="9" t="s">
        <v>390</v>
      </c>
      <c r="B535" s="12">
        <v>5104.7931892824927</v>
      </c>
      <c r="C535">
        <f>SAFADModel_final_000028[[#This Row],[Whole Building:Facility Total Electric Demand Power '[W'](Hourly) ]]/1000</f>
        <v>5.1047931892824927</v>
      </c>
    </row>
    <row r="536" spans="1:3" x14ac:dyDescent="0.25">
      <c r="A536" s="9" t="s">
        <v>391</v>
      </c>
      <c r="B536" s="12">
        <v>5277.0733761012189</v>
      </c>
      <c r="C536">
        <f>SAFADModel_final_000028[[#This Row],[Whole Building:Facility Total Electric Demand Power '[W'](Hourly) ]]/1000</f>
        <v>5.2770733761012192</v>
      </c>
    </row>
    <row r="537" spans="1:3" x14ac:dyDescent="0.25">
      <c r="A537" s="9" t="s">
        <v>392</v>
      </c>
      <c r="B537" s="12">
        <v>14793.436274266234</v>
      </c>
      <c r="C537">
        <f>SAFADModel_final_000028[[#This Row],[Whole Building:Facility Total Electric Demand Power '[W'](Hourly) ]]/1000</f>
        <v>14.793436274266234</v>
      </c>
    </row>
    <row r="538" spans="1:3" x14ac:dyDescent="0.25">
      <c r="A538" s="9" t="s">
        <v>393</v>
      </c>
      <c r="B538" s="12">
        <v>64958.902795579408</v>
      </c>
      <c r="C538">
        <f>SAFADModel_final_000028[[#This Row],[Whole Building:Facility Total Electric Demand Power '[W'](Hourly) ]]/1000</f>
        <v>64.958902795579405</v>
      </c>
    </row>
    <row r="539" spans="1:3" x14ac:dyDescent="0.25">
      <c r="A539" s="9" t="s">
        <v>394</v>
      </c>
      <c r="B539" s="12">
        <v>87616.777434089498</v>
      </c>
      <c r="C539">
        <f>SAFADModel_final_000028[[#This Row],[Whole Building:Facility Total Electric Demand Power '[W'](Hourly) ]]/1000</f>
        <v>87.616777434089499</v>
      </c>
    </row>
    <row r="540" spans="1:3" x14ac:dyDescent="0.25">
      <c r="A540" s="9" t="s">
        <v>395</v>
      </c>
      <c r="B540" s="12">
        <v>90701.841983877763</v>
      </c>
      <c r="C540">
        <f>SAFADModel_final_000028[[#This Row],[Whole Building:Facility Total Electric Demand Power '[W'](Hourly) ]]/1000</f>
        <v>90.701841983877756</v>
      </c>
    </row>
    <row r="541" spans="1:3" x14ac:dyDescent="0.25">
      <c r="A541" s="9" t="s">
        <v>396</v>
      </c>
      <c r="B541" s="12">
        <v>107863.62220888394</v>
      </c>
      <c r="C541">
        <f>SAFADModel_final_000028[[#This Row],[Whole Building:Facility Total Electric Demand Power '[W'](Hourly) ]]/1000</f>
        <v>107.86362220888394</v>
      </c>
    </row>
    <row r="542" spans="1:3" x14ac:dyDescent="0.25">
      <c r="A542" s="9" t="s">
        <v>397</v>
      </c>
      <c r="B542" s="12">
        <v>98557.481656157892</v>
      </c>
      <c r="C542">
        <f>SAFADModel_final_000028[[#This Row],[Whole Building:Facility Total Electric Demand Power '[W'](Hourly) ]]/1000</f>
        <v>98.55748165615789</v>
      </c>
    </row>
    <row r="543" spans="1:3" x14ac:dyDescent="0.25">
      <c r="A543" s="9" t="s">
        <v>398</v>
      </c>
      <c r="B543" s="12">
        <v>114280.17497359263</v>
      </c>
      <c r="C543">
        <f>SAFADModel_final_000028[[#This Row],[Whole Building:Facility Total Electric Demand Power '[W'](Hourly) ]]/1000</f>
        <v>114.28017497359262</v>
      </c>
    </row>
    <row r="544" spans="1:3" x14ac:dyDescent="0.25">
      <c r="A544" s="9" t="s">
        <v>399</v>
      </c>
      <c r="B544" s="12">
        <v>104311.0536765936</v>
      </c>
      <c r="C544">
        <f>SAFADModel_final_000028[[#This Row],[Whole Building:Facility Total Electric Demand Power '[W'](Hourly) ]]/1000</f>
        <v>104.3110536765936</v>
      </c>
    </row>
    <row r="545" spans="1:3" x14ac:dyDescent="0.25">
      <c r="A545" s="9" t="s">
        <v>400</v>
      </c>
      <c r="B545" s="12">
        <v>108778.23715877994</v>
      </c>
      <c r="C545">
        <f>SAFADModel_final_000028[[#This Row],[Whole Building:Facility Total Electric Demand Power '[W'](Hourly) ]]/1000</f>
        <v>108.77823715877994</v>
      </c>
    </row>
    <row r="546" spans="1:3" x14ac:dyDescent="0.25">
      <c r="A546" s="9" t="s">
        <v>401</v>
      </c>
      <c r="B546" s="12">
        <v>93299.756135223259</v>
      </c>
      <c r="C546">
        <f>SAFADModel_final_000028[[#This Row],[Whole Building:Facility Total Electric Demand Power '[W'](Hourly) ]]/1000</f>
        <v>93.299756135223262</v>
      </c>
    </row>
    <row r="547" spans="1:3" x14ac:dyDescent="0.25">
      <c r="A547" s="9" t="s">
        <v>402</v>
      </c>
      <c r="B547" s="12">
        <v>81465.053143745987</v>
      </c>
      <c r="C547">
        <f>SAFADModel_final_000028[[#This Row],[Whole Building:Facility Total Electric Demand Power '[W'](Hourly) ]]/1000</f>
        <v>81.46505314374599</v>
      </c>
    </row>
    <row r="548" spans="1:3" x14ac:dyDescent="0.25">
      <c r="A548" s="9" t="s">
        <v>403</v>
      </c>
      <c r="B548" s="12">
        <v>48495.705930028671</v>
      </c>
      <c r="C548">
        <f>SAFADModel_final_000028[[#This Row],[Whole Building:Facility Total Electric Demand Power '[W'](Hourly) ]]/1000</f>
        <v>48.49570593002867</v>
      </c>
    </row>
    <row r="549" spans="1:3" x14ac:dyDescent="0.25">
      <c r="A549" s="9" t="s">
        <v>404</v>
      </c>
      <c r="B549" s="12">
        <v>26832.236993746705</v>
      </c>
      <c r="C549">
        <f>SAFADModel_final_000028[[#This Row],[Whole Building:Facility Total Electric Demand Power '[W'](Hourly) ]]/1000</f>
        <v>26.832236993746704</v>
      </c>
    </row>
    <row r="550" spans="1:3" x14ac:dyDescent="0.25">
      <c r="A550" s="9" t="s">
        <v>405</v>
      </c>
      <c r="B550" s="12">
        <v>6380.5252115645199</v>
      </c>
      <c r="C550">
        <f>SAFADModel_final_000028[[#This Row],[Whole Building:Facility Total Electric Demand Power '[W'](Hourly) ]]/1000</f>
        <v>6.3805252115645201</v>
      </c>
    </row>
    <row r="551" spans="1:3" x14ac:dyDescent="0.25">
      <c r="A551" s="9" t="s">
        <v>406</v>
      </c>
      <c r="B551" s="12">
        <v>6108.7638363059814</v>
      </c>
      <c r="C551">
        <f>SAFADModel_final_000028[[#This Row],[Whole Building:Facility Total Electric Demand Power '[W'](Hourly) ]]/1000</f>
        <v>6.1087638363059815</v>
      </c>
    </row>
    <row r="552" spans="1:3" x14ac:dyDescent="0.25">
      <c r="A552" s="9" t="s">
        <v>407</v>
      </c>
      <c r="B552" s="12">
        <v>5961.007066960502</v>
      </c>
      <c r="C552">
        <f>SAFADModel_final_000028[[#This Row],[Whole Building:Facility Total Electric Demand Power '[W'](Hourly) ]]/1000</f>
        <v>5.9610070669605024</v>
      </c>
    </row>
    <row r="553" spans="1:3" x14ac:dyDescent="0.25">
      <c r="A553" s="9" t="s">
        <v>408</v>
      </c>
      <c r="B553" s="12">
        <v>5901.2075612137533</v>
      </c>
      <c r="C553">
        <f>SAFADModel_final_000028[[#This Row],[Whole Building:Facility Total Electric Demand Power '[W'](Hourly) ]]/1000</f>
        <v>5.9012075612137531</v>
      </c>
    </row>
    <row r="554" spans="1:3" x14ac:dyDescent="0.25">
      <c r="A554" s="9" t="s">
        <v>409</v>
      </c>
      <c r="B554" s="12">
        <v>5860.2329315257584</v>
      </c>
      <c r="C554">
        <f>SAFADModel_final_000028[[#This Row],[Whole Building:Facility Total Electric Demand Power '[W'](Hourly) ]]/1000</f>
        <v>5.8602329315257586</v>
      </c>
    </row>
    <row r="555" spans="1:3" x14ac:dyDescent="0.25">
      <c r="A555" s="9" t="s">
        <v>410</v>
      </c>
      <c r="B555" s="12">
        <v>5822.2101129612056</v>
      </c>
      <c r="C555">
        <f>SAFADModel_final_000028[[#This Row],[Whole Building:Facility Total Electric Demand Power '[W'](Hourly) ]]/1000</f>
        <v>5.8222101129612058</v>
      </c>
    </row>
    <row r="556" spans="1:3" x14ac:dyDescent="0.25">
      <c r="A556" s="9" t="s">
        <v>411</v>
      </c>
      <c r="B556" s="12">
        <v>5777.8027236178605</v>
      </c>
      <c r="C556">
        <f>SAFADModel_final_000028[[#This Row],[Whole Building:Facility Total Electric Demand Power '[W'](Hourly) ]]/1000</f>
        <v>5.7778027236178602</v>
      </c>
    </row>
    <row r="557" spans="1:3" x14ac:dyDescent="0.25">
      <c r="A557" s="9" t="s">
        <v>412</v>
      </c>
      <c r="B557" s="12">
        <v>5730.2450103890806</v>
      </c>
      <c r="C557">
        <f>SAFADModel_final_000028[[#This Row],[Whole Building:Facility Total Electric Demand Power '[W'](Hourly) ]]/1000</f>
        <v>5.7302450103890807</v>
      </c>
    </row>
    <row r="558" spans="1:3" x14ac:dyDescent="0.25">
      <c r="A558" s="9" t="s">
        <v>413</v>
      </c>
      <c r="B558" s="12">
        <v>5677.3331227835151</v>
      </c>
      <c r="C558">
        <f>SAFADModel_final_000028[[#This Row],[Whole Building:Facility Total Electric Demand Power '[W'](Hourly) ]]/1000</f>
        <v>5.6773331227835149</v>
      </c>
    </row>
    <row r="559" spans="1:3" x14ac:dyDescent="0.25">
      <c r="A559" s="9" t="s">
        <v>414</v>
      </c>
      <c r="B559" s="12">
        <v>5688.6025259451444</v>
      </c>
      <c r="C559">
        <f>SAFADModel_final_000028[[#This Row],[Whole Building:Facility Total Electric Demand Power '[W'](Hourly) ]]/1000</f>
        <v>5.6886025259451447</v>
      </c>
    </row>
    <row r="560" spans="1:3" x14ac:dyDescent="0.25">
      <c r="A560" s="9" t="s">
        <v>415</v>
      </c>
      <c r="B560" s="12">
        <v>5782.3289716960981</v>
      </c>
      <c r="C560">
        <f>SAFADModel_final_000028[[#This Row],[Whole Building:Facility Total Electric Demand Power '[W'](Hourly) ]]/1000</f>
        <v>5.7823289716960984</v>
      </c>
    </row>
    <row r="561" spans="1:3" x14ac:dyDescent="0.25">
      <c r="A561" s="9" t="s">
        <v>416</v>
      </c>
      <c r="B561" s="12">
        <v>17803.987957788788</v>
      </c>
      <c r="C561">
        <f>SAFADModel_final_000028[[#This Row],[Whole Building:Facility Total Electric Demand Power '[W'](Hourly) ]]/1000</f>
        <v>17.803987957788788</v>
      </c>
    </row>
    <row r="562" spans="1:3" x14ac:dyDescent="0.25">
      <c r="A562" s="9" t="s">
        <v>417</v>
      </c>
      <c r="B562" s="12">
        <v>72500.392822258931</v>
      </c>
      <c r="C562">
        <f>SAFADModel_final_000028[[#This Row],[Whole Building:Facility Total Electric Demand Power '[W'](Hourly) ]]/1000</f>
        <v>72.500392822258931</v>
      </c>
    </row>
    <row r="563" spans="1:3" x14ac:dyDescent="0.25">
      <c r="A563" s="9" t="s">
        <v>418</v>
      </c>
      <c r="B563" s="12">
        <v>88924.946704899077</v>
      </c>
      <c r="C563">
        <f>SAFADModel_final_000028[[#This Row],[Whole Building:Facility Total Electric Demand Power '[W'](Hourly) ]]/1000</f>
        <v>88.924946704899071</v>
      </c>
    </row>
    <row r="564" spans="1:3" x14ac:dyDescent="0.25">
      <c r="A564" s="9" t="s">
        <v>419</v>
      </c>
      <c r="B564" s="12">
        <v>99432.095613006575</v>
      </c>
      <c r="C564">
        <f>SAFADModel_final_000028[[#This Row],[Whole Building:Facility Total Electric Demand Power '[W'](Hourly) ]]/1000</f>
        <v>99.432095613006581</v>
      </c>
    </row>
    <row r="565" spans="1:3" x14ac:dyDescent="0.25">
      <c r="A565" s="9" t="s">
        <v>420</v>
      </c>
      <c r="B565" s="12">
        <v>120360.46096402878</v>
      </c>
      <c r="C565">
        <f>SAFADModel_final_000028[[#This Row],[Whole Building:Facility Total Electric Demand Power '[W'](Hourly) ]]/1000</f>
        <v>120.36046096402877</v>
      </c>
    </row>
    <row r="566" spans="1:3" x14ac:dyDescent="0.25">
      <c r="A566" s="9" t="s">
        <v>421</v>
      </c>
      <c r="B566" s="12">
        <v>117463.06808478257</v>
      </c>
      <c r="C566">
        <f>SAFADModel_final_000028[[#This Row],[Whole Building:Facility Total Electric Demand Power '[W'](Hourly) ]]/1000</f>
        <v>117.46306808478258</v>
      </c>
    </row>
    <row r="567" spans="1:3" x14ac:dyDescent="0.25">
      <c r="A567" s="9" t="s">
        <v>422</v>
      </c>
      <c r="B567" s="12">
        <v>115391.22898180904</v>
      </c>
      <c r="C567">
        <f>SAFADModel_final_000028[[#This Row],[Whole Building:Facility Total Electric Demand Power '[W'](Hourly) ]]/1000</f>
        <v>115.39122898180904</v>
      </c>
    </row>
    <row r="568" spans="1:3" x14ac:dyDescent="0.25">
      <c r="A568" s="9" t="s">
        <v>423</v>
      </c>
      <c r="B568" s="12">
        <v>120817.26898021066</v>
      </c>
      <c r="C568">
        <f>SAFADModel_final_000028[[#This Row],[Whole Building:Facility Total Electric Demand Power '[W'](Hourly) ]]/1000</f>
        <v>120.81726898021066</v>
      </c>
    </row>
    <row r="569" spans="1:3" x14ac:dyDescent="0.25">
      <c r="A569" s="9" t="s">
        <v>424</v>
      </c>
      <c r="B569" s="12">
        <v>96454.140035730088</v>
      </c>
      <c r="C569">
        <f>SAFADModel_final_000028[[#This Row],[Whole Building:Facility Total Electric Demand Power '[W'](Hourly) ]]/1000</f>
        <v>96.454140035730092</v>
      </c>
    </row>
    <row r="570" spans="1:3" x14ac:dyDescent="0.25">
      <c r="A570" s="9" t="s">
        <v>425</v>
      </c>
      <c r="B570" s="12">
        <v>58017.049265504866</v>
      </c>
      <c r="C570">
        <f>SAFADModel_final_000028[[#This Row],[Whole Building:Facility Total Electric Demand Power '[W'](Hourly) ]]/1000</f>
        <v>58.017049265504866</v>
      </c>
    </row>
    <row r="571" spans="1:3" x14ac:dyDescent="0.25">
      <c r="A571" s="9" t="s">
        <v>426</v>
      </c>
      <c r="B571" s="12">
        <v>37364.277402750718</v>
      </c>
      <c r="C571">
        <f>SAFADModel_final_000028[[#This Row],[Whole Building:Facility Total Electric Demand Power '[W'](Hourly) ]]/1000</f>
        <v>37.364277402750716</v>
      </c>
    </row>
    <row r="572" spans="1:3" x14ac:dyDescent="0.25">
      <c r="A572" s="9" t="s">
        <v>427</v>
      </c>
      <c r="B572" s="12">
        <v>16289.788277076295</v>
      </c>
      <c r="C572">
        <f>SAFADModel_final_000028[[#This Row],[Whole Building:Facility Total Electric Demand Power '[W'](Hourly) ]]/1000</f>
        <v>16.289788277076294</v>
      </c>
    </row>
    <row r="573" spans="1:3" x14ac:dyDescent="0.25">
      <c r="A573" s="9" t="s">
        <v>428</v>
      </c>
      <c r="B573" s="12">
        <v>6982.2499519720668</v>
      </c>
      <c r="C573">
        <f>SAFADModel_final_000028[[#This Row],[Whole Building:Facility Total Electric Demand Power '[W'](Hourly) ]]/1000</f>
        <v>6.9822499519720669</v>
      </c>
    </row>
    <row r="574" spans="1:3" x14ac:dyDescent="0.25">
      <c r="A574" s="9" t="s">
        <v>429</v>
      </c>
      <c r="B574" s="12">
        <v>6536.3380882654274</v>
      </c>
      <c r="C574">
        <f>SAFADModel_final_000028[[#This Row],[Whole Building:Facility Total Electric Demand Power '[W'](Hourly) ]]/1000</f>
        <v>6.5363380882654276</v>
      </c>
    </row>
    <row r="575" spans="1:3" x14ac:dyDescent="0.25">
      <c r="A575" s="9" t="s">
        <v>430</v>
      </c>
      <c r="B575" s="12">
        <v>6103.4921598995097</v>
      </c>
      <c r="C575">
        <f>SAFADModel_final_000028[[#This Row],[Whole Building:Facility Total Electric Demand Power '[W'](Hourly) ]]/1000</f>
        <v>6.1034921598995098</v>
      </c>
    </row>
    <row r="576" spans="1:3" x14ac:dyDescent="0.25">
      <c r="A576" s="9" t="s">
        <v>431</v>
      </c>
      <c r="B576" s="12">
        <v>6085.2720030175869</v>
      </c>
      <c r="C576">
        <f>SAFADModel_final_000028[[#This Row],[Whole Building:Facility Total Electric Demand Power '[W'](Hourly) ]]/1000</f>
        <v>6.0852720030175869</v>
      </c>
    </row>
    <row r="577" spans="1:3" x14ac:dyDescent="0.25">
      <c r="A577" s="9" t="s">
        <v>432</v>
      </c>
      <c r="B577" s="12">
        <v>6068.5667088371656</v>
      </c>
      <c r="C577">
        <f>SAFADModel_final_000028[[#This Row],[Whole Building:Facility Total Electric Demand Power '[W'](Hourly) ]]/1000</f>
        <v>6.0685667088371655</v>
      </c>
    </row>
    <row r="578" spans="1:3" x14ac:dyDescent="0.25">
      <c r="A578" s="9" t="s">
        <v>433</v>
      </c>
      <c r="B578" s="12">
        <v>6051.1549923042394</v>
      </c>
      <c r="C578">
        <f>SAFADModel_final_000028[[#This Row],[Whole Building:Facility Total Electric Demand Power '[W'](Hourly) ]]/1000</f>
        <v>6.0511549923042391</v>
      </c>
    </row>
    <row r="579" spans="1:3" x14ac:dyDescent="0.25">
      <c r="A579" s="9" t="s">
        <v>434</v>
      </c>
      <c r="B579" s="12">
        <v>6038.790860273476</v>
      </c>
      <c r="C579">
        <f>SAFADModel_final_000028[[#This Row],[Whole Building:Facility Total Electric Demand Power '[W'](Hourly) ]]/1000</f>
        <v>6.0387908602734761</v>
      </c>
    </row>
    <row r="580" spans="1:3" x14ac:dyDescent="0.25">
      <c r="A580" s="9" t="s">
        <v>435</v>
      </c>
      <c r="B580" s="12">
        <v>6014.3988727645019</v>
      </c>
      <c r="C580">
        <f>SAFADModel_final_000028[[#This Row],[Whole Building:Facility Total Electric Demand Power '[W'](Hourly) ]]/1000</f>
        <v>6.0143988727645015</v>
      </c>
    </row>
    <row r="581" spans="1:3" x14ac:dyDescent="0.25">
      <c r="A581" s="9" t="s">
        <v>436</v>
      </c>
      <c r="B581" s="12">
        <v>5979.30323528385</v>
      </c>
      <c r="C581">
        <f>SAFADModel_final_000028[[#This Row],[Whole Building:Facility Total Electric Demand Power '[W'](Hourly) ]]/1000</f>
        <v>5.97930323528385</v>
      </c>
    </row>
    <row r="582" spans="1:3" x14ac:dyDescent="0.25">
      <c r="A582" s="9" t="s">
        <v>437</v>
      </c>
      <c r="B582" s="12">
        <v>5942.5596310582268</v>
      </c>
      <c r="C582">
        <f>SAFADModel_final_000028[[#This Row],[Whole Building:Facility Total Electric Demand Power '[W'](Hourly) ]]/1000</f>
        <v>5.9425596310582272</v>
      </c>
    </row>
    <row r="583" spans="1:3" x14ac:dyDescent="0.25">
      <c r="A583" s="9" t="s">
        <v>438</v>
      </c>
      <c r="B583" s="12">
        <v>5940.3081665640275</v>
      </c>
      <c r="C583">
        <f>SAFADModel_final_000028[[#This Row],[Whole Building:Facility Total Electric Demand Power '[W'](Hourly) ]]/1000</f>
        <v>5.9403081665640274</v>
      </c>
    </row>
    <row r="584" spans="1:3" x14ac:dyDescent="0.25">
      <c r="A584" s="9" t="s">
        <v>439</v>
      </c>
      <c r="B584" s="12">
        <v>5999.4852196470611</v>
      </c>
      <c r="C584">
        <f>SAFADModel_final_000028[[#This Row],[Whole Building:Facility Total Electric Demand Power '[W'](Hourly) ]]/1000</f>
        <v>5.9994852196470614</v>
      </c>
    </row>
    <row r="585" spans="1:3" x14ac:dyDescent="0.25">
      <c r="A585" s="9" t="s">
        <v>440</v>
      </c>
      <c r="B585" s="12">
        <v>16652.52075048523</v>
      </c>
      <c r="C585">
        <f>SAFADModel_final_000028[[#This Row],[Whole Building:Facility Total Electric Demand Power '[W'](Hourly) ]]/1000</f>
        <v>16.65252075048523</v>
      </c>
    </row>
    <row r="586" spans="1:3" x14ac:dyDescent="0.25">
      <c r="A586" s="9" t="s">
        <v>441</v>
      </c>
      <c r="B586" s="12">
        <v>80429.341443886442</v>
      </c>
      <c r="C586">
        <f>SAFADModel_final_000028[[#This Row],[Whole Building:Facility Total Electric Demand Power '[W'](Hourly) ]]/1000</f>
        <v>80.429341443886443</v>
      </c>
    </row>
    <row r="587" spans="1:3" x14ac:dyDescent="0.25">
      <c r="A587" s="9" t="s">
        <v>442</v>
      </c>
      <c r="B587" s="12">
        <v>103119.64816699375</v>
      </c>
      <c r="C587">
        <f>SAFADModel_final_000028[[#This Row],[Whole Building:Facility Total Electric Demand Power '[W'](Hourly) ]]/1000</f>
        <v>103.11964816699376</v>
      </c>
    </row>
    <row r="588" spans="1:3" x14ac:dyDescent="0.25">
      <c r="A588" s="9" t="s">
        <v>443</v>
      </c>
      <c r="B588" s="12">
        <v>113200.36370681513</v>
      </c>
      <c r="C588">
        <f>SAFADModel_final_000028[[#This Row],[Whole Building:Facility Total Electric Demand Power '[W'](Hourly) ]]/1000</f>
        <v>113.20036370681512</v>
      </c>
    </row>
    <row r="589" spans="1:3" x14ac:dyDescent="0.25">
      <c r="A589" s="9" t="s">
        <v>444</v>
      </c>
      <c r="B589" s="12">
        <v>114513.19717717974</v>
      </c>
      <c r="C589">
        <f>SAFADModel_final_000028[[#This Row],[Whole Building:Facility Total Electric Demand Power '[W'](Hourly) ]]/1000</f>
        <v>114.51319717717973</v>
      </c>
    </row>
    <row r="590" spans="1:3" x14ac:dyDescent="0.25">
      <c r="A590" s="9" t="s">
        <v>445</v>
      </c>
      <c r="B590" s="12">
        <v>116440.1707902386</v>
      </c>
      <c r="C590">
        <f>SAFADModel_final_000028[[#This Row],[Whole Building:Facility Total Electric Demand Power '[W'](Hourly) ]]/1000</f>
        <v>116.4401707902386</v>
      </c>
    </row>
    <row r="591" spans="1:3" x14ac:dyDescent="0.25">
      <c r="A591" s="9" t="s">
        <v>446</v>
      </c>
      <c r="B591" s="12">
        <v>125847.63620040102</v>
      </c>
      <c r="C591">
        <f>SAFADModel_final_000028[[#This Row],[Whole Building:Facility Total Electric Demand Power '[W'](Hourly) ]]/1000</f>
        <v>125.84763620040101</v>
      </c>
    </row>
    <row r="592" spans="1:3" x14ac:dyDescent="0.25">
      <c r="A592" s="9" t="s">
        <v>447</v>
      </c>
      <c r="B592" s="12">
        <v>119194.41121738462</v>
      </c>
      <c r="C592">
        <f>SAFADModel_final_000028[[#This Row],[Whole Building:Facility Total Electric Demand Power '[W'](Hourly) ]]/1000</f>
        <v>119.19441121738463</v>
      </c>
    </row>
    <row r="593" spans="1:3" x14ac:dyDescent="0.25">
      <c r="A593" s="9" t="s">
        <v>448</v>
      </c>
      <c r="B593" s="12">
        <v>127202.18872313453</v>
      </c>
      <c r="C593">
        <f>SAFADModel_final_000028[[#This Row],[Whole Building:Facility Total Electric Demand Power '[W'](Hourly) ]]/1000</f>
        <v>127.20218872313453</v>
      </c>
    </row>
    <row r="594" spans="1:3" x14ac:dyDescent="0.25">
      <c r="A594" s="9" t="s">
        <v>449</v>
      </c>
      <c r="B594" s="12">
        <v>117785.40686566844</v>
      </c>
      <c r="C594">
        <f>SAFADModel_final_000028[[#This Row],[Whole Building:Facility Total Electric Demand Power '[W'](Hourly) ]]/1000</f>
        <v>117.78540686566843</v>
      </c>
    </row>
    <row r="595" spans="1:3" x14ac:dyDescent="0.25">
      <c r="A595" s="9" t="s">
        <v>450</v>
      </c>
      <c r="B595" s="12">
        <v>66391.703117392331</v>
      </c>
      <c r="C595">
        <f>SAFADModel_final_000028[[#This Row],[Whole Building:Facility Total Electric Demand Power '[W'](Hourly) ]]/1000</f>
        <v>66.391703117392325</v>
      </c>
    </row>
    <row r="596" spans="1:3" x14ac:dyDescent="0.25">
      <c r="A596" s="9" t="s">
        <v>451</v>
      </c>
      <c r="B596" s="12">
        <v>48360.284180852184</v>
      </c>
      <c r="C596">
        <f>SAFADModel_final_000028[[#This Row],[Whole Building:Facility Total Electric Demand Power '[W'](Hourly) ]]/1000</f>
        <v>48.360284180852183</v>
      </c>
    </row>
    <row r="597" spans="1:3" x14ac:dyDescent="0.25">
      <c r="A597" s="9" t="s">
        <v>452</v>
      </c>
      <c r="B597" s="12">
        <v>35135.31249876583</v>
      </c>
      <c r="C597">
        <f>SAFADModel_final_000028[[#This Row],[Whole Building:Facility Total Electric Demand Power '[W'](Hourly) ]]/1000</f>
        <v>35.135312498765828</v>
      </c>
    </row>
    <row r="598" spans="1:3" x14ac:dyDescent="0.25">
      <c r="A598" s="9" t="s">
        <v>453</v>
      </c>
      <c r="B598" s="12">
        <v>6116.8425977075303</v>
      </c>
      <c r="C598">
        <f>SAFADModel_final_000028[[#This Row],[Whole Building:Facility Total Electric Demand Power '[W'](Hourly) ]]/1000</f>
        <v>6.1168425977075307</v>
      </c>
    </row>
    <row r="599" spans="1:3" x14ac:dyDescent="0.25">
      <c r="A599" s="9" t="s">
        <v>454</v>
      </c>
      <c r="B599" s="12">
        <v>6101.3279748434697</v>
      </c>
      <c r="C599">
        <f>SAFADModel_final_000028[[#This Row],[Whole Building:Facility Total Electric Demand Power '[W'](Hourly) ]]/1000</f>
        <v>6.1013279748434694</v>
      </c>
    </row>
    <row r="600" spans="1:3" x14ac:dyDescent="0.25">
      <c r="A600" s="9" t="s">
        <v>455</v>
      </c>
      <c r="B600" s="12">
        <v>6087.8448992328304</v>
      </c>
      <c r="C600">
        <f>SAFADModel_final_000028[[#This Row],[Whole Building:Facility Total Electric Demand Power '[W'](Hourly) ]]/1000</f>
        <v>6.08784489923283</v>
      </c>
    </row>
    <row r="601" spans="1:3" x14ac:dyDescent="0.25">
      <c r="A601" s="9" t="s">
        <v>456</v>
      </c>
      <c r="B601" s="12">
        <v>6074.62577941787</v>
      </c>
      <c r="C601">
        <f>SAFADModel_final_000028[[#This Row],[Whole Building:Facility Total Electric Demand Power '[W'](Hourly) ]]/1000</f>
        <v>6.07462577941787</v>
      </c>
    </row>
    <row r="602" spans="1:3" x14ac:dyDescent="0.25">
      <c r="A602" s="9" t="s">
        <v>457</v>
      </c>
      <c r="B602" s="12">
        <v>6062.4852776347589</v>
      </c>
      <c r="C602">
        <f>SAFADModel_final_000028[[#This Row],[Whole Building:Facility Total Electric Demand Power '[W'](Hourly) ]]/1000</f>
        <v>6.0624852776347584</v>
      </c>
    </row>
    <row r="603" spans="1:3" x14ac:dyDescent="0.25">
      <c r="A603" s="9" t="s">
        <v>458</v>
      </c>
      <c r="B603" s="12">
        <v>6047.9776152038603</v>
      </c>
      <c r="C603">
        <f>SAFADModel_final_000028[[#This Row],[Whole Building:Facility Total Electric Demand Power '[W'](Hourly) ]]/1000</f>
        <v>6.0479776152038607</v>
      </c>
    </row>
    <row r="604" spans="1:3" x14ac:dyDescent="0.25">
      <c r="A604" s="9" t="s">
        <v>459</v>
      </c>
      <c r="B604" s="12">
        <v>6025.1471687341591</v>
      </c>
      <c r="C604">
        <f>SAFADModel_final_000028[[#This Row],[Whole Building:Facility Total Electric Demand Power '[W'](Hourly) ]]/1000</f>
        <v>6.0251471687341587</v>
      </c>
    </row>
    <row r="605" spans="1:3" x14ac:dyDescent="0.25">
      <c r="A605" s="9" t="s">
        <v>460</v>
      </c>
      <c r="B605" s="12">
        <v>5996.7836644602839</v>
      </c>
      <c r="C605">
        <f>SAFADModel_final_000028[[#This Row],[Whole Building:Facility Total Electric Demand Power '[W'](Hourly) ]]/1000</f>
        <v>5.9967836644602839</v>
      </c>
    </row>
    <row r="606" spans="1:3" x14ac:dyDescent="0.25">
      <c r="A606" s="9" t="s">
        <v>461</v>
      </c>
      <c r="B606" s="12">
        <v>5972.0037168739291</v>
      </c>
      <c r="C606">
        <f>SAFADModel_final_000028[[#This Row],[Whole Building:Facility Total Electric Demand Power '[W'](Hourly) ]]/1000</f>
        <v>5.9720037168739291</v>
      </c>
    </row>
    <row r="607" spans="1:3" x14ac:dyDescent="0.25">
      <c r="A607" s="9" t="s">
        <v>462</v>
      </c>
      <c r="B607" s="12">
        <v>5968.3820253693411</v>
      </c>
      <c r="C607">
        <f>SAFADModel_final_000028[[#This Row],[Whole Building:Facility Total Electric Demand Power '[W'](Hourly) ]]/1000</f>
        <v>5.9683820253693414</v>
      </c>
    </row>
    <row r="608" spans="1:3" x14ac:dyDescent="0.25">
      <c r="A608" s="9" t="s">
        <v>463</v>
      </c>
      <c r="B608" s="12">
        <v>5999.8686227495882</v>
      </c>
      <c r="C608">
        <f>SAFADModel_final_000028[[#This Row],[Whole Building:Facility Total Electric Demand Power '[W'](Hourly) ]]/1000</f>
        <v>5.9998686227495881</v>
      </c>
    </row>
    <row r="609" spans="1:3" x14ac:dyDescent="0.25">
      <c r="A609" s="9" t="s">
        <v>464</v>
      </c>
      <c r="B609" s="12">
        <v>20741.724412606192</v>
      </c>
      <c r="C609">
        <f>SAFADModel_final_000028[[#This Row],[Whole Building:Facility Total Electric Demand Power '[W'](Hourly) ]]/1000</f>
        <v>20.741724412606192</v>
      </c>
    </row>
    <row r="610" spans="1:3" x14ac:dyDescent="0.25">
      <c r="A610" s="9" t="s">
        <v>465</v>
      </c>
      <c r="B610" s="12">
        <v>63696.705966892478</v>
      </c>
      <c r="C610">
        <f>SAFADModel_final_000028[[#This Row],[Whole Building:Facility Total Electric Demand Power '[W'](Hourly) ]]/1000</f>
        <v>63.69670596689248</v>
      </c>
    </row>
    <row r="611" spans="1:3" x14ac:dyDescent="0.25">
      <c r="A611" s="9" t="s">
        <v>466</v>
      </c>
      <c r="B611" s="12">
        <v>104151.03736867242</v>
      </c>
      <c r="C611">
        <f>SAFADModel_final_000028[[#This Row],[Whole Building:Facility Total Electric Demand Power '[W'](Hourly) ]]/1000</f>
        <v>104.15103736867242</v>
      </c>
    </row>
    <row r="612" spans="1:3" x14ac:dyDescent="0.25">
      <c r="A612" s="9" t="s">
        <v>467</v>
      </c>
      <c r="B612" s="12">
        <v>101282.74292752495</v>
      </c>
      <c r="C612">
        <f>SAFADModel_final_000028[[#This Row],[Whole Building:Facility Total Electric Demand Power '[W'](Hourly) ]]/1000</f>
        <v>101.28274292752495</v>
      </c>
    </row>
    <row r="613" spans="1:3" x14ac:dyDescent="0.25">
      <c r="A613" s="9" t="s">
        <v>468</v>
      </c>
      <c r="B613" s="12">
        <v>101896.90924857551</v>
      </c>
      <c r="C613">
        <f>SAFADModel_final_000028[[#This Row],[Whole Building:Facility Total Electric Demand Power '[W'](Hourly) ]]/1000</f>
        <v>101.89690924857551</v>
      </c>
    </row>
    <row r="614" spans="1:3" x14ac:dyDescent="0.25">
      <c r="A614" s="9" t="s">
        <v>469</v>
      </c>
      <c r="B614" s="12">
        <v>109492.6726822756</v>
      </c>
      <c r="C614">
        <f>SAFADModel_final_000028[[#This Row],[Whole Building:Facility Total Electric Demand Power '[W'](Hourly) ]]/1000</f>
        <v>109.4926726822756</v>
      </c>
    </row>
    <row r="615" spans="1:3" x14ac:dyDescent="0.25">
      <c r="A615" s="9" t="s">
        <v>470</v>
      </c>
      <c r="B615" s="12">
        <v>114740.38733977203</v>
      </c>
      <c r="C615">
        <f>SAFADModel_final_000028[[#This Row],[Whole Building:Facility Total Electric Demand Power '[W'](Hourly) ]]/1000</f>
        <v>114.74038733977203</v>
      </c>
    </row>
    <row r="616" spans="1:3" x14ac:dyDescent="0.25">
      <c r="A616" s="9" t="s">
        <v>471</v>
      </c>
      <c r="B616" s="12">
        <v>97897.871310435527</v>
      </c>
      <c r="C616">
        <f>SAFADModel_final_000028[[#This Row],[Whole Building:Facility Total Electric Demand Power '[W'](Hourly) ]]/1000</f>
        <v>97.897871310435534</v>
      </c>
    </row>
    <row r="617" spans="1:3" x14ac:dyDescent="0.25">
      <c r="A617" s="9" t="s">
        <v>472</v>
      </c>
      <c r="B617" s="12">
        <v>89174.991440399855</v>
      </c>
      <c r="C617">
        <f>SAFADModel_final_000028[[#This Row],[Whole Building:Facility Total Electric Demand Power '[W'](Hourly) ]]/1000</f>
        <v>89.17499144039985</v>
      </c>
    </row>
    <row r="618" spans="1:3" x14ac:dyDescent="0.25">
      <c r="A618" s="9" t="s">
        <v>473</v>
      </c>
      <c r="B618" s="12">
        <v>81196.812290708258</v>
      </c>
      <c r="C618">
        <f>SAFADModel_final_000028[[#This Row],[Whole Building:Facility Total Electric Demand Power '[W'](Hourly) ]]/1000</f>
        <v>81.196812290708252</v>
      </c>
    </row>
    <row r="619" spans="1:3" x14ac:dyDescent="0.25">
      <c r="A619" s="9" t="s">
        <v>474</v>
      </c>
      <c r="B619" s="12">
        <v>41627.813277606452</v>
      </c>
      <c r="C619">
        <f>SAFADModel_final_000028[[#This Row],[Whole Building:Facility Total Electric Demand Power '[W'](Hourly) ]]/1000</f>
        <v>41.62781327760645</v>
      </c>
    </row>
    <row r="620" spans="1:3" x14ac:dyDescent="0.25">
      <c r="A620" s="9" t="s">
        <v>475</v>
      </c>
      <c r="B620" s="12">
        <v>22866.994691459793</v>
      </c>
      <c r="C620">
        <f>SAFADModel_final_000028[[#This Row],[Whole Building:Facility Total Electric Demand Power '[W'](Hourly) ]]/1000</f>
        <v>22.866994691459794</v>
      </c>
    </row>
    <row r="621" spans="1:3" x14ac:dyDescent="0.25">
      <c r="A621" s="9" t="s">
        <v>476</v>
      </c>
      <c r="B621" s="12">
        <v>14948.144124620349</v>
      </c>
      <c r="C621">
        <f>SAFADModel_final_000028[[#This Row],[Whole Building:Facility Total Electric Demand Power '[W'](Hourly) ]]/1000</f>
        <v>14.948144124620349</v>
      </c>
    </row>
    <row r="622" spans="1:3" x14ac:dyDescent="0.25">
      <c r="A622" s="9" t="s">
        <v>477</v>
      </c>
      <c r="B622" s="12">
        <v>10486.091447216038</v>
      </c>
      <c r="C622">
        <f>SAFADModel_final_000028[[#This Row],[Whole Building:Facility Total Electric Demand Power '[W'](Hourly) ]]/1000</f>
        <v>10.486091447216038</v>
      </c>
    </row>
    <row r="623" spans="1:3" x14ac:dyDescent="0.25">
      <c r="A623" s="9" t="s">
        <v>478</v>
      </c>
      <c r="B623" s="12">
        <v>6072.6223159553701</v>
      </c>
      <c r="C623">
        <f>SAFADModel_final_000028[[#This Row],[Whole Building:Facility Total Electric Demand Power '[W'](Hourly) ]]/1000</f>
        <v>6.0726223159553703</v>
      </c>
    </row>
    <row r="624" spans="1:3" x14ac:dyDescent="0.25">
      <c r="A624" s="9" t="s">
        <v>479</v>
      </c>
      <c r="B624" s="12">
        <v>6088.7463485216676</v>
      </c>
      <c r="C624">
        <f>SAFADModel_final_000028[[#This Row],[Whole Building:Facility Total Electric Demand Power '[W'](Hourly) ]]/1000</f>
        <v>6.088746348521668</v>
      </c>
    </row>
    <row r="625" spans="1:3" x14ac:dyDescent="0.25">
      <c r="A625" s="9" t="s">
        <v>480</v>
      </c>
      <c r="B625" s="12">
        <v>6097.1989091349606</v>
      </c>
      <c r="C625">
        <f>SAFADModel_final_000028[[#This Row],[Whole Building:Facility Total Electric Demand Power '[W'](Hourly) ]]/1000</f>
        <v>6.0971989091349608</v>
      </c>
    </row>
    <row r="626" spans="1:3" x14ac:dyDescent="0.25">
      <c r="A626" s="9" t="s">
        <v>677</v>
      </c>
      <c r="B626" s="12">
        <v>6086.0188501911762</v>
      </c>
      <c r="C626">
        <f>SAFADModel_final_000028[[#This Row],[Whole Building:Facility Total Electric Demand Power '[W'](Hourly) ]]/1000</f>
        <v>6.0860188501911763</v>
      </c>
    </row>
    <row r="627" spans="1:3" x14ac:dyDescent="0.25">
      <c r="A627" s="9" t="s">
        <v>678</v>
      </c>
      <c r="B627" s="12">
        <v>6067.0517396739078</v>
      </c>
      <c r="C627">
        <f>SAFADModel_final_000028[[#This Row],[Whole Building:Facility Total Electric Demand Power '[W'](Hourly) ]]/1000</f>
        <v>6.0670517396739081</v>
      </c>
    </row>
    <row r="628" spans="1:3" x14ac:dyDescent="0.25">
      <c r="A628" s="9" t="s">
        <v>679</v>
      </c>
      <c r="B628" s="12">
        <v>6044.224530832259</v>
      </c>
      <c r="C628">
        <f>SAFADModel_final_000028[[#This Row],[Whole Building:Facility Total Electric Demand Power '[W'](Hourly) ]]/1000</f>
        <v>6.0442245308322589</v>
      </c>
    </row>
    <row r="629" spans="1:3" x14ac:dyDescent="0.25">
      <c r="A629" s="9" t="s">
        <v>680</v>
      </c>
      <c r="B629" s="12">
        <v>6013.1006845261554</v>
      </c>
      <c r="C629">
        <f>SAFADModel_final_000028[[#This Row],[Whole Building:Facility Total Electric Demand Power '[W'](Hourly) ]]/1000</f>
        <v>6.0131006845261554</v>
      </c>
    </row>
    <row r="630" spans="1:3" x14ac:dyDescent="0.25">
      <c r="A630" s="9" t="s">
        <v>681</v>
      </c>
      <c r="B630" s="12">
        <v>5977.8340359344684</v>
      </c>
      <c r="C630">
        <f>SAFADModel_final_000028[[#This Row],[Whole Building:Facility Total Electric Demand Power '[W'](Hourly) ]]/1000</f>
        <v>5.9778340359344684</v>
      </c>
    </row>
    <row r="631" spans="1:3" x14ac:dyDescent="0.25">
      <c r="A631" s="9" t="s">
        <v>682</v>
      </c>
      <c r="B631" s="12">
        <v>5958.7072983285589</v>
      </c>
      <c r="C631">
        <f>SAFADModel_final_000028[[#This Row],[Whole Building:Facility Total Electric Demand Power '[W'](Hourly) ]]/1000</f>
        <v>5.9587072983285587</v>
      </c>
    </row>
    <row r="632" spans="1:3" x14ac:dyDescent="0.25">
      <c r="A632" s="9" t="s">
        <v>683</v>
      </c>
      <c r="B632" s="12">
        <v>5978.14609802826</v>
      </c>
      <c r="C632">
        <f>SAFADModel_final_000028[[#This Row],[Whole Building:Facility Total Electric Demand Power '[W'](Hourly) ]]/1000</f>
        <v>5.9781460980282599</v>
      </c>
    </row>
    <row r="633" spans="1:3" x14ac:dyDescent="0.25">
      <c r="A633" s="9" t="s">
        <v>684</v>
      </c>
      <c r="B633" s="12">
        <v>6020.2801387510008</v>
      </c>
      <c r="C633">
        <f>SAFADModel_final_000028[[#This Row],[Whole Building:Facility Total Electric Demand Power '[W'](Hourly) ]]/1000</f>
        <v>6.0202801387510005</v>
      </c>
    </row>
    <row r="634" spans="1:3" x14ac:dyDescent="0.25">
      <c r="A634" s="9" t="s">
        <v>685</v>
      </c>
      <c r="B634" s="12">
        <v>43139.332946746166</v>
      </c>
      <c r="C634">
        <f>SAFADModel_final_000028[[#This Row],[Whole Building:Facility Total Electric Demand Power '[W'](Hourly) ]]/1000</f>
        <v>43.139332946746165</v>
      </c>
    </row>
    <row r="635" spans="1:3" x14ac:dyDescent="0.25">
      <c r="A635" s="9" t="s">
        <v>686</v>
      </c>
      <c r="B635" s="12">
        <v>59769.251232657145</v>
      </c>
      <c r="C635">
        <f>SAFADModel_final_000028[[#This Row],[Whole Building:Facility Total Electric Demand Power '[W'](Hourly) ]]/1000</f>
        <v>59.769251232657147</v>
      </c>
    </row>
    <row r="636" spans="1:3" x14ac:dyDescent="0.25">
      <c r="A636" s="9" t="s">
        <v>687</v>
      </c>
      <c r="B636" s="12">
        <v>67348.989490118562</v>
      </c>
      <c r="C636">
        <f>SAFADModel_final_000028[[#This Row],[Whole Building:Facility Total Electric Demand Power '[W'](Hourly) ]]/1000</f>
        <v>67.348989490118555</v>
      </c>
    </row>
    <row r="637" spans="1:3" x14ac:dyDescent="0.25">
      <c r="A637" s="9" t="s">
        <v>688</v>
      </c>
      <c r="B637" s="12">
        <v>60556.768026615784</v>
      </c>
      <c r="C637">
        <f>SAFADModel_final_000028[[#This Row],[Whole Building:Facility Total Electric Demand Power '[W'](Hourly) ]]/1000</f>
        <v>60.556768026615785</v>
      </c>
    </row>
    <row r="638" spans="1:3" x14ac:dyDescent="0.25">
      <c r="A638" s="9" t="s">
        <v>689</v>
      </c>
      <c r="B638" s="12">
        <v>43171.12344564635</v>
      </c>
      <c r="C638">
        <f>SAFADModel_final_000028[[#This Row],[Whole Building:Facility Total Electric Demand Power '[W'](Hourly) ]]/1000</f>
        <v>43.171123445646352</v>
      </c>
    </row>
    <row r="639" spans="1:3" x14ac:dyDescent="0.25">
      <c r="A639" s="9" t="s">
        <v>690</v>
      </c>
      <c r="B639" s="12">
        <v>37321.060766787712</v>
      </c>
      <c r="C639">
        <f>SAFADModel_final_000028[[#This Row],[Whole Building:Facility Total Electric Demand Power '[W'](Hourly) ]]/1000</f>
        <v>37.32106076678771</v>
      </c>
    </row>
    <row r="640" spans="1:3" x14ac:dyDescent="0.25">
      <c r="A640" s="9" t="s">
        <v>691</v>
      </c>
      <c r="B640" s="12">
        <v>36858.082064344751</v>
      </c>
      <c r="C640">
        <f>SAFADModel_final_000028[[#This Row],[Whole Building:Facility Total Electric Demand Power '[W'](Hourly) ]]/1000</f>
        <v>36.85808206434475</v>
      </c>
    </row>
    <row r="641" spans="1:3" x14ac:dyDescent="0.25">
      <c r="A641" s="9" t="s">
        <v>692</v>
      </c>
      <c r="B641" s="12">
        <v>32432.003259063556</v>
      </c>
      <c r="C641">
        <f>SAFADModel_final_000028[[#This Row],[Whole Building:Facility Total Electric Demand Power '[W'](Hourly) ]]/1000</f>
        <v>32.432003259063556</v>
      </c>
    </row>
    <row r="642" spans="1:3" x14ac:dyDescent="0.25">
      <c r="A642" s="9" t="s">
        <v>693</v>
      </c>
      <c r="B642" s="12">
        <v>26232.919528699862</v>
      </c>
      <c r="C642">
        <f>SAFADModel_final_000028[[#This Row],[Whole Building:Facility Total Electric Demand Power '[W'](Hourly) ]]/1000</f>
        <v>26.232919528699863</v>
      </c>
    </row>
    <row r="643" spans="1:3" x14ac:dyDescent="0.25">
      <c r="A643" s="9" t="s">
        <v>694</v>
      </c>
      <c r="B643" s="12">
        <v>23570.032446892492</v>
      </c>
      <c r="C643">
        <f>SAFADModel_final_000028[[#This Row],[Whole Building:Facility Total Electric Demand Power '[W'](Hourly) ]]/1000</f>
        <v>23.57003244689249</v>
      </c>
    </row>
    <row r="644" spans="1:3" x14ac:dyDescent="0.25">
      <c r="A644" s="9" t="s">
        <v>695</v>
      </c>
      <c r="B644" s="12">
        <v>19163.832122962431</v>
      </c>
      <c r="C644">
        <f>SAFADModel_final_000028[[#This Row],[Whole Building:Facility Total Electric Demand Power '[W'](Hourly) ]]/1000</f>
        <v>19.163832122962432</v>
      </c>
    </row>
    <row r="645" spans="1:3" x14ac:dyDescent="0.25">
      <c r="A645" s="9" t="s">
        <v>696</v>
      </c>
      <c r="B645" s="12">
        <v>8093.9933468602876</v>
      </c>
      <c r="C645">
        <f>SAFADModel_final_000028[[#This Row],[Whole Building:Facility Total Electric Demand Power '[W'](Hourly) ]]/1000</f>
        <v>8.0939933468602874</v>
      </c>
    </row>
    <row r="646" spans="1:3" x14ac:dyDescent="0.25">
      <c r="A646" s="9" t="s">
        <v>697</v>
      </c>
      <c r="B646" s="12">
        <v>7839.1823853157302</v>
      </c>
      <c r="C646">
        <f>SAFADModel_final_000028[[#This Row],[Whole Building:Facility Total Electric Demand Power '[W'](Hourly) ]]/1000</f>
        <v>7.8391823853157305</v>
      </c>
    </row>
    <row r="647" spans="1:3" x14ac:dyDescent="0.25">
      <c r="A647" s="9" t="s">
        <v>698</v>
      </c>
      <c r="B647" s="12">
        <v>6482.8942951907702</v>
      </c>
      <c r="C647">
        <f>SAFADModel_final_000028[[#This Row],[Whole Building:Facility Total Electric Demand Power '[W'](Hourly) ]]/1000</f>
        <v>6.4828942951907704</v>
      </c>
    </row>
    <row r="648" spans="1:3" x14ac:dyDescent="0.25">
      <c r="A648" s="9" t="s">
        <v>699</v>
      </c>
      <c r="B648" s="12">
        <v>6259.7854134158479</v>
      </c>
      <c r="C648">
        <f>SAFADModel_final_000028[[#This Row],[Whole Building:Facility Total Electric Demand Power '[W'](Hourly) ]]/1000</f>
        <v>6.2597854134158482</v>
      </c>
    </row>
    <row r="649" spans="1:3" x14ac:dyDescent="0.25">
      <c r="A649" s="9" t="s">
        <v>700</v>
      </c>
      <c r="B649" s="12">
        <v>6176.4653192539818</v>
      </c>
      <c r="C649">
        <f>SAFADModel_final_000028[[#This Row],[Whole Building:Facility Total Electric Demand Power '[W'](Hourly) ]]/1000</f>
        <v>6.1764653192539818</v>
      </c>
    </row>
    <row r="650" spans="1:3" x14ac:dyDescent="0.25">
      <c r="A650" s="9" t="s">
        <v>701</v>
      </c>
      <c r="B650" s="12">
        <v>6140.680748867595</v>
      </c>
      <c r="C650">
        <f>SAFADModel_final_000028[[#This Row],[Whole Building:Facility Total Electric Demand Power '[W'](Hourly) ]]/1000</f>
        <v>6.1406807488675952</v>
      </c>
    </row>
    <row r="651" spans="1:3" x14ac:dyDescent="0.25">
      <c r="A651" s="9" t="s">
        <v>702</v>
      </c>
      <c r="B651" s="12">
        <v>6116.317341865898</v>
      </c>
      <c r="C651">
        <f>SAFADModel_final_000028[[#This Row],[Whole Building:Facility Total Electric Demand Power '[W'](Hourly) ]]/1000</f>
        <v>6.1163173418658978</v>
      </c>
    </row>
    <row r="652" spans="1:3" x14ac:dyDescent="0.25">
      <c r="A652" s="9" t="s">
        <v>703</v>
      </c>
      <c r="B652" s="12">
        <v>6100.2208620686861</v>
      </c>
      <c r="C652">
        <f>SAFADModel_final_000028[[#This Row],[Whole Building:Facility Total Electric Demand Power '[W'](Hourly) ]]/1000</f>
        <v>6.100220862068686</v>
      </c>
    </row>
    <row r="653" spans="1:3" x14ac:dyDescent="0.25">
      <c r="A653" s="9" t="s">
        <v>704</v>
      </c>
      <c r="B653" s="12">
        <v>6083.8230603306001</v>
      </c>
      <c r="C653">
        <f>SAFADModel_final_000028[[#This Row],[Whole Building:Facility Total Electric Demand Power '[W'](Hourly) ]]/1000</f>
        <v>6.0838230603305998</v>
      </c>
    </row>
    <row r="654" spans="1:3" x14ac:dyDescent="0.25">
      <c r="A654" s="9" t="s">
        <v>705</v>
      </c>
      <c r="B654" s="12">
        <v>6064.4460609739408</v>
      </c>
      <c r="C654">
        <f>SAFADModel_final_000028[[#This Row],[Whole Building:Facility Total Electric Demand Power '[W'](Hourly) ]]/1000</f>
        <v>6.0644460609739408</v>
      </c>
    </row>
    <row r="655" spans="1:3" x14ac:dyDescent="0.25">
      <c r="A655" s="9" t="s">
        <v>706</v>
      </c>
      <c r="B655" s="12">
        <v>6068.371991092873</v>
      </c>
      <c r="C655">
        <f>SAFADModel_final_000028[[#This Row],[Whole Building:Facility Total Electric Demand Power '[W'](Hourly) ]]/1000</f>
        <v>6.0683719910928726</v>
      </c>
    </row>
    <row r="656" spans="1:3" x14ac:dyDescent="0.25">
      <c r="A656" s="9" t="s">
        <v>707</v>
      </c>
      <c r="B656" s="12">
        <v>6108.416727751036</v>
      </c>
      <c r="C656">
        <f>SAFADModel_final_000028[[#This Row],[Whole Building:Facility Total Electric Demand Power '[W'](Hourly) ]]/1000</f>
        <v>6.1084167277510364</v>
      </c>
    </row>
    <row r="657" spans="1:3" x14ac:dyDescent="0.25">
      <c r="A657" s="9" t="s">
        <v>708</v>
      </c>
      <c r="B657" s="12">
        <v>6155.5077501927854</v>
      </c>
      <c r="C657">
        <f>SAFADModel_final_000028[[#This Row],[Whole Building:Facility Total Electric Demand Power '[W'](Hourly) ]]/1000</f>
        <v>6.1555077501927853</v>
      </c>
    </row>
    <row r="658" spans="1:3" x14ac:dyDescent="0.25">
      <c r="A658" s="9" t="s">
        <v>709</v>
      </c>
      <c r="B658" s="12">
        <v>6194.5573152432053</v>
      </c>
      <c r="C658">
        <f>SAFADModel_final_000028[[#This Row],[Whole Building:Facility Total Electric Demand Power '[W'](Hourly) ]]/1000</f>
        <v>6.1945573152432054</v>
      </c>
    </row>
    <row r="659" spans="1:3" x14ac:dyDescent="0.25">
      <c r="A659" s="9" t="s">
        <v>710</v>
      </c>
      <c r="B659" s="12">
        <v>6223.8536737950599</v>
      </c>
      <c r="C659">
        <f>SAFADModel_final_000028[[#This Row],[Whole Building:Facility Total Electric Demand Power '[W'](Hourly) ]]/1000</f>
        <v>6.2238536737950598</v>
      </c>
    </row>
    <row r="660" spans="1:3" x14ac:dyDescent="0.25">
      <c r="A660" s="9" t="s">
        <v>711</v>
      </c>
      <c r="B660" s="12">
        <v>6245.0276927966188</v>
      </c>
      <c r="C660">
        <f>SAFADModel_final_000028[[#This Row],[Whole Building:Facility Total Electric Demand Power '[W'](Hourly) ]]/1000</f>
        <v>6.2450276927966186</v>
      </c>
    </row>
    <row r="661" spans="1:3" x14ac:dyDescent="0.25">
      <c r="A661" s="9" t="s">
        <v>712</v>
      </c>
      <c r="B661" s="12">
        <v>6260.2102151294457</v>
      </c>
      <c r="C661">
        <f>SAFADModel_final_000028[[#This Row],[Whole Building:Facility Total Electric Demand Power '[W'](Hourly) ]]/1000</f>
        <v>6.2602102151294456</v>
      </c>
    </row>
    <row r="662" spans="1:3" x14ac:dyDescent="0.25">
      <c r="A662" s="9" t="s">
        <v>713</v>
      </c>
      <c r="B662" s="12">
        <v>6265.4983891183801</v>
      </c>
      <c r="C662">
        <f>SAFADModel_final_000028[[#This Row],[Whole Building:Facility Total Electric Demand Power '[W'](Hourly) ]]/1000</f>
        <v>6.2654983891183802</v>
      </c>
    </row>
    <row r="663" spans="1:3" x14ac:dyDescent="0.25">
      <c r="A663" s="9" t="s">
        <v>714</v>
      </c>
      <c r="B663" s="12">
        <v>6264.194000175542</v>
      </c>
      <c r="C663">
        <f>SAFADModel_final_000028[[#This Row],[Whole Building:Facility Total Electric Demand Power '[W'](Hourly) ]]/1000</f>
        <v>6.2641940001755421</v>
      </c>
    </row>
    <row r="664" spans="1:3" x14ac:dyDescent="0.25">
      <c r="A664" s="9" t="s">
        <v>715</v>
      </c>
      <c r="B664" s="12">
        <v>6248.4400094332132</v>
      </c>
      <c r="C664">
        <f>SAFADModel_final_000028[[#This Row],[Whole Building:Facility Total Electric Demand Power '[W'](Hourly) ]]/1000</f>
        <v>6.2484400094332129</v>
      </c>
    </row>
    <row r="665" spans="1:3" x14ac:dyDescent="0.25">
      <c r="A665" s="9" t="s">
        <v>716</v>
      </c>
      <c r="B665" s="12">
        <v>6227.6510985413261</v>
      </c>
      <c r="C665">
        <f>SAFADModel_final_000028[[#This Row],[Whole Building:Facility Total Electric Demand Power '[W'](Hourly) ]]/1000</f>
        <v>6.227651098541326</v>
      </c>
    </row>
    <row r="666" spans="1:3" x14ac:dyDescent="0.25">
      <c r="A666" s="9" t="s">
        <v>717</v>
      </c>
      <c r="B666" s="12">
        <v>6205.2519844378185</v>
      </c>
      <c r="C666">
        <f>SAFADModel_final_000028[[#This Row],[Whole Building:Facility Total Electric Demand Power '[W'](Hourly) ]]/1000</f>
        <v>6.2052519844378189</v>
      </c>
    </row>
    <row r="667" spans="1:3" x14ac:dyDescent="0.25">
      <c r="A667" s="9" t="s">
        <v>718</v>
      </c>
      <c r="B667" s="12">
        <v>6181.4462015586032</v>
      </c>
      <c r="C667">
        <f>SAFADModel_final_000028[[#This Row],[Whole Building:Facility Total Electric Demand Power '[W'](Hourly) ]]/1000</f>
        <v>6.1814462015586029</v>
      </c>
    </row>
    <row r="668" spans="1:3" x14ac:dyDescent="0.25">
      <c r="A668" s="9" t="s">
        <v>719</v>
      </c>
      <c r="B668" s="12">
        <v>6155.8801519252484</v>
      </c>
      <c r="C668">
        <f>SAFADModel_final_000028[[#This Row],[Whole Building:Facility Total Electric Demand Power '[W'](Hourly) ]]/1000</f>
        <v>6.1558801519252482</v>
      </c>
    </row>
    <row r="669" spans="1:3" x14ac:dyDescent="0.25">
      <c r="A669" s="9" t="s">
        <v>720</v>
      </c>
      <c r="B669" s="12">
        <v>6123.6072142625226</v>
      </c>
      <c r="C669">
        <f>SAFADModel_final_000028[[#This Row],[Whole Building:Facility Total Electric Demand Power '[W'](Hourly) ]]/1000</f>
        <v>6.1236072142625222</v>
      </c>
    </row>
    <row r="670" spans="1:3" x14ac:dyDescent="0.25">
      <c r="A670" s="9" t="s">
        <v>721</v>
      </c>
      <c r="B670" s="12">
        <v>6099.2129072825264</v>
      </c>
      <c r="C670">
        <f>SAFADModel_final_000028[[#This Row],[Whole Building:Facility Total Electric Demand Power '[W'](Hourly) ]]/1000</f>
        <v>6.0992129072825261</v>
      </c>
    </row>
    <row r="671" spans="1:3" x14ac:dyDescent="0.25">
      <c r="A671" s="9" t="s">
        <v>722</v>
      </c>
      <c r="B671" s="12">
        <v>6079.3577219274193</v>
      </c>
      <c r="C671">
        <f>SAFADModel_final_000028[[#This Row],[Whole Building:Facility Total Electric Demand Power '[W'](Hourly) ]]/1000</f>
        <v>6.0793577219274191</v>
      </c>
    </row>
    <row r="672" spans="1:3" x14ac:dyDescent="0.25">
      <c r="A672" s="9" t="s">
        <v>723</v>
      </c>
      <c r="B672" s="12">
        <v>6059.0575643447892</v>
      </c>
      <c r="C672">
        <f>SAFADModel_final_000028[[#This Row],[Whole Building:Facility Total Electric Demand Power '[W'](Hourly) ]]/1000</f>
        <v>6.0590575643447888</v>
      </c>
    </row>
    <row r="673" spans="1:3" x14ac:dyDescent="0.25">
      <c r="A673" s="9" t="s">
        <v>724</v>
      </c>
      <c r="B673" s="12">
        <v>6035.8347789775971</v>
      </c>
      <c r="C673">
        <f>SAFADModel_final_000028[[#This Row],[Whole Building:Facility Total Electric Demand Power '[W'](Hourly) ]]/1000</f>
        <v>6.0358347789775975</v>
      </c>
    </row>
    <row r="674" spans="1:3" x14ac:dyDescent="0.25">
      <c r="A674" s="9" t="s">
        <v>481</v>
      </c>
      <c r="B674" s="12">
        <v>5599.4100417270629</v>
      </c>
      <c r="C674">
        <f>SAFADModel_final_000028[[#This Row],[Whole Building:Facility Total Electric Demand Power '[W'](Hourly) ]]/1000</f>
        <v>5.5994100417270625</v>
      </c>
    </row>
    <row r="675" spans="1:3" x14ac:dyDescent="0.25">
      <c r="A675" s="9" t="s">
        <v>482</v>
      </c>
      <c r="B675" s="12">
        <v>5619.9618572543923</v>
      </c>
      <c r="C675">
        <f>SAFADModel_final_000028[[#This Row],[Whole Building:Facility Total Electric Demand Power '[W'](Hourly) ]]/1000</f>
        <v>5.6199618572543919</v>
      </c>
    </row>
    <row r="676" spans="1:3" x14ac:dyDescent="0.25">
      <c r="A676" s="9" t="s">
        <v>483</v>
      </c>
      <c r="B676" s="12">
        <v>5568.8393156250504</v>
      </c>
      <c r="C676">
        <f>SAFADModel_final_000028[[#This Row],[Whole Building:Facility Total Electric Demand Power '[W'](Hourly) ]]/1000</f>
        <v>5.5688393156250502</v>
      </c>
    </row>
    <row r="677" spans="1:3" x14ac:dyDescent="0.25">
      <c r="A677" s="9" t="s">
        <v>484</v>
      </c>
      <c r="B677" s="12">
        <v>5502.0687352505311</v>
      </c>
      <c r="C677">
        <f>SAFADModel_final_000028[[#This Row],[Whole Building:Facility Total Electric Demand Power '[W'](Hourly) ]]/1000</f>
        <v>5.5020687352505311</v>
      </c>
    </row>
    <row r="678" spans="1:3" x14ac:dyDescent="0.25">
      <c r="A678" s="9" t="s">
        <v>485</v>
      </c>
      <c r="B678" s="12">
        <v>5426.8765336825445</v>
      </c>
      <c r="C678">
        <f>SAFADModel_final_000028[[#This Row],[Whole Building:Facility Total Electric Demand Power '[W'](Hourly) ]]/1000</f>
        <v>5.4268765336825444</v>
      </c>
    </row>
    <row r="679" spans="1:3" x14ac:dyDescent="0.25">
      <c r="A679" s="9" t="s">
        <v>486</v>
      </c>
      <c r="B679" s="12">
        <v>5468.1153620287232</v>
      </c>
      <c r="C679">
        <f>SAFADModel_final_000028[[#This Row],[Whole Building:Facility Total Electric Demand Power '[W'](Hourly) ]]/1000</f>
        <v>5.4681153620287235</v>
      </c>
    </row>
    <row r="680" spans="1:3" x14ac:dyDescent="0.25">
      <c r="A680" s="9" t="s">
        <v>487</v>
      </c>
      <c r="B680" s="12">
        <v>5640.8476333618064</v>
      </c>
      <c r="C680">
        <f>SAFADModel_final_000028[[#This Row],[Whole Building:Facility Total Electric Demand Power '[W'](Hourly) ]]/1000</f>
        <v>5.6408476333618065</v>
      </c>
    </row>
    <row r="681" spans="1:3" x14ac:dyDescent="0.25">
      <c r="A681" s="9" t="s">
        <v>488</v>
      </c>
      <c r="B681" s="12">
        <v>22447.744855713692</v>
      </c>
      <c r="C681">
        <f>SAFADModel_final_000028[[#This Row],[Whole Building:Facility Total Electric Demand Power '[W'](Hourly) ]]/1000</f>
        <v>22.447744855713694</v>
      </c>
    </row>
    <row r="682" spans="1:3" x14ac:dyDescent="0.25">
      <c r="A682" s="9" t="s">
        <v>489</v>
      </c>
      <c r="B682" s="12">
        <v>68515.134497614388</v>
      </c>
      <c r="C682">
        <f>SAFADModel_final_000028[[#This Row],[Whole Building:Facility Total Electric Demand Power '[W'](Hourly) ]]/1000</f>
        <v>68.515134497614383</v>
      </c>
    </row>
    <row r="683" spans="1:3" x14ac:dyDescent="0.25">
      <c r="A683" s="9" t="s">
        <v>490</v>
      </c>
      <c r="B683" s="12">
        <v>96716.575236833189</v>
      </c>
      <c r="C683">
        <f>SAFADModel_final_000028[[#This Row],[Whole Building:Facility Total Electric Demand Power '[W'](Hourly) ]]/1000</f>
        <v>96.716575236833194</v>
      </c>
    </row>
    <row r="684" spans="1:3" x14ac:dyDescent="0.25">
      <c r="A684" s="9" t="s">
        <v>491</v>
      </c>
      <c r="B684" s="12">
        <v>91450.704050479224</v>
      </c>
      <c r="C684">
        <f>SAFADModel_final_000028[[#This Row],[Whole Building:Facility Total Electric Demand Power '[W'](Hourly) ]]/1000</f>
        <v>91.450704050479217</v>
      </c>
    </row>
    <row r="685" spans="1:3" x14ac:dyDescent="0.25">
      <c r="A685" s="9" t="s">
        <v>492</v>
      </c>
      <c r="B685" s="12">
        <v>115500.28930558813</v>
      </c>
      <c r="C685">
        <f>SAFADModel_final_000028[[#This Row],[Whole Building:Facility Total Electric Demand Power '[W'](Hourly) ]]/1000</f>
        <v>115.50028930558813</v>
      </c>
    </row>
    <row r="686" spans="1:3" x14ac:dyDescent="0.25">
      <c r="A686" s="9" t="s">
        <v>493</v>
      </c>
      <c r="B686" s="12">
        <v>111914.84082793958</v>
      </c>
      <c r="C686">
        <f>SAFADModel_final_000028[[#This Row],[Whole Building:Facility Total Electric Demand Power '[W'](Hourly) ]]/1000</f>
        <v>111.91484082793959</v>
      </c>
    </row>
    <row r="687" spans="1:3" x14ac:dyDescent="0.25">
      <c r="A687" s="9" t="s">
        <v>494</v>
      </c>
      <c r="B687" s="12">
        <v>123090.03580709849</v>
      </c>
      <c r="C687">
        <f>SAFADModel_final_000028[[#This Row],[Whole Building:Facility Total Electric Demand Power '[W'](Hourly) ]]/1000</f>
        <v>123.09003580709849</v>
      </c>
    </row>
    <row r="688" spans="1:3" x14ac:dyDescent="0.25">
      <c r="A688" s="9" t="s">
        <v>495</v>
      </c>
      <c r="B688" s="12">
        <v>130948.23653722198</v>
      </c>
      <c r="C688">
        <f>SAFADModel_final_000028[[#This Row],[Whole Building:Facility Total Electric Demand Power '[W'](Hourly) ]]/1000</f>
        <v>130.94823653722199</v>
      </c>
    </row>
    <row r="689" spans="1:3" x14ac:dyDescent="0.25">
      <c r="A689" s="9" t="s">
        <v>496</v>
      </c>
      <c r="B689" s="12">
        <v>120121.87510377662</v>
      </c>
      <c r="C689">
        <f>SAFADModel_final_000028[[#This Row],[Whole Building:Facility Total Electric Demand Power '[W'](Hourly) ]]/1000</f>
        <v>120.12187510377662</v>
      </c>
    </row>
    <row r="690" spans="1:3" x14ac:dyDescent="0.25">
      <c r="A690" s="9" t="s">
        <v>497</v>
      </c>
      <c r="B690" s="12">
        <v>105618.30789998431</v>
      </c>
      <c r="C690">
        <f>SAFADModel_final_000028[[#This Row],[Whole Building:Facility Total Electric Demand Power '[W'](Hourly) ]]/1000</f>
        <v>105.61830789998432</v>
      </c>
    </row>
    <row r="691" spans="1:3" x14ac:dyDescent="0.25">
      <c r="A691" s="9" t="s">
        <v>498</v>
      </c>
      <c r="B691" s="12">
        <v>39170.402817358648</v>
      </c>
      <c r="C691">
        <f>SAFADModel_final_000028[[#This Row],[Whole Building:Facility Total Electric Demand Power '[W'](Hourly) ]]/1000</f>
        <v>39.170402817358649</v>
      </c>
    </row>
    <row r="692" spans="1:3" x14ac:dyDescent="0.25">
      <c r="A692" s="9" t="s">
        <v>499</v>
      </c>
      <c r="B692" s="12">
        <v>19173.070688994074</v>
      </c>
      <c r="C692">
        <f>SAFADModel_final_000028[[#This Row],[Whole Building:Facility Total Electric Demand Power '[W'](Hourly) ]]/1000</f>
        <v>19.173070688994073</v>
      </c>
    </row>
    <row r="693" spans="1:3" x14ac:dyDescent="0.25">
      <c r="A693" s="9" t="s">
        <v>500</v>
      </c>
      <c r="B693" s="12">
        <v>8437.1488264122454</v>
      </c>
      <c r="C693">
        <f>SAFADModel_final_000028[[#This Row],[Whole Building:Facility Total Electric Demand Power '[W'](Hourly) ]]/1000</f>
        <v>8.4371488264122458</v>
      </c>
    </row>
    <row r="694" spans="1:3" x14ac:dyDescent="0.25">
      <c r="A694" s="9" t="s">
        <v>501</v>
      </c>
      <c r="B694" s="12">
        <v>6541.5589019584404</v>
      </c>
      <c r="C694">
        <f>SAFADModel_final_000028[[#This Row],[Whole Building:Facility Total Electric Demand Power '[W'](Hourly) ]]/1000</f>
        <v>6.5415589019584406</v>
      </c>
    </row>
    <row r="695" spans="1:3" x14ac:dyDescent="0.25">
      <c r="A695" s="9" t="s">
        <v>502</v>
      </c>
      <c r="B695" s="12">
        <v>6097.450998577654</v>
      </c>
      <c r="C695">
        <f>SAFADModel_final_000028[[#This Row],[Whole Building:Facility Total Electric Demand Power '[W'](Hourly) ]]/1000</f>
        <v>6.0974509985776537</v>
      </c>
    </row>
    <row r="696" spans="1:3" x14ac:dyDescent="0.25">
      <c r="A696" s="9" t="s">
        <v>503</v>
      </c>
      <c r="B696" s="12">
        <v>6067.0686166845744</v>
      </c>
      <c r="C696">
        <f>SAFADModel_final_000028[[#This Row],[Whole Building:Facility Total Electric Demand Power '[W'](Hourly) ]]/1000</f>
        <v>6.0670686166845744</v>
      </c>
    </row>
    <row r="697" spans="1:3" x14ac:dyDescent="0.25">
      <c r="A697" s="9" t="s">
        <v>504</v>
      </c>
      <c r="B697" s="12">
        <v>6039.1822985479703</v>
      </c>
      <c r="C697">
        <f>SAFADModel_final_000028[[#This Row],[Whole Building:Facility Total Electric Demand Power '[W'](Hourly) ]]/1000</f>
        <v>6.0391822985479706</v>
      </c>
    </row>
    <row r="698" spans="1:3" x14ac:dyDescent="0.25">
      <c r="A698" s="9" t="s">
        <v>505</v>
      </c>
      <c r="B698" s="12">
        <v>5694.659069203185</v>
      </c>
      <c r="C698">
        <f>SAFADModel_final_000028[[#This Row],[Whole Building:Facility Total Electric Demand Power '[W'](Hourly) ]]/1000</f>
        <v>5.6946590692031851</v>
      </c>
    </row>
    <row r="699" spans="1:3" x14ac:dyDescent="0.25">
      <c r="A699" s="9" t="s">
        <v>506</v>
      </c>
      <c r="B699" s="12">
        <v>5699.50528592313</v>
      </c>
      <c r="C699">
        <f>SAFADModel_final_000028[[#This Row],[Whole Building:Facility Total Electric Demand Power '[W'](Hourly) ]]/1000</f>
        <v>5.6995052859231299</v>
      </c>
    </row>
    <row r="700" spans="1:3" x14ac:dyDescent="0.25">
      <c r="A700" s="9" t="s">
        <v>507</v>
      </c>
      <c r="B700" s="12">
        <v>5647.3557978788631</v>
      </c>
      <c r="C700">
        <f>SAFADModel_final_000028[[#This Row],[Whole Building:Facility Total Electric Demand Power '[W'](Hourly) ]]/1000</f>
        <v>5.6473557978788627</v>
      </c>
    </row>
    <row r="701" spans="1:3" x14ac:dyDescent="0.25">
      <c r="A701" s="9" t="s">
        <v>508</v>
      </c>
      <c r="B701" s="12">
        <v>5599.4754461585217</v>
      </c>
      <c r="C701">
        <f>SAFADModel_final_000028[[#This Row],[Whole Building:Facility Total Electric Demand Power '[W'](Hourly) ]]/1000</f>
        <v>5.5994754461585217</v>
      </c>
    </row>
    <row r="702" spans="1:3" x14ac:dyDescent="0.25">
      <c r="A702" s="9" t="s">
        <v>509</v>
      </c>
      <c r="B702" s="12">
        <v>5552.6716906348511</v>
      </c>
      <c r="C702">
        <f>SAFADModel_final_000028[[#This Row],[Whole Building:Facility Total Electric Demand Power '[W'](Hourly) ]]/1000</f>
        <v>5.5526716906348508</v>
      </c>
    </row>
    <row r="703" spans="1:3" x14ac:dyDescent="0.25">
      <c r="A703" s="9" t="s">
        <v>510</v>
      </c>
      <c r="B703" s="12">
        <v>5594.4294056922745</v>
      </c>
      <c r="C703">
        <f>SAFADModel_final_000028[[#This Row],[Whole Building:Facility Total Electric Demand Power '[W'](Hourly) ]]/1000</f>
        <v>5.5944294056922743</v>
      </c>
    </row>
    <row r="704" spans="1:3" x14ac:dyDescent="0.25">
      <c r="A704" s="9" t="s">
        <v>511</v>
      </c>
      <c r="B704" s="12">
        <v>5723.1700988076545</v>
      </c>
      <c r="C704">
        <f>SAFADModel_final_000028[[#This Row],[Whole Building:Facility Total Electric Demand Power '[W'](Hourly) ]]/1000</f>
        <v>5.7231700988076541</v>
      </c>
    </row>
    <row r="705" spans="1:3" x14ac:dyDescent="0.25">
      <c r="A705" s="9" t="s">
        <v>512</v>
      </c>
      <c r="B705" s="12">
        <v>15186.800326082788</v>
      </c>
      <c r="C705">
        <f>SAFADModel_final_000028[[#This Row],[Whole Building:Facility Total Electric Demand Power '[W'](Hourly) ]]/1000</f>
        <v>15.186800326082787</v>
      </c>
    </row>
    <row r="706" spans="1:3" x14ac:dyDescent="0.25">
      <c r="A706" s="9" t="s">
        <v>513</v>
      </c>
      <c r="B706" s="12">
        <v>69227.549629207788</v>
      </c>
      <c r="C706">
        <f>SAFADModel_final_000028[[#This Row],[Whole Building:Facility Total Electric Demand Power '[W'](Hourly) ]]/1000</f>
        <v>69.227549629207786</v>
      </c>
    </row>
    <row r="707" spans="1:3" x14ac:dyDescent="0.25">
      <c r="A707" s="9" t="s">
        <v>514</v>
      </c>
      <c r="B707" s="12">
        <v>90915.051278387371</v>
      </c>
      <c r="C707">
        <f>SAFADModel_final_000028[[#This Row],[Whole Building:Facility Total Electric Demand Power '[W'](Hourly) ]]/1000</f>
        <v>90.915051278387367</v>
      </c>
    </row>
    <row r="708" spans="1:3" x14ac:dyDescent="0.25">
      <c r="A708" s="9" t="s">
        <v>515</v>
      </c>
      <c r="B708" s="12">
        <v>94147.148746378647</v>
      </c>
      <c r="C708">
        <f>SAFADModel_final_000028[[#This Row],[Whole Building:Facility Total Electric Demand Power '[W'](Hourly) ]]/1000</f>
        <v>94.147148746378647</v>
      </c>
    </row>
    <row r="709" spans="1:3" x14ac:dyDescent="0.25">
      <c r="A709" s="9" t="s">
        <v>516</v>
      </c>
      <c r="B709" s="12">
        <v>110356.07449004251</v>
      </c>
      <c r="C709">
        <f>SAFADModel_final_000028[[#This Row],[Whole Building:Facility Total Electric Demand Power '[W'](Hourly) ]]/1000</f>
        <v>110.3560744900425</v>
      </c>
    </row>
    <row r="710" spans="1:3" x14ac:dyDescent="0.25">
      <c r="A710" s="9" t="s">
        <v>517</v>
      </c>
      <c r="B710" s="12">
        <v>100994.63145786039</v>
      </c>
      <c r="C710">
        <f>SAFADModel_final_000028[[#This Row],[Whole Building:Facility Total Electric Demand Power '[W'](Hourly) ]]/1000</f>
        <v>100.99463145786039</v>
      </c>
    </row>
    <row r="711" spans="1:3" x14ac:dyDescent="0.25">
      <c r="A711" s="9" t="s">
        <v>518</v>
      </c>
      <c r="B711" s="12">
        <v>116859.8862602233</v>
      </c>
      <c r="C711">
        <f>SAFADModel_final_000028[[#This Row],[Whole Building:Facility Total Electric Demand Power '[W'](Hourly) ]]/1000</f>
        <v>116.85988626022331</v>
      </c>
    </row>
    <row r="712" spans="1:3" x14ac:dyDescent="0.25">
      <c r="A712" s="9" t="s">
        <v>519</v>
      </c>
      <c r="B712" s="12">
        <v>107313.32201285385</v>
      </c>
      <c r="C712">
        <f>SAFADModel_final_000028[[#This Row],[Whole Building:Facility Total Electric Demand Power '[W'](Hourly) ]]/1000</f>
        <v>107.31332201285385</v>
      </c>
    </row>
    <row r="713" spans="1:3" x14ac:dyDescent="0.25">
      <c r="A713" s="9" t="s">
        <v>520</v>
      </c>
      <c r="B713" s="12">
        <v>111209.15572155452</v>
      </c>
      <c r="C713">
        <f>SAFADModel_final_000028[[#This Row],[Whole Building:Facility Total Electric Demand Power '[W'](Hourly) ]]/1000</f>
        <v>111.20915572155452</v>
      </c>
    </row>
    <row r="714" spans="1:3" x14ac:dyDescent="0.25">
      <c r="A714" s="9" t="s">
        <v>521</v>
      </c>
      <c r="B714" s="12">
        <v>95665.402436263699</v>
      </c>
      <c r="C714">
        <f>SAFADModel_final_000028[[#This Row],[Whole Building:Facility Total Electric Demand Power '[W'](Hourly) ]]/1000</f>
        <v>95.665402436263705</v>
      </c>
    </row>
    <row r="715" spans="1:3" x14ac:dyDescent="0.25">
      <c r="A715" s="9" t="s">
        <v>522</v>
      </c>
      <c r="B715" s="12">
        <v>81863.875713738889</v>
      </c>
      <c r="C715">
        <f>SAFADModel_final_000028[[#This Row],[Whole Building:Facility Total Electric Demand Power '[W'](Hourly) ]]/1000</f>
        <v>81.863875713738892</v>
      </c>
    </row>
    <row r="716" spans="1:3" x14ac:dyDescent="0.25">
      <c r="A716" s="9" t="s">
        <v>523</v>
      </c>
      <c r="B716" s="12">
        <v>49643.457791379136</v>
      </c>
      <c r="C716">
        <f>SAFADModel_final_000028[[#This Row],[Whole Building:Facility Total Electric Demand Power '[W'](Hourly) ]]/1000</f>
        <v>49.643457791379134</v>
      </c>
    </row>
    <row r="717" spans="1:3" x14ac:dyDescent="0.25">
      <c r="A717" s="9" t="s">
        <v>524</v>
      </c>
      <c r="B717" s="12">
        <v>27872.284935273423</v>
      </c>
      <c r="C717">
        <f>SAFADModel_final_000028[[#This Row],[Whole Building:Facility Total Electric Demand Power '[W'](Hourly) ]]/1000</f>
        <v>27.872284935273424</v>
      </c>
    </row>
    <row r="718" spans="1:3" x14ac:dyDescent="0.25">
      <c r="A718" s="9" t="s">
        <v>525</v>
      </c>
      <c r="B718" s="12">
        <v>6383.636089214303</v>
      </c>
      <c r="C718">
        <f>SAFADModel_final_000028[[#This Row],[Whole Building:Facility Total Electric Demand Power '[W'](Hourly) ]]/1000</f>
        <v>6.3836360892143027</v>
      </c>
    </row>
    <row r="719" spans="1:3" x14ac:dyDescent="0.25">
      <c r="A719" s="9" t="s">
        <v>526</v>
      </c>
      <c r="B719" s="12">
        <v>6208.2203643849161</v>
      </c>
      <c r="C719">
        <f>SAFADModel_final_000028[[#This Row],[Whole Building:Facility Total Electric Demand Power '[W'](Hourly) ]]/1000</f>
        <v>6.2082203643849159</v>
      </c>
    </row>
    <row r="720" spans="1:3" x14ac:dyDescent="0.25">
      <c r="A720" s="9" t="s">
        <v>527</v>
      </c>
      <c r="B720" s="12">
        <v>6121.7538768201202</v>
      </c>
      <c r="C720">
        <f>SAFADModel_final_000028[[#This Row],[Whole Building:Facility Total Electric Demand Power '[W'](Hourly) ]]/1000</f>
        <v>6.1217538768201205</v>
      </c>
    </row>
    <row r="721" spans="1:3" x14ac:dyDescent="0.25">
      <c r="A721" s="9" t="s">
        <v>528</v>
      </c>
      <c r="B721" s="12">
        <v>6056.4372949561903</v>
      </c>
      <c r="C721">
        <f>SAFADModel_final_000028[[#This Row],[Whole Building:Facility Total Electric Demand Power '[W'](Hourly) ]]/1000</f>
        <v>6.05643729495619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86CEF-1CAF-45C3-A69A-2176030F51C7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12581.282504518742</v>
      </c>
      <c r="C2">
        <f>SAFADModel_final_000027[[#This Row],[Whole Building:Facility Total Electric Demand Power '[W'](Hourly) ]]/1000</f>
        <v>12.581282504518741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12336.397903796818</v>
      </c>
      <c r="C3">
        <f>SAFADModel_final_000027[[#This Row],[Whole Building:Facility Total Electric Demand Power '[W'](Hourly) ]]/1000</f>
        <v>12.336397903796819</v>
      </c>
      <c r="D3">
        <v>-51.02672969235681</v>
      </c>
      <c r="E3">
        <v>105.79081626256861</v>
      </c>
      <c r="F3">
        <v>58.843216340859698</v>
      </c>
    </row>
    <row r="4" spans="1:6" x14ac:dyDescent="0.25">
      <c r="A4" s="9" t="s">
        <v>3</v>
      </c>
      <c r="B4" s="12">
        <v>12248.575896380724</v>
      </c>
      <c r="C4">
        <f>SAFADModel_final_000027[[#This Row],[Whole Building:Facility Total Electric Demand Power '[W'](Hourly) ]]/1000</f>
        <v>12.248575896380723</v>
      </c>
    </row>
    <row r="5" spans="1:6" x14ac:dyDescent="0.25">
      <c r="A5" s="9" t="s">
        <v>4</v>
      </c>
      <c r="B5" s="12">
        <v>12150.423595228787</v>
      </c>
      <c r="C5">
        <f>SAFADModel_final_000027[[#This Row],[Whole Building:Facility Total Electric Demand Power '[W'](Hourly) ]]/1000</f>
        <v>12.150423595228787</v>
      </c>
    </row>
    <row r="6" spans="1:6" x14ac:dyDescent="0.25">
      <c r="A6" s="9" t="s">
        <v>5</v>
      </c>
      <c r="B6" s="12">
        <v>12046.724144985717</v>
      </c>
      <c r="C6">
        <f>SAFADModel_final_000027[[#This Row],[Whole Building:Facility Total Electric Demand Power '[W'](Hourly) ]]/1000</f>
        <v>12.046724144985717</v>
      </c>
    </row>
    <row r="7" spans="1:6" x14ac:dyDescent="0.25">
      <c r="A7" s="9" t="s">
        <v>6</v>
      </c>
      <c r="B7" s="12">
        <v>12012.927278159399</v>
      </c>
      <c r="C7">
        <f>SAFADModel_final_000027[[#This Row],[Whole Building:Facility Total Electric Demand Power '[W'](Hourly) ]]/1000</f>
        <v>12.012927278159399</v>
      </c>
    </row>
    <row r="8" spans="1:6" x14ac:dyDescent="0.25">
      <c r="A8" s="9" t="s">
        <v>7</v>
      </c>
      <c r="B8" s="12">
        <v>12147.202865176516</v>
      </c>
      <c r="C8">
        <f>SAFADModel_final_000027[[#This Row],[Whole Building:Facility Total Electric Demand Power '[W'](Hourly) ]]/1000</f>
        <v>12.147202865176515</v>
      </c>
    </row>
    <row r="9" spans="1:6" x14ac:dyDescent="0.25">
      <c r="A9" s="9" t="s">
        <v>8</v>
      </c>
      <c r="B9" s="12">
        <v>44137.55959818283</v>
      </c>
      <c r="C9">
        <f>SAFADModel_final_000027[[#This Row],[Whole Building:Facility Total Electric Demand Power '[W'](Hourly) ]]/1000</f>
        <v>44.137559598182833</v>
      </c>
    </row>
    <row r="10" spans="1:6" x14ac:dyDescent="0.25">
      <c r="A10" s="9" t="s">
        <v>9</v>
      </c>
      <c r="B10" s="12">
        <v>65738.105572772693</v>
      </c>
      <c r="C10">
        <f>SAFADModel_final_000027[[#This Row],[Whole Building:Facility Total Electric Demand Power '[W'](Hourly) ]]/1000</f>
        <v>65.738105572772696</v>
      </c>
    </row>
    <row r="11" spans="1:6" x14ac:dyDescent="0.25">
      <c r="A11" s="9" t="s">
        <v>10</v>
      </c>
      <c r="B11" s="12">
        <v>113619.44990150373</v>
      </c>
      <c r="C11">
        <f>SAFADModel_final_000027[[#This Row],[Whole Building:Facility Total Electric Demand Power '[W'](Hourly) ]]/1000</f>
        <v>113.61944990150373</v>
      </c>
    </row>
    <row r="12" spans="1:6" x14ac:dyDescent="0.25">
      <c r="A12" s="9" t="s">
        <v>11</v>
      </c>
      <c r="B12" s="12">
        <v>134469.54063124422</v>
      </c>
      <c r="C12">
        <f>SAFADModel_final_000027[[#This Row],[Whole Building:Facility Total Electric Demand Power '[W'](Hourly) ]]/1000</f>
        <v>134.46954063124423</v>
      </c>
    </row>
    <row r="13" spans="1:6" x14ac:dyDescent="0.25">
      <c r="A13" s="9" t="s">
        <v>12</v>
      </c>
      <c r="B13" s="12">
        <v>242755.38768225614</v>
      </c>
      <c r="C13">
        <f>SAFADModel_final_000027[[#This Row],[Whole Building:Facility Total Electric Demand Power '[W'](Hourly) ]]/1000</f>
        <v>242.75538768225616</v>
      </c>
    </row>
    <row r="14" spans="1:6" x14ac:dyDescent="0.25">
      <c r="A14" s="9" t="s">
        <v>13</v>
      </c>
      <c r="B14" s="12">
        <v>254517.78391005448</v>
      </c>
      <c r="C14">
        <f>SAFADModel_final_000027[[#This Row],[Whole Building:Facility Total Electric Demand Power '[W'](Hourly) ]]/1000</f>
        <v>254.51778391005448</v>
      </c>
    </row>
    <row r="15" spans="1:6" x14ac:dyDescent="0.25">
      <c r="A15" s="9" t="s">
        <v>14</v>
      </c>
      <c r="B15" s="12">
        <v>275703.01977907686</v>
      </c>
      <c r="C15">
        <f>SAFADModel_final_000027[[#This Row],[Whole Building:Facility Total Electric Demand Power '[W'](Hourly) ]]/1000</f>
        <v>275.70301977907684</v>
      </c>
    </row>
    <row r="16" spans="1:6" x14ac:dyDescent="0.25">
      <c r="A16" s="9" t="s">
        <v>15</v>
      </c>
      <c r="B16" s="12">
        <v>282277.78798147739</v>
      </c>
      <c r="C16">
        <f>SAFADModel_final_000027[[#This Row],[Whole Building:Facility Total Electric Demand Power '[W'](Hourly) ]]/1000</f>
        <v>282.27778798147739</v>
      </c>
    </row>
    <row r="17" spans="1:3" x14ac:dyDescent="0.25">
      <c r="A17" s="9" t="s">
        <v>16</v>
      </c>
      <c r="B17" s="12">
        <v>265997.85454296722</v>
      </c>
      <c r="C17">
        <f>SAFADModel_final_000027[[#This Row],[Whole Building:Facility Total Electric Demand Power '[W'](Hourly) ]]/1000</f>
        <v>265.99785454296722</v>
      </c>
    </row>
    <row r="18" spans="1:3" x14ac:dyDescent="0.25">
      <c r="A18" s="9" t="s">
        <v>17</v>
      </c>
      <c r="B18" s="12">
        <v>241972.3122278121</v>
      </c>
      <c r="C18">
        <f>SAFADModel_final_000027[[#This Row],[Whole Building:Facility Total Electric Demand Power '[W'](Hourly) ]]/1000</f>
        <v>241.9723122278121</v>
      </c>
    </row>
    <row r="19" spans="1:3" x14ac:dyDescent="0.25">
      <c r="A19" s="9" t="s">
        <v>18</v>
      </c>
      <c r="B19" s="12">
        <v>85668.44314482584</v>
      </c>
      <c r="C19">
        <f>SAFADModel_final_000027[[#This Row],[Whole Building:Facility Total Electric Demand Power '[W'](Hourly) ]]/1000</f>
        <v>85.668443144825844</v>
      </c>
    </row>
    <row r="20" spans="1:3" x14ac:dyDescent="0.25">
      <c r="A20" s="9" t="s">
        <v>19</v>
      </c>
      <c r="B20" s="12">
        <v>42502.197467884187</v>
      </c>
      <c r="C20">
        <f>SAFADModel_final_000027[[#This Row],[Whole Building:Facility Total Electric Demand Power '[W'](Hourly) ]]/1000</f>
        <v>42.502197467884187</v>
      </c>
    </row>
    <row r="21" spans="1:3" x14ac:dyDescent="0.25">
      <c r="A21" s="9" t="s">
        <v>20</v>
      </c>
      <c r="B21" s="12">
        <v>17069.161197316014</v>
      </c>
      <c r="C21">
        <f>SAFADModel_final_000027[[#This Row],[Whole Building:Facility Total Electric Demand Power '[W'](Hourly) ]]/1000</f>
        <v>17.069161197316014</v>
      </c>
    </row>
    <row r="22" spans="1:3" x14ac:dyDescent="0.25">
      <c r="A22" s="9" t="s">
        <v>21</v>
      </c>
      <c r="B22" s="12">
        <v>13129.769912964754</v>
      </c>
      <c r="C22">
        <f>SAFADModel_final_000027[[#This Row],[Whole Building:Facility Total Electric Demand Power '[W'](Hourly) ]]/1000</f>
        <v>13.129769912964754</v>
      </c>
    </row>
    <row r="23" spans="1:3" x14ac:dyDescent="0.25">
      <c r="A23" s="9" t="s">
        <v>22</v>
      </c>
      <c r="B23" s="12">
        <v>12700.975682503142</v>
      </c>
      <c r="C23">
        <f>SAFADModel_final_000027[[#This Row],[Whole Building:Facility Total Electric Demand Power '[W'](Hourly) ]]/1000</f>
        <v>12.700975682503142</v>
      </c>
    </row>
    <row r="24" spans="1:3" x14ac:dyDescent="0.25">
      <c r="A24" s="9" t="s">
        <v>23</v>
      </c>
      <c r="B24" s="12">
        <v>12700.528867857387</v>
      </c>
      <c r="C24">
        <f>SAFADModel_final_000027[[#This Row],[Whole Building:Facility Total Electric Demand Power '[W'](Hourly) ]]/1000</f>
        <v>12.700528867857386</v>
      </c>
    </row>
    <row r="25" spans="1:3" x14ac:dyDescent="0.25">
      <c r="A25" s="9" t="s">
        <v>24</v>
      </c>
      <c r="B25" s="12">
        <v>12685.944020998142</v>
      </c>
      <c r="C25">
        <f>SAFADModel_final_000027[[#This Row],[Whole Building:Facility Total Electric Demand Power '[W'](Hourly) ]]/1000</f>
        <v>12.685944020998143</v>
      </c>
    </row>
    <row r="26" spans="1:3" x14ac:dyDescent="0.25">
      <c r="A26" s="9" t="s">
        <v>25</v>
      </c>
      <c r="B26" s="12">
        <v>12670.919475590474</v>
      </c>
      <c r="C26">
        <f>SAFADModel_final_000027[[#This Row],[Whole Building:Facility Total Electric Demand Power '[W'](Hourly) ]]/1000</f>
        <v>12.670919475590473</v>
      </c>
    </row>
    <row r="27" spans="1:3" x14ac:dyDescent="0.25">
      <c r="A27" s="9" t="s">
        <v>26</v>
      </c>
      <c r="B27" s="12">
        <v>12649.754807281455</v>
      </c>
      <c r="C27">
        <f>SAFADModel_final_000027[[#This Row],[Whole Building:Facility Total Electric Demand Power '[W'](Hourly) ]]/1000</f>
        <v>12.649754807281456</v>
      </c>
    </row>
    <row r="28" spans="1:3" x14ac:dyDescent="0.25">
      <c r="A28" s="9" t="s">
        <v>27</v>
      </c>
      <c r="B28" s="12">
        <v>12628.903249520803</v>
      </c>
      <c r="C28">
        <f>SAFADModel_final_000027[[#This Row],[Whole Building:Facility Total Electric Demand Power '[W'](Hourly) ]]/1000</f>
        <v>12.628903249520803</v>
      </c>
    </row>
    <row r="29" spans="1:3" x14ac:dyDescent="0.25">
      <c r="A29" s="9" t="s">
        <v>28</v>
      </c>
      <c r="B29" s="12">
        <v>12627.346193767868</v>
      </c>
      <c r="C29">
        <f>SAFADModel_final_000027[[#This Row],[Whole Building:Facility Total Electric Demand Power '[W'](Hourly) ]]/1000</f>
        <v>12.627346193767867</v>
      </c>
    </row>
    <row r="30" spans="1:3" x14ac:dyDescent="0.25">
      <c r="A30" s="9" t="s">
        <v>29</v>
      </c>
      <c r="B30" s="12">
        <v>12624.718753468323</v>
      </c>
      <c r="C30">
        <f>SAFADModel_final_000027[[#This Row],[Whole Building:Facility Total Electric Demand Power '[W'](Hourly) ]]/1000</f>
        <v>12.624718753468324</v>
      </c>
    </row>
    <row r="31" spans="1:3" x14ac:dyDescent="0.25">
      <c r="A31" s="9" t="s">
        <v>30</v>
      </c>
      <c r="B31" s="12">
        <v>12623.289270319394</v>
      </c>
      <c r="C31">
        <f>SAFADModel_final_000027[[#This Row],[Whole Building:Facility Total Electric Demand Power '[W'](Hourly) ]]/1000</f>
        <v>12.623289270319393</v>
      </c>
    </row>
    <row r="32" spans="1:3" x14ac:dyDescent="0.25">
      <c r="A32" s="9" t="s">
        <v>31</v>
      </c>
      <c r="B32" s="12">
        <v>12628.348910216604</v>
      </c>
      <c r="C32">
        <f>SAFADModel_final_000027[[#This Row],[Whole Building:Facility Total Electric Demand Power '[W'](Hourly) ]]/1000</f>
        <v>12.628348910216603</v>
      </c>
    </row>
    <row r="33" spans="1:3" x14ac:dyDescent="0.25">
      <c r="A33" s="9" t="s">
        <v>32</v>
      </c>
      <c r="B33" s="12">
        <v>31783.068015209792</v>
      </c>
      <c r="C33">
        <f>SAFADModel_final_000027[[#This Row],[Whole Building:Facility Total Electric Demand Power '[W'](Hourly) ]]/1000</f>
        <v>31.783068015209793</v>
      </c>
    </row>
    <row r="34" spans="1:3" x14ac:dyDescent="0.25">
      <c r="A34" s="9" t="s">
        <v>33</v>
      </c>
      <c r="B34" s="12">
        <v>127612.6008998622</v>
      </c>
      <c r="C34">
        <f>SAFADModel_final_000027[[#This Row],[Whole Building:Facility Total Electric Demand Power '[W'](Hourly) ]]/1000</f>
        <v>127.6126008998622</v>
      </c>
    </row>
    <row r="35" spans="1:3" x14ac:dyDescent="0.25">
      <c r="A35" s="9" t="s">
        <v>34</v>
      </c>
      <c r="B35" s="12">
        <v>193315.3553205546</v>
      </c>
      <c r="C35">
        <f>SAFADModel_final_000027[[#This Row],[Whole Building:Facility Total Electric Demand Power '[W'](Hourly) ]]/1000</f>
        <v>193.3153553205546</v>
      </c>
    </row>
    <row r="36" spans="1:3" x14ac:dyDescent="0.25">
      <c r="A36" s="9" t="s">
        <v>35</v>
      </c>
      <c r="B36" s="12">
        <v>223394.69111471259</v>
      </c>
      <c r="C36">
        <f>SAFADModel_final_000027[[#This Row],[Whole Building:Facility Total Electric Demand Power '[W'](Hourly) ]]/1000</f>
        <v>223.3946911147126</v>
      </c>
    </row>
    <row r="37" spans="1:3" x14ac:dyDescent="0.25">
      <c r="A37" s="9" t="s">
        <v>36</v>
      </c>
      <c r="B37" s="12">
        <v>267380.54088149441</v>
      </c>
      <c r="C37">
        <f>SAFADModel_final_000027[[#This Row],[Whole Building:Facility Total Electric Demand Power '[W'](Hourly) ]]/1000</f>
        <v>267.38054088149443</v>
      </c>
    </row>
    <row r="38" spans="1:3" x14ac:dyDescent="0.25">
      <c r="A38" s="9" t="s">
        <v>37</v>
      </c>
      <c r="B38" s="12">
        <v>261768.6590675429</v>
      </c>
      <c r="C38">
        <f>SAFADModel_final_000027[[#This Row],[Whole Building:Facility Total Electric Demand Power '[W'](Hourly) ]]/1000</f>
        <v>261.7686590675429</v>
      </c>
    </row>
    <row r="39" spans="1:3" x14ac:dyDescent="0.25">
      <c r="A39" s="9" t="s">
        <v>38</v>
      </c>
      <c r="B39" s="12">
        <v>288613.72823932965</v>
      </c>
      <c r="C39">
        <f>SAFADModel_final_000027[[#This Row],[Whole Building:Facility Total Electric Demand Power '[W'](Hourly) ]]/1000</f>
        <v>288.61372823932965</v>
      </c>
    </row>
    <row r="40" spans="1:3" x14ac:dyDescent="0.25">
      <c r="A40" s="9" t="s">
        <v>39</v>
      </c>
      <c r="B40" s="12">
        <v>248499.81543049135</v>
      </c>
      <c r="C40">
        <f>SAFADModel_final_000027[[#This Row],[Whole Building:Facility Total Electric Demand Power '[W'](Hourly) ]]/1000</f>
        <v>248.49981543049134</v>
      </c>
    </row>
    <row r="41" spans="1:3" x14ac:dyDescent="0.25">
      <c r="A41" s="9" t="s">
        <v>40</v>
      </c>
      <c r="B41" s="12">
        <v>246879.65760210194</v>
      </c>
      <c r="C41">
        <f>SAFADModel_final_000027[[#This Row],[Whole Building:Facility Total Electric Demand Power '[W'](Hourly) ]]/1000</f>
        <v>246.87965760210193</v>
      </c>
    </row>
    <row r="42" spans="1:3" x14ac:dyDescent="0.25">
      <c r="A42" s="9" t="s">
        <v>41</v>
      </c>
      <c r="B42" s="12">
        <v>186009.90336106354</v>
      </c>
      <c r="C42">
        <f>SAFADModel_final_000027[[#This Row],[Whole Building:Facility Total Electric Demand Power '[W'](Hourly) ]]/1000</f>
        <v>186.00990336106355</v>
      </c>
    </row>
    <row r="43" spans="1:3" x14ac:dyDescent="0.25">
      <c r="A43" s="9" t="s">
        <v>42</v>
      </c>
      <c r="B43" s="12">
        <v>164544.73257273491</v>
      </c>
      <c r="C43">
        <f>SAFADModel_final_000027[[#This Row],[Whole Building:Facility Total Electric Demand Power '[W'](Hourly) ]]/1000</f>
        <v>164.54473257273492</v>
      </c>
    </row>
    <row r="44" spans="1:3" x14ac:dyDescent="0.25">
      <c r="A44" s="9" t="s">
        <v>43</v>
      </c>
      <c r="B44" s="12">
        <v>111271.87830753806</v>
      </c>
      <c r="C44">
        <f>SAFADModel_final_000027[[#This Row],[Whole Building:Facility Total Electric Demand Power '[W'](Hourly) ]]/1000</f>
        <v>111.27187830753806</v>
      </c>
    </row>
    <row r="45" spans="1:3" x14ac:dyDescent="0.25">
      <c r="A45" s="9" t="s">
        <v>44</v>
      </c>
      <c r="B45" s="12">
        <v>64608.558918344563</v>
      </c>
      <c r="C45">
        <f>SAFADModel_final_000027[[#This Row],[Whole Building:Facility Total Electric Demand Power '[W'](Hourly) ]]/1000</f>
        <v>64.608558918344556</v>
      </c>
    </row>
    <row r="46" spans="1:3" x14ac:dyDescent="0.25">
      <c r="A46" s="9" t="s">
        <v>45</v>
      </c>
      <c r="B46" s="12">
        <v>12801.547928604979</v>
      </c>
      <c r="C46">
        <f>SAFADModel_final_000027[[#This Row],[Whole Building:Facility Total Electric Demand Power '[W'](Hourly) ]]/1000</f>
        <v>12.801547928604979</v>
      </c>
    </row>
    <row r="47" spans="1:3" x14ac:dyDescent="0.25">
      <c r="A47" s="9" t="s">
        <v>46</v>
      </c>
      <c r="B47" s="12">
        <v>12748.908143304378</v>
      </c>
      <c r="C47">
        <f>SAFADModel_final_000027[[#This Row],[Whole Building:Facility Total Electric Demand Power '[W'](Hourly) ]]/1000</f>
        <v>12.748908143304378</v>
      </c>
    </row>
    <row r="48" spans="1:3" x14ac:dyDescent="0.25">
      <c r="A48" s="9" t="s">
        <v>47</v>
      </c>
      <c r="B48" s="12">
        <v>12684.489647135217</v>
      </c>
      <c r="C48">
        <f>SAFADModel_final_000027[[#This Row],[Whole Building:Facility Total Electric Demand Power '[W'](Hourly) ]]/1000</f>
        <v>12.684489647135218</v>
      </c>
    </row>
    <row r="49" spans="1:3" x14ac:dyDescent="0.25">
      <c r="A49" s="9" t="s">
        <v>48</v>
      </c>
      <c r="B49" s="12">
        <v>12608.150300375251</v>
      </c>
      <c r="C49">
        <f>SAFADModel_final_000027[[#This Row],[Whole Building:Facility Total Electric Demand Power '[W'](Hourly) ]]/1000</f>
        <v>12.608150300375252</v>
      </c>
    </row>
    <row r="50" spans="1:3" x14ac:dyDescent="0.25">
      <c r="A50" s="9" t="s">
        <v>49</v>
      </c>
      <c r="B50" s="12">
        <v>12529.958064010367</v>
      </c>
      <c r="C50">
        <f>SAFADModel_final_000027[[#This Row],[Whole Building:Facility Total Electric Demand Power '[W'](Hourly) ]]/1000</f>
        <v>12.529958064010367</v>
      </c>
    </row>
    <row r="51" spans="1:3" x14ac:dyDescent="0.25">
      <c r="A51" s="9" t="s">
        <v>50</v>
      </c>
      <c r="B51" s="12">
        <v>12463.833704844066</v>
      </c>
      <c r="C51">
        <f>SAFADModel_final_000027[[#This Row],[Whole Building:Facility Total Electric Demand Power '[W'](Hourly) ]]/1000</f>
        <v>12.463833704844067</v>
      </c>
    </row>
    <row r="52" spans="1:3" x14ac:dyDescent="0.25">
      <c r="A52" s="9" t="s">
        <v>51</v>
      </c>
      <c r="B52" s="12">
        <v>12386.843371703186</v>
      </c>
      <c r="C52">
        <f>SAFADModel_final_000027[[#This Row],[Whole Building:Facility Total Electric Demand Power '[W'](Hourly) ]]/1000</f>
        <v>12.386843371703186</v>
      </c>
    </row>
    <row r="53" spans="1:3" x14ac:dyDescent="0.25">
      <c r="A53" s="9" t="s">
        <v>52</v>
      </c>
      <c r="B53" s="12">
        <v>12321.685710546431</v>
      </c>
      <c r="C53">
        <f>SAFADModel_final_000027[[#This Row],[Whole Building:Facility Total Electric Demand Power '[W'](Hourly) ]]/1000</f>
        <v>12.321685710546431</v>
      </c>
    </row>
    <row r="54" spans="1:3" x14ac:dyDescent="0.25">
      <c r="A54" s="9" t="s">
        <v>53</v>
      </c>
      <c r="B54" s="12">
        <v>12255.293051980667</v>
      </c>
      <c r="C54">
        <f>SAFADModel_final_000027[[#This Row],[Whole Building:Facility Total Electric Demand Power '[W'](Hourly) ]]/1000</f>
        <v>12.255293051980667</v>
      </c>
    </row>
    <row r="55" spans="1:3" x14ac:dyDescent="0.25">
      <c r="A55" s="9" t="s">
        <v>54</v>
      </c>
      <c r="B55" s="12">
        <v>12242.573703058166</v>
      </c>
      <c r="C55">
        <f>SAFADModel_final_000027[[#This Row],[Whole Building:Facility Total Electric Demand Power '[W'](Hourly) ]]/1000</f>
        <v>12.242573703058167</v>
      </c>
    </row>
    <row r="56" spans="1:3" x14ac:dyDescent="0.25">
      <c r="A56" s="9" t="s">
        <v>55</v>
      </c>
      <c r="B56" s="12">
        <v>12370.968564244116</v>
      </c>
      <c r="C56">
        <f>SAFADModel_final_000027[[#This Row],[Whole Building:Facility Total Electric Demand Power '[W'](Hourly) ]]/1000</f>
        <v>12.370968564244116</v>
      </c>
    </row>
    <row r="57" spans="1:3" x14ac:dyDescent="0.25">
      <c r="A57" s="9" t="s">
        <v>56</v>
      </c>
      <c r="B57" s="12">
        <v>38180.09113483347</v>
      </c>
      <c r="C57">
        <f>SAFADModel_final_000027[[#This Row],[Whole Building:Facility Total Electric Demand Power '[W'](Hourly) ]]/1000</f>
        <v>38.180091134833468</v>
      </c>
    </row>
    <row r="58" spans="1:3" x14ac:dyDescent="0.25">
      <c r="A58" s="9" t="s">
        <v>57</v>
      </c>
      <c r="B58" s="12">
        <v>79825.234101652852</v>
      </c>
      <c r="C58">
        <f>SAFADModel_final_000027[[#This Row],[Whole Building:Facility Total Electric Demand Power '[W'](Hourly) ]]/1000</f>
        <v>79.825234101652853</v>
      </c>
    </row>
    <row r="59" spans="1:3" x14ac:dyDescent="0.25">
      <c r="A59" s="9" t="s">
        <v>58</v>
      </c>
      <c r="B59" s="12">
        <v>160486.25606554144</v>
      </c>
      <c r="C59">
        <f>SAFADModel_final_000027[[#This Row],[Whole Building:Facility Total Electric Demand Power '[W'](Hourly) ]]/1000</f>
        <v>160.48625606554145</v>
      </c>
    </row>
    <row r="60" spans="1:3" x14ac:dyDescent="0.25">
      <c r="A60" s="9" t="s">
        <v>59</v>
      </c>
      <c r="B60" s="12">
        <v>223448.93268385678</v>
      </c>
      <c r="C60">
        <f>SAFADModel_final_000027[[#This Row],[Whole Building:Facility Total Electric Demand Power '[W'](Hourly) ]]/1000</f>
        <v>223.44893268385678</v>
      </c>
    </row>
    <row r="61" spans="1:3" x14ac:dyDescent="0.25">
      <c r="A61" s="9" t="s">
        <v>60</v>
      </c>
      <c r="B61" s="12">
        <v>280977.12393776193</v>
      </c>
      <c r="C61">
        <f>SAFADModel_final_000027[[#This Row],[Whole Building:Facility Total Electric Demand Power '[W'](Hourly) ]]/1000</f>
        <v>280.97712393776192</v>
      </c>
    </row>
    <row r="62" spans="1:3" x14ac:dyDescent="0.25">
      <c r="A62" s="9" t="s">
        <v>61</v>
      </c>
      <c r="B62" s="12">
        <v>286275.00690965186</v>
      </c>
      <c r="C62">
        <f>SAFADModel_final_000027[[#This Row],[Whole Building:Facility Total Electric Demand Power '[W'](Hourly) ]]/1000</f>
        <v>286.27500690965184</v>
      </c>
    </row>
    <row r="63" spans="1:3" x14ac:dyDescent="0.25">
      <c r="A63" s="9" t="s">
        <v>62</v>
      </c>
      <c r="B63" s="12">
        <v>278006.60896154097</v>
      </c>
      <c r="C63">
        <f>SAFADModel_final_000027[[#This Row],[Whole Building:Facility Total Electric Demand Power '[W'](Hourly) ]]/1000</f>
        <v>278.00660896154096</v>
      </c>
    </row>
    <row r="64" spans="1:3" x14ac:dyDescent="0.25">
      <c r="A64" s="9" t="s">
        <v>63</v>
      </c>
      <c r="B64" s="12">
        <v>283765.52491314802</v>
      </c>
      <c r="C64">
        <f>SAFADModel_final_000027[[#This Row],[Whole Building:Facility Total Electric Demand Power '[W'](Hourly) ]]/1000</f>
        <v>283.765524913148</v>
      </c>
    </row>
    <row r="65" spans="1:3" x14ac:dyDescent="0.25">
      <c r="A65" s="9" t="s">
        <v>64</v>
      </c>
      <c r="B65" s="12">
        <v>239138.96030523709</v>
      </c>
      <c r="C65">
        <f>SAFADModel_final_000027[[#This Row],[Whole Building:Facility Total Electric Demand Power '[W'](Hourly) ]]/1000</f>
        <v>239.13896030523711</v>
      </c>
    </row>
    <row r="66" spans="1:3" x14ac:dyDescent="0.25">
      <c r="A66" s="9" t="s">
        <v>65</v>
      </c>
      <c r="B66" s="12">
        <v>100494.16798668803</v>
      </c>
      <c r="C66">
        <f>SAFADModel_final_000027[[#This Row],[Whole Building:Facility Total Electric Demand Power '[W'](Hourly) ]]/1000</f>
        <v>100.49416798668803</v>
      </c>
    </row>
    <row r="67" spans="1:3" x14ac:dyDescent="0.25">
      <c r="A67" s="9" t="s">
        <v>66</v>
      </c>
      <c r="B67" s="12">
        <v>79035.470913612226</v>
      </c>
      <c r="C67">
        <f>SAFADModel_final_000027[[#This Row],[Whole Building:Facility Total Electric Demand Power '[W'](Hourly) ]]/1000</f>
        <v>79.03547091361223</v>
      </c>
    </row>
    <row r="68" spans="1:3" x14ac:dyDescent="0.25">
      <c r="A68" s="9" t="s">
        <v>67</v>
      </c>
      <c r="B68" s="12">
        <v>35326.074573933438</v>
      </c>
      <c r="C68">
        <f>SAFADModel_final_000027[[#This Row],[Whole Building:Facility Total Electric Demand Power '[W'](Hourly) ]]/1000</f>
        <v>35.32607457393344</v>
      </c>
    </row>
    <row r="69" spans="1:3" x14ac:dyDescent="0.25">
      <c r="A69" s="9" t="s">
        <v>68</v>
      </c>
      <c r="B69" s="12">
        <v>13539.550281777263</v>
      </c>
      <c r="C69">
        <f>SAFADModel_final_000027[[#This Row],[Whole Building:Facility Total Electric Demand Power '[W'](Hourly) ]]/1000</f>
        <v>13.539550281777263</v>
      </c>
    </row>
    <row r="70" spans="1:3" x14ac:dyDescent="0.25">
      <c r="A70" s="9" t="s">
        <v>69</v>
      </c>
      <c r="B70" s="12">
        <v>13095.451516302826</v>
      </c>
      <c r="C70">
        <f>SAFADModel_final_000027[[#This Row],[Whole Building:Facility Total Electric Demand Power '[W'](Hourly) ]]/1000</f>
        <v>13.095451516302827</v>
      </c>
    </row>
    <row r="71" spans="1:3" x14ac:dyDescent="0.25">
      <c r="A71" s="9" t="s">
        <v>70</v>
      </c>
      <c r="B71" s="12">
        <v>12652.408823891945</v>
      </c>
      <c r="C71">
        <f>SAFADModel_final_000027[[#This Row],[Whole Building:Facility Total Electric Demand Power '[W'](Hourly) ]]/1000</f>
        <v>12.652408823891944</v>
      </c>
    </row>
    <row r="72" spans="1:3" x14ac:dyDescent="0.25">
      <c r="A72" s="9" t="s">
        <v>71</v>
      </c>
      <c r="B72" s="12">
        <v>12620.48851864286</v>
      </c>
      <c r="C72">
        <f>SAFADModel_final_000027[[#This Row],[Whole Building:Facility Total Electric Demand Power '[W'](Hourly) ]]/1000</f>
        <v>12.62048851864286</v>
      </c>
    </row>
    <row r="73" spans="1:3" x14ac:dyDescent="0.25">
      <c r="A73" s="9" t="s">
        <v>72</v>
      </c>
      <c r="B73" s="12">
        <v>12580.105082423068</v>
      </c>
      <c r="C73">
        <f>SAFADModel_final_000027[[#This Row],[Whole Building:Facility Total Electric Demand Power '[W'](Hourly) ]]/1000</f>
        <v>12.580105082423067</v>
      </c>
    </row>
    <row r="74" spans="1:3" x14ac:dyDescent="0.25">
      <c r="A74" s="9" t="s">
        <v>73</v>
      </c>
      <c r="B74" s="12">
        <v>12539.44848141707</v>
      </c>
      <c r="C74">
        <f>SAFADModel_final_000027[[#This Row],[Whole Building:Facility Total Electric Demand Power '[W'](Hourly) ]]/1000</f>
        <v>12.53944848141707</v>
      </c>
    </row>
    <row r="75" spans="1:3" x14ac:dyDescent="0.25">
      <c r="A75" s="9" t="s">
        <v>74</v>
      </c>
      <c r="B75" s="12">
        <v>12495.712716985547</v>
      </c>
      <c r="C75">
        <f>SAFADModel_final_000027[[#This Row],[Whole Building:Facility Total Electric Demand Power '[W'](Hourly) ]]/1000</f>
        <v>12.495712716985548</v>
      </c>
    </row>
    <row r="76" spans="1:3" x14ac:dyDescent="0.25">
      <c r="A76" s="9" t="s">
        <v>75</v>
      </c>
      <c r="B76" s="12">
        <v>12447.222552126761</v>
      </c>
      <c r="C76">
        <f>SAFADModel_final_000027[[#This Row],[Whole Building:Facility Total Electric Demand Power '[W'](Hourly) ]]/1000</f>
        <v>12.44722255212676</v>
      </c>
    </row>
    <row r="77" spans="1:3" x14ac:dyDescent="0.25">
      <c r="A77" s="9" t="s">
        <v>76</v>
      </c>
      <c r="B77" s="12">
        <v>12396.79794828993</v>
      </c>
      <c r="C77">
        <f>SAFADModel_final_000027[[#This Row],[Whole Building:Facility Total Electric Demand Power '[W'](Hourly) ]]/1000</f>
        <v>12.39679794828993</v>
      </c>
    </row>
    <row r="78" spans="1:3" x14ac:dyDescent="0.25">
      <c r="A78" s="9" t="s">
        <v>77</v>
      </c>
      <c r="B78" s="12">
        <v>12358.32083638893</v>
      </c>
      <c r="C78">
        <f>SAFADModel_final_000027[[#This Row],[Whole Building:Facility Total Electric Demand Power '[W'](Hourly) ]]/1000</f>
        <v>12.358320836388931</v>
      </c>
    </row>
    <row r="79" spans="1:3" x14ac:dyDescent="0.25">
      <c r="A79" s="9" t="s">
        <v>78</v>
      </c>
      <c r="B79" s="12">
        <v>12347.660570701852</v>
      </c>
      <c r="C79">
        <f>SAFADModel_final_000027[[#This Row],[Whole Building:Facility Total Electric Demand Power '[W'](Hourly) ]]/1000</f>
        <v>12.347660570701851</v>
      </c>
    </row>
    <row r="80" spans="1:3" x14ac:dyDescent="0.25">
      <c r="A80" s="9" t="s">
        <v>79</v>
      </c>
      <c r="B80" s="12">
        <v>12466.425770982392</v>
      </c>
      <c r="C80">
        <f>SAFADModel_final_000027[[#This Row],[Whole Building:Facility Total Electric Demand Power '[W'](Hourly) ]]/1000</f>
        <v>12.466425770982392</v>
      </c>
    </row>
    <row r="81" spans="1:3" x14ac:dyDescent="0.25">
      <c r="A81" s="9" t="s">
        <v>80</v>
      </c>
      <c r="B81" s="12">
        <v>35363.023775757727</v>
      </c>
      <c r="C81">
        <f>SAFADModel_final_000027[[#This Row],[Whole Building:Facility Total Electric Demand Power '[W'](Hourly) ]]/1000</f>
        <v>35.363023775757725</v>
      </c>
    </row>
    <row r="82" spans="1:3" x14ac:dyDescent="0.25">
      <c r="A82" s="9" t="s">
        <v>81</v>
      </c>
      <c r="B82" s="12">
        <v>170264.54452423114</v>
      </c>
      <c r="C82">
        <f>SAFADModel_final_000027[[#This Row],[Whole Building:Facility Total Electric Demand Power '[W'](Hourly) ]]/1000</f>
        <v>170.26454452423113</v>
      </c>
    </row>
    <row r="83" spans="1:3" x14ac:dyDescent="0.25">
      <c r="A83" s="9" t="s">
        <v>82</v>
      </c>
      <c r="B83" s="12">
        <v>232099.07735057725</v>
      </c>
      <c r="C83">
        <f>SAFADModel_final_000027[[#This Row],[Whole Building:Facility Total Electric Demand Power '[W'](Hourly) ]]/1000</f>
        <v>232.09907735057726</v>
      </c>
    </row>
    <row r="84" spans="1:3" x14ac:dyDescent="0.25">
      <c r="A84" s="9" t="s">
        <v>83</v>
      </c>
      <c r="B84" s="12">
        <v>264842.16834524064</v>
      </c>
      <c r="C84">
        <f>SAFADModel_final_000027[[#This Row],[Whole Building:Facility Total Electric Demand Power '[W'](Hourly) ]]/1000</f>
        <v>264.84216834524062</v>
      </c>
    </row>
    <row r="85" spans="1:3" x14ac:dyDescent="0.25">
      <c r="A85" s="9" t="s">
        <v>84</v>
      </c>
      <c r="B85" s="12">
        <v>265502.66967412509</v>
      </c>
      <c r="C85">
        <f>SAFADModel_final_000027[[#This Row],[Whole Building:Facility Total Electric Demand Power '[W'](Hourly) ]]/1000</f>
        <v>265.50266967412512</v>
      </c>
    </row>
    <row r="86" spans="1:3" x14ac:dyDescent="0.25">
      <c r="A86" s="9" t="s">
        <v>85</v>
      </c>
      <c r="B86" s="12">
        <v>267514.68379421695</v>
      </c>
      <c r="C86">
        <f>SAFADModel_final_000027[[#This Row],[Whole Building:Facility Total Electric Demand Power '[W'](Hourly) ]]/1000</f>
        <v>267.51468379421698</v>
      </c>
    </row>
    <row r="87" spans="1:3" x14ac:dyDescent="0.25">
      <c r="A87" s="9" t="s">
        <v>86</v>
      </c>
      <c r="B87" s="12">
        <v>285130.9315109374</v>
      </c>
      <c r="C87">
        <f>SAFADModel_final_000027[[#This Row],[Whole Building:Facility Total Electric Demand Power '[W'](Hourly) ]]/1000</f>
        <v>285.13093151093739</v>
      </c>
    </row>
    <row r="88" spans="1:3" x14ac:dyDescent="0.25">
      <c r="A88" s="9" t="s">
        <v>87</v>
      </c>
      <c r="B88" s="12">
        <v>292642.09977481148</v>
      </c>
      <c r="C88">
        <f>SAFADModel_final_000027[[#This Row],[Whole Building:Facility Total Electric Demand Power '[W'](Hourly) ]]/1000</f>
        <v>292.64209977481147</v>
      </c>
    </row>
    <row r="89" spans="1:3" x14ac:dyDescent="0.25">
      <c r="A89" s="9" t="s">
        <v>88</v>
      </c>
      <c r="B89" s="12">
        <v>287604.2637463751</v>
      </c>
      <c r="C89">
        <f>SAFADModel_final_000027[[#This Row],[Whole Building:Facility Total Electric Demand Power '[W'](Hourly) ]]/1000</f>
        <v>287.60426374637512</v>
      </c>
    </row>
    <row r="90" spans="1:3" x14ac:dyDescent="0.25">
      <c r="A90" s="9" t="s">
        <v>89</v>
      </c>
      <c r="B90" s="12">
        <v>264916.00896902737</v>
      </c>
      <c r="C90">
        <f>SAFADModel_final_000027[[#This Row],[Whole Building:Facility Total Electric Demand Power '[W'](Hourly) ]]/1000</f>
        <v>264.91600896902736</v>
      </c>
    </row>
    <row r="91" spans="1:3" x14ac:dyDescent="0.25">
      <c r="A91" s="9" t="s">
        <v>90</v>
      </c>
      <c r="B91" s="12">
        <v>127700.238435997</v>
      </c>
      <c r="C91">
        <f>SAFADModel_final_000027[[#This Row],[Whole Building:Facility Total Electric Demand Power '[W'](Hourly) ]]/1000</f>
        <v>127.70023843599701</v>
      </c>
    </row>
    <row r="92" spans="1:3" x14ac:dyDescent="0.25">
      <c r="A92" s="9" t="s">
        <v>91</v>
      </c>
      <c r="B92" s="12">
        <v>91503.166904842787</v>
      </c>
      <c r="C92">
        <f>SAFADModel_final_000027[[#This Row],[Whole Building:Facility Total Electric Demand Power '[W'](Hourly) ]]/1000</f>
        <v>91.503166904842786</v>
      </c>
    </row>
    <row r="93" spans="1:3" x14ac:dyDescent="0.25">
      <c r="A93" s="9" t="s">
        <v>92</v>
      </c>
      <c r="B93" s="12">
        <v>65814.048321879993</v>
      </c>
      <c r="C93">
        <f>SAFADModel_final_000027[[#This Row],[Whole Building:Facility Total Electric Demand Power '[W'](Hourly) ]]/1000</f>
        <v>65.814048321879994</v>
      </c>
    </row>
    <row r="94" spans="1:3" x14ac:dyDescent="0.25">
      <c r="A94" s="9" t="s">
        <v>93</v>
      </c>
      <c r="B94" s="12">
        <v>12713.869394314606</v>
      </c>
      <c r="C94">
        <f>SAFADModel_final_000027[[#This Row],[Whole Building:Facility Total Electric Demand Power '[W'](Hourly) ]]/1000</f>
        <v>12.713869394314607</v>
      </c>
    </row>
    <row r="95" spans="1:3" x14ac:dyDescent="0.25">
      <c r="A95" s="9" t="s">
        <v>94</v>
      </c>
      <c r="B95" s="12">
        <v>12681.847876615187</v>
      </c>
      <c r="C95">
        <f>SAFADModel_final_000027[[#This Row],[Whole Building:Facility Total Electric Demand Power '[W'](Hourly) ]]/1000</f>
        <v>12.681847876615187</v>
      </c>
    </row>
    <row r="96" spans="1:3" x14ac:dyDescent="0.25">
      <c r="A96" s="9" t="s">
        <v>95</v>
      </c>
      <c r="B96" s="12">
        <v>12643.239930534388</v>
      </c>
      <c r="C96">
        <f>SAFADModel_final_000027[[#This Row],[Whole Building:Facility Total Electric Demand Power '[W'](Hourly) ]]/1000</f>
        <v>12.643239930534389</v>
      </c>
    </row>
    <row r="97" spans="1:3" x14ac:dyDescent="0.25">
      <c r="A97" s="9" t="s">
        <v>96</v>
      </c>
      <c r="B97" s="12">
        <v>12611.391873772549</v>
      </c>
      <c r="C97">
        <f>SAFADModel_final_000027[[#This Row],[Whole Building:Facility Total Electric Demand Power '[W'](Hourly) ]]/1000</f>
        <v>12.611391873772549</v>
      </c>
    </row>
    <row r="98" spans="1:3" x14ac:dyDescent="0.25">
      <c r="A98" s="9" t="s">
        <v>97</v>
      </c>
      <c r="B98" s="12">
        <v>12608.795093830466</v>
      </c>
      <c r="C98">
        <f>SAFADModel_final_000027[[#This Row],[Whole Building:Facility Total Electric Demand Power '[W'](Hourly) ]]/1000</f>
        <v>12.608795093830466</v>
      </c>
    </row>
    <row r="99" spans="1:3" x14ac:dyDescent="0.25">
      <c r="A99" s="9" t="s">
        <v>98</v>
      </c>
      <c r="B99" s="12">
        <v>12605.346312833193</v>
      </c>
      <c r="C99">
        <f>SAFADModel_final_000027[[#This Row],[Whole Building:Facility Total Electric Demand Power '[W'](Hourly) ]]/1000</f>
        <v>12.605346312833193</v>
      </c>
    </row>
    <row r="100" spans="1:3" x14ac:dyDescent="0.25">
      <c r="A100" s="9" t="s">
        <v>99</v>
      </c>
      <c r="B100" s="12">
        <v>12574.561745631896</v>
      </c>
      <c r="C100">
        <f>SAFADModel_final_000027[[#This Row],[Whole Building:Facility Total Electric Demand Power '[W'](Hourly) ]]/1000</f>
        <v>12.574561745631897</v>
      </c>
    </row>
    <row r="101" spans="1:3" x14ac:dyDescent="0.25">
      <c r="A101" s="9" t="s">
        <v>100</v>
      </c>
      <c r="B101" s="12">
        <v>12498.745334307203</v>
      </c>
      <c r="C101">
        <f>SAFADModel_final_000027[[#This Row],[Whole Building:Facility Total Electric Demand Power '[W'](Hourly) ]]/1000</f>
        <v>12.498745334307204</v>
      </c>
    </row>
    <row r="102" spans="1:3" x14ac:dyDescent="0.25">
      <c r="A102" s="9" t="s">
        <v>101</v>
      </c>
      <c r="B102" s="12">
        <v>12414.700099183901</v>
      </c>
      <c r="C102">
        <f>SAFADModel_final_000027[[#This Row],[Whole Building:Facility Total Electric Demand Power '[W'](Hourly) ]]/1000</f>
        <v>12.414700099183902</v>
      </c>
    </row>
    <row r="103" spans="1:3" x14ac:dyDescent="0.25">
      <c r="A103" s="9" t="s">
        <v>102</v>
      </c>
      <c r="B103" s="12">
        <v>12384.897950489169</v>
      </c>
      <c r="C103">
        <f>SAFADModel_final_000027[[#This Row],[Whole Building:Facility Total Electric Demand Power '[W'](Hourly) ]]/1000</f>
        <v>12.384897950489169</v>
      </c>
    </row>
    <row r="104" spans="1:3" x14ac:dyDescent="0.25">
      <c r="A104" s="9" t="s">
        <v>103</v>
      </c>
      <c r="B104" s="12">
        <v>12454.066912481772</v>
      </c>
      <c r="C104">
        <f>SAFADModel_final_000027[[#This Row],[Whole Building:Facility Total Electric Demand Power '[W'](Hourly) ]]/1000</f>
        <v>12.454066912481773</v>
      </c>
    </row>
    <row r="105" spans="1:3" x14ac:dyDescent="0.25">
      <c r="A105" s="9" t="s">
        <v>104</v>
      </c>
      <c r="B105" s="12">
        <v>43262.813678303159</v>
      </c>
      <c r="C105">
        <f>SAFADModel_final_000027[[#This Row],[Whole Building:Facility Total Electric Demand Power '[W'](Hourly) ]]/1000</f>
        <v>43.262813678303161</v>
      </c>
    </row>
    <row r="106" spans="1:3" x14ac:dyDescent="0.25">
      <c r="A106" s="9" t="s">
        <v>105</v>
      </c>
      <c r="B106" s="12">
        <v>117606.97143227753</v>
      </c>
      <c r="C106">
        <f>SAFADModel_final_000027[[#This Row],[Whole Building:Facility Total Electric Demand Power '[W'](Hourly) ]]/1000</f>
        <v>117.60697143227752</v>
      </c>
    </row>
    <row r="107" spans="1:3" x14ac:dyDescent="0.25">
      <c r="A107" s="9" t="s">
        <v>106</v>
      </c>
      <c r="B107" s="12">
        <v>238599.91583072804</v>
      </c>
      <c r="C107">
        <f>SAFADModel_final_000027[[#This Row],[Whole Building:Facility Total Electric Demand Power '[W'](Hourly) ]]/1000</f>
        <v>238.59991583072804</v>
      </c>
    </row>
    <row r="108" spans="1:3" x14ac:dyDescent="0.25">
      <c r="A108" s="9" t="s">
        <v>107</v>
      </c>
      <c r="B108" s="12">
        <v>244937.81184191964</v>
      </c>
      <c r="C108">
        <f>SAFADModel_final_000027[[#This Row],[Whole Building:Facility Total Electric Demand Power '[W'](Hourly) ]]/1000</f>
        <v>244.93781184191965</v>
      </c>
    </row>
    <row r="109" spans="1:3" x14ac:dyDescent="0.25">
      <c r="A109" s="9" t="s">
        <v>108</v>
      </c>
      <c r="B109" s="12">
        <v>252555.92020678023</v>
      </c>
      <c r="C109">
        <f>SAFADModel_final_000027[[#This Row],[Whole Building:Facility Total Electric Demand Power '[W'](Hourly) ]]/1000</f>
        <v>252.55592020678023</v>
      </c>
    </row>
    <row r="110" spans="1:3" x14ac:dyDescent="0.25">
      <c r="A110" s="9" t="s">
        <v>109</v>
      </c>
      <c r="B110" s="12">
        <v>263095.32013766654</v>
      </c>
      <c r="C110">
        <f>SAFADModel_final_000027[[#This Row],[Whole Building:Facility Total Electric Demand Power '[W'](Hourly) ]]/1000</f>
        <v>263.09532013766653</v>
      </c>
    </row>
    <row r="111" spans="1:3" x14ac:dyDescent="0.25">
      <c r="A111" s="9" t="s">
        <v>110</v>
      </c>
      <c r="B111" s="12">
        <v>268378.97355644021</v>
      </c>
      <c r="C111">
        <f>SAFADModel_final_000027[[#This Row],[Whole Building:Facility Total Electric Demand Power '[W'](Hourly) ]]/1000</f>
        <v>268.3789735564402</v>
      </c>
    </row>
    <row r="112" spans="1:3" x14ac:dyDescent="0.25">
      <c r="A112" s="9" t="s">
        <v>111</v>
      </c>
      <c r="B112" s="12">
        <v>243446.75580876847</v>
      </c>
      <c r="C112">
        <f>SAFADModel_final_000027[[#This Row],[Whole Building:Facility Total Electric Demand Power '[W'](Hourly) ]]/1000</f>
        <v>243.44675580876847</v>
      </c>
    </row>
    <row r="113" spans="1:3" x14ac:dyDescent="0.25">
      <c r="A113" s="9" t="s">
        <v>112</v>
      </c>
      <c r="B113" s="12">
        <v>204607.89484020162</v>
      </c>
      <c r="C113">
        <f>SAFADModel_final_000027[[#This Row],[Whole Building:Facility Total Electric Demand Power '[W'](Hourly) ]]/1000</f>
        <v>204.60789484020162</v>
      </c>
    </row>
    <row r="114" spans="1:3" x14ac:dyDescent="0.25">
      <c r="A114" s="9" t="s">
        <v>113</v>
      </c>
      <c r="B114" s="12">
        <v>197066.48376043493</v>
      </c>
      <c r="C114">
        <f>SAFADModel_final_000027[[#This Row],[Whole Building:Facility Total Electric Demand Power '[W'](Hourly) ]]/1000</f>
        <v>197.06648376043492</v>
      </c>
    </row>
    <row r="115" spans="1:3" x14ac:dyDescent="0.25">
      <c r="A115" s="9" t="s">
        <v>114</v>
      </c>
      <c r="B115" s="12">
        <v>81629.542268020086</v>
      </c>
      <c r="C115">
        <f>SAFADModel_final_000027[[#This Row],[Whole Building:Facility Total Electric Demand Power '[W'](Hourly) ]]/1000</f>
        <v>81.629542268020089</v>
      </c>
    </row>
    <row r="116" spans="1:3" x14ac:dyDescent="0.25">
      <c r="A116" s="9" t="s">
        <v>115</v>
      </c>
      <c r="B116" s="12">
        <v>42220.533519452089</v>
      </c>
      <c r="C116">
        <f>SAFADModel_final_000027[[#This Row],[Whole Building:Facility Total Electric Demand Power '[W'](Hourly) ]]/1000</f>
        <v>42.22053351945209</v>
      </c>
    </row>
    <row r="117" spans="1:3" x14ac:dyDescent="0.25">
      <c r="A117" s="9" t="s">
        <v>116</v>
      </c>
      <c r="B117" s="12">
        <v>25889.287419680619</v>
      </c>
      <c r="C117">
        <f>SAFADModel_final_000027[[#This Row],[Whole Building:Facility Total Electric Demand Power '[W'](Hourly) ]]/1000</f>
        <v>25.88928741968062</v>
      </c>
    </row>
    <row r="118" spans="1:3" x14ac:dyDescent="0.25">
      <c r="A118" s="9" t="s">
        <v>117</v>
      </c>
      <c r="B118" s="12">
        <v>19273.869715634806</v>
      </c>
      <c r="C118">
        <f>SAFADModel_final_000027[[#This Row],[Whole Building:Facility Total Electric Demand Power '[W'](Hourly) ]]/1000</f>
        <v>19.273869715634806</v>
      </c>
    </row>
    <row r="119" spans="1:3" x14ac:dyDescent="0.25">
      <c r="A119" s="9" t="s">
        <v>118</v>
      </c>
      <c r="B119" s="12">
        <v>12680.131837441142</v>
      </c>
      <c r="C119">
        <f>SAFADModel_final_000027[[#This Row],[Whole Building:Facility Total Electric Demand Power '[W'](Hourly) ]]/1000</f>
        <v>12.680131837441142</v>
      </c>
    </row>
    <row r="120" spans="1:3" x14ac:dyDescent="0.25">
      <c r="A120" s="9" t="s">
        <v>119</v>
      </c>
      <c r="B120" s="12">
        <v>12647.203478188932</v>
      </c>
      <c r="C120">
        <f>SAFADModel_final_000027[[#This Row],[Whole Building:Facility Total Electric Demand Power '[W'](Hourly) ]]/1000</f>
        <v>12.647203478188933</v>
      </c>
    </row>
    <row r="121" spans="1:3" x14ac:dyDescent="0.25">
      <c r="A121" s="9" t="s">
        <v>120</v>
      </c>
      <c r="B121" s="12">
        <v>12622.00622838999</v>
      </c>
      <c r="C121">
        <f>SAFADModel_final_000027[[#This Row],[Whole Building:Facility Total Electric Demand Power '[W'](Hourly) ]]/1000</f>
        <v>12.62200622838999</v>
      </c>
    </row>
    <row r="122" spans="1:3" x14ac:dyDescent="0.25">
      <c r="A122" s="9" t="s">
        <v>533</v>
      </c>
      <c r="B122" s="12">
        <v>12608.122586266412</v>
      </c>
      <c r="C122">
        <f>SAFADModel_final_000027[[#This Row],[Whole Building:Facility Total Electric Demand Power '[W'](Hourly) ]]/1000</f>
        <v>12.608122586266413</v>
      </c>
    </row>
    <row r="123" spans="1:3" x14ac:dyDescent="0.25">
      <c r="A123" s="9" t="s">
        <v>534</v>
      </c>
      <c r="B123" s="12">
        <v>12598.863225846108</v>
      </c>
      <c r="C123">
        <f>SAFADModel_final_000027[[#This Row],[Whole Building:Facility Total Electric Demand Power '[W'](Hourly) ]]/1000</f>
        <v>12.598863225846108</v>
      </c>
    </row>
    <row r="124" spans="1:3" x14ac:dyDescent="0.25">
      <c r="A124" s="9" t="s">
        <v>535</v>
      </c>
      <c r="B124" s="12">
        <v>12559.108190902176</v>
      </c>
      <c r="C124">
        <f>SAFADModel_final_000027[[#This Row],[Whole Building:Facility Total Electric Demand Power '[W'](Hourly) ]]/1000</f>
        <v>12.559108190902176</v>
      </c>
    </row>
    <row r="125" spans="1:3" x14ac:dyDescent="0.25">
      <c r="A125" s="9" t="s">
        <v>536</v>
      </c>
      <c r="B125" s="12">
        <v>12467.233413259468</v>
      </c>
      <c r="C125">
        <f>SAFADModel_final_000027[[#This Row],[Whole Building:Facility Total Electric Demand Power '[W'](Hourly) ]]/1000</f>
        <v>12.467233413259468</v>
      </c>
    </row>
    <row r="126" spans="1:3" x14ac:dyDescent="0.25">
      <c r="A126" s="9" t="s">
        <v>537</v>
      </c>
      <c r="B126" s="12">
        <v>12350.445863039806</v>
      </c>
      <c r="C126">
        <f>SAFADModel_final_000027[[#This Row],[Whole Building:Facility Total Electric Demand Power '[W'](Hourly) ]]/1000</f>
        <v>12.350445863039806</v>
      </c>
    </row>
    <row r="127" spans="1:3" x14ac:dyDescent="0.25">
      <c r="A127" s="9" t="s">
        <v>538</v>
      </c>
      <c r="B127" s="12">
        <v>12287.39673539049</v>
      </c>
      <c r="C127">
        <f>SAFADModel_final_000027[[#This Row],[Whole Building:Facility Total Electric Demand Power '[W'](Hourly) ]]/1000</f>
        <v>12.287396735390489</v>
      </c>
    </row>
    <row r="128" spans="1:3" x14ac:dyDescent="0.25">
      <c r="A128" s="9" t="s">
        <v>539</v>
      </c>
      <c r="B128" s="12">
        <v>12297.232335804612</v>
      </c>
      <c r="C128">
        <f>SAFADModel_final_000027[[#This Row],[Whole Building:Facility Total Electric Demand Power '[W'](Hourly) ]]/1000</f>
        <v>12.297232335804612</v>
      </c>
    </row>
    <row r="129" spans="1:3" x14ac:dyDescent="0.25">
      <c r="A129" s="9" t="s">
        <v>540</v>
      </c>
      <c r="B129" s="12">
        <v>12348.070809254097</v>
      </c>
      <c r="C129">
        <f>SAFADModel_final_000027[[#This Row],[Whole Building:Facility Total Electric Demand Power '[W'](Hourly) ]]/1000</f>
        <v>12.348070809254097</v>
      </c>
    </row>
    <row r="130" spans="1:3" x14ac:dyDescent="0.25">
      <c r="A130" s="9" t="s">
        <v>541</v>
      </c>
      <c r="B130" s="12">
        <v>35122.100099281248</v>
      </c>
      <c r="C130">
        <f>SAFADModel_final_000027[[#This Row],[Whole Building:Facility Total Electric Demand Power '[W'](Hourly) ]]/1000</f>
        <v>35.122100099281248</v>
      </c>
    </row>
    <row r="131" spans="1:3" x14ac:dyDescent="0.25">
      <c r="A131" s="9" t="s">
        <v>542</v>
      </c>
      <c r="B131" s="12">
        <v>47587.043798643193</v>
      </c>
      <c r="C131">
        <f>SAFADModel_final_000027[[#This Row],[Whole Building:Facility Total Electric Demand Power '[W'](Hourly) ]]/1000</f>
        <v>47.587043798643194</v>
      </c>
    </row>
    <row r="132" spans="1:3" x14ac:dyDescent="0.25">
      <c r="A132" s="9" t="s">
        <v>543</v>
      </c>
      <c r="B132" s="12">
        <v>55257.091592174082</v>
      </c>
      <c r="C132">
        <f>SAFADModel_final_000027[[#This Row],[Whole Building:Facility Total Electric Demand Power '[W'](Hourly) ]]/1000</f>
        <v>55.257091592174085</v>
      </c>
    </row>
    <row r="133" spans="1:3" x14ac:dyDescent="0.25">
      <c r="A133" s="9" t="s">
        <v>544</v>
      </c>
      <c r="B133" s="12">
        <v>47410.183342259756</v>
      </c>
      <c r="C133">
        <f>SAFADModel_final_000027[[#This Row],[Whole Building:Facility Total Electric Demand Power '[W'](Hourly) ]]/1000</f>
        <v>47.410183342259757</v>
      </c>
    </row>
    <row r="134" spans="1:3" x14ac:dyDescent="0.25">
      <c r="A134" s="9" t="s">
        <v>545</v>
      </c>
      <c r="B134" s="12">
        <v>82072.169248947001</v>
      </c>
      <c r="C134">
        <f>SAFADModel_final_000027[[#This Row],[Whole Building:Facility Total Electric Demand Power '[W'](Hourly) ]]/1000</f>
        <v>82.072169248947006</v>
      </c>
    </row>
    <row r="135" spans="1:3" x14ac:dyDescent="0.25">
      <c r="A135" s="9" t="s">
        <v>546</v>
      </c>
      <c r="B135" s="12">
        <v>79187.55061472299</v>
      </c>
      <c r="C135">
        <f>SAFADModel_final_000027[[#This Row],[Whole Building:Facility Total Electric Demand Power '[W'](Hourly) ]]/1000</f>
        <v>79.187550614722994</v>
      </c>
    </row>
    <row r="136" spans="1:3" x14ac:dyDescent="0.25">
      <c r="A136" s="9" t="s">
        <v>547</v>
      </c>
      <c r="B136" s="12">
        <v>82516.042132131581</v>
      </c>
      <c r="C136">
        <f>SAFADModel_final_000027[[#This Row],[Whole Building:Facility Total Electric Demand Power '[W'](Hourly) ]]/1000</f>
        <v>82.516042132131574</v>
      </c>
    </row>
    <row r="137" spans="1:3" x14ac:dyDescent="0.25">
      <c r="A137" s="9" t="s">
        <v>548</v>
      </c>
      <c r="B137" s="12">
        <v>74227.868493803267</v>
      </c>
      <c r="C137">
        <f>SAFADModel_final_000027[[#This Row],[Whole Building:Facility Total Electric Demand Power '[W'](Hourly) ]]/1000</f>
        <v>74.227868493803271</v>
      </c>
    </row>
    <row r="138" spans="1:3" x14ac:dyDescent="0.25">
      <c r="A138" s="9" t="s">
        <v>549</v>
      </c>
      <c r="B138" s="12">
        <v>60217.161982103484</v>
      </c>
      <c r="C138">
        <f>SAFADModel_final_000027[[#This Row],[Whole Building:Facility Total Electric Demand Power '[W'](Hourly) ]]/1000</f>
        <v>60.217161982103484</v>
      </c>
    </row>
    <row r="139" spans="1:3" x14ac:dyDescent="0.25">
      <c r="A139" s="9" t="s">
        <v>550</v>
      </c>
      <c r="B139" s="12">
        <v>57623.386409810795</v>
      </c>
      <c r="C139">
        <f>SAFADModel_final_000027[[#This Row],[Whole Building:Facility Total Electric Demand Power '[W'](Hourly) ]]/1000</f>
        <v>57.623386409810799</v>
      </c>
    </row>
    <row r="140" spans="1:3" x14ac:dyDescent="0.25">
      <c r="A140" s="9" t="s">
        <v>551</v>
      </c>
      <c r="B140" s="12">
        <v>47641.530745199845</v>
      </c>
      <c r="C140">
        <f>SAFADModel_final_000027[[#This Row],[Whole Building:Facility Total Electric Demand Power '[W'](Hourly) ]]/1000</f>
        <v>47.641530745199844</v>
      </c>
    </row>
    <row r="141" spans="1:3" x14ac:dyDescent="0.25">
      <c r="A141" s="9" t="s">
        <v>552</v>
      </c>
      <c r="B141" s="12">
        <v>21521.858347971454</v>
      </c>
      <c r="C141">
        <f>SAFADModel_final_000027[[#This Row],[Whole Building:Facility Total Electric Demand Power '[W'](Hourly) ]]/1000</f>
        <v>21.521858347971456</v>
      </c>
    </row>
    <row r="142" spans="1:3" x14ac:dyDescent="0.25">
      <c r="A142" s="9" t="s">
        <v>553</v>
      </c>
      <c r="B142" s="12">
        <v>19308.214454993478</v>
      </c>
      <c r="C142">
        <f>SAFADModel_final_000027[[#This Row],[Whole Building:Facility Total Electric Demand Power '[W'](Hourly) ]]/1000</f>
        <v>19.308214454993479</v>
      </c>
    </row>
    <row r="143" spans="1:3" x14ac:dyDescent="0.25">
      <c r="A143" s="9" t="s">
        <v>554</v>
      </c>
      <c r="B143" s="12">
        <v>12603.336084090552</v>
      </c>
      <c r="C143">
        <f>SAFADModel_final_000027[[#This Row],[Whole Building:Facility Total Electric Demand Power '[W'](Hourly) ]]/1000</f>
        <v>12.603336084090552</v>
      </c>
    </row>
    <row r="144" spans="1:3" x14ac:dyDescent="0.25">
      <c r="A144" s="9" t="s">
        <v>555</v>
      </c>
      <c r="B144" s="12">
        <v>12551.949341990223</v>
      </c>
      <c r="C144">
        <f>SAFADModel_final_000027[[#This Row],[Whole Building:Facility Total Electric Demand Power '[W'](Hourly) ]]/1000</f>
        <v>12.551949341990223</v>
      </c>
    </row>
    <row r="145" spans="1:3" x14ac:dyDescent="0.25">
      <c r="A145" s="9" t="s">
        <v>556</v>
      </c>
      <c r="B145" s="12">
        <v>12517.187014576586</v>
      </c>
      <c r="C145">
        <f>SAFADModel_final_000027[[#This Row],[Whole Building:Facility Total Electric Demand Power '[W'](Hourly) ]]/1000</f>
        <v>12.517187014576587</v>
      </c>
    </row>
    <row r="146" spans="1:3" x14ac:dyDescent="0.25">
      <c r="A146" s="9" t="s">
        <v>557</v>
      </c>
      <c r="B146" s="12">
        <v>12495.027998943138</v>
      </c>
      <c r="C146">
        <f>SAFADModel_final_000027[[#This Row],[Whole Building:Facility Total Electric Demand Power '[W'](Hourly) ]]/1000</f>
        <v>12.495027998943138</v>
      </c>
    </row>
    <row r="147" spans="1:3" x14ac:dyDescent="0.25">
      <c r="A147" s="9" t="s">
        <v>558</v>
      </c>
      <c r="B147" s="12">
        <v>12473.621930392392</v>
      </c>
      <c r="C147">
        <f>SAFADModel_final_000027[[#This Row],[Whole Building:Facility Total Electric Demand Power '[W'](Hourly) ]]/1000</f>
        <v>12.473621930392392</v>
      </c>
    </row>
    <row r="148" spans="1:3" x14ac:dyDescent="0.25">
      <c r="A148" s="9" t="s">
        <v>559</v>
      </c>
      <c r="B148" s="12">
        <v>12461.72235170746</v>
      </c>
      <c r="C148">
        <f>SAFADModel_final_000027[[#This Row],[Whole Building:Facility Total Electric Demand Power '[W'](Hourly) ]]/1000</f>
        <v>12.46172235170746</v>
      </c>
    </row>
    <row r="149" spans="1:3" x14ac:dyDescent="0.25">
      <c r="A149" s="9" t="s">
        <v>560</v>
      </c>
      <c r="B149" s="12">
        <v>12454.722190191895</v>
      </c>
      <c r="C149">
        <f>SAFADModel_final_000027[[#This Row],[Whole Building:Facility Total Electric Demand Power '[W'](Hourly) ]]/1000</f>
        <v>12.454722190191895</v>
      </c>
    </row>
    <row r="150" spans="1:3" x14ac:dyDescent="0.25">
      <c r="A150" s="9" t="s">
        <v>561</v>
      </c>
      <c r="B150" s="12">
        <v>12438.53917590884</v>
      </c>
      <c r="C150">
        <f>SAFADModel_final_000027[[#This Row],[Whole Building:Facility Total Electric Demand Power '[W'](Hourly) ]]/1000</f>
        <v>12.43853917590884</v>
      </c>
    </row>
    <row r="151" spans="1:3" x14ac:dyDescent="0.25">
      <c r="A151" s="9" t="s">
        <v>562</v>
      </c>
      <c r="B151" s="12">
        <v>12488.917054046731</v>
      </c>
      <c r="C151">
        <f>SAFADModel_final_000027[[#This Row],[Whole Building:Facility Total Electric Demand Power '[W'](Hourly) ]]/1000</f>
        <v>12.48891705404673</v>
      </c>
    </row>
    <row r="152" spans="1:3" x14ac:dyDescent="0.25">
      <c r="A152" s="9" t="s">
        <v>563</v>
      </c>
      <c r="B152" s="12">
        <v>12631.855786367523</v>
      </c>
      <c r="C152">
        <f>SAFADModel_final_000027[[#This Row],[Whole Building:Facility Total Electric Demand Power '[W'](Hourly) ]]/1000</f>
        <v>12.631855786367524</v>
      </c>
    </row>
    <row r="153" spans="1:3" x14ac:dyDescent="0.25">
      <c r="A153" s="9" t="s">
        <v>564</v>
      </c>
      <c r="B153" s="12">
        <v>12765.115769070566</v>
      </c>
      <c r="C153">
        <f>SAFADModel_final_000027[[#This Row],[Whole Building:Facility Total Electric Demand Power '[W'](Hourly) ]]/1000</f>
        <v>12.765115769070565</v>
      </c>
    </row>
    <row r="154" spans="1:3" x14ac:dyDescent="0.25">
      <c r="A154" s="9" t="s">
        <v>565</v>
      </c>
      <c r="B154" s="12">
        <v>12844.567531035156</v>
      </c>
      <c r="C154">
        <f>SAFADModel_final_000027[[#This Row],[Whole Building:Facility Total Electric Demand Power '[W'](Hourly) ]]/1000</f>
        <v>12.844567531035157</v>
      </c>
    </row>
    <row r="155" spans="1:3" x14ac:dyDescent="0.25">
      <c r="A155" s="9" t="s">
        <v>566</v>
      </c>
      <c r="B155" s="12">
        <v>12886.232315455274</v>
      </c>
      <c r="C155">
        <f>SAFADModel_final_000027[[#This Row],[Whole Building:Facility Total Electric Demand Power '[W'](Hourly) ]]/1000</f>
        <v>12.886232315455274</v>
      </c>
    </row>
    <row r="156" spans="1:3" x14ac:dyDescent="0.25">
      <c r="A156" s="9" t="s">
        <v>567</v>
      </c>
      <c r="B156" s="12">
        <v>12916.807615286205</v>
      </c>
      <c r="C156">
        <f>SAFADModel_final_000027[[#This Row],[Whole Building:Facility Total Electric Demand Power '[W'](Hourly) ]]/1000</f>
        <v>12.916807615286205</v>
      </c>
    </row>
    <row r="157" spans="1:3" x14ac:dyDescent="0.25">
      <c r="A157" s="9" t="s">
        <v>568</v>
      </c>
      <c r="B157" s="12">
        <v>12937.986316170121</v>
      </c>
      <c r="C157">
        <f>SAFADModel_final_000027[[#This Row],[Whole Building:Facility Total Electric Demand Power '[W'](Hourly) ]]/1000</f>
        <v>12.937986316170122</v>
      </c>
    </row>
    <row r="158" spans="1:3" x14ac:dyDescent="0.25">
      <c r="A158" s="9" t="s">
        <v>569</v>
      </c>
      <c r="B158" s="12">
        <v>12952.675467453699</v>
      </c>
      <c r="C158">
        <f>SAFADModel_final_000027[[#This Row],[Whole Building:Facility Total Electric Demand Power '[W'](Hourly) ]]/1000</f>
        <v>12.952675467453698</v>
      </c>
    </row>
    <row r="159" spans="1:3" x14ac:dyDescent="0.25">
      <c r="A159" s="9" t="s">
        <v>570</v>
      </c>
      <c r="B159" s="12">
        <v>12965.028429061147</v>
      </c>
      <c r="C159">
        <f>SAFADModel_final_000027[[#This Row],[Whole Building:Facility Total Electric Demand Power '[W'](Hourly) ]]/1000</f>
        <v>12.965028429061148</v>
      </c>
    </row>
    <row r="160" spans="1:3" x14ac:dyDescent="0.25">
      <c r="A160" s="9" t="s">
        <v>571</v>
      </c>
      <c r="B160" s="12">
        <v>12969.160202353974</v>
      </c>
      <c r="C160">
        <f>SAFADModel_final_000027[[#This Row],[Whole Building:Facility Total Electric Demand Power '[W'](Hourly) ]]/1000</f>
        <v>12.969160202353974</v>
      </c>
    </row>
    <row r="161" spans="1:3" x14ac:dyDescent="0.25">
      <c r="A161" s="9" t="s">
        <v>572</v>
      </c>
      <c r="B161" s="12">
        <v>12954.228493436603</v>
      </c>
      <c r="C161">
        <f>SAFADModel_final_000027[[#This Row],[Whole Building:Facility Total Electric Demand Power '[W'](Hourly) ]]/1000</f>
        <v>12.954228493436604</v>
      </c>
    </row>
    <row r="162" spans="1:3" x14ac:dyDescent="0.25">
      <c r="A162" s="9" t="s">
        <v>573</v>
      </c>
      <c r="B162" s="12">
        <v>12929.121403921034</v>
      </c>
      <c r="C162">
        <f>SAFADModel_final_000027[[#This Row],[Whole Building:Facility Total Electric Demand Power '[W'](Hourly) ]]/1000</f>
        <v>12.929121403921034</v>
      </c>
    </row>
    <row r="163" spans="1:3" x14ac:dyDescent="0.25">
      <c r="A163" s="9" t="s">
        <v>574</v>
      </c>
      <c r="B163" s="12">
        <v>12895.438007405748</v>
      </c>
      <c r="C163">
        <f>SAFADModel_final_000027[[#This Row],[Whole Building:Facility Total Electric Demand Power '[W'](Hourly) ]]/1000</f>
        <v>12.895438007405748</v>
      </c>
    </row>
    <row r="164" spans="1:3" x14ac:dyDescent="0.25">
      <c r="A164" s="9" t="s">
        <v>575</v>
      </c>
      <c r="B164" s="12">
        <v>12861.117504884058</v>
      </c>
      <c r="C164">
        <f>SAFADModel_final_000027[[#This Row],[Whole Building:Facility Total Electric Demand Power '[W'](Hourly) ]]/1000</f>
        <v>12.861117504884058</v>
      </c>
    </row>
    <row r="165" spans="1:3" x14ac:dyDescent="0.25">
      <c r="A165" s="9" t="s">
        <v>576</v>
      </c>
      <c r="B165" s="12">
        <v>12831.381120789112</v>
      </c>
      <c r="C165">
        <f>SAFADModel_final_000027[[#This Row],[Whole Building:Facility Total Electric Demand Power '[W'](Hourly) ]]/1000</f>
        <v>12.831381120789112</v>
      </c>
    </row>
    <row r="166" spans="1:3" x14ac:dyDescent="0.25">
      <c r="A166" s="9" t="s">
        <v>577</v>
      </c>
      <c r="B166" s="12">
        <v>12806.966756467984</v>
      </c>
      <c r="C166">
        <f>SAFADModel_final_000027[[#This Row],[Whole Building:Facility Total Electric Demand Power '[W'](Hourly) ]]/1000</f>
        <v>12.806966756467984</v>
      </c>
    </row>
    <row r="167" spans="1:3" x14ac:dyDescent="0.25">
      <c r="A167" s="9" t="s">
        <v>578</v>
      </c>
      <c r="B167" s="12">
        <v>12786.325038237324</v>
      </c>
      <c r="C167">
        <f>SAFADModel_final_000027[[#This Row],[Whole Building:Facility Total Electric Demand Power '[W'](Hourly) ]]/1000</f>
        <v>12.786325038237324</v>
      </c>
    </row>
    <row r="168" spans="1:3" x14ac:dyDescent="0.25">
      <c r="A168" s="9" t="s">
        <v>579</v>
      </c>
      <c r="B168" s="12">
        <v>12766.416436368221</v>
      </c>
      <c r="C168">
        <f>SAFADModel_final_000027[[#This Row],[Whole Building:Facility Total Electric Demand Power '[W'](Hourly) ]]/1000</f>
        <v>12.766416436368221</v>
      </c>
    </row>
    <row r="169" spans="1:3" x14ac:dyDescent="0.25">
      <c r="A169" s="9" t="s">
        <v>580</v>
      </c>
      <c r="B169" s="12">
        <v>12746.955313158547</v>
      </c>
      <c r="C169">
        <f>SAFADModel_final_000027[[#This Row],[Whole Building:Facility Total Electric Demand Power '[W'](Hourly) ]]/1000</f>
        <v>12.746955313158548</v>
      </c>
    </row>
    <row r="170" spans="1:3" x14ac:dyDescent="0.25">
      <c r="A170" s="9" t="s">
        <v>121</v>
      </c>
      <c r="B170" s="12">
        <v>12732.761844686464</v>
      </c>
      <c r="C170">
        <f>SAFADModel_final_000027[[#This Row],[Whole Building:Facility Total Electric Demand Power '[W'](Hourly) ]]/1000</f>
        <v>12.732761844686463</v>
      </c>
    </row>
    <row r="171" spans="1:3" x14ac:dyDescent="0.25">
      <c r="A171" s="9" t="s">
        <v>122</v>
      </c>
      <c r="B171" s="12">
        <v>12711.686759674083</v>
      </c>
      <c r="C171">
        <f>SAFADModel_final_000027[[#This Row],[Whole Building:Facility Total Electric Demand Power '[W'](Hourly) ]]/1000</f>
        <v>12.711686759674084</v>
      </c>
    </row>
    <row r="172" spans="1:3" x14ac:dyDescent="0.25">
      <c r="A172" s="9" t="s">
        <v>123</v>
      </c>
      <c r="B172" s="12">
        <v>12672.711034546788</v>
      </c>
      <c r="C172">
        <f>SAFADModel_final_000027[[#This Row],[Whole Building:Facility Total Electric Demand Power '[W'](Hourly) ]]/1000</f>
        <v>12.672711034546788</v>
      </c>
    </row>
    <row r="173" spans="1:3" x14ac:dyDescent="0.25">
      <c r="A173" s="9" t="s">
        <v>124</v>
      </c>
      <c r="B173" s="12">
        <v>12621.388427252619</v>
      </c>
      <c r="C173">
        <f>SAFADModel_final_000027[[#This Row],[Whole Building:Facility Total Electric Demand Power '[W'](Hourly) ]]/1000</f>
        <v>12.621388427252619</v>
      </c>
    </row>
    <row r="174" spans="1:3" x14ac:dyDescent="0.25">
      <c r="A174" s="9" t="s">
        <v>125</v>
      </c>
      <c r="B174" s="12">
        <v>12551.962289654119</v>
      </c>
      <c r="C174">
        <f>SAFADModel_final_000027[[#This Row],[Whole Building:Facility Total Electric Demand Power '[W'](Hourly) ]]/1000</f>
        <v>12.551962289654119</v>
      </c>
    </row>
    <row r="175" spans="1:3" x14ac:dyDescent="0.25">
      <c r="A175" s="9" t="s">
        <v>126</v>
      </c>
      <c r="B175" s="12">
        <v>12536.820136662203</v>
      </c>
      <c r="C175">
        <f>SAFADModel_final_000027[[#This Row],[Whole Building:Facility Total Electric Demand Power '[W'](Hourly) ]]/1000</f>
        <v>12.536820136662204</v>
      </c>
    </row>
    <row r="176" spans="1:3" x14ac:dyDescent="0.25">
      <c r="A176" s="9" t="s">
        <v>127</v>
      </c>
      <c r="B176" s="12">
        <v>12607.129872035768</v>
      </c>
      <c r="C176">
        <f>SAFADModel_final_000027[[#This Row],[Whole Building:Facility Total Electric Demand Power '[W'](Hourly) ]]/1000</f>
        <v>12.607129872035769</v>
      </c>
    </row>
    <row r="177" spans="1:3" x14ac:dyDescent="0.25">
      <c r="A177" s="9" t="s">
        <v>128</v>
      </c>
      <c r="B177" s="12">
        <v>45560.908955590661</v>
      </c>
      <c r="C177">
        <f>SAFADModel_final_000027[[#This Row],[Whole Building:Facility Total Electric Demand Power '[W'](Hourly) ]]/1000</f>
        <v>45.560908955590662</v>
      </c>
    </row>
    <row r="178" spans="1:3" x14ac:dyDescent="0.25">
      <c r="A178" s="9" t="s">
        <v>129</v>
      </c>
      <c r="B178" s="12">
        <v>69163.564279322396</v>
      </c>
      <c r="C178">
        <f>SAFADModel_final_000027[[#This Row],[Whole Building:Facility Total Electric Demand Power '[W'](Hourly) ]]/1000</f>
        <v>69.163564279322401</v>
      </c>
    </row>
    <row r="179" spans="1:3" x14ac:dyDescent="0.25">
      <c r="A179" s="9" t="s">
        <v>130</v>
      </c>
      <c r="B179" s="12">
        <v>156758.85290615362</v>
      </c>
      <c r="C179">
        <f>SAFADModel_final_000027[[#This Row],[Whole Building:Facility Total Electric Demand Power '[W'](Hourly) ]]/1000</f>
        <v>156.75885290615363</v>
      </c>
    </row>
    <row r="180" spans="1:3" x14ac:dyDescent="0.25">
      <c r="A180" s="9" t="s">
        <v>131</v>
      </c>
      <c r="B180" s="12">
        <v>167532.94286930436</v>
      </c>
      <c r="C180">
        <f>SAFADModel_final_000027[[#This Row],[Whole Building:Facility Total Electric Demand Power '[W'](Hourly) ]]/1000</f>
        <v>167.53294286930435</v>
      </c>
    </row>
    <row r="181" spans="1:3" x14ac:dyDescent="0.25">
      <c r="A181" s="9" t="s">
        <v>132</v>
      </c>
      <c r="B181" s="12">
        <v>261659.00316903403</v>
      </c>
      <c r="C181">
        <f>SAFADModel_final_000027[[#This Row],[Whole Building:Facility Total Electric Demand Power '[W'](Hourly) ]]/1000</f>
        <v>261.65900316903401</v>
      </c>
    </row>
    <row r="182" spans="1:3" x14ac:dyDescent="0.25">
      <c r="A182" s="9" t="s">
        <v>133</v>
      </c>
      <c r="B182" s="12">
        <v>268103.35788776254</v>
      </c>
      <c r="C182">
        <f>SAFADModel_final_000027[[#This Row],[Whole Building:Facility Total Electric Demand Power '[W'](Hourly) ]]/1000</f>
        <v>268.10335788776251</v>
      </c>
    </row>
    <row r="183" spans="1:3" x14ac:dyDescent="0.25">
      <c r="A183" s="9" t="s">
        <v>134</v>
      </c>
      <c r="B183" s="12">
        <v>279849.14280002977</v>
      </c>
      <c r="C183">
        <f>SAFADModel_final_000027[[#This Row],[Whole Building:Facility Total Electric Demand Power '[W'](Hourly) ]]/1000</f>
        <v>279.84914280002977</v>
      </c>
    </row>
    <row r="184" spans="1:3" x14ac:dyDescent="0.25">
      <c r="A184" s="9" t="s">
        <v>135</v>
      </c>
      <c r="B184" s="12">
        <v>285596.07568008668</v>
      </c>
      <c r="C184">
        <f>SAFADModel_final_000027[[#This Row],[Whole Building:Facility Total Electric Demand Power '[W'](Hourly) ]]/1000</f>
        <v>285.5960756800867</v>
      </c>
    </row>
    <row r="185" spans="1:3" x14ac:dyDescent="0.25">
      <c r="A185" s="9" t="s">
        <v>136</v>
      </c>
      <c r="B185" s="12">
        <v>270293.85805752513</v>
      </c>
      <c r="C185">
        <f>SAFADModel_final_000027[[#This Row],[Whole Building:Facility Total Electric Demand Power '[W'](Hourly) ]]/1000</f>
        <v>270.29385805752514</v>
      </c>
    </row>
    <row r="186" spans="1:3" x14ac:dyDescent="0.25">
      <c r="A186" s="9" t="s">
        <v>137</v>
      </c>
      <c r="B186" s="12">
        <v>246072.33528738515</v>
      </c>
      <c r="C186">
        <f>SAFADModel_final_000027[[#This Row],[Whole Building:Facility Total Electric Demand Power '[W'](Hourly) ]]/1000</f>
        <v>246.07233528738516</v>
      </c>
    </row>
    <row r="187" spans="1:3" x14ac:dyDescent="0.25">
      <c r="A187" s="9" t="s">
        <v>138</v>
      </c>
      <c r="B187" s="12">
        <v>86349.111650868901</v>
      </c>
      <c r="C187">
        <f>SAFADModel_final_000027[[#This Row],[Whole Building:Facility Total Electric Demand Power '[W'](Hourly) ]]/1000</f>
        <v>86.349111650868906</v>
      </c>
    </row>
    <row r="188" spans="1:3" x14ac:dyDescent="0.25">
      <c r="A188" s="9" t="s">
        <v>139</v>
      </c>
      <c r="B188" s="12">
        <v>42741.466757141883</v>
      </c>
      <c r="C188">
        <f>SAFADModel_final_000027[[#This Row],[Whole Building:Facility Total Electric Demand Power '[W'](Hourly) ]]/1000</f>
        <v>42.741466757141886</v>
      </c>
    </row>
    <row r="189" spans="1:3" x14ac:dyDescent="0.25">
      <c r="A189" s="9" t="s">
        <v>140</v>
      </c>
      <c r="B189" s="12">
        <v>17113.104932912622</v>
      </c>
      <c r="C189">
        <f>SAFADModel_final_000027[[#This Row],[Whole Building:Facility Total Electric Demand Power '[W'](Hourly) ]]/1000</f>
        <v>17.113104932912623</v>
      </c>
    </row>
    <row r="190" spans="1:3" x14ac:dyDescent="0.25">
      <c r="A190" s="9" t="s">
        <v>141</v>
      </c>
      <c r="B190" s="12">
        <v>13149.00814436883</v>
      </c>
      <c r="C190">
        <f>SAFADModel_final_000027[[#This Row],[Whole Building:Facility Total Electric Demand Power '[W'](Hourly) ]]/1000</f>
        <v>13.14900814436883</v>
      </c>
    </row>
    <row r="191" spans="1:3" x14ac:dyDescent="0.25">
      <c r="A191" s="9" t="s">
        <v>142</v>
      </c>
      <c r="B191" s="12">
        <v>12740.510252203772</v>
      </c>
      <c r="C191">
        <f>SAFADModel_final_000027[[#This Row],[Whole Building:Facility Total Electric Demand Power '[W'](Hourly) ]]/1000</f>
        <v>12.740510252203773</v>
      </c>
    </row>
    <row r="192" spans="1:3" x14ac:dyDescent="0.25">
      <c r="A192" s="9" t="s">
        <v>143</v>
      </c>
      <c r="B192" s="12">
        <v>12748.550485922407</v>
      </c>
      <c r="C192">
        <f>SAFADModel_final_000027[[#This Row],[Whole Building:Facility Total Electric Demand Power '[W'](Hourly) ]]/1000</f>
        <v>12.748550485922408</v>
      </c>
    </row>
    <row r="193" spans="1:3" x14ac:dyDescent="0.25">
      <c r="A193" s="9" t="s">
        <v>144</v>
      </c>
      <c r="B193" s="12">
        <v>12734.858827301201</v>
      </c>
      <c r="C193">
        <f>SAFADModel_final_000027[[#This Row],[Whole Building:Facility Total Electric Demand Power '[W'](Hourly) ]]/1000</f>
        <v>12.734858827301201</v>
      </c>
    </row>
    <row r="194" spans="1:3" x14ac:dyDescent="0.25">
      <c r="A194" s="9" t="s">
        <v>145</v>
      </c>
      <c r="B194" s="12">
        <v>12708.947796549221</v>
      </c>
      <c r="C194">
        <f>SAFADModel_final_000027[[#This Row],[Whole Building:Facility Total Electric Demand Power '[W'](Hourly) ]]/1000</f>
        <v>12.708947796549221</v>
      </c>
    </row>
    <row r="195" spans="1:3" x14ac:dyDescent="0.25">
      <c r="A195" s="9" t="s">
        <v>146</v>
      </c>
      <c r="B195" s="12">
        <v>12685.080839683689</v>
      </c>
      <c r="C195">
        <f>SAFADModel_final_000027[[#This Row],[Whole Building:Facility Total Electric Demand Power '[W'](Hourly) ]]/1000</f>
        <v>12.685080839683689</v>
      </c>
    </row>
    <row r="196" spans="1:3" x14ac:dyDescent="0.25">
      <c r="A196" s="9" t="s">
        <v>147</v>
      </c>
      <c r="B196" s="12">
        <v>12661.467637392489</v>
      </c>
      <c r="C196">
        <f>SAFADModel_final_000027[[#This Row],[Whole Building:Facility Total Electric Demand Power '[W'](Hourly) ]]/1000</f>
        <v>12.661467637392489</v>
      </c>
    </row>
    <row r="197" spans="1:3" x14ac:dyDescent="0.25">
      <c r="A197" s="9" t="s">
        <v>148</v>
      </c>
      <c r="B197" s="12">
        <v>12639.303686406367</v>
      </c>
      <c r="C197">
        <f>SAFADModel_final_000027[[#This Row],[Whole Building:Facility Total Electric Demand Power '[W'](Hourly) ]]/1000</f>
        <v>12.639303686406366</v>
      </c>
    </row>
    <row r="198" spans="1:3" x14ac:dyDescent="0.25">
      <c r="A198" s="9" t="s">
        <v>149</v>
      </c>
      <c r="B198" s="12">
        <v>12611.868702784568</v>
      </c>
      <c r="C198">
        <f>SAFADModel_final_000027[[#This Row],[Whole Building:Facility Total Electric Demand Power '[W'](Hourly) ]]/1000</f>
        <v>12.611868702784568</v>
      </c>
    </row>
    <row r="199" spans="1:3" x14ac:dyDescent="0.25">
      <c r="A199" s="9" t="s">
        <v>150</v>
      </c>
      <c r="B199" s="12">
        <v>12620.514063279776</v>
      </c>
      <c r="C199">
        <f>SAFADModel_final_000027[[#This Row],[Whole Building:Facility Total Electric Demand Power '[W'](Hourly) ]]/1000</f>
        <v>12.620514063279776</v>
      </c>
    </row>
    <row r="200" spans="1:3" x14ac:dyDescent="0.25">
      <c r="A200" s="9" t="s">
        <v>151</v>
      </c>
      <c r="B200" s="12">
        <v>12671.372804914754</v>
      </c>
      <c r="C200">
        <f>SAFADModel_final_000027[[#This Row],[Whole Building:Facility Total Electric Demand Power '[W'](Hourly) ]]/1000</f>
        <v>12.671372804914753</v>
      </c>
    </row>
    <row r="201" spans="1:3" x14ac:dyDescent="0.25">
      <c r="A201" s="9" t="s">
        <v>152</v>
      </c>
      <c r="B201" s="12">
        <v>12742.845993527417</v>
      </c>
      <c r="C201">
        <f>SAFADModel_final_000027[[#This Row],[Whole Building:Facility Total Electric Demand Power '[W'](Hourly) ]]/1000</f>
        <v>12.742845993527418</v>
      </c>
    </row>
    <row r="202" spans="1:3" x14ac:dyDescent="0.25">
      <c r="A202" s="9" t="s">
        <v>153</v>
      </c>
      <c r="B202" s="12">
        <v>12784.500022515798</v>
      </c>
      <c r="C202">
        <f>SAFADModel_final_000027[[#This Row],[Whole Building:Facility Total Electric Demand Power '[W'](Hourly) ]]/1000</f>
        <v>12.784500022515799</v>
      </c>
    </row>
    <row r="203" spans="1:3" x14ac:dyDescent="0.25">
      <c r="A203" s="9" t="s">
        <v>154</v>
      </c>
      <c r="B203" s="12">
        <v>12852.024525404546</v>
      </c>
      <c r="C203">
        <f>SAFADModel_final_000027[[#This Row],[Whole Building:Facility Total Electric Demand Power '[W'](Hourly) ]]/1000</f>
        <v>12.852024525404547</v>
      </c>
    </row>
    <row r="204" spans="1:3" x14ac:dyDescent="0.25">
      <c r="A204" s="9" t="s">
        <v>155</v>
      </c>
      <c r="B204" s="12">
        <v>12934.229785333604</v>
      </c>
      <c r="C204">
        <f>SAFADModel_final_000027[[#This Row],[Whole Building:Facility Total Electric Demand Power '[W'](Hourly) ]]/1000</f>
        <v>12.934229785333605</v>
      </c>
    </row>
    <row r="205" spans="1:3" x14ac:dyDescent="0.25">
      <c r="A205" s="9" t="s">
        <v>156</v>
      </c>
      <c r="B205" s="12">
        <v>12974.200536214195</v>
      </c>
      <c r="C205">
        <f>SAFADModel_final_000027[[#This Row],[Whole Building:Facility Total Electric Demand Power '[W'](Hourly) ]]/1000</f>
        <v>12.974200536214195</v>
      </c>
    </row>
    <row r="206" spans="1:3" x14ac:dyDescent="0.25">
      <c r="A206" s="9" t="s">
        <v>157</v>
      </c>
      <c r="B206" s="12">
        <v>12977.811134637313</v>
      </c>
      <c r="C206">
        <f>SAFADModel_final_000027[[#This Row],[Whole Building:Facility Total Electric Demand Power '[W'](Hourly) ]]/1000</f>
        <v>12.977811134637314</v>
      </c>
    </row>
    <row r="207" spans="1:3" x14ac:dyDescent="0.25">
      <c r="A207" s="9" t="s">
        <v>158</v>
      </c>
      <c r="B207" s="12">
        <v>12967.737755499502</v>
      </c>
      <c r="C207">
        <f>SAFADModel_final_000027[[#This Row],[Whole Building:Facility Total Electric Demand Power '[W'](Hourly) ]]/1000</f>
        <v>12.967737755499503</v>
      </c>
    </row>
    <row r="208" spans="1:3" x14ac:dyDescent="0.25">
      <c r="A208" s="9" t="s">
        <v>159</v>
      </c>
      <c r="B208" s="12">
        <v>12950.685476649021</v>
      </c>
      <c r="C208">
        <f>SAFADModel_final_000027[[#This Row],[Whole Building:Facility Total Electric Demand Power '[W'](Hourly) ]]/1000</f>
        <v>12.950685476649021</v>
      </c>
    </row>
    <row r="209" spans="1:3" x14ac:dyDescent="0.25">
      <c r="A209" s="9" t="s">
        <v>160</v>
      </c>
      <c r="B209" s="12">
        <v>12929.121403921034</v>
      </c>
      <c r="C209">
        <f>SAFADModel_final_000027[[#This Row],[Whole Building:Facility Total Electric Demand Power '[W'](Hourly) ]]/1000</f>
        <v>12.929121403921034</v>
      </c>
    </row>
    <row r="210" spans="1:3" x14ac:dyDescent="0.25">
      <c r="A210" s="9" t="s">
        <v>161</v>
      </c>
      <c r="B210" s="12">
        <v>12904.698992511958</v>
      </c>
      <c r="C210">
        <f>SAFADModel_final_000027[[#This Row],[Whole Building:Facility Total Electric Demand Power '[W'](Hourly) ]]/1000</f>
        <v>12.904698992511959</v>
      </c>
    </row>
    <row r="211" spans="1:3" x14ac:dyDescent="0.25">
      <c r="A211" s="9" t="s">
        <v>162</v>
      </c>
      <c r="B211" s="12">
        <v>12880.968895460741</v>
      </c>
      <c r="C211">
        <f>SAFADModel_final_000027[[#This Row],[Whole Building:Facility Total Electric Demand Power '[W'](Hourly) ]]/1000</f>
        <v>12.880968895460741</v>
      </c>
    </row>
    <row r="212" spans="1:3" x14ac:dyDescent="0.25">
      <c r="A212" s="9" t="s">
        <v>163</v>
      </c>
      <c r="B212" s="12">
        <v>12850.840432323967</v>
      </c>
      <c r="C212">
        <f>SAFADModel_final_000027[[#This Row],[Whole Building:Facility Total Electric Demand Power '[W'](Hourly) ]]/1000</f>
        <v>12.850840432323967</v>
      </c>
    </row>
    <row r="213" spans="1:3" x14ac:dyDescent="0.25">
      <c r="A213" s="9" t="s">
        <v>164</v>
      </c>
      <c r="B213" s="12">
        <v>12813.435940366575</v>
      </c>
      <c r="C213">
        <f>SAFADModel_final_000027[[#This Row],[Whole Building:Facility Total Electric Demand Power '[W'](Hourly) ]]/1000</f>
        <v>12.813435940366574</v>
      </c>
    </row>
    <row r="214" spans="1:3" x14ac:dyDescent="0.25">
      <c r="A214" s="9" t="s">
        <v>165</v>
      </c>
      <c r="B214" s="12">
        <v>12779.329093912735</v>
      </c>
      <c r="C214">
        <f>SAFADModel_final_000027[[#This Row],[Whole Building:Facility Total Electric Demand Power '[W'](Hourly) ]]/1000</f>
        <v>12.779329093912734</v>
      </c>
    </row>
    <row r="215" spans="1:3" x14ac:dyDescent="0.25">
      <c r="A215" s="9" t="s">
        <v>166</v>
      </c>
      <c r="B215" s="12">
        <v>12743.051109362472</v>
      </c>
      <c r="C215">
        <f>SAFADModel_final_000027[[#This Row],[Whole Building:Facility Total Electric Demand Power '[W'](Hourly) ]]/1000</f>
        <v>12.743051109362472</v>
      </c>
    </row>
    <row r="216" spans="1:3" x14ac:dyDescent="0.25">
      <c r="A216" s="9" t="s">
        <v>167</v>
      </c>
      <c r="B216" s="12">
        <v>12710.954344058897</v>
      </c>
      <c r="C216">
        <f>SAFADModel_final_000027[[#This Row],[Whole Building:Facility Total Electric Demand Power '[W'](Hourly) ]]/1000</f>
        <v>12.710954344058896</v>
      </c>
    </row>
    <row r="217" spans="1:3" x14ac:dyDescent="0.25">
      <c r="A217" s="9" t="s">
        <v>168</v>
      </c>
      <c r="B217" s="12">
        <v>12683.792719318235</v>
      </c>
      <c r="C217">
        <f>SAFADModel_final_000027[[#This Row],[Whole Building:Facility Total Electric Demand Power '[W'](Hourly) ]]/1000</f>
        <v>12.683792719318236</v>
      </c>
    </row>
    <row r="218" spans="1:3" x14ac:dyDescent="0.25">
      <c r="A218" s="9" t="s">
        <v>169</v>
      </c>
      <c r="B218" s="12">
        <v>12663.337571519742</v>
      </c>
      <c r="C218">
        <f>SAFADModel_final_000027[[#This Row],[Whole Building:Facility Total Electric Demand Power '[W'](Hourly) ]]/1000</f>
        <v>12.663337571519742</v>
      </c>
    </row>
    <row r="219" spans="1:3" x14ac:dyDescent="0.25">
      <c r="A219" s="9" t="s">
        <v>170</v>
      </c>
      <c r="B219" s="12">
        <v>12646.077894255943</v>
      </c>
      <c r="C219">
        <f>SAFADModel_final_000027[[#This Row],[Whole Building:Facility Total Electric Demand Power '[W'](Hourly) ]]/1000</f>
        <v>12.646077894255942</v>
      </c>
    </row>
    <row r="220" spans="1:3" x14ac:dyDescent="0.25">
      <c r="A220" s="9" t="s">
        <v>171</v>
      </c>
      <c r="B220" s="12">
        <v>12631.191424086108</v>
      </c>
      <c r="C220">
        <f>SAFADModel_final_000027[[#This Row],[Whole Building:Facility Total Electric Demand Power '[W'](Hourly) ]]/1000</f>
        <v>12.631191424086108</v>
      </c>
    </row>
    <row r="221" spans="1:3" x14ac:dyDescent="0.25">
      <c r="A221" s="9" t="s">
        <v>172</v>
      </c>
      <c r="B221" s="12">
        <v>12618.729405212238</v>
      </c>
      <c r="C221">
        <f>SAFADModel_final_000027[[#This Row],[Whole Building:Facility Total Electric Demand Power '[W'](Hourly) ]]/1000</f>
        <v>12.618729405212237</v>
      </c>
    </row>
    <row r="222" spans="1:3" x14ac:dyDescent="0.25">
      <c r="A222" s="9" t="s">
        <v>173</v>
      </c>
      <c r="B222" s="12">
        <v>12609.255281181015</v>
      </c>
      <c r="C222">
        <f>SAFADModel_final_000027[[#This Row],[Whole Building:Facility Total Electric Demand Power '[W'](Hourly) ]]/1000</f>
        <v>12.609255281181015</v>
      </c>
    </row>
    <row r="223" spans="1:3" x14ac:dyDescent="0.25">
      <c r="A223" s="9" t="s">
        <v>174</v>
      </c>
      <c r="B223" s="12">
        <v>12625.113817491916</v>
      </c>
      <c r="C223">
        <f>SAFADModel_final_000027[[#This Row],[Whole Building:Facility Total Electric Demand Power '[W'](Hourly) ]]/1000</f>
        <v>12.625113817491917</v>
      </c>
    </row>
    <row r="224" spans="1:3" x14ac:dyDescent="0.25">
      <c r="A224" s="9" t="s">
        <v>175</v>
      </c>
      <c r="B224" s="12">
        <v>12695.424820350978</v>
      </c>
      <c r="C224">
        <f>SAFADModel_final_000027[[#This Row],[Whole Building:Facility Total Electric Demand Power '[W'](Hourly) ]]/1000</f>
        <v>12.695424820350977</v>
      </c>
    </row>
    <row r="225" spans="1:3" x14ac:dyDescent="0.25">
      <c r="A225" s="9" t="s">
        <v>176</v>
      </c>
      <c r="B225" s="12">
        <v>39093.898943801061</v>
      </c>
      <c r="C225">
        <f>SAFADModel_final_000027[[#This Row],[Whole Building:Facility Total Electric Demand Power '[W'](Hourly) ]]/1000</f>
        <v>39.093898943801058</v>
      </c>
    </row>
    <row r="226" spans="1:3" x14ac:dyDescent="0.25">
      <c r="A226" s="9" t="s">
        <v>177</v>
      </c>
      <c r="B226" s="12">
        <v>112467.33418170972</v>
      </c>
      <c r="C226">
        <f>SAFADModel_final_000027[[#This Row],[Whole Building:Facility Total Electric Demand Power '[W'](Hourly) ]]/1000</f>
        <v>112.46733418170973</v>
      </c>
    </row>
    <row r="227" spans="1:3" x14ac:dyDescent="0.25">
      <c r="A227" s="9" t="s">
        <v>178</v>
      </c>
      <c r="B227" s="12">
        <v>189902.28631645057</v>
      </c>
      <c r="C227">
        <f>SAFADModel_final_000027[[#This Row],[Whole Building:Facility Total Electric Demand Power '[W'](Hourly) ]]/1000</f>
        <v>189.90228631645056</v>
      </c>
    </row>
    <row r="228" spans="1:3" x14ac:dyDescent="0.25">
      <c r="A228" s="9" t="s">
        <v>179</v>
      </c>
      <c r="B228" s="12">
        <v>238618.03474474608</v>
      </c>
      <c r="C228">
        <f>SAFADModel_final_000027[[#This Row],[Whole Building:Facility Total Electric Demand Power '[W'](Hourly) ]]/1000</f>
        <v>238.61803474474607</v>
      </c>
    </row>
    <row r="229" spans="1:3" x14ac:dyDescent="0.25">
      <c r="A229" s="9" t="s">
        <v>180</v>
      </c>
      <c r="B229" s="12">
        <v>287959.33534691454</v>
      </c>
      <c r="C229">
        <f>SAFADModel_final_000027[[#This Row],[Whole Building:Facility Total Electric Demand Power '[W'](Hourly) ]]/1000</f>
        <v>287.95933534691454</v>
      </c>
    </row>
    <row r="230" spans="1:3" x14ac:dyDescent="0.25">
      <c r="A230" s="9" t="s">
        <v>181</v>
      </c>
      <c r="B230" s="12">
        <v>292047.52314059413</v>
      </c>
      <c r="C230">
        <f>SAFADModel_final_000027[[#This Row],[Whole Building:Facility Total Electric Demand Power '[W'](Hourly) ]]/1000</f>
        <v>292.04752314059414</v>
      </c>
    </row>
    <row r="231" spans="1:3" x14ac:dyDescent="0.25">
      <c r="A231" s="9" t="s">
        <v>182</v>
      </c>
      <c r="B231" s="12">
        <v>280964.72075184173</v>
      </c>
      <c r="C231">
        <f>SAFADModel_final_000027[[#This Row],[Whole Building:Facility Total Electric Demand Power '[W'](Hourly) ]]/1000</f>
        <v>280.96472075184175</v>
      </c>
    </row>
    <row r="232" spans="1:3" x14ac:dyDescent="0.25">
      <c r="A232" s="9" t="s">
        <v>183</v>
      </c>
      <c r="B232" s="12">
        <v>286035.69388162933</v>
      </c>
      <c r="C232">
        <f>SAFADModel_final_000027[[#This Row],[Whole Building:Facility Total Electric Demand Power '[W'](Hourly) ]]/1000</f>
        <v>286.0356938816293</v>
      </c>
    </row>
    <row r="233" spans="1:3" x14ac:dyDescent="0.25">
      <c r="A233" s="9" t="s">
        <v>184</v>
      </c>
      <c r="B233" s="12">
        <v>245135.48386399067</v>
      </c>
      <c r="C233">
        <f>SAFADModel_final_000027[[#This Row],[Whole Building:Facility Total Electric Demand Power '[W'](Hourly) ]]/1000</f>
        <v>245.13548386399066</v>
      </c>
    </row>
    <row r="234" spans="1:3" x14ac:dyDescent="0.25">
      <c r="A234" s="9" t="s">
        <v>185</v>
      </c>
      <c r="B234" s="12">
        <v>107420.3056990076</v>
      </c>
      <c r="C234">
        <f>SAFADModel_final_000027[[#This Row],[Whole Building:Facility Total Electric Demand Power '[W'](Hourly) ]]/1000</f>
        <v>107.4203056990076</v>
      </c>
    </row>
    <row r="235" spans="1:3" x14ac:dyDescent="0.25">
      <c r="A235" s="9" t="s">
        <v>186</v>
      </c>
      <c r="B235" s="12">
        <v>79013.891526263877</v>
      </c>
      <c r="C235">
        <f>SAFADModel_final_000027[[#This Row],[Whole Building:Facility Total Electric Demand Power '[W'](Hourly) ]]/1000</f>
        <v>79.013891526263876</v>
      </c>
    </row>
    <row r="236" spans="1:3" x14ac:dyDescent="0.25">
      <c r="A236" s="9" t="s">
        <v>187</v>
      </c>
      <c r="B236" s="12">
        <v>35309.024542741907</v>
      </c>
      <c r="C236">
        <f>SAFADModel_final_000027[[#This Row],[Whole Building:Facility Total Electric Demand Power '[W'](Hourly) ]]/1000</f>
        <v>35.309024542741909</v>
      </c>
    </row>
    <row r="237" spans="1:3" x14ac:dyDescent="0.25">
      <c r="A237" s="9" t="s">
        <v>188</v>
      </c>
      <c r="B237" s="12">
        <v>13525.017751863612</v>
      </c>
      <c r="C237">
        <f>SAFADModel_final_000027[[#This Row],[Whole Building:Facility Total Electric Demand Power '[W'](Hourly) ]]/1000</f>
        <v>13.525017751863611</v>
      </c>
    </row>
    <row r="238" spans="1:3" x14ac:dyDescent="0.25">
      <c r="A238" s="9" t="s">
        <v>189</v>
      </c>
      <c r="B238" s="12">
        <v>13090.212983441319</v>
      </c>
      <c r="C238">
        <f>SAFADModel_final_000027[[#This Row],[Whole Building:Facility Total Electric Demand Power '[W'](Hourly) ]]/1000</f>
        <v>13.090212983441319</v>
      </c>
    </row>
    <row r="239" spans="1:3" x14ac:dyDescent="0.25">
      <c r="A239" s="9" t="s">
        <v>190</v>
      </c>
      <c r="B239" s="12">
        <v>12672.914916034309</v>
      </c>
      <c r="C239">
        <f>SAFADModel_final_000027[[#This Row],[Whole Building:Facility Total Electric Demand Power '[W'](Hourly) ]]/1000</f>
        <v>12.67291491603431</v>
      </c>
    </row>
    <row r="240" spans="1:3" x14ac:dyDescent="0.25">
      <c r="A240" s="9" t="s">
        <v>191</v>
      </c>
      <c r="B240" s="12">
        <v>12672.167872913875</v>
      </c>
      <c r="C240">
        <f>SAFADModel_final_000027[[#This Row],[Whole Building:Facility Total Electric Demand Power '[W'](Hourly) ]]/1000</f>
        <v>12.672167872913874</v>
      </c>
    </row>
    <row r="241" spans="1:3" x14ac:dyDescent="0.25">
      <c r="A241" s="9" t="s">
        <v>192</v>
      </c>
      <c r="B241" s="12">
        <v>12665.427808188555</v>
      </c>
      <c r="C241">
        <f>SAFADModel_final_000027[[#This Row],[Whole Building:Facility Total Electric Demand Power '[W'](Hourly) ]]/1000</f>
        <v>12.665427808188555</v>
      </c>
    </row>
    <row r="242" spans="1:3" x14ac:dyDescent="0.25">
      <c r="A242" s="9" t="s">
        <v>193</v>
      </c>
      <c r="B242" s="12">
        <v>12656.025777387005</v>
      </c>
      <c r="C242">
        <f>SAFADModel_final_000027[[#This Row],[Whole Building:Facility Total Electric Demand Power '[W'](Hourly) ]]/1000</f>
        <v>12.656025777387006</v>
      </c>
    </row>
    <row r="243" spans="1:3" x14ac:dyDescent="0.25">
      <c r="A243" s="9" t="s">
        <v>194</v>
      </c>
      <c r="B243" s="12">
        <v>12654.659238024678</v>
      </c>
      <c r="C243">
        <f>SAFADModel_final_000027[[#This Row],[Whole Building:Facility Total Electric Demand Power '[W'](Hourly) ]]/1000</f>
        <v>12.654659238024678</v>
      </c>
    </row>
    <row r="244" spans="1:3" x14ac:dyDescent="0.25">
      <c r="A244" s="9" t="s">
        <v>195</v>
      </c>
      <c r="B244" s="12">
        <v>12624.080637187057</v>
      </c>
      <c r="C244">
        <f>SAFADModel_final_000027[[#This Row],[Whole Building:Facility Total Electric Demand Power '[W'](Hourly) ]]/1000</f>
        <v>12.624080637187056</v>
      </c>
    </row>
    <row r="245" spans="1:3" x14ac:dyDescent="0.25">
      <c r="A245" s="9" t="s">
        <v>196</v>
      </c>
      <c r="B245" s="12">
        <v>12550.198835361072</v>
      </c>
      <c r="C245">
        <f>SAFADModel_final_000027[[#This Row],[Whole Building:Facility Total Electric Demand Power '[W'](Hourly) ]]/1000</f>
        <v>12.550198835361073</v>
      </c>
    </row>
    <row r="246" spans="1:3" x14ac:dyDescent="0.25">
      <c r="A246" s="9" t="s">
        <v>197</v>
      </c>
      <c r="B246" s="12">
        <v>12466.981929738191</v>
      </c>
      <c r="C246">
        <f>SAFADModel_final_000027[[#This Row],[Whole Building:Facility Total Electric Demand Power '[W'](Hourly) ]]/1000</f>
        <v>12.466981929738191</v>
      </c>
    </row>
    <row r="247" spans="1:3" x14ac:dyDescent="0.25">
      <c r="A247" s="9" t="s">
        <v>198</v>
      </c>
      <c r="B247" s="12">
        <v>12448.97250684438</v>
      </c>
      <c r="C247">
        <f>SAFADModel_final_000027[[#This Row],[Whole Building:Facility Total Electric Demand Power '[W'](Hourly) ]]/1000</f>
        <v>12.448972506844381</v>
      </c>
    </row>
    <row r="248" spans="1:3" x14ac:dyDescent="0.25">
      <c r="A248" s="9" t="s">
        <v>199</v>
      </c>
      <c r="B248" s="12">
        <v>12549.761027071554</v>
      </c>
      <c r="C248">
        <f>SAFADModel_final_000027[[#This Row],[Whole Building:Facility Total Electric Demand Power '[W'](Hourly) ]]/1000</f>
        <v>12.549761027071554</v>
      </c>
    </row>
    <row r="249" spans="1:3" x14ac:dyDescent="0.25">
      <c r="A249" s="9" t="s">
        <v>200</v>
      </c>
      <c r="B249" s="12">
        <v>35472.879166130493</v>
      </c>
      <c r="C249">
        <f>SAFADModel_final_000027[[#This Row],[Whole Building:Facility Total Electric Demand Power '[W'](Hourly) ]]/1000</f>
        <v>35.47287916613049</v>
      </c>
    </row>
    <row r="250" spans="1:3" x14ac:dyDescent="0.25">
      <c r="A250" s="9" t="s">
        <v>201</v>
      </c>
      <c r="B250" s="12">
        <v>172945.04799257222</v>
      </c>
      <c r="C250">
        <f>SAFADModel_final_000027[[#This Row],[Whole Building:Facility Total Electric Demand Power '[W'](Hourly) ]]/1000</f>
        <v>172.94504799257223</v>
      </c>
    </row>
    <row r="251" spans="1:3" x14ac:dyDescent="0.25">
      <c r="A251" s="9" t="s">
        <v>202</v>
      </c>
      <c r="B251" s="12">
        <v>229027.89597185151</v>
      </c>
      <c r="C251">
        <f>SAFADModel_final_000027[[#This Row],[Whole Building:Facility Total Electric Demand Power '[W'](Hourly) ]]/1000</f>
        <v>229.02789597185151</v>
      </c>
    </row>
    <row r="252" spans="1:3" x14ac:dyDescent="0.25">
      <c r="A252" s="9" t="s">
        <v>203</v>
      </c>
      <c r="B252" s="12">
        <v>262090.15024447671</v>
      </c>
      <c r="C252">
        <f>SAFADModel_final_000027[[#This Row],[Whole Building:Facility Total Electric Demand Power '[W'](Hourly) ]]/1000</f>
        <v>262.09015024447672</v>
      </c>
    </row>
    <row r="253" spans="1:3" x14ac:dyDescent="0.25">
      <c r="A253" s="9" t="s">
        <v>204</v>
      </c>
      <c r="B253" s="12">
        <v>264460.9409730655</v>
      </c>
      <c r="C253">
        <f>SAFADModel_final_000027[[#This Row],[Whole Building:Facility Total Electric Demand Power '[W'](Hourly) ]]/1000</f>
        <v>264.46094097306548</v>
      </c>
    </row>
    <row r="254" spans="1:3" x14ac:dyDescent="0.25">
      <c r="A254" s="9" t="s">
        <v>205</v>
      </c>
      <c r="B254" s="12">
        <v>267807.57406705356</v>
      </c>
      <c r="C254">
        <f>SAFADModel_final_000027[[#This Row],[Whole Building:Facility Total Electric Demand Power '[W'](Hourly) ]]/1000</f>
        <v>267.80757406705357</v>
      </c>
    </row>
    <row r="255" spans="1:3" x14ac:dyDescent="0.25">
      <c r="A255" s="9" t="s">
        <v>206</v>
      </c>
      <c r="B255" s="12">
        <v>286916.25095920701</v>
      </c>
      <c r="C255">
        <f>SAFADModel_final_000027[[#This Row],[Whole Building:Facility Total Electric Demand Power '[W'](Hourly) ]]/1000</f>
        <v>286.91625095920699</v>
      </c>
    </row>
    <row r="256" spans="1:3" x14ac:dyDescent="0.25">
      <c r="A256" s="9" t="s">
        <v>207</v>
      </c>
      <c r="B256" s="12">
        <v>297600.93516718369</v>
      </c>
      <c r="C256">
        <f>SAFADModel_final_000027[[#This Row],[Whole Building:Facility Total Electric Demand Power '[W'](Hourly) ]]/1000</f>
        <v>297.60093516718371</v>
      </c>
    </row>
    <row r="257" spans="1:3" x14ac:dyDescent="0.25">
      <c r="A257" s="9" t="s">
        <v>208</v>
      </c>
      <c r="B257" s="12">
        <v>292794.56157868094</v>
      </c>
      <c r="C257">
        <f>SAFADModel_final_000027[[#This Row],[Whole Building:Facility Total Electric Demand Power '[W'](Hourly) ]]/1000</f>
        <v>292.79456157868094</v>
      </c>
    </row>
    <row r="258" spans="1:3" x14ac:dyDescent="0.25">
      <c r="A258" s="9" t="s">
        <v>209</v>
      </c>
      <c r="B258" s="12">
        <v>268933.13836766657</v>
      </c>
      <c r="C258">
        <f>SAFADModel_final_000027[[#This Row],[Whole Building:Facility Total Electric Demand Power '[W'](Hourly) ]]/1000</f>
        <v>268.93313836766657</v>
      </c>
    </row>
    <row r="259" spans="1:3" x14ac:dyDescent="0.25">
      <c r="A259" s="9" t="s">
        <v>210</v>
      </c>
      <c r="B259" s="12">
        <v>128295.420930779</v>
      </c>
      <c r="C259">
        <f>SAFADModel_final_000027[[#This Row],[Whole Building:Facility Total Electric Demand Power '[W'](Hourly) ]]/1000</f>
        <v>128.29542093077899</v>
      </c>
    </row>
    <row r="260" spans="1:3" x14ac:dyDescent="0.25">
      <c r="A260" s="9" t="s">
        <v>211</v>
      </c>
      <c r="B260" s="12">
        <v>92001.987684513078</v>
      </c>
      <c r="C260">
        <f>SAFADModel_final_000027[[#This Row],[Whole Building:Facility Total Electric Demand Power '[W'](Hourly) ]]/1000</f>
        <v>92.001987684513082</v>
      </c>
    </row>
    <row r="261" spans="1:3" x14ac:dyDescent="0.25">
      <c r="A261" s="9" t="s">
        <v>212</v>
      </c>
      <c r="B261" s="12">
        <v>66236.222084599111</v>
      </c>
      <c r="C261">
        <f>SAFADModel_final_000027[[#This Row],[Whole Building:Facility Total Electric Demand Power '[W'](Hourly) ]]/1000</f>
        <v>66.236222084599106</v>
      </c>
    </row>
    <row r="262" spans="1:3" x14ac:dyDescent="0.25">
      <c r="A262" s="9" t="s">
        <v>213</v>
      </c>
      <c r="B262" s="12">
        <v>12771.982090964853</v>
      </c>
      <c r="C262">
        <f>SAFADModel_final_000027[[#This Row],[Whole Building:Facility Total Electric Demand Power '[W'](Hourly) ]]/1000</f>
        <v>12.771982090964853</v>
      </c>
    </row>
    <row r="263" spans="1:3" x14ac:dyDescent="0.25">
      <c r="A263" s="9" t="s">
        <v>214</v>
      </c>
      <c r="B263" s="12">
        <v>12721.841099110834</v>
      </c>
      <c r="C263">
        <f>SAFADModel_final_000027[[#This Row],[Whole Building:Facility Total Electric Demand Power '[W'](Hourly) ]]/1000</f>
        <v>12.721841099110835</v>
      </c>
    </row>
    <row r="264" spans="1:3" x14ac:dyDescent="0.25">
      <c r="A264" s="9" t="s">
        <v>215</v>
      </c>
      <c r="B264" s="12">
        <v>12659.762766353599</v>
      </c>
      <c r="C264">
        <f>SAFADModel_final_000027[[#This Row],[Whole Building:Facility Total Electric Demand Power '[W'](Hourly) ]]/1000</f>
        <v>12.659762766353598</v>
      </c>
    </row>
    <row r="265" spans="1:3" x14ac:dyDescent="0.25">
      <c r="A265" s="9" t="s">
        <v>216</v>
      </c>
      <c r="B265" s="12">
        <v>12597.360306321825</v>
      </c>
      <c r="C265">
        <f>SAFADModel_final_000027[[#This Row],[Whole Building:Facility Total Electric Demand Power '[W'](Hourly) ]]/1000</f>
        <v>12.597360306321825</v>
      </c>
    </row>
    <row r="266" spans="1:3" x14ac:dyDescent="0.25">
      <c r="A266" s="9" t="s">
        <v>217</v>
      </c>
      <c r="B266" s="12">
        <v>12530.026999751646</v>
      </c>
      <c r="C266">
        <f>SAFADModel_final_000027[[#This Row],[Whole Building:Facility Total Electric Demand Power '[W'](Hourly) ]]/1000</f>
        <v>12.530026999751646</v>
      </c>
    </row>
    <row r="267" spans="1:3" x14ac:dyDescent="0.25">
      <c r="A267" s="9" t="s">
        <v>218</v>
      </c>
      <c r="B267" s="12">
        <v>12449.885564513623</v>
      </c>
      <c r="C267">
        <f>SAFADModel_final_000027[[#This Row],[Whole Building:Facility Total Electric Demand Power '[W'](Hourly) ]]/1000</f>
        <v>12.449885564513623</v>
      </c>
    </row>
    <row r="268" spans="1:3" x14ac:dyDescent="0.25">
      <c r="A268" s="9" t="s">
        <v>219</v>
      </c>
      <c r="B268" s="12">
        <v>12387.31339757619</v>
      </c>
      <c r="C268">
        <f>SAFADModel_final_000027[[#This Row],[Whole Building:Facility Total Electric Demand Power '[W'](Hourly) ]]/1000</f>
        <v>12.38731339757619</v>
      </c>
    </row>
    <row r="269" spans="1:3" x14ac:dyDescent="0.25">
      <c r="A269" s="9" t="s">
        <v>220</v>
      </c>
      <c r="B269" s="12">
        <v>12368.669496531111</v>
      </c>
      <c r="C269">
        <f>SAFADModel_final_000027[[#This Row],[Whole Building:Facility Total Electric Demand Power '[W'](Hourly) ]]/1000</f>
        <v>12.36866949653111</v>
      </c>
    </row>
    <row r="270" spans="1:3" x14ac:dyDescent="0.25">
      <c r="A270" s="9" t="s">
        <v>221</v>
      </c>
      <c r="B270" s="12">
        <v>12358.171876611848</v>
      </c>
      <c r="C270">
        <f>SAFADModel_final_000027[[#This Row],[Whole Building:Facility Total Electric Demand Power '[W'](Hourly) ]]/1000</f>
        <v>12.358171876611848</v>
      </c>
    </row>
    <row r="271" spans="1:3" x14ac:dyDescent="0.25">
      <c r="A271" s="9" t="s">
        <v>222</v>
      </c>
      <c r="B271" s="12">
        <v>12426.493285306913</v>
      </c>
      <c r="C271">
        <f>SAFADModel_final_000027[[#This Row],[Whole Building:Facility Total Electric Demand Power '[W'](Hourly) ]]/1000</f>
        <v>12.426493285306913</v>
      </c>
    </row>
    <row r="272" spans="1:3" x14ac:dyDescent="0.25">
      <c r="A272" s="9" t="s">
        <v>223</v>
      </c>
      <c r="B272" s="12">
        <v>12637.489873140983</v>
      </c>
      <c r="C272">
        <f>SAFADModel_final_000027[[#This Row],[Whole Building:Facility Total Electric Demand Power '[W'](Hourly) ]]/1000</f>
        <v>12.637489873140982</v>
      </c>
    </row>
    <row r="273" spans="1:3" x14ac:dyDescent="0.25">
      <c r="A273" s="9" t="s">
        <v>224</v>
      </c>
      <c r="B273" s="12">
        <v>44513.025952966163</v>
      </c>
      <c r="C273">
        <f>SAFADModel_final_000027[[#This Row],[Whole Building:Facility Total Electric Demand Power '[W'](Hourly) ]]/1000</f>
        <v>44.51302595296616</v>
      </c>
    </row>
    <row r="274" spans="1:3" x14ac:dyDescent="0.25">
      <c r="A274" s="9" t="s">
        <v>225</v>
      </c>
      <c r="B274" s="12">
        <v>161713.24313618933</v>
      </c>
      <c r="C274">
        <f>SAFADModel_final_000027[[#This Row],[Whole Building:Facility Total Electric Demand Power '[W'](Hourly) ]]/1000</f>
        <v>161.71324313618933</v>
      </c>
    </row>
    <row r="275" spans="1:3" x14ac:dyDescent="0.25">
      <c r="A275" s="9" t="s">
        <v>226</v>
      </c>
      <c r="B275" s="12">
        <v>246817.40438934867</v>
      </c>
      <c r="C275">
        <f>SAFADModel_final_000027[[#This Row],[Whole Building:Facility Total Electric Demand Power '[W'](Hourly) ]]/1000</f>
        <v>246.81740438934867</v>
      </c>
    </row>
    <row r="276" spans="1:3" x14ac:dyDescent="0.25">
      <c r="A276" s="9" t="s">
        <v>227</v>
      </c>
      <c r="B276" s="12">
        <v>252034.22119991147</v>
      </c>
      <c r="C276">
        <f>SAFADModel_final_000027[[#This Row],[Whole Building:Facility Total Electric Demand Power '[W'](Hourly) ]]/1000</f>
        <v>252.03422119991146</v>
      </c>
    </row>
    <row r="277" spans="1:3" x14ac:dyDescent="0.25">
      <c r="A277" s="9" t="s">
        <v>228</v>
      </c>
      <c r="B277" s="12">
        <v>258372.60379426161</v>
      </c>
      <c r="C277">
        <f>SAFADModel_final_000027[[#This Row],[Whole Building:Facility Total Electric Demand Power '[W'](Hourly) ]]/1000</f>
        <v>258.37260379426164</v>
      </c>
    </row>
    <row r="278" spans="1:3" x14ac:dyDescent="0.25">
      <c r="A278" s="9" t="s">
        <v>229</v>
      </c>
      <c r="B278" s="12">
        <v>268897.93111672293</v>
      </c>
      <c r="C278">
        <f>SAFADModel_final_000027[[#This Row],[Whole Building:Facility Total Electric Demand Power '[W'](Hourly) ]]/1000</f>
        <v>268.89793111672293</v>
      </c>
    </row>
    <row r="279" spans="1:3" x14ac:dyDescent="0.25">
      <c r="A279" s="9" t="s">
        <v>230</v>
      </c>
      <c r="B279" s="12">
        <v>275299.28533989406</v>
      </c>
      <c r="C279">
        <f>SAFADModel_final_000027[[#This Row],[Whole Building:Facility Total Electric Demand Power '[W'](Hourly) ]]/1000</f>
        <v>275.29928533989408</v>
      </c>
    </row>
    <row r="280" spans="1:3" x14ac:dyDescent="0.25">
      <c r="A280" s="9" t="s">
        <v>231</v>
      </c>
      <c r="B280" s="12">
        <v>263736.06390938215</v>
      </c>
      <c r="C280">
        <f>SAFADModel_final_000027[[#This Row],[Whole Building:Facility Total Electric Demand Power '[W'](Hourly) ]]/1000</f>
        <v>263.73606390938215</v>
      </c>
    </row>
    <row r="281" spans="1:3" x14ac:dyDescent="0.25">
      <c r="A281" s="9" t="s">
        <v>232</v>
      </c>
      <c r="B281" s="12">
        <v>231562.01039859551</v>
      </c>
      <c r="C281">
        <f>SAFADModel_final_000027[[#This Row],[Whole Building:Facility Total Electric Demand Power '[W'](Hourly) ]]/1000</f>
        <v>231.5620103985955</v>
      </c>
    </row>
    <row r="282" spans="1:3" x14ac:dyDescent="0.25">
      <c r="A282" s="9" t="s">
        <v>233</v>
      </c>
      <c r="B282" s="12">
        <v>208765.37597104083</v>
      </c>
      <c r="C282">
        <f>SAFADModel_final_000027[[#This Row],[Whole Building:Facility Total Electric Demand Power '[W'](Hourly) ]]/1000</f>
        <v>208.76537597104084</v>
      </c>
    </row>
    <row r="283" spans="1:3" x14ac:dyDescent="0.25">
      <c r="A283" s="9" t="s">
        <v>234</v>
      </c>
      <c r="B283" s="12">
        <v>82283.904302221534</v>
      </c>
      <c r="C283">
        <f>SAFADModel_final_000027[[#This Row],[Whole Building:Facility Total Electric Demand Power '[W'](Hourly) ]]/1000</f>
        <v>82.283904302221529</v>
      </c>
    </row>
    <row r="284" spans="1:3" x14ac:dyDescent="0.25">
      <c r="A284" s="9" t="s">
        <v>235</v>
      </c>
      <c r="B284" s="12">
        <v>42389.579397208945</v>
      </c>
      <c r="C284">
        <f>SAFADModel_final_000027[[#This Row],[Whole Building:Facility Total Electric Demand Power '[W'](Hourly) ]]/1000</f>
        <v>42.389579397208948</v>
      </c>
    </row>
    <row r="285" spans="1:3" x14ac:dyDescent="0.25">
      <c r="A285" s="9" t="s">
        <v>236</v>
      </c>
      <c r="B285" s="12">
        <v>25925.295635559585</v>
      </c>
      <c r="C285">
        <f>SAFADModel_final_000027[[#This Row],[Whole Building:Facility Total Electric Demand Power '[W'](Hourly) ]]/1000</f>
        <v>25.925295635559586</v>
      </c>
    </row>
    <row r="286" spans="1:3" x14ac:dyDescent="0.25">
      <c r="A286" s="9" t="s">
        <v>237</v>
      </c>
      <c r="B286" s="12">
        <v>19289.569216934691</v>
      </c>
      <c r="C286">
        <f>SAFADModel_final_000027[[#This Row],[Whole Building:Facility Total Electric Demand Power '[W'](Hourly) ]]/1000</f>
        <v>19.289569216934691</v>
      </c>
    </row>
    <row r="287" spans="1:3" x14ac:dyDescent="0.25">
      <c r="A287" s="9" t="s">
        <v>238</v>
      </c>
      <c r="B287" s="12">
        <v>12720.272685784636</v>
      </c>
      <c r="C287">
        <f>SAFADModel_final_000027[[#This Row],[Whole Building:Facility Total Electric Demand Power '[W'](Hourly) ]]/1000</f>
        <v>12.720272685784636</v>
      </c>
    </row>
    <row r="288" spans="1:3" x14ac:dyDescent="0.25">
      <c r="A288" s="9" t="s">
        <v>239</v>
      </c>
      <c r="B288" s="12">
        <v>12718.014159914208</v>
      </c>
      <c r="C288">
        <f>SAFADModel_final_000027[[#This Row],[Whole Building:Facility Total Electric Demand Power '[W'](Hourly) ]]/1000</f>
        <v>12.718014159914208</v>
      </c>
    </row>
    <row r="289" spans="1:3" x14ac:dyDescent="0.25">
      <c r="A289" s="9" t="s">
        <v>240</v>
      </c>
      <c r="B289" s="12">
        <v>12679.295884613377</v>
      </c>
      <c r="C289">
        <f>SAFADModel_final_000027[[#This Row],[Whole Building:Facility Total Electric Demand Power '[W'](Hourly) ]]/1000</f>
        <v>12.679295884613378</v>
      </c>
    </row>
    <row r="290" spans="1:3" x14ac:dyDescent="0.25">
      <c r="A290" s="9" t="s">
        <v>581</v>
      </c>
      <c r="B290" s="12">
        <v>12563.939698810444</v>
      </c>
      <c r="C290">
        <f>SAFADModel_final_000027[[#This Row],[Whole Building:Facility Total Electric Demand Power '[W'](Hourly) ]]/1000</f>
        <v>12.563939698810444</v>
      </c>
    </row>
    <row r="291" spans="1:3" x14ac:dyDescent="0.25">
      <c r="A291" s="9" t="s">
        <v>582</v>
      </c>
      <c r="B291" s="12">
        <v>12416.981769559468</v>
      </c>
      <c r="C291">
        <f>SAFADModel_final_000027[[#This Row],[Whole Building:Facility Total Electric Demand Power '[W'](Hourly) ]]/1000</f>
        <v>12.416981769559468</v>
      </c>
    </row>
    <row r="292" spans="1:3" x14ac:dyDescent="0.25">
      <c r="A292" s="9" t="s">
        <v>583</v>
      </c>
      <c r="B292" s="12">
        <v>12320.80042445049</v>
      </c>
      <c r="C292">
        <f>SAFADModel_final_000027[[#This Row],[Whole Building:Facility Total Electric Demand Power '[W'](Hourly) ]]/1000</f>
        <v>12.320800424450489</v>
      </c>
    </row>
    <row r="293" spans="1:3" x14ac:dyDescent="0.25">
      <c r="A293" s="9" t="s">
        <v>584</v>
      </c>
      <c r="B293" s="12">
        <v>12278.505250618531</v>
      </c>
      <c r="C293">
        <f>SAFADModel_final_000027[[#This Row],[Whole Building:Facility Total Electric Demand Power '[W'](Hourly) ]]/1000</f>
        <v>12.278505250618531</v>
      </c>
    </row>
    <row r="294" spans="1:3" x14ac:dyDescent="0.25">
      <c r="A294" s="9" t="s">
        <v>585</v>
      </c>
      <c r="B294" s="12">
        <v>12254.926346356391</v>
      </c>
      <c r="C294">
        <f>SAFADModel_final_000027[[#This Row],[Whole Building:Facility Total Electric Demand Power '[W'](Hourly) ]]/1000</f>
        <v>12.254926346356392</v>
      </c>
    </row>
    <row r="295" spans="1:3" x14ac:dyDescent="0.25">
      <c r="A295" s="9" t="s">
        <v>586</v>
      </c>
      <c r="B295" s="12">
        <v>12303.552792555927</v>
      </c>
      <c r="C295">
        <f>SAFADModel_final_000027[[#This Row],[Whole Building:Facility Total Electric Demand Power '[W'](Hourly) ]]/1000</f>
        <v>12.303552792555926</v>
      </c>
    </row>
    <row r="296" spans="1:3" x14ac:dyDescent="0.25">
      <c r="A296" s="9" t="s">
        <v>587</v>
      </c>
      <c r="B296" s="12">
        <v>12476.347968921264</v>
      </c>
      <c r="C296">
        <f>SAFADModel_final_000027[[#This Row],[Whole Building:Facility Total Electric Demand Power '[W'](Hourly) ]]/1000</f>
        <v>12.476347968921264</v>
      </c>
    </row>
    <row r="297" spans="1:3" x14ac:dyDescent="0.25">
      <c r="A297" s="9" t="s">
        <v>588</v>
      </c>
      <c r="B297" s="12">
        <v>12679.088343192634</v>
      </c>
      <c r="C297">
        <f>SAFADModel_final_000027[[#This Row],[Whole Building:Facility Total Electric Demand Power '[W'](Hourly) ]]/1000</f>
        <v>12.679088343192634</v>
      </c>
    </row>
    <row r="298" spans="1:3" x14ac:dyDescent="0.25">
      <c r="A298" s="9" t="s">
        <v>589</v>
      </c>
      <c r="B298" s="12">
        <v>50489.205272379761</v>
      </c>
      <c r="C298">
        <f>SAFADModel_final_000027[[#This Row],[Whole Building:Facility Total Electric Demand Power '[W'](Hourly) ]]/1000</f>
        <v>50.489205272379763</v>
      </c>
    </row>
    <row r="299" spans="1:3" x14ac:dyDescent="0.25">
      <c r="A299" s="9" t="s">
        <v>590</v>
      </c>
      <c r="B299" s="12">
        <v>84777.698437233063</v>
      </c>
      <c r="C299">
        <f>SAFADModel_final_000027[[#This Row],[Whole Building:Facility Total Electric Demand Power '[W'](Hourly) ]]/1000</f>
        <v>84.777698437233056</v>
      </c>
    </row>
    <row r="300" spans="1:3" x14ac:dyDescent="0.25">
      <c r="A300" s="9" t="s">
        <v>591</v>
      </c>
      <c r="B300" s="12">
        <v>103888.78237076245</v>
      </c>
      <c r="C300">
        <f>SAFADModel_final_000027[[#This Row],[Whole Building:Facility Total Electric Demand Power '[W'](Hourly) ]]/1000</f>
        <v>103.88878237076244</v>
      </c>
    </row>
    <row r="301" spans="1:3" x14ac:dyDescent="0.25">
      <c r="A301" s="9" t="s">
        <v>592</v>
      </c>
      <c r="B301" s="12">
        <v>96898.771259019573</v>
      </c>
      <c r="C301">
        <f>SAFADModel_final_000027[[#This Row],[Whole Building:Facility Total Electric Demand Power '[W'](Hourly) ]]/1000</f>
        <v>96.898771259019568</v>
      </c>
    </row>
    <row r="302" spans="1:3" x14ac:dyDescent="0.25">
      <c r="A302" s="9" t="s">
        <v>593</v>
      </c>
      <c r="B302" s="12">
        <v>104407.0784559257</v>
      </c>
      <c r="C302">
        <f>SAFADModel_final_000027[[#This Row],[Whole Building:Facility Total Electric Demand Power '[W'](Hourly) ]]/1000</f>
        <v>104.4070784559257</v>
      </c>
    </row>
    <row r="303" spans="1:3" x14ac:dyDescent="0.25">
      <c r="A303" s="9" t="s">
        <v>594</v>
      </c>
      <c r="B303" s="12">
        <v>96009.430625623514</v>
      </c>
      <c r="C303">
        <f>SAFADModel_final_000027[[#This Row],[Whole Building:Facility Total Electric Demand Power '[W'](Hourly) ]]/1000</f>
        <v>96.009430625623509</v>
      </c>
    </row>
    <row r="304" spans="1:3" x14ac:dyDescent="0.25">
      <c r="A304" s="9" t="s">
        <v>595</v>
      </c>
      <c r="B304" s="12">
        <v>94681.854919353544</v>
      </c>
      <c r="C304">
        <f>SAFADModel_final_000027[[#This Row],[Whole Building:Facility Total Electric Demand Power '[W'](Hourly) ]]/1000</f>
        <v>94.68185491935354</v>
      </c>
    </row>
    <row r="305" spans="1:3" x14ac:dyDescent="0.25">
      <c r="A305" s="9" t="s">
        <v>596</v>
      </c>
      <c r="B305" s="12">
        <v>84040.380886987667</v>
      </c>
      <c r="C305">
        <f>SAFADModel_final_000027[[#This Row],[Whole Building:Facility Total Electric Demand Power '[W'](Hourly) ]]/1000</f>
        <v>84.040380886987663</v>
      </c>
    </row>
    <row r="306" spans="1:3" x14ac:dyDescent="0.25">
      <c r="A306" s="9" t="s">
        <v>597</v>
      </c>
      <c r="B306" s="12">
        <v>69322.269205306045</v>
      </c>
      <c r="C306">
        <f>SAFADModel_final_000027[[#This Row],[Whole Building:Facility Total Electric Demand Power '[W'](Hourly) ]]/1000</f>
        <v>69.322269205306043</v>
      </c>
    </row>
    <row r="307" spans="1:3" x14ac:dyDescent="0.25">
      <c r="A307" s="9" t="s">
        <v>598</v>
      </c>
      <c r="B307" s="12">
        <v>60146.944480697544</v>
      </c>
      <c r="C307">
        <f>SAFADModel_final_000027[[#This Row],[Whole Building:Facility Total Electric Demand Power '[W'](Hourly) ]]/1000</f>
        <v>60.146944480697542</v>
      </c>
    </row>
    <row r="308" spans="1:3" x14ac:dyDescent="0.25">
      <c r="A308" s="9" t="s">
        <v>599</v>
      </c>
      <c r="B308" s="12">
        <v>48250.073636573739</v>
      </c>
      <c r="C308">
        <f>SAFADModel_final_000027[[#This Row],[Whole Building:Facility Total Electric Demand Power '[W'](Hourly) ]]/1000</f>
        <v>48.250073636573738</v>
      </c>
    </row>
    <row r="309" spans="1:3" x14ac:dyDescent="0.25">
      <c r="A309" s="9" t="s">
        <v>600</v>
      </c>
      <c r="B309" s="12">
        <v>24830.520939126127</v>
      </c>
      <c r="C309">
        <f>SAFADModel_final_000027[[#This Row],[Whole Building:Facility Total Electric Demand Power '[W'](Hourly) ]]/1000</f>
        <v>24.830520939126128</v>
      </c>
    </row>
    <row r="310" spans="1:3" x14ac:dyDescent="0.25">
      <c r="A310" s="9" t="s">
        <v>601</v>
      </c>
      <c r="B310" s="12">
        <v>22709.090655543365</v>
      </c>
      <c r="C310">
        <f>SAFADModel_final_000027[[#This Row],[Whole Building:Facility Total Electric Demand Power '[W'](Hourly) ]]/1000</f>
        <v>22.709090655543363</v>
      </c>
    </row>
    <row r="311" spans="1:3" x14ac:dyDescent="0.25">
      <c r="A311" s="9" t="s">
        <v>602</v>
      </c>
      <c r="B311" s="12">
        <v>12727.52884381838</v>
      </c>
      <c r="C311">
        <f>SAFADModel_final_000027[[#This Row],[Whole Building:Facility Total Electric Demand Power '[W'](Hourly) ]]/1000</f>
        <v>12.72752884381838</v>
      </c>
    </row>
    <row r="312" spans="1:3" x14ac:dyDescent="0.25">
      <c r="A312" s="9" t="s">
        <v>603</v>
      </c>
      <c r="B312" s="12">
        <v>12702.433057730654</v>
      </c>
      <c r="C312">
        <f>SAFADModel_final_000027[[#This Row],[Whole Building:Facility Total Electric Demand Power '[W'](Hourly) ]]/1000</f>
        <v>12.702433057730653</v>
      </c>
    </row>
    <row r="313" spans="1:3" x14ac:dyDescent="0.25">
      <c r="A313" s="9" t="s">
        <v>604</v>
      </c>
      <c r="B313" s="12">
        <v>12691.471970945286</v>
      </c>
      <c r="C313">
        <f>SAFADModel_final_000027[[#This Row],[Whole Building:Facility Total Electric Demand Power '[W'](Hourly) ]]/1000</f>
        <v>12.691471970945285</v>
      </c>
    </row>
    <row r="314" spans="1:3" x14ac:dyDescent="0.25">
      <c r="A314" s="9" t="s">
        <v>605</v>
      </c>
      <c r="B314" s="12">
        <v>12671.449768588638</v>
      </c>
      <c r="C314">
        <f>SAFADModel_final_000027[[#This Row],[Whole Building:Facility Total Electric Demand Power '[W'](Hourly) ]]/1000</f>
        <v>12.671449768588639</v>
      </c>
    </row>
    <row r="315" spans="1:3" x14ac:dyDescent="0.25">
      <c r="A315" s="9" t="s">
        <v>606</v>
      </c>
      <c r="B315" s="12">
        <v>12654.671488730586</v>
      </c>
      <c r="C315">
        <f>SAFADModel_final_000027[[#This Row],[Whole Building:Facility Total Electric Demand Power '[W'](Hourly) ]]/1000</f>
        <v>12.654671488730585</v>
      </c>
    </row>
    <row r="316" spans="1:3" x14ac:dyDescent="0.25">
      <c r="A316" s="9" t="s">
        <v>607</v>
      </c>
      <c r="B316" s="12">
        <v>12634.213750656134</v>
      </c>
      <c r="C316">
        <f>SAFADModel_final_000027[[#This Row],[Whole Building:Facility Total Electric Demand Power '[W'](Hourly) ]]/1000</f>
        <v>12.634213750656134</v>
      </c>
    </row>
    <row r="317" spans="1:3" x14ac:dyDescent="0.25">
      <c r="A317" s="9" t="s">
        <v>608</v>
      </c>
      <c r="B317" s="12">
        <v>12592.200649865112</v>
      </c>
      <c r="C317">
        <f>SAFADModel_final_000027[[#This Row],[Whole Building:Facility Total Electric Demand Power '[W'](Hourly) ]]/1000</f>
        <v>12.592200649865111</v>
      </c>
    </row>
    <row r="318" spans="1:3" x14ac:dyDescent="0.25">
      <c r="A318" s="9" t="s">
        <v>609</v>
      </c>
      <c r="B318" s="12">
        <v>12526.618580174341</v>
      </c>
      <c r="C318">
        <f>SAFADModel_final_000027[[#This Row],[Whole Building:Facility Total Electric Demand Power '[W'](Hourly) ]]/1000</f>
        <v>12.526618580174341</v>
      </c>
    </row>
    <row r="319" spans="1:3" x14ac:dyDescent="0.25">
      <c r="A319" s="9" t="s">
        <v>610</v>
      </c>
      <c r="B319" s="12">
        <v>12526.467067406387</v>
      </c>
      <c r="C319">
        <f>SAFADModel_final_000027[[#This Row],[Whole Building:Facility Total Electric Demand Power '[W'](Hourly) ]]/1000</f>
        <v>12.526467067406386</v>
      </c>
    </row>
    <row r="320" spans="1:3" x14ac:dyDescent="0.25">
      <c r="A320" s="9" t="s">
        <v>611</v>
      </c>
      <c r="B320" s="12">
        <v>12595.048428807897</v>
      </c>
      <c r="C320">
        <f>SAFADModel_final_000027[[#This Row],[Whole Building:Facility Total Electric Demand Power '[W'](Hourly) ]]/1000</f>
        <v>12.595048428807896</v>
      </c>
    </row>
    <row r="321" spans="1:3" x14ac:dyDescent="0.25">
      <c r="A321" s="9" t="s">
        <v>612</v>
      </c>
      <c r="B321" s="12">
        <v>12694.524803943446</v>
      </c>
      <c r="C321">
        <f>SAFADModel_final_000027[[#This Row],[Whole Building:Facility Total Electric Demand Power '[W'](Hourly) ]]/1000</f>
        <v>12.694524803943446</v>
      </c>
    </row>
    <row r="322" spans="1:3" x14ac:dyDescent="0.25">
      <c r="A322" s="9" t="s">
        <v>613</v>
      </c>
      <c r="B322" s="12">
        <v>12778.134607292632</v>
      </c>
      <c r="C322">
        <f>SAFADModel_final_000027[[#This Row],[Whole Building:Facility Total Electric Demand Power '[W'](Hourly) ]]/1000</f>
        <v>12.778134607292632</v>
      </c>
    </row>
    <row r="323" spans="1:3" x14ac:dyDescent="0.25">
      <c r="A323" s="9" t="s">
        <v>614</v>
      </c>
      <c r="B323" s="12">
        <v>12862.26617197534</v>
      </c>
      <c r="C323">
        <f>SAFADModel_final_000027[[#This Row],[Whole Building:Facility Total Electric Demand Power '[W'](Hourly) ]]/1000</f>
        <v>12.862266171975339</v>
      </c>
    </row>
    <row r="324" spans="1:3" x14ac:dyDescent="0.25">
      <c r="A324" s="9" t="s">
        <v>615</v>
      </c>
      <c r="B324" s="12">
        <v>12925.949945490715</v>
      </c>
      <c r="C324">
        <f>SAFADModel_final_000027[[#This Row],[Whole Building:Facility Total Electric Demand Power '[W'](Hourly) ]]/1000</f>
        <v>12.925949945490714</v>
      </c>
    </row>
    <row r="325" spans="1:3" x14ac:dyDescent="0.25">
      <c r="A325" s="9" t="s">
        <v>616</v>
      </c>
      <c r="B325" s="12">
        <v>12978.68314416984</v>
      </c>
      <c r="C325">
        <f>SAFADModel_final_000027[[#This Row],[Whole Building:Facility Total Electric Demand Power '[W'](Hourly) ]]/1000</f>
        <v>12.978683144169839</v>
      </c>
    </row>
    <row r="326" spans="1:3" x14ac:dyDescent="0.25">
      <c r="A326" s="9" t="s">
        <v>617</v>
      </c>
      <c r="B326" s="12">
        <v>13025.247216428825</v>
      </c>
      <c r="C326">
        <f>SAFADModel_final_000027[[#This Row],[Whole Building:Facility Total Electric Demand Power '[W'](Hourly) ]]/1000</f>
        <v>13.025247216428825</v>
      </c>
    </row>
    <row r="327" spans="1:3" x14ac:dyDescent="0.25">
      <c r="A327" s="9" t="s">
        <v>618</v>
      </c>
      <c r="B327" s="12">
        <v>13045.819803860099</v>
      </c>
      <c r="C327">
        <f>SAFADModel_final_000027[[#This Row],[Whole Building:Facility Total Electric Demand Power '[W'](Hourly) ]]/1000</f>
        <v>13.045819803860098</v>
      </c>
    </row>
    <row r="328" spans="1:3" x14ac:dyDescent="0.25">
      <c r="A328" s="9" t="s">
        <v>619</v>
      </c>
      <c r="B328" s="12">
        <v>13023.005848093386</v>
      </c>
      <c r="C328">
        <f>SAFADModel_final_000027[[#This Row],[Whole Building:Facility Total Electric Demand Power '[W'](Hourly) ]]/1000</f>
        <v>13.023005848093385</v>
      </c>
    </row>
    <row r="329" spans="1:3" x14ac:dyDescent="0.25">
      <c r="A329" s="9" t="s">
        <v>620</v>
      </c>
      <c r="B329" s="12">
        <v>12968.591048894954</v>
      </c>
      <c r="C329">
        <f>SAFADModel_final_000027[[#This Row],[Whole Building:Facility Total Electric Demand Power '[W'](Hourly) ]]/1000</f>
        <v>12.968591048894954</v>
      </c>
    </row>
    <row r="330" spans="1:3" x14ac:dyDescent="0.25">
      <c r="A330" s="9" t="s">
        <v>621</v>
      </c>
      <c r="B330" s="12">
        <v>12905.539414203731</v>
      </c>
      <c r="C330">
        <f>SAFADModel_final_000027[[#This Row],[Whole Building:Facility Total Electric Demand Power '[W'](Hourly) ]]/1000</f>
        <v>12.905539414203732</v>
      </c>
    </row>
    <row r="331" spans="1:3" x14ac:dyDescent="0.25">
      <c r="A331" s="9" t="s">
        <v>622</v>
      </c>
      <c r="B331" s="12">
        <v>12839.001390667023</v>
      </c>
      <c r="C331">
        <f>SAFADModel_final_000027[[#This Row],[Whole Building:Facility Total Electric Demand Power '[W'](Hourly) ]]/1000</f>
        <v>12.839001390667024</v>
      </c>
    </row>
    <row r="332" spans="1:3" x14ac:dyDescent="0.25">
      <c r="A332" s="9" t="s">
        <v>623</v>
      </c>
      <c r="B332" s="12">
        <v>12779.21252445448</v>
      </c>
      <c r="C332">
        <f>SAFADModel_final_000027[[#This Row],[Whole Building:Facility Total Electric Demand Power '[W'](Hourly) ]]/1000</f>
        <v>12.779212524454481</v>
      </c>
    </row>
    <row r="333" spans="1:3" x14ac:dyDescent="0.25">
      <c r="A333" s="9" t="s">
        <v>624</v>
      </c>
      <c r="B333" s="12">
        <v>12721.609738757188</v>
      </c>
      <c r="C333">
        <f>SAFADModel_final_000027[[#This Row],[Whole Building:Facility Total Electric Demand Power '[W'](Hourly) ]]/1000</f>
        <v>12.721609738757188</v>
      </c>
    </row>
    <row r="334" spans="1:3" x14ac:dyDescent="0.25">
      <c r="A334" s="9" t="s">
        <v>625</v>
      </c>
      <c r="B334" s="12">
        <v>12686.947230667634</v>
      </c>
      <c r="C334">
        <f>SAFADModel_final_000027[[#This Row],[Whole Building:Facility Total Electric Demand Power '[W'](Hourly) ]]/1000</f>
        <v>12.686947230667634</v>
      </c>
    </row>
    <row r="335" spans="1:3" x14ac:dyDescent="0.25">
      <c r="A335" s="9" t="s">
        <v>626</v>
      </c>
      <c r="B335" s="12">
        <v>12682.125902976753</v>
      </c>
      <c r="C335">
        <f>SAFADModel_final_000027[[#This Row],[Whole Building:Facility Total Electric Demand Power '[W'](Hourly) ]]/1000</f>
        <v>12.682125902976754</v>
      </c>
    </row>
    <row r="336" spans="1:3" x14ac:dyDescent="0.25">
      <c r="A336" s="9" t="s">
        <v>627</v>
      </c>
      <c r="B336" s="12">
        <v>12682.234030406942</v>
      </c>
      <c r="C336">
        <f>SAFADModel_final_000027[[#This Row],[Whole Building:Facility Total Electric Demand Power '[W'](Hourly) ]]/1000</f>
        <v>12.682234030406942</v>
      </c>
    </row>
    <row r="337" spans="1:3" x14ac:dyDescent="0.25">
      <c r="A337" s="9" t="s">
        <v>628</v>
      </c>
      <c r="B337" s="12">
        <v>12671.751481689937</v>
      </c>
      <c r="C337">
        <f>SAFADModel_final_000027[[#This Row],[Whole Building:Facility Total Electric Demand Power '[W'](Hourly) ]]/1000</f>
        <v>12.671751481689936</v>
      </c>
    </row>
    <row r="338" spans="1:3" x14ac:dyDescent="0.25">
      <c r="A338" s="9" t="s">
        <v>241</v>
      </c>
      <c r="B338" s="12">
        <v>12653.483662559958</v>
      </c>
      <c r="C338">
        <f>SAFADModel_final_000027[[#This Row],[Whole Building:Facility Total Electric Demand Power '[W'](Hourly) ]]/1000</f>
        <v>12.653483662559958</v>
      </c>
    </row>
    <row r="339" spans="1:3" x14ac:dyDescent="0.25">
      <c r="A339" s="9" t="s">
        <v>242</v>
      </c>
      <c r="B339" s="12">
        <v>12640.910862683675</v>
      </c>
      <c r="C339">
        <f>SAFADModel_final_000027[[#This Row],[Whole Building:Facility Total Electric Demand Power '[W'](Hourly) ]]/1000</f>
        <v>12.640910862683675</v>
      </c>
    </row>
    <row r="340" spans="1:3" x14ac:dyDescent="0.25">
      <c r="A340" s="9" t="s">
        <v>243</v>
      </c>
      <c r="B340" s="12">
        <v>12601.638282103073</v>
      </c>
      <c r="C340">
        <f>SAFADModel_final_000027[[#This Row],[Whole Building:Facility Total Electric Demand Power '[W'](Hourly) ]]/1000</f>
        <v>12.601638282103073</v>
      </c>
    </row>
    <row r="341" spans="1:3" x14ac:dyDescent="0.25">
      <c r="A341" s="9" t="s">
        <v>244</v>
      </c>
      <c r="B341" s="12">
        <v>12553.459944831289</v>
      </c>
      <c r="C341">
        <f>SAFADModel_final_000027[[#This Row],[Whole Building:Facility Total Electric Demand Power '[W'](Hourly) ]]/1000</f>
        <v>12.553459944831289</v>
      </c>
    </row>
    <row r="342" spans="1:3" x14ac:dyDescent="0.25">
      <c r="A342" s="9" t="s">
        <v>245</v>
      </c>
      <c r="B342" s="12">
        <v>12506.596510204634</v>
      </c>
      <c r="C342">
        <f>SAFADModel_final_000027[[#This Row],[Whole Building:Facility Total Electric Demand Power '[W'](Hourly) ]]/1000</f>
        <v>12.506596510204634</v>
      </c>
    </row>
    <row r="343" spans="1:3" x14ac:dyDescent="0.25">
      <c r="A343" s="9" t="s">
        <v>246</v>
      </c>
      <c r="B343" s="12">
        <v>12504.845469531176</v>
      </c>
      <c r="C343">
        <f>SAFADModel_final_000027[[#This Row],[Whole Building:Facility Total Electric Demand Power '[W'](Hourly) ]]/1000</f>
        <v>12.504845469531176</v>
      </c>
    </row>
    <row r="344" spans="1:3" x14ac:dyDescent="0.25">
      <c r="A344" s="9" t="s">
        <v>247</v>
      </c>
      <c r="B344" s="12">
        <v>12535.730835491107</v>
      </c>
      <c r="C344">
        <f>SAFADModel_final_000027[[#This Row],[Whole Building:Facility Total Electric Demand Power '[W'](Hourly) ]]/1000</f>
        <v>12.535730835491107</v>
      </c>
    </row>
    <row r="345" spans="1:3" x14ac:dyDescent="0.25">
      <c r="A345" s="9" t="s">
        <v>248</v>
      </c>
      <c r="B345" s="12">
        <v>44947.234029998821</v>
      </c>
      <c r="C345">
        <f>SAFADModel_final_000027[[#This Row],[Whole Building:Facility Total Electric Demand Power '[W'](Hourly) ]]/1000</f>
        <v>44.947234029998818</v>
      </c>
    </row>
    <row r="346" spans="1:3" x14ac:dyDescent="0.25">
      <c r="A346" s="9" t="s">
        <v>249</v>
      </c>
      <c r="B346" s="12">
        <v>67397.645675177759</v>
      </c>
      <c r="C346">
        <f>SAFADModel_final_000027[[#This Row],[Whole Building:Facility Total Electric Demand Power '[W'](Hourly) ]]/1000</f>
        <v>67.397645675177756</v>
      </c>
    </row>
    <row r="347" spans="1:3" x14ac:dyDescent="0.25">
      <c r="A347" s="9" t="s">
        <v>250</v>
      </c>
      <c r="B347" s="12">
        <v>135991.60970537423</v>
      </c>
      <c r="C347">
        <f>SAFADModel_final_000027[[#This Row],[Whole Building:Facility Total Electric Demand Power '[W'](Hourly) ]]/1000</f>
        <v>135.99160970537423</v>
      </c>
    </row>
    <row r="348" spans="1:3" x14ac:dyDescent="0.25">
      <c r="A348" s="9" t="s">
        <v>251</v>
      </c>
      <c r="B348" s="12">
        <v>151441.38133304543</v>
      </c>
      <c r="C348">
        <f>SAFADModel_final_000027[[#This Row],[Whole Building:Facility Total Electric Demand Power '[W'](Hourly) ]]/1000</f>
        <v>151.44138133304543</v>
      </c>
    </row>
    <row r="349" spans="1:3" x14ac:dyDescent="0.25">
      <c r="A349" s="9" t="s">
        <v>252</v>
      </c>
      <c r="B349" s="12">
        <v>252928.19535176852</v>
      </c>
      <c r="C349">
        <f>SAFADModel_final_000027[[#This Row],[Whole Building:Facility Total Electric Demand Power '[W'](Hourly) ]]/1000</f>
        <v>252.92819535176852</v>
      </c>
    </row>
    <row r="350" spans="1:3" x14ac:dyDescent="0.25">
      <c r="A350" s="9" t="s">
        <v>253</v>
      </c>
      <c r="B350" s="12">
        <v>259733.78391623017</v>
      </c>
      <c r="C350">
        <f>SAFADModel_final_000027[[#This Row],[Whole Building:Facility Total Electric Demand Power '[W'](Hourly) ]]/1000</f>
        <v>259.73378391623015</v>
      </c>
    </row>
    <row r="351" spans="1:3" x14ac:dyDescent="0.25">
      <c r="A351" s="9" t="s">
        <v>254</v>
      </c>
      <c r="B351" s="12">
        <v>276705.88918103505</v>
      </c>
      <c r="C351">
        <f>SAFADModel_final_000027[[#This Row],[Whole Building:Facility Total Electric Demand Power '[W'](Hourly) ]]/1000</f>
        <v>276.70588918103505</v>
      </c>
    </row>
    <row r="352" spans="1:3" x14ac:dyDescent="0.25">
      <c r="A352" s="9" t="s">
        <v>255</v>
      </c>
      <c r="B352" s="12">
        <v>282933.55550726841</v>
      </c>
      <c r="C352">
        <f>SAFADModel_final_000027[[#This Row],[Whole Building:Facility Total Electric Demand Power '[W'](Hourly) ]]/1000</f>
        <v>282.93355550726841</v>
      </c>
    </row>
    <row r="353" spans="1:3" x14ac:dyDescent="0.25">
      <c r="A353" s="9" t="s">
        <v>256</v>
      </c>
      <c r="B353" s="12">
        <v>267699.8072343432</v>
      </c>
      <c r="C353">
        <f>SAFADModel_final_000027[[#This Row],[Whole Building:Facility Total Electric Demand Power '[W'](Hourly) ]]/1000</f>
        <v>267.69980723434321</v>
      </c>
    </row>
    <row r="354" spans="1:3" x14ac:dyDescent="0.25">
      <c r="A354" s="9" t="s">
        <v>257</v>
      </c>
      <c r="B354" s="12">
        <v>243646.45865340764</v>
      </c>
      <c r="C354">
        <f>SAFADModel_final_000027[[#This Row],[Whole Building:Facility Total Electric Demand Power '[W'](Hourly) ]]/1000</f>
        <v>243.64645865340765</v>
      </c>
    </row>
    <row r="355" spans="1:3" x14ac:dyDescent="0.25">
      <c r="A355" s="9" t="s">
        <v>258</v>
      </c>
      <c r="B355" s="12">
        <v>85821.438318476154</v>
      </c>
      <c r="C355">
        <f>SAFADModel_final_000027[[#This Row],[Whole Building:Facility Total Electric Demand Power '[W'](Hourly) ]]/1000</f>
        <v>85.821438318476154</v>
      </c>
    </row>
    <row r="356" spans="1:3" x14ac:dyDescent="0.25">
      <c r="A356" s="9" t="s">
        <v>259</v>
      </c>
      <c r="B356" s="12">
        <v>42535.75327146834</v>
      </c>
      <c r="C356">
        <f>SAFADModel_final_000027[[#This Row],[Whole Building:Facility Total Electric Demand Power '[W'](Hourly) ]]/1000</f>
        <v>42.535753271468337</v>
      </c>
    </row>
    <row r="357" spans="1:3" x14ac:dyDescent="0.25">
      <c r="A357" s="9" t="s">
        <v>260</v>
      </c>
      <c r="B357" s="12">
        <v>17066.701624296034</v>
      </c>
      <c r="C357">
        <f>SAFADModel_final_000027[[#This Row],[Whole Building:Facility Total Electric Demand Power '[W'](Hourly) ]]/1000</f>
        <v>17.066701624296034</v>
      </c>
    </row>
    <row r="358" spans="1:3" x14ac:dyDescent="0.25">
      <c r="A358" s="9" t="s">
        <v>261</v>
      </c>
      <c r="B358" s="12">
        <v>13124.427494843394</v>
      </c>
      <c r="C358">
        <f>SAFADModel_final_000027[[#This Row],[Whole Building:Facility Total Electric Demand Power '[W'](Hourly) ]]/1000</f>
        <v>13.124427494843394</v>
      </c>
    </row>
    <row r="359" spans="1:3" x14ac:dyDescent="0.25">
      <c r="A359" s="9" t="s">
        <v>262</v>
      </c>
      <c r="B359" s="12">
        <v>12717.480007806187</v>
      </c>
      <c r="C359">
        <f>SAFADModel_final_000027[[#This Row],[Whole Building:Facility Total Electric Demand Power '[W'](Hourly) ]]/1000</f>
        <v>12.717480007806188</v>
      </c>
    </row>
    <row r="360" spans="1:3" x14ac:dyDescent="0.25">
      <c r="A360" s="9" t="s">
        <v>263</v>
      </c>
      <c r="B360" s="12">
        <v>12725.472508868552</v>
      </c>
      <c r="C360">
        <f>SAFADModel_final_000027[[#This Row],[Whole Building:Facility Total Electric Demand Power '[W'](Hourly) ]]/1000</f>
        <v>12.725472508868553</v>
      </c>
    </row>
    <row r="361" spans="1:3" x14ac:dyDescent="0.25">
      <c r="A361" s="9" t="s">
        <v>264</v>
      </c>
      <c r="B361" s="12">
        <v>12699.325124379126</v>
      </c>
      <c r="C361">
        <f>SAFADModel_final_000027[[#This Row],[Whole Building:Facility Total Electric Demand Power '[W'](Hourly) ]]/1000</f>
        <v>12.699325124379126</v>
      </c>
    </row>
    <row r="362" spans="1:3" x14ac:dyDescent="0.25">
      <c r="A362" s="9" t="s">
        <v>265</v>
      </c>
      <c r="B362" s="12">
        <v>12621.104011268455</v>
      </c>
      <c r="C362">
        <f>SAFADModel_final_000027[[#This Row],[Whole Building:Facility Total Electric Demand Power '[W'](Hourly) ]]/1000</f>
        <v>12.621104011268455</v>
      </c>
    </row>
    <row r="363" spans="1:3" x14ac:dyDescent="0.25">
      <c r="A363" s="9" t="s">
        <v>266</v>
      </c>
      <c r="B363" s="12">
        <v>12521.546246621869</v>
      </c>
      <c r="C363">
        <f>SAFADModel_final_000027[[#This Row],[Whole Building:Facility Total Electric Demand Power '[W'](Hourly) ]]/1000</f>
        <v>12.521546246621869</v>
      </c>
    </row>
    <row r="364" spans="1:3" x14ac:dyDescent="0.25">
      <c r="A364" s="9" t="s">
        <v>267</v>
      </c>
      <c r="B364" s="12">
        <v>12441.231374808509</v>
      </c>
      <c r="C364">
        <f>SAFADModel_final_000027[[#This Row],[Whole Building:Facility Total Electric Demand Power '[W'](Hourly) ]]/1000</f>
        <v>12.44123137480851</v>
      </c>
    </row>
    <row r="365" spans="1:3" x14ac:dyDescent="0.25">
      <c r="A365" s="9" t="s">
        <v>268</v>
      </c>
      <c r="B365" s="12">
        <v>12434.468762175282</v>
      </c>
      <c r="C365">
        <f>SAFADModel_final_000027[[#This Row],[Whole Building:Facility Total Electric Demand Power '[W'](Hourly) ]]/1000</f>
        <v>12.434468762175282</v>
      </c>
    </row>
    <row r="366" spans="1:3" x14ac:dyDescent="0.25">
      <c r="A366" s="9" t="s">
        <v>269</v>
      </c>
      <c r="B366" s="12">
        <v>12425.531253772735</v>
      </c>
      <c r="C366">
        <f>SAFADModel_final_000027[[#This Row],[Whole Building:Facility Total Electric Demand Power '[W'](Hourly) ]]/1000</f>
        <v>12.425531253772736</v>
      </c>
    </row>
    <row r="367" spans="1:3" x14ac:dyDescent="0.25">
      <c r="A367" s="9" t="s">
        <v>270</v>
      </c>
      <c r="B367" s="12">
        <v>12452.383098300765</v>
      </c>
      <c r="C367">
        <f>SAFADModel_final_000027[[#This Row],[Whole Building:Facility Total Electric Demand Power '[W'](Hourly) ]]/1000</f>
        <v>12.452383098300764</v>
      </c>
    </row>
    <row r="368" spans="1:3" x14ac:dyDescent="0.25">
      <c r="A368" s="9" t="s">
        <v>271</v>
      </c>
      <c r="B368" s="12">
        <v>12557.814474177087</v>
      </c>
      <c r="C368">
        <f>SAFADModel_final_000027[[#This Row],[Whole Building:Facility Total Electric Demand Power '[W'](Hourly) ]]/1000</f>
        <v>12.557814474177087</v>
      </c>
    </row>
    <row r="369" spans="1:3" x14ac:dyDescent="0.25">
      <c r="A369" s="9" t="s">
        <v>272</v>
      </c>
      <c r="B369" s="12">
        <v>31705.103401908054</v>
      </c>
      <c r="C369">
        <f>SAFADModel_final_000027[[#This Row],[Whole Building:Facility Total Electric Demand Power '[W'](Hourly) ]]/1000</f>
        <v>31.705103401908055</v>
      </c>
    </row>
    <row r="370" spans="1:3" x14ac:dyDescent="0.25">
      <c r="A370" s="9" t="s">
        <v>273</v>
      </c>
      <c r="B370" s="12">
        <v>141039.71668818194</v>
      </c>
      <c r="C370">
        <f>SAFADModel_final_000027[[#This Row],[Whole Building:Facility Total Electric Demand Power '[W'](Hourly) ]]/1000</f>
        <v>141.03971668818195</v>
      </c>
    </row>
    <row r="371" spans="1:3" x14ac:dyDescent="0.25">
      <c r="A371" s="9" t="s">
        <v>274</v>
      </c>
      <c r="B371" s="12">
        <v>200346.12127903526</v>
      </c>
      <c r="C371">
        <f>SAFADModel_final_000027[[#This Row],[Whole Building:Facility Total Electric Demand Power '[W'](Hourly) ]]/1000</f>
        <v>200.34612127903526</v>
      </c>
    </row>
    <row r="372" spans="1:3" x14ac:dyDescent="0.25">
      <c r="A372" s="9" t="s">
        <v>275</v>
      </c>
      <c r="B372" s="12">
        <v>223872.42928623909</v>
      </c>
      <c r="C372">
        <f>SAFADModel_final_000027[[#This Row],[Whole Building:Facility Total Electric Demand Power '[W'](Hourly) ]]/1000</f>
        <v>223.87242928623908</v>
      </c>
    </row>
    <row r="373" spans="1:3" x14ac:dyDescent="0.25">
      <c r="A373" s="9" t="s">
        <v>276</v>
      </c>
      <c r="B373" s="12">
        <v>267530.81378679856</v>
      </c>
      <c r="C373">
        <f>SAFADModel_final_000027[[#This Row],[Whole Building:Facility Total Electric Demand Power '[W'](Hourly) ]]/1000</f>
        <v>267.53081378679855</v>
      </c>
    </row>
    <row r="374" spans="1:3" x14ac:dyDescent="0.25">
      <c r="A374" s="9" t="s">
        <v>277</v>
      </c>
      <c r="B374" s="12">
        <v>264351.73498339328</v>
      </c>
      <c r="C374">
        <f>SAFADModel_final_000027[[#This Row],[Whole Building:Facility Total Electric Demand Power '[W'](Hourly) ]]/1000</f>
        <v>264.35173498339327</v>
      </c>
    </row>
    <row r="375" spans="1:3" x14ac:dyDescent="0.25">
      <c r="A375" s="9" t="s">
        <v>278</v>
      </c>
      <c r="B375" s="12">
        <v>294330.02752529783</v>
      </c>
      <c r="C375">
        <f>SAFADModel_final_000027[[#This Row],[Whole Building:Facility Total Electric Demand Power '[W'](Hourly) ]]/1000</f>
        <v>294.33002752529785</v>
      </c>
    </row>
    <row r="376" spans="1:3" x14ac:dyDescent="0.25">
      <c r="A376" s="9" t="s">
        <v>279</v>
      </c>
      <c r="B376" s="12">
        <v>265012.08164519334</v>
      </c>
      <c r="C376">
        <f>SAFADModel_final_000027[[#This Row],[Whole Building:Facility Total Electric Demand Power '[W'](Hourly) ]]/1000</f>
        <v>265.01208164519335</v>
      </c>
    </row>
    <row r="377" spans="1:3" x14ac:dyDescent="0.25">
      <c r="A377" s="9" t="s">
        <v>280</v>
      </c>
      <c r="B377" s="12">
        <v>259421.33865066094</v>
      </c>
      <c r="C377">
        <f>SAFADModel_final_000027[[#This Row],[Whole Building:Facility Total Electric Demand Power '[W'](Hourly) ]]/1000</f>
        <v>259.42133865066091</v>
      </c>
    </row>
    <row r="378" spans="1:3" x14ac:dyDescent="0.25">
      <c r="A378" s="9" t="s">
        <v>281</v>
      </c>
      <c r="B378" s="12">
        <v>197819.74890387364</v>
      </c>
      <c r="C378">
        <f>SAFADModel_final_000027[[#This Row],[Whole Building:Facility Total Electric Demand Power '[W'](Hourly) ]]/1000</f>
        <v>197.81974890387363</v>
      </c>
    </row>
    <row r="379" spans="1:3" x14ac:dyDescent="0.25">
      <c r="A379" s="9" t="s">
        <v>282</v>
      </c>
      <c r="B379" s="12">
        <v>164581.41230835023</v>
      </c>
      <c r="C379">
        <f>SAFADModel_final_000027[[#This Row],[Whole Building:Facility Total Electric Demand Power '[W'](Hourly) ]]/1000</f>
        <v>164.58141230835022</v>
      </c>
    </row>
    <row r="380" spans="1:3" x14ac:dyDescent="0.25">
      <c r="A380" s="9" t="s">
        <v>283</v>
      </c>
      <c r="B380" s="12">
        <v>110566.23497175598</v>
      </c>
      <c r="C380">
        <f>SAFADModel_final_000027[[#This Row],[Whole Building:Facility Total Electric Demand Power '[W'](Hourly) ]]/1000</f>
        <v>110.56623497175599</v>
      </c>
    </row>
    <row r="381" spans="1:3" x14ac:dyDescent="0.25">
      <c r="A381" s="9" t="s">
        <v>284</v>
      </c>
      <c r="B381" s="12">
        <v>61803.161607004535</v>
      </c>
      <c r="C381">
        <f>SAFADModel_final_000027[[#This Row],[Whole Building:Facility Total Electric Demand Power '[W'](Hourly) ]]/1000</f>
        <v>61.803161607004533</v>
      </c>
    </row>
    <row r="382" spans="1:3" x14ac:dyDescent="0.25">
      <c r="A382" s="9" t="s">
        <v>285</v>
      </c>
      <c r="B382" s="12">
        <v>12720.029573592381</v>
      </c>
      <c r="C382">
        <f>SAFADModel_final_000027[[#This Row],[Whole Building:Facility Total Electric Demand Power '[W'](Hourly) ]]/1000</f>
        <v>12.720029573592381</v>
      </c>
    </row>
    <row r="383" spans="1:3" x14ac:dyDescent="0.25">
      <c r="A383" s="9" t="s">
        <v>286</v>
      </c>
      <c r="B383" s="12">
        <v>12665.012535224743</v>
      </c>
      <c r="C383">
        <f>SAFADModel_final_000027[[#This Row],[Whole Building:Facility Total Electric Demand Power '[W'](Hourly) ]]/1000</f>
        <v>12.665012535224744</v>
      </c>
    </row>
    <row r="384" spans="1:3" x14ac:dyDescent="0.25">
      <c r="A384" s="9" t="s">
        <v>287</v>
      </c>
      <c r="B384" s="12">
        <v>12621.109693776483</v>
      </c>
      <c r="C384">
        <f>SAFADModel_final_000027[[#This Row],[Whole Building:Facility Total Electric Demand Power '[W'](Hourly) ]]/1000</f>
        <v>12.621109693776484</v>
      </c>
    </row>
    <row r="385" spans="1:3" x14ac:dyDescent="0.25">
      <c r="A385" s="9" t="s">
        <v>288</v>
      </c>
      <c r="B385" s="12">
        <v>12609.92596652529</v>
      </c>
      <c r="C385">
        <f>SAFADModel_final_000027[[#This Row],[Whole Building:Facility Total Electric Demand Power '[W'](Hourly) ]]/1000</f>
        <v>12.609925966525291</v>
      </c>
    </row>
    <row r="386" spans="1:3" x14ac:dyDescent="0.25">
      <c r="A386" s="9" t="s">
        <v>289</v>
      </c>
      <c r="B386" s="12">
        <v>12631.563737139537</v>
      </c>
      <c r="C386">
        <f>SAFADModel_final_000027[[#This Row],[Whole Building:Facility Total Electric Demand Power '[W'](Hourly) ]]/1000</f>
        <v>12.631563737139537</v>
      </c>
    </row>
    <row r="387" spans="1:3" x14ac:dyDescent="0.25">
      <c r="A387" s="9" t="s">
        <v>290</v>
      </c>
      <c r="B387" s="12">
        <v>12659.429538480974</v>
      </c>
      <c r="C387">
        <f>SAFADModel_final_000027[[#This Row],[Whole Building:Facility Total Electric Demand Power '[W'](Hourly) ]]/1000</f>
        <v>12.659429538480975</v>
      </c>
    </row>
    <row r="388" spans="1:3" x14ac:dyDescent="0.25">
      <c r="A388" s="9" t="s">
        <v>291</v>
      </c>
      <c r="B388" s="12">
        <v>12653.605434395286</v>
      </c>
      <c r="C388">
        <f>SAFADModel_final_000027[[#This Row],[Whole Building:Facility Total Electric Demand Power '[W'](Hourly) ]]/1000</f>
        <v>12.653605434395285</v>
      </c>
    </row>
    <row r="389" spans="1:3" x14ac:dyDescent="0.25">
      <c r="A389" s="9" t="s">
        <v>292</v>
      </c>
      <c r="B389" s="12">
        <v>12602.661938251775</v>
      </c>
      <c r="C389">
        <f>SAFADModel_final_000027[[#This Row],[Whole Building:Facility Total Electric Demand Power '[W'](Hourly) ]]/1000</f>
        <v>12.602661938251774</v>
      </c>
    </row>
    <row r="390" spans="1:3" x14ac:dyDescent="0.25">
      <c r="A390" s="9" t="s">
        <v>293</v>
      </c>
      <c r="B390" s="12">
        <v>12552.833244191759</v>
      </c>
      <c r="C390">
        <f>SAFADModel_final_000027[[#This Row],[Whole Building:Facility Total Electric Demand Power '[W'](Hourly) ]]/1000</f>
        <v>12.55283324419176</v>
      </c>
    </row>
    <row r="391" spans="1:3" x14ac:dyDescent="0.25">
      <c r="A391" s="9" t="s">
        <v>294</v>
      </c>
      <c r="B391" s="12">
        <v>12556.080946448492</v>
      </c>
      <c r="C391">
        <f>SAFADModel_final_000027[[#This Row],[Whole Building:Facility Total Electric Demand Power '[W'](Hourly) ]]/1000</f>
        <v>12.556080946448493</v>
      </c>
    </row>
    <row r="392" spans="1:3" x14ac:dyDescent="0.25">
      <c r="A392" s="9" t="s">
        <v>295</v>
      </c>
      <c r="B392" s="12">
        <v>12658.792999374398</v>
      </c>
      <c r="C392">
        <f>SAFADModel_final_000027[[#This Row],[Whole Building:Facility Total Electric Demand Power '[W'](Hourly) ]]/1000</f>
        <v>12.658792999374398</v>
      </c>
    </row>
    <row r="393" spans="1:3" x14ac:dyDescent="0.25">
      <c r="A393" s="9" t="s">
        <v>296</v>
      </c>
      <c r="B393" s="12">
        <v>12766.804692098069</v>
      </c>
      <c r="C393">
        <f>SAFADModel_final_000027[[#This Row],[Whole Building:Facility Total Electric Demand Power '[W'](Hourly) ]]/1000</f>
        <v>12.766804692098068</v>
      </c>
    </row>
    <row r="394" spans="1:3" x14ac:dyDescent="0.25">
      <c r="A394" s="9" t="s">
        <v>297</v>
      </c>
      <c r="B394" s="12">
        <v>12830.41620200595</v>
      </c>
      <c r="C394">
        <f>SAFADModel_final_000027[[#This Row],[Whole Building:Facility Total Electric Demand Power '[W'](Hourly) ]]/1000</f>
        <v>12.830416202005951</v>
      </c>
    </row>
    <row r="395" spans="1:3" x14ac:dyDescent="0.25">
      <c r="A395" s="9" t="s">
        <v>298</v>
      </c>
      <c r="B395" s="12">
        <v>12860.635857584653</v>
      </c>
      <c r="C395">
        <f>SAFADModel_final_000027[[#This Row],[Whole Building:Facility Total Electric Demand Power '[W'](Hourly) ]]/1000</f>
        <v>12.860635857584654</v>
      </c>
    </row>
    <row r="396" spans="1:3" x14ac:dyDescent="0.25">
      <c r="A396" s="9" t="s">
        <v>299</v>
      </c>
      <c r="B396" s="12">
        <v>12884.875510046593</v>
      </c>
      <c r="C396">
        <f>SAFADModel_final_000027[[#This Row],[Whole Building:Facility Total Electric Demand Power '[W'](Hourly) ]]/1000</f>
        <v>12.884875510046593</v>
      </c>
    </row>
    <row r="397" spans="1:3" x14ac:dyDescent="0.25">
      <c r="A397" s="9" t="s">
        <v>300</v>
      </c>
      <c r="B397" s="12">
        <v>12904.01485403384</v>
      </c>
      <c r="C397">
        <f>SAFADModel_final_000027[[#This Row],[Whole Building:Facility Total Electric Demand Power '[W'](Hourly) ]]/1000</f>
        <v>12.904014854033839</v>
      </c>
    </row>
    <row r="398" spans="1:3" x14ac:dyDescent="0.25">
      <c r="A398" s="9" t="s">
        <v>301</v>
      </c>
      <c r="B398" s="12">
        <v>12920.207348422009</v>
      </c>
      <c r="C398">
        <f>SAFADModel_final_000027[[#This Row],[Whole Building:Facility Total Electric Demand Power '[W'](Hourly) ]]/1000</f>
        <v>12.920207348422009</v>
      </c>
    </row>
    <row r="399" spans="1:3" x14ac:dyDescent="0.25">
      <c r="A399" s="9" t="s">
        <v>302</v>
      </c>
      <c r="B399" s="12">
        <v>12935.018651240627</v>
      </c>
      <c r="C399">
        <f>SAFADModel_final_000027[[#This Row],[Whole Building:Facility Total Electric Demand Power '[W'](Hourly) ]]/1000</f>
        <v>12.935018651240627</v>
      </c>
    </row>
    <row r="400" spans="1:3" x14ac:dyDescent="0.25">
      <c r="A400" s="9" t="s">
        <v>303</v>
      </c>
      <c r="B400" s="12">
        <v>12951.417162265943</v>
      </c>
      <c r="C400">
        <f>SAFADModel_final_000027[[#This Row],[Whole Building:Facility Total Electric Demand Power '[W'](Hourly) ]]/1000</f>
        <v>12.951417162265944</v>
      </c>
    </row>
    <row r="401" spans="1:3" x14ac:dyDescent="0.25">
      <c r="A401" s="9" t="s">
        <v>304</v>
      </c>
      <c r="B401" s="12">
        <v>12955.649173752361</v>
      </c>
      <c r="C401">
        <f>SAFADModel_final_000027[[#This Row],[Whole Building:Facility Total Electric Demand Power '[W'](Hourly) ]]/1000</f>
        <v>12.955649173752361</v>
      </c>
    </row>
    <row r="402" spans="1:3" x14ac:dyDescent="0.25">
      <c r="A402" s="9" t="s">
        <v>305</v>
      </c>
      <c r="B402" s="12">
        <v>12936.784566474342</v>
      </c>
      <c r="C402">
        <f>SAFADModel_final_000027[[#This Row],[Whole Building:Facility Total Electric Demand Power '[W'](Hourly) ]]/1000</f>
        <v>12.936784566474342</v>
      </c>
    </row>
    <row r="403" spans="1:3" x14ac:dyDescent="0.25">
      <c r="A403" s="9" t="s">
        <v>306</v>
      </c>
      <c r="B403" s="12">
        <v>12898.988852800821</v>
      </c>
      <c r="C403">
        <f>SAFADModel_final_000027[[#This Row],[Whole Building:Facility Total Electric Demand Power '[W'](Hourly) ]]/1000</f>
        <v>12.898988852800821</v>
      </c>
    </row>
    <row r="404" spans="1:3" x14ac:dyDescent="0.25">
      <c r="A404" s="9" t="s">
        <v>307</v>
      </c>
      <c r="B404" s="12">
        <v>12839.716582502626</v>
      </c>
      <c r="C404">
        <f>SAFADModel_final_000027[[#This Row],[Whole Building:Facility Total Electric Demand Power '[W'](Hourly) ]]/1000</f>
        <v>12.839716582502627</v>
      </c>
    </row>
    <row r="405" spans="1:3" x14ac:dyDescent="0.25">
      <c r="A405" s="9" t="s">
        <v>308</v>
      </c>
      <c r="B405" s="12">
        <v>12772.204715841501</v>
      </c>
      <c r="C405">
        <f>SAFADModel_final_000027[[#This Row],[Whole Building:Facility Total Electric Demand Power '[W'](Hourly) ]]/1000</f>
        <v>12.7722047158415</v>
      </c>
    </row>
    <row r="406" spans="1:3" x14ac:dyDescent="0.25">
      <c r="A406" s="9" t="s">
        <v>309</v>
      </c>
      <c r="B406" s="12">
        <v>12733.987998472972</v>
      </c>
      <c r="C406">
        <f>SAFADModel_final_000027[[#This Row],[Whole Building:Facility Total Electric Demand Power '[W'](Hourly) ]]/1000</f>
        <v>12.733987998472973</v>
      </c>
    </row>
    <row r="407" spans="1:3" x14ac:dyDescent="0.25">
      <c r="A407" s="9" t="s">
        <v>310</v>
      </c>
      <c r="B407" s="12">
        <v>12672.185109922064</v>
      </c>
      <c r="C407">
        <f>SAFADModel_final_000027[[#This Row],[Whole Building:Facility Total Electric Demand Power '[W'](Hourly) ]]/1000</f>
        <v>12.672185109922063</v>
      </c>
    </row>
    <row r="408" spans="1:3" x14ac:dyDescent="0.25">
      <c r="A408" s="9" t="s">
        <v>311</v>
      </c>
      <c r="B408" s="12">
        <v>12606.435491119404</v>
      </c>
      <c r="C408">
        <f>SAFADModel_final_000027[[#This Row],[Whole Building:Facility Total Electric Demand Power '[W'](Hourly) ]]/1000</f>
        <v>12.606435491119404</v>
      </c>
    </row>
    <row r="409" spans="1:3" x14ac:dyDescent="0.25">
      <c r="A409" s="9" t="s">
        <v>312</v>
      </c>
      <c r="B409" s="12">
        <v>12540.231782446856</v>
      </c>
      <c r="C409">
        <f>SAFADModel_final_000027[[#This Row],[Whole Building:Facility Total Electric Demand Power '[W'](Hourly) ]]/1000</f>
        <v>12.540231782446856</v>
      </c>
    </row>
    <row r="410" spans="1:3" x14ac:dyDescent="0.25">
      <c r="A410" s="9" t="s">
        <v>313</v>
      </c>
      <c r="B410" s="12">
        <v>12510.23190541628</v>
      </c>
      <c r="C410">
        <f>SAFADModel_final_000027[[#This Row],[Whole Building:Facility Total Electric Demand Power '[W'](Hourly) ]]/1000</f>
        <v>12.51023190541628</v>
      </c>
    </row>
    <row r="411" spans="1:3" x14ac:dyDescent="0.25">
      <c r="A411" s="9" t="s">
        <v>314</v>
      </c>
      <c r="B411" s="12">
        <v>12479.877726781202</v>
      </c>
      <c r="C411">
        <f>SAFADModel_final_000027[[#This Row],[Whole Building:Facility Total Electric Demand Power '[W'](Hourly) ]]/1000</f>
        <v>12.479877726781202</v>
      </c>
    </row>
    <row r="412" spans="1:3" x14ac:dyDescent="0.25">
      <c r="A412" s="9" t="s">
        <v>315</v>
      </c>
      <c r="B412" s="12">
        <v>12455.747107403082</v>
      </c>
      <c r="C412">
        <f>SAFADModel_final_000027[[#This Row],[Whole Building:Facility Total Electric Demand Power '[W'](Hourly) ]]/1000</f>
        <v>12.455747107403083</v>
      </c>
    </row>
    <row r="413" spans="1:3" x14ac:dyDescent="0.25">
      <c r="A413" s="9" t="s">
        <v>316</v>
      </c>
      <c r="B413" s="12">
        <v>12420.90432756032</v>
      </c>
      <c r="C413">
        <f>SAFADModel_final_000027[[#This Row],[Whole Building:Facility Total Electric Demand Power '[W'](Hourly) ]]/1000</f>
        <v>12.42090432756032</v>
      </c>
    </row>
    <row r="414" spans="1:3" x14ac:dyDescent="0.25">
      <c r="A414" s="9" t="s">
        <v>317</v>
      </c>
      <c r="B414" s="12">
        <v>12392.765096640627</v>
      </c>
      <c r="C414">
        <f>SAFADModel_final_000027[[#This Row],[Whole Building:Facility Total Electric Demand Power '[W'](Hourly) ]]/1000</f>
        <v>12.392765096640627</v>
      </c>
    </row>
    <row r="415" spans="1:3" x14ac:dyDescent="0.25">
      <c r="A415" s="9" t="s">
        <v>318</v>
      </c>
      <c r="B415" s="12">
        <v>12412.605196297553</v>
      </c>
      <c r="C415">
        <f>SAFADModel_final_000027[[#This Row],[Whole Building:Facility Total Electric Demand Power '[W'](Hourly) ]]/1000</f>
        <v>12.412605196297552</v>
      </c>
    </row>
    <row r="416" spans="1:3" x14ac:dyDescent="0.25">
      <c r="A416" s="9" t="s">
        <v>319</v>
      </c>
      <c r="B416" s="12">
        <v>12534.643235730868</v>
      </c>
      <c r="C416">
        <f>SAFADModel_final_000027[[#This Row],[Whole Building:Facility Total Electric Demand Power '[W'](Hourly) ]]/1000</f>
        <v>12.534643235730867</v>
      </c>
    </row>
    <row r="417" spans="1:3" x14ac:dyDescent="0.25">
      <c r="A417" s="9" t="s">
        <v>320</v>
      </c>
      <c r="B417" s="12">
        <v>12676.750647293469</v>
      </c>
      <c r="C417">
        <f>SAFADModel_final_000027[[#This Row],[Whole Building:Facility Total Electric Demand Power '[W'](Hourly) ]]/1000</f>
        <v>12.676750647293469</v>
      </c>
    </row>
    <row r="418" spans="1:3" x14ac:dyDescent="0.25">
      <c r="A418" s="9" t="s">
        <v>321</v>
      </c>
      <c r="B418" s="12">
        <v>12776.490603699111</v>
      </c>
      <c r="C418">
        <f>SAFADModel_final_000027[[#This Row],[Whole Building:Facility Total Electric Demand Power '[W'](Hourly) ]]/1000</f>
        <v>12.776490603699111</v>
      </c>
    </row>
    <row r="419" spans="1:3" x14ac:dyDescent="0.25">
      <c r="A419" s="9" t="s">
        <v>322</v>
      </c>
      <c r="B419" s="12">
        <v>12836.792492655462</v>
      </c>
      <c r="C419">
        <f>SAFADModel_final_000027[[#This Row],[Whole Building:Facility Total Electric Demand Power '[W'](Hourly) ]]/1000</f>
        <v>12.836792492655462</v>
      </c>
    </row>
    <row r="420" spans="1:3" x14ac:dyDescent="0.25">
      <c r="A420" s="9" t="s">
        <v>323</v>
      </c>
      <c r="B420" s="12">
        <v>12895.092205884081</v>
      </c>
      <c r="C420">
        <f>SAFADModel_final_000027[[#This Row],[Whole Building:Facility Total Electric Demand Power '[W'](Hourly) ]]/1000</f>
        <v>12.895092205884081</v>
      </c>
    </row>
    <row r="421" spans="1:3" x14ac:dyDescent="0.25">
      <c r="A421" s="9" t="s">
        <v>324</v>
      </c>
      <c r="B421" s="12">
        <v>12943.149746440178</v>
      </c>
      <c r="C421">
        <f>SAFADModel_final_000027[[#This Row],[Whole Building:Facility Total Electric Demand Power '[W'](Hourly) ]]/1000</f>
        <v>12.943149746440179</v>
      </c>
    </row>
    <row r="422" spans="1:3" x14ac:dyDescent="0.25">
      <c r="A422" s="9" t="s">
        <v>325</v>
      </c>
      <c r="B422" s="12">
        <v>12974.698859799328</v>
      </c>
      <c r="C422">
        <f>SAFADModel_final_000027[[#This Row],[Whole Building:Facility Total Electric Demand Power '[W'](Hourly) ]]/1000</f>
        <v>12.974698859799327</v>
      </c>
    </row>
    <row r="423" spans="1:3" x14ac:dyDescent="0.25">
      <c r="A423" s="9" t="s">
        <v>326</v>
      </c>
      <c r="B423" s="12">
        <v>12978.123628589155</v>
      </c>
      <c r="C423">
        <f>SAFADModel_final_000027[[#This Row],[Whole Building:Facility Total Electric Demand Power '[W'](Hourly) ]]/1000</f>
        <v>12.978123628589156</v>
      </c>
    </row>
    <row r="424" spans="1:3" x14ac:dyDescent="0.25">
      <c r="A424" s="9" t="s">
        <v>327</v>
      </c>
      <c r="B424" s="12">
        <v>12935.697929899901</v>
      </c>
      <c r="C424">
        <f>SAFADModel_final_000027[[#This Row],[Whole Building:Facility Total Electric Demand Power '[W'](Hourly) ]]/1000</f>
        <v>12.9356979298999</v>
      </c>
    </row>
    <row r="425" spans="1:3" x14ac:dyDescent="0.25">
      <c r="A425" s="9" t="s">
        <v>328</v>
      </c>
      <c r="B425" s="12">
        <v>12847.435586622398</v>
      </c>
      <c r="C425">
        <f>SAFADModel_final_000027[[#This Row],[Whole Building:Facility Total Electric Demand Power '[W'](Hourly) ]]/1000</f>
        <v>12.847435586622398</v>
      </c>
    </row>
    <row r="426" spans="1:3" x14ac:dyDescent="0.25">
      <c r="A426" s="9" t="s">
        <v>329</v>
      </c>
      <c r="B426" s="12">
        <v>12762.864652372882</v>
      </c>
      <c r="C426">
        <f>SAFADModel_final_000027[[#This Row],[Whole Building:Facility Total Electric Demand Power '[W'](Hourly) ]]/1000</f>
        <v>12.762864652372881</v>
      </c>
    </row>
    <row r="427" spans="1:3" x14ac:dyDescent="0.25">
      <c r="A427" s="9" t="s">
        <v>330</v>
      </c>
      <c r="B427" s="12">
        <v>12697.684641586769</v>
      </c>
      <c r="C427">
        <f>SAFADModel_final_000027[[#This Row],[Whole Building:Facility Total Electric Demand Power '[W'](Hourly) ]]/1000</f>
        <v>12.69768464158677</v>
      </c>
    </row>
    <row r="428" spans="1:3" x14ac:dyDescent="0.25">
      <c r="A428" s="9" t="s">
        <v>331</v>
      </c>
      <c r="B428" s="12">
        <v>12658.586228951535</v>
      </c>
      <c r="C428">
        <f>SAFADModel_final_000027[[#This Row],[Whole Building:Facility Total Electric Demand Power '[W'](Hourly) ]]/1000</f>
        <v>12.658586228951535</v>
      </c>
    </row>
    <row r="429" spans="1:3" x14ac:dyDescent="0.25">
      <c r="A429" s="9" t="s">
        <v>332</v>
      </c>
      <c r="B429" s="12">
        <v>12632.622591466876</v>
      </c>
      <c r="C429">
        <f>SAFADModel_final_000027[[#This Row],[Whole Building:Facility Total Electric Demand Power '[W'](Hourly) ]]/1000</f>
        <v>12.632622591466875</v>
      </c>
    </row>
    <row r="430" spans="1:3" x14ac:dyDescent="0.25">
      <c r="A430" s="9" t="s">
        <v>333</v>
      </c>
      <c r="B430" s="12">
        <v>12605.287755576881</v>
      </c>
      <c r="C430">
        <f>SAFADModel_final_000027[[#This Row],[Whole Building:Facility Total Electric Demand Power '[W'](Hourly) ]]/1000</f>
        <v>12.605287755576882</v>
      </c>
    </row>
    <row r="431" spans="1:3" x14ac:dyDescent="0.25">
      <c r="A431" s="9" t="s">
        <v>334</v>
      </c>
      <c r="B431" s="12">
        <v>12570.290670136979</v>
      </c>
      <c r="C431">
        <f>SAFADModel_final_000027[[#This Row],[Whole Building:Facility Total Electric Demand Power '[W'](Hourly) ]]/1000</f>
        <v>12.570290670136979</v>
      </c>
    </row>
    <row r="432" spans="1:3" x14ac:dyDescent="0.25">
      <c r="A432" s="9" t="s">
        <v>335</v>
      </c>
      <c r="B432" s="12">
        <v>12548.106112356285</v>
      </c>
      <c r="C432">
        <f>SAFADModel_final_000027[[#This Row],[Whole Building:Facility Total Electric Demand Power '[W'](Hourly) ]]/1000</f>
        <v>12.548106112356285</v>
      </c>
    </row>
    <row r="433" spans="1:3" x14ac:dyDescent="0.25">
      <c r="A433" s="9" t="s">
        <v>336</v>
      </c>
      <c r="B433" s="12">
        <v>12526.269429147673</v>
      </c>
      <c r="C433">
        <f>SAFADModel_final_000027[[#This Row],[Whole Building:Facility Total Electric Demand Power '[W'](Hourly) ]]/1000</f>
        <v>12.526269429147673</v>
      </c>
    </row>
    <row r="434" spans="1:3" x14ac:dyDescent="0.25">
      <c r="A434" s="9" t="s">
        <v>337</v>
      </c>
      <c r="B434" s="12">
        <v>12521.3386761395</v>
      </c>
      <c r="C434">
        <f>SAFADModel_final_000027[[#This Row],[Whole Building:Facility Total Electric Demand Power '[W'](Hourly) ]]/1000</f>
        <v>12.5213386761395</v>
      </c>
    </row>
    <row r="435" spans="1:3" x14ac:dyDescent="0.25">
      <c r="A435" s="9" t="s">
        <v>338</v>
      </c>
      <c r="B435" s="12">
        <v>12523.160789051357</v>
      </c>
      <c r="C435">
        <f>SAFADModel_final_000027[[#This Row],[Whole Building:Facility Total Electric Demand Power '[W'](Hourly) ]]/1000</f>
        <v>12.523160789051357</v>
      </c>
    </row>
    <row r="436" spans="1:3" x14ac:dyDescent="0.25">
      <c r="A436" s="9" t="s">
        <v>339</v>
      </c>
      <c r="B436" s="12">
        <v>12491.663235629087</v>
      </c>
      <c r="C436">
        <f>SAFADModel_final_000027[[#This Row],[Whole Building:Facility Total Electric Demand Power '[W'](Hourly) ]]/1000</f>
        <v>12.491663235629087</v>
      </c>
    </row>
    <row r="437" spans="1:3" x14ac:dyDescent="0.25">
      <c r="A437" s="9" t="s">
        <v>340</v>
      </c>
      <c r="B437" s="12">
        <v>12411.515434670475</v>
      </c>
      <c r="C437">
        <f>SAFADModel_final_000027[[#This Row],[Whole Building:Facility Total Electric Demand Power '[W'](Hourly) ]]/1000</f>
        <v>12.411515434670475</v>
      </c>
    </row>
    <row r="438" spans="1:3" x14ac:dyDescent="0.25">
      <c r="A438" s="9" t="s">
        <v>341</v>
      </c>
      <c r="B438" s="12">
        <v>12332.458380420265</v>
      </c>
      <c r="C438">
        <f>SAFADModel_final_000027[[#This Row],[Whole Building:Facility Total Electric Demand Power '[W'](Hourly) ]]/1000</f>
        <v>12.332458380420265</v>
      </c>
    </row>
    <row r="439" spans="1:3" x14ac:dyDescent="0.25">
      <c r="A439" s="9" t="s">
        <v>342</v>
      </c>
      <c r="B439" s="12">
        <v>12347.288880599512</v>
      </c>
      <c r="C439">
        <f>SAFADModel_final_000027[[#This Row],[Whole Building:Facility Total Electric Demand Power '[W'](Hourly) ]]/1000</f>
        <v>12.347288880599512</v>
      </c>
    </row>
    <row r="440" spans="1:3" x14ac:dyDescent="0.25">
      <c r="A440" s="9" t="s">
        <v>343</v>
      </c>
      <c r="B440" s="12">
        <v>12535.813785008868</v>
      </c>
      <c r="C440">
        <f>SAFADModel_final_000027[[#This Row],[Whole Building:Facility Total Electric Demand Power '[W'](Hourly) ]]/1000</f>
        <v>12.535813785008868</v>
      </c>
    </row>
    <row r="441" spans="1:3" x14ac:dyDescent="0.25">
      <c r="A441" s="9" t="s">
        <v>344</v>
      </c>
      <c r="B441" s="12">
        <v>12736.135463934916</v>
      </c>
      <c r="C441">
        <f>SAFADModel_final_000027[[#This Row],[Whole Building:Facility Total Electric Demand Power '[W'](Hourly) ]]/1000</f>
        <v>12.736135463934916</v>
      </c>
    </row>
    <row r="442" spans="1:3" x14ac:dyDescent="0.25">
      <c r="A442" s="9" t="s">
        <v>345</v>
      </c>
      <c r="B442" s="12">
        <v>12847.703627891853</v>
      </c>
      <c r="C442">
        <f>SAFADModel_final_000027[[#This Row],[Whole Building:Facility Total Electric Demand Power '[W'](Hourly) ]]/1000</f>
        <v>12.847703627891853</v>
      </c>
    </row>
    <row r="443" spans="1:3" x14ac:dyDescent="0.25">
      <c r="A443" s="9" t="s">
        <v>346</v>
      </c>
      <c r="B443" s="12">
        <v>12894.116460249063</v>
      </c>
      <c r="C443">
        <f>SAFADModel_final_000027[[#This Row],[Whole Building:Facility Total Electric Demand Power '[W'](Hourly) ]]/1000</f>
        <v>12.894116460249062</v>
      </c>
    </row>
    <row r="444" spans="1:3" x14ac:dyDescent="0.25">
      <c r="A444" s="9" t="s">
        <v>347</v>
      </c>
      <c r="B444" s="12">
        <v>12929.83117871896</v>
      </c>
      <c r="C444">
        <f>SAFADModel_final_000027[[#This Row],[Whole Building:Facility Total Electric Demand Power '[W'](Hourly) ]]/1000</f>
        <v>12.92983117871896</v>
      </c>
    </row>
    <row r="445" spans="1:3" x14ac:dyDescent="0.25">
      <c r="A445" s="9" t="s">
        <v>348</v>
      </c>
      <c r="B445" s="12">
        <v>12958.479038343423</v>
      </c>
      <c r="C445">
        <f>SAFADModel_final_000027[[#This Row],[Whole Building:Facility Total Electric Demand Power '[W'](Hourly) ]]/1000</f>
        <v>12.958479038343423</v>
      </c>
    </row>
    <row r="446" spans="1:3" x14ac:dyDescent="0.25">
      <c r="A446" s="9" t="s">
        <v>349</v>
      </c>
      <c r="B446" s="12">
        <v>12979.272258648874</v>
      </c>
      <c r="C446">
        <f>SAFADModel_final_000027[[#This Row],[Whole Building:Facility Total Electric Demand Power '[W'](Hourly) ]]/1000</f>
        <v>12.979272258648875</v>
      </c>
    </row>
    <row r="447" spans="1:3" x14ac:dyDescent="0.25">
      <c r="A447" s="9" t="s">
        <v>350</v>
      </c>
      <c r="B447" s="12">
        <v>12981.440690346501</v>
      </c>
      <c r="C447">
        <f>SAFADModel_final_000027[[#This Row],[Whole Building:Facility Total Electric Demand Power '[W'](Hourly) ]]/1000</f>
        <v>12.981440690346501</v>
      </c>
    </row>
    <row r="448" spans="1:3" x14ac:dyDescent="0.25">
      <c r="A448" s="9" t="s">
        <v>351</v>
      </c>
      <c r="B448" s="12">
        <v>12962.748354761978</v>
      </c>
      <c r="C448">
        <f>SAFADModel_final_000027[[#This Row],[Whole Building:Facility Total Electric Demand Power '[W'](Hourly) ]]/1000</f>
        <v>12.962748354761978</v>
      </c>
    </row>
    <row r="449" spans="1:3" x14ac:dyDescent="0.25">
      <c r="A449" s="9" t="s">
        <v>352</v>
      </c>
      <c r="B449" s="12">
        <v>12927.795909197186</v>
      </c>
      <c r="C449">
        <f>SAFADModel_final_000027[[#This Row],[Whole Building:Facility Total Electric Demand Power '[W'](Hourly) ]]/1000</f>
        <v>12.927795909197187</v>
      </c>
    </row>
    <row r="450" spans="1:3" x14ac:dyDescent="0.25">
      <c r="A450" s="9" t="s">
        <v>353</v>
      </c>
      <c r="B450" s="12">
        <v>12892.109957556751</v>
      </c>
      <c r="C450">
        <f>SAFADModel_final_000027[[#This Row],[Whole Building:Facility Total Electric Demand Power '[W'](Hourly) ]]/1000</f>
        <v>12.892109957556752</v>
      </c>
    </row>
    <row r="451" spans="1:3" x14ac:dyDescent="0.25">
      <c r="A451" s="9" t="s">
        <v>354</v>
      </c>
      <c r="B451" s="12">
        <v>12856.730967530018</v>
      </c>
      <c r="C451">
        <f>SAFADModel_final_000027[[#This Row],[Whole Building:Facility Total Electric Demand Power '[W'](Hourly) ]]/1000</f>
        <v>12.856730967530018</v>
      </c>
    </row>
    <row r="452" spans="1:3" x14ac:dyDescent="0.25">
      <c r="A452" s="9" t="s">
        <v>355</v>
      </c>
      <c r="B452" s="12">
        <v>12812.068986123506</v>
      </c>
      <c r="C452">
        <f>SAFADModel_final_000027[[#This Row],[Whole Building:Facility Total Electric Demand Power '[W'](Hourly) ]]/1000</f>
        <v>12.812068986123506</v>
      </c>
    </row>
    <row r="453" spans="1:3" x14ac:dyDescent="0.25">
      <c r="A453" s="9" t="s">
        <v>356</v>
      </c>
      <c r="B453" s="12">
        <v>12739.743323270399</v>
      </c>
      <c r="C453">
        <f>SAFADModel_final_000027[[#This Row],[Whole Building:Facility Total Electric Demand Power '[W'](Hourly) ]]/1000</f>
        <v>12.7397433232704</v>
      </c>
    </row>
    <row r="454" spans="1:3" x14ac:dyDescent="0.25">
      <c r="A454" s="9" t="s">
        <v>357</v>
      </c>
      <c r="B454" s="12">
        <v>12678.184045738335</v>
      </c>
      <c r="C454">
        <f>SAFADModel_final_000027[[#This Row],[Whole Building:Facility Total Electric Demand Power '[W'](Hourly) ]]/1000</f>
        <v>12.678184045738336</v>
      </c>
    </row>
    <row r="455" spans="1:3" x14ac:dyDescent="0.25">
      <c r="A455" s="9" t="s">
        <v>358</v>
      </c>
      <c r="B455" s="12">
        <v>12578.0006192664</v>
      </c>
      <c r="C455">
        <f>SAFADModel_final_000027[[#This Row],[Whole Building:Facility Total Electric Demand Power '[W'](Hourly) ]]/1000</f>
        <v>12.578000619266401</v>
      </c>
    </row>
    <row r="456" spans="1:3" x14ac:dyDescent="0.25">
      <c r="A456" s="9" t="s">
        <v>359</v>
      </c>
      <c r="B456" s="12">
        <v>12464.064802806452</v>
      </c>
      <c r="C456">
        <f>SAFADModel_final_000027[[#This Row],[Whole Building:Facility Total Electric Demand Power '[W'](Hourly) ]]/1000</f>
        <v>12.464064802806451</v>
      </c>
    </row>
    <row r="457" spans="1:3" x14ac:dyDescent="0.25">
      <c r="A457" s="9" t="s">
        <v>360</v>
      </c>
      <c r="B457" s="12">
        <v>12399.818932560389</v>
      </c>
      <c r="C457">
        <f>SAFADModel_final_000027[[#This Row],[Whole Building:Facility Total Electric Demand Power '[W'](Hourly) ]]/1000</f>
        <v>12.39981893256039</v>
      </c>
    </row>
    <row r="458" spans="1:3" x14ac:dyDescent="0.25">
      <c r="A458" s="9" t="s">
        <v>629</v>
      </c>
      <c r="B458" s="12">
        <v>12471.61281656489</v>
      </c>
      <c r="C458">
        <f>SAFADModel_final_000027[[#This Row],[Whole Building:Facility Total Electric Demand Power '[W'](Hourly) ]]/1000</f>
        <v>12.471612816564889</v>
      </c>
    </row>
    <row r="459" spans="1:3" x14ac:dyDescent="0.25">
      <c r="A459" s="9" t="s">
        <v>630</v>
      </c>
      <c r="B459" s="12">
        <v>12553.458665881226</v>
      </c>
      <c r="C459">
        <f>SAFADModel_final_000027[[#This Row],[Whole Building:Facility Total Electric Demand Power '[W'](Hourly) ]]/1000</f>
        <v>12.553458665881227</v>
      </c>
    </row>
    <row r="460" spans="1:3" x14ac:dyDescent="0.25">
      <c r="A460" s="9" t="s">
        <v>631</v>
      </c>
      <c r="B460" s="12">
        <v>12571.750945883017</v>
      </c>
      <c r="C460">
        <f>SAFADModel_final_000027[[#This Row],[Whole Building:Facility Total Electric Demand Power '[W'](Hourly) ]]/1000</f>
        <v>12.571750945883018</v>
      </c>
    </row>
    <row r="461" spans="1:3" x14ac:dyDescent="0.25">
      <c r="A461" s="9" t="s">
        <v>632</v>
      </c>
      <c r="B461" s="12">
        <v>12482.49456054087</v>
      </c>
      <c r="C461">
        <f>SAFADModel_final_000027[[#This Row],[Whole Building:Facility Total Electric Demand Power '[W'](Hourly) ]]/1000</f>
        <v>12.48249456054087</v>
      </c>
    </row>
    <row r="462" spans="1:3" x14ac:dyDescent="0.25">
      <c r="A462" s="9" t="s">
        <v>633</v>
      </c>
      <c r="B462" s="12">
        <v>12373.984804614693</v>
      </c>
      <c r="C462">
        <f>SAFADModel_final_000027[[#This Row],[Whole Building:Facility Total Electric Demand Power '[W'](Hourly) ]]/1000</f>
        <v>12.373984804614693</v>
      </c>
    </row>
    <row r="463" spans="1:3" x14ac:dyDescent="0.25">
      <c r="A463" s="9" t="s">
        <v>634</v>
      </c>
      <c r="B463" s="12">
        <v>12355.633073097162</v>
      </c>
      <c r="C463">
        <f>SAFADModel_final_000027[[#This Row],[Whole Building:Facility Total Electric Demand Power '[W'](Hourly) ]]/1000</f>
        <v>12.355633073097163</v>
      </c>
    </row>
    <row r="464" spans="1:3" x14ac:dyDescent="0.25">
      <c r="A464" s="9" t="s">
        <v>635</v>
      </c>
      <c r="B464" s="12">
        <v>12518.958027064918</v>
      </c>
      <c r="C464">
        <f>SAFADModel_final_000027[[#This Row],[Whole Building:Facility Total Electric Demand Power '[W'](Hourly) ]]/1000</f>
        <v>12.518958027064919</v>
      </c>
    </row>
    <row r="465" spans="1:3" x14ac:dyDescent="0.25">
      <c r="A465" s="9" t="s">
        <v>636</v>
      </c>
      <c r="B465" s="12">
        <v>12712.329016126501</v>
      </c>
      <c r="C465">
        <f>SAFADModel_final_000027[[#This Row],[Whole Building:Facility Total Electric Demand Power '[W'](Hourly) ]]/1000</f>
        <v>12.712329016126501</v>
      </c>
    </row>
    <row r="466" spans="1:3" x14ac:dyDescent="0.25">
      <c r="A466" s="9" t="s">
        <v>637</v>
      </c>
      <c r="B466" s="12">
        <v>12831.345702640543</v>
      </c>
      <c r="C466">
        <f>SAFADModel_final_000027[[#This Row],[Whole Building:Facility Total Electric Demand Power '[W'](Hourly) ]]/1000</f>
        <v>12.831345702640544</v>
      </c>
    </row>
    <row r="467" spans="1:3" x14ac:dyDescent="0.25">
      <c r="A467" s="9" t="s">
        <v>638</v>
      </c>
      <c r="B467" s="12">
        <v>12881.999266804662</v>
      </c>
      <c r="C467">
        <f>SAFADModel_final_000027[[#This Row],[Whole Building:Facility Total Electric Demand Power '[W'](Hourly) ]]/1000</f>
        <v>12.881999266804662</v>
      </c>
    </row>
    <row r="468" spans="1:3" x14ac:dyDescent="0.25">
      <c r="A468" s="9" t="s">
        <v>639</v>
      </c>
      <c r="B468" s="12">
        <v>12891.404563512187</v>
      </c>
      <c r="C468">
        <f>SAFADModel_final_000027[[#This Row],[Whole Building:Facility Total Electric Demand Power '[W'](Hourly) ]]/1000</f>
        <v>12.891404563512188</v>
      </c>
    </row>
    <row r="469" spans="1:3" x14ac:dyDescent="0.25">
      <c r="A469" s="9" t="s">
        <v>640</v>
      </c>
      <c r="B469" s="12">
        <v>12913.460460482542</v>
      </c>
      <c r="C469">
        <f>SAFADModel_final_000027[[#This Row],[Whole Building:Facility Total Electric Demand Power '[W'](Hourly) ]]/1000</f>
        <v>12.913460460482542</v>
      </c>
    </row>
    <row r="470" spans="1:3" x14ac:dyDescent="0.25">
      <c r="A470" s="9" t="s">
        <v>641</v>
      </c>
      <c r="B470" s="12">
        <v>12936.705369396981</v>
      </c>
      <c r="C470">
        <f>SAFADModel_final_000027[[#This Row],[Whole Building:Facility Total Electric Demand Power '[W'](Hourly) ]]/1000</f>
        <v>12.93670536939698</v>
      </c>
    </row>
    <row r="471" spans="1:3" x14ac:dyDescent="0.25">
      <c r="A471" s="9" t="s">
        <v>642</v>
      </c>
      <c r="B471" s="12">
        <v>12948.565921128489</v>
      </c>
      <c r="C471">
        <f>SAFADModel_final_000027[[#This Row],[Whole Building:Facility Total Electric Demand Power '[W'](Hourly) ]]/1000</f>
        <v>12.948565921128489</v>
      </c>
    </row>
    <row r="472" spans="1:3" x14ac:dyDescent="0.25">
      <c r="A472" s="9" t="s">
        <v>643</v>
      </c>
      <c r="B472" s="12">
        <v>12937.414735384737</v>
      </c>
      <c r="C472">
        <f>SAFADModel_final_000027[[#This Row],[Whole Building:Facility Total Electric Demand Power '[W'](Hourly) ]]/1000</f>
        <v>12.937414735384737</v>
      </c>
    </row>
    <row r="473" spans="1:3" x14ac:dyDescent="0.25">
      <c r="A473" s="9" t="s">
        <v>644</v>
      </c>
      <c r="B473" s="12">
        <v>12908.071546978268</v>
      </c>
      <c r="C473">
        <f>SAFADModel_final_000027[[#This Row],[Whole Building:Facility Total Electric Demand Power '[W'](Hourly) ]]/1000</f>
        <v>12.908071546978269</v>
      </c>
    </row>
    <row r="474" spans="1:3" x14ac:dyDescent="0.25">
      <c r="A474" s="9" t="s">
        <v>645</v>
      </c>
      <c r="B474" s="12">
        <v>12876.457855394743</v>
      </c>
      <c r="C474">
        <f>SAFADModel_final_000027[[#This Row],[Whole Building:Facility Total Electric Demand Power '[W'](Hourly) ]]/1000</f>
        <v>12.876457855394744</v>
      </c>
    </row>
    <row r="475" spans="1:3" x14ac:dyDescent="0.25">
      <c r="A475" s="9" t="s">
        <v>646</v>
      </c>
      <c r="B475" s="12">
        <v>12854.779964250847</v>
      </c>
      <c r="C475">
        <f>SAFADModel_final_000027[[#This Row],[Whole Building:Facility Total Electric Demand Power '[W'](Hourly) ]]/1000</f>
        <v>12.854779964250847</v>
      </c>
    </row>
    <row r="476" spans="1:3" x14ac:dyDescent="0.25">
      <c r="A476" s="9" t="s">
        <v>647</v>
      </c>
      <c r="B476" s="12">
        <v>12838.212031700494</v>
      </c>
      <c r="C476">
        <f>SAFADModel_final_000027[[#This Row],[Whole Building:Facility Total Electric Demand Power '[W'](Hourly) ]]/1000</f>
        <v>12.838212031700493</v>
      </c>
    </row>
    <row r="477" spans="1:3" x14ac:dyDescent="0.25">
      <c r="A477" s="9" t="s">
        <v>648</v>
      </c>
      <c r="B477" s="12">
        <v>12821.483744518258</v>
      </c>
      <c r="C477">
        <f>SAFADModel_final_000027[[#This Row],[Whole Building:Facility Total Electric Demand Power '[W'](Hourly) ]]/1000</f>
        <v>12.821483744518259</v>
      </c>
    </row>
    <row r="478" spans="1:3" x14ac:dyDescent="0.25">
      <c r="A478" s="9" t="s">
        <v>649</v>
      </c>
      <c r="B478" s="12">
        <v>12801.921459078616</v>
      </c>
      <c r="C478">
        <f>SAFADModel_final_000027[[#This Row],[Whole Building:Facility Total Electric Demand Power '[W'](Hourly) ]]/1000</f>
        <v>12.801921459078615</v>
      </c>
    </row>
    <row r="479" spans="1:3" x14ac:dyDescent="0.25">
      <c r="A479" s="9" t="s">
        <v>650</v>
      </c>
      <c r="B479" s="12">
        <v>12784.953658850334</v>
      </c>
      <c r="C479">
        <f>SAFADModel_final_000027[[#This Row],[Whole Building:Facility Total Electric Demand Power '[W'](Hourly) ]]/1000</f>
        <v>12.784953658850334</v>
      </c>
    </row>
    <row r="480" spans="1:3" x14ac:dyDescent="0.25">
      <c r="A480" s="9" t="s">
        <v>651</v>
      </c>
      <c r="B480" s="12">
        <v>12763.979478905172</v>
      </c>
      <c r="C480">
        <f>SAFADModel_final_000027[[#This Row],[Whole Building:Facility Total Electric Demand Power '[W'](Hourly) ]]/1000</f>
        <v>12.763979478905172</v>
      </c>
    </row>
    <row r="481" spans="1:3" x14ac:dyDescent="0.25">
      <c r="A481" s="9" t="s">
        <v>652</v>
      </c>
      <c r="B481" s="12">
        <v>12719.348891805437</v>
      </c>
      <c r="C481">
        <f>SAFADModel_final_000027[[#This Row],[Whole Building:Facility Total Electric Demand Power '[W'](Hourly) ]]/1000</f>
        <v>12.719348891805437</v>
      </c>
    </row>
    <row r="482" spans="1:3" x14ac:dyDescent="0.25">
      <c r="A482" s="9" t="s">
        <v>653</v>
      </c>
      <c r="B482" s="12">
        <v>12663.515451092311</v>
      </c>
      <c r="C482">
        <f>SAFADModel_final_000027[[#This Row],[Whole Building:Facility Total Electric Demand Power '[W'](Hourly) ]]/1000</f>
        <v>12.66351545109231</v>
      </c>
    </row>
    <row r="483" spans="1:3" x14ac:dyDescent="0.25">
      <c r="A483" s="9" t="s">
        <v>654</v>
      </c>
      <c r="B483" s="12">
        <v>12605.167536996043</v>
      </c>
      <c r="C483">
        <f>SAFADModel_final_000027[[#This Row],[Whole Building:Facility Total Electric Demand Power '[W'](Hourly) ]]/1000</f>
        <v>12.605167536996044</v>
      </c>
    </row>
    <row r="484" spans="1:3" x14ac:dyDescent="0.25">
      <c r="A484" s="9" t="s">
        <v>655</v>
      </c>
      <c r="B484" s="12">
        <v>12556.939911128089</v>
      </c>
      <c r="C484">
        <f>SAFADModel_final_000027[[#This Row],[Whole Building:Facility Total Electric Demand Power '[W'](Hourly) ]]/1000</f>
        <v>12.556939911128088</v>
      </c>
    </row>
    <row r="485" spans="1:3" x14ac:dyDescent="0.25">
      <c r="A485" s="9" t="s">
        <v>656</v>
      </c>
      <c r="B485" s="12">
        <v>12550.175473961041</v>
      </c>
      <c r="C485">
        <f>SAFADModel_final_000027[[#This Row],[Whole Building:Facility Total Electric Demand Power '[W'](Hourly) ]]/1000</f>
        <v>12.55017547396104</v>
      </c>
    </row>
    <row r="486" spans="1:3" x14ac:dyDescent="0.25">
      <c r="A486" s="9" t="s">
        <v>657</v>
      </c>
      <c r="B486" s="12">
        <v>12549.756247743173</v>
      </c>
      <c r="C486">
        <f>SAFADModel_final_000027[[#This Row],[Whole Building:Facility Total Electric Demand Power '[W'](Hourly) ]]/1000</f>
        <v>12.549756247743172</v>
      </c>
    </row>
    <row r="487" spans="1:3" x14ac:dyDescent="0.25">
      <c r="A487" s="9" t="s">
        <v>658</v>
      </c>
      <c r="B487" s="12">
        <v>12570.803163949829</v>
      </c>
      <c r="C487">
        <f>SAFADModel_final_000027[[#This Row],[Whole Building:Facility Total Electric Demand Power '[W'](Hourly) ]]/1000</f>
        <v>12.570803163949829</v>
      </c>
    </row>
    <row r="488" spans="1:3" x14ac:dyDescent="0.25">
      <c r="A488" s="9" t="s">
        <v>659</v>
      </c>
      <c r="B488" s="12">
        <v>12626.583304331498</v>
      </c>
      <c r="C488">
        <f>SAFADModel_final_000027[[#This Row],[Whole Building:Facility Total Electric Demand Power '[W'](Hourly) ]]/1000</f>
        <v>12.626583304331497</v>
      </c>
    </row>
    <row r="489" spans="1:3" x14ac:dyDescent="0.25">
      <c r="A489" s="9" t="s">
        <v>660</v>
      </c>
      <c r="B489" s="12">
        <v>12709.152819564557</v>
      </c>
      <c r="C489">
        <f>SAFADModel_final_000027[[#This Row],[Whole Building:Facility Total Electric Demand Power '[W'](Hourly) ]]/1000</f>
        <v>12.709152819564556</v>
      </c>
    </row>
    <row r="490" spans="1:3" x14ac:dyDescent="0.25">
      <c r="A490" s="9" t="s">
        <v>661</v>
      </c>
      <c r="B490" s="12">
        <v>12794.166360950583</v>
      </c>
      <c r="C490">
        <f>SAFADModel_final_000027[[#This Row],[Whole Building:Facility Total Electric Demand Power '[W'](Hourly) ]]/1000</f>
        <v>12.794166360950584</v>
      </c>
    </row>
    <row r="491" spans="1:3" x14ac:dyDescent="0.25">
      <c r="A491" s="9" t="s">
        <v>662</v>
      </c>
      <c r="B491" s="12">
        <v>12876.149038761687</v>
      </c>
      <c r="C491">
        <f>SAFADModel_final_000027[[#This Row],[Whole Building:Facility Total Electric Demand Power '[W'](Hourly) ]]/1000</f>
        <v>12.876149038761687</v>
      </c>
    </row>
    <row r="492" spans="1:3" x14ac:dyDescent="0.25">
      <c r="A492" s="9" t="s">
        <v>663</v>
      </c>
      <c r="B492" s="12">
        <v>12937.737873416112</v>
      </c>
      <c r="C492">
        <f>SAFADModel_final_000027[[#This Row],[Whole Building:Facility Total Electric Demand Power '[W'](Hourly) ]]/1000</f>
        <v>12.937737873416111</v>
      </c>
    </row>
    <row r="493" spans="1:3" x14ac:dyDescent="0.25">
      <c r="A493" s="9" t="s">
        <v>664</v>
      </c>
      <c r="B493" s="12">
        <v>12980.596252735602</v>
      </c>
      <c r="C493">
        <f>SAFADModel_final_000027[[#This Row],[Whole Building:Facility Total Electric Demand Power '[W'](Hourly) ]]/1000</f>
        <v>12.980596252735602</v>
      </c>
    </row>
    <row r="494" spans="1:3" x14ac:dyDescent="0.25">
      <c r="A494" s="9" t="s">
        <v>665</v>
      </c>
      <c r="B494" s="12">
        <v>13010.9396569742</v>
      </c>
      <c r="C494">
        <f>SAFADModel_final_000027[[#This Row],[Whole Building:Facility Total Electric Demand Power '[W'](Hourly) ]]/1000</f>
        <v>13.0109396569742</v>
      </c>
    </row>
    <row r="495" spans="1:3" x14ac:dyDescent="0.25">
      <c r="A495" s="9" t="s">
        <v>666</v>
      </c>
      <c r="B495" s="12">
        <v>13027.475482727132</v>
      </c>
      <c r="C495">
        <f>SAFADModel_final_000027[[#This Row],[Whole Building:Facility Total Electric Demand Power '[W'](Hourly) ]]/1000</f>
        <v>13.027475482727132</v>
      </c>
    </row>
    <row r="496" spans="1:3" x14ac:dyDescent="0.25">
      <c r="A496" s="9" t="s">
        <v>667</v>
      </c>
      <c r="B496" s="12">
        <v>13020.680274820465</v>
      </c>
      <c r="C496">
        <f>SAFADModel_final_000027[[#This Row],[Whole Building:Facility Total Electric Demand Power '[W'](Hourly) ]]/1000</f>
        <v>13.020680274820464</v>
      </c>
    </row>
    <row r="497" spans="1:3" x14ac:dyDescent="0.25">
      <c r="A497" s="9" t="s">
        <v>668</v>
      </c>
      <c r="B497" s="12">
        <v>12992.442610938853</v>
      </c>
      <c r="C497">
        <f>SAFADModel_final_000027[[#This Row],[Whole Building:Facility Total Electric Demand Power '[W'](Hourly) ]]/1000</f>
        <v>12.992442610938854</v>
      </c>
    </row>
    <row r="498" spans="1:3" x14ac:dyDescent="0.25">
      <c r="A498" s="9" t="s">
        <v>669</v>
      </c>
      <c r="B498" s="12">
        <v>12952.86461166566</v>
      </c>
      <c r="C498">
        <f>SAFADModel_final_000027[[#This Row],[Whole Building:Facility Total Electric Demand Power '[W'](Hourly) ]]/1000</f>
        <v>12.95286461166566</v>
      </c>
    </row>
    <row r="499" spans="1:3" x14ac:dyDescent="0.25">
      <c r="A499" s="9" t="s">
        <v>670</v>
      </c>
      <c r="B499" s="12">
        <v>12902.152784834461</v>
      </c>
      <c r="C499">
        <f>SAFADModel_final_000027[[#This Row],[Whole Building:Facility Total Electric Demand Power '[W'](Hourly) ]]/1000</f>
        <v>12.902152784834461</v>
      </c>
    </row>
    <row r="500" spans="1:3" x14ac:dyDescent="0.25">
      <c r="A500" s="9" t="s">
        <v>671</v>
      </c>
      <c r="B500" s="12">
        <v>12848.057820289941</v>
      </c>
      <c r="C500">
        <f>SAFADModel_final_000027[[#This Row],[Whole Building:Facility Total Electric Demand Power '[W'](Hourly) ]]/1000</f>
        <v>12.848057820289942</v>
      </c>
    </row>
    <row r="501" spans="1:3" x14ac:dyDescent="0.25">
      <c r="A501" s="9" t="s">
        <v>672</v>
      </c>
      <c r="B501" s="12">
        <v>12797.501514615224</v>
      </c>
      <c r="C501">
        <f>SAFADModel_final_000027[[#This Row],[Whole Building:Facility Total Electric Demand Power '[W'](Hourly) ]]/1000</f>
        <v>12.797501514615224</v>
      </c>
    </row>
    <row r="502" spans="1:3" x14ac:dyDescent="0.25">
      <c r="A502" s="9" t="s">
        <v>673</v>
      </c>
      <c r="B502" s="12">
        <v>12756.911798597232</v>
      </c>
      <c r="C502">
        <f>SAFADModel_final_000027[[#This Row],[Whole Building:Facility Total Electric Demand Power '[W'](Hourly) ]]/1000</f>
        <v>12.756911798597232</v>
      </c>
    </row>
    <row r="503" spans="1:3" x14ac:dyDescent="0.25">
      <c r="A503" s="9" t="s">
        <v>674</v>
      </c>
      <c r="B503" s="12">
        <v>12712.362036135892</v>
      </c>
      <c r="C503">
        <f>SAFADModel_final_000027[[#This Row],[Whole Building:Facility Total Electric Demand Power '[W'](Hourly) ]]/1000</f>
        <v>12.712362036135891</v>
      </c>
    </row>
    <row r="504" spans="1:3" x14ac:dyDescent="0.25">
      <c r="A504" s="9" t="s">
        <v>675</v>
      </c>
      <c r="B504" s="12">
        <v>12661.426972954165</v>
      </c>
      <c r="C504">
        <f>SAFADModel_final_000027[[#This Row],[Whole Building:Facility Total Electric Demand Power '[W'](Hourly) ]]/1000</f>
        <v>12.661426972954164</v>
      </c>
    </row>
    <row r="505" spans="1:3" x14ac:dyDescent="0.25">
      <c r="A505" s="9" t="s">
        <v>676</v>
      </c>
      <c r="B505" s="12">
        <v>12605.691695914009</v>
      </c>
      <c r="C505">
        <f>SAFADModel_final_000027[[#This Row],[Whole Building:Facility Total Electric Demand Power '[W'](Hourly) ]]/1000</f>
        <v>12.605691695914009</v>
      </c>
    </row>
    <row r="506" spans="1:3" x14ac:dyDescent="0.25">
      <c r="A506" s="9" t="s">
        <v>361</v>
      </c>
      <c r="B506" s="12">
        <v>12556.703909864938</v>
      </c>
      <c r="C506">
        <f>SAFADModel_final_000027[[#This Row],[Whole Building:Facility Total Electric Demand Power '[W'](Hourly) ]]/1000</f>
        <v>12.556703909864938</v>
      </c>
    </row>
    <row r="507" spans="1:3" x14ac:dyDescent="0.25">
      <c r="A507" s="9" t="s">
        <v>362</v>
      </c>
      <c r="B507" s="12">
        <v>12500.062820425534</v>
      </c>
      <c r="C507">
        <f>SAFADModel_final_000027[[#This Row],[Whole Building:Facility Total Electric Demand Power '[W'](Hourly) ]]/1000</f>
        <v>12.500062820425534</v>
      </c>
    </row>
    <row r="508" spans="1:3" x14ac:dyDescent="0.25">
      <c r="A508" s="9" t="s">
        <v>363</v>
      </c>
      <c r="B508" s="12">
        <v>12462.59443331374</v>
      </c>
      <c r="C508">
        <f>SAFADModel_final_000027[[#This Row],[Whole Building:Facility Total Electric Demand Power '[W'](Hourly) ]]/1000</f>
        <v>12.46259443331374</v>
      </c>
    </row>
    <row r="509" spans="1:3" x14ac:dyDescent="0.25">
      <c r="A509" s="9" t="s">
        <v>364</v>
      </c>
      <c r="B509" s="12">
        <v>12450.274540180375</v>
      </c>
      <c r="C509">
        <f>SAFADModel_final_000027[[#This Row],[Whole Building:Facility Total Electric Demand Power '[W'](Hourly) ]]/1000</f>
        <v>12.450274540180375</v>
      </c>
    </row>
    <row r="510" spans="1:3" x14ac:dyDescent="0.25">
      <c r="A510" s="9" t="s">
        <v>365</v>
      </c>
      <c r="B510" s="12">
        <v>12429.190568470987</v>
      </c>
      <c r="C510">
        <f>SAFADModel_final_000027[[#This Row],[Whole Building:Facility Total Electric Demand Power '[W'](Hourly) ]]/1000</f>
        <v>12.429190568470988</v>
      </c>
    </row>
    <row r="511" spans="1:3" x14ac:dyDescent="0.25">
      <c r="A511" s="9" t="s">
        <v>366</v>
      </c>
      <c r="B511" s="12">
        <v>12467.001747992128</v>
      </c>
      <c r="C511">
        <f>SAFADModel_final_000027[[#This Row],[Whole Building:Facility Total Electric Demand Power '[W'](Hourly) ]]/1000</f>
        <v>12.467001747992128</v>
      </c>
    </row>
    <row r="512" spans="1:3" x14ac:dyDescent="0.25">
      <c r="A512" s="9" t="s">
        <v>367</v>
      </c>
      <c r="B512" s="12">
        <v>12606.841087457653</v>
      </c>
      <c r="C512">
        <f>SAFADModel_final_000027[[#This Row],[Whole Building:Facility Total Electric Demand Power '[W'](Hourly) ]]/1000</f>
        <v>12.606841087457653</v>
      </c>
    </row>
    <row r="513" spans="1:3" x14ac:dyDescent="0.25">
      <c r="A513" s="9" t="s">
        <v>368</v>
      </c>
      <c r="B513" s="12">
        <v>45770.72676315406</v>
      </c>
      <c r="C513">
        <f>SAFADModel_final_000027[[#This Row],[Whole Building:Facility Total Electric Demand Power '[W'](Hourly) ]]/1000</f>
        <v>45.770726763154059</v>
      </c>
    </row>
    <row r="514" spans="1:3" x14ac:dyDescent="0.25">
      <c r="A514" s="9" t="s">
        <v>369</v>
      </c>
      <c r="B514" s="12">
        <v>74221.191160475035</v>
      </c>
      <c r="C514">
        <f>SAFADModel_final_000027[[#This Row],[Whole Building:Facility Total Electric Demand Power '[W'](Hourly) ]]/1000</f>
        <v>74.22119116047503</v>
      </c>
    </row>
    <row r="515" spans="1:3" x14ac:dyDescent="0.25">
      <c r="A515" s="9" t="s">
        <v>370</v>
      </c>
      <c r="B515" s="12">
        <v>165303.42874209673</v>
      </c>
      <c r="C515">
        <f>SAFADModel_final_000027[[#This Row],[Whole Building:Facility Total Electric Demand Power '[W'](Hourly) ]]/1000</f>
        <v>165.30342874209674</v>
      </c>
    </row>
    <row r="516" spans="1:3" x14ac:dyDescent="0.25">
      <c r="A516" s="9" t="s">
        <v>371</v>
      </c>
      <c r="B516" s="12">
        <v>161182.61722389943</v>
      </c>
      <c r="C516">
        <f>SAFADModel_final_000027[[#This Row],[Whole Building:Facility Total Electric Demand Power '[W'](Hourly) ]]/1000</f>
        <v>161.18261722389943</v>
      </c>
    </row>
    <row r="517" spans="1:3" x14ac:dyDescent="0.25">
      <c r="A517" s="9" t="s">
        <v>372</v>
      </c>
      <c r="B517" s="12">
        <v>252158.2825008443</v>
      </c>
      <c r="C517">
        <f>SAFADModel_final_000027[[#This Row],[Whole Building:Facility Total Electric Demand Power '[W'](Hourly) ]]/1000</f>
        <v>252.15828250084431</v>
      </c>
    </row>
    <row r="518" spans="1:3" x14ac:dyDescent="0.25">
      <c r="A518" s="9" t="s">
        <v>373</v>
      </c>
      <c r="B518" s="12">
        <v>261114.63367954522</v>
      </c>
      <c r="C518">
        <f>SAFADModel_final_000027[[#This Row],[Whole Building:Facility Total Electric Demand Power '[W'](Hourly) ]]/1000</f>
        <v>261.11463367954525</v>
      </c>
    </row>
    <row r="519" spans="1:3" x14ac:dyDescent="0.25">
      <c r="A519" s="9" t="s">
        <v>374</v>
      </c>
      <c r="B519" s="12">
        <v>277318.14778878307</v>
      </c>
      <c r="C519">
        <f>SAFADModel_final_000027[[#This Row],[Whole Building:Facility Total Electric Demand Power '[W'](Hourly) ]]/1000</f>
        <v>277.31814778878305</v>
      </c>
    </row>
    <row r="520" spans="1:3" x14ac:dyDescent="0.25">
      <c r="A520" s="9" t="s">
        <v>375</v>
      </c>
      <c r="B520" s="12">
        <v>283515.14225879527</v>
      </c>
      <c r="C520">
        <f>SAFADModel_final_000027[[#This Row],[Whole Building:Facility Total Electric Demand Power '[W'](Hourly) ]]/1000</f>
        <v>283.51514225879527</v>
      </c>
    </row>
    <row r="521" spans="1:3" x14ac:dyDescent="0.25">
      <c r="A521" s="9" t="s">
        <v>376</v>
      </c>
      <c r="B521" s="12">
        <v>268203.0968227188</v>
      </c>
      <c r="C521">
        <f>SAFADModel_final_000027[[#This Row],[Whole Building:Facility Total Electric Demand Power '[W'](Hourly) ]]/1000</f>
        <v>268.20309682271881</v>
      </c>
    </row>
    <row r="522" spans="1:3" x14ac:dyDescent="0.25">
      <c r="A522" s="9" t="s">
        <v>377</v>
      </c>
      <c r="B522" s="12">
        <v>243749.59772448111</v>
      </c>
      <c r="C522">
        <f>SAFADModel_final_000027[[#This Row],[Whole Building:Facility Total Electric Demand Power '[W'](Hourly) ]]/1000</f>
        <v>243.74959772448111</v>
      </c>
    </row>
    <row r="523" spans="1:3" x14ac:dyDescent="0.25">
      <c r="A523" s="9" t="s">
        <v>378</v>
      </c>
      <c r="B523" s="12">
        <v>85601.704635768125</v>
      </c>
      <c r="C523">
        <f>SAFADModel_final_000027[[#This Row],[Whole Building:Facility Total Electric Demand Power '[W'](Hourly) ]]/1000</f>
        <v>85.601704635768129</v>
      </c>
    </row>
    <row r="524" spans="1:3" x14ac:dyDescent="0.25">
      <c r="A524" s="9" t="s">
        <v>379</v>
      </c>
      <c r="B524" s="12">
        <v>42330.004789180974</v>
      </c>
      <c r="C524">
        <f>SAFADModel_final_000027[[#This Row],[Whole Building:Facility Total Electric Demand Power '[W'](Hourly) ]]/1000</f>
        <v>42.330004789180975</v>
      </c>
    </row>
    <row r="525" spans="1:3" x14ac:dyDescent="0.25">
      <c r="A525" s="9" t="s">
        <v>380</v>
      </c>
      <c r="B525" s="12">
        <v>16938.945716195271</v>
      </c>
      <c r="C525">
        <f>SAFADModel_final_000027[[#This Row],[Whole Building:Facility Total Electric Demand Power '[W'](Hourly) ]]/1000</f>
        <v>16.938945716195271</v>
      </c>
    </row>
    <row r="526" spans="1:3" x14ac:dyDescent="0.25">
      <c r="A526" s="9" t="s">
        <v>381</v>
      </c>
      <c r="B526" s="12">
        <v>12989.785477126616</v>
      </c>
      <c r="C526">
        <f>SAFADModel_final_000027[[#This Row],[Whole Building:Facility Total Electric Demand Power '[W'](Hourly) ]]/1000</f>
        <v>12.989785477126615</v>
      </c>
    </row>
    <row r="527" spans="1:3" x14ac:dyDescent="0.25">
      <c r="A527" s="9" t="s">
        <v>382</v>
      </c>
      <c r="B527" s="12">
        <v>12531.149790483481</v>
      </c>
      <c r="C527">
        <f>SAFADModel_final_000027[[#This Row],[Whole Building:Facility Total Electric Demand Power '[W'](Hourly) ]]/1000</f>
        <v>12.531149790483481</v>
      </c>
    </row>
    <row r="528" spans="1:3" x14ac:dyDescent="0.25">
      <c r="A528" s="9" t="s">
        <v>383</v>
      </c>
      <c r="B528" s="12">
        <v>12495.811067876866</v>
      </c>
      <c r="C528">
        <f>SAFADModel_final_000027[[#This Row],[Whole Building:Facility Total Electric Demand Power '[W'](Hourly) ]]/1000</f>
        <v>12.495811067876867</v>
      </c>
    </row>
    <row r="529" spans="1:3" x14ac:dyDescent="0.25">
      <c r="A529" s="9" t="s">
        <v>384</v>
      </c>
      <c r="B529" s="12">
        <v>12476.348203944952</v>
      </c>
      <c r="C529">
        <f>SAFADModel_final_000027[[#This Row],[Whole Building:Facility Total Electric Demand Power '[W'](Hourly) ]]/1000</f>
        <v>12.476348203944951</v>
      </c>
    </row>
    <row r="530" spans="1:3" x14ac:dyDescent="0.25">
      <c r="A530" s="9" t="s">
        <v>385</v>
      </c>
      <c r="B530" s="12">
        <v>12471.509604135421</v>
      </c>
      <c r="C530">
        <f>SAFADModel_final_000027[[#This Row],[Whole Building:Facility Total Electric Demand Power '[W'](Hourly) ]]/1000</f>
        <v>12.47150960413542</v>
      </c>
    </row>
    <row r="531" spans="1:3" x14ac:dyDescent="0.25">
      <c r="A531" s="9" t="s">
        <v>386</v>
      </c>
      <c r="B531" s="12">
        <v>12468.086627478782</v>
      </c>
      <c r="C531">
        <f>SAFADModel_final_000027[[#This Row],[Whole Building:Facility Total Electric Demand Power '[W'](Hourly) ]]/1000</f>
        <v>12.468086627478781</v>
      </c>
    </row>
    <row r="532" spans="1:3" x14ac:dyDescent="0.25">
      <c r="A532" s="9" t="s">
        <v>387</v>
      </c>
      <c r="B532" s="12">
        <v>12401.689413250837</v>
      </c>
      <c r="C532">
        <f>SAFADModel_final_000027[[#This Row],[Whole Building:Facility Total Electric Demand Power '[W'](Hourly) ]]/1000</f>
        <v>12.401689413250837</v>
      </c>
    </row>
    <row r="533" spans="1:3" x14ac:dyDescent="0.25">
      <c r="A533" s="9" t="s">
        <v>388</v>
      </c>
      <c r="B533" s="12">
        <v>12253.484952678635</v>
      </c>
      <c r="C533">
        <f>SAFADModel_final_000027[[#This Row],[Whole Building:Facility Total Electric Demand Power '[W'](Hourly) ]]/1000</f>
        <v>12.253484952678635</v>
      </c>
    </row>
    <row r="534" spans="1:3" x14ac:dyDescent="0.25">
      <c r="A534" s="9" t="s">
        <v>389</v>
      </c>
      <c r="B534" s="12">
        <v>12102.44148494261</v>
      </c>
      <c r="C534">
        <f>SAFADModel_final_000027[[#This Row],[Whole Building:Facility Total Electric Demand Power '[W'](Hourly) ]]/1000</f>
        <v>12.102441484942609</v>
      </c>
    </row>
    <row r="535" spans="1:3" x14ac:dyDescent="0.25">
      <c r="A535" s="9" t="s">
        <v>390</v>
      </c>
      <c r="B535" s="12">
        <v>12074.070925834809</v>
      </c>
      <c r="C535">
        <f>SAFADModel_final_000027[[#This Row],[Whole Building:Facility Total Electric Demand Power '[W'](Hourly) ]]/1000</f>
        <v>12.074070925834809</v>
      </c>
    </row>
    <row r="536" spans="1:3" x14ac:dyDescent="0.25">
      <c r="A536" s="9" t="s">
        <v>391</v>
      </c>
      <c r="B536" s="12">
        <v>12297.340261919142</v>
      </c>
      <c r="C536">
        <f>SAFADModel_final_000027[[#This Row],[Whole Building:Facility Total Electric Demand Power '[W'](Hourly) ]]/1000</f>
        <v>12.297340261919143</v>
      </c>
    </row>
    <row r="537" spans="1:3" x14ac:dyDescent="0.25">
      <c r="A537" s="9" t="s">
        <v>392</v>
      </c>
      <c r="B537" s="12">
        <v>31660.916023062982</v>
      </c>
      <c r="C537">
        <f>SAFADModel_final_000027[[#This Row],[Whole Building:Facility Total Electric Demand Power '[W'](Hourly) ]]/1000</f>
        <v>31.660916023062981</v>
      </c>
    </row>
    <row r="538" spans="1:3" x14ac:dyDescent="0.25">
      <c r="A538" s="9" t="s">
        <v>393</v>
      </c>
      <c r="B538" s="12">
        <v>140577.61061622133</v>
      </c>
      <c r="C538">
        <f>SAFADModel_final_000027[[#This Row],[Whole Building:Facility Total Electric Demand Power '[W'](Hourly) ]]/1000</f>
        <v>140.57761061622134</v>
      </c>
    </row>
    <row r="539" spans="1:3" x14ac:dyDescent="0.25">
      <c r="A539" s="9" t="s">
        <v>394</v>
      </c>
      <c r="B539" s="12">
        <v>200294.60976747007</v>
      </c>
      <c r="C539">
        <f>SAFADModel_final_000027[[#This Row],[Whole Building:Facility Total Electric Demand Power '[W'](Hourly) ]]/1000</f>
        <v>200.29460976747006</v>
      </c>
    </row>
    <row r="540" spans="1:3" x14ac:dyDescent="0.25">
      <c r="A540" s="9" t="s">
        <v>395</v>
      </c>
      <c r="B540" s="12">
        <v>223186.19609290315</v>
      </c>
      <c r="C540">
        <f>SAFADModel_final_000027[[#This Row],[Whole Building:Facility Total Electric Demand Power '[W'](Hourly) ]]/1000</f>
        <v>223.18619609290315</v>
      </c>
    </row>
    <row r="541" spans="1:3" x14ac:dyDescent="0.25">
      <c r="A541" s="9" t="s">
        <v>396</v>
      </c>
      <c r="B541" s="12">
        <v>267452.44774816855</v>
      </c>
      <c r="C541">
        <f>SAFADModel_final_000027[[#This Row],[Whole Building:Facility Total Electric Demand Power '[W'](Hourly) ]]/1000</f>
        <v>267.45244774816854</v>
      </c>
    </row>
    <row r="542" spans="1:3" x14ac:dyDescent="0.25">
      <c r="A542" s="9" t="s">
        <v>397</v>
      </c>
      <c r="B542" s="12">
        <v>266041.00134765264</v>
      </c>
      <c r="C542">
        <f>SAFADModel_final_000027[[#This Row],[Whole Building:Facility Total Electric Demand Power '[W'](Hourly) ]]/1000</f>
        <v>266.04100134765264</v>
      </c>
    </row>
    <row r="543" spans="1:3" x14ac:dyDescent="0.25">
      <c r="A543" s="9" t="s">
        <v>398</v>
      </c>
      <c r="B543" s="12">
        <v>296494.4006178116</v>
      </c>
      <c r="C543">
        <f>SAFADModel_final_000027[[#This Row],[Whole Building:Facility Total Electric Demand Power '[W'](Hourly) ]]/1000</f>
        <v>296.49440061781161</v>
      </c>
    </row>
    <row r="544" spans="1:3" x14ac:dyDescent="0.25">
      <c r="A544" s="9" t="s">
        <v>399</v>
      </c>
      <c r="B544" s="12">
        <v>270108.48518873815</v>
      </c>
      <c r="C544">
        <f>SAFADModel_final_000027[[#This Row],[Whole Building:Facility Total Electric Demand Power '[W'](Hourly) ]]/1000</f>
        <v>270.10848518873814</v>
      </c>
    </row>
    <row r="545" spans="1:3" x14ac:dyDescent="0.25">
      <c r="A545" s="9" t="s">
        <v>400</v>
      </c>
      <c r="B545" s="12">
        <v>263811.19730351714</v>
      </c>
      <c r="C545">
        <f>SAFADModel_final_000027[[#This Row],[Whole Building:Facility Total Electric Demand Power '[W'](Hourly) ]]/1000</f>
        <v>263.81119730351713</v>
      </c>
    </row>
    <row r="546" spans="1:3" x14ac:dyDescent="0.25">
      <c r="A546" s="9" t="s">
        <v>401</v>
      </c>
      <c r="B546" s="12">
        <v>203587.95047027417</v>
      </c>
      <c r="C546">
        <f>SAFADModel_final_000027[[#This Row],[Whole Building:Facility Total Electric Demand Power '[W'](Hourly) ]]/1000</f>
        <v>203.58795047027417</v>
      </c>
    </row>
    <row r="547" spans="1:3" x14ac:dyDescent="0.25">
      <c r="A547" s="9" t="s">
        <v>402</v>
      </c>
      <c r="B547" s="12">
        <v>164364.88676994192</v>
      </c>
      <c r="C547">
        <f>SAFADModel_final_000027[[#This Row],[Whole Building:Facility Total Electric Demand Power '[W'](Hourly) ]]/1000</f>
        <v>164.36488676994193</v>
      </c>
    </row>
    <row r="548" spans="1:3" x14ac:dyDescent="0.25">
      <c r="A548" s="9" t="s">
        <v>403</v>
      </c>
      <c r="B548" s="12">
        <v>110367.30591482464</v>
      </c>
      <c r="C548">
        <f>SAFADModel_final_000027[[#This Row],[Whole Building:Facility Total Electric Demand Power '[W'](Hourly) ]]/1000</f>
        <v>110.36730591482464</v>
      </c>
    </row>
    <row r="549" spans="1:3" x14ac:dyDescent="0.25">
      <c r="A549" s="9" t="s">
        <v>404</v>
      </c>
      <c r="B549" s="12">
        <v>62203.416017281881</v>
      </c>
      <c r="C549">
        <f>SAFADModel_final_000027[[#This Row],[Whole Building:Facility Total Electric Demand Power '[W'](Hourly) ]]/1000</f>
        <v>62.203416017281882</v>
      </c>
    </row>
    <row r="550" spans="1:3" x14ac:dyDescent="0.25">
      <c r="A550" s="9" t="s">
        <v>405</v>
      </c>
      <c r="B550" s="12">
        <v>12742.22781711843</v>
      </c>
      <c r="C550">
        <f>SAFADModel_final_000027[[#This Row],[Whole Building:Facility Total Electric Demand Power '[W'](Hourly) ]]/1000</f>
        <v>12.74222781711843</v>
      </c>
    </row>
    <row r="551" spans="1:3" x14ac:dyDescent="0.25">
      <c r="A551" s="9" t="s">
        <v>406</v>
      </c>
      <c r="B551" s="12">
        <v>12718.616283638536</v>
      </c>
      <c r="C551">
        <f>SAFADModel_final_000027[[#This Row],[Whole Building:Facility Total Electric Demand Power '[W'](Hourly) ]]/1000</f>
        <v>12.718616283638536</v>
      </c>
    </row>
    <row r="552" spans="1:3" x14ac:dyDescent="0.25">
      <c r="A552" s="9" t="s">
        <v>407</v>
      </c>
      <c r="B552" s="12">
        <v>12700.039783717642</v>
      </c>
      <c r="C552">
        <f>SAFADModel_final_000027[[#This Row],[Whole Building:Facility Total Electric Demand Power '[W'](Hourly) ]]/1000</f>
        <v>12.700039783717642</v>
      </c>
    </row>
    <row r="553" spans="1:3" x14ac:dyDescent="0.25">
      <c r="A553" s="9" t="s">
        <v>408</v>
      </c>
      <c r="B553" s="12">
        <v>12684.122677630652</v>
      </c>
      <c r="C553">
        <f>SAFADModel_final_000027[[#This Row],[Whole Building:Facility Total Electric Demand Power '[W'](Hourly) ]]/1000</f>
        <v>12.684122677630652</v>
      </c>
    </row>
    <row r="554" spans="1:3" x14ac:dyDescent="0.25">
      <c r="A554" s="9" t="s">
        <v>409</v>
      </c>
      <c r="B554" s="12">
        <v>12666.408570374724</v>
      </c>
      <c r="C554">
        <f>SAFADModel_final_000027[[#This Row],[Whole Building:Facility Total Electric Demand Power '[W'](Hourly) ]]/1000</f>
        <v>12.666408570374724</v>
      </c>
    </row>
    <row r="555" spans="1:3" x14ac:dyDescent="0.25">
      <c r="A555" s="9" t="s">
        <v>410</v>
      </c>
      <c r="B555" s="12">
        <v>12645.406515055642</v>
      </c>
      <c r="C555">
        <f>SAFADModel_final_000027[[#This Row],[Whole Building:Facility Total Electric Demand Power '[W'](Hourly) ]]/1000</f>
        <v>12.645406515055642</v>
      </c>
    </row>
    <row r="556" spans="1:3" x14ac:dyDescent="0.25">
      <c r="A556" s="9" t="s">
        <v>411</v>
      </c>
      <c r="B556" s="12">
        <v>12616.79367083266</v>
      </c>
      <c r="C556">
        <f>SAFADModel_final_000027[[#This Row],[Whole Building:Facility Total Electric Demand Power '[W'](Hourly) ]]/1000</f>
        <v>12.61679367083266</v>
      </c>
    </row>
    <row r="557" spans="1:3" x14ac:dyDescent="0.25">
      <c r="A557" s="9" t="s">
        <v>412</v>
      </c>
      <c r="B557" s="12">
        <v>12577.703972030982</v>
      </c>
      <c r="C557">
        <f>SAFADModel_final_000027[[#This Row],[Whole Building:Facility Total Electric Demand Power '[W'](Hourly) ]]/1000</f>
        <v>12.577703972030982</v>
      </c>
    </row>
    <row r="558" spans="1:3" x14ac:dyDescent="0.25">
      <c r="A558" s="9" t="s">
        <v>413</v>
      </c>
      <c r="B558" s="12">
        <v>12532.808445874345</v>
      </c>
      <c r="C558">
        <f>SAFADModel_final_000027[[#This Row],[Whole Building:Facility Total Electric Demand Power '[W'](Hourly) ]]/1000</f>
        <v>12.532808445874345</v>
      </c>
    </row>
    <row r="559" spans="1:3" x14ac:dyDescent="0.25">
      <c r="A559" s="9" t="s">
        <v>414</v>
      </c>
      <c r="B559" s="12">
        <v>12552.016178683973</v>
      </c>
      <c r="C559">
        <f>SAFADModel_final_000027[[#This Row],[Whole Building:Facility Total Electric Demand Power '[W'](Hourly) ]]/1000</f>
        <v>12.552016178683973</v>
      </c>
    </row>
    <row r="560" spans="1:3" x14ac:dyDescent="0.25">
      <c r="A560" s="9" t="s">
        <v>415</v>
      </c>
      <c r="B560" s="12">
        <v>12669.938945166716</v>
      </c>
      <c r="C560">
        <f>SAFADModel_final_000027[[#This Row],[Whole Building:Facility Total Electric Demand Power '[W'](Hourly) ]]/1000</f>
        <v>12.669938945166717</v>
      </c>
    </row>
    <row r="561" spans="1:3" x14ac:dyDescent="0.25">
      <c r="A561" s="9" t="s">
        <v>416</v>
      </c>
      <c r="B561" s="12">
        <v>38956.587742918047</v>
      </c>
      <c r="C561">
        <f>SAFADModel_final_000027[[#This Row],[Whole Building:Facility Total Electric Demand Power '[W'](Hourly) ]]/1000</f>
        <v>38.956587742918046</v>
      </c>
    </row>
    <row r="562" spans="1:3" x14ac:dyDescent="0.25">
      <c r="A562" s="9" t="s">
        <v>417</v>
      </c>
      <c r="B562" s="12">
        <v>123046.07192745217</v>
      </c>
      <c r="C562">
        <f>SAFADModel_final_000027[[#This Row],[Whole Building:Facility Total Electric Demand Power '[W'](Hourly) ]]/1000</f>
        <v>123.04607192745218</v>
      </c>
    </row>
    <row r="563" spans="1:3" x14ac:dyDescent="0.25">
      <c r="A563" s="9" t="s">
        <v>418</v>
      </c>
      <c r="B563" s="12">
        <v>190861.08942842236</v>
      </c>
      <c r="C563">
        <f>SAFADModel_final_000027[[#This Row],[Whole Building:Facility Total Electric Demand Power '[W'](Hourly) ]]/1000</f>
        <v>190.86108942842236</v>
      </c>
    </row>
    <row r="564" spans="1:3" x14ac:dyDescent="0.25">
      <c r="A564" s="9" t="s">
        <v>419</v>
      </c>
      <c r="B564" s="12">
        <v>235346.10327047677</v>
      </c>
      <c r="C564">
        <f>SAFADModel_final_000027[[#This Row],[Whole Building:Facility Total Electric Demand Power '[W'](Hourly) ]]/1000</f>
        <v>235.34610327047676</v>
      </c>
    </row>
    <row r="565" spans="1:3" x14ac:dyDescent="0.25">
      <c r="A565" s="9" t="s">
        <v>420</v>
      </c>
      <c r="B565" s="12">
        <v>285771.91754869098</v>
      </c>
      <c r="C565">
        <f>SAFADModel_final_000027[[#This Row],[Whole Building:Facility Total Electric Demand Power '[W'](Hourly) ]]/1000</f>
        <v>285.77191754869096</v>
      </c>
    </row>
    <row r="566" spans="1:3" x14ac:dyDescent="0.25">
      <c r="A566" s="9" t="s">
        <v>421</v>
      </c>
      <c r="B566" s="12">
        <v>290045.31050475797</v>
      </c>
      <c r="C566">
        <f>SAFADModel_final_000027[[#This Row],[Whole Building:Facility Total Electric Demand Power '[W'](Hourly) ]]/1000</f>
        <v>290.04531050475799</v>
      </c>
    </row>
    <row r="567" spans="1:3" x14ac:dyDescent="0.25">
      <c r="A567" s="9" t="s">
        <v>422</v>
      </c>
      <c r="B567" s="12">
        <v>280187.86391285935</v>
      </c>
      <c r="C567">
        <f>SAFADModel_final_000027[[#This Row],[Whole Building:Facility Total Electric Demand Power '[W'](Hourly) ]]/1000</f>
        <v>280.18786391285937</v>
      </c>
    </row>
    <row r="568" spans="1:3" x14ac:dyDescent="0.25">
      <c r="A568" s="9" t="s">
        <v>423</v>
      </c>
      <c r="B568" s="12">
        <v>286710.30038790108</v>
      </c>
      <c r="C568">
        <f>SAFADModel_final_000027[[#This Row],[Whole Building:Facility Total Electric Demand Power '[W'](Hourly) ]]/1000</f>
        <v>286.7103003879011</v>
      </c>
    </row>
    <row r="569" spans="1:3" x14ac:dyDescent="0.25">
      <c r="A569" s="9" t="s">
        <v>424</v>
      </c>
      <c r="B569" s="12">
        <v>251619.82461920264</v>
      </c>
      <c r="C569">
        <f>SAFADModel_final_000027[[#This Row],[Whole Building:Facility Total Electric Demand Power '[W'](Hourly) ]]/1000</f>
        <v>251.61982461920263</v>
      </c>
    </row>
    <row r="570" spans="1:3" x14ac:dyDescent="0.25">
      <c r="A570" s="9" t="s">
        <v>425</v>
      </c>
      <c r="B570" s="12">
        <v>132573.82612212934</v>
      </c>
      <c r="C570">
        <f>SAFADModel_final_000027[[#This Row],[Whole Building:Facility Total Electric Demand Power '[W'](Hourly) ]]/1000</f>
        <v>132.57382612212933</v>
      </c>
    </row>
    <row r="571" spans="1:3" x14ac:dyDescent="0.25">
      <c r="A571" s="9" t="s">
        <v>426</v>
      </c>
      <c r="B571" s="12">
        <v>79815.732263336831</v>
      </c>
      <c r="C571">
        <f>SAFADModel_final_000027[[#This Row],[Whole Building:Facility Total Electric Demand Power '[W'](Hourly) ]]/1000</f>
        <v>79.815732263336827</v>
      </c>
    </row>
    <row r="572" spans="1:3" x14ac:dyDescent="0.25">
      <c r="A572" s="9" t="s">
        <v>427</v>
      </c>
      <c r="B572" s="12">
        <v>35688.99984255038</v>
      </c>
      <c r="C572">
        <f>SAFADModel_final_000027[[#This Row],[Whole Building:Facility Total Electric Demand Power '[W'](Hourly) ]]/1000</f>
        <v>35.68899984255038</v>
      </c>
    </row>
    <row r="573" spans="1:3" x14ac:dyDescent="0.25">
      <c r="A573" s="9" t="s">
        <v>428</v>
      </c>
      <c r="B573" s="12">
        <v>13621.900986046321</v>
      </c>
      <c r="C573">
        <f>SAFADModel_final_000027[[#This Row],[Whole Building:Facility Total Electric Demand Power '[W'](Hourly) ]]/1000</f>
        <v>13.62190098604632</v>
      </c>
    </row>
    <row r="574" spans="1:3" x14ac:dyDescent="0.25">
      <c r="A574" s="9" t="s">
        <v>429</v>
      </c>
      <c r="B574" s="12">
        <v>13182.573881635719</v>
      </c>
      <c r="C574">
        <f>SAFADModel_final_000027[[#This Row],[Whole Building:Facility Total Electric Demand Power '[W'](Hourly) ]]/1000</f>
        <v>13.182573881635719</v>
      </c>
    </row>
    <row r="575" spans="1:3" x14ac:dyDescent="0.25">
      <c r="A575" s="9" t="s">
        <v>430</v>
      </c>
      <c r="B575" s="12">
        <v>12745.113177194178</v>
      </c>
      <c r="C575">
        <f>SAFADModel_final_000027[[#This Row],[Whole Building:Facility Total Electric Demand Power '[W'](Hourly) ]]/1000</f>
        <v>12.745113177194177</v>
      </c>
    </row>
    <row r="576" spans="1:3" x14ac:dyDescent="0.25">
      <c r="A576" s="9" t="s">
        <v>431</v>
      </c>
      <c r="B576" s="12">
        <v>12720.369385014106</v>
      </c>
      <c r="C576">
        <f>SAFADModel_final_000027[[#This Row],[Whole Building:Facility Total Electric Demand Power '[W'](Hourly) ]]/1000</f>
        <v>12.720369385014106</v>
      </c>
    </row>
    <row r="577" spans="1:3" x14ac:dyDescent="0.25">
      <c r="A577" s="9" t="s">
        <v>432</v>
      </c>
      <c r="B577" s="12">
        <v>12696.871742909107</v>
      </c>
      <c r="C577">
        <f>SAFADModel_final_000027[[#This Row],[Whole Building:Facility Total Electric Demand Power '[W'](Hourly) ]]/1000</f>
        <v>12.696871742909106</v>
      </c>
    </row>
    <row r="578" spans="1:3" x14ac:dyDescent="0.25">
      <c r="A578" s="9" t="s">
        <v>433</v>
      </c>
      <c r="B578" s="12">
        <v>12673.349414242664</v>
      </c>
      <c r="C578">
        <f>SAFADModel_final_000027[[#This Row],[Whole Building:Facility Total Electric Demand Power '[W'](Hourly) ]]/1000</f>
        <v>12.673349414242665</v>
      </c>
    </row>
    <row r="579" spans="1:3" x14ac:dyDescent="0.25">
      <c r="A579" s="9" t="s">
        <v>434</v>
      </c>
      <c r="B579" s="12">
        <v>12659.880833846748</v>
      </c>
      <c r="C579">
        <f>SAFADModel_final_000027[[#This Row],[Whole Building:Facility Total Electric Demand Power '[W'](Hourly) ]]/1000</f>
        <v>12.659880833846747</v>
      </c>
    </row>
    <row r="580" spans="1:3" x14ac:dyDescent="0.25">
      <c r="A580" s="9" t="s">
        <v>435</v>
      </c>
      <c r="B580" s="12">
        <v>12607.634330078872</v>
      </c>
      <c r="C580">
        <f>SAFADModel_final_000027[[#This Row],[Whole Building:Facility Total Electric Demand Power '[W'](Hourly) ]]/1000</f>
        <v>12.607634330078872</v>
      </c>
    </row>
    <row r="581" spans="1:3" x14ac:dyDescent="0.25">
      <c r="A581" s="9" t="s">
        <v>436</v>
      </c>
      <c r="B581" s="12">
        <v>12529.185260479433</v>
      </c>
      <c r="C581">
        <f>SAFADModel_final_000027[[#This Row],[Whole Building:Facility Total Electric Demand Power '[W'](Hourly) ]]/1000</f>
        <v>12.529185260479434</v>
      </c>
    </row>
    <row r="582" spans="1:3" x14ac:dyDescent="0.25">
      <c r="A582" s="9" t="s">
        <v>437</v>
      </c>
      <c r="B582" s="12">
        <v>12449.074302784793</v>
      </c>
      <c r="C582">
        <f>SAFADModel_final_000027[[#This Row],[Whole Building:Facility Total Electric Demand Power '[W'](Hourly) ]]/1000</f>
        <v>12.449074302784792</v>
      </c>
    </row>
    <row r="583" spans="1:3" x14ac:dyDescent="0.25">
      <c r="A583" s="9" t="s">
        <v>438</v>
      </c>
      <c r="B583" s="12">
        <v>12462.91631938856</v>
      </c>
      <c r="C583">
        <f>SAFADModel_final_000027[[#This Row],[Whole Building:Facility Total Electric Demand Power '[W'](Hourly) ]]/1000</f>
        <v>12.46291631938856</v>
      </c>
    </row>
    <row r="584" spans="1:3" x14ac:dyDescent="0.25">
      <c r="A584" s="9" t="s">
        <v>439</v>
      </c>
      <c r="B584" s="12">
        <v>12637.80443912414</v>
      </c>
      <c r="C584">
        <f>SAFADModel_final_000027[[#This Row],[Whole Building:Facility Total Electric Demand Power '[W'](Hourly) ]]/1000</f>
        <v>12.637804439124141</v>
      </c>
    </row>
    <row r="585" spans="1:3" x14ac:dyDescent="0.25">
      <c r="A585" s="9" t="s">
        <v>440</v>
      </c>
      <c r="B585" s="12">
        <v>35922.881950111492</v>
      </c>
      <c r="C585">
        <f>SAFADModel_final_000027[[#This Row],[Whole Building:Facility Total Electric Demand Power '[W'](Hourly) ]]/1000</f>
        <v>35.922881950111496</v>
      </c>
    </row>
    <row r="586" spans="1:3" x14ac:dyDescent="0.25">
      <c r="A586" s="9" t="s">
        <v>441</v>
      </c>
      <c r="B586" s="12">
        <v>185076.80031263028</v>
      </c>
      <c r="C586">
        <f>SAFADModel_final_000027[[#This Row],[Whole Building:Facility Total Electric Demand Power '[W'](Hourly) ]]/1000</f>
        <v>185.07680031263027</v>
      </c>
    </row>
    <row r="587" spans="1:3" x14ac:dyDescent="0.25">
      <c r="A587" s="9" t="s">
        <v>442</v>
      </c>
      <c r="B587" s="12">
        <v>239803.21809253926</v>
      </c>
      <c r="C587">
        <f>SAFADModel_final_000027[[#This Row],[Whole Building:Facility Total Electric Demand Power '[W'](Hourly) ]]/1000</f>
        <v>239.80321809253925</v>
      </c>
    </row>
    <row r="588" spans="1:3" x14ac:dyDescent="0.25">
      <c r="A588" s="9" t="s">
        <v>443</v>
      </c>
      <c r="B588" s="12">
        <v>264028.28433120914</v>
      </c>
      <c r="C588">
        <f>SAFADModel_final_000027[[#This Row],[Whole Building:Facility Total Electric Demand Power '[W'](Hourly) ]]/1000</f>
        <v>264.02828433120914</v>
      </c>
    </row>
    <row r="589" spans="1:3" x14ac:dyDescent="0.25">
      <c r="A589" s="9" t="s">
        <v>444</v>
      </c>
      <c r="B589" s="12">
        <v>264805.55690567096</v>
      </c>
      <c r="C589">
        <f>SAFADModel_final_000027[[#This Row],[Whole Building:Facility Total Electric Demand Power '[W'](Hourly) ]]/1000</f>
        <v>264.80555690567098</v>
      </c>
    </row>
    <row r="590" spans="1:3" x14ac:dyDescent="0.25">
      <c r="A590" s="9" t="s">
        <v>445</v>
      </c>
      <c r="B590" s="12">
        <v>268626.87429519766</v>
      </c>
      <c r="C590">
        <f>SAFADModel_final_000027[[#This Row],[Whole Building:Facility Total Electric Demand Power '[W'](Hourly) ]]/1000</f>
        <v>268.62687429519764</v>
      </c>
    </row>
    <row r="591" spans="1:3" x14ac:dyDescent="0.25">
      <c r="A591" s="9" t="s">
        <v>446</v>
      </c>
      <c r="B591" s="12">
        <v>288341.42331562168</v>
      </c>
      <c r="C591">
        <f>SAFADModel_final_000027[[#This Row],[Whole Building:Facility Total Electric Demand Power '[W'](Hourly) ]]/1000</f>
        <v>288.34142331562168</v>
      </c>
    </row>
    <row r="592" spans="1:3" x14ac:dyDescent="0.25">
      <c r="A592" s="9" t="s">
        <v>447</v>
      </c>
      <c r="B592" s="12">
        <v>300280.89406236046</v>
      </c>
      <c r="C592">
        <f>SAFADModel_final_000027[[#This Row],[Whole Building:Facility Total Electric Demand Power '[W'](Hourly) ]]/1000</f>
        <v>300.28089406236046</v>
      </c>
    </row>
    <row r="593" spans="1:3" x14ac:dyDescent="0.25">
      <c r="A593" s="9" t="s">
        <v>448</v>
      </c>
      <c r="B593" s="12">
        <v>295851.78126530699</v>
      </c>
      <c r="C593">
        <f>SAFADModel_final_000027[[#This Row],[Whole Building:Facility Total Electric Demand Power '[W'](Hourly) ]]/1000</f>
        <v>295.85178126530701</v>
      </c>
    </row>
    <row r="594" spans="1:3" x14ac:dyDescent="0.25">
      <c r="A594" s="9" t="s">
        <v>449</v>
      </c>
      <c r="B594" s="12">
        <v>271172.78623379307</v>
      </c>
      <c r="C594">
        <f>SAFADModel_final_000027[[#This Row],[Whole Building:Facility Total Electric Demand Power '[W'](Hourly) ]]/1000</f>
        <v>271.17278623379309</v>
      </c>
    </row>
    <row r="595" spans="1:3" x14ac:dyDescent="0.25">
      <c r="A595" s="9" t="s">
        <v>450</v>
      </c>
      <c r="B595" s="12">
        <v>128533.6813267157</v>
      </c>
      <c r="C595">
        <f>SAFADModel_final_000027[[#This Row],[Whole Building:Facility Total Electric Demand Power '[W'](Hourly) ]]/1000</f>
        <v>128.53368132671571</v>
      </c>
    </row>
    <row r="596" spans="1:3" x14ac:dyDescent="0.25">
      <c r="A596" s="9" t="s">
        <v>451</v>
      </c>
      <c r="B596" s="12">
        <v>92079.188877959969</v>
      </c>
      <c r="C596">
        <f>SAFADModel_final_000027[[#This Row],[Whole Building:Facility Total Electric Demand Power '[W'](Hourly) ]]/1000</f>
        <v>92.079188877959965</v>
      </c>
    </row>
    <row r="597" spans="1:3" x14ac:dyDescent="0.25">
      <c r="A597" s="9" t="s">
        <v>452</v>
      </c>
      <c r="B597" s="12">
        <v>66253.922042925944</v>
      </c>
      <c r="C597">
        <f>SAFADModel_final_000027[[#This Row],[Whole Building:Facility Total Electric Demand Power '[W'](Hourly) ]]/1000</f>
        <v>66.25392204292595</v>
      </c>
    </row>
    <row r="598" spans="1:3" x14ac:dyDescent="0.25">
      <c r="A598" s="9" t="s">
        <v>453</v>
      </c>
      <c r="B598" s="12">
        <v>12789.149390118522</v>
      </c>
      <c r="C598">
        <f>SAFADModel_final_000027[[#This Row],[Whole Building:Facility Total Electric Demand Power '[W'](Hourly) ]]/1000</f>
        <v>12.789149390118522</v>
      </c>
    </row>
    <row r="599" spans="1:3" x14ac:dyDescent="0.25">
      <c r="A599" s="9" t="s">
        <v>454</v>
      </c>
      <c r="B599" s="12">
        <v>12769.430460155389</v>
      </c>
      <c r="C599">
        <f>SAFADModel_final_000027[[#This Row],[Whole Building:Facility Total Electric Demand Power '[W'](Hourly) ]]/1000</f>
        <v>12.769430460155389</v>
      </c>
    </row>
    <row r="600" spans="1:3" x14ac:dyDescent="0.25">
      <c r="A600" s="9" t="s">
        <v>455</v>
      </c>
      <c r="B600" s="12">
        <v>12753.98525052603</v>
      </c>
      <c r="C600">
        <f>SAFADModel_final_000027[[#This Row],[Whole Building:Facility Total Electric Demand Power '[W'](Hourly) ]]/1000</f>
        <v>12.75398525052603</v>
      </c>
    </row>
    <row r="601" spans="1:3" x14ac:dyDescent="0.25">
      <c r="A601" s="9" t="s">
        <v>456</v>
      </c>
      <c r="B601" s="12">
        <v>12735.56465084684</v>
      </c>
      <c r="C601">
        <f>SAFADModel_final_000027[[#This Row],[Whole Building:Facility Total Electric Demand Power '[W'](Hourly) ]]/1000</f>
        <v>12.73556465084684</v>
      </c>
    </row>
    <row r="602" spans="1:3" x14ac:dyDescent="0.25">
      <c r="A602" s="9" t="s">
        <v>457</v>
      </c>
      <c r="B602" s="12">
        <v>12719.655302112011</v>
      </c>
      <c r="C602">
        <f>SAFADModel_final_000027[[#This Row],[Whole Building:Facility Total Electric Demand Power '[W'](Hourly) ]]/1000</f>
        <v>12.719655302112011</v>
      </c>
    </row>
    <row r="603" spans="1:3" x14ac:dyDescent="0.25">
      <c r="A603" s="9" t="s">
        <v>458</v>
      </c>
      <c r="B603" s="12">
        <v>12697.27174569972</v>
      </c>
      <c r="C603">
        <f>SAFADModel_final_000027[[#This Row],[Whole Building:Facility Total Electric Demand Power '[W'](Hourly) ]]/1000</f>
        <v>12.69727174569972</v>
      </c>
    </row>
    <row r="604" spans="1:3" x14ac:dyDescent="0.25">
      <c r="A604" s="9" t="s">
        <v>459</v>
      </c>
      <c r="B604" s="12">
        <v>12652.960770313905</v>
      </c>
      <c r="C604">
        <f>SAFADModel_final_000027[[#This Row],[Whole Building:Facility Total Electric Demand Power '[W'](Hourly) ]]/1000</f>
        <v>12.652960770313905</v>
      </c>
    </row>
    <row r="605" spans="1:3" x14ac:dyDescent="0.25">
      <c r="A605" s="9" t="s">
        <v>460</v>
      </c>
      <c r="B605" s="12">
        <v>12597.462236200481</v>
      </c>
      <c r="C605">
        <f>SAFADModel_final_000027[[#This Row],[Whole Building:Facility Total Electric Demand Power '[W'](Hourly) ]]/1000</f>
        <v>12.597462236200482</v>
      </c>
    </row>
    <row r="606" spans="1:3" x14ac:dyDescent="0.25">
      <c r="A606" s="9" t="s">
        <v>461</v>
      </c>
      <c r="B606" s="12">
        <v>12554.103542250523</v>
      </c>
      <c r="C606">
        <f>SAFADModel_final_000027[[#This Row],[Whole Building:Facility Total Electric Demand Power '[W'](Hourly) ]]/1000</f>
        <v>12.554103542250523</v>
      </c>
    </row>
    <row r="607" spans="1:3" x14ac:dyDescent="0.25">
      <c r="A607" s="9" t="s">
        <v>462</v>
      </c>
      <c r="B607" s="12">
        <v>12552.539846348474</v>
      </c>
      <c r="C607">
        <f>SAFADModel_final_000027[[#This Row],[Whole Building:Facility Total Electric Demand Power '[W'](Hourly) ]]/1000</f>
        <v>12.552539846348475</v>
      </c>
    </row>
    <row r="608" spans="1:3" x14ac:dyDescent="0.25">
      <c r="A608" s="9" t="s">
        <v>463</v>
      </c>
      <c r="B608" s="12">
        <v>12635.524406390929</v>
      </c>
      <c r="C608">
        <f>SAFADModel_final_000027[[#This Row],[Whole Building:Facility Total Electric Demand Power '[W'](Hourly) ]]/1000</f>
        <v>12.635524406390928</v>
      </c>
    </row>
    <row r="609" spans="1:3" x14ac:dyDescent="0.25">
      <c r="A609" s="9" t="s">
        <v>464</v>
      </c>
      <c r="B609" s="12">
        <v>43814.496539286229</v>
      </c>
      <c r="C609">
        <f>SAFADModel_final_000027[[#This Row],[Whole Building:Facility Total Electric Demand Power '[W'](Hourly) ]]/1000</f>
        <v>43.814496539286232</v>
      </c>
    </row>
    <row r="610" spans="1:3" x14ac:dyDescent="0.25">
      <c r="A610" s="9" t="s">
        <v>465</v>
      </c>
      <c r="B610" s="12">
        <v>147100.67288620202</v>
      </c>
      <c r="C610">
        <f>SAFADModel_final_000027[[#This Row],[Whole Building:Facility Total Electric Demand Power '[W'](Hourly) ]]/1000</f>
        <v>147.10067288620203</v>
      </c>
    </row>
    <row r="611" spans="1:3" x14ac:dyDescent="0.25">
      <c r="A611" s="9" t="s">
        <v>466</v>
      </c>
      <c r="B611" s="12">
        <v>242602.69771205165</v>
      </c>
      <c r="C611">
        <f>SAFADModel_final_000027[[#This Row],[Whole Building:Facility Total Electric Demand Power '[W'](Hourly) ]]/1000</f>
        <v>242.60269771205165</v>
      </c>
    </row>
    <row r="612" spans="1:3" x14ac:dyDescent="0.25">
      <c r="A612" s="9" t="s">
        <v>467</v>
      </c>
      <c r="B612" s="12">
        <v>248898.36678352181</v>
      </c>
      <c r="C612">
        <f>SAFADModel_final_000027[[#This Row],[Whole Building:Facility Total Electric Demand Power '[W'](Hourly) ]]/1000</f>
        <v>248.89836678352179</v>
      </c>
    </row>
    <row r="613" spans="1:3" x14ac:dyDescent="0.25">
      <c r="A613" s="9" t="s">
        <v>468</v>
      </c>
      <c r="B613" s="12">
        <v>257826.65476378906</v>
      </c>
      <c r="C613">
        <f>SAFADModel_final_000027[[#This Row],[Whole Building:Facility Total Electric Demand Power '[W'](Hourly) ]]/1000</f>
        <v>257.82665476378907</v>
      </c>
    </row>
    <row r="614" spans="1:3" x14ac:dyDescent="0.25">
      <c r="A614" s="9" t="s">
        <v>469</v>
      </c>
      <c r="B614" s="12">
        <v>269306.7465834727</v>
      </c>
      <c r="C614">
        <f>SAFADModel_final_000027[[#This Row],[Whole Building:Facility Total Electric Demand Power '[W'](Hourly) ]]/1000</f>
        <v>269.30674658347272</v>
      </c>
    </row>
    <row r="615" spans="1:3" x14ac:dyDescent="0.25">
      <c r="A615" s="9" t="s">
        <v>470</v>
      </c>
      <c r="B615" s="12">
        <v>275987.72120357997</v>
      </c>
      <c r="C615">
        <f>SAFADModel_final_000027[[#This Row],[Whole Building:Facility Total Electric Demand Power '[W'](Hourly) ]]/1000</f>
        <v>275.98772120357995</v>
      </c>
    </row>
    <row r="616" spans="1:3" x14ac:dyDescent="0.25">
      <c r="A616" s="9" t="s">
        <v>471</v>
      </c>
      <c r="B616" s="12">
        <v>264418.56374957896</v>
      </c>
      <c r="C616">
        <f>SAFADModel_final_000027[[#This Row],[Whole Building:Facility Total Electric Demand Power '[W'](Hourly) ]]/1000</f>
        <v>264.41856374957894</v>
      </c>
    </row>
    <row r="617" spans="1:3" x14ac:dyDescent="0.25">
      <c r="A617" s="9" t="s">
        <v>472</v>
      </c>
      <c r="B617" s="12">
        <v>228551.34953493168</v>
      </c>
      <c r="C617">
        <f>SAFADModel_final_000027[[#This Row],[Whole Building:Facility Total Electric Demand Power '[W'](Hourly) ]]/1000</f>
        <v>228.55134953493169</v>
      </c>
    </row>
    <row r="618" spans="1:3" x14ac:dyDescent="0.25">
      <c r="A618" s="9" t="s">
        <v>473</v>
      </c>
      <c r="B618" s="12">
        <v>203276.02331356754</v>
      </c>
      <c r="C618">
        <f>SAFADModel_final_000027[[#This Row],[Whole Building:Facility Total Electric Demand Power '[W'](Hourly) ]]/1000</f>
        <v>203.27602331356755</v>
      </c>
    </row>
    <row r="619" spans="1:3" x14ac:dyDescent="0.25">
      <c r="A619" s="9" t="s">
        <v>474</v>
      </c>
      <c r="B619" s="12">
        <v>81549.09013760394</v>
      </c>
      <c r="C619">
        <f>SAFADModel_final_000027[[#This Row],[Whole Building:Facility Total Electric Demand Power '[W'](Hourly) ]]/1000</f>
        <v>81.54909013760394</v>
      </c>
    </row>
    <row r="620" spans="1:3" x14ac:dyDescent="0.25">
      <c r="A620" s="9" t="s">
        <v>475</v>
      </c>
      <c r="B620" s="12">
        <v>42071.264162478292</v>
      </c>
      <c r="C620">
        <f>SAFADModel_final_000027[[#This Row],[Whole Building:Facility Total Electric Demand Power '[W'](Hourly) ]]/1000</f>
        <v>42.071264162478293</v>
      </c>
    </row>
    <row r="621" spans="1:3" x14ac:dyDescent="0.25">
      <c r="A621" s="9" t="s">
        <v>476</v>
      </c>
      <c r="B621" s="12">
        <v>25795.898065222951</v>
      </c>
      <c r="C621">
        <f>SAFADModel_final_000027[[#This Row],[Whole Building:Facility Total Electric Demand Power '[W'](Hourly) ]]/1000</f>
        <v>25.79589806522295</v>
      </c>
    </row>
    <row r="622" spans="1:3" x14ac:dyDescent="0.25">
      <c r="A622" s="9" t="s">
        <v>477</v>
      </c>
      <c r="B622" s="12">
        <v>19222.45386647329</v>
      </c>
      <c r="C622">
        <f>SAFADModel_final_000027[[#This Row],[Whole Building:Facility Total Electric Demand Power '[W'](Hourly) ]]/1000</f>
        <v>19.222453866473291</v>
      </c>
    </row>
    <row r="623" spans="1:3" x14ac:dyDescent="0.25">
      <c r="A623" s="9" t="s">
        <v>478</v>
      </c>
      <c r="B623" s="12">
        <v>12728.171236419012</v>
      </c>
      <c r="C623">
        <f>SAFADModel_final_000027[[#This Row],[Whole Building:Facility Total Electric Demand Power '[W'](Hourly) ]]/1000</f>
        <v>12.728171236419012</v>
      </c>
    </row>
    <row r="624" spans="1:3" x14ac:dyDescent="0.25">
      <c r="A624" s="9" t="s">
        <v>479</v>
      </c>
      <c r="B624" s="12">
        <v>12753.178877687389</v>
      </c>
      <c r="C624">
        <f>SAFADModel_final_000027[[#This Row],[Whole Building:Facility Total Electric Demand Power '[W'](Hourly) ]]/1000</f>
        <v>12.75317887768739</v>
      </c>
    </row>
    <row r="625" spans="1:3" x14ac:dyDescent="0.25">
      <c r="A625" s="9" t="s">
        <v>480</v>
      </c>
      <c r="B625" s="12">
        <v>12744.62857043417</v>
      </c>
      <c r="C625">
        <f>SAFADModel_final_000027[[#This Row],[Whole Building:Facility Total Electric Demand Power '[W'](Hourly) ]]/1000</f>
        <v>12.74462857043417</v>
      </c>
    </row>
    <row r="626" spans="1:3" x14ac:dyDescent="0.25">
      <c r="A626" s="9" t="s">
        <v>677</v>
      </c>
      <c r="B626" s="12">
        <v>12735.875788054413</v>
      </c>
      <c r="C626">
        <f>SAFADModel_final_000027[[#This Row],[Whole Building:Facility Total Electric Demand Power '[W'](Hourly) ]]/1000</f>
        <v>12.735875788054413</v>
      </c>
    </row>
    <row r="627" spans="1:3" x14ac:dyDescent="0.25">
      <c r="A627" s="9" t="s">
        <v>678</v>
      </c>
      <c r="B627" s="12">
        <v>12723.98664668618</v>
      </c>
      <c r="C627">
        <f>SAFADModel_final_000027[[#This Row],[Whole Building:Facility Total Electric Demand Power '[W'](Hourly) ]]/1000</f>
        <v>12.72398664668618</v>
      </c>
    </row>
    <row r="628" spans="1:3" x14ac:dyDescent="0.25">
      <c r="A628" s="9" t="s">
        <v>679</v>
      </c>
      <c r="B628" s="12">
        <v>12691.941486755321</v>
      </c>
      <c r="C628">
        <f>SAFADModel_final_000027[[#This Row],[Whole Building:Facility Total Electric Demand Power '[W'](Hourly) ]]/1000</f>
        <v>12.69194148675532</v>
      </c>
    </row>
    <row r="629" spans="1:3" x14ac:dyDescent="0.25">
      <c r="A629" s="9" t="s">
        <v>680</v>
      </c>
      <c r="B629" s="12">
        <v>12634.909916772713</v>
      </c>
      <c r="C629">
        <f>SAFADModel_final_000027[[#This Row],[Whole Building:Facility Total Electric Demand Power '[W'](Hourly) ]]/1000</f>
        <v>12.634909916772713</v>
      </c>
    </row>
    <row r="630" spans="1:3" x14ac:dyDescent="0.25">
      <c r="A630" s="9" t="s">
        <v>681</v>
      </c>
      <c r="B630" s="12">
        <v>12551.655812855681</v>
      </c>
      <c r="C630">
        <f>SAFADModel_final_000027[[#This Row],[Whole Building:Facility Total Electric Demand Power '[W'](Hourly) ]]/1000</f>
        <v>12.551655812855682</v>
      </c>
    </row>
    <row r="631" spans="1:3" x14ac:dyDescent="0.25">
      <c r="A631" s="9" t="s">
        <v>682</v>
      </c>
      <c r="B631" s="12">
        <v>12504.541064943829</v>
      </c>
      <c r="C631">
        <f>SAFADModel_final_000027[[#This Row],[Whole Building:Facility Total Electric Demand Power '[W'](Hourly) ]]/1000</f>
        <v>12.50454106494383</v>
      </c>
    </row>
    <row r="632" spans="1:3" x14ac:dyDescent="0.25">
      <c r="A632" s="9" t="s">
        <v>683</v>
      </c>
      <c r="B632" s="12">
        <v>12567.573935883813</v>
      </c>
      <c r="C632">
        <f>SAFADModel_final_000027[[#This Row],[Whole Building:Facility Total Electric Demand Power '[W'](Hourly) ]]/1000</f>
        <v>12.567573935883813</v>
      </c>
    </row>
    <row r="633" spans="1:3" x14ac:dyDescent="0.25">
      <c r="A633" s="9" t="s">
        <v>684</v>
      </c>
      <c r="B633" s="12">
        <v>12683.748861830614</v>
      </c>
      <c r="C633">
        <f>SAFADModel_final_000027[[#This Row],[Whole Building:Facility Total Electric Demand Power '[W'](Hourly) ]]/1000</f>
        <v>12.683748861830614</v>
      </c>
    </row>
    <row r="634" spans="1:3" x14ac:dyDescent="0.25">
      <c r="A634" s="9" t="s">
        <v>685</v>
      </c>
      <c r="B634" s="12">
        <v>48978.393099250032</v>
      </c>
      <c r="C634">
        <f>SAFADModel_final_000027[[#This Row],[Whole Building:Facility Total Electric Demand Power '[W'](Hourly) ]]/1000</f>
        <v>48.978393099250034</v>
      </c>
    </row>
    <row r="635" spans="1:3" x14ac:dyDescent="0.25">
      <c r="A635" s="9" t="s">
        <v>686</v>
      </c>
      <c r="B635" s="12">
        <v>88343.933692316365</v>
      </c>
      <c r="C635">
        <f>SAFADModel_final_000027[[#This Row],[Whole Building:Facility Total Electric Demand Power '[W'](Hourly) ]]/1000</f>
        <v>88.343933692316369</v>
      </c>
    </row>
    <row r="636" spans="1:3" x14ac:dyDescent="0.25">
      <c r="A636" s="9" t="s">
        <v>687</v>
      </c>
      <c r="B636" s="12">
        <v>122253.00754001463</v>
      </c>
      <c r="C636">
        <f>SAFADModel_final_000027[[#This Row],[Whole Building:Facility Total Electric Demand Power '[W'](Hourly) ]]/1000</f>
        <v>122.25300754001464</v>
      </c>
    </row>
    <row r="637" spans="1:3" x14ac:dyDescent="0.25">
      <c r="A637" s="9" t="s">
        <v>688</v>
      </c>
      <c r="B637" s="12">
        <v>130503.68019808148</v>
      </c>
      <c r="C637">
        <f>SAFADModel_final_000027[[#This Row],[Whole Building:Facility Total Electric Demand Power '[W'](Hourly) ]]/1000</f>
        <v>130.50368019808147</v>
      </c>
    </row>
    <row r="638" spans="1:3" x14ac:dyDescent="0.25">
      <c r="A638" s="9" t="s">
        <v>689</v>
      </c>
      <c r="B638" s="12">
        <v>118514.76730403719</v>
      </c>
      <c r="C638">
        <f>SAFADModel_final_000027[[#This Row],[Whole Building:Facility Total Electric Demand Power '[W'](Hourly) ]]/1000</f>
        <v>118.51476730403719</v>
      </c>
    </row>
    <row r="639" spans="1:3" x14ac:dyDescent="0.25">
      <c r="A639" s="9" t="s">
        <v>690</v>
      </c>
      <c r="B639" s="12">
        <v>107468.34736316164</v>
      </c>
      <c r="C639">
        <f>SAFADModel_final_000027[[#This Row],[Whole Building:Facility Total Electric Demand Power '[W'](Hourly) ]]/1000</f>
        <v>107.46834736316164</v>
      </c>
    </row>
    <row r="640" spans="1:3" x14ac:dyDescent="0.25">
      <c r="A640" s="9" t="s">
        <v>691</v>
      </c>
      <c r="B640" s="12">
        <v>102332.25325653989</v>
      </c>
      <c r="C640">
        <f>SAFADModel_final_000027[[#This Row],[Whole Building:Facility Total Electric Demand Power '[W'](Hourly) ]]/1000</f>
        <v>102.33225325653989</v>
      </c>
    </row>
    <row r="641" spans="1:3" x14ac:dyDescent="0.25">
      <c r="A641" s="9" t="s">
        <v>692</v>
      </c>
      <c r="B641" s="12">
        <v>89454.455049969474</v>
      </c>
      <c r="C641">
        <f>SAFADModel_final_000027[[#This Row],[Whole Building:Facility Total Electric Demand Power '[W'](Hourly) ]]/1000</f>
        <v>89.454455049969468</v>
      </c>
    </row>
    <row r="642" spans="1:3" x14ac:dyDescent="0.25">
      <c r="A642" s="9" t="s">
        <v>693</v>
      </c>
      <c r="B642" s="12">
        <v>73877.375613994256</v>
      </c>
      <c r="C642">
        <f>SAFADModel_final_000027[[#This Row],[Whole Building:Facility Total Electric Demand Power '[W'](Hourly) ]]/1000</f>
        <v>73.877375613994261</v>
      </c>
    </row>
    <row r="643" spans="1:3" x14ac:dyDescent="0.25">
      <c r="A643" s="9" t="s">
        <v>694</v>
      </c>
      <c r="B643" s="12">
        <v>62336.994199997607</v>
      </c>
      <c r="C643">
        <f>SAFADModel_final_000027[[#This Row],[Whole Building:Facility Total Electric Demand Power '[W'](Hourly) ]]/1000</f>
        <v>62.336994199997605</v>
      </c>
    </row>
    <row r="644" spans="1:3" x14ac:dyDescent="0.25">
      <c r="A644" s="9" t="s">
        <v>695</v>
      </c>
      <c r="B644" s="12">
        <v>49427.234939586669</v>
      </c>
      <c r="C644">
        <f>SAFADModel_final_000027[[#This Row],[Whole Building:Facility Total Electric Demand Power '[W'](Hourly) ]]/1000</f>
        <v>49.427234939586668</v>
      </c>
    </row>
    <row r="645" spans="1:3" x14ac:dyDescent="0.25">
      <c r="A645" s="9" t="s">
        <v>696</v>
      </c>
      <c r="B645" s="12">
        <v>28187.525739090957</v>
      </c>
      <c r="C645">
        <f>SAFADModel_final_000027[[#This Row],[Whole Building:Facility Total Electric Demand Power '[W'](Hourly) ]]/1000</f>
        <v>28.187525739090958</v>
      </c>
    </row>
    <row r="646" spans="1:3" x14ac:dyDescent="0.25">
      <c r="A646" s="9" t="s">
        <v>697</v>
      </c>
      <c r="B646" s="12">
        <v>25836.94382199871</v>
      </c>
      <c r="C646">
        <f>SAFADModel_final_000027[[#This Row],[Whole Building:Facility Total Electric Demand Power '[W'](Hourly) ]]/1000</f>
        <v>25.836943821998709</v>
      </c>
    </row>
    <row r="647" spans="1:3" x14ac:dyDescent="0.25">
      <c r="A647" s="9" t="s">
        <v>698</v>
      </c>
      <c r="B647" s="12">
        <v>12798.247921001217</v>
      </c>
      <c r="C647">
        <f>SAFADModel_final_000027[[#This Row],[Whole Building:Facility Total Electric Demand Power '[W'](Hourly) ]]/1000</f>
        <v>12.798247921001217</v>
      </c>
    </row>
    <row r="648" spans="1:3" x14ac:dyDescent="0.25">
      <c r="A648" s="9" t="s">
        <v>699</v>
      </c>
      <c r="B648" s="12">
        <v>12802.290560929761</v>
      </c>
      <c r="C648">
        <f>SAFADModel_final_000027[[#This Row],[Whole Building:Facility Total Electric Demand Power '[W'](Hourly) ]]/1000</f>
        <v>12.802290560929761</v>
      </c>
    </row>
    <row r="649" spans="1:3" x14ac:dyDescent="0.25">
      <c r="A649" s="9" t="s">
        <v>700</v>
      </c>
      <c r="B649" s="12">
        <v>12793.124531972715</v>
      </c>
      <c r="C649">
        <f>SAFADModel_final_000027[[#This Row],[Whole Building:Facility Total Electric Demand Power '[W'](Hourly) ]]/1000</f>
        <v>12.793124531972715</v>
      </c>
    </row>
    <row r="650" spans="1:3" x14ac:dyDescent="0.25">
      <c r="A650" s="9" t="s">
        <v>701</v>
      </c>
      <c r="B650" s="12">
        <v>12772.970706592241</v>
      </c>
      <c r="C650">
        <f>SAFADModel_final_000027[[#This Row],[Whole Building:Facility Total Electric Demand Power '[W'](Hourly) ]]/1000</f>
        <v>12.772970706592242</v>
      </c>
    </row>
    <row r="651" spans="1:3" x14ac:dyDescent="0.25">
      <c r="A651" s="9" t="s">
        <v>702</v>
      </c>
      <c r="B651" s="12">
        <v>12753.55510674441</v>
      </c>
      <c r="C651">
        <f>SAFADModel_final_000027[[#This Row],[Whole Building:Facility Total Electric Demand Power '[W'](Hourly) ]]/1000</f>
        <v>12.753555106744411</v>
      </c>
    </row>
    <row r="652" spans="1:3" x14ac:dyDescent="0.25">
      <c r="A652" s="9" t="s">
        <v>703</v>
      </c>
      <c r="B652" s="12">
        <v>12738.439916846468</v>
      </c>
      <c r="C652">
        <f>SAFADModel_final_000027[[#This Row],[Whole Building:Facility Total Electric Demand Power '[W'](Hourly) ]]/1000</f>
        <v>12.738439916846469</v>
      </c>
    </row>
    <row r="653" spans="1:3" x14ac:dyDescent="0.25">
      <c r="A653" s="9" t="s">
        <v>704</v>
      </c>
      <c r="B653" s="12">
        <v>12721.789929169254</v>
      </c>
      <c r="C653">
        <f>SAFADModel_final_000027[[#This Row],[Whole Building:Facility Total Electric Demand Power '[W'](Hourly) ]]/1000</f>
        <v>12.721789929169255</v>
      </c>
    </row>
    <row r="654" spans="1:3" x14ac:dyDescent="0.25">
      <c r="A654" s="9" t="s">
        <v>705</v>
      </c>
      <c r="B654" s="12">
        <v>12698.976841521164</v>
      </c>
      <c r="C654">
        <f>SAFADModel_final_000027[[#This Row],[Whole Building:Facility Total Electric Demand Power '[W'](Hourly) ]]/1000</f>
        <v>12.698976841521164</v>
      </c>
    </row>
    <row r="655" spans="1:3" x14ac:dyDescent="0.25">
      <c r="A655" s="9" t="s">
        <v>706</v>
      </c>
      <c r="B655" s="12">
        <v>12720.148769269939</v>
      </c>
      <c r="C655">
        <f>SAFADModel_final_000027[[#This Row],[Whole Building:Facility Total Electric Demand Power '[W'](Hourly) ]]/1000</f>
        <v>12.720148769269938</v>
      </c>
    </row>
    <row r="656" spans="1:3" x14ac:dyDescent="0.25">
      <c r="A656" s="9" t="s">
        <v>707</v>
      </c>
      <c r="B656" s="12">
        <v>12796.326709427851</v>
      </c>
      <c r="C656">
        <f>SAFADModel_final_000027[[#This Row],[Whole Building:Facility Total Electric Demand Power '[W'](Hourly) ]]/1000</f>
        <v>12.79632670942785</v>
      </c>
    </row>
    <row r="657" spans="1:3" x14ac:dyDescent="0.25">
      <c r="A657" s="9" t="s">
        <v>708</v>
      </c>
      <c r="B657" s="12">
        <v>12865.765711710126</v>
      </c>
      <c r="C657">
        <f>SAFADModel_final_000027[[#This Row],[Whole Building:Facility Total Electric Demand Power '[W'](Hourly) ]]/1000</f>
        <v>12.865765711710127</v>
      </c>
    </row>
    <row r="658" spans="1:3" x14ac:dyDescent="0.25">
      <c r="A658" s="9" t="s">
        <v>709</v>
      </c>
      <c r="B658" s="12">
        <v>12918.23156932163</v>
      </c>
      <c r="C658">
        <f>SAFADModel_final_000027[[#This Row],[Whole Building:Facility Total Electric Demand Power '[W'](Hourly) ]]/1000</f>
        <v>12.91823156932163</v>
      </c>
    </row>
    <row r="659" spans="1:3" x14ac:dyDescent="0.25">
      <c r="A659" s="9" t="s">
        <v>710</v>
      </c>
      <c r="B659" s="12">
        <v>12954.956937656256</v>
      </c>
      <c r="C659">
        <f>SAFADModel_final_000027[[#This Row],[Whole Building:Facility Total Electric Demand Power '[W'](Hourly) ]]/1000</f>
        <v>12.954956937656256</v>
      </c>
    </row>
    <row r="660" spans="1:3" x14ac:dyDescent="0.25">
      <c r="A660" s="9" t="s">
        <v>711</v>
      </c>
      <c r="B660" s="12">
        <v>12984.375273560523</v>
      </c>
      <c r="C660">
        <f>SAFADModel_final_000027[[#This Row],[Whole Building:Facility Total Electric Demand Power '[W'](Hourly) ]]/1000</f>
        <v>12.984375273560524</v>
      </c>
    </row>
    <row r="661" spans="1:3" x14ac:dyDescent="0.25">
      <c r="A661" s="9" t="s">
        <v>712</v>
      </c>
      <c r="B661" s="12">
        <v>13016.202660591414</v>
      </c>
      <c r="C661">
        <f>SAFADModel_final_000027[[#This Row],[Whole Building:Facility Total Electric Demand Power '[W'](Hourly) ]]/1000</f>
        <v>13.016202660591414</v>
      </c>
    </row>
    <row r="662" spans="1:3" x14ac:dyDescent="0.25">
      <c r="A662" s="9" t="s">
        <v>713</v>
      </c>
      <c r="B662" s="12">
        <v>13047.385003093936</v>
      </c>
      <c r="C662">
        <f>SAFADModel_final_000027[[#This Row],[Whole Building:Facility Total Electric Demand Power '[W'](Hourly) ]]/1000</f>
        <v>13.047385003093936</v>
      </c>
    </row>
    <row r="663" spans="1:3" x14ac:dyDescent="0.25">
      <c r="A663" s="9" t="s">
        <v>714</v>
      </c>
      <c r="B663" s="12">
        <v>13064.240541538291</v>
      </c>
      <c r="C663">
        <f>SAFADModel_final_000027[[#This Row],[Whole Building:Facility Total Electric Demand Power '[W'](Hourly) ]]/1000</f>
        <v>13.064240541538291</v>
      </c>
    </row>
    <row r="664" spans="1:3" x14ac:dyDescent="0.25">
      <c r="A664" s="9" t="s">
        <v>715</v>
      </c>
      <c r="B664" s="12">
        <v>13044.925559672856</v>
      </c>
      <c r="C664">
        <f>SAFADModel_final_000027[[#This Row],[Whole Building:Facility Total Electric Demand Power '[W'](Hourly) ]]/1000</f>
        <v>13.044925559672857</v>
      </c>
    </row>
    <row r="665" spans="1:3" x14ac:dyDescent="0.25">
      <c r="A665" s="9" t="s">
        <v>716</v>
      </c>
      <c r="B665" s="12">
        <v>13005.905999975477</v>
      </c>
      <c r="C665">
        <f>SAFADModel_final_000027[[#This Row],[Whole Building:Facility Total Electric Demand Power '[W'](Hourly) ]]/1000</f>
        <v>13.005905999975477</v>
      </c>
    </row>
    <row r="666" spans="1:3" x14ac:dyDescent="0.25">
      <c r="A666" s="9" t="s">
        <v>717</v>
      </c>
      <c r="B666" s="12">
        <v>12963.565336573995</v>
      </c>
      <c r="C666">
        <f>SAFADModel_final_000027[[#This Row],[Whole Building:Facility Total Electric Demand Power '[W'](Hourly) ]]/1000</f>
        <v>12.963565336573994</v>
      </c>
    </row>
    <row r="667" spans="1:3" x14ac:dyDescent="0.25">
      <c r="A667" s="9" t="s">
        <v>718</v>
      </c>
      <c r="B667" s="12">
        <v>12921.251102974898</v>
      </c>
      <c r="C667">
        <f>SAFADModel_final_000027[[#This Row],[Whole Building:Facility Total Electric Demand Power '[W'](Hourly) ]]/1000</f>
        <v>12.921251102974898</v>
      </c>
    </row>
    <row r="668" spans="1:3" x14ac:dyDescent="0.25">
      <c r="A668" s="9" t="s">
        <v>719</v>
      </c>
      <c r="B668" s="12">
        <v>12873.201007272082</v>
      </c>
      <c r="C668">
        <f>SAFADModel_final_000027[[#This Row],[Whole Building:Facility Total Electric Demand Power '[W'](Hourly) ]]/1000</f>
        <v>12.873201007272081</v>
      </c>
    </row>
    <row r="669" spans="1:3" x14ac:dyDescent="0.25">
      <c r="A669" s="9" t="s">
        <v>720</v>
      </c>
      <c r="B669" s="12">
        <v>12811.637187761147</v>
      </c>
      <c r="C669">
        <f>SAFADModel_final_000027[[#This Row],[Whole Building:Facility Total Electric Demand Power '[W'](Hourly) ]]/1000</f>
        <v>12.811637187761148</v>
      </c>
    </row>
    <row r="670" spans="1:3" x14ac:dyDescent="0.25">
      <c r="A670" s="9" t="s">
        <v>721</v>
      </c>
      <c r="B670" s="12">
        <v>12770.490203176982</v>
      </c>
      <c r="C670">
        <f>SAFADModel_final_000027[[#This Row],[Whole Building:Facility Total Electric Demand Power '[W'](Hourly) ]]/1000</f>
        <v>12.770490203176982</v>
      </c>
    </row>
    <row r="671" spans="1:3" x14ac:dyDescent="0.25">
      <c r="A671" s="9" t="s">
        <v>722</v>
      </c>
      <c r="B671" s="12">
        <v>12737.063644762617</v>
      </c>
      <c r="C671">
        <f>SAFADModel_final_000027[[#This Row],[Whole Building:Facility Total Electric Demand Power '[W'](Hourly) ]]/1000</f>
        <v>12.737063644762616</v>
      </c>
    </row>
    <row r="672" spans="1:3" x14ac:dyDescent="0.25">
      <c r="A672" s="9" t="s">
        <v>723</v>
      </c>
      <c r="B672" s="12">
        <v>12703.698955140751</v>
      </c>
      <c r="C672">
        <f>SAFADModel_final_000027[[#This Row],[Whole Building:Facility Total Electric Demand Power '[W'](Hourly) ]]/1000</f>
        <v>12.703698955140752</v>
      </c>
    </row>
    <row r="673" spans="1:3" x14ac:dyDescent="0.25">
      <c r="A673" s="9" t="s">
        <v>724</v>
      </c>
      <c r="B673" s="12">
        <v>12662.493835513231</v>
      </c>
      <c r="C673">
        <f>SAFADModel_final_000027[[#This Row],[Whole Building:Facility Total Electric Demand Power '[W'](Hourly) ]]/1000</f>
        <v>12.662493835513231</v>
      </c>
    </row>
    <row r="674" spans="1:3" x14ac:dyDescent="0.25">
      <c r="A674" s="9" t="s">
        <v>481</v>
      </c>
      <c r="B674" s="12">
        <v>12602.481552062993</v>
      </c>
      <c r="C674">
        <f>SAFADModel_final_000027[[#This Row],[Whole Building:Facility Total Electric Demand Power '[W'](Hourly) ]]/1000</f>
        <v>12.602481552062994</v>
      </c>
    </row>
    <row r="675" spans="1:3" x14ac:dyDescent="0.25">
      <c r="A675" s="9" t="s">
        <v>482</v>
      </c>
      <c r="B675" s="12">
        <v>12549.667281420872</v>
      </c>
      <c r="C675">
        <f>SAFADModel_final_000027[[#This Row],[Whole Building:Facility Total Electric Demand Power '[W'](Hourly) ]]/1000</f>
        <v>12.549667281420872</v>
      </c>
    </row>
    <row r="676" spans="1:3" x14ac:dyDescent="0.25">
      <c r="A676" s="9" t="s">
        <v>483</v>
      </c>
      <c r="B676" s="12">
        <v>12504.187263875014</v>
      </c>
      <c r="C676">
        <f>SAFADModel_final_000027[[#This Row],[Whole Building:Facility Total Electric Demand Power '[W'](Hourly) ]]/1000</f>
        <v>12.504187263875014</v>
      </c>
    </row>
    <row r="677" spans="1:3" x14ac:dyDescent="0.25">
      <c r="A677" s="9" t="s">
        <v>484</v>
      </c>
      <c r="B677" s="12">
        <v>12439.242734441037</v>
      </c>
      <c r="C677">
        <f>SAFADModel_final_000027[[#This Row],[Whole Building:Facility Total Electric Demand Power '[W'](Hourly) ]]/1000</f>
        <v>12.439242734441038</v>
      </c>
    </row>
    <row r="678" spans="1:3" x14ac:dyDescent="0.25">
      <c r="A678" s="9" t="s">
        <v>485</v>
      </c>
      <c r="B678" s="12">
        <v>12363.243107105605</v>
      </c>
      <c r="C678">
        <f>SAFADModel_final_000027[[#This Row],[Whole Building:Facility Total Electric Demand Power '[W'](Hourly) ]]/1000</f>
        <v>12.363243107105605</v>
      </c>
    </row>
    <row r="679" spans="1:3" x14ac:dyDescent="0.25">
      <c r="A679" s="9" t="s">
        <v>486</v>
      </c>
      <c r="B679" s="12">
        <v>12403.773526261919</v>
      </c>
      <c r="C679">
        <f>SAFADModel_final_000027[[#This Row],[Whole Building:Facility Total Electric Demand Power '[W'](Hourly) ]]/1000</f>
        <v>12.403773526261919</v>
      </c>
    </row>
    <row r="680" spans="1:3" x14ac:dyDescent="0.25">
      <c r="A680" s="9" t="s">
        <v>487</v>
      </c>
      <c r="B680" s="12">
        <v>12609.965310950894</v>
      </c>
      <c r="C680">
        <f>SAFADModel_final_000027[[#This Row],[Whole Building:Facility Total Electric Demand Power '[W'](Hourly) ]]/1000</f>
        <v>12.609965310950894</v>
      </c>
    </row>
    <row r="681" spans="1:3" x14ac:dyDescent="0.25">
      <c r="A681" s="9" t="s">
        <v>488</v>
      </c>
      <c r="B681" s="12">
        <v>45776.223883830622</v>
      </c>
      <c r="C681">
        <f>SAFADModel_final_000027[[#This Row],[Whole Building:Facility Total Electric Demand Power '[W'](Hourly) ]]/1000</f>
        <v>45.776223883830625</v>
      </c>
    </row>
    <row r="682" spans="1:3" x14ac:dyDescent="0.25">
      <c r="A682" s="9" t="s">
        <v>489</v>
      </c>
      <c r="B682" s="12">
        <v>79164.761429528284</v>
      </c>
      <c r="C682">
        <f>SAFADModel_final_000027[[#This Row],[Whole Building:Facility Total Electric Demand Power '[W'](Hourly) ]]/1000</f>
        <v>79.164761429528284</v>
      </c>
    </row>
    <row r="683" spans="1:3" x14ac:dyDescent="0.25">
      <c r="A683" s="9" t="s">
        <v>490</v>
      </c>
      <c r="B683" s="12">
        <v>188865.56066332213</v>
      </c>
      <c r="C683">
        <f>SAFADModel_final_000027[[#This Row],[Whole Building:Facility Total Electric Demand Power '[W'](Hourly) ]]/1000</f>
        <v>188.86556066332213</v>
      </c>
    </row>
    <row r="684" spans="1:3" x14ac:dyDescent="0.25">
      <c r="A684" s="9" t="s">
        <v>491</v>
      </c>
      <c r="B684" s="12">
        <v>185847.46011341806</v>
      </c>
      <c r="C684">
        <f>SAFADModel_final_000027[[#This Row],[Whole Building:Facility Total Electric Demand Power '[W'](Hourly) ]]/1000</f>
        <v>185.84746011341807</v>
      </c>
    </row>
    <row r="685" spans="1:3" x14ac:dyDescent="0.25">
      <c r="A685" s="9" t="s">
        <v>492</v>
      </c>
      <c r="B685" s="12">
        <v>271047.90938474488</v>
      </c>
      <c r="C685">
        <f>SAFADModel_final_000027[[#This Row],[Whole Building:Facility Total Electric Demand Power '[W'](Hourly) ]]/1000</f>
        <v>271.04790938474486</v>
      </c>
    </row>
    <row r="686" spans="1:3" x14ac:dyDescent="0.25">
      <c r="A686" s="9" t="s">
        <v>493</v>
      </c>
      <c r="B686" s="12">
        <v>278073.27552377904</v>
      </c>
      <c r="C686">
        <f>SAFADModel_final_000027[[#This Row],[Whole Building:Facility Total Electric Demand Power '[W'](Hourly) ]]/1000</f>
        <v>278.07327552377905</v>
      </c>
    </row>
    <row r="687" spans="1:3" x14ac:dyDescent="0.25">
      <c r="A687" s="9" t="s">
        <v>494</v>
      </c>
      <c r="B687" s="12">
        <v>282717.66726340313</v>
      </c>
      <c r="C687">
        <f>SAFADModel_final_000027[[#This Row],[Whole Building:Facility Total Electric Demand Power '[W'](Hourly) ]]/1000</f>
        <v>282.71766726340314</v>
      </c>
    </row>
    <row r="688" spans="1:3" x14ac:dyDescent="0.25">
      <c r="A688" s="9" t="s">
        <v>495</v>
      </c>
      <c r="B688" s="12">
        <v>287720.09608273674</v>
      </c>
      <c r="C688">
        <f>SAFADModel_final_000027[[#This Row],[Whole Building:Facility Total Electric Demand Power '[W'](Hourly) ]]/1000</f>
        <v>287.72009608273675</v>
      </c>
    </row>
    <row r="689" spans="1:3" x14ac:dyDescent="0.25">
      <c r="A689" s="9" t="s">
        <v>496</v>
      </c>
      <c r="B689" s="12">
        <v>271774.45560368377</v>
      </c>
      <c r="C689">
        <f>SAFADModel_final_000027[[#This Row],[Whole Building:Facility Total Electric Demand Power '[W'](Hourly) ]]/1000</f>
        <v>271.77445560368375</v>
      </c>
    </row>
    <row r="690" spans="1:3" x14ac:dyDescent="0.25">
      <c r="A690" s="9" t="s">
        <v>497</v>
      </c>
      <c r="B690" s="12">
        <v>247224.75851365505</v>
      </c>
      <c r="C690">
        <f>SAFADModel_final_000027[[#This Row],[Whole Building:Facility Total Electric Demand Power '[W'](Hourly) ]]/1000</f>
        <v>247.22475851365505</v>
      </c>
    </row>
    <row r="691" spans="1:3" x14ac:dyDescent="0.25">
      <c r="A691" s="9" t="s">
        <v>498</v>
      </c>
      <c r="B691" s="12">
        <v>86756.081475556552</v>
      </c>
      <c r="C691">
        <f>SAFADModel_final_000027[[#This Row],[Whole Building:Facility Total Electric Demand Power '[W'](Hourly) ]]/1000</f>
        <v>86.756081475556556</v>
      </c>
    </row>
    <row r="692" spans="1:3" x14ac:dyDescent="0.25">
      <c r="A692" s="9" t="s">
        <v>499</v>
      </c>
      <c r="B692" s="12">
        <v>43051.153860486891</v>
      </c>
      <c r="C692">
        <f>SAFADModel_final_000027[[#This Row],[Whole Building:Facility Total Electric Demand Power '[W'](Hourly) ]]/1000</f>
        <v>43.051153860486892</v>
      </c>
    </row>
    <row r="693" spans="1:3" x14ac:dyDescent="0.25">
      <c r="A693" s="9" t="s">
        <v>500</v>
      </c>
      <c r="B693" s="12">
        <v>17215.651553617387</v>
      </c>
      <c r="C693">
        <f>SAFADModel_final_000027[[#This Row],[Whole Building:Facility Total Electric Demand Power '[W'](Hourly) ]]/1000</f>
        <v>17.215651553617388</v>
      </c>
    </row>
    <row r="694" spans="1:3" x14ac:dyDescent="0.25">
      <c r="A694" s="9" t="s">
        <v>501</v>
      </c>
      <c r="B694" s="12">
        <v>13205.550973799189</v>
      </c>
      <c r="C694">
        <f>SAFADModel_final_000027[[#This Row],[Whole Building:Facility Total Electric Demand Power '[W'](Hourly) ]]/1000</f>
        <v>13.205550973799189</v>
      </c>
    </row>
    <row r="695" spans="1:3" x14ac:dyDescent="0.25">
      <c r="A695" s="9" t="s">
        <v>502</v>
      </c>
      <c r="B695" s="12">
        <v>12747.811470223785</v>
      </c>
      <c r="C695">
        <f>SAFADModel_final_000027[[#This Row],[Whole Building:Facility Total Electric Demand Power '[W'](Hourly) ]]/1000</f>
        <v>12.747811470223786</v>
      </c>
    </row>
    <row r="696" spans="1:3" x14ac:dyDescent="0.25">
      <c r="A696" s="9" t="s">
        <v>503</v>
      </c>
      <c r="B696" s="12">
        <v>12699.190675580647</v>
      </c>
      <c r="C696">
        <f>SAFADModel_final_000027[[#This Row],[Whole Building:Facility Total Electric Demand Power '[W'](Hourly) ]]/1000</f>
        <v>12.699190675580647</v>
      </c>
    </row>
    <row r="697" spans="1:3" x14ac:dyDescent="0.25">
      <c r="A697" s="9" t="s">
        <v>504</v>
      </c>
      <c r="B697" s="12">
        <v>12655.171302912864</v>
      </c>
      <c r="C697">
        <f>SAFADModel_final_000027[[#This Row],[Whole Building:Facility Total Electric Demand Power '[W'](Hourly) ]]/1000</f>
        <v>12.655171302912864</v>
      </c>
    </row>
    <row r="698" spans="1:3" x14ac:dyDescent="0.25">
      <c r="A698" s="9" t="s">
        <v>505</v>
      </c>
      <c r="B698" s="12">
        <v>12616.256346141165</v>
      </c>
      <c r="C698">
        <f>SAFADModel_final_000027[[#This Row],[Whole Building:Facility Total Electric Demand Power '[W'](Hourly) ]]/1000</f>
        <v>12.616256346141165</v>
      </c>
    </row>
    <row r="699" spans="1:3" x14ac:dyDescent="0.25">
      <c r="A699" s="9" t="s">
        <v>506</v>
      </c>
      <c r="B699" s="12">
        <v>12572.623481383191</v>
      </c>
      <c r="C699">
        <f>SAFADModel_final_000027[[#This Row],[Whole Building:Facility Total Electric Demand Power '[W'](Hourly) ]]/1000</f>
        <v>12.572623481383191</v>
      </c>
    </row>
    <row r="700" spans="1:3" x14ac:dyDescent="0.25">
      <c r="A700" s="9" t="s">
        <v>507</v>
      </c>
      <c r="B700" s="12">
        <v>12526.359462549715</v>
      </c>
      <c r="C700">
        <f>SAFADModel_final_000027[[#This Row],[Whole Building:Facility Total Electric Demand Power '[W'](Hourly) ]]/1000</f>
        <v>12.526359462549715</v>
      </c>
    </row>
    <row r="701" spans="1:3" x14ac:dyDescent="0.25">
      <c r="A701" s="9" t="s">
        <v>508</v>
      </c>
      <c r="B701" s="12">
        <v>12495.344407488979</v>
      </c>
      <c r="C701">
        <f>SAFADModel_final_000027[[#This Row],[Whole Building:Facility Total Electric Demand Power '[W'](Hourly) ]]/1000</f>
        <v>12.495344407488979</v>
      </c>
    </row>
    <row r="702" spans="1:3" x14ac:dyDescent="0.25">
      <c r="A702" s="9" t="s">
        <v>509</v>
      </c>
      <c r="B702" s="12">
        <v>12461.211780464597</v>
      </c>
      <c r="C702">
        <f>SAFADModel_final_000027[[#This Row],[Whole Building:Facility Total Electric Demand Power '[W'](Hourly) ]]/1000</f>
        <v>12.461211780464597</v>
      </c>
    </row>
    <row r="703" spans="1:3" x14ac:dyDescent="0.25">
      <c r="A703" s="9" t="s">
        <v>510</v>
      </c>
      <c r="B703" s="12">
        <v>12501.975985290448</v>
      </c>
      <c r="C703">
        <f>SAFADModel_final_000027[[#This Row],[Whole Building:Facility Total Electric Demand Power '[W'](Hourly) ]]/1000</f>
        <v>12.501975985290448</v>
      </c>
    </row>
    <row r="704" spans="1:3" x14ac:dyDescent="0.25">
      <c r="A704" s="9" t="s">
        <v>511</v>
      </c>
      <c r="B704" s="12">
        <v>12637.96693299206</v>
      </c>
      <c r="C704">
        <f>SAFADModel_final_000027[[#This Row],[Whole Building:Facility Total Electric Demand Power '[W'](Hourly) ]]/1000</f>
        <v>12.637966932992059</v>
      </c>
    </row>
    <row r="705" spans="1:3" x14ac:dyDescent="0.25">
      <c r="A705" s="9" t="s">
        <v>512</v>
      </c>
      <c r="B705" s="12">
        <v>31997.37438162442</v>
      </c>
      <c r="C705">
        <f>SAFADModel_final_000027[[#This Row],[Whole Building:Facility Total Electric Demand Power '[W'](Hourly) ]]/1000</f>
        <v>31.997374381624422</v>
      </c>
    </row>
    <row r="706" spans="1:3" x14ac:dyDescent="0.25">
      <c r="A706" s="9" t="s">
        <v>513</v>
      </c>
      <c r="B706" s="12">
        <v>159899.19557671165</v>
      </c>
      <c r="C706">
        <f>SAFADModel_final_000027[[#This Row],[Whole Building:Facility Total Electric Demand Power '[W'](Hourly) ]]/1000</f>
        <v>159.89919557671163</v>
      </c>
    </row>
    <row r="707" spans="1:3" x14ac:dyDescent="0.25">
      <c r="A707" s="9" t="s">
        <v>514</v>
      </c>
      <c r="B707" s="12">
        <v>214956.83529775275</v>
      </c>
      <c r="C707">
        <f>SAFADModel_final_000027[[#This Row],[Whole Building:Facility Total Electric Demand Power '[W'](Hourly) ]]/1000</f>
        <v>214.95683529775275</v>
      </c>
    </row>
    <row r="708" spans="1:3" x14ac:dyDescent="0.25">
      <c r="A708" s="9" t="s">
        <v>515</v>
      </c>
      <c r="B708" s="12">
        <v>234063.34288907357</v>
      </c>
      <c r="C708">
        <f>SAFADModel_final_000027[[#This Row],[Whole Building:Facility Total Electric Demand Power '[W'](Hourly) ]]/1000</f>
        <v>234.06334288907357</v>
      </c>
    </row>
    <row r="709" spans="1:3" x14ac:dyDescent="0.25">
      <c r="A709" s="9" t="s">
        <v>516</v>
      </c>
      <c r="B709" s="12">
        <v>271954.29916595214</v>
      </c>
      <c r="C709">
        <f>SAFADModel_final_000027[[#This Row],[Whole Building:Facility Total Electric Demand Power '[W'](Hourly) ]]/1000</f>
        <v>271.95429916595214</v>
      </c>
    </row>
    <row r="710" spans="1:3" x14ac:dyDescent="0.25">
      <c r="A710" s="9" t="s">
        <v>517</v>
      </c>
      <c r="B710" s="12">
        <v>269809.39142017905</v>
      </c>
      <c r="C710">
        <f>SAFADModel_final_000027[[#This Row],[Whole Building:Facility Total Electric Demand Power '[W'](Hourly) ]]/1000</f>
        <v>269.80939142017905</v>
      </c>
    </row>
    <row r="711" spans="1:3" x14ac:dyDescent="0.25">
      <c r="A711" s="9" t="s">
        <v>518</v>
      </c>
      <c r="B711" s="12">
        <v>299830.54764929455</v>
      </c>
      <c r="C711">
        <f>SAFADModel_final_000027[[#This Row],[Whole Building:Facility Total Electric Demand Power '[W'](Hourly) ]]/1000</f>
        <v>299.83054764929454</v>
      </c>
    </row>
    <row r="712" spans="1:3" x14ac:dyDescent="0.25">
      <c r="A712" s="9" t="s">
        <v>519</v>
      </c>
      <c r="B712" s="12">
        <v>277144.25461383944</v>
      </c>
      <c r="C712">
        <f>SAFADModel_final_000027[[#This Row],[Whole Building:Facility Total Electric Demand Power '[W'](Hourly) ]]/1000</f>
        <v>277.14425461383945</v>
      </c>
    </row>
    <row r="713" spans="1:3" x14ac:dyDescent="0.25">
      <c r="A713" s="9" t="s">
        <v>520</v>
      </c>
      <c r="B713" s="12">
        <v>270041.81244577223</v>
      </c>
      <c r="C713">
        <f>SAFADModel_final_000027[[#This Row],[Whole Building:Facility Total Electric Demand Power '[W'](Hourly) ]]/1000</f>
        <v>270.04181244577222</v>
      </c>
    </row>
    <row r="714" spans="1:3" x14ac:dyDescent="0.25">
      <c r="A714" s="9" t="s">
        <v>521</v>
      </c>
      <c r="B714" s="12">
        <v>215476.74284212245</v>
      </c>
      <c r="C714">
        <f>SAFADModel_final_000027[[#This Row],[Whole Building:Facility Total Electric Demand Power '[W'](Hourly) ]]/1000</f>
        <v>215.47674284212243</v>
      </c>
    </row>
    <row r="715" spans="1:3" x14ac:dyDescent="0.25">
      <c r="A715" s="9" t="s">
        <v>522</v>
      </c>
      <c r="B715" s="12">
        <v>165191.38311538956</v>
      </c>
      <c r="C715">
        <f>SAFADModel_final_000027[[#This Row],[Whole Building:Facility Total Electric Demand Power '[W'](Hourly) ]]/1000</f>
        <v>165.19138311538956</v>
      </c>
    </row>
    <row r="716" spans="1:3" x14ac:dyDescent="0.25">
      <c r="A716" s="9" t="s">
        <v>523</v>
      </c>
      <c r="B716" s="12">
        <v>112072.2678197832</v>
      </c>
      <c r="C716">
        <f>SAFADModel_final_000027[[#This Row],[Whole Building:Facility Total Electric Demand Power '[W'](Hourly) ]]/1000</f>
        <v>112.07226781978319</v>
      </c>
    </row>
    <row r="717" spans="1:3" x14ac:dyDescent="0.25">
      <c r="A717" s="9" t="s">
        <v>524</v>
      </c>
      <c r="B717" s="12">
        <v>66266.996536498336</v>
      </c>
      <c r="C717">
        <f>SAFADModel_final_000027[[#This Row],[Whole Building:Facility Total Electric Demand Power '[W'](Hourly) ]]/1000</f>
        <v>66.26699653649834</v>
      </c>
    </row>
    <row r="718" spans="1:3" x14ac:dyDescent="0.25">
      <c r="A718" s="9" t="s">
        <v>525</v>
      </c>
      <c r="B718" s="12">
        <v>12828.33393102049</v>
      </c>
      <c r="C718">
        <f>SAFADModel_final_000027[[#This Row],[Whole Building:Facility Total Electric Demand Power '[W'](Hourly) ]]/1000</f>
        <v>12.82833393102049</v>
      </c>
    </row>
    <row r="719" spans="1:3" x14ac:dyDescent="0.25">
      <c r="A719" s="9" t="s">
        <v>526</v>
      </c>
      <c r="B719" s="12">
        <v>12805.876030669524</v>
      </c>
      <c r="C719">
        <f>SAFADModel_final_000027[[#This Row],[Whole Building:Facility Total Electric Demand Power '[W'](Hourly) ]]/1000</f>
        <v>12.805876030669523</v>
      </c>
    </row>
    <row r="720" spans="1:3" x14ac:dyDescent="0.25">
      <c r="A720" s="9" t="s">
        <v>527</v>
      </c>
      <c r="B720" s="12">
        <v>12768.516828188143</v>
      </c>
      <c r="C720">
        <f>SAFADModel_final_000027[[#This Row],[Whole Building:Facility Total Electric Demand Power '[W'](Hourly) ]]/1000</f>
        <v>12.768516828188144</v>
      </c>
    </row>
    <row r="721" spans="1:3" x14ac:dyDescent="0.25">
      <c r="A721" s="9" t="s">
        <v>528</v>
      </c>
      <c r="B721" s="12">
        <v>12736.638953721706</v>
      </c>
      <c r="C721">
        <f>SAFADModel_final_000027[[#This Row],[Whole Building:Facility Total Electric Demand Power '[W'](Hourly) ]]/1000</f>
        <v>12.736638953721705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5ADF-BDAC-437F-9374-C3A6870DBCEA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7559.8586980864575</v>
      </c>
      <c r="C2">
        <f>SAFADModel_final_000026[[#This Row],[Whole Building:Facility Total Electric Demand Power '[W'](Hourly) ]]/1000</f>
        <v>7.5598586980864573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7433.0164830251342</v>
      </c>
      <c r="C3">
        <f>SAFADModel_final_000026[[#This Row],[Whole Building:Facility Total Electric Demand Power '[W'](Hourly) ]]/1000</f>
        <v>7.433016483025134</v>
      </c>
      <c r="D3">
        <v>4.7839330169552516</v>
      </c>
      <c r="E3">
        <v>29.556442962876595</v>
      </c>
      <c r="F3">
        <v>10.390175439395662</v>
      </c>
    </row>
    <row r="4" spans="1:6" x14ac:dyDescent="0.25">
      <c r="A4" s="9" t="s">
        <v>3</v>
      </c>
      <c r="B4" s="12">
        <v>7384.6091329665005</v>
      </c>
      <c r="C4">
        <f>SAFADModel_final_000026[[#This Row],[Whole Building:Facility Total Electric Demand Power '[W'](Hourly) ]]/1000</f>
        <v>7.3846091329665002</v>
      </c>
    </row>
    <row r="5" spans="1:6" x14ac:dyDescent="0.25">
      <c r="A5" s="9" t="s">
        <v>4</v>
      </c>
      <c r="B5" s="12">
        <v>7333.4114416379962</v>
      </c>
      <c r="C5">
        <f>SAFADModel_final_000026[[#This Row],[Whole Building:Facility Total Electric Demand Power '[W'](Hourly) ]]/1000</f>
        <v>7.3334114416379963</v>
      </c>
    </row>
    <row r="6" spans="1:6" x14ac:dyDescent="0.25">
      <c r="A6" s="9" t="s">
        <v>5</v>
      </c>
      <c r="B6" s="12">
        <v>7279.5855642257675</v>
      </c>
      <c r="C6">
        <f>SAFADModel_final_000026[[#This Row],[Whole Building:Facility Total Electric Demand Power '[W'](Hourly) ]]/1000</f>
        <v>7.2795855642257674</v>
      </c>
    </row>
    <row r="7" spans="1:6" x14ac:dyDescent="0.25">
      <c r="A7" s="9" t="s">
        <v>6</v>
      </c>
      <c r="B7" s="12">
        <v>7260.3170262535823</v>
      </c>
      <c r="C7">
        <f>SAFADModel_final_000026[[#This Row],[Whole Building:Facility Total Electric Demand Power '[W'](Hourly) ]]/1000</f>
        <v>7.2603170262535821</v>
      </c>
    </row>
    <row r="8" spans="1:6" x14ac:dyDescent="0.25">
      <c r="A8" s="9" t="s">
        <v>7</v>
      </c>
      <c r="B8" s="12">
        <v>7325.6189935631746</v>
      </c>
      <c r="C8">
        <f>SAFADModel_final_000026[[#This Row],[Whole Building:Facility Total Electric Demand Power '[W'](Hourly) ]]/1000</f>
        <v>7.3256189935631744</v>
      </c>
    </row>
    <row r="9" spans="1:6" x14ac:dyDescent="0.25">
      <c r="A9" s="9" t="s">
        <v>8</v>
      </c>
      <c r="B9" s="12">
        <v>26370.137628943503</v>
      </c>
      <c r="C9">
        <f>SAFADModel_final_000026[[#This Row],[Whole Building:Facility Total Electric Demand Power '[W'](Hourly) ]]/1000</f>
        <v>26.370137628943503</v>
      </c>
    </row>
    <row r="10" spans="1:6" x14ac:dyDescent="0.25">
      <c r="A10" s="9" t="s">
        <v>9</v>
      </c>
      <c r="B10" s="12">
        <v>65923.496722208627</v>
      </c>
      <c r="C10">
        <f>SAFADModel_final_000026[[#This Row],[Whole Building:Facility Total Electric Demand Power '[W'](Hourly) ]]/1000</f>
        <v>65.923496722208625</v>
      </c>
    </row>
    <row r="11" spans="1:6" x14ac:dyDescent="0.25">
      <c r="A11" s="9" t="s">
        <v>10</v>
      </c>
      <c r="B11" s="12">
        <v>111587.72776557905</v>
      </c>
      <c r="C11">
        <f>SAFADModel_final_000026[[#This Row],[Whole Building:Facility Total Electric Demand Power '[W'](Hourly) ]]/1000</f>
        <v>111.58772776557905</v>
      </c>
    </row>
    <row r="12" spans="1:6" x14ac:dyDescent="0.25">
      <c r="A12" s="9" t="s">
        <v>11</v>
      </c>
      <c r="B12" s="12">
        <v>117372.39117310369</v>
      </c>
      <c r="C12">
        <f>SAFADModel_final_000026[[#This Row],[Whole Building:Facility Total Electric Demand Power '[W'](Hourly) ]]/1000</f>
        <v>117.37239117310369</v>
      </c>
    </row>
    <row r="13" spans="1:6" x14ac:dyDescent="0.25">
      <c r="A13" s="9" t="s">
        <v>12</v>
      </c>
      <c r="B13" s="12">
        <v>159550.5109569171</v>
      </c>
      <c r="C13">
        <f>SAFADModel_final_000026[[#This Row],[Whole Building:Facility Total Electric Demand Power '[W'](Hourly) ]]/1000</f>
        <v>159.55051095691709</v>
      </c>
    </row>
    <row r="14" spans="1:6" x14ac:dyDescent="0.25">
      <c r="A14" s="9" t="s">
        <v>13</v>
      </c>
      <c r="B14" s="12">
        <v>158611.20600118794</v>
      </c>
      <c r="C14">
        <f>SAFADModel_final_000026[[#This Row],[Whole Building:Facility Total Electric Demand Power '[W'](Hourly) ]]/1000</f>
        <v>158.61120600118792</v>
      </c>
    </row>
    <row r="15" spans="1:6" x14ac:dyDescent="0.25">
      <c r="A15" s="9" t="s">
        <v>14</v>
      </c>
      <c r="B15" s="12">
        <v>158885.53220099121</v>
      </c>
      <c r="C15">
        <f>SAFADModel_final_000026[[#This Row],[Whole Building:Facility Total Electric Demand Power '[W'](Hourly) ]]/1000</f>
        <v>158.88553220099121</v>
      </c>
    </row>
    <row r="16" spans="1:6" x14ac:dyDescent="0.25">
      <c r="A16" s="9" t="s">
        <v>15</v>
      </c>
      <c r="B16" s="12">
        <v>164377.01749968532</v>
      </c>
      <c r="C16">
        <f>SAFADModel_final_000026[[#This Row],[Whole Building:Facility Total Electric Demand Power '[W'](Hourly) ]]/1000</f>
        <v>164.37701749968531</v>
      </c>
    </row>
    <row r="17" spans="1:3" x14ac:dyDescent="0.25">
      <c r="A17" s="9" t="s">
        <v>16</v>
      </c>
      <c r="B17" s="12">
        <v>155645.72184874321</v>
      </c>
      <c r="C17">
        <f>SAFADModel_final_000026[[#This Row],[Whole Building:Facility Total Electric Demand Power '[W'](Hourly) ]]/1000</f>
        <v>155.64572184874322</v>
      </c>
    </row>
    <row r="18" spans="1:3" x14ac:dyDescent="0.25">
      <c r="A18" s="9" t="s">
        <v>17</v>
      </c>
      <c r="B18" s="12">
        <v>140662.60977864757</v>
      </c>
      <c r="C18">
        <f>SAFADModel_final_000026[[#This Row],[Whole Building:Facility Total Electric Demand Power '[W'](Hourly) ]]/1000</f>
        <v>140.66260977864758</v>
      </c>
    </row>
    <row r="19" spans="1:3" x14ac:dyDescent="0.25">
      <c r="A19" s="9" t="s">
        <v>18</v>
      </c>
      <c r="B19" s="12">
        <v>49343.192394426755</v>
      </c>
      <c r="C19">
        <f>SAFADModel_final_000026[[#This Row],[Whole Building:Facility Total Electric Demand Power '[W'](Hourly) ]]/1000</f>
        <v>49.343192394426758</v>
      </c>
    </row>
    <row r="20" spans="1:3" x14ac:dyDescent="0.25">
      <c r="A20" s="9" t="s">
        <v>19</v>
      </c>
      <c r="B20" s="12">
        <v>24456.040530391696</v>
      </c>
      <c r="C20">
        <f>SAFADModel_final_000026[[#This Row],[Whole Building:Facility Total Electric Demand Power '[W'](Hourly) ]]/1000</f>
        <v>24.456040530391697</v>
      </c>
    </row>
    <row r="21" spans="1:3" x14ac:dyDescent="0.25">
      <c r="A21" s="9" t="s">
        <v>20</v>
      </c>
      <c r="B21" s="12">
        <v>10395.586880359435</v>
      </c>
      <c r="C21">
        <f>SAFADModel_final_000026[[#This Row],[Whole Building:Facility Total Electric Demand Power '[W'](Hourly) ]]/1000</f>
        <v>10.395586880359435</v>
      </c>
    </row>
    <row r="22" spans="1:3" x14ac:dyDescent="0.25">
      <c r="A22" s="9" t="s">
        <v>21</v>
      </c>
      <c r="B22" s="12">
        <v>8045.2851934960054</v>
      </c>
      <c r="C22">
        <f>SAFADModel_final_000026[[#This Row],[Whole Building:Facility Total Electric Demand Power '[W'](Hourly) ]]/1000</f>
        <v>8.0452851934960048</v>
      </c>
    </row>
    <row r="23" spans="1:3" x14ac:dyDescent="0.25">
      <c r="A23" s="9" t="s">
        <v>22</v>
      </c>
      <c r="B23" s="12">
        <v>7622.7020096787901</v>
      </c>
      <c r="C23">
        <f>SAFADModel_final_000026[[#This Row],[Whole Building:Facility Total Electric Demand Power '[W'](Hourly) ]]/1000</f>
        <v>7.6227020096787905</v>
      </c>
    </row>
    <row r="24" spans="1:3" x14ac:dyDescent="0.25">
      <c r="A24" s="9" t="s">
        <v>23</v>
      </c>
      <c r="B24" s="12">
        <v>7624.178752205954</v>
      </c>
      <c r="C24">
        <f>SAFADModel_final_000026[[#This Row],[Whole Building:Facility Total Electric Demand Power '[W'](Hourly) ]]/1000</f>
        <v>7.6241787522059541</v>
      </c>
    </row>
    <row r="25" spans="1:3" x14ac:dyDescent="0.25">
      <c r="A25" s="9" t="s">
        <v>24</v>
      </c>
      <c r="B25" s="12">
        <v>7616.5170898232782</v>
      </c>
      <c r="C25">
        <f>SAFADModel_final_000026[[#This Row],[Whole Building:Facility Total Electric Demand Power '[W'](Hourly) ]]/1000</f>
        <v>7.6165170898232786</v>
      </c>
    </row>
    <row r="26" spans="1:3" x14ac:dyDescent="0.25">
      <c r="A26" s="9" t="s">
        <v>25</v>
      </c>
      <c r="B26" s="12">
        <v>7607.943712066005</v>
      </c>
      <c r="C26">
        <f>SAFADModel_final_000026[[#This Row],[Whole Building:Facility Total Electric Demand Power '[W'](Hourly) ]]/1000</f>
        <v>7.6079437120660049</v>
      </c>
    </row>
    <row r="27" spans="1:3" x14ac:dyDescent="0.25">
      <c r="A27" s="9" t="s">
        <v>26</v>
      </c>
      <c r="B27" s="12">
        <v>7593.6544962231992</v>
      </c>
      <c r="C27">
        <f>SAFADModel_final_000026[[#This Row],[Whole Building:Facility Total Electric Demand Power '[W'](Hourly) ]]/1000</f>
        <v>7.5936544962231993</v>
      </c>
    </row>
    <row r="28" spans="1:3" x14ac:dyDescent="0.25">
      <c r="A28" s="9" t="s">
        <v>27</v>
      </c>
      <c r="B28" s="12">
        <v>7578.8585900170701</v>
      </c>
      <c r="C28">
        <f>SAFADModel_final_000026[[#This Row],[Whole Building:Facility Total Electric Demand Power '[W'](Hourly) ]]/1000</f>
        <v>7.5788585900170702</v>
      </c>
    </row>
    <row r="29" spans="1:3" x14ac:dyDescent="0.25">
      <c r="A29" s="9" t="s">
        <v>28</v>
      </c>
      <c r="B29" s="12">
        <v>7577.2161144305173</v>
      </c>
      <c r="C29">
        <f>SAFADModel_final_000026[[#This Row],[Whole Building:Facility Total Electric Demand Power '[W'](Hourly) ]]/1000</f>
        <v>7.5772161144305175</v>
      </c>
    </row>
    <row r="30" spans="1:3" x14ac:dyDescent="0.25">
      <c r="A30" s="9" t="s">
        <v>29</v>
      </c>
      <c r="B30" s="12">
        <v>7575.28557488979</v>
      </c>
      <c r="C30">
        <f>SAFADModel_final_000026[[#This Row],[Whole Building:Facility Total Electric Demand Power '[W'](Hourly) ]]/1000</f>
        <v>7.57528557488979</v>
      </c>
    </row>
    <row r="31" spans="1:3" x14ac:dyDescent="0.25">
      <c r="A31" s="9" t="s">
        <v>30</v>
      </c>
      <c r="B31" s="12">
        <v>7573.8420311313503</v>
      </c>
      <c r="C31">
        <f>SAFADModel_final_000026[[#This Row],[Whole Building:Facility Total Electric Demand Power '[W'](Hourly) ]]/1000</f>
        <v>7.5738420311313499</v>
      </c>
    </row>
    <row r="32" spans="1:3" x14ac:dyDescent="0.25">
      <c r="A32" s="9" t="s">
        <v>31</v>
      </c>
      <c r="B32" s="12">
        <v>7575.0994945180964</v>
      </c>
      <c r="C32">
        <f>SAFADModel_final_000026[[#This Row],[Whole Building:Facility Total Electric Demand Power '[W'](Hourly) ]]/1000</f>
        <v>7.5750994945180965</v>
      </c>
    </row>
    <row r="33" spans="1:3" x14ac:dyDescent="0.25">
      <c r="A33" s="9" t="s">
        <v>32</v>
      </c>
      <c r="B33" s="12">
        <v>18423.816457245252</v>
      </c>
      <c r="C33">
        <f>SAFADModel_final_000026[[#This Row],[Whole Building:Facility Total Electric Demand Power '[W'](Hourly) ]]/1000</f>
        <v>18.423816457245252</v>
      </c>
    </row>
    <row r="34" spans="1:3" x14ac:dyDescent="0.25">
      <c r="A34" s="9" t="s">
        <v>33</v>
      </c>
      <c r="B34" s="12">
        <v>95019.046473706068</v>
      </c>
      <c r="C34">
        <f>SAFADModel_final_000026[[#This Row],[Whole Building:Facility Total Electric Demand Power '[W'](Hourly) ]]/1000</f>
        <v>95.019046473706069</v>
      </c>
    </row>
    <row r="35" spans="1:3" x14ac:dyDescent="0.25">
      <c r="A35" s="9" t="s">
        <v>34</v>
      </c>
      <c r="B35" s="12">
        <v>132741.47234200634</v>
      </c>
      <c r="C35">
        <f>SAFADModel_final_000026[[#This Row],[Whole Building:Facility Total Electric Demand Power '[W'](Hourly) ]]/1000</f>
        <v>132.74147234200635</v>
      </c>
    </row>
    <row r="36" spans="1:3" x14ac:dyDescent="0.25">
      <c r="A36" s="9" t="s">
        <v>35</v>
      </c>
      <c r="B36" s="12">
        <v>145115.55346268442</v>
      </c>
      <c r="C36">
        <f>SAFADModel_final_000026[[#This Row],[Whole Building:Facility Total Electric Demand Power '[W'](Hourly) ]]/1000</f>
        <v>145.1155534626844</v>
      </c>
    </row>
    <row r="37" spans="1:3" x14ac:dyDescent="0.25">
      <c r="A37" s="9" t="s">
        <v>36</v>
      </c>
      <c r="B37" s="12">
        <v>158232.77998539852</v>
      </c>
      <c r="C37">
        <f>SAFADModel_final_000026[[#This Row],[Whole Building:Facility Total Electric Demand Power '[W'](Hourly) ]]/1000</f>
        <v>158.23277998539851</v>
      </c>
    </row>
    <row r="38" spans="1:3" x14ac:dyDescent="0.25">
      <c r="A38" s="9" t="s">
        <v>37</v>
      </c>
      <c r="B38" s="12">
        <v>153420.87007263713</v>
      </c>
      <c r="C38">
        <f>SAFADModel_final_000026[[#This Row],[Whole Building:Facility Total Electric Demand Power '[W'](Hourly) ]]/1000</f>
        <v>153.42087007263714</v>
      </c>
    </row>
    <row r="39" spans="1:3" x14ac:dyDescent="0.25">
      <c r="A39" s="9" t="s">
        <v>38</v>
      </c>
      <c r="B39" s="12">
        <v>172194.77837786285</v>
      </c>
      <c r="C39">
        <f>SAFADModel_final_000026[[#This Row],[Whole Building:Facility Total Electric Demand Power '[W'](Hourly) ]]/1000</f>
        <v>172.19477837786286</v>
      </c>
    </row>
    <row r="40" spans="1:3" x14ac:dyDescent="0.25">
      <c r="A40" s="9" t="s">
        <v>39</v>
      </c>
      <c r="B40" s="12">
        <v>169240.70682242877</v>
      </c>
      <c r="C40">
        <f>SAFADModel_final_000026[[#This Row],[Whole Building:Facility Total Electric Demand Power '[W'](Hourly) ]]/1000</f>
        <v>169.24070682242876</v>
      </c>
    </row>
    <row r="41" spans="1:3" x14ac:dyDescent="0.25">
      <c r="A41" s="9" t="s">
        <v>40</v>
      </c>
      <c r="B41" s="12">
        <v>166590.97195857592</v>
      </c>
      <c r="C41">
        <f>SAFADModel_final_000026[[#This Row],[Whole Building:Facility Total Electric Demand Power '[W'](Hourly) ]]/1000</f>
        <v>166.59097195857592</v>
      </c>
    </row>
    <row r="42" spans="1:3" x14ac:dyDescent="0.25">
      <c r="A42" s="9" t="s">
        <v>41</v>
      </c>
      <c r="B42" s="12">
        <v>144280.58727050151</v>
      </c>
      <c r="C42">
        <f>SAFADModel_final_000026[[#This Row],[Whole Building:Facility Total Electric Demand Power '[W'](Hourly) ]]/1000</f>
        <v>144.28058727050151</v>
      </c>
    </row>
    <row r="43" spans="1:3" x14ac:dyDescent="0.25">
      <c r="A43" s="9" t="s">
        <v>42</v>
      </c>
      <c r="B43" s="12">
        <v>98463.291994354178</v>
      </c>
      <c r="C43">
        <f>SAFADModel_final_000026[[#This Row],[Whole Building:Facility Total Electric Demand Power '[W'](Hourly) ]]/1000</f>
        <v>98.463291994354179</v>
      </c>
    </row>
    <row r="44" spans="1:3" x14ac:dyDescent="0.25">
      <c r="A44" s="9" t="s">
        <v>43</v>
      </c>
      <c r="B44" s="12">
        <v>67998.107094641324</v>
      </c>
      <c r="C44">
        <f>SAFADModel_final_000026[[#This Row],[Whole Building:Facility Total Electric Demand Power '[W'](Hourly) ]]/1000</f>
        <v>67.998107094641327</v>
      </c>
    </row>
    <row r="45" spans="1:3" x14ac:dyDescent="0.25">
      <c r="A45" s="9" t="s">
        <v>44</v>
      </c>
      <c r="B45" s="12">
        <v>43540.593917511484</v>
      </c>
      <c r="C45">
        <f>SAFADModel_final_000026[[#This Row],[Whole Building:Facility Total Electric Demand Power '[W'](Hourly) ]]/1000</f>
        <v>43.540593917511487</v>
      </c>
    </row>
    <row r="46" spans="1:3" x14ac:dyDescent="0.25">
      <c r="A46" s="9" t="s">
        <v>45</v>
      </c>
      <c r="B46" s="12">
        <v>7690.4109331472982</v>
      </c>
      <c r="C46">
        <f>SAFADModel_final_000026[[#This Row],[Whole Building:Facility Total Electric Demand Power '[W'](Hourly) ]]/1000</f>
        <v>7.6904109331472981</v>
      </c>
    </row>
    <row r="47" spans="1:3" x14ac:dyDescent="0.25">
      <c r="A47" s="9" t="s">
        <v>46</v>
      </c>
      <c r="B47" s="12">
        <v>7651.0527955893995</v>
      </c>
      <c r="C47">
        <f>SAFADModel_final_000026[[#This Row],[Whole Building:Facility Total Electric Demand Power '[W'](Hourly) ]]/1000</f>
        <v>7.6510527955893997</v>
      </c>
    </row>
    <row r="48" spans="1:3" x14ac:dyDescent="0.25">
      <c r="A48" s="9" t="s">
        <v>47</v>
      </c>
      <c r="B48" s="12">
        <v>7613.4966558615524</v>
      </c>
      <c r="C48">
        <f>SAFADModel_final_000026[[#This Row],[Whole Building:Facility Total Electric Demand Power '[W'](Hourly) ]]/1000</f>
        <v>7.6134966558615522</v>
      </c>
    </row>
    <row r="49" spans="1:3" x14ac:dyDescent="0.25">
      <c r="A49" s="9" t="s">
        <v>48</v>
      </c>
      <c r="B49" s="12">
        <v>7570.7613485916372</v>
      </c>
      <c r="C49">
        <f>SAFADModel_final_000026[[#This Row],[Whole Building:Facility Total Electric Demand Power '[W'](Hourly) ]]/1000</f>
        <v>7.5707613485916374</v>
      </c>
    </row>
    <row r="50" spans="1:3" x14ac:dyDescent="0.25">
      <c r="A50" s="9" t="s">
        <v>49</v>
      </c>
      <c r="B50" s="12">
        <v>7529.6135836783533</v>
      </c>
      <c r="C50">
        <f>SAFADModel_final_000026[[#This Row],[Whole Building:Facility Total Electric Demand Power '[W'](Hourly) ]]/1000</f>
        <v>7.5296135836783531</v>
      </c>
    </row>
    <row r="51" spans="1:3" x14ac:dyDescent="0.25">
      <c r="A51" s="9" t="s">
        <v>50</v>
      </c>
      <c r="B51" s="12">
        <v>7494.886698821535</v>
      </c>
      <c r="C51">
        <f>SAFADModel_final_000026[[#This Row],[Whole Building:Facility Total Electric Demand Power '[W'](Hourly) ]]/1000</f>
        <v>7.494886698821535</v>
      </c>
    </row>
    <row r="52" spans="1:3" x14ac:dyDescent="0.25">
      <c r="A52" s="9" t="s">
        <v>51</v>
      </c>
      <c r="B52" s="12">
        <v>7454.7857189233082</v>
      </c>
      <c r="C52">
        <f>SAFADModel_final_000026[[#This Row],[Whole Building:Facility Total Electric Demand Power '[W'](Hourly) ]]/1000</f>
        <v>7.4547857189233078</v>
      </c>
    </row>
    <row r="53" spans="1:3" x14ac:dyDescent="0.25">
      <c r="A53" s="9" t="s">
        <v>52</v>
      </c>
      <c r="B53" s="12">
        <v>7420.1356851091368</v>
      </c>
      <c r="C53">
        <f>SAFADModel_final_000026[[#This Row],[Whole Building:Facility Total Electric Demand Power '[W'](Hourly) ]]/1000</f>
        <v>7.4201356851091367</v>
      </c>
    </row>
    <row r="54" spans="1:3" x14ac:dyDescent="0.25">
      <c r="A54" s="9" t="s">
        <v>53</v>
      </c>
      <c r="B54" s="12">
        <v>7385.0026447512437</v>
      </c>
      <c r="C54">
        <f>SAFADModel_final_000026[[#This Row],[Whole Building:Facility Total Electric Demand Power '[W'](Hourly) ]]/1000</f>
        <v>7.3850026447512436</v>
      </c>
    </row>
    <row r="55" spans="1:3" x14ac:dyDescent="0.25">
      <c r="A55" s="9" t="s">
        <v>54</v>
      </c>
      <c r="B55" s="12">
        <v>7375.7460242537863</v>
      </c>
      <c r="C55">
        <f>SAFADModel_final_000026[[#This Row],[Whole Building:Facility Total Electric Demand Power '[W'](Hourly) ]]/1000</f>
        <v>7.375746024253786</v>
      </c>
    </row>
    <row r="56" spans="1:3" x14ac:dyDescent="0.25">
      <c r="A56" s="9" t="s">
        <v>55</v>
      </c>
      <c r="B56" s="12">
        <v>7438.1246467305764</v>
      </c>
      <c r="C56">
        <f>SAFADModel_final_000026[[#This Row],[Whole Building:Facility Total Electric Demand Power '[W'](Hourly) ]]/1000</f>
        <v>7.4381246467305768</v>
      </c>
    </row>
    <row r="57" spans="1:3" x14ac:dyDescent="0.25">
      <c r="A57" s="9" t="s">
        <v>56</v>
      </c>
      <c r="B57" s="12">
        <v>21834.182716633866</v>
      </c>
      <c r="C57">
        <f>SAFADModel_final_000026[[#This Row],[Whole Building:Facility Total Electric Demand Power '[W'](Hourly) ]]/1000</f>
        <v>21.834182716633865</v>
      </c>
    </row>
    <row r="58" spans="1:3" x14ac:dyDescent="0.25">
      <c r="A58" s="9" t="s">
        <v>57</v>
      </c>
      <c r="B58" s="12">
        <v>82615.98384591144</v>
      </c>
      <c r="C58">
        <f>SAFADModel_final_000026[[#This Row],[Whole Building:Facility Total Electric Demand Power '[W'](Hourly) ]]/1000</f>
        <v>82.615983845911444</v>
      </c>
    </row>
    <row r="59" spans="1:3" x14ac:dyDescent="0.25">
      <c r="A59" s="9" t="s">
        <v>58</v>
      </c>
      <c r="B59" s="12">
        <v>121169.98668486513</v>
      </c>
      <c r="C59">
        <f>SAFADModel_final_000026[[#This Row],[Whole Building:Facility Total Electric Demand Power '[W'](Hourly) ]]/1000</f>
        <v>121.16998668486512</v>
      </c>
    </row>
    <row r="60" spans="1:3" x14ac:dyDescent="0.25">
      <c r="A60" s="9" t="s">
        <v>59</v>
      </c>
      <c r="B60" s="12">
        <v>146899.70055878046</v>
      </c>
      <c r="C60">
        <f>SAFADModel_final_000026[[#This Row],[Whole Building:Facility Total Electric Demand Power '[W'](Hourly) ]]/1000</f>
        <v>146.89970055878047</v>
      </c>
    </row>
    <row r="61" spans="1:3" x14ac:dyDescent="0.25">
      <c r="A61" s="9" t="s">
        <v>60</v>
      </c>
      <c r="B61" s="12">
        <v>169687.82526683612</v>
      </c>
      <c r="C61">
        <f>SAFADModel_final_000026[[#This Row],[Whole Building:Facility Total Electric Demand Power '[W'](Hourly) ]]/1000</f>
        <v>169.68782526683611</v>
      </c>
    </row>
    <row r="62" spans="1:3" x14ac:dyDescent="0.25">
      <c r="A62" s="9" t="s">
        <v>61</v>
      </c>
      <c r="B62" s="12">
        <v>167182.29559232702</v>
      </c>
      <c r="C62">
        <f>SAFADModel_final_000026[[#This Row],[Whole Building:Facility Total Electric Demand Power '[W'](Hourly) ]]/1000</f>
        <v>167.18229559232702</v>
      </c>
    </row>
    <row r="63" spans="1:3" x14ac:dyDescent="0.25">
      <c r="A63" s="9" t="s">
        <v>62</v>
      </c>
      <c r="B63" s="12">
        <v>159390.82940207876</v>
      </c>
      <c r="C63">
        <f>SAFADModel_final_000026[[#This Row],[Whole Building:Facility Total Electric Demand Power '[W'](Hourly) ]]/1000</f>
        <v>159.39082940207877</v>
      </c>
    </row>
    <row r="64" spans="1:3" x14ac:dyDescent="0.25">
      <c r="A64" s="9" t="s">
        <v>63</v>
      </c>
      <c r="B64" s="12">
        <v>165534.79358349513</v>
      </c>
      <c r="C64">
        <f>SAFADModel_final_000026[[#This Row],[Whole Building:Facility Total Electric Demand Power '[W'](Hourly) ]]/1000</f>
        <v>165.53479358349514</v>
      </c>
    </row>
    <row r="65" spans="1:3" x14ac:dyDescent="0.25">
      <c r="A65" s="9" t="s">
        <v>64</v>
      </c>
      <c r="B65" s="12">
        <v>147884.12118344009</v>
      </c>
      <c r="C65">
        <f>SAFADModel_final_000026[[#This Row],[Whole Building:Facility Total Electric Demand Power '[W'](Hourly) ]]/1000</f>
        <v>147.8841211834401</v>
      </c>
    </row>
    <row r="66" spans="1:3" x14ac:dyDescent="0.25">
      <c r="A66" s="9" t="s">
        <v>65</v>
      </c>
      <c r="B66" s="12">
        <v>87240.37803507116</v>
      </c>
      <c r="C66">
        <f>SAFADModel_final_000026[[#This Row],[Whole Building:Facility Total Electric Demand Power '[W'](Hourly) ]]/1000</f>
        <v>87.24037803507116</v>
      </c>
    </row>
    <row r="67" spans="1:3" x14ac:dyDescent="0.25">
      <c r="A67" s="9" t="s">
        <v>66</v>
      </c>
      <c r="B67" s="12">
        <v>45578.50296546278</v>
      </c>
      <c r="C67">
        <f>SAFADModel_final_000026[[#This Row],[Whole Building:Facility Total Electric Demand Power '[W'](Hourly) ]]/1000</f>
        <v>45.578502965462782</v>
      </c>
    </row>
    <row r="68" spans="1:3" x14ac:dyDescent="0.25">
      <c r="A68" s="9" t="s">
        <v>67</v>
      </c>
      <c r="B68" s="12">
        <v>20494.517027406368</v>
      </c>
      <c r="C68">
        <f>SAFADModel_final_000026[[#This Row],[Whole Building:Facility Total Electric Demand Power '[W'](Hourly) ]]/1000</f>
        <v>20.494517027406367</v>
      </c>
    </row>
    <row r="69" spans="1:3" x14ac:dyDescent="0.25">
      <c r="A69" s="9" t="s">
        <v>68</v>
      </c>
      <c r="B69" s="12">
        <v>8459.6516696702256</v>
      </c>
      <c r="C69">
        <f>SAFADModel_final_000026[[#This Row],[Whole Building:Facility Total Electric Demand Power '[W'](Hourly) ]]/1000</f>
        <v>8.459651669670226</v>
      </c>
    </row>
    <row r="70" spans="1:3" x14ac:dyDescent="0.25">
      <c r="A70" s="9" t="s">
        <v>69</v>
      </c>
      <c r="B70" s="12">
        <v>8028.8678836615873</v>
      </c>
      <c r="C70">
        <f>SAFADModel_final_000026[[#This Row],[Whole Building:Facility Total Electric Demand Power '[W'](Hourly) ]]/1000</f>
        <v>8.0288678836615865</v>
      </c>
    </row>
    <row r="71" spans="1:3" x14ac:dyDescent="0.25">
      <c r="A71" s="9" t="s">
        <v>70</v>
      </c>
      <c r="B71" s="12">
        <v>7596.8607573164372</v>
      </c>
      <c r="C71">
        <f>SAFADModel_final_000026[[#This Row],[Whole Building:Facility Total Electric Demand Power '[W'](Hourly) ]]/1000</f>
        <v>7.5968607573164375</v>
      </c>
    </row>
    <row r="72" spans="1:3" x14ac:dyDescent="0.25">
      <c r="A72" s="9" t="s">
        <v>71</v>
      </c>
      <c r="B72" s="12">
        <v>7574.5436197187091</v>
      </c>
      <c r="C72">
        <f>SAFADModel_final_000026[[#This Row],[Whole Building:Facility Total Electric Demand Power '[W'](Hourly) ]]/1000</f>
        <v>7.5745436197187095</v>
      </c>
    </row>
    <row r="73" spans="1:3" x14ac:dyDescent="0.25">
      <c r="A73" s="9" t="s">
        <v>72</v>
      </c>
      <c r="B73" s="12">
        <v>7552.3702449244383</v>
      </c>
      <c r="C73">
        <f>SAFADModel_final_000026[[#This Row],[Whole Building:Facility Total Electric Demand Power '[W'](Hourly) ]]/1000</f>
        <v>7.5523702449244388</v>
      </c>
    </row>
    <row r="74" spans="1:3" x14ac:dyDescent="0.25">
      <c r="A74" s="9" t="s">
        <v>73</v>
      </c>
      <c r="B74" s="12">
        <v>7530.7614858138913</v>
      </c>
      <c r="C74">
        <f>SAFADModel_final_000026[[#This Row],[Whole Building:Facility Total Electric Demand Power '[W'](Hourly) ]]/1000</f>
        <v>7.5307614858138914</v>
      </c>
    </row>
    <row r="75" spans="1:3" x14ac:dyDescent="0.25">
      <c r="A75" s="9" t="s">
        <v>74</v>
      </c>
      <c r="B75" s="12">
        <v>7507.5414394859317</v>
      </c>
      <c r="C75">
        <f>SAFADModel_final_000026[[#This Row],[Whole Building:Facility Total Electric Demand Power '[W'](Hourly) ]]/1000</f>
        <v>7.5075414394859319</v>
      </c>
    </row>
    <row r="76" spans="1:3" x14ac:dyDescent="0.25">
      <c r="A76" s="9" t="s">
        <v>75</v>
      </c>
      <c r="B76" s="12">
        <v>7482.0737030249447</v>
      </c>
      <c r="C76">
        <f>SAFADModel_final_000026[[#This Row],[Whole Building:Facility Total Electric Demand Power '[W'](Hourly) ]]/1000</f>
        <v>7.4820737030249447</v>
      </c>
    </row>
    <row r="77" spans="1:3" x14ac:dyDescent="0.25">
      <c r="A77" s="9" t="s">
        <v>76</v>
      </c>
      <c r="B77" s="12">
        <v>7455.4149449354272</v>
      </c>
      <c r="C77">
        <f>SAFADModel_final_000026[[#This Row],[Whole Building:Facility Total Electric Demand Power '[W'](Hourly) ]]/1000</f>
        <v>7.455414944935427</v>
      </c>
    </row>
    <row r="78" spans="1:3" x14ac:dyDescent="0.25">
      <c r="A78" s="9" t="s">
        <v>77</v>
      </c>
      <c r="B78" s="12">
        <v>7434.9769121394638</v>
      </c>
      <c r="C78">
        <f>SAFADModel_final_000026[[#This Row],[Whole Building:Facility Total Electric Demand Power '[W'](Hourly) ]]/1000</f>
        <v>7.4349769121394642</v>
      </c>
    </row>
    <row r="79" spans="1:3" x14ac:dyDescent="0.25">
      <c r="A79" s="9" t="s">
        <v>78</v>
      </c>
      <c r="B79" s="12">
        <v>7427.8821265582783</v>
      </c>
      <c r="C79">
        <f>SAFADModel_final_000026[[#This Row],[Whole Building:Facility Total Electric Demand Power '[W'](Hourly) ]]/1000</f>
        <v>7.427882126558278</v>
      </c>
    </row>
    <row r="80" spans="1:3" x14ac:dyDescent="0.25">
      <c r="A80" s="9" t="s">
        <v>79</v>
      </c>
      <c r="B80" s="12">
        <v>7486.3405267366034</v>
      </c>
      <c r="C80">
        <f>SAFADModel_final_000026[[#This Row],[Whole Building:Facility Total Electric Demand Power '[W'](Hourly) ]]/1000</f>
        <v>7.486340526736603</v>
      </c>
    </row>
    <row r="81" spans="1:3" x14ac:dyDescent="0.25">
      <c r="A81" s="9" t="s">
        <v>80</v>
      </c>
      <c r="B81" s="12">
        <v>20392.115420384736</v>
      </c>
      <c r="C81">
        <f>SAFADModel_final_000026[[#This Row],[Whole Building:Facility Total Electric Demand Power '[W'](Hourly) ]]/1000</f>
        <v>20.392115420384737</v>
      </c>
    </row>
    <row r="82" spans="1:3" x14ac:dyDescent="0.25">
      <c r="A82" s="9" t="s">
        <v>81</v>
      </c>
      <c r="B82" s="12">
        <v>106983.31567397254</v>
      </c>
      <c r="C82">
        <f>SAFADModel_final_000026[[#This Row],[Whole Building:Facility Total Electric Demand Power '[W'](Hourly) ]]/1000</f>
        <v>106.98331567397254</v>
      </c>
    </row>
    <row r="83" spans="1:3" x14ac:dyDescent="0.25">
      <c r="A83" s="9" t="s">
        <v>82</v>
      </c>
      <c r="B83" s="12">
        <v>145534.07046706334</v>
      </c>
      <c r="C83">
        <f>SAFADModel_final_000026[[#This Row],[Whole Building:Facility Total Electric Demand Power '[W'](Hourly) ]]/1000</f>
        <v>145.53407046706334</v>
      </c>
    </row>
    <row r="84" spans="1:3" x14ac:dyDescent="0.25">
      <c r="A84" s="9" t="s">
        <v>83</v>
      </c>
      <c r="B84" s="12">
        <v>154856.54709169132</v>
      </c>
      <c r="C84">
        <f>SAFADModel_final_000026[[#This Row],[Whole Building:Facility Total Electric Demand Power '[W'](Hourly) ]]/1000</f>
        <v>154.85654709169131</v>
      </c>
    </row>
    <row r="85" spans="1:3" x14ac:dyDescent="0.25">
      <c r="A85" s="9" t="s">
        <v>84</v>
      </c>
      <c r="B85" s="12">
        <v>153106.26060329404</v>
      </c>
      <c r="C85">
        <f>SAFADModel_final_000026[[#This Row],[Whole Building:Facility Total Electric Demand Power '[W'](Hourly) ]]/1000</f>
        <v>153.10626060329403</v>
      </c>
    </row>
    <row r="86" spans="1:3" x14ac:dyDescent="0.25">
      <c r="A86" s="9" t="s">
        <v>85</v>
      </c>
      <c r="B86" s="12">
        <v>152473.70430140724</v>
      </c>
      <c r="C86">
        <f>SAFADModel_final_000026[[#This Row],[Whole Building:Facility Total Electric Demand Power '[W'](Hourly) ]]/1000</f>
        <v>152.47370430140725</v>
      </c>
    </row>
    <row r="87" spans="1:3" x14ac:dyDescent="0.25">
      <c r="A87" s="9" t="s">
        <v>86</v>
      </c>
      <c r="B87" s="12">
        <v>163880.03699820509</v>
      </c>
      <c r="C87">
        <f>SAFADModel_final_000026[[#This Row],[Whole Building:Facility Total Electric Demand Power '[W'](Hourly) ]]/1000</f>
        <v>163.8800369982051</v>
      </c>
    </row>
    <row r="88" spans="1:3" x14ac:dyDescent="0.25">
      <c r="A88" s="9" t="s">
        <v>87</v>
      </c>
      <c r="B88" s="12">
        <v>169869.54324900315</v>
      </c>
      <c r="C88">
        <f>SAFADModel_final_000026[[#This Row],[Whole Building:Facility Total Electric Demand Power '[W'](Hourly) ]]/1000</f>
        <v>169.86954324900316</v>
      </c>
    </row>
    <row r="89" spans="1:3" x14ac:dyDescent="0.25">
      <c r="A89" s="9" t="s">
        <v>88</v>
      </c>
      <c r="B89" s="12">
        <v>173116.77153752639</v>
      </c>
      <c r="C89">
        <f>SAFADModel_final_000026[[#This Row],[Whole Building:Facility Total Electric Demand Power '[W'](Hourly) ]]/1000</f>
        <v>173.1167715375264</v>
      </c>
    </row>
    <row r="90" spans="1:3" x14ac:dyDescent="0.25">
      <c r="A90" s="9" t="s">
        <v>89</v>
      </c>
      <c r="B90" s="12">
        <v>160449.13049040866</v>
      </c>
      <c r="C90">
        <f>SAFADModel_final_000026[[#This Row],[Whole Building:Facility Total Electric Demand Power '[W'](Hourly) ]]/1000</f>
        <v>160.44913049040866</v>
      </c>
    </row>
    <row r="91" spans="1:3" x14ac:dyDescent="0.25">
      <c r="A91" s="9" t="s">
        <v>90</v>
      </c>
      <c r="B91" s="12">
        <v>79155.878106424745</v>
      </c>
      <c r="C91">
        <f>SAFADModel_final_000026[[#This Row],[Whole Building:Facility Total Electric Demand Power '[W'](Hourly) ]]/1000</f>
        <v>79.155878106424751</v>
      </c>
    </row>
    <row r="92" spans="1:3" x14ac:dyDescent="0.25">
      <c r="A92" s="9" t="s">
        <v>91</v>
      </c>
      <c r="B92" s="12">
        <v>58277.105282491044</v>
      </c>
      <c r="C92">
        <f>SAFADModel_final_000026[[#This Row],[Whole Building:Facility Total Electric Demand Power '[W'](Hourly) ]]/1000</f>
        <v>58.277105282491043</v>
      </c>
    </row>
    <row r="93" spans="1:3" x14ac:dyDescent="0.25">
      <c r="A93" s="9" t="s">
        <v>92</v>
      </c>
      <c r="B93" s="12">
        <v>42875.13183260191</v>
      </c>
      <c r="C93">
        <f>SAFADModel_final_000026[[#This Row],[Whole Building:Facility Total Electric Demand Power '[W'](Hourly) ]]/1000</f>
        <v>42.875131832601909</v>
      </c>
    </row>
    <row r="94" spans="1:3" x14ac:dyDescent="0.25">
      <c r="A94" s="9" t="s">
        <v>93</v>
      </c>
      <c r="B94" s="12">
        <v>7629.6793162420136</v>
      </c>
      <c r="C94">
        <f>SAFADModel_final_000026[[#This Row],[Whole Building:Facility Total Electric Demand Power '[W'](Hourly) ]]/1000</f>
        <v>7.6296793162420133</v>
      </c>
    </row>
    <row r="95" spans="1:3" x14ac:dyDescent="0.25">
      <c r="A95" s="9" t="s">
        <v>94</v>
      </c>
      <c r="B95" s="12">
        <v>7610.7499240724346</v>
      </c>
      <c r="C95">
        <f>SAFADModel_final_000026[[#This Row],[Whole Building:Facility Total Electric Demand Power '[W'](Hourly) ]]/1000</f>
        <v>7.6107499240724348</v>
      </c>
    </row>
    <row r="96" spans="1:3" x14ac:dyDescent="0.25">
      <c r="A96" s="9" t="s">
        <v>95</v>
      </c>
      <c r="B96" s="12">
        <v>7586.4163929674114</v>
      </c>
      <c r="C96">
        <f>SAFADModel_final_000026[[#This Row],[Whole Building:Facility Total Electric Demand Power '[W'](Hourly) ]]/1000</f>
        <v>7.5864163929674113</v>
      </c>
    </row>
    <row r="97" spans="1:3" x14ac:dyDescent="0.25">
      <c r="A97" s="9" t="s">
        <v>96</v>
      </c>
      <c r="B97" s="12">
        <v>7567.2741401730955</v>
      </c>
      <c r="C97">
        <f>SAFADModel_final_000026[[#This Row],[Whole Building:Facility Total Electric Demand Power '[W'](Hourly) ]]/1000</f>
        <v>7.5672741401730956</v>
      </c>
    </row>
    <row r="98" spans="1:3" x14ac:dyDescent="0.25">
      <c r="A98" s="9" t="s">
        <v>97</v>
      </c>
      <c r="B98" s="12">
        <v>7564.9752404350484</v>
      </c>
      <c r="C98">
        <f>SAFADModel_final_000026[[#This Row],[Whole Building:Facility Total Electric Demand Power '[W'](Hourly) ]]/1000</f>
        <v>7.5649752404350483</v>
      </c>
    </row>
    <row r="99" spans="1:3" x14ac:dyDescent="0.25">
      <c r="A99" s="9" t="s">
        <v>98</v>
      </c>
      <c r="B99" s="12">
        <v>7562.4983658246592</v>
      </c>
      <c r="C99">
        <f>SAFADModel_final_000026[[#This Row],[Whole Building:Facility Total Electric Demand Power '[W'](Hourly) ]]/1000</f>
        <v>7.5624983658246592</v>
      </c>
    </row>
    <row r="100" spans="1:3" x14ac:dyDescent="0.25">
      <c r="A100" s="9" t="s">
        <v>99</v>
      </c>
      <c r="B100" s="12">
        <v>7546.4238051680759</v>
      </c>
      <c r="C100">
        <f>SAFADModel_final_000026[[#This Row],[Whole Building:Facility Total Electric Demand Power '[W'](Hourly) ]]/1000</f>
        <v>7.5464238051680761</v>
      </c>
    </row>
    <row r="101" spans="1:3" x14ac:dyDescent="0.25">
      <c r="A101" s="9" t="s">
        <v>100</v>
      </c>
      <c r="B101" s="12">
        <v>7507.2875567755254</v>
      </c>
      <c r="C101">
        <f>SAFADModel_final_000026[[#This Row],[Whole Building:Facility Total Electric Demand Power '[W'](Hourly) ]]/1000</f>
        <v>7.5072875567755251</v>
      </c>
    </row>
    <row r="102" spans="1:3" x14ac:dyDescent="0.25">
      <c r="A102" s="9" t="s">
        <v>101</v>
      </c>
      <c r="B102" s="12">
        <v>7463.2785773126043</v>
      </c>
      <c r="C102">
        <f>SAFADModel_final_000026[[#This Row],[Whole Building:Facility Total Electric Demand Power '[W'](Hourly) ]]/1000</f>
        <v>7.4632785773126047</v>
      </c>
    </row>
    <row r="103" spans="1:3" x14ac:dyDescent="0.25">
      <c r="A103" s="9" t="s">
        <v>102</v>
      </c>
      <c r="B103" s="12">
        <v>7446.3029535958822</v>
      </c>
      <c r="C103">
        <f>SAFADModel_final_000026[[#This Row],[Whole Building:Facility Total Electric Demand Power '[W'](Hourly) ]]/1000</f>
        <v>7.4463029535958825</v>
      </c>
    </row>
    <row r="104" spans="1:3" x14ac:dyDescent="0.25">
      <c r="A104" s="9" t="s">
        <v>103</v>
      </c>
      <c r="B104" s="12">
        <v>7480.0229862343649</v>
      </c>
      <c r="C104">
        <f>SAFADModel_final_000026[[#This Row],[Whole Building:Facility Total Electric Demand Power '[W'](Hourly) ]]/1000</f>
        <v>7.4800229862343652</v>
      </c>
    </row>
    <row r="105" spans="1:3" x14ac:dyDescent="0.25">
      <c r="A105" s="9" t="s">
        <v>104</v>
      </c>
      <c r="B105" s="12">
        <v>25295.909360615991</v>
      </c>
      <c r="C105">
        <f>SAFADModel_final_000026[[#This Row],[Whole Building:Facility Total Electric Demand Power '[W'](Hourly) ]]/1000</f>
        <v>25.29590936061599</v>
      </c>
    </row>
    <row r="106" spans="1:3" x14ac:dyDescent="0.25">
      <c r="A106" s="9" t="s">
        <v>105</v>
      </c>
      <c r="B106" s="12">
        <v>87088.228740381179</v>
      </c>
      <c r="C106">
        <f>SAFADModel_final_000026[[#This Row],[Whole Building:Facility Total Electric Demand Power '[W'](Hourly) ]]/1000</f>
        <v>87.088228740381183</v>
      </c>
    </row>
    <row r="107" spans="1:3" x14ac:dyDescent="0.25">
      <c r="A107" s="9" t="s">
        <v>106</v>
      </c>
      <c r="B107" s="12">
        <v>140367.15723343805</v>
      </c>
      <c r="C107">
        <f>SAFADModel_final_000026[[#This Row],[Whole Building:Facility Total Electric Demand Power '[W'](Hourly) ]]/1000</f>
        <v>140.36715723343804</v>
      </c>
    </row>
    <row r="108" spans="1:3" x14ac:dyDescent="0.25">
      <c r="A108" s="9" t="s">
        <v>107</v>
      </c>
      <c r="B108" s="12">
        <v>144386.59833396444</v>
      </c>
      <c r="C108">
        <f>SAFADModel_final_000026[[#This Row],[Whole Building:Facility Total Electric Demand Power '[W'](Hourly) ]]/1000</f>
        <v>144.38659833396446</v>
      </c>
    </row>
    <row r="109" spans="1:3" x14ac:dyDescent="0.25">
      <c r="A109" s="9" t="s">
        <v>108</v>
      </c>
      <c r="B109" s="12">
        <v>147670.67019060825</v>
      </c>
      <c r="C109">
        <f>SAFADModel_final_000026[[#This Row],[Whole Building:Facility Total Electric Demand Power '[W'](Hourly) ]]/1000</f>
        <v>147.67067019060823</v>
      </c>
    </row>
    <row r="110" spans="1:3" x14ac:dyDescent="0.25">
      <c r="A110" s="9" t="s">
        <v>109</v>
      </c>
      <c r="B110" s="12">
        <v>152081.20327188258</v>
      </c>
      <c r="C110">
        <f>SAFADModel_final_000026[[#This Row],[Whole Building:Facility Total Electric Demand Power '[W'](Hourly) ]]/1000</f>
        <v>152.08120327188257</v>
      </c>
    </row>
    <row r="111" spans="1:3" x14ac:dyDescent="0.25">
      <c r="A111" s="9" t="s">
        <v>110</v>
      </c>
      <c r="B111" s="12">
        <v>156808.77123628373</v>
      </c>
      <c r="C111">
        <f>SAFADModel_final_000026[[#This Row],[Whole Building:Facility Total Electric Demand Power '[W'](Hourly) ]]/1000</f>
        <v>156.80877123628375</v>
      </c>
    </row>
    <row r="112" spans="1:3" x14ac:dyDescent="0.25">
      <c r="A112" s="9" t="s">
        <v>111</v>
      </c>
      <c r="B112" s="12">
        <v>152423.6440881867</v>
      </c>
      <c r="C112">
        <f>SAFADModel_final_000026[[#This Row],[Whole Building:Facility Total Electric Demand Power '[W'](Hourly) ]]/1000</f>
        <v>152.42364408818671</v>
      </c>
    </row>
    <row r="113" spans="1:3" x14ac:dyDescent="0.25">
      <c r="A113" s="9" t="s">
        <v>112</v>
      </c>
      <c r="B113" s="12">
        <v>135477.65960037164</v>
      </c>
      <c r="C113">
        <f>SAFADModel_final_000026[[#This Row],[Whole Building:Facility Total Electric Demand Power '[W'](Hourly) ]]/1000</f>
        <v>135.47765960037165</v>
      </c>
    </row>
    <row r="114" spans="1:3" x14ac:dyDescent="0.25">
      <c r="A114" s="9" t="s">
        <v>113</v>
      </c>
      <c r="B114" s="12">
        <v>122844.2968508979</v>
      </c>
      <c r="C114">
        <f>SAFADModel_final_000026[[#This Row],[Whole Building:Facility Total Electric Demand Power '[W'](Hourly) ]]/1000</f>
        <v>122.84429685089789</v>
      </c>
    </row>
    <row r="115" spans="1:3" x14ac:dyDescent="0.25">
      <c r="A115" s="9" t="s">
        <v>114</v>
      </c>
      <c r="B115" s="12">
        <v>49973.990464707305</v>
      </c>
      <c r="C115">
        <f>SAFADModel_final_000026[[#This Row],[Whole Building:Facility Total Electric Demand Power '[W'](Hourly) ]]/1000</f>
        <v>49.973990464707306</v>
      </c>
    </row>
    <row r="116" spans="1:3" x14ac:dyDescent="0.25">
      <c r="A116" s="9" t="s">
        <v>115</v>
      </c>
      <c r="B116" s="12">
        <v>27282.149656432826</v>
      </c>
      <c r="C116">
        <f>SAFADModel_final_000026[[#This Row],[Whole Building:Facility Total Electric Demand Power '[W'](Hourly) ]]/1000</f>
        <v>27.282149656432825</v>
      </c>
    </row>
    <row r="117" spans="1:3" x14ac:dyDescent="0.25">
      <c r="A117" s="9" t="s">
        <v>116</v>
      </c>
      <c r="B117" s="12">
        <v>17523.444860364241</v>
      </c>
      <c r="C117">
        <f>SAFADModel_final_000026[[#This Row],[Whole Building:Facility Total Electric Demand Power '[W'](Hourly) ]]/1000</f>
        <v>17.52344486036424</v>
      </c>
    </row>
    <row r="118" spans="1:3" x14ac:dyDescent="0.25">
      <c r="A118" s="9" t="s">
        <v>117</v>
      </c>
      <c r="B118" s="12">
        <v>12562.138714719711</v>
      </c>
      <c r="C118">
        <f>SAFADModel_final_000026[[#This Row],[Whole Building:Facility Total Electric Demand Power '[W'](Hourly) ]]/1000</f>
        <v>12.562138714719712</v>
      </c>
    </row>
    <row r="119" spans="1:3" x14ac:dyDescent="0.25">
      <c r="A119" s="9" t="s">
        <v>118</v>
      </c>
      <c r="B119" s="12">
        <v>7611.6125257212398</v>
      </c>
      <c r="C119">
        <f>SAFADModel_final_000026[[#This Row],[Whole Building:Facility Total Electric Demand Power '[W'](Hourly) ]]/1000</f>
        <v>7.6116125257212399</v>
      </c>
    </row>
    <row r="120" spans="1:3" x14ac:dyDescent="0.25">
      <c r="A120" s="9" t="s">
        <v>119</v>
      </c>
      <c r="B120" s="12">
        <v>7590.3129083059675</v>
      </c>
      <c r="C120">
        <f>SAFADModel_final_000026[[#This Row],[Whole Building:Facility Total Electric Demand Power '[W'](Hourly) ]]/1000</f>
        <v>7.5903129083059673</v>
      </c>
    </row>
    <row r="121" spans="1:3" x14ac:dyDescent="0.25">
      <c r="A121" s="9" t="s">
        <v>120</v>
      </c>
      <c r="B121" s="12">
        <v>7573.5342101418764</v>
      </c>
      <c r="C121">
        <f>SAFADModel_final_000026[[#This Row],[Whole Building:Facility Total Electric Demand Power '[W'](Hourly) ]]/1000</f>
        <v>7.5735342101418768</v>
      </c>
    </row>
    <row r="122" spans="1:3" x14ac:dyDescent="0.25">
      <c r="A122" s="9" t="s">
        <v>533</v>
      </c>
      <c r="B122" s="12">
        <v>7565.1763850449197</v>
      </c>
      <c r="C122">
        <f>SAFADModel_final_000026[[#This Row],[Whole Building:Facility Total Electric Demand Power '[W'](Hourly) ]]/1000</f>
        <v>7.5651763850449196</v>
      </c>
    </row>
    <row r="123" spans="1:3" x14ac:dyDescent="0.25">
      <c r="A123" s="9" t="s">
        <v>534</v>
      </c>
      <c r="B123" s="12">
        <v>7559.7169936115524</v>
      </c>
      <c r="C123">
        <f>SAFADModel_final_000026[[#This Row],[Whole Building:Facility Total Electric Demand Power '[W'](Hourly) ]]/1000</f>
        <v>7.559716993611552</v>
      </c>
    </row>
    <row r="124" spans="1:3" x14ac:dyDescent="0.25">
      <c r="A124" s="9" t="s">
        <v>535</v>
      </c>
      <c r="B124" s="12">
        <v>7539.309751208707</v>
      </c>
      <c r="C124">
        <f>SAFADModel_final_000026[[#This Row],[Whole Building:Facility Total Electric Demand Power '[W'](Hourly) ]]/1000</f>
        <v>7.5393097512087071</v>
      </c>
    </row>
    <row r="125" spans="1:3" x14ac:dyDescent="0.25">
      <c r="A125" s="9" t="s">
        <v>536</v>
      </c>
      <c r="B125" s="12">
        <v>7492.2556487818483</v>
      </c>
      <c r="C125">
        <f>SAFADModel_final_000026[[#This Row],[Whole Building:Facility Total Electric Demand Power '[W'](Hourly) ]]/1000</f>
        <v>7.4922556487818479</v>
      </c>
    </row>
    <row r="126" spans="1:3" x14ac:dyDescent="0.25">
      <c r="A126" s="9" t="s">
        <v>537</v>
      </c>
      <c r="B126" s="12">
        <v>7431.426416307655</v>
      </c>
      <c r="C126">
        <f>SAFADModel_final_000026[[#This Row],[Whole Building:Facility Total Electric Demand Power '[W'](Hourly) ]]/1000</f>
        <v>7.4314264163076551</v>
      </c>
    </row>
    <row r="127" spans="1:3" x14ac:dyDescent="0.25">
      <c r="A127" s="9" t="s">
        <v>538</v>
      </c>
      <c r="B127" s="12">
        <v>7396.7283148994293</v>
      </c>
      <c r="C127">
        <f>SAFADModel_final_000026[[#This Row],[Whole Building:Facility Total Electric Demand Power '[W'](Hourly) ]]/1000</f>
        <v>7.3967283148994296</v>
      </c>
    </row>
    <row r="128" spans="1:3" x14ac:dyDescent="0.25">
      <c r="A128" s="9" t="s">
        <v>539</v>
      </c>
      <c r="B128" s="12">
        <v>7399.3416738558435</v>
      </c>
      <c r="C128">
        <f>SAFADModel_final_000026[[#This Row],[Whole Building:Facility Total Electric Demand Power '[W'](Hourly) ]]/1000</f>
        <v>7.3993416738558437</v>
      </c>
    </row>
    <row r="129" spans="1:3" x14ac:dyDescent="0.25">
      <c r="A129" s="9" t="s">
        <v>540</v>
      </c>
      <c r="B129" s="12">
        <v>7423.7569720177235</v>
      </c>
      <c r="C129">
        <f>SAFADModel_final_000026[[#This Row],[Whole Building:Facility Total Electric Demand Power '[W'](Hourly) ]]/1000</f>
        <v>7.4237569720177232</v>
      </c>
    </row>
    <row r="130" spans="1:3" x14ac:dyDescent="0.25">
      <c r="A130" s="9" t="s">
        <v>541</v>
      </c>
      <c r="B130" s="12">
        <v>36677.056143002228</v>
      </c>
      <c r="C130">
        <f>SAFADModel_final_000026[[#This Row],[Whole Building:Facility Total Electric Demand Power '[W'](Hourly) ]]/1000</f>
        <v>36.677056143002225</v>
      </c>
    </row>
    <row r="131" spans="1:3" x14ac:dyDescent="0.25">
      <c r="A131" s="9" t="s">
        <v>542</v>
      </c>
      <c r="B131" s="12">
        <v>52333.084725808039</v>
      </c>
      <c r="C131">
        <f>SAFADModel_final_000026[[#This Row],[Whole Building:Facility Total Electric Demand Power '[W'](Hourly) ]]/1000</f>
        <v>52.333084725808042</v>
      </c>
    </row>
    <row r="132" spans="1:3" x14ac:dyDescent="0.25">
      <c r="A132" s="9" t="s">
        <v>543</v>
      </c>
      <c r="B132" s="12">
        <v>62192.38465988767</v>
      </c>
      <c r="C132">
        <f>SAFADModel_final_000026[[#This Row],[Whole Building:Facility Total Electric Demand Power '[W'](Hourly) ]]/1000</f>
        <v>62.192384659887672</v>
      </c>
    </row>
    <row r="133" spans="1:3" x14ac:dyDescent="0.25">
      <c r="A133" s="9" t="s">
        <v>544</v>
      </c>
      <c r="B133" s="12">
        <v>57265.765568679511</v>
      </c>
      <c r="C133">
        <f>SAFADModel_final_000026[[#This Row],[Whole Building:Facility Total Electric Demand Power '[W'](Hourly) ]]/1000</f>
        <v>57.265765568679512</v>
      </c>
    </row>
    <row r="134" spans="1:3" x14ac:dyDescent="0.25">
      <c r="A134" s="9" t="s">
        <v>545</v>
      </c>
      <c r="B134" s="12">
        <v>54916.974903564813</v>
      </c>
      <c r="C134">
        <f>SAFADModel_final_000026[[#This Row],[Whole Building:Facility Total Electric Demand Power '[W'](Hourly) ]]/1000</f>
        <v>54.916974903564814</v>
      </c>
    </row>
    <row r="135" spans="1:3" x14ac:dyDescent="0.25">
      <c r="A135" s="9" t="s">
        <v>546</v>
      </c>
      <c r="B135" s="12">
        <v>52473.683047980616</v>
      </c>
      <c r="C135">
        <f>SAFADModel_final_000026[[#This Row],[Whole Building:Facility Total Electric Demand Power '[W'](Hourly) ]]/1000</f>
        <v>52.473683047980614</v>
      </c>
    </row>
    <row r="136" spans="1:3" x14ac:dyDescent="0.25">
      <c r="A136" s="9" t="s">
        <v>547</v>
      </c>
      <c r="B136" s="12">
        <v>54441.398630660406</v>
      </c>
      <c r="C136">
        <f>SAFADModel_final_000026[[#This Row],[Whole Building:Facility Total Electric Demand Power '[W'](Hourly) ]]/1000</f>
        <v>54.441398630660409</v>
      </c>
    </row>
    <row r="137" spans="1:3" x14ac:dyDescent="0.25">
      <c r="A137" s="9" t="s">
        <v>548</v>
      </c>
      <c r="B137" s="12">
        <v>49463.206719785267</v>
      </c>
      <c r="C137">
        <f>SAFADModel_final_000026[[#This Row],[Whole Building:Facility Total Electric Demand Power '[W'](Hourly) ]]/1000</f>
        <v>49.463206719785269</v>
      </c>
    </row>
    <row r="138" spans="1:3" x14ac:dyDescent="0.25">
      <c r="A138" s="9" t="s">
        <v>549</v>
      </c>
      <c r="B138" s="12">
        <v>40883.345716622462</v>
      </c>
      <c r="C138">
        <f>SAFADModel_final_000026[[#This Row],[Whole Building:Facility Total Electric Demand Power '[W'](Hourly) ]]/1000</f>
        <v>40.883345716622465</v>
      </c>
    </row>
    <row r="139" spans="1:3" x14ac:dyDescent="0.25">
      <c r="A139" s="9" t="s">
        <v>550</v>
      </c>
      <c r="B139" s="12">
        <v>34189.724937285435</v>
      </c>
      <c r="C139">
        <f>SAFADModel_final_000026[[#This Row],[Whole Building:Facility Total Electric Demand Power '[W'](Hourly) ]]/1000</f>
        <v>34.189724937285433</v>
      </c>
    </row>
    <row r="140" spans="1:3" x14ac:dyDescent="0.25">
      <c r="A140" s="9" t="s">
        <v>551</v>
      </c>
      <c r="B140" s="12">
        <v>26678.420383051653</v>
      </c>
      <c r="C140">
        <f>SAFADModel_final_000026[[#This Row],[Whole Building:Facility Total Electric Demand Power '[W'](Hourly) ]]/1000</f>
        <v>26.678420383051652</v>
      </c>
    </row>
    <row r="141" spans="1:3" x14ac:dyDescent="0.25">
      <c r="A141" s="9" t="s">
        <v>552</v>
      </c>
      <c r="B141" s="12">
        <v>13992.703214504601</v>
      </c>
      <c r="C141">
        <f>SAFADModel_final_000026[[#This Row],[Whole Building:Facility Total Electric Demand Power '[W'](Hourly) ]]/1000</f>
        <v>13.992703214504601</v>
      </c>
    </row>
    <row r="142" spans="1:3" x14ac:dyDescent="0.25">
      <c r="A142" s="9" t="s">
        <v>553</v>
      </c>
      <c r="B142" s="12">
        <v>12826.90999666151</v>
      </c>
      <c r="C142">
        <f>SAFADModel_final_000026[[#This Row],[Whole Building:Facility Total Electric Demand Power '[W'](Hourly) ]]/1000</f>
        <v>12.826909996661511</v>
      </c>
    </row>
    <row r="143" spans="1:3" x14ac:dyDescent="0.25">
      <c r="A143" s="9" t="s">
        <v>554</v>
      </c>
      <c r="B143" s="12">
        <v>7583.2654030745134</v>
      </c>
      <c r="C143">
        <f>SAFADModel_final_000026[[#This Row],[Whole Building:Facility Total Electric Demand Power '[W'](Hourly) ]]/1000</f>
        <v>7.5832654030745132</v>
      </c>
    </row>
    <row r="144" spans="1:3" x14ac:dyDescent="0.25">
      <c r="A144" s="9" t="s">
        <v>555</v>
      </c>
      <c r="B144" s="12">
        <v>7537.549098986502</v>
      </c>
      <c r="C144">
        <f>SAFADModel_final_000026[[#This Row],[Whole Building:Facility Total Electric Demand Power '[W'](Hourly) ]]/1000</f>
        <v>7.5375490989865019</v>
      </c>
    </row>
    <row r="145" spans="1:3" x14ac:dyDescent="0.25">
      <c r="A145" s="9" t="s">
        <v>556</v>
      </c>
      <c r="B145" s="12">
        <v>7518.0816849346093</v>
      </c>
      <c r="C145">
        <f>SAFADModel_final_000026[[#This Row],[Whole Building:Facility Total Electric Demand Power '[W'](Hourly) ]]/1000</f>
        <v>7.518081684934609</v>
      </c>
    </row>
    <row r="146" spans="1:3" x14ac:dyDescent="0.25">
      <c r="A146" s="9" t="s">
        <v>557</v>
      </c>
      <c r="B146" s="12">
        <v>7505.5442835046824</v>
      </c>
      <c r="C146">
        <f>SAFADModel_final_000026[[#This Row],[Whole Building:Facility Total Electric Demand Power '[W'](Hourly) ]]/1000</f>
        <v>7.5055442835046824</v>
      </c>
    </row>
    <row r="147" spans="1:3" x14ac:dyDescent="0.25">
      <c r="A147" s="9" t="s">
        <v>558</v>
      </c>
      <c r="B147" s="12">
        <v>7493.6755197802167</v>
      </c>
      <c r="C147">
        <f>SAFADModel_final_000026[[#This Row],[Whole Building:Facility Total Electric Demand Power '[W'](Hourly) ]]/1000</f>
        <v>7.4936755197802167</v>
      </c>
    </row>
    <row r="148" spans="1:3" x14ac:dyDescent="0.25">
      <c r="A148" s="9" t="s">
        <v>559</v>
      </c>
      <c r="B148" s="12">
        <v>7486.7333433139074</v>
      </c>
      <c r="C148">
        <f>SAFADModel_final_000026[[#This Row],[Whole Building:Facility Total Electric Demand Power '[W'](Hourly) ]]/1000</f>
        <v>7.4867333433139072</v>
      </c>
    </row>
    <row r="149" spans="1:3" x14ac:dyDescent="0.25">
      <c r="A149" s="9" t="s">
        <v>560</v>
      </c>
      <c r="B149" s="12">
        <v>7482.6123028943075</v>
      </c>
      <c r="C149">
        <f>SAFADModel_final_000026[[#This Row],[Whole Building:Facility Total Electric Demand Power '[W'](Hourly) ]]/1000</f>
        <v>7.4826123028943075</v>
      </c>
    </row>
    <row r="150" spans="1:3" x14ac:dyDescent="0.25">
      <c r="A150" s="9" t="s">
        <v>561</v>
      </c>
      <c r="B150" s="12">
        <v>7473.7139816522131</v>
      </c>
      <c r="C150">
        <f>SAFADModel_final_000026[[#This Row],[Whole Building:Facility Total Electric Demand Power '[W'](Hourly) ]]/1000</f>
        <v>7.4737139816522129</v>
      </c>
    </row>
    <row r="151" spans="1:3" x14ac:dyDescent="0.25">
      <c r="A151" s="9" t="s">
        <v>562</v>
      </c>
      <c r="B151" s="12">
        <v>7498.1546130424349</v>
      </c>
      <c r="C151">
        <f>SAFADModel_final_000026[[#This Row],[Whole Building:Facility Total Electric Demand Power '[W'](Hourly) ]]/1000</f>
        <v>7.498154613042435</v>
      </c>
    </row>
    <row r="152" spans="1:3" x14ac:dyDescent="0.25">
      <c r="A152" s="9" t="s">
        <v>563</v>
      </c>
      <c r="B152" s="12">
        <v>7571.3097401920431</v>
      </c>
      <c r="C152">
        <f>SAFADModel_final_000026[[#This Row],[Whole Building:Facility Total Electric Demand Power '[W'](Hourly) ]]/1000</f>
        <v>7.5713097401920431</v>
      </c>
    </row>
    <row r="153" spans="1:3" x14ac:dyDescent="0.25">
      <c r="A153" s="9" t="s">
        <v>564</v>
      </c>
      <c r="B153" s="12">
        <v>7650.1280786792513</v>
      </c>
      <c r="C153">
        <f>SAFADModel_final_000026[[#This Row],[Whole Building:Facility Total Electric Demand Power '[W'](Hourly) ]]/1000</f>
        <v>7.6501280786792512</v>
      </c>
    </row>
    <row r="154" spans="1:3" x14ac:dyDescent="0.25">
      <c r="A154" s="9" t="s">
        <v>565</v>
      </c>
      <c r="B154" s="12">
        <v>7700.1874606798674</v>
      </c>
      <c r="C154">
        <f>SAFADModel_final_000026[[#This Row],[Whole Building:Facility Total Electric Demand Power '[W'](Hourly) ]]/1000</f>
        <v>7.7001874606798673</v>
      </c>
    </row>
    <row r="155" spans="1:3" x14ac:dyDescent="0.25">
      <c r="A155" s="9" t="s">
        <v>566</v>
      </c>
      <c r="B155" s="12">
        <v>7724.526829570761</v>
      </c>
      <c r="C155">
        <f>SAFADModel_final_000026[[#This Row],[Whole Building:Facility Total Electric Demand Power '[W'](Hourly) ]]/1000</f>
        <v>7.7245268295707614</v>
      </c>
    </row>
    <row r="156" spans="1:3" x14ac:dyDescent="0.25">
      <c r="A156" s="9" t="s">
        <v>567</v>
      </c>
      <c r="B156" s="12">
        <v>7739.3424451225537</v>
      </c>
      <c r="C156">
        <f>SAFADModel_final_000026[[#This Row],[Whole Building:Facility Total Electric Demand Power '[W'](Hourly) ]]/1000</f>
        <v>7.7393424451225536</v>
      </c>
    </row>
    <row r="157" spans="1:3" x14ac:dyDescent="0.25">
      <c r="A157" s="9" t="s">
        <v>568</v>
      </c>
      <c r="B157" s="12">
        <v>7746.5109693203303</v>
      </c>
      <c r="C157">
        <f>SAFADModel_final_000026[[#This Row],[Whole Building:Facility Total Electric Demand Power '[W'](Hourly) ]]/1000</f>
        <v>7.7465109693203305</v>
      </c>
    </row>
    <row r="158" spans="1:3" x14ac:dyDescent="0.25">
      <c r="A158" s="9" t="s">
        <v>569</v>
      </c>
      <c r="B158" s="12">
        <v>7754.0947505185823</v>
      </c>
      <c r="C158">
        <f>SAFADModel_final_000026[[#This Row],[Whole Building:Facility Total Electric Demand Power '[W'](Hourly) ]]/1000</f>
        <v>7.7540947505185827</v>
      </c>
    </row>
    <row r="159" spans="1:3" x14ac:dyDescent="0.25">
      <c r="A159" s="9" t="s">
        <v>570</v>
      </c>
      <c r="B159" s="12">
        <v>7765.3123661856416</v>
      </c>
      <c r="C159">
        <f>SAFADModel_final_000026[[#This Row],[Whole Building:Facility Total Electric Demand Power '[W'](Hourly) ]]/1000</f>
        <v>7.7653123661856416</v>
      </c>
    </row>
    <row r="160" spans="1:3" x14ac:dyDescent="0.25">
      <c r="A160" s="9" t="s">
        <v>571</v>
      </c>
      <c r="B160" s="12">
        <v>7781.6912063461268</v>
      </c>
      <c r="C160">
        <f>SAFADModel_final_000026[[#This Row],[Whole Building:Facility Total Electric Demand Power '[W'](Hourly) ]]/1000</f>
        <v>7.7816912063461272</v>
      </c>
    </row>
    <row r="161" spans="1:3" x14ac:dyDescent="0.25">
      <c r="A161" s="9" t="s">
        <v>572</v>
      </c>
      <c r="B161" s="12">
        <v>7786.3430950757838</v>
      </c>
      <c r="C161">
        <f>SAFADModel_final_000026[[#This Row],[Whole Building:Facility Total Electric Demand Power '[W'](Hourly) ]]/1000</f>
        <v>7.7863430950757841</v>
      </c>
    </row>
    <row r="162" spans="1:3" x14ac:dyDescent="0.25">
      <c r="A162" s="9" t="s">
        <v>573</v>
      </c>
      <c r="B162" s="12">
        <v>7774.3273387354238</v>
      </c>
      <c r="C162">
        <f>SAFADModel_final_000026[[#This Row],[Whole Building:Facility Total Electric Demand Power '[W'](Hourly) ]]/1000</f>
        <v>7.7743273387354241</v>
      </c>
    </row>
    <row r="163" spans="1:3" x14ac:dyDescent="0.25">
      <c r="A163" s="9" t="s">
        <v>574</v>
      </c>
      <c r="B163" s="12">
        <v>7757.2967881807272</v>
      </c>
      <c r="C163">
        <f>SAFADModel_final_000026[[#This Row],[Whole Building:Facility Total Electric Demand Power '[W'](Hourly) ]]/1000</f>
        <v>7.7572967881807271</v>
      </c>
    </row>
    <row r="164" spans="1:3" x14ac:dyDescent="0.25">
      <c r="A164" s="9" t="s">
        <v>575</v>
      </c>
      <c r="B164" s="12">
        <v>7739.9441125681878</v>
      </c>
      <c r="C164">
        <f>SAFADModel_final_000026[[#This Row],[Whole Building:Facility Total Electric Demand Power '[W'](Hourly) ]]/1000</f>
        <v>7.739944112568188</v>
      </c>
    </row>
    <row r="165" spans="1:3" x14ac:dyDescent="0.25">
      <c r="A165" s="9" t="s">
        <v>576</v>
      </c>
      <c r="B165" s="12">
        <v>7724.9091978910701</v>
      </c>
      <c r="C165">
        <f>SAFADModel_final_000026[[#This Row],[Whole Building:Facility Total Electric Demand Power '[W'](Hourly) ]]/1000</f>
        <v>7.72490919789107</v>
      </c>
    </row>
    <row r="166" spans="1:3" x14ac:dyDescent="0.25">
      <c r="A166" s="9" t="s">
        <v>577</v>
      </c>
      <c r="B166" s="12">
        <v>7712.5651320055813</v>
      </c>
      <c r="C166">
        <f>SAFADModel_final_000026[[#This Row],[Whole Building:Facility Total Electric Demand Power '[W'](Hourly) ]]/1000</f>
        <v>7.7125651320055812</v>
      </c>
    </row>
    <row r="167" spans="1:3" x14ac:dyDescent="0.25">
      <c r="A167" s="9" t="s">
        <v>578</v>
      </c>
      <c r="B167" s="12">
        <v>7700.8770463884694</v>
      </c>
      <c r="C167">
        <f>SAFADModel_final_000026[[#This Row],[Whole Building:Facility Total Electric Demand Power '[W'](Hourly) ]]/1000</f>
        <v>7.7008770463884693</v>
      </c>
    </row>
    <row r="168" spans="1:3" x14ac:dyDescent="0.25">
      <c r="A168" s="9" t="s">
        <v>579</v>
      </c>
      <c r="B168" s="12">
        <v>7675.2307629143934</v>
      </c>
      <c r="C168">
        <f>SAFADModel_final_000026[[#This Row],[Whole Building:Facility Total Electric Demand Power '[W'](Hourly) ]]/1000</f>
        <v>7.675230762914393</v>
      </c>
    </row>
    <row r="169" spans="1:3" x14ac:dyDescent="0.25">
      <c r="A169" s="9" t="s">
        <v>580</v>
      </c>
      <c r="B169" s="12">
        <v>7649.9279249161</v>
      </c>
      <c r="C169">
        <f>SAFADModel_final_000026[[#This Row],[Whole Building:Facility Total Electric Demand Power '[W'](Hourly) ]]/1000</f>
        <v>7.6499279249161001</v>
      </c>
    </row>
    <row r="170" spans="1:3" x14ac:dyDescent="0.25">
      <c r="A170" s="9" t="s">
        <v>121</v>
      </c>
      <c r="B170" s="12">
        <v>7639.9009211582279</v>
      </c>
      <c r="C170">
        <f>SAFADModel_final_000026[[#This Row],[Whole Building:Facility Total Electric Demand Power '[W'](Hourly) ]]/1000</f>
        <v>7.6399009211582278</v>
      </c>
    </row>
    <row r="171" spans="1:3" x14ac:dyDescent="0.25">
      <c r="A171" s="9" t="s">
        <v>122</v>
      </c>
      <c r="B171" s="12">
        <v>7628.4322045860345</v>
      </c>
      <c r="C171">
        <f>SAFADModel_final_000026[[#This Row],[Whole Building:Facility Total Electric Demand Power '[W'](Hourly) ]]/1000</f>
        <v>7.6284322045860344</v>
      </c>
    </row>
    <row r="172" spans="1:3" x14ac:dyDescent="0.25">
      <c r="A172" s="9" t="s">
        <v>123</v>
      </c>
      <c r="B172" s="12">
        <v>7606.8931115944506</v>
      </c>
      <c r="C172">
        <f>SAFADModel_final_000026[[#This Row],[Whole Building:Facility Total Electric Demand Power '[W'](Hourly) ]]/1000</f>
        <v>7.6068931115944505</v>
      </c>
    </row>
    <row r="173" spans="1:3" x14ac:dyDescent="0.25">
      <c r="A173" s="9" t="s">
        <v>124</v>
      </c>
      <c r="B173" s="12">
        <v>7573.8529469466148</v>
      </c>
      <c r="C173">
        <f>SAFADModel_final_000026[[#This Row],[Whole Building:Facility Total Electric Demand Power '[W'](Hourly) ]]/1000</f>
        <v>7.5738529469466149</v>
      </c>
    </row>
    <row r="174" spans="1:3" x14ac:dyDescent="0.25">
      <c r="A174" s="9" t="s">
        <v>125</v>
      </c>
      <c r="B174" s="12">
        <v>7535.1960328315254</v>
      </c>
      <c r="C174">
        <f>SAFADModel_final_000026[[#This Row],[Whole Building:Facility Total Electric Demand Power '[W'](Hourly) ]]/1000</f>
        <v>7.5351960328315251</v>
      </c>
    </row>
    <row r="175" spans="1:3" x14ac:dyDescent="0.25">
      <c r="A175" s="9" t="s">
        <v>126</v>
      </c>
      <c r="B175" s="12">
        <v>7525.8647578040245</v>
      </c>
      <c r="C175">
        <f>SAFADModel_final_000026[[#This Row],[Whole Building:Facility Total Electric Demand Power '[W'](Hourly) ]]/1000</f>
        <v>7.5258647578040243</v>
      </c>
    </row>
    <row r="176" spans="1:3" x14ac:dyDescent="0.25">
      <c r="A176" s="9" t="s">
        <v>127</v>
      </c>
      <c r="B176" s="12">
        <v>7560.655359757463</v>
      </c>
      <c r="C176">
        <f>SAFADModel_final_000026[[#This Row],[Whole Building:Facility Total Electric Demand Power '[W'](Hourly) ]]/1000</f>
        <v>7.5606553597574626</v>
      </c>
    </row>
    <row r="177" spans="1:3" x14ac:dyDescent="0.25">
      <c r="A177" s="9" t="s">
        <v>128</v>
      </c>
      <c r="B177" s="12">
        <v>27077.259935073253</v>
      </c>
      <c r="C177">
        <f>SAFADModel_final_000026[[#This Row],[Whole Building:Facility Total Electric Demand Power '[W'](Hourly) ]]/1000</f>
        <v>27.077259935073254</v>
      </c>
    </row>
    <row r="178" spans="1:3" x14ac:dyDescent="0.25">
      <c r="A178" s="9" t="s">
        <v>129</v>
      </c>
      <c r="B178" s="12">
        <v>73132.635484481027</v>
      </c>
      <c r="C178">
        <f>SAFADModel_final_000026[[#This Row],[Whole Building:Facility Total Electric Demand Power '[W'](Hourly) ]]/1000</f>
        <v>73.132635484481028</v>
      </c>
    </row>
    <row r="179" spans="1:3" x14ac:dyDescent="0.25">
      <c r="A179" s="9" t="s">
        <v>130</v>
      </c>
      <c r="B179" s="12">
        <v>129235.41909941229</v>
      </c>
      <c r="C179">
        <f>SAFADModel_final_000026[[#This Row],[Whole Building:Facility Total Electric Demand Power '[W'](Hourly) ]]/1000</f>
        <v>129.2354190994123</v>
      </c>
    </row>
    <row r="180" spans="1:3" x14ac:dyDescent="0.25">
      <c r="A180" s="9" t="s">
        <v>131</v>
      </c>
      <c r="B180" s="12">
        <v>130798.70272992439</v>
      </c>
      <c r="C180">
        <f>SAFADModel_final_000026[[#This Row],[Whole Building:Facility Total Electric Demand Power '[W'](Hourly) ]]/1000</f>
        <v>130.7987027299244</v>
      </c>
    </row>
    <row r="181" spans="1:3" x14ac:dyDescent="0.25">
      <c r="A181" s="9" t="s">
        <v>132</v>
      </c>
      <c r="B181" s="12">
        <v>166771.37735799362</v>
      </c>
      <c r="C181">
        <f>SAFADModel_final_000026[[#This Row],[Whole Building:Facility Total Electric Demand Power '[W'](Hourly) ]]/1000</f>
        <v>166.77137735799363</v>
      </c>
    </row>
    <row r="182" spans="1:3" x14ac:dyDescent="0.25">
      <c r="A182" s="9" t="s">
        <v>133</v>
      </c>
      <c r="B182" s="12">
        <v>163891.75687025822</v>
      </c>
      <c r="C182">
        <f>SAFADModel_final_000026[[#This Row],[Whole Building:Facility Total Electric Demand Power '[W'](Hourly) ]]/1000</f>
        <v>163.89175687025823</v>
      </c>
    </row>
    <row r="183" spans="1:3" x14ac:dyDescent="0.25">
      <c r="A183" s="9" t="s">
        <v>134</v>
      </c>
      <c r="B183" s="12">
        <v>160769.13586399294</v>
      </c>
      <c r="C183">
        <f>SAFADModel_final_000026[[#This Row],[Whole Building:Facility Total Electric Demand Power '[W'](Hourly) ]]/1000</f>
        <v>160.76913586399294</v>
      </c>
    </row>
    <row r="184" spans="1:3" x14ac:dyDescent="0.25">
      <c r="A184" s="9" t="s">
        <v>135</v>
      </c>
      <c r="B184" s="12">
        <v>166240.27158356304</v>
      </c>
      <c r="C184">
        <f>SAFADModel_final_000026[[#This Row],[Whole Building:Facility Total Electric Demand Power '[W'](Hourly) ]]/1000</f>
        <v>166.24027158356304</v>
      </c>
    </row>
    <row r="185" spans="1:3" x14ac:dyDescent="0.25">
      <c r="A185" s="9" t="s">
        <v>136</v>
      </c>
      <c r="B185" s="12">
        <v>158061.44330221301</v>
      </c>
      <c r="C185">
        <f>SAFADModel_final_000026[[#This Row],[Whole Building:Facility Total Electric Demand Power '[W'](Hourly) ]]/1000</f>
        <v>158.06144330221301</v>
      </c>
    </row>
    <row r="186" spans="1:3" x14ac:dyDescent="0.25">
      <c r="A186" s="9" t="s">
        <v>137</v>
      </c>
      <c r="B186" s="12">
        <v>142852.61843334034</v>
      </c>
      <c r="C186">
        <f>SAFADModel_final_000026[[#This Row],[Whole Building:Facility Total Electric Demand Power '[W'](Hourly) ]]/1000</f>
        <v>142.85261843334033</v>
      </c>
    </row>
    <row r="187" spans="1:3" x14ac:dyDescent="0.25">
      <c r="A187" s="9" t="s">
        <v>138</v>
      </c>
      <c r="B187" s="12">
        <v>49676.205091425138</v>
      </c>
      <c r="C187">
        <f>SAFADModel_final_000026[[#This Row],[Whole Building:Facility Total Electric Demand Power '[W'](Hourly) ]]/1000</f>
        <v>49.676205091425139</v>
      </c>
    </row>
    <row r="188" spans="1:3" x14ac:dyDescent="0.25">
      <c r="A188" s="9" t="s">
        <v>139</v>
      </c>
      <c r="B188" s="12">
        <v>24580.395461672993</v>
      </c>
      <c r="C188">
        <f>SAFADModel_final_000026[[#This Row],[Whole Building:Facility Total Electric Demand Power '[W'](Hourly) ]]/1000</f>
        <v>24.580395461672992</v>
      </c>
    </row>
    <row r="189" spans="1:3" x14ac:dyDescent="0.25">
      <c r="A189" s="9" t="s">
        <v>140</v>
      </c>
      <c r="B189" s="12">
        <v>10420.50026834235</v>
      </c>
      <c r="C189">
        <f>SAFADModel_final_000026[[#This Row],[Whole Building:Facility Total Electric Demand Power '[W'](Hourly) ]]/1000</f>
        <v>10.42050026834235</v>
      </c>
    </row>
    <row r="190" spans="1:3" x14ac:dyDescent="0.25">
      <c r="A190" s="9" t="s">
        <v>141</v>
      </c>
      <c r="B190" s="12">
        <v>8057.2238082251461</v>
      </c>
      <c r="C190">
        <f>SAFADModel_final_000026[[#This Row],[Whole Building:Facility Total Electric Demand Power '[W'](Hourly) ]]/1000</f>
        <v>8.0572238082251459</v>
      </c>
    </row>
    <row r="191" spans="1:3" x14ac:dyDescent="0.25">
      <c r="A191" s="9" t="s">
        <v>142</v>
      </c>
      <c r="B191" s="12">
        <v>7644.0652312335578</v>
      </c>
      <c r="C191">
        <f>SAFADModel_final_000026[[#This Row],[Whole Building:Facility Total Electric Demand Power '[W'](Hourly) ]]/1000</f>
        <v>7.644065231233558</v>
      </c>
    </row>
    <row r="192" spans="1:3" x14ac:dyDescent="0.25">
      <c r="A192" s="9" t="s">
        <v>143</v>
      </c>
      <c r="B192" s="12">
        <v>7648.1055470727815</v>
      </c>
      <c r="C192">
        <f>SAFADModel_final_000026[[#This Row],[Whole Building:Facility Total Electric Demand Power '[W'](Hourly) ]]/1000</f>
        <v>7.6481055470727819</v>
      </c>
    </row>
    <row r="193" spans="1:3" x14ac:dyDescent="0.25">
      <c r="A193" s="9" t="s">
        <v>144</v>
      </c>
      <c r="B193" s="12">
        <v>7640.9624827341358</v>
      </c>
      <c r="C193">
        <f>SAFADModel_final_000026[[#This Row],[Whole Building:Facility Total Electric Demand Power '[W'](Hourly) ]]/1000</f>
        <v>7.6409624827341363</v>
      </c>
    </row>
    <row r="194" spans="1:3" x14ac:dyDescent="0.25">
      <c r="A194" s="9" t="s">
        <v>145</v>
      </c>
      <c r="B194" s="12">
        <v>7627.1999828510206</v>
      </c>
      <c r="C194">
        <f>SAFADModel_final_000026[[#This Row],[Whole Building:Facility Total Electric Demand Power '[W'](Hourly) ]]/1000</f>
        <v>7.6271999828510211</v>
      </c>
    </row>
    <row r="195" spans="1:3" x14ac:dyDescent="0.25">
      <c r="A195" s="9" t="s">
        <v>146</v>
      </c>
      <c r="B195" s="12">
        <v>7614.3205335429111</v>
      </c>
      <c r="C195">
        <f>SAFADModel_final_000026[[#This Row],[Whole Building:Facility Total Electric Demand Power '[W'](Hourly) ]]/1000</f>
        <v>7.6143205335429114</v>
      </c>
    </row>
    <row r="196" spans="1:3" x14ac:dyDescent="0.25">
      <c r="A196" s="9" t="s">
        <v>147</v>
      </c>
      <c r="B196" s="12">
        <v>7599.1804170754913</v>
      </c>
      <c r="C196">
        <f>SAFADModel_final_000026[[#This Row],[Whole Building:Facility Total Electric Demand Power '[W'](Hourly) ]]/1000</f>
        <v>7.5991804170754911</v>
      </c>
    </row>
    <row r="197" spans="1:3" x14ac:dyDescent="0.25">
      <c r="A197" s="9" t="s">
        <v>148</v>
      </c>
      <c r="B197" s="12">
        <v>7583.9039677236369</v>
      </c>
      <c r="C197">
        <f>SAFADModel_final_000026[[#This Row],[Whole Building:Facility Total Electric Demand Power '[W'](Hourly) ]]/1000</f>
        <v>7.5839039677236366</v>
      </c>
    </row>
    <row r="198" spans="1:3" x14ac:dyDescent="0.25">
      <c r="A198" s="9" t="s">
        <v>149</v>
      </c>
      <c r="B198" s="12">
        <v>7566.4023318295031</v>
      </c>
      <c r="C198">
        <f>SAFADModel_final_000026[[#This Row],[Whole Building:Facility Total Electric Demand Power '[W'](Hourly) ]]/1000</f>
        <v>7.5664023318295026</v>
      </c>
    </row>
    <row r="199" spans="1:3" x14ac:dyDescent="0.25">
      <c r="A199" s="9" t="s">
        <v>150</v>
      </c>
      <c r="B199" s="12">
        <v>7570.1138096419409</v>
      </c>
      <c r="C199">
        <f>SAFADModel_final_000026[[#This Row],[Whole Building:Facility Total Electric Demand Power '[W'](Hourly) ]]/1000</f>
        <v>7.5701138096419411</v>
      </c>
    </row>
    <row r="200" spans="1:3" x14ac:dyDescent="0.25">
      <c r="A200" s="9" t="s">
        <v>151</v>
      </c>
      <c r="B200" s="12">
        <v>7595.1498449565588</v>
      </c>
      <c r="C200">
        <f>SAFADModel_final_000026[[#This Row],[Whole Building:Facility Total Electric Demand Power '[W'](Hourly) ]]/1000</f>
        <v>7.5951498449565591</v>
      </c>
    </row>
    <row r="201" spans="1:3" x14ac:dyDescent="0.25">
      <c r="A201" s="9" t="s">
        <v>152</v>
      </c>
      <c r="B201" s="12">
        <v>7634.5802838485397</v>
      </c>
      <c r="C201">
        <f>SAFADModel_final_000026[[#This Row],[Whole Building:Facility Total Electric Demand Power '[W'](Hourly) ]]/1000</f>
        <v>7.6345802838485399</v>
      </c>
    </row>
    <row r="202" spans="1:3" x14ac:dyDescent="0.25">
      <c r="A202" s="9" t="s">
        <v>153</v>
      </c>
      <c r="B202" s="12">
        <v>7661.8834186016566</v>
      </c>
      <c r="C202">
        <f>SAFADModel_final_000026[[#This Row],[Whole Building:Facility Total Electric Demand Power '[W'](Hourly) ]]/1000</f>
        <v>7.6618834186016569</v>
      </c>
    </row>
    <row r="203" spans="1:3" x14ac:dyDescent="0.25">
      <c r="A203" s="9" t="s">
        <v>154</v>
      </c>
      <c r="B203" s="12">
        <v>7717.5799621045735</v>
      </c>
      <c r="C203">
        <f>SAFADModel_final_000026[[#This Row],[Whole Building:Facility Total Electric Demand Power '[W'](Hourly) ]]/1000</f>
        <v>7.7175799621045735</v>
      </c>
    </row>
    <row r="204" spans="1:3" x14ac:dyDescent="0.25">
      <c r="A204" s="9" t="s">
        <v>155</v>
      </c>
      <c r="B204" s="12">
        <v>7772.0984907650127</v>
      </c>
      <c r="C204">
        <f>SAFADModel_final_000026[[#This Row],[Whole Building:Facility Total Electric Demand Power '[W'](Hourly) ]]/1000</f>
        <v>7.7720984907650124</v>
      </c>
    </row>
    <row r="205" spans="1:3" x14ac:dyDescent="0.25">
      <c r="A205" s="9" t="s">
        <v>156</v>
      </c>
      <c r="B205" s="12">
        <v>7791.0741484216269</v>
      </c>
      <c r="C205">
        <f>SAFADModel_final_000026[[#This Row],[Whole Building:Facility Total Electric Demand Power '[W'](Hourly) ]]/1000</f>
        <v>7.791074148421627</v>
      </c>
    </row>
    <row r="206" spans="1:3" x14ac:dyDescent="0.25">
      <c r="A206" s="9" t="s">
        <v>157</v>
      </c>
      <c r="B206" s="12">
        <v>7793.8893837467249</v>
      </c>
      <c r="C206">
        <f>SAFADModel_final_000026[[#This Row],[Whole Building:Facility Total Electric Demand Power '[W'](Hourly) ]]/1000</f>
        <v>7.7938893837467251</v>
      </c>
    </row>
    <row r="207" spans="1:3" x14ac:dyDescent="0.25">
      <c r="A207" s="9" t="s">
        <v>158</v>
      </c>
      <c r="B207" s="12">
        <v>7785.5942634776693</v>
      </c>
      <c r="C207">
        <f>SAFADModel_final_000026[[#This Row],[Whole Building:Facility Total Electric Demand Power '[W'](Hourly) ]]/1000</f>
        <v>7.7855942634776696</v>
      </c>
    </row>
    <row r="208" spans="1:3" x14ac:dyDescent="0.25">
      <c r="A208" s="9" t="s">
        <v>159</v>
      </c>
      <c r="B208" s="12">
        <v>7775.5748198677356</v>
      </c>
      <c r="C208">
        <f>SAFADModel_final_000026[[#This Row],[Whole Building:Facility Total Electric Demand Power '[W'](Hourly) ]]/1000</f>
        <v>7.7755748198677352</v>
      </c>
    </row>
    <row r="209" spans="1:3" x14ac:dyDescent="0.25">
      <c r="A209" s="9" t="s">
        <v>160</v>
      </c>
      <c r="B209" s="12">
        <v>7762.5500067282082</v>
      </c>
      <c r="C209">
        <f>SAFADModel_final_000026[[#This Row],[Whole Building:Facility Total Electric Demand Power '[W'](Hourly) ]]/1000</f>
        <v>7.7625500067282083</v>
      </c>
    </row>
    <row r="210" spans="1:3" x14ac:dyDescent="0.25">
      <c r="A210" s="9" t="s">
        <v>161</v>
      </c>
      <c r="B210" s="12">
        <v>7744.8069190868509</v>
      </c>
      <c r="C210">
        <f>SAFADModel_final_000026[[#This Row],[Whole Building:Facility Total Electric Demand Power '[W'](Hourly) ]]/1000</f>
        <v>7.7448069190868507</v>
      </c>
    </row>
    <row r="211" spans="1:3" x14ac:dyDescent="0.25">
      <c r="A211" s="9" t="s">
        <v>162</v>
      </c>
      <c r="B211" s="12">
        <v>7726.5576837802764</v>
      </c>
      <c r="C211">
        <f>SAFADModel_final_000026[[#This Row],[Whole Building:Facility Total Electric Demand Power '[W'](Hourly) ]]/1000</f>
        <v>7.7265576837802765</v>
      </c>
    </row>
    <row r="212" spans="1:3" x14ac:dyDescent="0.25">
      <c r="A212" s="9" t="s">
        <v>163</v>
      </c>
      <c r="B212" s="12">
        <v>7705.3826307399759</v>
      </c>
      <c r="C212">
        <f>SAFADModel_final_000026[[#This Row],[Whole Building:Facility Total Electric Demand Power '[W'](Hourly) ]]/1000</f>
        <v>7.705382630739976</v>
      </c>
    </row>
    <row r="213" spans="1:3" x14ac:dyDescent="0.25">
      <c r="A213" s="9" t="s">
        <v>164</v>
      </c>
      <c r="B213" s="12">
        <v>7683.0151915966308</v>
      </c>
      <c r="C213">
        <f>SAFADModel_final_000026[[#This Row],[Whole Building:Facility Total Electric Demand Power '[W'](Hourly) ]]/1000</f>
        <v>7.6830151915966312</v>
      </c>
    </row>
    <row r="214" spans="1:3" x14ac:dyDescent="0.25">
      <c r="A214" s="9" t="s">
        <v>165</v>
      </c>
      <c r="B214" s="12">
        <v>7665.1625798674395</v>
      </c>
      <c r="C214">
        <f>SAFADModel_final_000026[[#This Row],[Whole Building:Facility Total Electric Demand Power '[W'](Hourly) ]]/1000</f>
        <v>7.6651625798674399</v>
      </c>
    </row>
    <row r="215" spans="1:3" x14ac:dyDescent="0.25">
      <c r="A215" s="9" t="s">
        <v>166</v>
      </c>
      <c r="B215" s="12">
        <v>7646.0912264967919</v>
      </c>
      <c r="C215">
        <f>SAFADModel_final_000026[[#This Row],[Whole Building:Facility Total Electric Demand Power '[W'](Hourly) ]]/1000</f>
        <v>7.6460912264967922</v>
      </c>
    </row>
    <row r="216" spans="1:3" x14ac:dyDescent="0.25">
      <c r="A216" s="9" t="s">
        <v>167</v>
      </c>
      <c r="B216" s="12">
        <v>7628.765116949503</v>
      </c>
      <c r="C216">
        <f>SAFADModel_final_000026[[#This Row],[Whole Building:Facility Total Electric Demand Power '[W'](Hourly) ]]/1000</f>
        <v>7.628765116949503</v>
      </c>
    </row>
    <row r="217" spans="1:3" x14ac:dyDescent="0.25">
      <c r="A217" s="9" t="s">
        <v>168</v>
      </c>
      <c r="B217" s="12">
        <v>7611.4370025874186</v>
      </c>
      <c r="C217">
        <f>SAFADModel_final_000026[[#This Row],[Whole Building:Facility Total Electric Demand Power '[W'](Hourly) ]]/1000</f>
        <v>7.6114370025874187</v>
      </c>
    </row>
    <row r="218" spans="1:3" x14ac:dyDescent="0.25">
      <c r="A218" s="9" t="s">
        <v>169</v>
      </c>
      <c r="B218" s="12">
        <v>7598.7396949578433</v>
      </c>
      <c r="C218">
        <f>SAFADModel_final_000026[[#This Row],[Whole Building:Facility Total Electric Demand Power '[W'](Hourly) ]]/1000</f>
        <v>7.5987396949578434</v>
      </c>
    </row>
    <row r="219" spans="1:3" x14ac:dyDescent="0.25">
      <c r="A219" s="9" t="s">
        <v>170</v>
      </c>
      <c r="B219" s="12">
        <v>7588.2491450256266</v>
      </c>
      <c r="C219">
        <f>SAFADModel_final_000026[[#This Row],[Whole Building:Facility Total Electric Demand Power '[W'](Hourly) ]]/1000</f>
        <v>7.5882491450256264</v>
      </c>
    </row>
    <row r="220" spans="1:3" x14ac:dyDescent="0.25">
      <c r="A220" s="9" t="s">
        <v>171</v>
      </c>
      <c r="B220" s="12">
        <v>7578.38420247248</v>
      </c>
      <c r="C220">
        <f>SAFADModel_final_000026[[#This Row],[Whole Building:Facility Total Electric Demand Power '[W'](Hourly) ]]/1000</f>
        <v>7.5783842024724803</v>
      </c>
    </row>
    <row r="221" spans="1:3" x14ac:dyDescent="0.25">
      <c r="A221" s="9" t="s">
        <v>172</v>
      </c>
      <c r="B221" s="12">
        <v>7570.7272079925751</v>
      </c>
      <c r="C221">
        <f>SAFADModel_final_000026[[#This Row],[Whole Building:Facility Total Electric Demand Power '[W'](Hourly) ]]/1000</f>
        <v>7.5707272079925749</v>
      </c>
    </row>
    <row r="222" spans="1:3" x14ac:dyDescent="0.25">
      <c r="A222" s="9" t="s">
        <v>173</v>
      </c>
      <c r="B222" s="12">
        <v>7565.1920076018405</v>
      </c>
      <c r="C222">
        <f>SAFADModel_final_000026[[#This Row],[Whole Building:Facility Total Electric Demand Power '[W'](Hourly) ]]/1000</f>
        <v>7.5651920076018406</v>
      </c>
    </row>
    <row r="223" spans="1:3" x14ac:dyDescent="0.25">
      <c r="A223" s="9" t="s">
        <v>174</v>
      </c>
      <c r="B223" s="12">
        <v>7572.575832332077</v>
      </c>
      <c r="C223">
        <f>SAFADModel_final_000026[[#This Row],[Whole Building:Facility Total Electric Demand Power '[W'](Hourly) ]]/1000</f>
        <v>7.5725758323320767</v>
      </c>
    </row>
    <row r="224" spans="1:3" x14ac:dyDescent="0.25">
      <c r="A224" s="9" t="s">
        <v>175</v>
      </c>
      <c r="B224" s="12">
        <v>7614.5699585812772</v>
      </c>
      <c r="C224">
        <f>SAFADModel_final_000026[[#This Row],[Whole Building:Facility Total Electric Demand Power '[W'](Hourly) ]]/1000</f>
        <v>7.6145699585812769</v>
      </c>
    </row>
    <row r="225" spans="1:3" x14ac:dyDescent="0.25">
      <c r="A225" s="9" t="s">
        <v>176</v>
      </c>
      <c r="B225" s="12">
        <v>22189.679193231637</v>
      </c>
      <c r="C225">
        <f>SAFADModel_final_000026[[#This Row],[Whole Building:Facility Total Electric Demand Power '[W'](Hourly) ]]/1000</f>
        <v>22.189679193231637</v>
      </c>
    </row>
    <row r="226" spans="1:3" x14ac:dyDescent="0.25">
      <c r="A226" s="9" t="s">
        <v>177</v>
      </c>
      <c r="B226" s="12">
        <v>102993.21906757711</v>
      </c>
      <c r="C226">
        <f>SAFADModel_final_000026[[#This Row],[Whole Building:Facility Total Electric Demand Power '[W'](Hourly) ]]/1000</f>
        <v>102.99321906757712</v>
      </c>
    </row>
    <row r="227" spans="1:3" x14ac:dyDescent="0.25">
      <c r="A227" s="9" t="s">
        <v>178</v>
      </c>
      <c r="B227" s="12">
        <v>136495.09074380351</v>
      </c>
      <c r="C227">
        <f>SAFADModel_final_000026[[#This Row],[Whole Building:Facility Total Electric Demand Power '[W'](Hourly) ]]/1000</f>
        <v>136.4950907438035</v>
      </c>
    </row>
    <row r="228" spans="1:3" x14ac:dyDescent="0.25">
      <c r="A228" s="9" t="s">
        <v>179</v>
      </c>
      <c r="B228" s="12">
        <v>156117.13366277088</v>
      </c>
      <c r="C228">
        <f>SAFADModel_final_000026[[#This Row],[Whole Building:Facility Total Electric Demand Power '[W'](Hourly) ]]/1000</f>
        <v>156.11713366277087</v>
      </c>
    </row>
    <row r="229" spans="1:3" x14ac:dyDescent="0.25">
      <c r="A229" s="9" t="s">
        <v>180</v>
      </c>
      <c r="B229" s="12">
        <v>173936.1826634864</v>
      </c>
      <c r="C229">
        <f>SAFADModel_final_000026[[#This Row],[Whole Building:Facility Total Electric Demand Power '[W'](Hourly) ]]/1000</f>
        <v>173.93618266348639</v>
      </c>
    </row>
    <row r="230" spans="1:3" x14ac:dyDescent="0.25">
      <c r="A230" s="9" t="s">
        <v>181</v>
      </c>
      <c r="B230" s="12">
        <v>170566.38297292416</v>
      </c>
      <c r="C230">
        <f>SAFADModel_final_000026[[#This Row],[Whole Building:Facility Total Electric Demand Power '[W'](Hourly) ]]/1000</f>
        <v>170.56638297292415</v>
      </c>
    </row>
    <row r="231" spans="1:3" x14ac:dyDescent="0.25">
      <c r="A231" s="9" t="s">
        <v>182</v>
      </c>
      <c r="B231" s="12">
        <v>161252.97117647776</v>
      </c>
      <c r="C231">
        <f>SAFADModel_final_000026[[#This Row],[Whole Building:Facility Total Electric Demand Power '[W'](Hourly) ]]/1000</f>
        <v>161.25297117647776</v>
      </c>
    </row>
    <row r="232" spans="1:3" x14ac:dyDescent="0.25">
      <c r="A232" s="9" t="s">
        <v>183</v>
      </c>
      <c r="B232" s="12">
        <v>167096.59098523765</v>
      </c>
      <c r="C232">
        <f>SAFADModel_final_000026[[#This Row],[Whole Building:Facility Total Electric Demand Power '[W'](Hourly) ]]/1000</f>
        <v>167.09659098523764</v>
      </c>
    </row>
    <row r="233" spans="1:3" x14ac:dyDescent="0.25">
      <c r="A233" s="9" t="s">
        <v>184</v>
      </c>
      <c r="B233" s="12">
        <v>152073.20806973596</v>
      </c>
      <c r="C233">
        <f>SAFADModel_final_000026[[#This Row],[Whole Building:Facility Total Electric Demand Power '[W'](Hourly) ]]/1000</f>
        <v>152.07320806973595</v>
      </c>
    </row>
    <row r="234" spans="1:3" x14ac:dyDescent="0.25">
      <c r="A234" s="9" t="s">
        <v>185</v>
      </c>
      <c r="B234" s="12">
        <v>96341.267239519788</v>
      </c>
      <c r="C234">
        <f>SAFADModel_final_000026[[#This Row],[Whole Building:Facility Total Electric Demand Power '[W'](Hourly) ]]/1000</f>
        <v>96.341267239519794</v>
      </c>
    </row>
    <row r="235" spans="1:3" x14ac:dyDescent="0.25">
      <c r="A235" s="9" t="s">
        <v>186</v>
      </c>
      <c r="B235" s="12">
        <v>45610.889017058384</v>
      </c>
      <c r="C235">
        <f>SAFADModel_final_000026[[#This Row],[Whole Building:Facility Total Electric Demand Power '[W'](Hourly) ]]/1000</f>
        <v>45.610889017058383</v>
      </c>
    </row>
    <row r="236" spans="1:3" x14ac:dyDescent="0.25">
      <c r="A236" s="9" t="s">
        <v>187</v>
      </c>
      <c r="B236" s="12">
        <v>20528.473300282651</v>
      </c>
      <c r="C236">
        <f>SAFADModel_final_000026[[#This Row],[Whole Building:Facility Total Electric Demand Power '[W'](Hourly) ]]/1000</f>
        <v>20.528473300282652</v>
      </c>
    </row>
    <row r="237" spans="1:3" x14ac:dyDescent="0.25">
      <c r="A237" s="9" t="s">
        <v>188</v>
      </c>
      <c r="B237" s="12">
        <v>8454.177898355314</v>
      </c>
      <c r="C237">
        <f>SAFADModel_final_000026[[#This Row],[Whole Building:Facility Total Electric Demand Power '[W'](Hourly) ]]/1000</f>
        <v>8.4541778983553133</v>
      </c>
    </row>
    <row r="238" spans="1:3" x14ac:dyDescent="0.25">
      <c r="A238" s="9" t="s">
        <v>189</v>
      </c>
      <c r="B238" s="12">
        <v>8025.7391961650928</v>
      </c>
      <c r="C238">
        <f>SAFADModel_final_000026[[#This Row],[Whole Building:Facility Total Electric Demand Power '[W'](Hourly) ]]/1000</f>
        <v>8.0257391961650928</v>
      </c>
    </row>
    <row r="239" spans="1:3" x14ac:dyDescent="0.25">
      <c r="A239" s="9" t="s">
        <v>190</v>
      </c>
      <c r="B239" s="12">
        <v>7607.4917477083727</v>
      </c>
      <c r="C239">
        <f>SAFADModel_final_000026[[#This Row],[Whole Building:Facility Total Electric Demand Power '[W'](Hourly) ]]/1000</f>
        <v>7.607491747708373</v>
      </c>
    </row>
    <row r="240" spans="1:3" x14ac:dyDescent="0.25">
      <c r="A240" s="9" t="s">
        <v>191</v>
      </c>
      <c r="B240" s="12">
        <v>7606.016938064241</v>
      </c>
      <c r="C240">
        <f>SAFADModel_final_000026[[#This Row],[Whole Building:Facility Total Electric Demand Power '[W'](Hourly) ]]/1000</f>
        <v>7.6060169380642408</v>
      </c>
    </row>
    <row r="241" spans="1:3" x14ac:dyDescent="0.25">
      <c r="A241" s="9" t="s">
        <v>192</v>
      </c>
      <c r="B241" s="12">
        <v>7601.1770106751255</v>
      </c>
      <c r="C241">
        <f>SAFADModel_final_000026[[#This Row],[Whole Building:Facility Total Electric Demand Power '[W'](Hourly) ]]/1000</f>
        <v>7.6011770106751255</v>
      </c>
    </row>
    <row r="242" spans="1:3" x14ac:dyDescent="0.25">
      <c r="A242" s="9" t="s">
        <v>193</v>
      </c>
      <c r="B242" s="12">
        <v>7593.9906951119729</v>
      </c>
      <c r="C242">
        <f>SAFADModel_final_000026[[#This Row],[Whole Building:Facility Total Electric Demand Power '[W'](Hourly) ]]/1000</f>
        <v>7.5939906951119731</v>
      </c>
    </row>
    <row r="243" spans="1:3" x14ac:dyDescent="0.25">
      <c r="A243" s="9" t="s">
        <v>194</v>
      </c>
      <c r="B243" s="12">
        <v>7592.1329376439853</v>
      </c>
      <c r="C243">
        <f>SAFADModel_final_000026[[#This Row],[Whole Building:Facility Total Electric Demand Power '[W'](Hourly) ]]/1000</f>
        <v>7.592132937643985</v>
      </c>
    </row>
    <row r="244" spans="1:3" x14ac:dyDescent="0.25">
      <c r="A244" s="9" t="s">
        <v>195</v>
      </c>
      <c r="B244" s="12">
        <v>7575.6086222881795</v>
      </c>
      <c r="C244">
        <f>SAFADModel_final_000026[[#This Row],[Whole Building:Facility Total Electric Demand Power '[W'](Hourly) ]]/1000</f>
        <v>7.5756086222881791</v>
      </c>
    </row>
    <row r="245" spans="1:3" x14ac:dyDescent="0.25">
      <c r="A245" s="9" t="s">
        <v>196</v>
      </c>
      <c r="B245" s="12">
        <v>7537.4999257450354</v>
      </c>
      <c r="C245">
        <f>SAFADModel_final_000026[[#This Row],[Whole Building:Facility Total Electric Demand Power '[W'](Hourly) ]]/1000</f>
        <v>7.5374999257450357</v>
      </c>
    </row>
    <row r="246" spans="1:3" x14ac:dyDescent="0.25">
      <c r="A246" s="9" t="s">
        <v>197</v>
      </c>
      <c r="B246" s="12">
        <v>7494.1738271539953</v>
      </c>
      <c r="C246">
        <f>SAFADModel_final_000026[[#This Row],[Whole Building:Facility Total Electric Demand Power '[W'](Hourly) ]]/1000</f>
        <v>7.494173827153995</v>
      </c>
    </row>
    <row r="247" spans="1:3" x14ac:dyDescent="0.25">
      <c r="A247" s="9" t="s">
        <v>198</v>
      </c>
      <c r="B247" s="12">
        <v>7482.9862986435683</v>
      </c>
      <c r="C247">
        <f>SAFADModel_final_000026[[#This Row],[Whole Building:Facility Total Electric Demand Power '[W'](Hourly) ]]/1000</f>
        <v>7.482986298643568</v>
      </c>
    </row>
    <row r="248" spans="1:3" x14ac:dyDescent="0.25">
      <c r="A248" s="9" t="s">
        <v>199</v>
      </c>
      <c r="B248" s="12">
        <v>7532.6577376013438</v>
      </c>
      <c r="C248">
        <f>SAFADModel_final_000026[[#This Row],[Whole Building:Facility Total Electric Demand Power '[W'](Hourly) ]]/1000</f>
        <v>7.5326577376013439</v>
      </c>
    </row>
    <row r="249" spans="1:3" x14ac:dyDescent="0.25">
      <c r="A249" s="9" t="s">
        <v>200</v>
      </c>
      <c r="B249" s="12">
        <v>20456.820640926078</v>
      </c>
      <c r="C249">
        <f>SAFADModel_final_000026[[#This Row],[Whole Building:Facility Total Electric Demand Power '[W'](Hourly) ]]/1000</f>
        <v>20.456820640926079</v>
      </c>
    </row>
    <row r="250" spans="1:3" x14ac:dyDescent="0.25">
      <c r="A250" s="9" t="s">
        <v>201</v>
      </c>
      <c r="B250" s="12">
        <v>108821.70841001252</v>
      </c>
      <c r="C250">
        <f>SAFADModel_final_000026[[#This Row],[Whole Building:Facility Total Electric Demand Power '[W'](Hourly) ]]/1000</f>
        <v>108.82170841001252</v>
      </c>
    </row>
    <row r="251" spans="1:3" x14ac:dyDescent="0.25">
      <c r="A251" s="9" t="s">
        <v>202</v>
      </c>
      <c r="B251" s="12">
        <v>145480.48396500223</v>
      </c>
      <c r="C251">
        <f>SAFADModel_final_000026[[#This Row],[Whole Building:Facility Total Electric Demand Power '[W'](Hourly) ]]/1000</f>
        <v>145.48048396500224</v>
      </c>
    </row>
    <row r="252" spans="1:3" x14ac:dyDescent="0.25">
      <c r="A252" s="9" t="s">
        <v>203</v>
      </c>
      <c r="B252" s="12">
        <v>154031.91201775367</v>
      </c>
      <c r="C252">
        <f>SAFADModel_final_000026[[#This Row],[Whole Building:Facility Total Electric Demand Power '[W'](Hourly) ]]/1000</f>
        <v>154.03191201775365</v>
      </c>
    </row>
    <row r="253" spans="1:3" x14ac:dyDescent="0.25">
      <c r="A253" s="9" t="s">
        <v>204</v>
      </c>
      <c r="B253" s="12">
        <v>152844.34058785741</v>
      </c>
      <c r="C253">
        <f>SAFADModel_final_000026[[#This Row],[Whole Building:Facility Total Electric Demand Power '[W'](Hourly) ]]/1000</f>
        <v>152.8443405878574</v>
      </c>
    </row>
    <row r="254" spans="1:3" x14ac:dyDescent="0.25">
      <c r="A254" s="9" t="s">
        <v>205</v>
      </c>
      <c r="B254" s="12">
        <v>152701.08762292805</v>
      </c>
      <c r="C254">
        <f>SAFADModel_final_000026[[#This Row],[Whole Building:Facility Total Electric Demand Power '[W'](Hourly) ]]/1000</f>
        <v>152.70108762292804</v>
      </c>
    </row>
    <row r="255" spans="1:3" x14ac:dyDescent="0.25">
      <c r="A255" s="9" t="s">
        <v>206</v>
      </c>
      <c r="B255" s="12">
        <v>164867.26408513519</v>
      </c>
      <c r="C255">
        <f>SAFADModel_final_000026[[#This Row],[Whole Building:Facility Total Electric Demand Power '[W'](Hourly) ]]/1000</f>
        <v>164.86726408513519</v>
      </c>
    </row>
    <row r="256" spans="1:3" x14ac:dyDescent="0.25">
      <c r="A256" s="9" t="s">
        <v>207</v>
      </c>
      <c r="B256" s="12">
        <v>172456.36529624954</v>
      </c>
      <c r="C256">
        <f>SAFADModel_final_000026[[#This Row],[Whole Building:Facility Total Electric Demand Power '[W'](Hourly) ]]/1000</f>
        <v>172.45636529624954</v>
      </c>
    </row>
    <row r="257" spans="1:3" x14ac:dyDescent="0.25">
      <c r="A257" s="9" t="s">
        <v>208</v>
      </c>
      <c r="B257" s="12">
        <v>175872.0794659809</v>
      </c>
      <c r="C257">
        <f>SAFADModel_final_000026[[#This Row],[Whole Building:Facility Total Electric Demand Power '[W'](Hourly) ]]/1000</f>
        <v>175.8720794659809</v>
      </c>
    </row>
    <row r="258" spans="1:3" x14ac:dyDescent="0.25">
      <c r="A258" s="9" t="s">
        <v>209</v>
      </c>
      <c r="B258" s="12">
        <v>162546.00688479209</v>
      </c>
      <c r="C258">
        <f>SAFADModel_final_000026[[#This Row],[Whole Building:Facility Total Electric Demand Power '[W'](Hourly) ]]/1000</f>
        <v>162.54600688479209</v>
      </c>
    </row>
    <row r="259" spans="1:3" x14ac:dyDescent="0.25">
      <c r="A259" s="9" t="s">
        <v>210</v>
      </c>
      <c r="B259" s="12">
        <v>79515.14694680713</v>
      </c>
      <c r="C259">
        <f>SAFADModel_final_000026[[#This Row],[Whole Building:Facility Total Electric Demand Power '[W'](Hourly) ]]/1000</f>
        <v>79.515146946807135</v>
      </c>
    </row>
    <row r="260" spans="1:3" x14ac:dyDescent="0.25">
      <c r="A260" s="9" t="s">
        <v>211</v>
      </c>
      <c r="B260" s="12">
        <v>58581.546141667437</v>
      </c>
      <c r="C260">
        <f>SAFADModel_final_000026[[#This Row],[Whole Building:Facility Total Electric Demand Power '[W'](Hourly) ]]/1000</f>
        <v>58.581546141667438</v>
      </c>
    </row>
    <row r="261" spans="1:3" x14ac:dyDescent="0.25">
      <c r="A261" s="9" t="s">
        <v>212</v>
      </c>
      <c r="B261" s="12">
        <v>43133.195343095089</v>
      </c>
      <c r="C261">
        <f>SAFADModel_final_000026[[#This Row],[Whole Building:Facility Total Electric Demand Power '[W'](Hourly) ]]/1000</f>
        <v>43.133195343095089</v>
      </c>
    </row>
    <row r="262" spans="1:3" x14ac:dyDescent="0.25">
      <c r="A262" s="9" t="s">
        <v>213</v>
      </c>
      <c r="B262" s="12">
        <v>7662.245559255105</v>
      </c>
      <c r="C262">
        <f>SAFADModel_final_000026[[#This Row],[Whole Building:Facility Total Electric Demand Power '[W'](Hourly) ]]/1000</f>
        <v>7.6622455592551049</v>
      </c>
    </row>
    <row r="263" spans="1:3" x14ac:dyDescent="0.25">
      <c r="A263" s="9" t="s">
        <v>214</v>
      </c>
      <c r="B263" s="12">
        <v>7634.944784367327</v>
      </c>
      <c r="C263">
        <f>SAFADModel_final_000026[[#This Row],[Whole Building:Facility Total Electric Demand Power '[W'](Hourly) ]]/1000</f>
        <v>7.6349447843673266</v>
      </c>
    </row>
    <row r="264" spans="1:3" x14ac:dyDescent="0.25">
      <c r="A264" s="9" t="s">
        <v>215</v>
      </c>
      <c r="B264" s="12">
        <v>7600.212791810427</v>
      </c>
      <c r="C264">
        <f>SAFADModel_final_000026[[#This Row],[Whole Building:Facility Total Electric Demand Power '[W'](Hourly) ]]/1000</f>
        <v>7.600212791810427</v>
      </c>
    </row>
    <row r="265" spans="1:3" x14ac:dyDescent="0.25">
      <c r="A265" s="9" t="s">
        <v>216</v>
      </c>
      <c r="B265" s="12">
        <v>7562.1913414196461</v>
      </c>
      <c r="C265">
        <f>SAFADModel_final_000026[[#This Row],[Whole Building:Facility Total Electric Demand Power '[W'](Hourly) ]]/1000</f>
        <v>7.5621913414196458</v>
      </c>
    </row>
    <row r="266" spans="1:3" x14ac:dyDescent="0.25">
      <c r="A266" s="9" t="s">
        <v>217</v>
      </c>
      <c r="B266" s="12">
        <v>7526.7571679356088</v>
      </c>
      <c r="C266">
        <f>SAFADModel_final_000026[[#This Row],[Whole Building:Facility Total Electric Demand Power '[W'](Hourly) ]]/1000</f>
        <v>7.5267571679356085</v>
      </c>
    </row>
    <row r="267" spans="1:3" x14ac:dyDescent="0.25">
      <c r="A267" s="9" t="s">
        <v>218</v>
      </c>
      <c r="B267" s="12">
        <v>7484.9856559328755</v>
      </c>
      <c r="C267">
        <f>SAFADModel_final_000026[[#This Row],[Whole Building:Facility Total Electric Demand Power '[W'](Hourly) ]]/1000</f>
        <v>7.4849856559328751</v>
      </c>
    </row>
    <row r="268" spans="1:3" x14ac:dyDescent="0.25">
      <c r="A268" s="9" t="s">
        <v>219</v>
      </c>
      <c r="B268" s="12">
        <v>7451.782857604725</v>
      </c>
      <c r="C268">
        <f>SAFADModel_final_000026[[#This Row],[Whole Building:Facility Total Electric Demand Power '[W'](Hourly) ]]/1000</f>
        <v>7.4517828576047247</v>
      </c>
    </row>
    <row r="269" spans="1:3" x14ac:dyDescent="0.25">
      <c r="A269" s="9" t="s">
        <v>220</v>
      </c>
      <c r="B269" s="12">
        <v>7440.8812210577344</v>
      </c>
      <c r="C269">
        <f>SAFADModel_final_000026[[#This Row],[Whole Building:Facility Total Electric Demand Power '[W'](Hourly) ]]/1000</f>
        <v>7.440881221057734</v>
      </c>
    </row>
    <row r="270" spans="1:3" x14ac:dyDescent="0.25">
      <c r="A270" s="9" t="s">
        <v>221</v>
      </c>
      <c r="B270" s="12">
        <v>7434.7542067640925</v>
      </c>
      <c r="C270">
        <f>SAFADModel_final_000026[[#This Row],[Whole Building:Facility Total Electric Demand Power '[W'](Hourly) ]]/1000</f>
        <v>7.4347542067640928</v>
      </c>
    </row>
    <row r="271" spans="1:3" x14ac:dyDescent="0.25">
      <c r="A271" s="9" t="s">
        <v>222</v>
      </c>
      <c r="B271" s="12">
        <v>7468.0441289617347</v>
      </c>
      <c r="C271">
        <f>SAFADModel_final_000026[[#This Row],[Whole Building:Facility Total Electric Demand Power '[W'](Hourly) ]]/1000</f>
        <v>7.4680441289617345</v>
      </c>
    </row>
    <row r="272" spans="1:3" x14ac:dyDescent="0.25">
      <c r="A272" s="9" t="s">
        <v>223</v>
      </c>
      <c r="B272" s="12">
        <v>7575.4299038347663</v>
      </c>
      <c r="C272">
        <f>SAFADModel_final_000026[[#This Row],[Whole Building:Facility Total Electric Demand Power '[W'](Hourly) ]]/1000</f>
        <v>7.5754299038347659</v>
      </c>
    </row>
    <row r="273" spans="1:3" x14ac:dyDescent="0.25">
      <c r="A273" s="9" t="s">
        <v>224</v>
      </c>
      <c r="B273" s="12">
        <v>25791.457064024518</v>
      </c>
      <c r="C273">
        <f>SAFADModel_final_000026[[#This Row],[Whole Building:Facility Total Electric Demand Power '[W'](Hourly) ]]/1000</f>
        <v>25.791457064024517</v>
      </c>
    </row>
    <row r="274" spans="1:3" x14ac:dyDescent="0.25">
      <c r="A274" s="9" t="s">
        <v>225</v>
      </c>
      <c r="B274" s="12">
        <v>105543.2069266867</v>
      </c>
      <c r="C274">
        <f>SAFADModel_final_000026[[#This Row],[Whole Building:Facility Total Electric Demand Power '[W'](Hourly) ]]/1000</f>
        <v>105.54320692668671</v>
      </c>
    </row>
    <row r="275" spans="1:3" x14ac:dyDescent="0.25">
      <c r="A275" s="9" t="s">
        <v>226</v>
      </c>
      <c r="B275" s="12">
        <v>144469.31859812999</v>
      </c>
      <c r="C275">
        <f>SAFADModel_final_000026[[#This Row],[Whole Building:Facility Total Electric Demand Power '[W'](Hourly) ]]/1000</f>
        <v>144.46931859813</v>
      </c>
    </row>
    <row r="276" spans="1:3" x14ac:dyDescent="0.25">
      <c r="A276" s="9" t="s">
        <v>227</v>
      </c>
      <c r="B276" s="12">
        <v>148095.18939559112</v>
      </c>
      <c r="C276">
        <f>SAFADModel_final_000026[[#This Row],[Whole Building:Facility Total Electric Demand Power '[W'](Hourly) ]]/1000</f>
        <v>148.09518939559112</v>
      </c>
    </row>
    <row r="277" spans="1:3" x14ac:dyDescent="0.25">
      <c r="A277" s="9" t="s">
        <v>228</v>
      </c>
      <c r="B277" s="12">
        <v>150916.01683487592</v>
      </c>
      <c r="C277">
        <f>SAFADModel_final_000026[[#This Row],[Whole Building:Facility Total Electric Demand Power '[W'](Hourly) ]]/1000</f>
        <v>150.9160168348759</v>
      </c>
    </row>
    <row r="278" spans="1:3" x14ac:dyDescent="0.25">
      <c r="A278" s="9" t="s">
        <v>229</v>
      </c>
      <c r="B278" s="12">
        <v>155541.04863585471</v>
      </c>
      <c r="C278">
        <f>SAFADModel_final_000026[[#This Row],[Whole Building:Facility Total Electric Demand Power '[W'](Hourly) ]]/1000</f>
        <v>155.54104863585471</v>
      </c>
    </row>
    <row r="279" spans="1:3" x14ac:dyDescent="0.25">
      <c r="A279" s="9" t="s">
        <v>230</v>
      </c>
      <c r="B279" s="12">
        <v>160441.10540329647</v>
      </c>
      <c r="C279">
        <f>SAFADModel_final_000026[[#This Row],[Whole Building:Facility Total Electric Demand Power '[W'](Hourly) ]]/1000</f>
        <v>160.44110540329646</v>
      </c>
    </row>
    <row r="280" spans="1:3" x14ac:dyDescent="0.25">
      <c r="A280" s="9" t="s">
        <v>231</v>
      </c>
      <c r="B280" s="12">
        <v>160741.69568286513</v>
      </c>
      <c r="C280">
        <f>SAFADModel_final_000026[[#This Row],[Whole Building:Facility Total Electric Demand Power '[W'](Hourly) ]]/1000</f>
        <v>160.74169568286513</v>
      </c>
    </row>
    <row r="281" spans="1:3" x14ac:dyDescent="0.25">
      <c r="A281" s="9" t="s">
        <v>232</v>
      </c>
      <c r="B281" s="12">
        <v>145829.27456854485</v>
      </c>
      <c r="C281">
        <f>SAFADModel_final_000026[[#This Row],[Whole Building:Facility Total Electric Demand Power '[W'](Hourly) ]]/1000</f>
        <v>145.82927456854483</v>
      </c>
    </row>
    <row r="282" spans="1:3" x14ac:dyDescent="0.25">
      <c r="A282" s="9" t="s">
        <v>233</v>
      </c>
      <c r="B282" s="12">
        <v>127932.71043261426</v>
      </c>
      <c r="C282">
        <f>SAFADModel_final_000026[[#This Row],[Whole Building:Facility Total Electric Demand Power '[W'](Hourly) ]]/1000</f>
        <v>127.93271043261426</v>
      </c>
    </row>
    <row r="283" spans="1:3" x14ac:dyDescent="0.25">
      <c r="A283" s="9" t="s">
        <v>234</v>
      </c>
      <c r="B283" s="12">
        <v>50308.085069037661</v>
      </c>
      <c r="C283">
        <f>SAFADModel_final_000026[[#This Row],[Whole Building:Facility Total Electric Demand Power '[W'](Hourly) ]]/1000</f>
        <v>50.308085069037659</v>
      </c>
    </row>
    <row r="284" spans="1:3" x14ac:dyDescent="0.25">
      <c r="A284" s="9" t="s">
        <v>235</v>
      </c>
      <c r="B284" s="12">
        <v>27376.889476261204</v>
      </c>
      <c r="C284">
        <f>SAFADModel_final_000026[[#This Row],[Whole Building:Facility Total Electric Demand Power '[W'](Hourly) ]]/1000</f>
        <v>27.376889476261205</v>
      </c>
    </row>
    <row r="285" spans="1:3" x14ac:dyDescent="0.25">
      <c r="A285" s="9" t="s">
        <v>236</v>
      </c>
      <c r="B285" s="12">
        <v>17542.975420110426</v>
      </c>
      <c r="C285">
        <f>SAFADModel_final_000026[[#This Row],[Whole Building:Facility Total Electric Demand Power '[W'](Hourly) ]]/1000</f>
        <v>17.542975420110427</v>
      </c>
    </row>
    <row r="286" spans="1:3" x14ac:dyDescent="0.25">
      <c r="A286" s="9" t="s">
        <v>237</v>
      </c>
      <c r="B286" s="12">
        <v>12570.931887061402</v>
      </c>
      <c r="C286">
        <f>SAFADModel_final_000026[[#This Row],[Whole Building:Facility Total Electric Demand Power '[W'](Hourly) ]]/1000</f>
        <v>12.570931887061402</v>
      </c>
    </row>
    <row r="287" spans="1:3" x14ac:dyDescent="0.25">
      <c r="A287" s="9" t="s">
        <v>238</v>
      </c>
      <c r="B287" s="12">
        <v>7633.3230737909444</v>
      </c>
      <c r="C287">
        <f>SAFADModel_final_000026[[#This Row],[Whole Building:Facility Total Electric Demand Power '[W'](Hourly) ]]/1000</f>
        <v>7.6333230737909448</v>
      </c>
    </row>
    <row r="288" spans="1:3" x14ac:dyDescent="0.25">
      <c r="A288" s="9" t="s">
        <v>239</v>
      </c>
      <c r="B288" s="12">
        <v>7631.8833139466551</v>
      </c>
      <c r="C288">
        <f>SAFADModel_final_000026[[#This Row],[Whole Building:Facility Total Electric Demand Power '[W'](Hourly) ]]/1000</f>
        <v>7.6318833139466555</v>
      </c>
    </row>
    <row r="289" spans="1:3" x14ac:dyDescent="0.25">
      <c r="A289" s="9" t="s">
        <v>240</v>
      </c>
      <c r="B289" s="12">
        <v>7609.5091408200387</v>
      </c>
      <c r="C289">
        <f>SAFADModel_final_000026[[#This Row],[Whole Building:Facility Total Electric Demand Power '[W'](Hourly) ]]/1000</f>
        <v>7.6095091408200384</v>
      </c>
    </row>
    <row r="290" spans="1:3" x14ac:dyDescent="0.25">
      <c r="A290" s="9" t="s">
        <v>581</v>
      </c>
      <c r="B290" s="12">
        <v>7545.0443251020397</v>
      </c>
      <c r="C290">
        <f>SAFADModel_final_000026[[#This Row],[Whole Building:Facility Total Electric Demand Power '[W'](Hourly) ]]/1000</f>
        <v>7.5450443251020394</v>
      </c>
    </row>
    <row r="291" spans="1:3" x14ac:dyDescent="0.25">
      <c r="A291" s="9" t="s">
        <v>582</v>
      </c>
      <c r="B291" s="12">
        <v>7469.0337800497582</v>
      </c>
      <c r="C291">
        <f>SAFADModel_final_000026[[#This Row],[Whole Building:Facility Total Electric Demand Power '[W'](Hourly) ]]/1000</f>
        <v>7.4690337800497586</v>
      </c>
    </row>
    <row r="292" spans="1:3" x14ac:dyDescent="0.25">
      <c r="A292" s="9" t="s">
        <v>583</v>
      </c>
      <c r="B292" s="12">
        <v>7418.1244835037169</v>
      </c>
      <c r="C292">
        <f>SAFADModel_final_000026[[#This Row],[Whole Building:Facility Total Electric Demand Power '[W'](Hourly) ]]/1000</f>
        <v>7.4181244835037168</v>
      </c>
    </row>
    <row r="293" spans="1:3" x14ac:dyDescent="0.25">
      <c r="A293" s="9" t="s">
        <v>584</v>
      </c>
      <c r="B293" s="12">
        <v>7394.6987306867159</v>
      </c>
      <c r="C293">
        <f>SAFADModel_final_000026[[#This Row],[Whole Building:Facility Total Electric Demand Power '[W'](Hourly) ]]/1000</f>
        <v>7.3946987306867156</v>
      </c>
    </row>
    <row r="294" spans="1:3" x14ac:dyDescent="0.25">
      <c r="A294" s="9" t="s">
        <v>585</v>
      </c>
      <c r="B294" s="12">
        <v>7381.2888033986301</v>
      </c>
      <c r="C294">
        <f>SAFADModel_final_000026[[#This Row],[Whole Building:Facility Total Electric Demand Power '[W'](Hourly) ]]/1000</f>
        <v>7.3812888033986299</v>
      </c>
    </row>
    <row r="295" spans="1:3" x14ac:dyDescent="0.25">
      <c r="A295" s="9" t="s">
        <v>586</v>
      </c>
      <c r="B295" s="12">
        <v>7404.4838587183249</v>
      </c>
      <c r="C295">
        <f>SAFADModel_final_000026[[#This Row],[Whole Building:Facility Total Electric Demand Power '[W'](Hourly) ]]/1000</f>
        <v>7.4044838587183248</v>
      </c>
    </row>
    <row r="296" spans="1:3" x14ac:dyDescent="0.25">
      <c r="A296" s="9" t="s">
        <v>587</v>
      </c>
      <c r="B296" s="12">
        <v>7490.3124522089829</v>
      </c>
      <c r="C296">
        <f>SAFADModel_final_000026[[#This Row],[Whole Building:Facility Total Electric Demand Power '[W'](Hourly) ]]/1000</f>
        <v>7.4903124522089826</v>
      </c>
    </row>
    <row r="297" spans="1:3" x14ac:dyDescent="0.25">
      <c r="A297" s="9" t="s">
        <v>588</v>
      </c>
      <c r="B297" s="12">
        <v>7595.0857472291182</v>
      </c>
      <c r="C297">
        <f>SAFADModel_final_000026[[#This Row],[Whole Building:Facility Total Electric Demand Power '[W'](Hourly) ]]/1000</f>
        <v>7.5950857472291178</v>
      </c>
    </row>
    <row r="298" spans="1:3" x14ac:dyDescent="0.25">
      <c r="A298" s="9" t="s">
        <v>589</v>
      </c>
      <c r="B298" s="12">
        <v>57834.950603919511</v>
      </c>
      <c r="C298">
        <f>SAFADModel_final_000026[[#This Row],[Whole Building:Facility Total Electric Demand Power '[W'](Hourly) ]]/1000</f>
        <v>57.834950603919509</v>
      </c>
    </row>
    <row r="299" spans="1:3" x14ac:dyDescent="0.25">
      <c r="A299" s="9" t="s">
        <v>590</v>
      </c>
      <c r="B299" s="12">
        <v>83785.074963423394</v>
      </c>
      <c r="C299">
        <f>SAFADModel_final_000026[[#This Row],[Whole Building:Facility Total Electric Demand Power '[W'](Hourly) ]]/1000</f>
        <v>83.785074963423398</v>
      </c>
    </row>
    <row r="300" spans="1:3" x14ac:dyDescent="0.25">
      <c r="A300" s="9" t="s">
        <v>591</v>
      </c>
      <c r="B300" s="12">
        <v>96466.550369026387</v>
      </c>
      <c r="C300">
        <f>SAFADModel_final_000026[[#This Row],[Whole Building:Facility Total Electric Demand Power '[W'](Hourly) ]]/1000</f>
        <v>96.466550369026393</v>
      </c>
    </row>
    <row r="301" spans="1:3" x14ac:dyDescent="0.25">
      <c r="A301" s="9" t="s">
        <v>592</v>
      </c>
      <c r="B301" s="12">
        <v>88142.004799504983</v>
      </c>
      <c r="C301">
        <f>SAFADModel_final_000026[[#This Row],[Whole Building:Facility Total Electric Demand Power '[W'](Hourly) ]]/1000</f>
        <v>88.142004799504988</v>
      </c>
    </row>
    <row r="302" spans="1:3" x14ac:dyDescent="0.25">
      <c r="A302" s="9" t="s">
        <v>593</v>
      </c>
      <c r="B302" s="12">
        <v>63914.580332526741</v>
      </c>
      <c r="C302">
        <f>SAFADModel_final_000026[[#This Row],[Whole Building:Facility Total Electric Demand Power '[W'](Hourly) ]]/1000</f>
        <v>63.914580332526739</v>
      </c>
    </row>
    <row r="303" spans="1:3" x14ac:dyDescent="0.25">
      <c r="A303" s="9" t="s">
        <v>594</v>
      </c>
      <c r="B303" s="12">
        <v>60123.878826724052</v>
      </c>
      <c r="C303">
        <f>SAFADModel_final_000026[[#This Row],[Whole Building:Facility Total Electric Demand Power '[W'](Hourly) ]]/1000</f>
        <v>60.123878826724052</v>
      </c>
    </row>
    <row r="304" spans="1:3" x14ac:dyDescent="0.25">
      <c r="A304" s="9" t="s">
        <v>595</v>
      </c>
      <c r="B304" s="12">
        <v>60196.896693497205</v>
      </c>
      <c r="C304">
        <f>SAFADModel_final_000026[[#This Row],[Whole Building:Facility Total Electric Demand Power '[W'](Hourly) ]]/1000</f>
        <v>60.196896693497202</v>
      </c>
    </row>
    <row r="305" spans="1:3" x14ac:dyDescent="0.25">
      <c r="A305" s="9" t="s">
        <v>596</v>
      </c>
      <c r="B305" s="12">
        <v>53879.351502244484</v>
      </c>
      <c r="C305">
        <f>SAFADModel_final_000026[[#This Row],[Whole Building:Facility Total Electric Demand Power '[W'](Hourly) ]]/1000</f>
        <v>53.879351502244482</v>
      </c>
    </row>
    <row r="306" spans="1:3" x14ac:dyDescent="0.25">
      <c r="A306" s="9" t="s">
        <v>597</v>
      </c>
      <c r="B306" s="12">
        <v>44577.408515514231</v>
      </c>
      <c r="C306">
        <f>SAFADModel_final_000026[[#This Row],[Whole Building:Facility Total Electric Demand Power '[W'](Hourly) ]]/1000</f>
        <v>44.577408515514229</v>
      </c>
    </row>
    <row r="307" spans="1:3" x14ac:dyDescent="0.25">
      <c r="A307" s="9" t="s">
        <v>598</v>
      </c>
      <c r="B307" s="12">
        <v>36044.683432594698</v>
      </c>
      <c r="C307">
        <f>SAFADModel_final_000026[[#This Row],[Whole Building:Facility Total Electric Demand Power '[W'](Hourly) ]]/1000</f>
        <v>36.044683432594695</v>
      </c>
    </row>
    <row r="308" spans="1:3" x14ac:dyDescent="0.25">
      <c r="A308" s="9" t="s">
        <v>599</v>
      </c>
      <c r="B308" s="12">
        <v>27179.069021119303</v>
      </c>
      <c r="C308">
        <f>SAFADModel_final_000026[[#This Row],[Whole Building:Facility Total Electric Demand Power '[W'](Hourly) ]]/1000</f>
        <v>27.179069021119304</v>
      </c>
    </row>
    <row r="309" spans="1:3" x14ac:dyDescent="0.25">
      <c r="A309" s="9" t="s">
        <v>600</v>
      </c>
      <c r="B309" s="12">
        <v>16270.540423293103</v>
      </c>
      <c r="C309">
        <f>SAFADModel_final_000026[[#This Row],[Whole Building:Facility Total Electric Demand Power '[W'](Hourly) ]]/1000</f>
        <v>16.270540423293102</v>
      </c>
    </row>
    <row r="310" spans="1:3" x14ac:dyDescent="0.25">
      <c r="A310" s="9" t="s">
        <v>601</v>
      </c>
      <c r="B310" s="12">
        <v>14900.445669089784</v>
      </c>
      <c r="C310">
        <f>SAFADModel_final_000026[[#This Row],[Whole Building:Facility Total Electric Demand Power '[W'](Hourly) ]]/1000</f>
        <v>14.900445669089784</v>
      </c>
    </row>
    <row r="311" spans="1:3" x14ac:dyDescent="0.25">
      <c r="A311" s="9" t="s">
        <v>602</v>
      </c>
      <c r="B311" s="12">
        <v>7649.1660317818651</v>
      </c>
      <c r="C311">
        <f>SAFADModel_final_000026[[#This Row],[Whole Building:Facility Total Electric Demand Power '[W'](Hourly) ]]/1000</f>
        <v>7.6491660317818653</v>
      </c>
    </row>
    <row r="312" spans="1:3" x14ac:dyDescent="0.25">
      <c r="A312" s="9" t="s">
        <v>603</v>
      </c>
      <c r="B312" s="12">
        <v>7626.3265727792423</v>
      </c>
      <c r="C312">
        <f>SAFADModel_final_000026[[#This Row],[Whole Building:Facility Total Electric Demand Power '[W'](Hourly) ]]/1000</f>
        <v>7.6263265727792424</v>
      </c>
    </row>
    <row r="313" spans="1:3" x14ac:dyDescent="0.25">
      <c r="A313" s="9" t="s">
        <v>604</v>
      </c>
      <c r="B313" s="12">
        <v>7619.8367936305003</v>
      </c>
      <c r="C313">
        <f>SAFADModel_final_000026[[#This Row],[Whole Building:Facility Total Electric Demand Power '[W'](Hourly) ]]/1000</f>
        <v>7.6198367936305003</v>
      </c>
    </row>
    <row r="314" spans="1:3" x14ac:dyDescent="0.25">
      <c r="A314" s="9" t="s">
        <v>605</v>
      </c>
      <c r="B314" s="12">
        <v>7608.9935464145974</v>
      </c>
      <c r="C314">
        <f>SAFADModel_final_000026[[#This Row],[Whole Building:Facility Total Electric Demand Power '[W'](Hourly) ]]/1000</f>
        <v>7.608993546414597</v>
      </c>
    </row>
    <row r="315" spans="1:3" x14ac:dyDescent="0.25">
      <c r="A315" s="9" t="s">
        <v>606</v>
      </c>
      <c r="B315" s="12">
        <v>7599.5902316821885</v>
      </c>
      <c r="C315">
        <f>SAFADModel_final_000026[[#This Row],[Whole Building:Facility Total Electric Demand Power '[W'](Hourly) ]]/1000</f>
        <v>7.5995902316821882</v>
      </c>
    </row>
    <row r="316" spans="1:3" x14ac:dyDescent="0.25">
      <c r="A316" s="9" t="s">
        <v>607</v>
      </c>
      <c r="B316" s="12">
        <v>7586.3429423562447</v>
      </c>
      <c r="C316">
        <f>SAFADModel_final_000026[[#This Row],[Whole Building:Facility Total Electric Demand Power '[W'](Hourly) ]]/1000</f>
        <v>7.5863429423562447</v>
      </c>
    </row>
    <row r="317" spans="1:3" x14ac:dyDescent="0.25">
      <c r="A317" s="9" t="s">
        <v>608</v>
      </c>
      <c r="B317" s="12">
        <v>7559.8034038955675</v>
      </c>
      <c r="C317">
        <f>SAFADModel_final_000026[[#This Row],[Whole Building:Facility Total Electric Demand Power '[W'](Hourly) ]]/1000</f>
        <v>7.5598034038955673</v>
      </c>
    </row>
    <row r="318" spans="1:3" x14ac:dyDescent="0.25">
      <c r="A318" s="9" t="s">
        <v>609</v>
      </c>
      <c r="B318" s="12">
        <v>7524.5945948662056</v>
      </c>
      <c r="C318">
        <f>SAFADModel_final_000026[[#This Row],[Whole Building:Facility Total Electric Demand Power '[W'](Hourly) ]]/1000</f>
        <v>7.5245945948662056</v>
      </c>
    </row>
    <row r="319" spans="1:3" x14ac:dyDescent="0.25">
      <c r="A319" s="9" t="s">
        <v>610</v>
      </c>
      <c r="B319" s="12">
        <v>7523.1967652205412</v>
      </c>
      <c r="C319">
        <f>SAFADModel_final_000026[[#This Row],[Whole Building:Facility Total Electric Demand Power '[W'](Hourly) ]]/1000</f>
        <v>7.5231967652205416</v>
      </c>
    </row>
    <row r="320" spans="1:3" x14ac:dyDescent="0.25">
      <c r="A320" s="9" t="s">
        <v>611</v>
      </c>
      <c r="B320" s="12">
        <v>7556.7839389903502</v>
      </c>
      <c r="C320">
        <f>SAFADModel_final_000026[[#This Row],[Whole Building:Facility Total Electric Demand Power '[W'](Hourly) ]]/1000</f>
        <v>7.5567839389903506</v>
      </c>
    </row>
    <row r="321" spans="1:3" x14ac:dyDescent="0.25">
      <c r="A321" s="9" t="s">
        <v>612</v>
      </c>
      <c r="B321" s="12">
        <v>7607.8859024932362</v>
      </c>
      <c r="C321">
        <f>SAFADModel_final_000026[[#This Row],[Whole Building:Facility Total Electric Demand Power '[W'](Hourly) ]]/1000</f>
        <v>7.6078859024932362</v>
      </c>
    </row>
    <row r="322" spans="1:3" x14ac:dyDescent="0.25">
      <c r="A322" s="9" t="s">
        <v>613</v>
      </c>
      <c r="B322" s="12">
        <v>7656.9946864551894</v>
      </c>
      <c r="C322">
        <f>SAFADModel_final_000026[[#This Row],[Whole Building:Facility Total Electric Demand Power '[W'](Hourly) ]]/1000</f>
        <v>7.6569946864551897</v>
      </c>
    </row>
    <row r="323" spans="1:3" x14ac:dyDescent="0.25">
      <c r="A323" s="9" t="s">
        <v>614</v>
      </c>
      <c r="B323" s="12">
        <v>7704.2725819539819</v>
      </c>
      <c r="C323">
        <f>SAFADModel_final_000026[[#This Row],[Whole Building:Facility Total Electric Demand Power '[W'](Hourly) ]]/1000</f>
        <v>7.7042725819539815</v>
      </c>
    </row>
    <row r="324" spans="1:3" x14ac:dyDescent="0.25">
      <c r="A324" s="9" t="s">
        <v>615</v>
      </c>
      <c r="B324" s="12">
        <v>7746.5605086051182</v>
      </c>
      <c r="C324">
        <f>SAFADModel_final_000026[[#This Row],[Whole Building:Facility Total Electric Demand Power '[W'](Hourly) ]]/1000</f>
        <v>7.7465605086051186</v>
      </c>
    </row>
    <row r="325" spans="1:3" x14ac:dyDescent="0.25">
      <c r="A325" s="9" t="s">
        <v>616</v>
      </c>
      <c r="B325" s="12">
        <v>7786.589680469483</v>
      </c>
      <c r="C325">
        <f>SAFADModel_final_000026[[#This Row],[Whole Building:Facility Total Electric Demand Power '[W'](Hourly) ]]/1000</f>
        <v>7.7865896804694827</v>
      </c>
    </row>
    <row r="326" spans="1:3" x14ac:dyDescent="0.25">
      <c r="A326" s="9" t="s">
        <v>617</v>
      </c>
      <c r="B326" s="12">
        <v>7818.5898249637039</v>
      </c>
      <c r="C326">
        <f>SAFADModel_final_000026[[#This Row],[Whole Building:Facility Total Electric Demand Power '[W'](Hourly) ]]/1000</f>
        <v>7.8185898249637038</v>
      </c>
    </row>
    <row r="327" spans="1:3" x14ac:dyDescent="0.25">
      <c r="A327" s="9" t="s">
        <v>618</v>
      </c>
      <c r="B327" s="12">
        <v>7833.0646491190964</v>
      </c>
      <c r="C327">
        <f>SAFADModel_final_000026[[#This Row],[Whole Building:Facility Total Electric Demand Power '[W'](Hourly) ]]/1000</f>
        <v>7.8330646491190965</v>
      </c>
    </row>
    <row r="328" spans="1:3" x14ac:dyDescent="0.25">
      <c r="A328" s="9" t="s">
        <v>619</v>
      </c>
      <c r="B328" s="12">
        <v>7821.6795170409741</v>
      </c>
      <c r="C328">
        <f>SAFADModel_final_000026[[#This Row],[Whole Building:Facility Total Electric Demand Power '[W'](Hourly) ]]/1000</f>
        <v>7.8216795170409741</v>
      </c>
    </row>
    <row r="329" spans="1:3" x14ac:dyDescent="0.25">
      <c r="A329" s="9" t="s">
        <v>620</v>
      </c>
      <c r="B329" s="12">
        <v>7791.453644008182</v>
      </c>
      <c r="C329">
        <f>SAFADModel_final_000026[[#This Row],[Whole Building:Facility Total Electric Demand Power '[W'](Hourly) ]]/1000</f>
        <v>7.7914536440081816</v>
      </c>
    </row>
    <row r="330" spans="1:3" x14ac:dyDescent="0.25">
      <c r="A330" s="9" t="s">
        <v>621</v>
      </c>
      <c r="B330" s="12">
        <v>7754.9104541421575</v>
      </c>
      <c r="C330">
        <f>SAFADModel_final_000026[[#This Row],[Whole Building:Facility Total Electric Demand Power '[W'](Hourly) ]]/1000</f>
        <v>7.7549104541421574</v>
      </c>
    </row>
    <row r="331" spans="1:3" x14ac:dyDescent="0.25">
      <c r="A331" s="9" t="s">
        <v>622</v>
      </c>
      <c r="B331" s="12">
        <v>7705.0897275080542</v>
      </c>
      <c r="C331">
        <f>SAFADModel_final_000026[[#This Row],[Whole Building:Facility Total Electric Demand Power '[W'](Hourly) ]]/1000</f>
        <v>7.7050897275080539</v>
      </c>
    </row>
    <row r="332" spans="1:3" x14ac:dyDescent="0.25">
      <c r="A332" s="9" t="s">
        <v>623</v>
      </c>
      <c r="B332" s="12">
        <v>7667.3305880647395</v>
      </c>
      <c r="C332">
        <f>SAFADModel_final_000026[[#This Row],[Whole Building:Facility Total Electric Demand Power '[W'](Hourly) ]]/1000</f>
        <v>7.6673305880647398</v>
      </c>
    </row>
    <row r="333" spans="1:3" x14ac:dyDescent="0.25">
      <c r="A333" s="9" t="s">
        <v>624</v>
      </c>
      <c r="B333" s="12">
        <v>7636.8117870919841</v>
      </c>
      <c r="C333">
        <f>SAFADModel_final_000026[[#This Row],[Whole Building:Facility Total Electric Demand Power '[W'](Hourly) ]]/1000</f>
        <v>7.6368117870919843</v>
      </c>
    </row>
    <row r="334" spans="1:3" x14ac:dyDescent="0.25">
      <c r="A334" s="9" t="s">
        <v>625</v>
      </c>
      <c r="B334" s="12">
        <v>7618.2866931025937</v>
      </c>
      <c r="C334">
        <f>SAFADModel_final_000026[[#This Row],[Whole Building:Facility Total Electric Demand Power '[W'](Hourly) ]]/1000</f>
        <v>7.6182866931025934</v>
      </c>
    </row>
    <row r="335" spans="1:3" x14ac:dyDescent="0.25">
      <c r="A335" s="9" t="s">
        <v>626</v>
      </c>
      <c r="B335" s="12">
        <v>7614.9871334299633</v>
      </c>
      <c r="C335">
        <f>SAFADModel_final_000026[[#This Row],[Whole Building:Facility Total Electric Demand Power '[W'](Hourly) ]]/1000</f>
        <v>7.6149871334299633</v>
      </c>
    </row>
    <row r="336" spans="1:3" x14ac:dyDescent="0.25">
      <c r="A336" s="9" t="s">
        <v>627</v>
      </c>
      <c r="B336" s="12">
        <v>7614.5616141696491</v>
      </c>
      <c r="C336">
        <f>SAFADModel_final_000026[[#This Row],[Whole Building:Facility Total Electric Demand Power '[W'](Hourly) ]]/1000</f>
        <v>7.6145616141696495</v>
      </c>
    </row>
    <row r="337" spans="1:3" x14ac:dyDescent="0.25">
      <c r="A337" s="9" t="s">
        <v>628</v>
      </c>
      <c r="B337" s="12">
        <v>7608.3283379125542</v>
      </c>
      <c r="C337">
        <f>SAFADModel_final_000026[[#This Row],[Whole Building:Facility Total Electric Demand Power '[W'](Hourly) ]]/1000</f>
        <v>7.6083283379125541</v>
      </c>
    </row>
    <row r="338" spans="1:3" x14ac:dyDescent="0.25">
      <c r="A338" s="9" t="s">
        <v>241</v>
      </c>
      <c r="B338" s="12">
        <v>7594.8344079637973</v>
      </c>
      <c r="C338">
        <f>SAFADModel_final_000026[[#This Row],[Whole Building:Facility Total Electric Demand Power '[W'](Hourly) ]]/1000</f>
        <v>7.5948344079637975</v>
      </c>
    </row>
    <row r="339" spans="1:3" x14ac:dyDescent="0.25">
      <c r="A339" s="9" t="s">
        <v>242</v>
      </c>
      <c r="B339" s="12">
        <v>7585.5579062189017</v>
      </c>
      <c r="C339">
        <f>SAFADModel_final_000026[[#This Row],[Whole Building:Facility Total Electric Demand Power '[W'](Hourly) ]]/1000</f>
        <v>7.5855579062189014</v>
      </c>
    </row>
    <row r="340" spans="1:3" x14ac:dyDescent="0.25">
      <c r="A340" s="9" t="s">
        <v>243</v>
      </c>
      <c r="B340" s="12">
        <v>7563.2833619103867</v>
      </c>
      <c r="C340">
        <f>SAFADModel_final_000026[[#This Row],[Whole Building:Facility Total Electric Demand Power '[W'](Hourly) ]]/1000</f>
        <v>7.5632833619103863</v>
      </c>
    </row>
    <row r="341" spans="1:3" x14ac:dyDescent="0.25">
      <c r="A341" s="9" t="s">
        <v>244</v>
      </c>
      <c r="B341" s="12">
        <v>7537.7836286292122</v>
      </c>
      <c r="C341">
        <f>SAFADModel_final_000026[[#This Row],[Whole Building:Facility Total Electric Demand Power '[W'](Hourly) ]]/1000</f>
        <v>7.5377836286292119</v>
      </c>
    </row>
    <row r="342" spans="1:3" x14ac:dyDescent="0.25">
      <c r="A342" s="9" t="s">
        <v>245</v>
      </c>
      <c r="B342" s="12">
        <v>7512.6874414705162</v>
      </c>
      <c r="C342">
        <f>SAFADModel_final_000026[[#This Row],[Whole Building:Facility Total Electric Demand Power '[W'](Hourly) ]]/1000</f>
        <v>7.5126874414705158</v>
      </c>
    </row>
    <row r="343" spans="1:3" x14ac:dyDescent="0.25">
      <c r="A343" s="9" t="s">
        <v>246</v>
      </c>
      <c r="B343" s="12">
        <v>7510.9476945967099</v>
      </c>
      <c r="C343">
        <f>SAFADModel_final_000026[[#This Row],[Whole Building:Facility Total Electric Demand Power '[W'](Hourly) ]]/1000</f>
        <v>7.5109476945967097</v>
      </c>
    </row>
    <row r="344" spans="1:3" x14ac:dyDescent="0.25">
      <c r="A344" s="9" t="s">
        <v>247</v>
      </c>
      <c r="B344" s="12">
        <v>7525.8861718405287</v>
      </c>
      <c r="C344">
        <f>SAFADModel_final_000026[[#This Row],[Whole Building:Facility Total Electric Demand Power '[W'](Hourly) ]]/1000</f>
        <v>7.5258861718405283</v>
      </c>
    </row>
    <row r="345" spans="1:3" x14ac:dyDescent="0.25">
      <c r="A345" s="9" t="s">
        <v>248</v>
      </c>
      <c r="B345" s="12">
        <v>26901.790247247696</v>
      </c>
      <c r="C345">
        <f>SAFADModel_final_000026[[#This Row],[Whole Building:Facility Total Electric Demand Power '[W'](Hourly) ]]/1000</f>
        <v>26.901790247247696</v>
      </c>
    </row>
    <row r="346" spans="1:3" x14ac:dyDescent="0.25">
      <c r="A346" s="9" t="s">
        <v>249</v>
      </c>
      <c r="B346" s="12">
        <v>69209.334146222987</v>
      </c>
      <c r="C346">
        <f>SAFADModel_final_000026[[#This Row],[Whole Building:Facility Total Electric Demand Power '[W'](Hourly) ]]/1000</f>
        <v>69.209334146222986</v>
      </c>
    </row>
    <row r="347" spans="1:3" x14ac:dyDescent="0.25">
      <c r="A347" s="9" t="s">
        <v>250</v>
      </c>
      <c r="B347" s="12">
        <v>120526.59490449954</v>
      </c>
      <c r="C347">
        <f>SAFADModel_final_000026[[#This Row],[Whole Building:Facility Total Electric Demand Power '[W'](Hourly) ]]/1000</f>
        <v>120.52659490449953</v>
      </c>
    </row>
    <row r="348" spans="1:3" x14ac:dyDescent="0.25">
      <c r="A348" s="9" t="s">
        <v>251</v>
      </c>
      <c r="B348" s="12">
        <v>123064.50615322312</v>
      </c>
      <c r="C348">
        <f>SAFADModel_final_000026[[#This Row],[Whole Building:Facility Total Electric Demand Power '[W'](Hourly) ]]/1000</f>
        <v>123.06450615322312</v>
      </c>
    </row>
    <row r="349" spans="1:3" x14ac:dyDescent="0.25">
      <c r="A349" s="9" t="s">
        <v>252</v>
      </c>
      <c r="B349" s="12">
        <v>162879.48992173886</v>
      </c>
      <c r="C349">
        <f>SAFADModel_final_000026[[#This Row],[Whole Building:Facility Total Electric Demand Power '[W'](Hourly) ]]/1000</f>
        <v>162.87948992173887</v>
      </c>
    </row>
    <row r="350" spans="1:3" x14ac:dyDescent="0.25">
      <c r="A350" s="9" t="s">
        <v>253</v>
      </c>
      <c r="B350" s="12">
        <v>160052.34113882392</v>
      </c>
      <c r="C350">
        <f>SAFADModel_final_000026[[#This Row],[Whole Building:Facility Total Electric Demand Power '[W'](Hourly) ]]/1000</f>
        <v>160.05234113882392</v>
      </c>
    </row>
    <row r="351" spans="1:3" x14ac:dyDescent="0.25">
      <c r="A351" s="9" t="s">
        <v>254</v>
      </c>
      <c r="B351" s="12">
        <v>159218.06915292455</v>
      </c>
      <c r="C351">
        <f>SAFADModel_final_000026[[#This Row],[Whole Building:Facility Total Electric Demand Power '[W'](Hourly) ]]/1000</f>
        <v>159.21806915292456</v>
      </c>
    </row>
    <row r="352" spans="1:3" x14ac:dyDescent="0.25">
      <c r="A352" s="9" t="s">
        <v>255</v>
      </c>
      <c r="B352" s="12">
        <v>164807.03309007591</v>
      </c>
      <c r="C352">
        <f>SAFADModel_final_000026[[#This Row],[Whole Building:Facility Total Electric Demand Power '[W'](Hourly) ]]/1000</f>
        <v>164.80703309007592</v>
      </c>
    </row>
    <row r="353" spans="1:3" x14ac:dyDescent="0.25">
      <c r="A353" s="9" t="s">
        <v>256</v>
      </c>
      <c r="B353" s="12">
        <v>156360.83696544525</v>
      </c>
      <c r="C353">
        <f>SAFADModel_final_000026[[#This Row],[Whole Building:Facility Total Electric Demand Power '[W'](Hourly) ]]/1000</f>
        <v>156.36083696544526</v>
      </c>
    </row>
    <row r="354" spans="1:3" x14ac:dyDescent="0.25">
      <c r="A354" s="9" t="s">
        <v>257</v>
      </c>
      <c r="B354" s="12">
        <v>141418.02438538996</v>
      </c>
      <c r="C354">
        <f>SAFADModel_final_000026[[#This Row],[Whole Building:Facility Total Electric Demand Power '[W'](Hourly) ]]/1000</f>
        <v>141.41802438538997</v>
      </c>
    </row>
    <row r="355" spans="1:3" x14ac:dyDescent="0.25">
      <c r="A355" s="9" t="s">
        <v>258</v>
      </c>
      <c r="B355" s="12">
        <v>49373.62858340708</v>
      </c>
      <c r="C355">
        <f>SAFADModel_final_000026[[#This Row],[Whole Building:Facility Total Electric Demand Power '[W'](Hourly) ]]/1000</f>
        <v>49.373628583407083</v>
      </c>
    </row>
    <row r="356" spans="1:3" x14ac:dyDescent="0.25">
      <c r="A356" s="9" t="s">
        <v>259</v>
      </c>
      <c r="B356" s="12">
        <v>24455.910443124802</v>
      </c>
      <c r="C356">
        <f>SAFADModel_final_000026[[#This Row],[Whole Building:Facility Total Electric Demand Power '[W'](Hourly) ]]/1000</f>
        <v>24.4559104431248</v>
      </c>
    </row>
    <row r="357" spans="1:3" x14ac:dyDescent="0.25">
      <c r="A357" s="9" t="s">
        <v>260</v>
      </c>
      <c r="B357" s="12">
        <v>10394.52334444601</v>
      </c>
      <c r="C357">
        <f>SAFADModel_final_000026[[#This Row],[Whole Building:Facility Total Electric Demand Power '[W'](Hourly) ]]/1000</f>
        <v>10.394523344446011</v>
      </c>
    </row>
    <row r="358" spans="1:3" x14ac:dyDescent="0.25">
      <c r="A358" s="9" t="s">
        <v>261</v>
      </c>
      <c r="B358" s="12">
        <v>8042.0925640010364</v>
      </c>
      <c r="C358">
        <f>SAFADModel_final_000026[[#This Row],[Whole Building:Facility Total Electric Demand Power '[W'](Hourly) ]]/1000</f>
        <v>8.0420925640010363</v>
      </c>
    </row>
    <row r="359" spans="1:3" x14ac:dyDescent="0.25">
      <c r="A359" s="9" t="s">
        <v>262</v>
      </c>
      <c r="B359" s="12">
        <v>7630.7329761451501</v>
      </c>
      <c r="C359">
        <f>SAFADModel_final_000026[[#This Row],[Whole Building:Facility Total Electric Demand Power '[W'](Hourly) ]]/1000</f>
        <v>7.6307329761451506</v>
      </c>
    </row>
    <row r="360" spans="1:3" x14ac:dyDescent="0.25">
      <c r="A360" s="9" t="s">
        <v>263</v>
      </c>
      <c r="B360" s="12">
        <v>7635.1088172715727</v>
      </c>
      <c r="C360">
        <f>SAFADModel_final_000026[[#This Row],[Whole Building:Facility Total Electric Demand Power '[W'](Hourly) ]]/1000</f>
        <v>7.6351088172715729</v>
      </c>
    </row>
    <row r="361" spans="1:3" x14ac:dyDescent="0.25">
      <c r="A361" s="9" t="s">
        <v>264</v>
      </c>
      <c r="B361" s="12">
        <v>7622.442690091666</v>
      </c>
      <c r="C361">
        <f>SAFADModel_final_000026[[#This Row],[Whole Building:Facility Total Electric Demand Power '[W'](Hourly) ]]/1000</f>
        <v>7.622442690091666</v>
      </c>
    </row>
    <row r="362" spans="1:3" x14ac:dyDescent="0.25">
      <c r="A362" s="9" t="s">
        <v>265</v>
      </c>
      <c r="B362" s="12">
        <v>7576.9516728703966</v>
      </c>
      <c r="C362">
        <f>SAFADModel_final_000026[[#This Row],[Whole Building:Facility Total Electric Demand Power '[W'](Hourly) ]]/1000</f>
        <v>7.5769516728703969</v>
      </c>
    </row>
    <row r="363" spans="1:3" x14ac:dyDescent="0.25">
      <c r="A363" s="9" t="s">
        <v>266</v>
      </c>
      <c r="B363" s="12">
        <v>7521.1956216273475</v>
      </c>
      <c r="C363">
        <f>SAFADModel_final_000026[[#This Row],[Whole Building:Facility Total Electric Demand Power '[W'](Hourly) ]]/1000</f>
        <v>7.5211956216273474</v>
      </c>
    </row>
    <row r="364" spans="1:3" x14ac:dyDescent="0.25">
      <c r="A364" s="9" t="s">
        <v>267</v>
      </c>
      <c r="B364" s="12">
        <v>7478.5515397589561</v>
      </c>
      <c r="C364">
        <f>SAFADModel_final_000026[[#This Row],[Whole Building:Facility Total Electric Demand Power '[W'](Hourly) ]]/1000</f>
        <v>7.4785515397589561</v>
      </c>
    </row>
    <row r="365" spans="1:3" x14ac:dyDescent="0.25">
      <c r="A365" s="9" t="s">
        <v>268</v>
      </c>
      <c r="B365" s="12">
        <v>7473.441154436433</v>
      </c>
      <c r="C365">
        <f>SAFADModel_final_000026[[#This Row],[Whole Building:Facility Total Electric Demand Power '[W'](Hourly) ]]/1000</f>
        <v>7.4734411544364328</v>
      </c>
    </row>
    <row r="366" spans="1:3" x14ac:dyDescent="0.25">
      <c r="A366" s="9" t="s">
        <v>269</v>
      </c>
      <c r="B366" s="12">
        <v>7468.3038217158946</v>
      </c>
      <c r="C366">
        <f>SAFADModel_final_000026[[#This Row],[Whole Building:Facility Total Electric Demand Power '[W'](Hourly) ]]/1000</f>
        <v>7.468303821715895</v>
      </c>
    </row>
    <row r="367" spans="1:3" x14ac:dyDescent="0.25">
      <c r="A367" s="9" t="s">
        <v>270</v>
      </c>
      <c r="B367" s="12">
        <v>7481.2915745769069</v>
      </c>
      <c r="C367">
        <f>SAFADModel_final_000026[[#This Row],[Whole Building:Facility Total Electric Demand Power '[W'](Hourly) ]]/1000</f>
        <v>7.4812915745769066</v>
      </c>
    </row>
    <row r="368" spans="1:3" x14ac:dyDescent="0.25">
      <c r="A368" s="9" t="s">
        <v>271</v>
      </c>
      <c r="B368" s="12">
        <v>7534.4710705870248</v>
      </c>
      <c r="C368">
        <f>SAFADModel_final_000026[[#This Row],[Whole Building:Facility Total Electric Demand Power '[W'](Hourly) ]]/1000</f>
        <v>7.534471070587025</v>
      </c>
    </row>
    <row r="369" spans="1:3" x14ac:dyDescent="0.25">
      <c r="A369" s="9" t="s">
        <v>272</v>
      </c>
      <c r="B369" s="12">
        <v>18457.406451032646</v>
      </c>
      <c r="C369">
        <f>SAFADModel_final_000026[[#This Row],[Whole Building:Facility Total Electric Demand Power '[W'](Hourly) ]]/1000</f>
        <v>18.457406451032647</v>
      </c>
    </row>
    <row r="370" spans="1:3" x14ac:dyDescent="0.25">
      <c r="A370" s="9" t="s">
        <v>273</v>
      </c>
      <c r="B370" s="12">
        <v>99008.432145047642</v>
      </c>
      <c r="C370">
        <f>SAFADModel_final_000026[[#This Row],[Whole Building:Facility Total Electric Demand Power '[W'](Hourly) ]]/1000</f>
        <v>99.008432145047635</v>
      </c>
    </row>
    <row r="371" spans="1:3" x14ac:dyDescent="0.25">
      <c r="A371" s="9" t="s">
        <v>274</v>
      </c>
      <c r="B371" s="12">
        <v>134731.84610803664</v>
      </c>
      <c r="C371">
        <f>SAFADModel_final_000026[[#This Row],[Whole Building:Facility Total Electric Demand Power '[W'](Hourly) ]]/1000</f>
        <v>134.73184610803665</v>
      </c>
    </row>
    <row r="372" spans="1:3" x14ac:dyDescent="0.25">
      <c r="A372" s="9" t="s">
        <v>275</v>
      </c>
      <c r="B372" s="12">
        <v>145113.56292069561</v>
      </c>
      <c r="C372">
        <f>SAFADModel_final_000026[[#This Row],[Whole Building:Facility Total Electric Demand Power '[W'](Hourly) ]]/1000</f>
        <v>145.11356292069561</v>
      </c>
    </row>
    <row r="373" spans="1:3" x14ac:dyDescent="0.25">
      <c r="A373" s="9" t="s">
        <v>276</v>
      </c>
      <c r="B373" s="12">
        <v>158396.32855714485</v>
      </c>
      <c r="C373">
        <f>SAFADModel_final_000026[[#This Row],[Whole Building:Facility Total Electric Demand Power '[W'](Hourly) ]]/1000</f>
        <v>158.39632855714484</v>
      </c>
    </row>
    <row r="374" spans="1:3" x14ac:dyDescent="0.25">
      <c r="A374" s="9" t="s">
        <v>277</v>
      </c>
      <c r="B374" s="12">
        <v>154310.60976601942</v>
      </c>
      <c r="C374">
        <f>SAFADModel_final_000026[[#This Row],[Whole Building:Facility Total Electric Demand Power '[W'](Hourly) ]]/1000</f>
        <v>154.31060976601941</v>
      </c>
    </row>
    <row r="375" spans="1:3" x14ac:dyDescent="0.25">
      <c r="A375" s="9" t="s">
        <v>278</v>
      </c>
      <c r="B375" s="12">
        <v>174280.05315634256</v>
      </c>
      <c r="C375">
        <f>SAFADModel_final_000026[[#This Row],[Whole Building:Facility Total Electric Demand Power '[W'](Hourly) ]]/1000</f>
        <v>174.28005315634257</v>
      </c>
    </row>
    <row r="376" spans="1:3" x14ac:dyDescent="0.25">
      <c r="A376" s="9" t="s">
        <v>279</v>
      </c>
      <c r="B376" s="12">
        <v>174913.76211829056</v>
      </c>
      <c r="C376">
        <f>SAFADModel_final_000026[[#This Row],[Whole Building:Facility Total Electric Demand Power '[W'](Hourly) ]]/1000</f>
        <v>174.91376211829055</v>
      </c>
    </row>
    <row r="377" spans="1:3" x14ac:dyDescent="0.25">
      <c r="A377" s="9" t="s">
        <v>280</v>
      </c>
      <c r="B377" s="12">
        <v>171090.00458701214</v>
      </c>
      <c r="C377">
        <f>SAFADModel_final_000026[[#This Row],[Whole Building:Facility Total Electric Demand Power '[W'](Hourly) ]]/1000</f>
        <v>171.09000458701215</v>
      </c>
    </row>
    <row r="378" spans="1:3" x14ac:dyDescent="0.25">
      <c r="A378" s="9" t="s">
        <v>281</v>
      </c>
      <c r="B378" s="12">
        <v>148930.49409541336</v>
      </c>
      <c r="C378">
        <f>SAFADModel_final_000026[[#This Row],[Whole Building:Facility Total Electric Demand Power '[W'](Hourly) ]]/1000</f>
        <v>148.93049409541337</v>
      </c>
    </row>
    <row r="379" spans="1:3" x14ac:dyDescent="0.25">
      <c r="A379" s="9" t="s">
        <v>282</v>
      </c>
      <c r="B379" s="12">
        <v>98500.051071358612</v>
      </c>
      <c r="C379">
        <f>SAFADModel_final_000026[[#This Row],[Whole Building:Facility Total Electric Demand Power '[W'](Hourly) ]]/1000</f>
        <v>98.500051071358612</v>
      </c>
    </row>
    <row r="380" spans="1:3" x14ac:dyDescent="0.25">
      <c r="A380" s="9" t="s">
        <v>283</v>
      </c>
      <c r="B380" s="12">
        <v>67690.963509879453</v>
      </c>
      <c r="C380">
        <f>SAFADModel_final_000026[[#This Row],[Whole Building:Facility Total Electric Demand Power '[W'](Hourly) ]]/1000</f>
        <v>67.690963509879452</v>
      </c>
    </row>
    <row r="381" spans="1:3" x14ac:dyDescent="0.25">
      <c r="A381" s="9" t="s">
        <v>284</v>
      </c>
      <c r="B381" s="12">
        <v>42384.798360477718</v>
      </c>
      <c r="C381">
        <f>SAFADModel_final_000026[[#This Row],[Whole Building:Facility Total Electric Demand Power '[W'](Hourly) ]]/1000</f>
        <v>42.384798360477717</v>
      </c>
    </row>
    <row r="382" spans="1:3" x14ac:dyDescent="0.25">
      <c r="A382" s="9" t="s">
        <v>285</v>
      </c>
      <c r="B382" s="12">
        <v>7641.9954515729769</v>
      </c>
      <c r="C382">
        <f>SAFADModel_final_000026[[#This Row],[Whole Building:Facility Total Electric Demand Power '[W'](Hourly) ]]/1000</f>
        <v>7.6419954515729769</v>
      </c>
    </row>
    <row r="383" spans="1:3" x14ac:dyDescent="0.25">
      <c r="A383" s="9" t="s">
        <v>286</v>
      </c>
      <c r="B383" s="12">
        <v>7604.7450658256821</v>
      </c>
      <c r="C383">
        <f>SAFADModel_final_000026[[#This Row],[Whole Building:Facility Total Electric Demand Power '[W'](Hourly) ]]/1000</f>
        <v>7.6047450658256821</v>
      </c>
    </row>
    <row r="384" spans="1:3" x14ac:dyDescent="0.25">
      <c r="A384" s="9" t="s">
        <v>287</v>
      </c>
      <c r="B384" s="12">
        <v>7578.3818092680258</v>
      </c>
      <c r="C384">
        <f>SAFADModel_final_000026[[#This Row],[Whole Building:Facility Total Electric Demand Power '[W'](Hourly) ]]/1000</f>
        <v>7.5783818092680262</v>
      </c>
    </row>
    <row r="385" spans="1:3" x14ac:dyDescent="0.25">
      <c r="A385" s="9" t="s">
        <v>288</v>
      </c>
      <c r="B385" s="12">
        <v>7570.5868502638014</v>
      </c>
      <c r="C385">
        <f>SAFADModel_final_000026[[#This Row],[Whole Building:Facility Total Electric Demand Power '[W'](Hourly) ]]/1000</f>
        <v>7.5705868502638012</v>
      </c>
    </row>
    <row r="386" spans="1:3" x14ac:dyDescent="0.25">
      <c r="A386" s="9" t="s">
        <v>289</v>
      </c>
      <c r="B386" s="12">
        <v>7581.6084550416454</v>
      </c>
      <c r="C386">
        <f>SAFADModel_final_000026[[#This Row],[Whole Building:Facility Total Electric Demand Power '[W'](Hourly) ]]/1000</f>
        <v>7.5816084550416454</v>
      </c>
    </row>
    <row r="387" spans="1:3" x14ac:dyDescent="0.25">
      <c r="A387" s="9" t="s">
        <v>290</v>
      </c>
      <c r="B387" s="12">
        <v>7598.2687176834252</v>
      </c>
      <c r="C387">
        <f>SAFADModel_final_000026[[#This Row],[Whole Building:Facility Total Electric Demand Power '[W'](Hourly) ]]/1000</f>
        <v>7.5982687176834256</v>
      </c>
    </row>
    <row r="388" spans="1:3" x14ac:dyDescent="0.25">
      <c r="A388" s="9" t="s">
        <v>291</v>
      </c>
      <c r="B388" s="12">
        <v>7595.9091445014528</v>
      </c>
      <c r="C388">
        <f>SAFADModel_final_000026[[#This Row],[Whole Building:Facility Total Electric Demand Power '[W'](Hourly) ]]/1000</f>
        <v>7.5959091445014533</v>
      </c>
    </row>
    <row r="389" spans="1:3" x14ac:dyDescent="0.25">
      <c r="A389" s="9" t="s">
        <v>292</v>
      </c>
      <c r="B389" s="12">
        <v>7564.6185380028428</v>
      </c>
      <c r="C389">
        <f>SAFADModel_final_000026[[#This Row],[Whole Building:Facility Total Electric Demand Power '[W'](Hourly) ]]/1000</f>
        <v>7.5646185380028426</v>
      </c>
    </row>
    <row r="390" spans="1:3" x14ac:dyDescent="0.25">
      <c r="A390" s="9" t="s">
        <v>293</v>
      </c>
      <c r="B390" s="12">
        <v>7538.0987855157609</v>
      </c>
      <c r="C390">
        <f>SAFADModel_final_000026[[#This Row],[Whole Building:Facility Total Electric Demand Power '[W'](Hourly) ]]/1000</f>
        <v>7.5380987855157606</v>
      </c>
    </row>
    <row r="391" spans="1:3" x14ac:dyDescent="0.25">
      <c r="A391" s="9" t="s">
        <v>294</v>
      </c>
      <c r="B391" s="12">
        <v>7538.4168531797795</v>
      </c>
      <c r="C391">
        <f>SAFADModel_final_000026[[#This Row],[Whole Building:Facility Total Electric Demand Power '[W'](Hourly) ]]/1000</f>
        <v>7.5384168531797799</v>
      </c>
    </row>
    <row r="392" spans="1:3" x14ac:dyDescent="0.25">
      <c r="A392" s="9" t="s">
        <v>295</v>
      </c>
      <c r="B392" s="12">
        <v>7591.7385010237958</v>
      </c>
      <c r="C392">
        <f>SAFADModel_final_000026[[#This Row],[Whole Building:Facility Total Electric Demand Power '[W'](Hourly) ]]/1000</f>
        <v>7.5917385010237961</v>
      </c>
    </row>
    <row r="393" spans="1:3" x14ac:dyDescent="0.25">
      <c r="A393" s="9" t="s">
        <v>296</v>
      </c>
      <c r="B393" s="12">
        <v>7654.5105939561427</v>
      </c>
      <c r="C393">
        <f>SAFADModel_final_000026[[#This Row],[Whole Building:Facility Total Electric Demand Power '[W'](Hourly) ]]/1000</f>
        <v>7.6545105939561431</v>
      </c>
    </row>
    <row r="394" spans="1:3" x14ac:dyDescent="0.25">
      <c r="A394" s="9" t="s">
        <v>297</v>
      </c>
      <c r="B394" s="12">
        <v>7689.4961773506475</v>
      </c>
      <c r="C394">
        <f>SAFADModel_final_000026[[#This Row],[Whole Building:Facility Total Electric Demand Power '[W'](Hourly) ]]/1000</f>
        <v>7.6894961773506472</v>
      </c>
    </row>
    <row r="395" spans="1:3" x14ac:dyDescent="0.25">
      <c r="A395" s="9" t="s">
        <v>298</v>
      </c>
      <c r="B395" s="12">
        <v>7708.6042055909684</v>
      </c>
      <c r="C395">
        <f>SAFADModel_final_000026[[#This Row],[Whole Building:Facility Total Electric Demand Power '[W'](Hourly) ]]/1000</f>
        <v>7.7086042055909685</v>
      </c>
    </row>
    <row r="396" spans="1:3" x14ac:dyDescent="0.25">
      <c r="A396" s="9" t="s">
        <v>299</v>
      </c>
      <c r="B396" s="12">
        <v>7727.7144390606218</v>
      </c>
      <c r="C396">
        <f>SAFADModel_final_000026[[#This Row],[Whole Building:Facility Total Electric Demand Power '[W'](Hourly) ]]/1000</f>
        <v>7.7277144390606214</v>
      </c>
    </row>
    <row r="397" spans="1:3" x14ac:dyDescent="0.25">
      <c r="A397" s="9" t="s">
        <v>300</v>
      </c>
      <c r="B397" s="12">
        <v>7741.2529989146378</v>
      </c>
      <c r="C397">
        <f>SAFADModel_final_000026[[#This Row],[Whole Building:Facility Total Electric Demand Power '[W'](Hourly) ]]/1000</f>
        <v>7.7412529989146375</v>
      </c>
    </row>
    <row r="398" spans="1:3" x14ac:dyDescent="0.25">
      <c r="A398" s="9" t="s">
        <v>301</v>
      </c>
      <c r="B398" s="12">
        <v>7745.6663714644264</v>
      </c>
      <c r="C398">
        <f>SAFADModel_final_000026[[#This Row],[Whole Building:Facility Total Electric Demand Power '[W'](Hourly) ]]/1000</f>
        <v>7.7456663714644263</v>
      </c>
    </row>
    <row r="399" spans="1:3" x14ac:dyDescent="0.25">
      <c r="A399" s="9" t="s">
        <v>302</v>
      </c>
      <c r="B399" s="12">
        <v>7748.6795820924563</v>
      </c>
      <c r="C399">
        <f>SAFADModel_final_000026[[#This Row],[Whole Building:Facility Total Electric Demand Power '[W'](Hourly) ]]/1000</f>
        <v>7.7486795820924561</v>
      </c>
    </row>
    <row r="400" spans="1:3" x14ac:dyDescent="0.25">
      <c r="A400" s="9" t="s">
        <v>303</v>
      </c>
      <c r="B400" s="12">
        <v>7754.717428982015</v>
      </c>
      <c r="C400">
        <f>SAFADModel_final_000026[[#This Row],[Whole Building:Facility Total Electric Demand Power '[W'](Hourly) ]]/1000</f>
        <v>7.7547174289820147</v>
      </c>
    </row>
    <row r="401" spans="1:3" x14ac:dyDescent="0.25">
      <c r="A401" s="9" t="s">
        <v>304</v>
      </c>
      <c r="B401" s="12">
        <v>7756.0036760110152</v>
      </c>
      <c r="C401">
        <f>SAFADModel_final_000026[[#This Row],[Whole Building:Facility Total Electric Demand Power '[W'](Hourly) ]]/1000</f>
        <v>7.7560036760110149</v>
      </c>
    </row>
    <row r="402" spans="1:3" x14ac:dyDescent="0.25">
      <c r="A402" s="9" t="s">
        <v>305</v>
      </c>
      <c r="B402" s="12">
        <v>7746.7061610437631</v>
      </c>
      <c r="C402">
        <f>SAFADModel_final_000026[[#This Row],[Whole Building:Facility Total Electric Demand Power '[W'](Hourly) ]]/1000</f>
        <v>7.7467061610437629</v>
      </c>
    </row>
    <row r="403" spans="1:3" x14ac:dyDescent="0.25">
      <c r="A403" s="9" t="s">
        <v>306</v>
      </c>
      <c r="B403" s="12">
        <v>7727.536932099104</v>
      </c>
      <c r="C403">
        <f>SAFADModel_final_000026[[#This Row],[Whole Building:Facility Total Electric Demand Power '[W'](Hourly) ]]/1000</f>
        <v>7.7275369320991043</v>
      </c>
    </row>
    <row r="404" spans="1:3" x14ac:dyDescent="0.25">
      <c r="A404" s="9" t="s">
        <v>307</v>
      </c>
      <c r="B404" s="12">
        <v>7697.6825259342522</v>
      </c>
      <c r="C404">
        <f>SAFADModel_final_000026[[#This Row],[Whole Building:Facility Total Electric Demand Power '[W'](Hourly) ]]/1000</f>
        <v>7.6976825259342521</v>
      </c>
    </row>
    <row r="405" spans="1:3" x14ac:dyDescent="0.25">
      <c r="A405" s="9" t="s">
        <v>308</v>
      </c>
      <c r="B405" s="12">
        <v>7663.0173051020565</v>
      </c>
      <c r="C405">
        <f>SAFADModel_final_000026[[#This Row],[Whole Building:Facility Total Electric Demand Power '[W'](Hourly) ]]/1000</f>
        <v>7.6630173051020565</v>
      </c>
    </row>
    <row r="406" spans="1:3" x14ac:dyDescent="0.25">
      <c r="A406" s="9" t="s">
        <v>309</v>
      </c>
      <c r="B406" s="12">
        <v>7642.7630668631173</v>
      </c>
      <c r="C406">
        <f>SAFADModel_final_000026[[#This Row],[Whole Building:Facility Total Electric Demand Power '[W'](Hourly) ]]/1000</f>
        <v>7.6427630668631172</v>
      </c>
    </row>
    <row r="407" spans="1:3" x14ac:dyDescent="0.25">
      <c r="A407" s="9" t="s">
        <v>310</v>
      </c>
      <c r="B407" s="12">
        <v>7606.0155975708649</v>
      </c>
      <c r="C407">
        <f>SAFADModel_final_000026[[#This Row],[Whole Building:Facility Total Electric Demand Power '[W'](Hourly) ]]/1000</f>
        <v>7.606015597570865</v>
      </c>
    </row>
    <row r="408" spans="1:3" x14ac:dyDescent="0.25">
      <c r="A408" s="9" t="s">
        <v>311</v>
      </c>
      <c r="B408" s="12">
        <v>7571.503607050844</v>
      </c>
      <c r="C408">
        <f>SAFADModel_final_000026[[#This Row],[Whole Building:Facility Total Electric Demand Power '[W'](Hourly) ]]/1000</f>
        <v>7.5715036070508441</v>
      </c>
    </row>
    <row r="409" spans="1:3" x14ac:dyDescent="0.25">
      <c r="A409" s="9" t="s">
        <v>312</v>
      </c>
      <c r="B409" s="12">
        <v>7536.4333071196124</v>
      </c>
      <c r="C409">
        <f>SAFADModel_final_000026[[#This Row],[Whole Building:Facility Total Electric Demand Power '[W'](Hourly) ]]/1000</f>
        <v>7.5364333071196121</v>
      </c>
    </row>
    <row r="410" spans="1:3" x14ac:dyDescent="0.25">
      <c r="A410" s="9" t="s">
        <v>313</v>
      </c>
      <c r="B410" s="12">
        <v>7519.4903463053297</v>
      </c>
      <c r="C410">
        <f>SAFADModel_final_000026[[#This Row],[Whole Building:Facility Total Electric Demand Power '[W'](Hourly) ]]/1000</f>
        <v>7.5194903463053295</v>
      </c>
    </row>
    <row r="411" spans="1:3" x14ac:dyDescent="0.25">
      <c r="A411" s="9" t="s">
        <v>314</v>
      </c>
      <c r="B411" s="12">
        <v>7502.9250633829179</v>
      </c>
      <c r="C411">
        <f>SAFADModel_final_000026[[#This Row],[Whole Building:Facility Total Electric Demand Power '[W'](Hourly) ]]/1000</f>
        <v>7.5029250633829179</v>
      </c>
    </row>
    <row r="412" spans="1:3" x14ac:dyDescent="0.25">
      <c r="A412" s="9" t="s">
        <v>315</v>
      </c>
      <c r="B412" s="12">
        <v>7489.7302395811594</v>
      </c>
      <c r="C412">
        <f>SAFADModel_final_000026[[#This Row],[Whole Building:Facility Total Electric Demand Power '[W'](Hourly) ]]/1000</f>
        <v>7.4897302395811591</v>
      </c>
    </row>
    <row r="413" spans="1:3" x14ac:dyDescent="0.25">
      <c r="A413" s="9" t="s">
        <v>316</v>
      </c>
      <c r="B413" s="12">
        <v>7471.0929455171208</v>
      </c>
      <c r="C413">
        <f>SAFADModel_final_000026[[#This Row],[Whole Building:Facility Total Electric Demand Power '[W'](Hourly) ]]/1000</f>
        <v>7.4710929455171211</v>
      </c>
    </row>
    <row r="414" spans="1:3" x14ac:dyDescent="0.25">
      <c r="A414" s="9" t="s">
        <v>317</v>
      </c>
      <c r="B414" s="12">
        <v>7455.8267922093364</v>
      </c>
      <c r="C414">
        <f>SAFADModel_final_000026[[#This Row],[Whole Building:Facility Total Electric Demand Power '[W'](Hourly) ]]/1000</f>
        <v>7.4558267922093364</v>
      </c>
    </row>
    <row r="415" spans="1:3" x14ac:dyDescent="0.25">
      <c r="A415" s="9" t="s">
        <v>318</v>
      </c>
      <c r="B415" s="12">
        <v>7464.5995191804222</v>
      </c>
      <c r="C415">
        <f>SAFADModel_final_000026[[#This Row],[Whole Building:Facility Total Electric Demand Power '[W'](Hourly) ]]/1000</f>
        <v>7.464599519180422</v>
      </c>
    </row>
    <row r="416" spans="1:3" x14ac:dyDescent="0.25">
      <c r="A416" s="9" t="s">
        <v>319</v>
      </c>
      <c r="B416" s="12">
        <v>7525.3170407058888</v>
      </c>
      <c r="C416">
        <f>SAFADModel_final_000026[[#This Row],[Whole Building:Facility Total Electric Demand Power '[W'](Hourly) ]]/1000</f>
        <v>7.5253170407058887</v>
      </c>
    </row>
    <row r="417" spans="1:3" x14ac:dyDescent="0.25">
      <c r="A417" s="9" t="s">
        <v>320</v>
      </c>
      <c r="B417" s="12">
        <v>7599.047449422992</v>
      </c>
      <c r="C417">
        <f>SAFADModel_final_000026[[#This Row],[Whole Building:Facility Total Electric Demand Power '[W'](Hourly) ]]/1000</f>
        <v>7.5990474494229918</v>
      </c>
    </row>
    <row r="418" spans="1:3" x14ac:dyDescent="0.25">
      <c r="A418" s="9" t="s">
        <v>321</v>
      </c>
      <c r="B418" s="12">
        <v>7658.5509992496418</v>
      </c>
      <c r="C418">
        <f>SAFADModel_final_000026[[#This Row],[Whole Building:Facility Total Electric Demand Power '[W'](Hourly) ]]/1000</f>
        <v>7.6585509992496421</v>
      </c>
    </row>
    <row r="419" spans="1:3" x14ac:dyDescent="0.25">
      <c r="A419" s="9" t="s">
        <v>322</v>
      </c>
      <c r="B419" s="12">
        <v>7690.8442039045176</v>
      </c>
      <c r="C419">
        <f>SAFADModel_final_000026[[#This Row],[Whole Building:Facility Total Electric Demand Power '[W'](Hourly) ]]/1000</f>
        <v>7.6908442039045175</v>
      </c>
    </row>
    <row r="420" spans="1:3" x14ac:dyDescent="0.25">
      <c r="A420" s="9" t="s">
        <v>323</v>
      </c>
      <c r="B420" s="12">
        <v>7722.9271726408906</v>
      </c>
      <c r="C420">
        <f>SAFADModel_final_000026[[#This Row],[Whole Building:Facility Total Electric Demand Power '[W'](Hourly) ]]/1000</f>
        <v>7.7229271726408903</v>
      </c>
    </row>
    <row r="421" spans="1:3" x14ac:dyDescent="0.25">
      <c r="A421" s="9" t="s">
        <v>324</v>
      </c>
      <c r="B421" s="12">
        <v>7749.2648939859673</v>
      </c>
      <c r="C421">
        <f>SAFADModel_final_000026[[#This Row],[Whole Building:Facility Total Electric Demand Power '[W'](Hourly) ]]/1000</f>
        <v>7.7492648939859672</v>
      </c>
    </row>
    <row r="422" spans="1:3" x14ac:dyDescent="0.25">
      <c r="A422" s="9" t="s">
        <v>325</v>
      </c>
      <c r="B422" s="12">
        <v>7766.4353887524949</v>
      </c>
      <c r="C422">
        <f>SAFADModel_final_000026[[#This Row],[Whole Building:Facility Total Electric Demand Power '[W'](Hourly) ]]/1000</f>
        <v>7.7664353887524946</v>
      </c>
    </row>
    <row r="423" spans="1:3" x14ac:dyDescent="0.25">
      <c r="A423" s="9" t="s">
        <v>326</v>
      </c>
      <c r="B423" s="12">
        <v>7766.9591849396675</v>
      </c>
      <c r="C423">
        <f>SAFADModel_final_000026[[#This Row],[Whole Building:Facility Total Electric Demand Power '[W'](Hourly) ]]/1000</f>
        <v>7.7669591849396671</v>
      </c>
    </row>
    <row r="424" spans="1:3" x14ac:dyDescent="0.25">
      <c r="A424" s="9" t="s">
        <v>327</v>
      </c>
      <c r="B424" s="12">
        <v>7745.3621861539823</v>
      </c>
      <c r="C424">
        <f>SAFADModel_final_000026[[#This Row],[Whole Building:Facility Total Electric Demand Power '[W'](Hourly) ]]/1000</f>
        <v>7.7453621861539821</v>
      </c>
    </row>
    <row r="425" spans="1:3" x14ac:dyDescent="0.25">
      <c r="A425" s="9" t="s">
        <v>328</v>
      </c>
      <c r="B425" s="12">
        <v>7700.7374460003339</v>
      </c>
      <c r="C425">
        <f>SAFADModel_final_000026[[#This Row],[Whole Building:Facility Total Electric Demand Power '[W'](Hourly) ]]/1000</f>
        <v>7.7007374460003337</v>
      </c>
    </row>
    <row r="426" spans="1:3" x14ac:dyDescent="0.25">
      <c r="A426" s="9" t="s">
        <v>329</v>
      </c>
      <c r="B426" s="12">
        <v>7656.4267498977888</v>
      </c>
      <c r="C426">
        <f>SAFADModel_final_000026[[#This Row],[Whole Building:Facility Total Electric Demand Power '[W'](Hourly) ]]/1000</f>
        <v>7.6564267498977889</v>
      </c>
    </row>
    <row r="427" spans="1:3" x14ac:dyDescent="0.25">
      <c r="A427" s="9" t="s">
        <v>330</v>
      </c>
      <c r="B427" s="12">
        <v>7618.6005975154067</v>
      </c>
      <c r="C427">
        <f>SAFADModel_final_000026[[#This Row],[Whole Building:Facility Total Electric Demand Power '[W'](Hourly) ]]/1000</f>
        <v>7.6186005975154067</v>
      </c>
    </row>
    <row r="428" spans="1:3" x14ac:dyDescent="0.25">
      <c r="A428" s="9" t="s">
        <v>331</v>
      </c>
      <c r="B428" s="12">
        <v>7598.2739636062006</v>
      </c>
      <c r="C428">
        <f>SAFADModel_final_000026[[#This Row],[Whole Building:Facility Total Electric Demand Power '[W'](Hourly) ]]/1000</f>
        <v>7.5982739636062009</v>
      </c>
    </row>
    <row r="429" spans="1:3" x14ac:dyDescent="0.25">
      <c r="A429" s="9" t="s">
        <v>332</v>
      </c>
      <c r="B429" s="12">
        <v>7584.3903141125747</v>
      </c>
      <c r="C429">
        <f>SAFADModel_final_000026[[#This Row],[Whole Building:Facility Total Electric Demand Power '[W'](Hourly) ]]/1000</f>
        <v>7.584390314112575</v>
      </c>
    </row>
    <row r="430" spans="1:3" x14ac:dyDescent="0.25">
      <c r="A430" s="9" t="s">
        <v>333</v>
      </c>
      <c r="B430" s="12">
        <v>7569.9100063053629</v>
      </c>
      <c r="C430">
        <f>SAFADModel_final_000026[[#This Row],[Whole Building:Facility Total Electric Demand Power '[W'](Hourly) ]]/1000</f>
        <v>7.5699100063053626</v>
      </c>
    </row>
    <row r="431" spans="1:3" x14ac:dyDescent="0.25">
      <c r="A431" s="9" t="s">
        <v>334</v>
      </c>
      <c r="B431" s="12">
        <v>7551.1976739357124</v>
      </c>
      <c r="C431">
        <f>SAFADModel_final_000026[[#This Row],[Whole Building:Facility Total Electric Demand Power '[W'](Hourly) ]]/1000</f>
        <v>7.5511976739357127</v>
      </c>
    </row>
    <row r="432" spans="1:3" x14ac:dyDescent="0.25">
      <c r="A432" s="9" t="s">
        <v>335</v>
      </c>
      <c r="B432" s="12">
        <v>7538.9695090683999</v>
      </c>
      <c r="C432">
        <f>SAFADModel_final_000026[[#This Row],[Whole Building:Facility Total Electric Demand Power '[W'](Hourly) ]]/1000</f>
        <v>7.5389695090683997</v>
      </c>
    </row>
    <row r="433" spans="1:3" x14ac:dyDescent="0.25">
      <c r="A433" s="9" t="s">
        <v>336</v>
      </c>
      <c r="B433" s="12">
        <v>7527.031984065813</v>
      </c>
      <c r="C433">
        <f>SAFADModel_final_000026[[#This Row],[Whole Building:Facility Total Electric Demand Power '[W'](Hourly) ]]/1000</f>
        <v>7.5270319840658129</v>
      </c>
    </row>
    <row r="434" spans="1:3" x14ac:dyDescent="0.25">
      <c r="A434" s="9" t="s">
        <v>337</v>
      </c>
      <c r="B434" s="12">
        <v>7523.3396385052802</v>
      </c>
      <c r="C434">
        <f>SAFADModel_final_000026[[#This Row],[Whole Building:Facility Total Electric Demand Power '[W'](Hourly) ]]/1000</f>
        <v>7.5233396385052798</v>
      </c>
    </row>
    <row r="435" spans="1:3" x14ac:dyDescent="0.25">
      <c r="A435" s="9" t="s">
        <v>338</v>
      </c>
      <c r="B435" s="12">
        <v>7523.4200615462114</v>
      </c>
      <c r="C435">
        <f>SAFADModel_final_000026[[#This Row],[Whole Building:Facility Total Electric Demand Power '[W'](Hourly) ]]/1000</f>
        <v>7.5234200615462115</v>
      </c>
    </row>
    <row r="436" spans="1:3" x14ac:dyDescent="0.25">
      <c r="A436" s="9" t="s">
        <v>339</v>
      </c>
      <c r="B436" s="12">
        <v>7507.0608849515911</v>
      </c>
      <c r="C436">
        <f>SAFADModel_final_000026[[#This Row],[Whole Building:Facility Total Electric Demand Power '[W'](Hourly) ]]/1000</f>
        <v>7.5070608849515912</v>
      </c>
    </row>
    <row r="437" spans="1:3" x14ac:dyDescent="0.25">
      <c r="A437" s="9" t="s">
        <v>340</v>
      </c>
      <c r="B437" s="12">
        <v>7465.6681450223477</v>
      </c>
      <c r="C437">
        <f>SAFADModel_final_000026[[#This Row],[Whole Building:Facility Total Electric Demand Power '[W'](Hourly) ]]/1000</f>
        <v>7.4656681450223479</v>
      </c>
    </row>
    <row r="438" spans="1:3" x14ac:dyDescent="0.25">
      <c r="A438" s="9" t="s">
        <v>341</v>
      </c>
      <c r="B438" s="12">
        <v>7424.3780754337595</v>
      </c>
      <c r="C438">
        <f>SAFADModel_final_000026[[#This Row],[Whole Building:Facility Total Electric Demand Power '[W'](Hourly) ]]/1000</f>
        <v>7.4243780754337596</v>
      </c>
    </row>
    <row r="439" spans="1:3" x14ac:dyDescent="0.25">
      <c r="A439" s="9" t="s">
        <v>342</v>
      </c>
      <c r="B439" s="12">
        <v>7429.6692399146004</v>
      </c>
      <c r="C439">
        <f>SAFADModel_final_000026[[#This Row],[Whole Building:Facility Total Electric Demand Power '[W'](Hourly) ]]/1000</f>
        <v>7.4296692399146007</v>
      </c>
    </row>
    <row r="440" spans="1:3" x14ac:dyDescent="0.25">
      <c r="A440" s="9" t="s">
        <v>343</v>
      </c>
      <c r="B440" s="12">
        <v>7523.5264013670285</v>
      </c>
      <c r="C440">
        <f>SAFADModel_final_000026[[#This Row],[Whole Building:Facility Total Electric Demand Power '[W'](Hourly) ]]/1000</f>
        <v>7.5235264013670289</v>
      </c>
    </row>
    <row r="441" spans="1:3" x14ac:dyDescent="0.25">
      <c r="A441" s="9" t="s">
        <v>344</v>
      </c>
      <c r="B441" s="12">
        <v>7632.7376399734085</v>
      </c>
      <c r="C441">
        <f>SAFADModel_final_000026[[#This Row],[Whole Building:Facility Total Electric Demand Power '[W'](Hourly) ]]/1000</f>
        <v>7.6327376399734082</v>
      </c>
    </row>
    <row r="442" spans="1:3" x14ac:dyDescent="0.25">
      <c r="A442" s="9" t="s">
        <v>345</v>
      </c>
      <c r="B442" s="12">
        <v>7697.8994447645891</v>
      </c>
      <c r="C442">
        <f>SAFADModel_final_000026[[#This Row],[Whole Building:Facility Total Electric Demand Power '[W'](Hourly) ]]/1000</f>
        <v>7.6978994447645892</v>
      </c>
    </row>
    <row r="443" spans="1:3" x14ac:dyDescent="0.25">
      <c r="A443" s="9" t="s">
        <v>346</v>
      </c>
      <c r="B443" s="12">
        <v>7729.2377677098657</v>
      </c>
      <c r="C443">
        <f>SAFADModel_final_000026[[#This Row],[Whole Building:Facility Total Electric Demand Power '[W'](Hourly) ]]/1000</f>
        <v>7.7292377677098658</v>
      </c>
    </row>
    <row r="444" spans="1:3" x14ac:dyDescent="0.25">
      <c r="A444" s="9" t="s">
        <v>347</v>
      </c>
      <c r="B444" s="12">
        <v>7755.3380151891861</v>
      </c>
      <c r="C444">
        <f>SAFADModel_final_000026[[#This Row],[Whole Building:Facility Total Electric Demand Power '[W'](Hourly) ]]/1000</f>
        <v>7.755338015189186</v>
      </c>
    </row>
    <row r="445" spans="1:3" x14ac:dyDescent="0.25">
      <c r="A445" s="9" t="s">
        <v>348</v>
      </c>
      <c r="B445" s="12">
        <v>7772.8984808921641</v>
      </c>
      <c r="C445">
        <f>SAFADModel_final_000026[[#This Row],[Whole Building:Facility Total Electric Demand Power '[W'](Hourly) ]]/1000</f>
        <v>7.772898480892164</v>
      </c>
    </row>
    <row r="446" spans="1:3" x14ac:dyDescent="0.25">
      <c r="A446" s="9" t="s">
        <v>349</v>
      </c>
      <c r="B446" s="12">
        <v>7783.651928127143</v>
      </c>
      <c r="C446">
        <f>SAFADModel_final_000026[[#This Row],[Whole Building:Facility Total Electric Demand Power '[W'](Hourly) ]]/1000</f>
        <v>7.783651928127143</v>
      </c>
    </row>
    <row r="447" spans="1:3" x14ac:dyDescent="0.25">
      <c r="A447" s="9" t="s">
        <v>350</v>
      </c>
      <c r="B447" s="12">
        <v>7785.5714884126237</v>
      </c>
      <c r="C447">
        <f>SAFADModel_final_000026[[#This Row],[Whole Building:Facility Total Electric Demand Power '[W'](Hourly) ]]/1000</f>
        <v>7.7855714884126233</v>
      </c>
    </row>
    <row r="448" spans="1:3" x14ac:dyDescent="0.25">
      <c r="A448" s="9" t="s">
        <v>351</v>
      </c>
      <c r="B448" s="12">
        <v>7774.5133172540664</v>
      </c>
      <c r="C448">
        <f>SAFADModel_final_000026[[#This Row],[Whole Building:Facility Total Electric Demand Power '[W'](Hourly) ]]/1000</f>
        <v>7.7745133172540664</v>
      </c>
    </row>
    <row r="449" spans="1:3" x14ac:dyDescent="0.25">
      <c r="A449" s="9" t="s">
        <v>352</v>
      </c>
      <c r="B449" s="12">
        <v>7758.1721035463934</v>
      </c>
      <c r="C449">
        <f>SAFADModel_final_000026[[#This Row],[Whole Building:Facility Total Electric Demand Power '[W'](Hourly) ]]/1000</f>
        <v>7.7581721035463937</v>
      </c>
    </row>
    <row r="450" spans="1:3" x14ac:dyDescent="0.25">
      <c r="A450" s="9" t="s">
        <v>353</v>
      </c>
      <c r="B450" s="12">
        <v>7739.767272377464</v>
      </c>
      <c r="C450">
        <f>SAFADModel_final_000026[[#This Row],[Whole Building:Facility Total Electric Demand Power '[W'](Hourly) ]]/1000</f>
        <v>7.7397672723774642</v>
      </c>
    </row>
    <row r="451" spans="1:3" x14ac:dyDescent="0.25">
      <c r="A451" s="9" t="s">
        <v>354</v>
      </c>
      <c r="B451" s="12">
        <v>7717.5306875133538</v>
      </c>
      <c r="C451">
        <f>SAFADModel_final_000026[[#This Row],[Whole Building:Facility Total Electric Demand Power '[W'](Hourly) ]]/1000</f>
        <v>7.7175306875133538</v>
      </c>
    </row>
    <row r="452" spans="1:3" x14ac:dyDescent="0.25">
      <c r="A452" s="9" t="s">
        <v>355</v>
      </c>
      <c r="B452" s="12">
        <v>7685.6701345246429</v>
      </c>
      <c r="C452">
        <f>SAFADModel_final_000026[[#This Row],[Whole Building:Facility Total Electric Demand Power '[W'](Hourly) ]]/1000</f>
        <v>7.685670134524643</v>
      </c>
    </row>
    <row r="453" spans="1:3" x14ac:dyDescent="0.25">
      <c r="A453" s="9" t="s">
        <v>356</v>
      </c>
      <c r="B453" s="12">
        <v>7645.4943343522527</v>
      </c>
      <c r="C453">
        <f>SAFADModel_final_000026[[#This Row],[Whole Building:Facility Total Electric Demand Power '[W'](Hourly) ]]/1000</f>
        <v>7.6454943343522528</v>
      </c>
    </row>
    <row r="454" spans="1:3" x14ac:dyDescent="0.25">
      <c r="A454" s="9" t="s">
        <v>357</v>
      </c>
      <c r="B454" s="12">
        <v>7608.6871565623615</v>
      </c>
      <c r="C454">
        <f>SAFADModel_final_000026[[#This Row],[Whole Building:Facility Total Electric Demand Power '[W'](Hourly) ]]/1000</f>
        <v>7.6086871565623611</v>
      </c>
    </row>
    <row r="455" spans="1:3" x14ac:dyDescent="0.25">
      <c r="A455" s="9" t="s">
        <v>358</v>
      </c>
      <c r="B455" s="12">
        <v>7556.4605398174508</v>
      </c>
      <c r="C455">
        <f>SAFADModel_final_000026[[#This Row],[Whole Building:Facility Total Electric Demand Power '[W'](Hourly) ]]/1000</f>
        <v>7.5564605398174507</v>
      </c>
    </row>
    <row r="456" spans="1:3" x14ac:dyDescent="0.25">
      <c r="A456" s="9" t="s">
        <v>359</v>
      </c>
      <c r="B456" s="12">
        <v>7497.8276094095672</v>
      </c>
      <c r="C456">
        <f>SAFADModel_final_000026[[#This Row],[Whole Building:Facility Total Electric Demand Power '[W'](Hourly) ]]/1000</f>
        <v>7.4978276094095673</v>
      </c>
    </row>
    <row r="457" spans="1:3" x14ac:dyDescent="0.25">
      <c r="A457" s="9" t="s">
        <v>360</v>
      </c>
      <c r="B457" s="12">
        <v>7462.4145598956411</v>
      </c>
      <c r="C457">
        <f>SAFADModel_final_000026[[#This Row],[Whole Building:Facility Total Electric Demand Power '[W'](Hourly) ]]/1000</f>
        <v>7.4624145598956408</v>
      </c>
    </row>
    <row r="458" spans="1:3" x14ac:dyDescent="0.25">
      <c r="A458" s="9" t="s">
        <v>629</v>
      </c>
      <c r="B458" s="12">
        <v>7495.6987193626655</v>
      </c>
      <c r="C458">
        <f>SAFADModel_final_000026[[#This Row],[Whole Building:Facility Total Electric Demand Power '[W'](Hourly) ]]/1000</f>
        <v>7.4956987193626654</v>
      </c>
    </row>
    <row r="459" spans="1:3" x14ac:dyDescent="0.25">
      <c r="A459" s="9" t="s">
        <v>630</v>
      </c>
      <c r="B459" s="12">
        <v>7536.530073488274</v>
      </c>
      <c r="C459">
        <f>SAFADModel_final_000026[[#This Row],[Whole Building:Facility Total Electric Demand Power '[W'](Hourly) ]]/1000</f>
        <v>7.5365300734882741</v>
      </c>
    </row>
    <row r="460" spans="1:3" x14ac:dyDescent="0.25">
      <c r="A460" s="9" t="s">
        <v>631</v>
      </c>
      <c r="B460" s="12">
        <v>7546.6855556859364</v>
      </c>
      <c r="C460">
        <f>SAFADModel_final_000026[[#This Row],[Whole Building:Facility Total Electric Demand Power '[W'](Hourly) ]]/1000</f>
        <v>7.5466855556859365</v>
      </c>
    </row>
    <row r="461" spans="1:3" x14ac:dyDescent="0.25">
      <c r="A461" s="9" t="s">
        <v>632</v>
      </c>
      <c r="B461" s="12">
        <v>7501.590422977758</v>
      </c>
      <c r="C461">
        <f>SAFADModel_final_000026[[#This Row],[Whole Building:Facility Total Electric Demand Power '[W'](Hourly) ]]/1000</f>
        <v>7.5015904229777579</v>
      </c>
    </row>
    <row r="462" spans="1:3" x14ac:dyDescent="0.25">
      <c r="A462" s="9" t="s">
        <v>633</v>
      </c>
      <c r="B462" s="12">
        <v>7445.4752844972127</v>
      </c>
      <c r="C462">
        <f>SAFADModel_final_000026[[#This Row],[Whole Building:Facility Total Electric Demand Power '[W'](Hourly) ]]/1000</f>
        <v>7.4454752844972125</v>
      </c>
    </row>
    <row r="463" spans="1:3" x14ac:dyDescent="0.25">
      <c r="A463" s="9" t="s">
        <v>634</v>
      </c>
      <c r="B463" s="12">
        <v>7434.2674884408698</v>
      </c>
      <c r="C463">
        <f>SAFADModel_final_000026[[#This Row],[Whole Building:Facility Total Electric Demand Power '[W'](Hourly) ]]/1000</f>
        <v>7.4342674884408702</v>
      </c>
    </row>
    <row r="464" spans="1:3" x14ac:dyDescent="0.25">
      <c r="A464" s="9" t="s">
        <v>635</v>
      </c>
      <c r="B464" s="12">
        <v>7514.4228315589562</v>
      </c>
      <c r="C464">
        <f>SAFADModel_final_000026[[#This Row],[Whole Building:Facility Total Electric Demand Power '[W'](Hourly) ]]/1000</f>
        <v>7.5144228315589565</v>
      </c>
    </row>
    <row r="465" spans="1:3" x14ac:dyDescent="0.25">
      <c r="A465" s="9" t="s">
        <v>636</v>
      </c>
      <c r="B465" s="12">
        <v>7614.3659466026775</v>
      </c>
      <c r="C465">
        <f>SAFADModel_final_000026[[#This Row],[Whole Building:Facility Total Electric Demand Power '[W'](Hourly) ]]/1000</f>
        <v>7.6143659466026774</v>
      </c>
    </row>
    <row r="466" spans="1:3" x14ac:dyDescent="0.25">
      <c r="A466" s="9" t="s">
        <v>637</v>
      </c>
      <c r="B466" s="12">
        <v>7685.3302061289678</v>
      </c>
      <c r="C466">
        <f>SAFADModel_final_000026[[#This Row],[Whole Building:Facility Total Electric Demand Power '[W'](Hourly) ]]/1000</f>
        <v>7.6853302061289677</v>
      </c>
    </row>
    <row r="467" spans="1:3" x14ac:dyDescent="0.25">
      <c r="A467" s="9" t="s">
        <v>638</v>
      </c>
      <c r="B467" s="12">
        <v>7721.5485558669816</v>
      </c>
      <c r="C467">
        <f>SAFADModel_final_000026[[#This Row],[Whole Building:Facility Total Electric Demand Power '[W'](Hourly) ]]/1000</f>
        <v>7.7215485558669812</v>
      </c>
    </row>
    <row r="468" spans="1:3" x14ac:dyDescent="0.25">
      <c r="A468" s="9" t="s">
        <v>639</v>
      </c>
      <c r="B468" s="12">
        <v>7745.0442303456357</v>
      </c>
      <c r="C468">
        <f>SAFADModel_final_000026[[#This Row],[Whole Building:Facility Total Electric Demand Power '[W'](Hourly) ]]/1000</f>
        <v>7.7450442303456359</v>
      </c>
    </row>
    <row r="469" spans="1:3" x14ac:dyDescent="0.25">
      <c r="A469" s="9" t="s">
        <v>640</v>
      </c>
      <c r="B469" s="12">
        <v>7765.1307082605672</v>
      </c>
      <c r="C469">
        <f>SAFADModel_final_000026[[#This Row],[Whole Building:Facility Total Electric Demand Power '[W'](Hourly) ]]/1000</f>
        <v>7.7651307082605676</v>
      </c>
    </row>
    <row r="470" spans="1:3" x14ac:dyDescent="0.25">
      <c r="A470" s="9" t="s">
        <v>641</v>
      </c>
      <c r="B470" s="12">
        <v>7778.161842402078</v>
      </c>
      <c r="C470">
        <f>SAFADModel_final_000026[[#This Row],[Whole Building:Facility Total Electric Demand Power '[W'](Hourly) ]]/1000</f>
        <v>7.7781618424020778</v>
      </c>
    </row>
    <row r="471" spans="1:3" x14ac:dyDescent="0.25">
      <c r="A471" s="9" t="s">
        <v>642</v>
      </c>
      <c r="B471" s="12">
        <v>7784.1586166816078</v>
      </c>
      <c r="C471">
        <f>SAFADModel_final_000026[[#This Row],[Whole Building:Facility Total Electric Demand Power '[W'](Hourly) ]]/1000</f>
        <v>7.7841586166816077</v>
      </c>
    </row>
    <row r="472" spans="1:3" x14ac:dyDescent="0.25">
      <c r="A472" s="9" t="s">
        <v>643</v>
      </c>
      <c r="B472" s="12">
        <v>7778.5205025897694</v>
      </c>
      <c r="C472">
        <f>SAFADModel_final_000026[[#This Row],[Whole Building:Facility Total Electric Demand Power '[W'](Hourly) ]]/1000</f>
        <v>7.7785205025897692</v>
      </c>
    </row>
    <row r="473" spans="1:3" x14ac:dyDescent="0.25">
      <c r="A473" s="9" t="s">
        <v>644</v>
      </c>
      <c r="B473" s="12">
        <v>7761.1900487038156</v>
      </c>
      <c r="C473">
        <f>SAFADModel_final_000026[[#This Row],[Whole Building:Facility Total Electric Demand Power '[W'](Hourly) ]]/1000</f>
        <v>7.7611900487038152</v>
      </c>
    </row>
    <row r="474" spans="1:3" x14ac:dyDescent="0.25">
      <c r="A474" s="9" t="s">
        <v>645</v>
      </c>
      <c r="B474" s="12">
        <v>7736.7142014065184</v>
      </c>
      <c r="C474">
        <f>SAFADModel_final_000026[[#This Row],[Whole Building:Facility Total Electric Demand Power '[W'](Hourly) ]]/1000</f>
        <v>7.7367142014065182</v>
      </c>
    </row>
    <row r="475" spans="1:3" x14ac:dyDescent="0.25">
      <c r="A475" s="9" t="s">
        <v>646</v>
      </c>
      <c r="B475" s="12">
        <v>7715.2893610349374</v>
      </c>
      <c r="C475">
        <f>SAFADModel_final_000026[[#This Row],[Whole Building:Facility Total Electric Demand Power '[W'](Hourly) ]]/1000</f>
        <v>7.7152893610349373</v>
      </c>
    </row>
    <row r="476" spans="1:3" x14ac:dyDescent="0.25">
      <c r="A476" s="9" t="s">
        <v>647</v>
      </c>
      <c r="B476" s="12">
        <v>7699.6648592809288</v>
      </c>
      <c r="C476">
        <f>SAFADModel_final_000026[[#This Row],[Whole Building:Facility Total Electric Demand Power '[W'](Hourly) ]]/1000</f>
        <v>7.6996648592809285</v>
      </c>
    </row>
    <row r="477" spans="1:3" x14ac:dyDescent="0.25">
      <c r="A477" s="9" t="s">
        <v>648</v>
      </c>
      <c r="B477" s="12">
        <v>7689.5091314359697</v>
      </c>
      <c r="C477">
        <f>SAFADModel_final_000026[[#This Row],[Whole Building:Facility Total Electric Demand Power '[W'](Hourly) ]]/1000</f>
        <v>7.6895091314359698</v>
      </c>
    </row>
    <row r="478" spans="1:3" x14ac:dyDescent="0.25">
      <c r="A478" s="9" t="s">
        <v>649</v>
      </c>
      <c r="B478" s="12">
        <v>7678.3878239892083</v>
      </c>
      <c r="C478">
        <f>SAFADModel_final_000026[[#This Row],[Whole Building:Facility Total Electric Demand Power '[W'](Hourly) ]]/1000</f>
        <v>7.6783878239892083</v>
      </c>
    </row>
    <row r="479" spans="1:3" x14ac:dyDescent="0.25">
      <c r="A479" s="9" t="s">
        <v>650</v>
      </c>
      <c r="B479" s="12">
        <v>7669.0945146226686</v>
      </c>
      <c r="C479">
        <f>SAFADModel_final_000026[[#This Row],[Whole Building:Facility Total Electric Demand Power '[W'](Hourly) ]]/1000</f>
        <v>7.6690945146226683</v>
      </c>
    </row>
    <row r="480" spans="1:3" x14ac:dyDescent="0.25">
      <c r="A480" s="9" t="s">
        <v>651</v>
      </c>
      <c r="B480" s="12">
        <v>7656.9555350395467</v>
      </c>
      <c r="C480">
        <f>SAFADModel_final_000026[[#This Row],[Whole Building:Facility Total Electric Demand Power '[W'](Hourly) ]]/1000</f>
        <v>7.6569555350395468</v>
      </c>
    </row>
    <row r="481" spans="1:3" x14ac:dyDescent="0.25">
      <c r="A481" s="9" t="s">
        <v>652</v>
      </c>
      <c r="B481" s="12">
        <v>7633.4223676213805</v>
      </c>
      <c r="C481">
        <f>SAFADModel_final_000026[[#This Row],[Whole Building:Facility Total Electric Demand Power '[W'](Hourly) ]]/1000</f>
        <v>7.6334223676213808</v>
      </c>
    </row>
    <row r="482" spans="1:3" x14ac:dyDescent="0.25">
      <c r="A482" s="9" t="s">
        <v>653</v>
      </c>
      <c r="B482" s="12">
        <v>7601.944103667659</v>
      </c>
      <c r="C482">
        <f>SAFADModel_final_000026[[#This Row],[Whole Building:Facility Total Electric Demand Power '[W'](Hourly) ]]/1000</f>
        <v>7.6019441036676589</v>
      </c>
    </row>
    <row r="483" spans="1:3" x14ac:dyDescent="0.25">
      <c r="A483" s="9" t="s">
        <v>654</v>
      </c>
      <c r="B483" s="12">
        <v>7565.8370159455553</v>
      </c>
      <c r="C483">
        <f>SAFADModel_final_000026[[#This Row],[Whole Building:Facility Total Electric Demand Power '[W'](Hourly) ]]/1000</f>
        <v>7.5658370159455552</v>
      </c>
    </row>
    <row r="484" spans="1:3" x14ac:dyDescent="0.25">
      <c r="A484" s="9" t="s">
        <v>655</v>
      </c>
      <c r="B484" s="12">
        <v>7539.3550443866252</v>
      </c>
      <c r="C484">
        <f>SAFADModel_final_000026[[#This Row],[Whole Building:Facility Total Electric Demand Power '[W'](Hourly) ]]/1000</f>
        <v>7.5393550443866255</v>
      </c>
    </row>
    <row r="485" spans="1:3" x14ac:dyDescent="0.25">
      <c r="A485" s="9" t="s">
        <v>656</v>
      </c>
      <c r="B485" s="12">
        <v>7534.3997250246684</v>
      </c>
      <c r="C485">
        <f>SAFADModel_final_000026[[#This Row],[Whole Building:Facility Total Electric Demand Power '[W'](Hourly) ]]/1000</f>
        <v>7.5343997250246684</v>
      </c>
    </row>
    <row r="486" spans="1:3" x14ac:dyDescent="0.25">
      <c r="A486" s="9" t="s">
        <v>657</v>
      </c>
      <c r="B486" s="12">
        <v>7533.3134893343158</v>
      </c>
      <c r="C486">
        <f>SAFADModel_final_000026[[#This Row],[Whole Building:Facility Total Electric Demand Power '[W'](Hourly) ]]/1000</f>
        <v>7.5333134893343159</v>
      </c>
    </row>
    <row r="487" spans="1:3" x14ac:dyDescent="0.25">
      <c r="A487" s="9" t="s">
        <v>658</v>
      </c>
      <c r="B487" s="12">
        <v>7543.6192116442217</v>
      </c>
      <c r="C487">
        <f>SAFADModel_final_000026[[#This Row],[Whole Building:Facility Total Electric Demand Power '[W'](Hourly) ]]/1000</f>
        <v>7.5436192116442218</v>
      </c>
    </row>
    <row r="488" spans="1:3" x14ac:dyDescent="0.25">
      <c r="A488" s="9" t="s">
        <v>659</v>
      </c>
      <c r="B488" s="12">
        <v>7571.7677919055795</v>
      </c>
      <c r="C488">
        <f>SAFADModel_final_000026[[#This Row],[Whole Building:Facility Total Electric Demand Power '[W'](Hourly) ]]/1000</f>
        <v>7.5717677919055797</v>
      </c>
    </row>
    <row r="489" spans="1:3" x14ac:dyDescent="0.25">
      <c r="A489" s="9" t="s">
        <v>660</v>
      </c>
      <c r="B489" s="12">
        <v>7614.6953238099204</v>
      </c>
      <c r="C489">
        <f>SAFADModel_final_000026[[#This Row],[Whole Building:Facility Total Electric Demand Power '[W'](Hourly) ]]/1000</f>
        <v>7.6146953238099204</v>
      </c>
    </row>
    <row r="490" spans="1:3" x14ac:dyDescent="0.25">
      <c r="A490" s="9" t="s">
        <v>661</v>
      </c>
      <c r="B490" s="12">
        <v>7665.0362863440432</v>
      </c>
      <c r="C490">
        <f>SAFADModel_final_000026[[#This Row],[Whole Building:Facility Total Electric Demand Power '[W'](Hourly) ]]/1000</f>
        <v>7.6650362863440433</v>
      </c>
    </row>
    <row r="491" spans="1:3" x14ac:dyDescent="0.25">
      <c r="A491" s="9" t="s">
        <v>662</v>
      </c>
      <c r="B491" s="12">
        <v>7710.4863049809492</v>
      </c>
      <c r="C491">
        <f>SAFADModel_final_000026[[#This Row],[Whole Building:Facility Total Electric Demand Power '[W'](Hourly) ]]/1000</f>
        <v>7.7104863049809493</v>
      </c>
    </row>
    <row r="492" spans="1:3" x14ac:dyDescent="0.25">
      <c r="A492" s="9" t="s">
        <v>663</v>
      </c>
      <c r="B492" s="12">
        <v>7745.0023122781085</v>
      </c>
      <c r="C492">
        <f>SAFADModel_final_000026[[#This Row],[Whole Building:Facility Total Electric Demand Power '[W'](Hourly) ]]/1000</f>
        <v>7.7450023122781086</v>
      </c>
    </row>
    <row r="493" spans="1:3" x14ac:dyDescent="0.25">
      <c r="A493" s="9" t="s">
        <v>664</v>
      </c>
      <c r="B493" s="12">
        <v>7773.1026612902433</v>
      </c>
      <c r="C493">
        <f>SAFADModel_final_000026[[#This Row],[Whole Building:Facility Total Electric Demand Power '[W'](Hourly) ]]/1000</f>
        <v>7.7731026612902436</v>
      </c>
    </row>
    <row r="494" spans="1:3" x14ac:dyDescent="0.25">
      <c r="A494" s="9" t="s">
        <v>665</v>
      </c>
      <c r="B494" s="12">
        <v>7796.1551272864162</v>
      </c>
      <c r="C494">
        <f>SAFADModel_final_000026[[#This Row],[Whole Building:Facility Total Electric Demand Power '[W'](Hourly) ]]/1000</f>
        <v>7.7961551272864167</v>
      </c>
    </row>
    <row r="495" spans="1:3" x14ac:dyDescent="0.25">
      <c r="A495" s="9" t="s">
        <v>666</v>
      </c>
      <c r="B495" s="12">
        <v>7804.0426222726237</v>
      </c>
      <c r="C495">
        <f>SAFADModel_final_000026[[#This Row],[Whole Building:Facility Total Electric Demand Power '[W'](Hourly) ]]/1000</f>
        <v>7.8040426222726236</v>
      </c>
    </row>
    <row r="496" spans="1:3" x14ac:dyDescent="0.25">
      <c r="A496" s="9" t="s">
        <v>667</v>
      </c>
      <c r="B496" s="12">
        <v>7798.4330430457558</v>
      </c>
      <c r="C496">
        <f>SAFADModel_final_000026[[#This Row],[Whole Building:Facility Total Electric Demand Power '[W'](Hourly) ]]/1000</f>
        <v>7.7984330430457556</v>
      </c>
    </row>
    <row r="497" spans="1:3" x14ac:dyDescent="0.25">
      <c r="A497" s="9" t="s">
        <v>668</v>
      </c>
      <c r="B497" s="12">
        <v>7783.3921560893568</v>
      </c>
      <c r="C497">
        <f>SAFADModel_final_000026[[#This Row],[Whole Building:Facility Total Electric Demand Power '[W'](Hourly) ]]/1000</f>
        <v>7.7833921560893566</v>
      </c>
    </row>
    <row r="498" spans="1:3" x14ac:dyDescent="0.25">
      <c r="A498" s="9" t="s">
        <v>669</v>
      </c>
      <c r="B498" s="12">
        <v>7762.5804541201214</v>
      </c>
      <c r="C498">
        <f>SAFADModel_final_000026[[#This Row],[Whole Building:Facility Total Electric Demand Power '[W'](Hourly) ]]/1000</f>
        <v>7.7625804541201218</v>
      </c>
    </row>
    <row r="499" spans="1:3" x14ac:dyDescent="0.25">
      <c r="A499" s="9" t="s">
        <v>670</v>
      </c>
      <c r="B499" s="12">
        <v>7737.1866014654033</v>
      </c>
      <c r="C499">
        <f>SAFADModel_final_000026[[#This Row],[Whole Building:Facility Total Electric Demand Power '[W'](Hourly) ]]/1000</f>
        <v>7.7371866014654032</v>
      </c>
    </row>
    <row r="500" spans="1:3" x14ac:dyDescent="0.25">
      <c r="A500" s="9" t="s">
        <v>671</v>
      </c>
      <c r="B500" s="12">
        <v>7707.9546111320642</v>
      </c>
      <c r="C500">
        <f>SAFADModel_final_000026[[#This Row],[Whole Building:Facility Total Electric Demand Power '[W'](Hourly) ]]/1000</f>
        <v>7.707954611132064</v>
      </c>
    </row>
    <row r="501" spans="1:3" x14ac:dyDescent="0.25">
      <c r="A501" s="9" t="s">
        <v>672</v>
      </c>
      <c r="B501" s="12">
        <v>7679.5708777911896</v>
      </c>
      <c r="C501">
        <f>SAFADModel_final_000026[[#This Row],[Whole Building:Facility Total Electric Demand Power '[W'](Hourly) ]]/1000</f>
        <v>7.67957087779119</v>
      </c>
    </row>
    <row r="502" spans="1:3" x14ac:dyDescent="0.25">
      <c r="A502" s="9" t="s">
        <v>673</v>
      </c>
      <c r="B502" s="12">
        <v>7655.4869791698611</v>
      </c>
      <c r="C502">
        <f>SAFADModel_final_000026[[#This Row],[Whole Building:Facility Total Electric Demand Power '[W'](Hourly) ]]/1000</f>
        <v>7.6554869791698614</v>
      </c>
    </row>
    <row r="503" spans="1:3" x14ac:dyDescent="0.25">
      <c r="A503" s="9" t="s">
        <v>674</v>
      </c>
      <c r="B503" s="12">
        <v>7630.8010595365695</v>
      </c>
      <c r="C503">
        <f>SAFADModel_final_000026[[#This Row],[Whole Building:Facility Total Electric Demand Power '[W'](Hourly) ]]/1000</f>
        <v>7.6308010595365694</v>
      </c>
    </row>
    <row r="504" spans="1:3" x14ac:dyDescent="0.25">
      <c r="A504" s="9" t="s">
        <v>675</v>
      </c>
      <c r="B504" s="12">
        <v>7602.8798833829342</v>
      </c>
      <c r="C504">
        <f>SAFADModel_final_000026[[#This Row],[Whole Building:Facility Total Electric Demand Power '[W'](Hourly) ]]/1000</f>
        <v>7.6028798833829345</v>
      </c>
    </row>
    <row r="505" spans="1:3" x14ac:dyDescent="0.25">
      <c r="A505" s="9" t="s">
        <v>676</v>
      </c>
      <c r="B505" s="12">
        <v>7567.6709197383962</v>
      </c>
      <c r="C505">
        <f>SAFADModel_final_000026[[#This Row],[Whole Building:Facility Total Electric Demand Power '[W'](Hourly) ]]/1000</f>
        <v>7.5676709197383962</v>
      </c>
    </row>
    <row r="506" spans="1:3" x14ac:dyDescent="0.25">
      <c r="A506" s="9" t="s">
        <v>361</v>
      </c>
      <c r="B506" s="12">
        <v>7541.1299781874259</v>
      </c>
      <c r="C506">
        <f>SAFADModel_final_000026[[#This Row],[Whole Building:Facility Total Electric Demand Power '[W'](Hourly) ]]/1000</f>
        <v>7.5411299781874259</v>
      </c>
    </row>
    <row r="507" spans="1:3" x14ac:dyDescent="0.25">
      <c r="A507" s="9" t="s">
        <v>362</v>
      </c>
      <c r="B507" s="12">
        <v>7511.3031628182553</v>
      </c>
      <c r="C507">
        <f>SAFADModel_final_000026[[#This Row],[Whole Building:Facility Total Electric Demand Power '[W'](Hourly) ]]/1000</f>
        <v>7.5113031628182556</v>
      </c>
    </row>
    <row r="508" spans="1:3" x14ac:dyDescent="0.25">
      <c r="A508" s="9" t="s">
        <v>363</v>
      </c>
      <c r="B508" s="12">
        <v>7491.0504628204353</v>
      </c>
      <c r="C508">
        <f>SAFADModel_final_000026[[#This Row],[Whole Building:Facility Total Electric Demand Power '[W'](Hourly) ]]/1000</f>
        <v>7.4910504628204357</v>
      </c>
    </row>
    <row r="509" spans="1:3" x14ac:dyDescent="0.25">
      <c r="A509" s="9" t="s">
        <v>364</v>
      </c>
      <c r="B509" s="12">
        <v>7483.78954711397</v>
      </c>
      <c r="C509">
        <f>SAFADModel_final_000026[[#This Row],[Whole Building:Facility Total Electric Demand Power '[W'](Hourly) ]]/1000</f>
        <v>7.4837895471139699</v>
      </c>
    </row>
    <row r="510" spans="1:3" x14ac:dyDescent="0.25">
      <c r="A510" s="9" t="s">
        <v>365</v>
      </c>
      <c r="B510" s="12">
        <v>7472.5516684299901</v>
      </c>
      <c r="C510">
        <f>SAFADModel_final_000026[[#This Row],[Whole Building:Facility Total Electric Demand Power '[W'](Hourly) ]]/1000</f>
        <v>7.4725516684299897</v>
      </c>
    </row>
    <row r="511" spans="1:3" x14ac:dyDescent="0.25">
      <c r="A511" s="9" t="s">
        <v>366</v>
      </c>
      <c r="B511" s="12">
        <v>7490.7849090003065</v>
      </c>
      <c r="C511">
        <f>SAFADModel_final_000026[[#This Row],[Whole Building:Facility Total Electric Demand Power '[W'](Hourly) ]]/1000</f>
        <v>7.4907849090003067</v>
      </c>
    </row>
    <row r="512" spans="1:3" x14ac:dyDescent="0.25">
      <c r="A512" s="9" t="s">
        <v>367</v>
      </c>
      <c r="B512" s="12">
        <v>7561.1976346688816</v>
      </c>
      <c r="C512">
        <f>SAFADModel_final_000026[[#This Row],[Whole Building:Facility Total Electric Demand Power '[W'](Hourly) ]]/1000</f>
        <v>7.5611976346688818</v>
      </c>
    </row>
    <row r="513" spans="1:3" x14ac:dyDescent="0.25">
      <c r="A513" s="9" t="s">
        <v>368</v>
      </c>
      <c r="B513" s="12">
        <v>27092.837245459621</v>
      </c>
      <c r="C513">
        <f>SAFADModel_final_000026[[#This Row],[Whole Building:Facility Total Electric Demand Power '[W'](Hourly) ]]/1000</f>
        <v>27.09283724545962</v>
      </c>
    </row>
    <row r="514" spans="1:3" x14ac:dyDescent="0.25">
      <c r="A514" s="9" t="s">
        <v>369</v>
      </c>
      <c r="B514" s="12">
        <v>84905.821400555898</v>
      </c>
      <c r="C514">
        <f>SAFADModel_final_000026[[#This Row],[Whole Building:Facility Total Electric Demand Power '[W'](Hourly) ]]/1000</f>
        <v>84.905821400555894</v>
      </c>
    </row>
    <row r="515" spans="1:3" x14ac:dyDescent="0.25">
      <c r="A515" s="9" t="s">
        <v>370</v>
      </c>
      <c r="B515" s="12">
        <v>134992.66818491949</v>
      </c>
      <c r="C515">
        <f>SAFADModel_final_000026[[#This Row],[Whole Building:Facility Total Electric Demand Power '[W'](Hourly) ]]/1000</f>
        <v>134.99266818491949</v>
      </c>
    </row>
    <row r="516" spans="1:3" x14ac:dyDescent="0.25">
      <c r="A516" s="9" t="s">
        <v>371</v>
      </c>
      <c r="B516" s="12">
        <v>133093.0956803654</v>
      </c>
      <c r="C516">
        <f>SAFADModel_final_000026[[#This Row],[Whole Building:Facility Total Electric Demand Power '[W'](Hourly) ]]/1000</f>
        <v>133.09309568036539</v>
      </c>
    </row>
    <row r="517" spans="1:3" x14ac:dyDescent="0.25">
      <c r="A517" s="9" t="s">
        <v>372</v>
      </c>
      <c r="B517" s="12">
        <v>165993.88925255838</v>
      </c>
      <c r="C517">
        <f>SAFADModel_final_000026[[#This Row],[Whole Building:Facility Total Electric Demand Power '[W'](Hourly) ]]/1000</f>
        <v>165.99388925255838</v>
      </c>
    </row>
    <row r="518" spans="1:3" x14ac:dyDescent="0.25">
      <c r="A518" s="9" t="s">
        <v>373</v>
      </c>
      <c r="B518" s="12">
        <v>163157.85464089547</v>
      </c>
      <c r="C518">
        <f>SAFADModel_final_000026[[#This Row],[Whole Building:Facility Total Electric Demand Power '[W'](Hourly) ]]/1000</f>
        <v>163.15785464089547</v>
      </c>
    </row>
    <row r="519" spans="1:3" x14ac:dyDescent="0.25">
      <c r="A519" s="9" t="s">
        <v>374</v>
      </c>
      <c r="B519" s="12">
        <v>159869.90535714437</v>
      </c>
      <c r="C519">
        <f>SAFADModel_final_000026[[#This Row],[Whole Building:Facility Total Electric Demand Power '[W'](Hourly) ]]/1000</f>
        <v>159.86990535714438</v>
      </c>
    </row>
    <row r="520" spans="1:3" x14ac:dyDescent="0.25">
      <c r="A520" s="9" t="s">
        <v>375</v>
      </c>
      <c r="B520" s="12">
        <v>165397.56972421863</v>
      </c>
      <c r="C520">
        <f>SAFADModel_final_000026[[#This Row],[Whole Building:Facility Total Electric Demand Power '[W'](Hourly) ]]/1000</f>
        <v>165.39756972421864</v>
      </c>
    </row>
    <row r="521" spans="1:3" x14ac:dyDescent="0.25">
      <c r="A521" s="9" t="s">
        <v>376</v>
      </c>
      <c r="B521" s="12">
        <v>157363.61701591877</v>
      </c>
      <c r="C521">
        <f>SAFADModel_final_000026[[#This Row],[Whole Building:Facility Total Electric Demand Power '[W'](Hourly) ]]/1000</f>
        <v>157.36361701591878</v>
      </c>
    </row>
    <row r="522" spans="1:3" x14ac:dyDescent="0.25">
      <c r="A522" s="9" t="s">
        <v>377</v>
      </c>
      <c r="B522" s="12">
        <v>142225.05918389015</v>
      </c>
      <c r="C522">
        <f>SAFADModel_final_000026[[#This Row],[Whole Building:Facility Total Electric Demand Power '[W'](Hourly) ]]/1000</f>
        <v>142.22505918389015</v>
      </c>
    </row>
    <row r="523" spans="1:3" x14ac:dyDescent="0.25">
      <c r="A523" s="9" t="s">
        <v>378</v>
      </c>
      <c r="B523" s="12">
        <v>49415.536264860682</v>
      </c>
      <c r="C523">
        <f>SAFADModel_final_000026[[#This Row],[Whole Building:Facility Total Electric Demand Power '[W'](Hourly) ]]/1000</f>
        <v>49.415536264860684</v>
      </c>
    </row>
    <row r="524" spans="1:3" x14ac:dyDescent="0.25">
      <c r="A524" s="9" t="s">
        <v>379</v>
      </c>
      <c r="B524" s="12">
        <v>24431.466586974013</v>
      </c>
      <c r="C524">
        <f>SAFADModel_final_000026[[#This Row],[Whole Building:Facility Total Electric Demand Power '[W'](Hourly) ]]/1000</f>
        <v>24.431466586974015</v>
      </c>
    </row>
    <row r="525" spans="1:3" x14ac:dyDescent="0.25">
      <c r="A525" s="9" t="s">
        <v>380</v>
      </c>
      <c r="B525" s="12">
        <v>10334.073698950901</v>
      </c>
      <c r="C525">
        <f>SAFADModel_final_000026[[#This Row],[Whole Building:Facility Total Electric Demand Power '[W'](Hourly) ]]/1000</f>
        <v>10.334073698950901</v>
      </c>
    </row>
    <row r="526" spans="1:3" x14ac:dyDescent="0.25">
      <c r="A526" s="9" t="s">
        <v>381</v>
      </c>
      <c r="B526" s="12">
        <v>7971.7106026582178</v>
      </c>
      <c r="C526">
        <f>SAFADModel_final_000026[[#This Row],[Whole Building:Facility Total Electric Demand Power '[W'](Hourly) ]]/1000</f>
        <v>7.9717106026582174</v>
      </c>
    </row>
    <row r="527" spans="1:3" x14ac:dyDescent="0.25">
      <c r="A527" s="9" t="s">
        <v>382</v>
      </c>
      <c r="B527" s="12">
        <v>7532.694734686941</v>
      </c>
      <c r="C527">
        <f>SAFADModel_final_000026[[#This Row],[Whole Building:Facility Total Electric Demand Power '[W'](Hourly) ]]/1000</f>
        <v>7.5326947346869408</v>
      </c>
    </row>
    <row r="528" spans="1:3" x14ac:dyDescent="0.25">
      <c r="A528" s="9" t="s">
        <v>383</v>
      </c>
      <c r="B528" s="12">
        <v>7513.3843894088104</v>
      </c>
      <c r="C528">
        <f>SAFADModel_final_000026[[#This Row],[Whole Building:Facility Total Electric Demand Power '[W'](Hourly) ]]/1000</f>
        <v>7.5133843894088104</v>
      </c>
    </row>
    <row r="529" spans="1:3" x14ac:dyDescent="0.25">
      <c r="A529" s="9" t="s">
        <v>384</v>
      </c>
      <c r="B529" s="12">
        <v>7502.6331043635837</v>
      </c>
      <c r="C529">
        <f>SAFADModel_final_000026[[#This Row],[Whole Building:Facility Total Electric Demand Power '[W'](Hourly) ]]/1000</f>
        <v>7.5026331043635839</v>
      </c>
    </row>
    <row r="530" spans="1:3" x14ac:dyDescent="0.25">
      <c r="A530" s="9" t="s">
        <v>385</v>
      </c>
      <c r="B530" s="12">
        <v>7499.3086741251345</v>
      </c>
      <c r="C530">
        <f>SAFADModel_final_000026[[#This Row],[Whole Building:Facility Total Electric Demand Power '[W'](Hourly) ]]/1000</f>
        <v>7.4993086741251345</v>
      </c>
    </row>
    <row r="531" spans="1:3" x14ac:dyDescent="0.25">
      <c r="A531" s="9" t="s">
        <v>386</v>
      </c>
      <c r="B531" s="12">
        <v>7496.834156025704</v>
      </c>
      <c r="C531">
        <f>SAFADModel_final_000026[[#This Row],[Whole Building:Facility Total Electric Demand Power '[W'](Hourly) ]]/1000</f>
        <v>7.4968341560257041</v>
      </c>
    </row>
    <row r="532" spans="1:3" x14ac:dyDescent="0.25">
      <c r="A532" s="9" t="s">
        <v>387</v>
      </c>
      <c r="B532" s="12">
        <v>7463.0525074743391</v>
      </c>
      <c r="C532">
        <f>SAFADModel_final_000026[[#This Row],[Whole Building:Facility Total Electric Demand Power '[W'](Hourly) ]]/1000</f>
        <v>7.4630525074743392</v>
      </c>
    </row>
    <row r="533" spans="1:3" x14ac:dyDescent="0.25">
      <c r="A533" s="9" t="s">
        <v>388</v>
      </c>
      <c r="B533" s="12">
        <v>7387.6918607699117</v>
      </c>
      <c r="C533">
        <f>SAFADModel_final_000026[[#This Row],[Whole Building:Facility Total Electric Demand Power '[W'](Hourly) ]]/1000</f>
        <v>7.3876918607699116</v>
      </c>
    </row>
    <row r="534" spans="1:3" x14ac:dyDescent="0.25">
      <c r="A534" s="9" t="s">
        <v>389</v>
      </c>
      <c r="B534" s="12">
        <v>7310.1764405116037</v>
      </c>
      <c r="C534">
        <f>SAFADModel_final_000026[[#This Row],[Whole Building:Facility Total Electric Demand Power '[W'](Hourly) ]]/1000</f>
        <v>7.3101764405116034</v>
      </c>
    </row>
    <row r="535" spans="1:3" x14ac:dyDescent="0.25">
      <c r="A535" s="9" t="s">
        <v>390</v>
      </c>
      <c r="B535" s="12">
        <v>7292.7416827477873</v>
      </c>
      <c r="C535">
        <f>SAFADModel_final_000026[[#This Row],[Whole Building:Facility Total Electric Demand Power '[W'](Hourly) ]]/1000</f>
        <v>7.2927416827477876</v>
      </c>
    </row>
    <row r="536" spans="1:3" x14ac:dyDescent="0.25">
      <c r="A536" s="9" t="s">
        <v>391</v>
      </c>
      <c r="B536" s="12">
        <v>7402.6185627265077</v>
      </c>
      <c r="C536">
        <f>SAFADModel_final_000026[[#This Row],[Whole Building:Facility Total Electric Demand Power '[W'](Hourly) ]]/1000</f>
        <v>7.4026185627265075</v>
      </c>
    </row>
    <row r="537" spans="1:3" x14ac:dyDescent="0.25">
      <c r="A537" s="9" t="s">
        <v>392</v>
      </c>
      <c r="B537" s="12">
        <v>18369.508335712551</v>
      </c>
      <c r="C537">
        <f>SAFADModel_final_000026[[#This Row],[Whole Building:Facility Total Electric Demand Power '[W'](Hourly) ]]/1000</f>
        <v>18.369508335712553</v>
      </c>
    </row>
    <row r="538" spans="1:3" x14ac:dyDescent="0.25">
      <c r="A538" s="9" t="s">
        <v>393</v>
      </c>
      <c r="B538" s="12">
        <v>102194.5143732002</v>
      </c>
      <c r="C538">
        <f>SAFADModel_final_000026[[#This Row],[Whole Building:Facility Total Electric Demand Power '[W'](Hourly) ]]/1000</f>
        <v>102.19451437320021</v>
      </c>
    </row>
    <row r="539" spans="1:3" x14ac:dyDescent="0.25">
      <c r="A539" s="9" t="s">
        <v>394</v>
      </c>
      <c r="B539" s="12">
        <v>138375.90129951996</v>
      </c>
      <c r="C539">
        <f>SAFADModel_final_000026[[#This Row],[Whole Building:Facility Total Electric Demand Power '[W'](Hourly) ]]/1000</f>
        <v>138.37590129951997</v>
      </c>
    </row>
    <row r="540" spans="1:3" x14ac:dyDescent="0.25">
      <c r="A540" s="9" t="s">
        <v>395</v>
      </c>
      <c r="B540" s="12">
        <v>148289.47179714101</v>
      </c>
      <c r="C540">
        <f>SAFADModel_final_000026[[#This Row],[Whole Building:Facility Total Electric Demand Power '[W'](Hourly) ]]/1000</f>
        <v>148.289471797141</v>
      </c>
    </row>
    <row r="541" spans="1:3" x14ac:dyDescent="0.25">
      <c r="A541" s="9" t="s">
        <v>396</v>
      </c>
      <c r="B541" s="12">
        <v>159388.27829966528</v>
      </c>
      <c r="C541">
        <f>SAFADModel_final_000026[[#This Row],[Whole Building:Facility Total Electric Demand Power '[W'](Hourly) ]]/1000</f>
        <v>159.38827829966527</v>
      </c>
    </row>
    <row r="542" spans="1:3" x14ac:dyDescent="0.25">
      <c r="A542" s="9" t="s">
        <v>397</v>
      </c>
      <c r="B542" s="12">
        <v>156764.55107999765</v>
      </c>
      <c r="C542">
        <f>SAFADModel_final_000026[[#This Row],[Whole Building:Facility Total Electric Demand Power '[W'](Hourly) ]]/1000</f>
        <v>156.76455107999766</v>
      </c>
    </row>
    <row r="543" spans="1:3" x14ac:dyDescent="0.25">
      <c r="A543" s="9" t="s">
        <v>398</v>
      </c>
      <c r="B543" s="12">
        <v>176436.1207951796</v>
      </c>
      <c r="C543">
        <f>SAFADModel_final_000026[[#This Row],[Whole Building:Facility Total Electric Demand Power '[W'](Hourly) ]]/1000</f>
        <v>176.43612079517959</v>
      </c>
    </row>
    <row r="544" spans="1:3" x14ac:dyDescent="0.25">
      <c r="A544" s="9" t="s">
        <v>399</v>
      </c>
      <c r="B544" s="12">
        <v>178893.3766000004</v>
      </c>
      <c r="C544">
        <f>SAFADModel_final_000026[[#This Row],[Whole Building:Facility Total Electric Demand Power '[W'](Hourly) ]]/1000</f>
        <v>178.89337660000041</v>
      </c>
    </row>
    <row r="545" spans="1:3" x14ac:dyDescent="0.25">
      <c r="A545" s="9" t="s">
        <v>400</v>
      </c>
      <c r="B545" s="12">
        <v>174366.44546832936</v>
      </c>
      <c r="C545">
        <f>SAFADModel_final_000026[[#This Row],[Whole Building:Facility Total Electric Demand Power '[W'](Hourly) ]]/1000</f>
        <v>174.36644546832935</v>
      </c>
    </row>
    <row r="546" spans="1:3" x14ac:dyDescent="0.25">
      <c r="A546" s="9" t="s">
        <v>401</v>
      </c>
      <c r="B546" s="12">
        <v>153632.8334704029</v>
      </c>
      <c r="C546">
        <f>SAFADModel_final_000026[[#This Row],[Whole Building:Facility Total Electric Demand Power '[W'](Hourly) ]]/1000</f>
        <v>153.63283347040289</v>
      </c>
    </row>
    <row r="547" spans="1:3" x14ac:dyDescent="0.25">
      <c r="A547" s="9" t="s">
        <v>402</v>
      </c>
      <c r="B547" s="12">
        <v>98408.769696484262</v>
      </c>
      <c r="C547">
        <f>SAFADModel_final_000026[[#This Row],[Whole Building:Facility Total Electric Demand Power '[W'](Hourly) ]]/1000</f>
        <v>98.408769696484256</v>
      </c>
    </row>
    <row r="548" spans="1:3" x14ac:dyDescent="0.25">
      <c r="A548" s="9" t="s">
        <v>403</v>
      </c>
      <c r="B548" s="12">
        <v>67721.083317798111</v>
      </c>
      <c r="C548">
        <f>SAFADModel_final_000026[[#This Row],[Whole Building:Facility Total Electric Demand Power '[W'](Hourly) ]]/1000</f>
        <v>67.721083317798104</v>
      </c>
    </row>
    <row r="549" spans="1:3" x14ac:dyDescent="0.25">
      <c r="A549" s="9" t="s">
        <v>404</v>
      </c>
      <c r="B549" s="12">
        <v>42698.562834277349</v>
      </c>
      <c r="C549">
        <f>SAFADModel_final_000026[[#This Row],[Whole Building:Facility Total Electric Demand Power '[W'](Hourly) ]]/1000</f>
        <v>42.698562834277347</v>
      </c>
    </row>
    <row r="550" spans="1:3" x14ac:dyDescent="0.25">
      <c r="A550" s="9" t="s">
        <v>405</v>
      </c>
      <c r="B550" s="12">
        <v>7653.5659254995708</v>
      </c>
      <c r="C550">
        <f>SAFADModel_final_000026[[#This Row],[Whole Building:Facility Total Electric Demand Power '[W'](Hourly) ]]/1000</f>
        <v>7.6535659254995707</v>
      </c>
    </row>
    <row r="551" spans="1:3" x14ac:dyDescent="0.25">
      <c r="A551" s="9" t="s">
        <v>406</v>
      </c>
      <c r="B551" s="12">
        <v>7634.2314182987475</v>
      </c>
      <c r="C551">
        <f>SAFADModel_final_000026[[#This Row],[Whole Building:Facility Total Electric Demand Power '[W'](Hourly) ]]/1000</f>
        <v>7.6342314182987474</v>
      </c>
    </row>
    <row r="552" spans="1:3" x14ac:dyDescent="0.25">
      <c r="A552" s="9" t="s">
        <v>407</v>
      </c>
      <c r="B552" s="12">
        <v>7621.5123460506838</v>
      </c>
      <c r="C552">
        <f>SAFADModel_final_000026[[#This Row],[Whole Building:Facility Total Electric Demand Power '[W'](Hourly) ]]/1000</f>
        <v>7.6215123460506842</v>
      </c>
    </row>
    <row r="553" spans="1:3" x14ac:dyDescent="0.25">
      <c r="A553" s="9" t="s">
        <v>408</v>
      </c>
      <c r="B553" s="12">
        <v>7610.7402145904825</v>
      </c>
      <c r="C553">
        <f>SAFADModel_final_000026[[#This Row],[Whole Building:Facility Total Electric Demand Power '[W'](Hourly) ]]/1000</f>
        <v>7.6107402145904821</v>
      </c>
    </row>
    <row r="554" spans="1:3" x14ac:dyDescent="0.25">
      <c r="A554" s="9" t="s">
        <v>409</v>
      </c>
      <c r="B554" s="12">
        <v>7599.6621774752311</v>
      </c>
      <c r="C554">
        <f>SAFADModel_final_000026[[#This Row],[Whole Building:Facility Total Electric Demand Power '[W'](Hourly) ]]/1000</f>
        <v>7.5996621774752313</v>
      </c>
    </row>
    <row r="555" spans="1:3" x14ac:dyDescent="0.25">
      <c r="A555" s="9" t="s">
        <v>410</v>
      </c>
      <c r="B555" s="12">
        <v>7588.1500493104249</v>
      </c>
      <c r="C555">
        <f>SAFADModel_final_000026[[#This Row],[Whole Building:Facility Total Electric Demand Power '[W'](Hourly) ]]/1000</f>
        <v>7.5881500493104248</v>
      </c>
    </row>
    <row r="556" spans="1:3" x14ac:dyDescent="0.25">
      <c r="A556" s="9" t="s">
        <v>411</v>
      </c>
      <c r="B556" s="12">
        <v>7572.8359394215722</v>
      </c>
      <c r="C556">
        <f>SAFADModel_final_000026[[#This Row],[Whole Building:Facility Total Electric Demand Power '[W'](Hourly) ]]/1000</f>
        <v>7.5728359394215721</v>
      </c>
    </row>
    <row r="557" spans="1:3" x14ac:dyDescent="0.25">
      <c r="A557" s="9" t="s">
        <v>412</v>
      </c>
      <c r="B557" s="12">
        <v>7552.2618716240677</v>
      </c>
      <c r="C557">
        <f>SAFADModel_final_000026[[#This Row],[Whole Building:Facility Total Electric Demand Power '[W'](Hourly) ]]/1000</f>
        <v>7.5522618716240677</v>
      </c>
    </row>
    <row r="558" spans="1:3" x14ac:dyDescent="0.25">
      <c r="A558" s="9" t="s">
        <v>413</v>
      </c>
      <c r="B558" s="12">
        <v>7528.5388459003734</v>
      </c>
      <c r="C558">
        <f>SAFADModel_final_000026[[#This Row],[Whole Building:Facility Total Electric Demand Power '[W'](Hourly) ]]/1000</f>
        <v>7.528538845900373</v>
      </c>
    </row>
    <row r="559" spans="1:3" x14ac:dyDescent="0.25">
      <c r="A559" s="9" t="s">
        <v>414</v>
      </c>
      <c r="B559" s="12">
        <v>7536.6793629400199</v>
      </c>
      <c r="C559">
        <f>SAFADModel_final_000026[[#This Row],[Whole Building:Facility Total Electric Demand Power '[W'](Hourly) ]]/1000</f>
        <v>7.5366793629400197</v>
      </c>
    </row>
    <row r="560" spans="1:3" x14ac:dyDescent="0.25">
      <c r="A560" s="9" t="s">
        <v>415</v>
      </c>
      <c r="B560" s="12">
        <v>7595.5953834781785</v>
      </c>
      <c r="C560">
        <f>SAFADModel_final_000026[[#This Row],[Whole Building:Facility Total Electric Demand Power '[W'](Hourly) ]]/1000</f>
        <v>7.5955953834781784</v>
      </c>
    </row>
    <row r="561" spans="1:3" x14ac:dyDescent="0.25">
      <c r="A561" s="9" t="s">
        <v>416</v>
      </c>
      <c r="B561" s="12">
        <v>22135.225305765955</v>
      </c>
      <c r="C561">
        <f>SAFADModel_final_000026[[#This Row],[Whole Building:Facility Total Electric Demand Power '[W'](Hourly) ]]/1000</f>
        <v>22.135225305765953</v>
      </c>
    </row>
    <row r="562" spans="1:3" x14ac:dyDescent="0.25">
      <c r="A562" s="9" t="s">
        <v>417</v>
      </c>
      <c r="B562" s="12">
        <v>107431.14377662934</v>
      </c>
      <c r="C562">
        <f>SAFADModel_final_000026[[#This Row],[Whole Building:Facility Total Electric Demand Power '[W'](Hourly) ]]/1000</f>
        <v>107.43114377662934</v>
      </c>
    </row>
    <row r="563" spans="1:3" x14ac:dyDescent="0.25">
      <c r="A563" s="9" t="s">
        <v>418</v>
      </c>
      <c r="B563" s="12">
        <v>137817.55544655363</v>
      </c>
      <c r="C563">
        <f>SAFADModel_final_000026[[#This Row],[Whole Building:Facility Total Electric Demand Power '[W'](Hourly) ]]/1000</f>
        <v>137.81755544655363</v>
      </c>
    </row>
    <row r="564" spans="1:3" x14ac:dyDescent="0.25">
      <c r="A564" s="9" t="s">
        <v>419</v>
      </c>
      <c r="B564" s="12">
        <v>155531.65422096694</v>
      </c>
      <c r="C564">
        <f>SAFADModel_final_000026[[#This Row],[Whole Building:Facility Total Electric Demand Power '[W'](Hourly) ]]/1000</f>
        <v>155.53165422096694</v>
      </c>
    </row>
    <row r="565" spans="1:3" x14ac:dyDescent="0.25">
      <c r="A565" s="9" t="s">
        <v>420</v>
      </c>
      <c r="B565" s="12">
        <v>173228.82389189032</v>
      </c>
      <c r="C565">
        <f>SAFADModel_final_000026[[#This Row],[Whole Building:Facility Total Electric Demand Power '[W'](Hourly) ]]/1000</f>
        <v>173.22882389189033</v>
      </c>
    </row>
    <row r="566" spans="1:3" x14ac:dyDescent="0.25">
      <c r="A566" s="9" t="s">
        <v>421</v>
      </c>
      <c r="B566" s="12">
        <v>169671.23289989118</v>
      </c>
      <c r="C566">
        <f>SAFADModel_final_000026[[#This Row],[Whole Building:Facility Total Electric Demand Power '[W'](Hourly) ]]/1000</f>
        <v>169.67123289989118</v>
      </c>
    </row>
    <row r="567" spans="1:3" x14ac:dyDescent="0.25">
      <c r="A567" s="9" t="s">
        <v>422</v>
      </c>
      <c r="B567" s="12">
        <v>160927.43388079372</v>
      </c>
      <c r="C567">
        <f>SAFADModel_final_000026[[#This Row],[Whole Building:Facility Total Electric Demand Power '[W'](Hourly) ]]/1000</f>
        <v>160.92743388079373</v>
      </c>
    </row>
    <row r="568" spans="1:3" x14ac:dyDescent="0.25">
      <c r="A568" s="9" t="s">
        <v>423</v>
      </c>
      <c r="B568" s="12">
        <v>167414.4955973686</v>
      </c>
      <c r="C568">
        <f>SAFADModel_final_000026[[#This Row],[Whole Building:Facility Total Electric Demand Power '[W'](Hourly) ]]/1000</f>
        <v>167.41449559736861</v>
      </c>
    </row>
    <row r="569" spans="1:3" x14ac:dyDescent="0.25">
      <c r="A569" s="9" t="s">
        <v>424</v>
      </c>
      <c r="B569" s="12">
        <v>153897.83977467087</v>
      </c>
      <c r="C569">
        <f>SAFADModel_final_000026[[#This Row],[Whole Building:Facility Total Electric Demand Power '[W'](Hourly) ]]/1000</f>
        <v>153.89783977467087</v>
      </c>
    </row>
    <row r="570" spans="1:3" x14ac:dyDescent="0.25">
      <c r="A570" s="9" t="s">
        <v>425</v>
      </c>
      <c r="B570" s="12">
        <v>104126.2856137504</v>
      </c>
      <c r="C570">
        <f>SAFADModel_final_000026[[#This Row],[Whole Building:Facility Total Electric Demand Power '[W'](Hourly) ]]/1000</f>
        <v>104.1262856137504</v>
      </c>
    </row>
    <row r="571" spans="1:3" x14ac:dyDescent="0.25">
      <c r="A571" s="9" t="s">
        <v>426</v>
      </c>
      <c r="B571" s="12">
        <v>46006.667803952616</v>
      </c>
      <c r="C571">
        <f>SAFADModel_final_000026[[#This Row],[Whole Building:Facility Total Electric Demand Power '[W'](Hourly) ]]/1000</f>
        <v>46.006667803952617</v>
      </c>
    </row>
    <row r="572" spans="1:3" x14ac:dyDescent="0.25">
      <c r="A572" s="9" t="s">
        <v>427</v>
      </c>
      <c r="B572" s="12">
        <v>20711.857642171522</v>
      </c>
      <c r="C572">
        <f>SAFADModel_final_000026[[#This Row],[Whole Building:Facility Total Electric Demand Power '[W'](Hourly) ]]/1000</f>
        <v>20.711857642171523</v>
      </c>
    </row>
    <row r="573" spans="1:3" x14ac:dyDescent="0.25">
      <c r="A573" s="9" t="s">
        <v>428</v>
      </c>
      <c r="B573" s="12">
        <v>8503.9447355394714</v>
      </c>
      <c r="C573">
        <f>SAFADModel_final_000026[[#This Row],[Whole Building:Facility Total Electric Demand Power '[W'](Hourly) ]]/1000</f>
        <v>8.5039447355394717</v>
      </c>
    </row>
    <row r="574" spans="1:3" x14ac:dyDescent="0.25">
      <c r="A574" s="9" t="s">
        <v>429</v>
      </c>
      <c r="B574" s="12">
        <v>8075.4381169709113</v>
      </c>
      <c r="C574">
        <f>SAFADModel_final_000026[[#This Row],[Whole Building:Facility Total Electric Demand Power '[W'](Hourly) ]]/1000</f>
        <v>8.0754381169709113</v>
      </c>
    </row>
    <row r="575" spans="1:3" x14ac:dyDescent="0.25">
      <c r="A575" s="9" t="s">
        <v>430</v>
      </c>
      <c r="B575" s="12">
        <v>7648.2508801362555</v>
      </c>
      <c r="C575">
        <f>SAFADModel_final_000026[[#This Row],[Whole Building:Facility Total Electric Demand Power '[W'](Hourly) ]]/1000</f>
        <v>7.6482508801362554</v>
      </c>
    </row>
    <row r="576" spans="1:3" x14ac:dyDescent="0.25">
      <c r="A576" s="9" t="s">
        <v>431</v>
      </c>
      <c r="B576" s="12">
        <v>7634.2552993179743</v>
      </c>
      <c r="C576">
        <f>SAFADModel_final_000026[[#This Row],[Whole Building:Facility Total Electric Demand Power '[W'](Hourly) ]]/1000</f>
        <v>7.6342552993179744</v>
      </c>
    </row>
    <row r="577" spans="1:3" x14ac:dyDescent="0.25">
      <c r="A577" s="9" t="s">
        <v>432</v>
      </c>
      <c r="B577" s="12">
        <v>7618.4019183479568</v>
      </c>
      <c r="C577">
        <f>SAFADModel_final_000026[[#This Row],[Whole Building:Facility Total Electric Demand Power '[W'](Hourly) ]]/1000</f>
        <v>7.6184019183479572</v>
      </c>
    </row>
    <row r="578" spans="1:3" x14ac:dyDescent="0.25">
      <c r="A578" s="9" t="s">
        <v>433</v>
      </c>
      <c r="B578" s="12">
        <v>7602.6984209464936</v>
      </c>
      <c r="C578">
        <f>SAFADModel_final_000026[[#This Row],[Whole Building:Facility Total Electric Demand Power '[W'](Hourly) ]]/1000</f>
        <v>7.6026984209464938</v>
      </c>
    </row>
    <row r="579" spans="1:3" x14ac:dyDescent="0.25">
      <c r="A579" s="9" t="s">
        <v>434</v>
      </c>
      <c r="B579" s="12">
        <v>7594.9157859438637</v>
      </c>
      <c r="C579">
        <f>SAFADModel_final_000026[[#This Row],[Whole Building:Facility Total Electric Demand Power '[W'](Hourly) ]]/1000</f>
        <v>7.5949157859438641</v>
      </c>
    </row>
    <row r="580" spans="1:3" x14ac:dyDescent="0.25">
      <c r="A580" s="9" t="s">
        <v>435</v>
      </c>
      <c r="B580" s="12">
        <v>7567.0167494214138</v>
      </c>
      <c r="C580">
        <f>SAFADModel_final_000026[[#This Row],[Whole Building:Facility Total Electric Demand Power '[W'](Hourly) ]]/1000</f>
        <v>7.5670167494214136</v>
      </c>
    </row>
    <row r="581" spans="1:3" x14ac:dyDescent="0.25">
      <c r="A581" s="9" t="s">
        <v>436</v>
      </c>
      <c r="B581" s="12">
        <v>7526.1969074253584</v>
      </c>
      <c r="C581">
        <f>SAFADModel_final_000026[[#This Row],[Whole Building:Facility Total Electric Demand Power '[W'](Hourly) ]]/1000</f>
        <v>7.5261969074253585</v>
      </c>
    </row>
    <row r="582" spans="1:3" x14ac:dyDescent="0.25">
      <c r="A582" s="9" t="s">
        <v>437</v>
      </c>
      <c r="B582" s="12">
        <v>7484.318377039207</v>
      </c>
      <c r="C582">
        <f>SAFADModel_final_000026[[#This Row],[Whole Building:Facility Total Electric Demand Power '[W'](Hourly) ]]/1000</f>
        <v>7.484318377039207</v>
      </c>
    </row>
    <row r="583" spans="1:3" x14ac:dyDescent="0.25">
      <c r="A583" s="9" t="s">
        <v>438</v>
      </c>
      <c r="B583" s="12">
        <v>7489.1497396412242</v>
      </c>
      <c r="C583">
        <f>SAFADModel_final_000026[[#This Row],[Whole Building:Facility Total Electric Demand Power '[W'](Hourly) ]]/1000</f>
        <v>7.4891497396412241</v>
      </c>
    </row>
    <row r="584" spans="1:3" x14ac:dyDescent="0.25">
      <c r="A584" s="9" t="s">
        <v>439</v>
      </c>
      <c r="B584" s="12">
        <v>7578.1297926823645</v>
      </c>
      <c r="C584">
        <f>SAFADModel_final_000026[[#This Row],[Whole Building:Facility Total Electric Demand Power '[W'](Hourly) ]]/1000</f>
        <v>7.5781297926823648</v>
      </c>
    </row>
    <row r="585" spans="1:3" x14ac:dyDescent="0.25">
      <c r="A585" s="9" t="s">
        <v>440</v>
      </c>
      <c r="B585" s="12">
        <v>20671.483162194821</v>
      </c>
      <c r="C585">
        <f>SAFADModel_final_000026[[#This Row],[Whole Building:Facility Total Electric Demand Power '[W'](Hourly) ]]/1000</f>
        <v>20.671483162194821</v>
      </c>
    </row>
    <row r="586" spans="1:3" x14ac:dyDescent="0.25">
      <c r="A586" s="9" t="s">
        <v>441</v>
      </c>
      <c r="B586" s="12">
        <v>113054.59931327829</v>
      </c>
      <c r="C586">
        <f>SAFADModel_final_000026[[#This Row],[Whole Building:Facility Total Electric Demand Power '[W'](Hourly) ]]/1000</f>
        <v>113.05459931327829</v>
      </c>
    </row>
    <row r="587" spans="1:3" x14ac:dyDescent="0.25">
      <c r="A587" s="9" t="s">
        <v>442</v>
      </c>
      <c r="B587" s="12">
        <v>149290.31025884848</v>
      </c>
      <c r="C587">
        <f>SAFADModel_final_000026[[#This Row],[Whole Building:Facility Total Electric Demand Power '[W'](Hourly) ]]/1000</f>
        <v>149.29031025884848</v>
      </c>
    </row>
    <row r="588" spans="1:3" x14ac:dyDescent="0.25">
      <c r="A588" s="9" t="s">
        <v>443</v>
      </c>
      <c r="B588" s="12">
        <v>154960.72385741366</v>
      </c>
      <c r="C588">
        <f>SAFADModel_final_000026[[#This Row],[Whole Building:Facility Total Electric Demand Power '[W'](Hourly) ]]/1000</f>
        <v>154.96072385741365</v>
      </c>
    </row>
    <row r="589" spans="1:3" x14ac:dyDescent="0.25">
      <c r="A589" s="9" t="s">
        <v>444</v>
      </c>
      <c r="B589" s="12">
        <v>152915.86203833434</v>
      </c>
      <c r="C589">
        <f>SAFADModel_final_000026[[#This Row],[Whole Building:Facility Total Electric Demand Power '[W'](Hourly) ]]/1000</f>
        <v>152.91586203833432</v>
      </c>
    </row>
    <row r="590" spans="1:3" x14ac:dyDescent="0.25">
      <c r="A590" s="9" t="s">
        <v>445</v>
      </c>
      <c r="B590" s="12">
        <v>153005.48438534769</v>
      </c>
      <c r="C590">
        <f>SAFADModel_final_000026[[#This Row],[Whole Building:Facility Total Electric Demand Power '[W'](Hourly) ]]/1000</f>
        <v>153.0054843853477</v>
      </c>
    </row>
    <row r="591" spans="1:3" x14ac:dyDescent="0.25">
      <c r="A591" s="9" t="s">
        <v>446</v>
      </c>
      <c r="B591" s="12">
        <v>165530.71868831705</v>
      </c>
      <c r="C591">
        <f>SAFADModel_final_000026[[#This Row],[Whole Building:Facility Total Electric Demand Power '[W'](Hourly) ]]/1000</f>
        <v>165.53071868831705</v>
      </c>
    </row>
    <row r="592" spans="1:3" x14ac:dyDescent="0.25">
      <c r="A592" s="9" t="s">
        <v>447</v>
      </c>
      <c r="B592" s="12">
        <v>173798.54966147125</v>
      </c>
      <c r="C592">
        <f>SAFADModel_final_000026[[#This Row],[Whole Building:Facility Total Electric Demand Power '[W'](Hourly) ]]/1000</f>
        <v>173.79854966147124</v>
      </c>
    </row>
    <row r="593" spans="1:3" x14ac:dyDescent="0.25">
      <c r="A593" s="9" t="s">
        <v>448</v>
      </c>
      <c r="B593" s="12">
        <v>177247.6919622283</v>
      </c>
      <c r="C593">
        <f>SAFADModel_final_000026[[#This Row],[Whole Building:Facility Total Electric Demand Power '[W'](Hourly) ]]/1000</f>
        <v>177.24769196222832</v>
      </c>
    </row>
    <row r="594" spans="1:3" x14ac:dyDescent="0.25">
      <c r="A594" s="9" t="s">
        <v>449</v>
      </c>
      <c r="B594" s="12">
        <v>163429.6423363013</v>
      </c>
      <c r="C594">
        <f>SAFADModel_final_000026[[#This Row],[Whole Building:Facility Total Electric Demand Power '[W'](Hourly) ]]/1000</f>
        <v>163.4296423363013</v>
      </c>
    </row>
    <row r="595" spans="1:3" x14ac:dyDescent="0.25">
      <c r="A595" s="9" t="s">
        <v>450</v>
      </c>
      <c r="B595" s="12">
        <v>79639.018969487573</v>
      </c>
      <c r="C595">
        <f>SAFADModel_final_000026[[#This Row],[Whole Building:Facility Total Electric Demand Power '[W'](Hourly) ]]/1000</f>
        <v>79.63901896948758</v>
      </c>
    </row>
    <row r="596" spans="1:3" x14ac:dyDescent="0.25">
      <c r="A596" s="9" t="s">
        <v>451</v>
      </c>
      <c r="B596" s="12">
        <v>58610.703280587659</v>
      </c>
      <c r="C596">
        <f>SAFADModel_final_000026[[#This Row],[Whole Building:Facility Total Electric Demand Power '[W'](Hourly) ]]/1000</f>
        <v>58.610703280587657</v>
      </c>
    </row>
    <row r="597" spans="1:3" x14ac:dyDescent="0.25">
      <c r="A597" s="9" t="s">
        <v>452</v>
      </c>
      <c r="B597" s="12">
        <v>43136.481451963169</v>
      </c>
      <c r="C597">
        <f>SAFADModel_final_000026[[#This Row],[Whole Building:Facility Total Electric Demand Power '[W'](Hourly) ]]/1000</f>
        <v>43.136481451963171</v>
      </c>
    </row>
    <row r="598" spans="1:3" x14ac:dyDescent="0.25">
      <c r="A598" s="9" t="s">
        <v>453</v>
      </c>
      <c r="B598" s="12">
        <v>7670.0978368264923</v>
      </c>
      <c r="C598">
        <f>SAFADModel_final_000026[[#This Row],[Whole Building:Facility Total Electric Demand Power '[W'](Hourly) ]]/1000</f>
        <v>7.6700978368264927</v>
      </c>
    </row>
    <row r="599" spans="1:3" x14ac:dyDescent="0.25">
      <c r="A599" s="9" t="s">
        <v>454</v>
      </c>
      <c r="B599" s="12">
        <v>7659.3720888601119</v>
      </c>
      <c r="C599">
        <f>SAFADModel_final_000026[[#This Row],[Whole Building:Facility Total Electric Demand Power '[W'](Hourly) ]]/1000</f>
        <v>7.6593720888601116</v>
      </c>
    </row>
    <row r="600" spans="1:3" x14ac:dyDescent="0.25">
      <c r="A600" s="9" t="s">
        <v>455</v>
      </c>
      <c r="B600" s="12">
        <v>7650.9555972256421</v>
      </c>
      <c r="C600">
        <f>SAFADModel_final_000026[[#This Row],[Whole Building:Facility Total Electric Demand Power '[W'](Hourly) ]]/1000</f>
        <v>7.650955597225642</v>
      </c>
    </row>
    <row r="601" spans="1:3" x14ac:dyDescent="0.25">
      <c r="A601" s="9" t="s">
        <v>456</v>
      </c>
      <c r="B601" s="12">
        <v>7639.8676001550657</v>
      </c>
      <c r="C601">
        <f>SAFADModel_final_000026[[#This Row],[Whole Building:Facility Total Electric Demand Power '[W'](Hourly) ]]/1000</f>
        <v>7.6398676001550658</v>
      </c>
    </row>
    <row r="602" spans="1:3" x14ac:dyDescent="0.25">
      <c r="A602" s="9" t="s">
        <v>457</v>
      </c>
      <c r="B602" s="12">
        <v>7629.3912174159295</v>
      </c>
      <c r="C602">
        <f>SAFADModel_final_000026[[#This Row],[Whole Building:Facility Total Electric Demand Power '[W'](Hourly) ]]/1000</f>
        <v>7.6293912174159297</v>
      </c>
    </row>
    <row r="603" spans="1:3" x14ac:dyDescent="0.25">
      <c r="A603" s="9" t="s">
        <v>458</v>
      </c>
      <c r="B603" s="12">
        <v>7614.4293755793014</v>
      </c>
      <c r="C603">
        <f>SAFADModel_final_000026[[#This Row],[Whole Building:Facility Total Electric Demand Power '[W'](Hourly) ]]/1000</f>
        <v>7.6144293755793013</v>
      </c>
    </row>
    <row r="604" spans="1:3" x14ac:dyDescent="0.25">
      <c r="A604" s="9" t="s">
        <v>459</v>
      </c>
      <c r="B604" s="12">
        <v>7588.8060688138639</v>
      </c>
      <c r="C604">
        <f>SAFADModel_final_000026[[#This Row],[Whole Building:Facility Total Electric Demand Power '[W'](Hourly) ]]/1000</f>
        <v>7.5888060688138639</v>
      </c>
    </row>
    <row r="605" spans="1:3" x14ac:dyDescent="0.25">
      <c r="A605" s="9" t="s">
        <v>460</v>
      </c>
      <c r="B605" s="12">
        <v>7559.4040062951863</v>
      </c>
      <c r="C605">
        <f>SAFADModel_final_000026[[#This Row],[Whole Building:Facility Total Electric Demand Power '[W'](Hourly) ]]/1000</f>
        <v>7.5594040062951864</v>
      </c>
    </row>
    <row r="606" spans="1:3" x14ac:dyDescent="0.25">
      <c r="A606" s="9" t="s">
        <v>461</v>
      </c>
      <c r="B606" s="12">
        <v>7536.3098858368394</v>
      </c>
      <c r="C606">
        <f>SAFADModel_final_000026[[#This Row],[Whole Building:Facility Total Electric Demand Power '[W'](Hourly) ]]/1000</f>
        <v>7.5363098858368396</v>
      </c>
    </row>
    <row r="607" spans="1:3" x14ac:dyDescent="0.25">
      <c r="A607" s="9" t="s">
        <v>462</v>
      </c>
      <c r="B607" s="12">
        <v>7534.4691224122644</v>
      </c>
      <c r="C607">
        <f>SAFADModel_final_000026[[#This Row],[Whole Building:Facility Total Electric Demand Power '[W'](Hourly) ]]/1000</f>
        <v>7.534469122412264</v>
      </c>
    </row>
    <row r="608" spans="1:3" x14ac:dyDescent="0.25">
      <c r="A608" s="9" t="s">
        <v>463</v>
      </c>
      <c r="B608" s="12">
        <v>7575.9019228962643</v>
      </c>
      <c r="C608">
        <f>SAFADModel_final_000026[[#This Row],[Whole Building:Facility Total Electric Demand Power '[W'](Hourly) ]]/1000</f>
        <v>7.5759019228962643</v>
      </c>
    </row>
    <row r="609" spans="1:3" x14ac:dyDescent="0.25">
      <c r="A609" s="9" t="s">
        <v>464</v>
      </c>
      <c r="B609" s="12">
        <v>25448.569871258787</v>
      </c>
      <c r="C609">
        <f>SAFADModel_final_000026[[#This Row],[Whole Building:Facility Total Electric Demand Power '[W'](Hourly) ]]/1000</f>
        <v>25.448569871258787</v>
      </c>
    </row>
    <row r="610" spans="1:3" x14ac:dyDescent="0.25">
      <c r="A610" s="9" t="s">
        <v>465</v>
      </c>
      <c r="B610" s="12">
        <v>99151.677388293669</v>
      </c>
      <c r="C610">
        <f>SAFADModel_final_000026[[#This Row],[Whole Building:Facility Total Electric Demand Power '[W'](Hourly) ]]/1000</f>
        <v>99.151677388293663</v>
      </c>
    </row>
    <row r="611" spans="1:3" x14ac:dyDescent="0.25">
      <c r="A611" s="9" t="s">
        <v>466</v>
      </c>
      <c r="B611" s="12">
        <v>142232.83768382599</v>
      </c>
      <c r="C611">
        <f>SAFADModel_final_000026[[#This Row],[Whole Building:Facility Total Electric Demand Power '[W'](Hourly) ]]/1000</f>
        <v>142.23283768382598</v>
      </c>
    </row>
    <row r="612" spans="1:3" x14ac:dyDescent="0.25">
      <c r="A612" s="9" t="s">
        <v>467</v>
      </c>
      <c r="B612" s="12">
        <v>146369.52442816924</v>
      </c>
      <c r="C612">
        <f>SAFADModel_final_000026[[#This Row],[Whole Building:Facility Total Electric Demand Power '[W'](Hourly) ]]/1000</f>
        <v>146.36952442816926</v>
      </c>
    </row>
    <row r="613" spans="1:3" x14ac:dyDescent="0.25">
      <c r="A613" s="9" t="s">
        <v>468</v>
      </c>
      <c r="B613" s="12">
        <v>150390.04163982012</v>
      </c>
      <c r="C613">
        <f>SAFADModel_final_000026[[#This Row],[Whole Building:Facility Total Electric Demand Power '[W'](Hourly) ]]/1000</f>
        <v>150.39004163982011</v>
      </c>
    </row>
    <row r="614" spans="1:3" x14ac:dyDescent="0.25">
      <c r="A614" s="9" t="s">
        <v>469</v>
      </c>
      <c r="B614" s="12">
        <v>155634.06165076548</v>
      </c>
      <c r="C614">
        <f>SAFADModel_final_000026[[#This Row],[Whole Building:Facility Total Electric Demand Power '[W'](Hourly) ]]/1000</f>
        <v>155.63406165076549</v>
      </c>
    </row>
    <row r="615" spans="1:3" x14ac:dyDescent="0.25">
      <c r="A615" s="9" t="s">
        <v>470</v>
      </c>
      <c r="B615" s="12">
        <v>160698.66048307696</v>
      </c>
      <c r="C615">
        <f>SAFADModel_final_000026[[#This Row],[Whole Building:Facility Total Electric Demand Power '[W'](Hourly) ]]/1000</f>
        <v>160.69866048307696</v>
      </c>
    </row>
    <row r="616" spans="1:3" x14ac:dyDescent="0.25">
      <c r="A616" s="9" t="s">
        <v>471</v>
      </c>
      <c r="B616" s="12">
        <v>160659.7600984023</v>
      </c>
      <c r="C616">
        <f>SAFADModel_final_000026[[#This Row],[Whole Building:Facility Total Electric Demand Power '[W'](Hourly) ]]/1000</f>
        <v>160.6597600984023</v>
      </c>
    </row>
    <row r="617" spans="1:3" x14ac:dyDescent="0.25">
      <c r="A617" s="9" t="s">
        <v>472</v>
      </c>
      <c r="B617" s="12">
        <v>144135.20388977058</v>
      </c>
      <c r="C617">
        <f>SAFADModel_final_000026[[#This Row],[Whole Building:Facility Total Electric Demand Power '[W'](Hourly) ]]/1000</f>
        <v>144.13520388977057</v>
      </c>
    </row>
    <row r="618" spans="1:3" x14ac:dyDescent="0.25">
      <c r="A618" s="9" t="s">
        <v>473</v>
      </c>
      <c r="B618" s="12">
        <v>125644.05954923264</v>
      </c>
      <c r="C618">
        <f>SAFADModel_final_000026[[#This Row],[Whole Building:Facility Total Electric Demand Power '[W'](Hourly) ]]/1000</f>
        <v>125.64405954923264</v>
      </c>
    </row>
    <row r="619" spans="1:3" x14ac:dyDescent="0.25">
      <c r="A619" s="9" t="s">
        <v>474</v>
      </c>
      <c r="B619" s="12">
        <v>49907.876656796339</v>
      </c>
      <c r="C619">
        <f>SAFADModel_final_000026[[#This Row],[Whole Building:Facility Total Electric Demand Power '[W'](Hourly) ]]/1000</f>
        <v>49.90787665679634</v>
      </c>
    </row>
    <row r="620" spans="1:3" x14ac:dyDescent="0.25">
      <c r="A620" s="9" t="s">
        <v>475</v>
      </c>
      <c r="B620" s="12">
        <v>27208.181120566005</v>
      </c>
      <c r="C620">
        <f>SAFADModel_final_000026[[#This Row],[Whole Building:Facility Total Electric Demand Power '[W'](Hourly) ]]/1000</f>
        <v>27.208181120566007</v>
      </c>
    </row>
    <row r="621" spans="1:3" x14ac:dyDescent="0.25">
      <c r="A621" s="9" t="s">
        <v>476</v>
      </c>
      <c r="B621" s="12">
        <v>17469.401715101976</v>
      </c>
      <c r="C621">
        <f>SAFADModel_final_000026[[#This Row],[Whole Building:Facility Total Electric Demand Power '[W'](Hourly) ]]/1000</f>
        <v>17.469401715101977</v>
      </c>
    </row>
    <row r="622" spans="1:3" x14ac:dyDescent="0.25">
      <c r="A622" s="9" t="s">
        <v>477</v>
      </c>
      <c r="B622" s="12">
        <v>12529.196173809027</v>
      </c>
      <c r="C622">
        <f>SAFADModel_final_000026[[#This Row],[Whole Building:Facility Total Electric Demand Power '[W'](Hourly) ]]/1000</f>
        <v>12.529196173809027</v>
      </c>
    </row>
    <row r="623" spans="1:3" x14ac:dyDescent="0.25">
      <c r="A623" s="9" t="s">
        <v>478</v>
      </c>
      <c r="B623" s="12">
        <v>7635.4405765260772</v>
      </c>
      <c r="C623">
        <f>SAFADModel_final_000026[[#This Row],[Whole Building:Facility Total Electric Demand Power '[W'](Hourly) ]]/1000</f>
        <v>7.6354405765260775</v>
      </c>
    </row>
    <row r="624" spans="1:3" x14ac:dyDescent="0.25">
      <c r="A624" s="9" t="s">
        <v>479</v>
      </c>
      <c r="B624" s="12">
        <v>7656.303647914975</v>
      </c>
      <c r="C624">
        <f>SAFADModel_final_000026[[#This Row],[Whole Building:Facility Total Electric Demand Power '[W'](Hourly) ]]/1000</f>
        <v>7.6563036479149753</v>
      </c>
    </row>
    <row r="625" spans="1:3" x14ac:dyDescent="0.25">
      <c r="A625" s="9" t="s">
        <v>480</v>
      </c>
      <c r="B625" s="12">
        <v>7665.076177851307</v>
      </c>
      <c r="C625">
        <f>SAFADModel_final_000026[[#This Row],[Whole Building:Facility Total Electric Demand Power '[W'](Hourly) ]]/1000</f>
        <v>7.665076177851307</v>
      </c>
    </row>
    <row r="626" spans="1:3" x14ac:dyDescent="0.25">
      <c r="A626" s="9" t="s">
        <v>677</v>
      </c>
      <c r="B626" s="12">
        <v>7653.1606307470547</v>
      </c>
      <c r="C626">
        <f>SAFADModel_final_000026[[#This Row],[Whole Building:Facility Total Electric Demand Power '[W'](Hourly) ]]/1000</f>
        <v>7.6531606307470543</v>
      </c>
    </row>
    <row r="627" spans="1:3" x14ac:dyDescent="0.25">
      <c r="A627" s="9" t="s">
        <v>678</v>
      </c>
      <c r="B627" s="12">
        <v>7637.1690433269277</v>
      </c>
      <c r="C627">
        <f>SAFADModel_final_000026[[#This Row],[Whole Building:Facility Total Electric Demand Power '[W'](Hourly) ]]/1000</f>
        <v>7.6371690433269279</v>
      </c>
    </row>
    <row r="628" spans="1:3" x14ac:dyDescent="0.25">
      <c r="A628" s="9" t="s">
        <v>679</v>
      </c>
      <c r="B628" s="12">
        <v>7617.3637597836414</v>
      </c>
      <c r="C628">
        <f>SAFADModel_final_000026[[#This Row],[Whole Building:Facility Total Electric Demand Power '[W'](Hourly) ]]/1000</f>
        <v>7.6173637597836414</v>
      </c>
    </row>
    <row r="629" spans="1:3" x14ac:dyDescent="0.25">
      <c r="A629" s="9" t="s">
        <v>680</v>
      </c>
      <c r="B629" s="12">
        <v>7581.1942736176097</v>
      </c>
      <c r="C629">
        <f>SAFADModel_final_000026[[#This Row],[Whole Building:Facility Total Electric Demand Power '[W'](Hourly) ]]/1000</f>
        <v>7.5811942736176094</v>
      </c>
    </row>
    <row r="630" spans="1:3" x14ac:dyDescent="0.25">
      <c r="A630" s="9" t="s">
        <v>681</v>
      </c>
      <c r="B630" s="12">
        <v>7535.0923628750234</v>
      </c>
      <c r="C630">
        <f>SAFADModel_final_000026[[#This Row],[Whole Building:Facility Total Electric Demand Power '[W'](Hourly) ]]/1000</f>
        <v>7.535092362875023</v>
      </c>
    </row>
    <row r="631" spans="1:3" x14ac:dyDescent="0.25">
      <c r="A631" s="9" t="s">
        <v>682</v>
      </c>
      <c r="B631" s="12">
        <v>7509.5423649682753</v>
      </c>
      <c r="C631">
        <f>SAFADModel_final_000026[[#This Row],[Whole Building:Facility Total Electric Demand Power '[W'](Hourly) ]]/1000</f>
        <v>7.5095423649682749</v>
      </c>
    </row>
    <row r="632" spans="1:3" x14ac:dyDescent="0.25">
      <c r="A632" s="9" t="s">
        <v>683</v>
      </c>
      <c r="B632" s="12">
        <v>7539.994882482476</v>
      </c>
      <c r="C632">
        <f>SAFADModel_final_000026[[#This Row],[Whole Building:Facility Total Electric Demand Power '[W'](Hourly) ]]/1000</f>
        <v>7.5399948824824756</v>
      </c>
    </row>
    <row r="633" spans="1:3" x14ac:dyDescent="0.25">
      <c r="A633" s="9" t="s">
        <v>684</v>
      </c>
      <c r="B633" s="12">
        <v>7599.2924144380913</v>
      </c>
      <c r="C633">
        <f>SAFADModel_final_000026[[#This Row],[Whole Building:Facility Total Electric Demand Power '[W'](Hourly) ]]/1000</f>
        <v>7.5992924144380911</v>
      </c>
    </row>
    <row r="634" spans="1:3" x14ac:dyDescent="0.25">
      <c r="A634" s="9" t="s">
        <v>685</v>
      </c>
      <c r="B634" s="12">
        <v>57610.855894139844</v>
      </c>
      <c r="C634">
        <f>SAFADModel_final_000026[[#This Row],[Whole Building:Facility Total Electric Demand Power '[W'](Hourly) ]]/1000</f>
        <v>57.610855894139846</v>
      </c>
    </row>
    <row r="635" spans="1:3" x14ac:dyDescent="0.25">
      <c r="A635" s="9" t="s">
        <v>686</v>
      </c>
      <c r="B635" s="12">
        <v>87633.348306839485</v>
      </c>
      <c r="C635">
        <f>SAFADModel_final_000026[[#This Row],[Whole Building:Facility Total Electric Demand Power '[W'](Hourly) ]]/1000</f>
        <v>87.63334830683948</v>
      </c>
    </row>
    <row r="636" spans="1:3" x14ac:dyDescent="0.25">
      <c r="A636" s="9" t="s">
        <v>687</v>
      </c>
      <c r="B636" s="12">
        <v>107972.39441324979</v>
      </c>
      <c r="C636">
        <f>SAFADModel_final_000026[[#This Row],[Whole Building:Facility Total Electric Demand Power '[W'](Hourly) ]]/1000</f>
        <v>107.97239441324979</v>
      </c>
    </row>
    <row r="637" spans="1:3" x14ac:dyDescent="0.25">
      <c r="A637" s="9" t="s">
        <v>688</v>
      </c>
      <c r="B637" s="12">
        <v>105398.21023205353</v>
      </c>
      <c r="C637">
        <f>SAFADModel_final_000026[[#This Row],[Whole Building:Facility Total Electric Demand Power '[W'](Hourly) ]]/1000</f>
        <v>105.39821023205353</v>
      </c>
    </row>
    <row r="638" spans="1:3" x14ac:dyDescent="0.25">
      <c r="A638" s="9" t="s">
        <v>689</v>
      </c>
      <c r="B638" s="12">
        <v>69302.027745226675</v>
      </c>
      <c r="C638">
        <f>SAFADModel_final_000026[[#This Row],[Whole Building:Facility Total Electric Demand Power '[W'](Hourly) ]]/1000</f>
        <v>69.302027745226681</v>
      </c>
    </row>
    <row r="639" spans="1:3" x14ac:dyDescent="0.25">
      <c r="A639" s="9" t="s">
        <v>690</v>
      </c>
      <c r="B639" s="12">
        <v>63988.056800349907</v>
      </c>
      <c r="C639">
        <f>SAFADModel_final_000026[[#This Row],[Whole Building:Facility Total Electric Demand Power '[W'](Hourly) ]]/1000</f>
        <v>63.988056800349909</v>
      </c>
    </row>
    <row r="640" spans="1:3" x14ac:dyDescent="0.25">
      <c r="A640" s="9" t="s">
        <v>691</v>
      </c>
      <c r="B640" s="12">
        <v>62432.533947571843</v>
      </c>
      <c r="C640">
        <f>SAFADModel_final_000026[[#This Row],[Whole Building:Facility Total Electric Demand Power '[W'](Hourly) ]]/1000</f>
        <v>62.432533947571841</v>
      </c>
    </row>
    <row r="641" spans="1:3" x14ac:dyDescent="0.25">
      <c r="A641" s="9" t="s">
        <v>692</v>
      </c>
      <c r="B641" s="12">
        <v>55320.718790526</v>
      </c>
      <c r="C641">
        <f>SAFADModel_final_000026[[#This Row],[Whole Building:Facility Total Electric Demand Power '[W'](Hourly) ]]/1000</f>
        <v>55.320718790526001</v>
      </c>
    </row>
    <row r="642" spans="1:3" x14ac:dyDescent="0.25">
      <c r="A642" s="9" t="s">
        <v>693</v>
      </c>
      <c r="B642" s="12">
        <v>45633.545849676942</v>
      </c>
      <c r="C642">
        <f>SAFADModel_final_000026[[#This Row],[Whole Building:Facility Total Electric Demand Power '[W'](Hourly) ]]/1000</f>
        <v>45.633545849676942</v>
      </c>
    </row>
    <row r="643" spans="1:3" x14ac:dyDescent="0.25">
      <c r="A643" s="9" t="s">
        <v>694</v>
      </c>
      <c r="B643" s="12">
        <v>36733.288751446758</v>
      </c>
      <c r="C643">
        <f>SAFADModel_final_000026[[#This Row],[Whole Building:Facility Total Electric Demand Power '[W'](Hourly) ]]/1000</f>
        <v>36.733288751446757</v>
      </c>
    </row>
    <row r="644" spans="1:3" x14ac:dyDescent="0.25">
      <c r="A644" s="9" t="s">
        <v>695</v>
      </c>
      <c r="B644" s="12">
        <v>27657.96057974613</v>
      </c>
      <c r="C644">
        <f>SAFADModel_final_000026[[#This Row],[Whole Building:Facility Total Electric Demand Power '[W'](Hourly) ]]/1000</f>
        <v>27.657960579746131</v>
      </c>
    </row>
    <row r="645" spans="1:3" x14ac:dyDescent="0.25">
      <c r="A645" s="9" t="s">
        <v>696</v>
      </c>
      <c r="B645" s="12">
        <v>17634.134295030406</v>
      </c>
      <c r="C645">
        <f>SAFADModel_final_000026[[#This Row],[Whole Building:Facility Total Electric Demand Power '[W'](Hourly) ]]/1000</f>
        <v>17.634134295030407</v>
      </c>
    </row>
    <row r="646" spans="1:3" x14ac:dyDescent="0.25">
      <c r="A646" s="9" t="s">
        <v>697</v>
      </c>
      <c r="B646" s="12">
        <v>16038.937992767867</v>
      </c>
      <c r="C646">
        <f>SAFADModel_final_000026[[#This Row],[Whole Building:Facility Total Electric Demand Power '[W'](Hourly) ]]/1000</f>
        <v>16.038937992767867</v>
      </c>
    </row>
    <row r="647" spans="1:3" x14ac:dyDescent="0.25">
      <c r="A647" s="9" t="s">
        <v>698</v>
      </c>
      <c r="B647" s="12">
        <v>7703.9382331108391</v>
      </c>
      <c r="C647">
        <f>SAFADModel_final_000026[[#This Row],[Whole Building:Facility Total Electric Demand Power '[W'](Hourly) ]]/1000</f>
        <v>7.703938233110839</v>
      </c>
    </row>
    <row r="648" spans="1:3" x14ac:dyDescent="0.25">
      <c r="A648" s="9" t="s">
        <v>699</v>
      </c>
      <c r="B648" s="12">
        <v>7700.8764304262913</v>
      </c>
      <c r="C648">
        <f>SAFADModel_final_000026[[#This Row],[Whole Building:Facility Total Electric Demand Power '[W'](Hourly) ]]/1000</f>
        <v>7.7008764304262911</v>
      </c>
    </row>
    <row r="649" spans="1:3" x14ac:dyDescent="0.25">
      <c r="A649" s="9" t="s">
        <v>700</v>
      </c>
      <c r="B649" s="12">
        <v>7692.2823883845303</v>
      </c>
      <c r="C649">
        <f>SAFADModel_final_000026[[#This Row],[Whole Building:Facility Total Electric Demand Power '[W'](Hourly) ]]/1000</f>
        <v>7.6922823883845304</v>
      </c>
    </row>
    <row r="650" spans="1:3" x14ac:dyDescent="0.25">
      <c r="A650" s="9" t="s">
        <v>701</v>
      </c>
      <c r="B650" s="12">
        <v>7675.2674353759403</v>
      </c>
      <c r="C650">
        <f>SAFADModel_final_000026[[#This Row],[Whole Building:Facility Total Electric Demand Power '[W'](Hourly) ]]/1000</f>
        <v>7.6752674353759405</v>
      </c>
    </row>
    <row r="651" spans="1:3" x14ac:dyDescent="0.25">
      <c r="A651" s="9" t="s">
        <v>702</v>
      </c>
      <c r="B651" s="12">
        <v>7659.3795325133187</v>
      </c>
      <c r="C651">
        <f>SAFADModel_final_000026[[#This Row],[Whole Building:Facility Total Electric Demand Power '[W'](Hourly) ]]/1000</f>
        <v>7.6593795325133192</v>
      </c>
    </row>
    <row r="652" spans="1:3" x14ac:dyDescent="0.25">
      <c r="A652" s="9" t="s">
        <v>703</v>
      </c>
      <c r="B652" s="12">
        <v>7649.687010294173</v>
      </c>
      <c r="C652">
        <f>SAFADModel_final_000026[[#This Row],[Whole Building:Facility Total Electric Demand Power '[W'](Hourly) ]]/1000</f>
        <v>7.6496870102941728</v>
      </c>
    </row>
    <row r="653" spans="1:3" x14ac:dyDescent="0.25">
      <c r="A653" s="9" t="s">
        <v>704</v>
      </c>
      <c r="B653" s="12">
        <v>7637.5312275454007</v>
      </c>
      <c r="C653">
        <f>SAFADModel_final_000026[[#This Row],[Whole Building:Facility Total Electric Demand Power '[W'](Hourly) ]]/1000</f>
        <v>7.6375312275454004</v>
      </c>
    </row>
    <row r="654" spans="1:3" x14ac:dyDescent="0.25">
      <c r="A654" s="9" t="s">
        <v>705</v>
      </c>
      <c r="B654" s="12">
        <v>7622.1265890002915</v>
      </c>
      <c r="C654">
        <f>SAFADModel_final_000026[[#This Row],[Whole Building:Facility Total Electric Demand Power '[W'](Hourly) ]]/1000</f>
        <v>7.6221265890002918</v>
      </c>
    </row>
    <row r="655" spans="1:3" x14ac:dyDescent="0.25">
      <c r="A655" s="9" t="s">
        <v>706</v>
      </c>
      <c r="B655" s="12">
        <v>7632.0395868339401</v>
      </c>
      <c r="C655">
        <f>SAFADModel_final_000026[[#This Row],[Whole Building:Facility Total Electric Demand Power '[W'](Hourly) ]]/1000</f>
        <v>7.6320395868339403</v>
      </c>
    </row>
    <row r="656" spans="1:3" x14ac:dyDescent="0.25">
      <c r="A656" s="9" t="s">
        <v>707</v>
      </c>
      <c r="B656" s="12">
        <v>7675.6963964608267</v>
      </c>
      <c r="C656">
        <f>SAFADModel_final_000026[[#This Row],[Whole Building:Facility Total Electric Demand Power '[W'](Hourly) ]]/1000</f>
        <v>7.6756963964608271</v>
      </c>
    </row>
    <row r="657" spans="1:3" x14ac:dyDescent="0.25">
      <c r="A657" s="9" t="s">
        <v>708</v>
      </c>
      <c r="B657" s="12">
        <v>7721.7453197217937</v>
      </c>
      <c r="C657">
        <f>SAFADModel_final_000026[[#This Row],[Whole Building:Facility Total Electric Demand Power '[W'](Hourly) ]]/1000</f>
        <v>7.7217453197217933</v>
      </c>
    </row>
    <row r="658" spans="1:3" x14ac:dyDescent="0.25">
      <c r="A658" s="9" t="s">
        <v>709</v>
      </c>
      <c r="B658" s="12">
        <v>7759.1048799506889</v>
      </c>
      <c r="C658">
        <f>SAFADModel_final_000026[[#This Row],[Whole Building:Facility Total Electric Demand Power '[W'](Hourly) ]]/1000</f>
        <v>7.759104879950689</v>
      </c>
    </row>
    <row r="659" spans="1:3" x14ac:dyDescent="0.25">
      <c r="A659" s="9" t="s">
        <v>710</v>
      </c>
      <c r="B659" s="12">
        <v>7784.2429636010265</v>
      </c>
      <c r="C659">
        <f>SAFADModel_final_000026[[#This Row],[Whole Building:Facility Total Electric Demand Power '[W'](Hourly) ]]/1000</f>
        <v>7.7842429636010264</v>
      </c>
    </row>
    <row r="660" spans="1:3" x14ac:dyDescent="0.25">
      <c r="A660" s="9" t="s">
        <v>711</v>
      </c>
      <c r="B660" s="12">
        <v>7800.5412249225492</v>
      </c>
      <c r="C660">
        <f>SAFADModel_final_000026[[#This Row],[Whole Building:Facility Total Electric Demand Power '[W'](Hourly) ]]/1000</f>
        <v>7.800541224922549</v>
      </c>
    </row>
    <row r="661" spans="1:3" x14ac:dyDescent="0.25">
      <c r="A661" s="9" t="s">
        <v>712</v>
      </c>
      <c r="B661" s="12">
        <v>7814.8713597069982</v>
      </c>
      <c r="C661">
        <f>SAFADModel_final_000026[[#This Row],[Whole Building:Facility Total Electric Demand Power '[W'](Hourly) ]]/1000</f>
        <v>7.8148713597069985</v>
      </c>
    </row>
    <row r="662" spans="1:3" x14ac:dyDescent="0.25">
      <c r="A662" s="9" t="s">
        <v>713</v>
      </c>
      <c r="B662" s="12">
        <v>7820.9949136702844</v>
      </c>
      <c r="C662">
        <f>SAFADModel_final_000026[[#This Row],[Whole Building:Facility Total Electric Demand Power '[W'](Hourly) ]]/1000</f>
        <v>7.8209949136702841</v>
      </c>
    </row>
    <row r="663" spans="1:3" x14ac:dyDescent="0.25">
      <c r="A663" s="9" t="s">
        <v>714</v>
      </c>
      <c r="B663" s="12">
        <v>7819.1322809794756</v>
      </c>
      <c r="C663">
        <f>SAFADModel_final_000026[[#This Row],[Whole Building:Facility Total Electric Demand Power '[W'](Hourly) ]]/1000</f>
        <v>7.8191322809794759</v>
      </c>
    </row>
    <row r="664" spans="1:3" x14ac:dyDescent="0.25">
      <c r="A664" s="9" t="s">
        <v>715</v>
      </c>
      <c r="B664" s="12">
        <v>7802.4876530660667</v>
      </c>
      <c r="C664">
        <f>SAFADModel_final_000026[[#This Row],[Whole Building:Facility Total Electric Demand Power '[W'](Hourly) ]]/1000</f>
        <v>7.8024876530660672</v>
      </c>
    </row>
    <row r="665" spans="1:3" x14ac:dyDescent="0.25">
      <c r="A665" s="9" t="s">
        <v>716</v>
      </c>
      <c r="B665" s="12">
        <v>7781.6154143140202</v>
      </c>
      <c r="C665">
        <f>SAFADModel_final_000026[[#This Row],[Whole Building:Facility Total Electric Demand Power '[W'](Hourly) ]]/1000</f>
        <v>7.7816154143140199</v>
      </c>
    </row>
    <row r="666" spans="1:3" x14ac:dyDescent="0.25">
      <c r="A666" s="9" t="s">
        <v>717</v>
      </c>
      <c r="B666" s="12">
        <v>7760.2919326319798</v>
      </c>
      <c r="C666">
        <f>SAFADModel_final_000026[[#This Row],[Whole Building:Facility Total Electric Demand Power '[W'](Hourly) ]]/1000</f>
        <v>7.7602919326319801</v>
      </c>
    </row>
    <row r="667" spans="1:3" x14ac:dyDescent="0.25">
      <c r="A667" s="9" t="s">
        <v>718</v>
      </c>
      <c r="B667" s="12">
        <v>7739.0079256720592</v>
      </c>
      <c r="C667">
        <f>SAFADModel_final_000026[[#This Row],[Whole Building:Facility Total Electric Demand Power '[W'](Hourly) ]]/1000</f>
        <v>7.739007925672059</v>
      </c>
    </row>
    <row r="668" spans="1:3" x14ac:dyDescent="0.25">
      <c r="A668" s="9" t="s">
        <v>719</v>
      </c>
      <c r="B668" s="12">
        <v>7714.9825483391151</v>
      </c>
      <c r="C668">
        <f>SAFADModel_final_000026[[#This Row],[Whole Building:Facility Total Electric Demand Power '[W'](Hourly) ]]/1000</f>
        <v>7.7149825483391155</v>
      </c>
    </row>
    <row r="669" spans="1:3" x14ac:dyDescent="0.25">
      <c r="A669" s="9" t="s">
        <v>720</v>
      </c>
      <c r="B669" s="12">
        <v>7683.0697081940116</v>
      </c>
      <c r="C669">
        <f>SAFADModel_final_000026[[#This Row],[Whole Building:Facility Total Electric Demand Power '[W'](Hourly) ]]/1000</f>
        <v>7.6830697081940116</v>
      </c>
    </row>
    <row r="670" spans="1:3" x14ac:dyDescent="0.25">
      <c r="A670" s="9" t="s">
        <v>721</v>
      </c>
      <c r="B670" s="12">
        <v>7661.4982927786214</v>
      </c>
      <c r="C670">
        <f>SAFADModel_final_000026[[#This Row],[Whole Building:Facility Total Electric Demand Power '[W'](Hourly) ]]/1000</f>
        <v>7.6614982927786217</v>
      </c>
    </row>
    <row r="671" spans="1:3" x14ac:dyDescent="0.25">
      <c r="A671" s="9" t="s">
        <v>722</v>
      </c>
      <c r="B671" s="12">
        <v>7643.5908577654127</v>
      </c>
      <c r="C671">
        <f>SAFADModel_final_000026[[#This Row],[Whole Building:Facility Total Electric Demand Power '[W'](Hourly) ]]/1000</f>
        <v>7.643590857765413</v>
      </c>
    </row>
    <row r="672" spans="1:3" x14ac:dyDescent="0.25">
      <c r="A672" s="9" t="s">
        <v>723</v>
      </c>
      <c r="B672" s="12">
        <v>7622.9570664325001</v>
      </c>
      <c r="C672">
        <f>SAFADModel_final_000026[[#This Row],[Whole Building:Facility Total Electric Demand Power '[W'](Hourly) ]]/1000</f>
        <v>7.6229570664324999</v>
      </c>
    </row>
    <row r="673" spans="1:3" x14ac:dyDescent="0.25">
      <c r="A673" s="9" t="s">
        <v>724</v>
      </c>
      <c r="B673" s="12">
        <v>7598.1536055688994</v>
      </c>
      <c r="C673">
        <f>SAFADModel_final_000026[[#This Row],[Whole Building:Facility Total Electric Demand Power '[W'](Hourly) ]]/1000</f>
        <v>7.598153605568899</v>
      </c>
    </row>
    <row r="674" spans="1:3" x14ac:dyDescent="0.25">
      <c r="A674" s="9" t="s">
        <v>481</v>
      </c>
      <c r="B674" s="12">
        <v>7566.3137658223786</v>
      </c>
      <c r="C674">
        <f>SAFADModel_final_000026[[#This Row],[Whole Building:Facility Total Electric Demand Power '[W'](Hourly) ]]/1000</f>
        <v>7.5663137658223789</v>
      </c>
    </row>
    <row r="675" spans="1:3" x14ac:dyDescent="0.25">
      <c r="A675" s="9" t="s">
        <v>482</v>
      </c>
      <c r="B675" s="12">
        <v>7538.1045094825931</v>
      </c>
      <c r="C675">
        <f>SAFADModel_final_000026[[#This Row],[Whole Building:Facility Total Electric Demand Power '[W'](Hourly) ]]/1000</f>
        <v>7.5381045094825927</v>
      </c>
    </row>
    <row r="676" spans="1:3" x14ac:dyDescent="0.25">
      <c r="A676" s="9" t="s">
        <v>483</v>
      </c>
      <c r="B676" s="12">
        <v>7513.8676612990748</v>
      </c>
      <c r="C676">
        <f>SAFADModel_final_000026[[#This Row],[Whole Building:Facility Total Electric Demand Power '[W'](Hourly) ]]/1000</f>
        <v>7.5138676612990745</v>
      </c>
    </row>
    <row r="677" spans="1:3" x14ac:dyDescent="0.25">
      <c r="A677" s="9" t="s">
        <v>484</v>
      </c>
      <c r="B677" s="12">
        <v>7480.1456811472499</v>
      </c>
      <c r="C677">
        <f>SAFADModel_final_000026[[#This Row],[Whole Building:Facility Total Electric Demand Power '[W'](Hourly) ]]/1000</f>
        <v>7.48014568114725</v>
      </c>
    </row>
    <row r="678" spans="1:3" x14ac:dyDescent="0.25">
      <c r="A678" s="9" t="s">
        <v>485</v>
      </c>
      <c r="B678" s="12">
        <v>7440.5158759951328</v>
      </c>
      <c r="C678">
        <f>SAFADModel_final_000026[[#This Row],[Whole Building:Facility Total Electric Demand Power '[W'](Hourly) ]]/1000</f>
        <v>7.4405158759951329</v>
      </c>
    </row>
    <row r="679" spans="1:3" x14ac:dyDescent="0.25">
      <c r="A679" s="9" t="s">
        <v>486</v>
      </c>
      <c r="B679" s="12">
        <v>7458.8609932617883</v>
      </c>
      <c r="C679">
        <f>SAFADModel_final_000026[[#This Row],[Whole Building:Facility Total Electric Demand Power '[W'](Hourly) ]]/1000</f>
        <v>7.458860993261788</v>
      </c>
    </row>
    <row r="680" spans="1:3" x14ac:dyDescent="0.25">
      <c r="A680" s="9" t="s">
        <v>487</v>
      </c>
      <c r="B680" s="12">
        <v>7562.8516691569957</v>
      </c>
      <c r="C680">
        <f>SAFADModel_final_000026[[#This Row],[Whole Building:Facility Total Electric Demand Power '[W'](Hourly) ]]/1000</f>
        <v>7.5628516691569958</v>
      </c>
    </row>
    <row r="681" spans="1:3" x14ac:dyDescent="0.25">
      <c r="A681" s="9" t="s">
        <v>488</v>
      </c>
      <c r="B681" s="12">
        <v>27196.400864994375</v>
      </c>
      <c r="C681">
        <f>SAFADModel_final_000026[[#This Row],[Whole Building:Facility Total Electric Demand Power '[W'](Hourly) ]]/1000</f>
        <v>27.196400864994374</v>
      </c>
    </row>
    <row r="682" spans="1:3" x14ac:dyDescent="0.25">
      <c r="A682" s="9" t="s">
        <v>489</v>
      </c>
      <c r="B682" s="12">
        <v>88268.668915872739</v>
      </c>
      <c r="C682">
        <f>SAFADModel_final_000026[[#This Row],[Whole Building:Facility Total Electric Demand Power '[W'](Hourly) ]]/1000</f>
        <v>88.268668915872738</v>
      </c>
    </row>
    <row r="683" spans="1:3" x14ac:dyDescent="0.25">
      <c r="A683" s="9" t="s">
        <v>490</v>
      </c>
      <c r="B683" s="12">
        <v>141927.0696768655</v>
      </c>
      <c r="C683">
        <f>SAFADModel_final_000026[[#This Row],[Whole Building:Facility Total Electric Demand Power '[W'](Hourly) ]]/1000</f>
        <v>141.9270696768655</v>
      </c>
    </row>
    <row r="684" spans="1:3" x14ac:dyDescent="0.25">
      <c r="A684" s="9" t="s">
        <v>491</v>
      </c>
      <c r="B684" s="12">
        <v>141653.56259543088</v>
      </c>
      <c r="C684">
        <f>SAFADModel_final_000026[[#This Row],[Whole Building:Facility Total Electric Demand Power '[W'](Hourly) ]]/1000</f>
        <v>141.65356259543088</v>
      </c>
    </row>
    <row r="685" spans="1:3" x14ac:dyDescent="0.25">
      <c r="A685" s="9" t="s">
        <v>492</v>
      </c>
      <c r="B685" s="12">
        <v>171887.14082683634</v>
      </c>
      <c r="C685">
        <f>SAFADModel_final_000026[[#This Row],[Whole Building:Facility Total Electric Demand Power '[W'](Hourly) ]]/1000</f>
        <v>171.88714082683634</v>
      </c>
    </row>
    <row r="686" spans="1:3" x14ac:dyDescent="0.25">
      <c r="A686" s="9" t="s">
        <v>493</v>
      </c>
      <c r="B686" s="12">
        <v>168562.00104421694</v>
      </c>
      <c r="C686">
        <f>SAFADModel_final_000026[[#This Row],[Whole Building:Facility Total Electric Demand Power '[W'](Hourly) ]]/1000</f>
        <v>168.56200104421694</v>
      </c>
    </row>
    <row r="687" spans="1:3" x14ac:dyDescent="0.25">
      <c r="A687" s="9" t="s">
        <v>494</v>
      </c>
      <c r="B687" s="12">
        <v>162426.00833184991</v>
      </c>
      <c r="C687">
        <f>SAFADModel_final_000026[[#This Row],[Whole Building:Facility Total Electric Demand Power '[W'](Hourly) ]]/1000</f>
        <v>162.42600833184991</v>
      </c>
    </row>
    <row r="688" spans="1:3" x14ac:dyDescent="0.25">
      <c r="A688" s="9" t="s">
        <v>495</v>
      </c>
      <c r="B688" s="12">
        <v>167498.4619643004</v>
      </c>
      <c r="C688">
        <f>SAFADModel_final_000026[[#This Row],[Whole Building:Facility Total Electric Demand Power '[W'](Hourly) ]]/1000</f>
        <v>167.49846196430039</v>
      </c>
    </row>
    <row r="689" spans="1:3" x14ac:dyDescent="0.25">
      <c r="A689" s="9" t="s">
        <v>496</v>
      </c>
      <c r="B689" s="12">
        <v>159311.48468786725</v>
      </c>
      <c r="C689">
        <f>SAFADModel_final_000026[[#This Row],[Whole Building:Facility Total Electric Demand Power '[W'](Hourly) ]]/1000</f>
        <v>159.31148468786725</v>
      </c>
    </row>
    <row r="690" spans="1:3" x14ac:dyDescent="0.25">
      <c r="A690" s="9" t="s">
        <v>497</v>
      </c>
      <c r="B690" s="12">
        <v>143876.03183548906</v>
      </c>
      <c r="C690">
        <f>SAFADModel_final_000026[[#This Row],[Whole Building:Facility Total Electric Demand Power '[W'](Hourly) ]]/1000</f>
        <v>143.87603183548907</v>
      </c>
    </row>
    <row r="691" spans="1:3" x14ac:dyDescent="0.25">
      <c r="A691" s="9" t="s">
        <v>498</v>
      </c>
      <c r="B691" s="12">
        <v>49924.92489773225</v>
      </c>
      <c r="C691">
        <f>SAFADModel_final_000026[[#This Row],[Whole Building:Facility Total Electric Demand Power '[W'](Hourly) ]]/1000</f>
        <v>49.924924897732247</v>
      </c>
    </row>
    <row r="692" spans="1:3" x14ac:dyDescent="0.25">
      <c r="A692" s="9" t="s">
        <v>499</v>
      </c>
      <c r="B692" s="12">
        <v>24751.703639299285</v>
      </c>
      <c r="C692">
        <f>SAFADModel_final_000026[[#This Row],[Whole Building:Facility Total Electric Demand Power '[W'](Hourly) ]]/1000</f>
        <v>24.751703639299286</v>
      </c>
    </row>
    <row r="693" spans="1:3" x14ac:dyDescent="0.25">
      <c r="A693" s="9" t="s">
        <v>500</v>
      </c>
      <c r="B693" s="12">
        <v>10482.420395430583</v>
      </c>
      <c r="C693">
        <f>SAFADModel_final_000026[[#This Row],[Whole Building:Facility Total Electric Demand Power '[W'](Hourly) ]]/1000</f>
        <v>10.482420395430584</v>
      </c>
    </row>
    <row r="694" spans="1:3" x14ac:dyDescent="0.25">
      <c r="A694" s="9" t="s">
        <v>501</v>
      </c>
      <c r="B694" s="12">
        <v>8089.7818649618866</v>
      </c>
      <c r="C694">
        <f>SAFADModel_final_000026[[#This Row],[Whole Building:Facility Total Electric Demand Power '[W'](Hourly) ]]/1000</f>
        <v>8.0897818649618873</v>
      </c>
    </row>
    <row r="695" spans="1:3" x14ac:dyDescent="0.25">
      <c r="A695" s="9" t="s">
        <v>502</v>
      </c>
      <c r="B695" s="12">
        <v>7650.92088122115</v>
      </c>
      <c r="C695">
        <f>SAFADModel_final_000026[[#This Row],[Whole Building:Facility Total Electric Demand Power '[W'](Hourly) ]]/1000</f>
        <v>7.6509208812211504</v>
      </c>
    </row>
    <row r="696" spans="1:3" x14ac:dyDescent="0.25">
      <c r="A696" s="9" t="s">
        <v>503</v>
      </c>
      <c r="B696" s="12">
        <v>7625.0076360198436</v>
      </c>
      <c r="C696">
        <f>SAFADModel_final_000026[[#This Row],[Whole Building:Facility Total Electric Demand Power '[W'](Hourly) ]]/1000</f>
        <v>7.625007636019844</v>
      </c>
    </row>
    <row r="697" spans="1:3" x14ac:dyDescent="0.25">
      <c r="A697" s="9" t="s">
        <v>504</v>
      </c>
      <c r="B697" s="12">
        <v>7601.7528192660729</v>
      </c>
      <c r="C697">
        <f>SAFADModel_final_000026[[#This Row],[Whole Building:Facility Total Electric Demand Power '[W'](Hourly) ]]/1000</f>
        <v>7.601752819266073</v>
      </c>
    </row>
    <row r="698" spans="1:3" x14ac:dyDescent="0.25">
      <c r="A698" s="9" t="s">
        <v>505</v>
      </c>
      <c r="B698" s="12">
        <v>7577.0003983449569</v>
      </c>
      <c r="C698">
        <f>SAFADModel_final_000026[[#This Row],[Whole Building:Facility Total Electric Demand Power '[W'](Hourly) ]]/1000</f>
        <v>7.577000398344957</v>
      </c>
    </row>
    <row r="699" spans="1:3" x14ac:dyDescent="0.25">
      <c r="A699" s="9" t="s">
        <v>506</v>
      </c>
      <c r="B699" s="12">
        <v>7551.1631602968655</v>
      </c>
      <c r="C699">
        <f>SAFADModel_final_000026[[#This Row],[Whole Building:Facility Total Electric Demand Power '[W'](Hourly) ]]/1000</f>
        <v>7.5511631602968654</v>
      </c>
    </row>
    <row r="700" spans="1:3" x14ac:dyDescent="0.25">
      <c r="A700" s="9" t="s">
        <v>507</v>
      </c>
      <c r="B700" s="12">
        <v>7526.5855055121565</v>
      </c>
      <c r="C700">
        <f>SAFADModel_final_000026[[#This Row],[Whole Building:Facility Total Electric Demand Power '[W'](Hourly) ]]/1000</f>
        <v>7.5265855055121564</v>
      </c>
    </row>
    <row r="701" spans="1:3" x14ac:dyDescent="0.25">
      <c r="A701" s="9" t="s">
        <v>508</v>
      </c>
      <c r="B701" s="12">
        <v>7509.7918981485309</v>
      </c>
      <c r="C701">
        <f>SAFADModel_final_000026[[#This Row],[Whole Building:Facility Total Electric Demand Power '[W'](Hourly) ]]/1000</f>
        <v>7.5097918981485305</v>
      </c>
    </row>
    <row r="702" spans="1:3" x14ac:dyDescent="0.25">
      <c r="A702" s="9" t="s">
        <v>509</v>
      </c>
      <c r="B702" s="12">
        <v>7491.6073113954417</v>
      </c>
      <c r="C702">
        <f>SAFADModel_final_000026[[#This Row],[Whole Building:Facility Total Electric Demand Power '[W'](Hourly) ]]/1000</f>
        <v>7.491607311395442</v>
      </c>
    </row>
    <row r="703" spans="1:3" x14ac:dyDescent="0.25">
      <c r="A703" s="9" t="s">
        <v>510</v>
      </c>
      <c r="B703" s="12">
        <v>7511.1967303781703</v>
      </c>
      <c r="C703">
        <f>SAFADModel_final_000026[[#This Row],[Whole Building:Facility Total Electric Demand Power '[W'](Hourly) ]]/1000</f>
        <v>7.5111967303781704</v>
      </c>
    </row>
    <row r="704" spans="1:3" x14ac:dyDescent="0.25">
      <c r="A704" s="9" t="s">
        <v>511</v>
      </c>
      <c r="B704" s="12">
        <v>7579.9948370345883</v>
      </c>
      <c r="C704">
        <f>SAFADModel_final_000026[[#This Row],[Whole Building:Facility Total Electric Demand Power '[W'](Hourly) ]]/1000</f>
        <v>7.5799948370345884</v>
      </c>
    </row>
    <row r="705" spans="1:3" x14ac:dyDescent="0.25">
      <c r="A705" s="9" t="s">
        <v>512</v>
      </c>
      <c r="B705" s="12">
        <v>18603.866380328036</v>
      </c>
      <c r="C705">
        <f>SAFADModel_final_000026[[#This Row],[Whole Building:Facility Total Electric Demand Power '[W'](Hourly) ]]/1000</f>
        <v>18.603866380328036</v>
      </c>
    </row>
    <row r="706" spans="1:3" x14ac:dyDescent="0.25">
      <c r="A706" s="9" t="s">
        <v>513</v>
      </c>
      <c r="B706" s="12">
        <v>107516.42166065845</v>
      </c>
      <c r="C706">
        <f>SAFADModel_final_000026[[#This Row],[Whole Building:Facility Total Electric Demand Power '[W'](Hourly) ]]/1000</f>
        <v>107.51642166065845</v>
      </c>
    </row>
    <row r="707" spans="1:3" x14ac:dyDescent="0.25">
      <c r="A707" s="9" t="s">
        <v>514</v>
      </c>
      <c r="B707" s="12">
        <v>142240.17657651042</v>
      </c>
      <c r="C707">
        <f>SAFADModel_final_000026[[#This Row],[Whole Building:Facility Total Electric Demand Power '[W'](Hourly) ]]/1000</f>
        <v>142.24017657651041</v>
      </c>
    </row>
    <row r="708" spans="1:3" x14ac:dyDescent="0.25">
      <c r="A708" s="9" t="s">
        <v>515</v>
      </c>
      <c r="B708" s="12">
        <v>151146.67017849017</v>
      </c>
      <c r="C708">
        <f>SAFADModel_final_000026[[#This Row],[Whole Building:Facility Total Electric Demand Power '[W'](Hourly) ]]/1000</f>
        <v>151.14667017849015</v>
      </c>
    </row>
    <row r="709" spans="1:3" x14ac:dyDescent="0.25">
      <c r="A709" s="9" t="s">
        <v>516</v>
      </c>
      <c r="B709" s="12">
        <v>160365.31659046176</v>
      </c>
      <c r="C709">
        <f>SAFADModel_final_000026[[#This Row],[Whole Building:Facility Total Electric Demand Power '[W'](Hourly) ]]/1000</f>
        <v>160.36531659046176</v>
      </c>
    </row>
    <row r="710" spans="1:3" x14ac:dyDescent="0.25">
      <c r="A710" s="9" t="s">
        <v>517</v>
      </c>
      <c r="B710" s="12">
        <v>157600.67362530166</v>
      </c>
      <c r="C710">
        <f>SAFADModel_final_000026[[#This Row],[Whole Building:Facility Total Electric Demand Power '[W'](Hourly) ]]/1000</f>
        <v>157.60067362530165</v>
      </c>
    </row>
    <row r="711" spans="1:3" x14ac:dyDescent="0.25">
      <c r="A711" s="9" t="s">
        <v>518</v>
      </c>
      <c r="B711" s="12">
        <v>177022.0769184971</v>
      </c>
      <c r="C711">
        <f>SAFADModel_final_000026[[#This Row],[Whole Building:Facility Total Electric Demand Power '[W'](Hourly) ]]/1000</f>
        <v>177.02207691849711</v>
      </c>
    </row>
    <row r="712" spans="1:3" x14ac:dyDescent="0.25">
      <c r="A712" s="9" t="s">
        <v>519</v>
      </c>
      <c r="B712" s="12">
        <v>180094.31736622137</v>
      </c>
      <c r="C712">
        <f>SAFADModel_final_000026[[#This Row],[Whole Building:Facility Total Electric Demand Power '[W'](Hourly) ]]/1000</f>
        <v>180.09431736622136</v>
      </c>
    </row>
    <row r="713" spans="1:3" x14ac:dyDescent="0.25">
      <c r="A713" s="9" t="s">
        <v>520</v>
      </c>
      <c r="B713" s="12">
        <v>175628.50328616705</v>
      </c>
      <c r="C713">
        <f>SAFADModel_final_000026[[#This Row],[Whole Building:Facility Total Electric Demand Power '[W'](Hourly) ]]/1000</f>
        <v>175.62850328616705</v>
      </c>
    </row>
    <row r="714" spans="1:3" x14ac:dyDescent="0.25">
      <c r="A714" s="9" t="s">
        <v>521</v>
      </c>
      <c r="B714" s="12">
        <v>156811.66603177719</v>
      </c>
      <c r="C714">
        <f>SAFADModel_final_000026[[#This Row],[Whole Building:Facility Total Electric Demand Power '[W'](Hourly) ]]/1000</f>
        <v>156.81166603177718</v>
      </c>
    </row>
    <row r="715" spans="1:3" x14ac:dyDescent="0.25">
      <c r="A715" s="9" t="s">
        <v>522</v>
      </c>
      <c r="B715" s="12">
        <v>98825.247045892829</v>
      </c>
      <c r="C715">
        <f>SAFADModel_final_000026[[#This Row],[Whole Building:Facility Total Electric Demand Power '[W'](Hourly) ]]/1000</f>
        <v>98.825247045892823</v>
      </c>
    </row>
    <row r="716" spans="1:3" x14ac:dyDescent="0.25">
      <c r="A716" s="9" t="s">
        <v>523</v>
      </c>
      <c r="B716" s="12">
        <v>68486.155935037255</v>
      </c>
      <c r="C716">
        <f>SAFADModel_final_000026[[#This Row],[Whole Building:Facility Total Electric Demand Power '[W'](Hourly) ]]/1000</f>
        <v>68.48615593503726</v>
      </c>
    </row>
    <row r="717" spans="1:3" x14ac:dyDescent="0.25">
      <c r="A717" s="9" t="s">
        <v>524</v>
      </c>
      <c r="B717" s="12">
        <v>44870.912424729388</v>
      </c>
      <c r="C717">
        <f>SAFADModel_final_000026[[#This Row],[Whole Building:Facility Total Electric Demand Power '[W'](Hourly) ]]/1000</f>
        <v>44.87091242472939</v>
      </c>
    </row>
    <row r="718" spans="1:3" x14ac:dyDescent="0.25">
      <c r="A718" s="9" t="s">
        <v>525</v>
      </c>
      <c r="B718" s="12">
        <v>7708.7811480053751</v>
      </c>
      <c r="C718">
        <f>SAFADModel_final_000026[[#This Row],[Whole Building:Facility Total Electric Demand Power '[W'](Hourly) ]]/1000</f>
        <v>7.7087811480053752</v>
      </c>
    </row>
    <row r="719" spans="1:3" x14ac:dyDescent="0.25">
      <c r="A719" s="9" t="s">
        <v>526</v>
      </c>
      <c r="B719" s="12">
        <v>7685.5639272906556</v>
      </c>
      <c r="C719">
        <f>SAFADModel_final_000026[[#This Row],[Whole Building:Facility Total Electric Demand Power '[W'](Hourly) ]]/1000</f>
        <v>7.685563927290656</v>
      </c>
    </row>
    <row r="720" spans="1:3" x14ac:dyDescent="0.25">
      <c r="A720" s="9" t="s">
        <v>527</v>
      </c>
      <c r="B720" s="12">
        <v>7661.9075911809086</v>
      </c>
      <c r="C720">
        <f>SAFADModel_final_000026[[#This Row],[Whole Building:Facility Total Electric Demand Power '[W'](Hourly) ]]/1000</f>
        <v>7.6619075911809089</v>
      </c>
    </row>
    <row r="721" spans="1:3" x14ac:dyDescent="0.25">
      <c r="A721" s="9" t="s">
        <v>528</v>
      </c>
      <c r="B721" s="12">
        <v>7644.3899568345432</v>
      </c>
      <c r="C721">
        <f>SAFADModel_final_000026[[#This Row],[Whole Building:Facility Total Electric Demand Power '[W'](Hourly) ]]/1000</f>
        <v>7.6443899568345435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F8103-61B0-4D6F-ABAE-BE05542E4B2C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8754.9520330030773</v>
      </c>
      <c r="C2">
        <f>SAFADModel_final_000025[[#This Row],[Whole Building:Facility Total Electric Demand Power '[W'](Hourly) ]]/1000</f>
        <v>8.754952033003077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8590.7853480448266</v>
      </c>
      <c r="C3">
        <f>SAFADModel_final_000025[[#This Row],[Whole Building:Facility Total Electric Demand Power '[W'](Hourly) ]]/1000</f>
        <v>8.5907853480448271</v>
      </c>
      <c r="D3">
        <v>-4.7200435238993039</v>
      </c>
      <c r="E3">
        <v>36.742556728066624</v>
      </c>
      <c r="F3">
        <v>12.452006957606182</v>
      </c>
    </row>
    <row r="4" spans="1:6" x14ac:dyDescent="0.25">
      <c r="A4" s="9" t="s">
        <v>3</v>
      </c>
      <c r="B4" s="12">
        <v>8527.5116920721794</v>
      </c>
      <c r="C4">
        <f>SAFADModel_final_000025[[#This Row],[Whole Building:Facility Total Electric Demand Power '[W'](Hourly) ]]/1000</f>
        <v>8.5275116920721796</v>
      </c>
    </row>
    <row r="5" spans="1:6" x14ac:dyDescent="0.25">
      <c r="A5" s="9" t="s">
        <v>4</v>
      </c>
      <c r="B5" s="12">
        <v>8461.7248908969359</v>
      </c>
      <c r="C5">
        <f>SAFADModel_final_000025[[#This Row],[Whole Building:Facility Total Electric Demand Power '[W'](Hourly) ]]/1000</f>
        <v>8.4617248908969351</v>
      </c>
    </row>
    <row r="6" spans="1:6" x14ac:dyDescent="0.25">
      <c r="A6" s="9" t="s">
        <v>5</v>
      </c>
      <c r="B6" s="12">
        <v>8392.5479587289901</v>
      </c>
      <c r="C6">
        <f>SAFADModel_final_000025[[#This Row],[Whole Building:Facility Total Electric Demand Power '[W'](Hourly) ]]/1000</f>
        <v>8.39254795872899</v>
      </c>
    </row>
    <row r="7" spans="1:6" x14ac:dyDescent="0.25">
      <c r="A7" s="9" t="s">
        <v>6</v>
      </c>
      <c r="B7" s="12">
        <v>8367.703521632875</v>
      </c>
      <c r="C7">
        <f>SAFADModel_final_000025[[#This Row],[Whole Building:Facility Total Electric Demand Power '[W'](Hourly) ]]/1000</f>
        <v>8.3677035216328743</v>
      </c>
    </row>
    <row r="8" spans="1:6" x14ac:dyDescent="0.25">
      <c r="A8" s="9" t="s">
        <v>7</v>
      </c>
      <c r="B8" s="12">
        <v>8452.2072649366983</v>
      </c>
      <c r="C8">
        <f>SAFADModel_final_000025[[#This Row],[Whole Building:Facility Total Electric Demand Power '[W'](Hourly) ]]/1000</f>
        <v>8.4522072649366979</v>
      </c>
    </row>
    <row r="9" spans="1:6" x14ac:dyDescent="0.25">
      <c r="A9" s="9" t="s">
        <v>8</v>
      </c>
      <c r="B9" s="12">
        <v>30542.298247108429</v>
      </c>
      <c r="C9">
        <f>SAFADModel_final_000025[[#This Row],[Whole Building:Facility Total Electric Demand Power '[W'](Hourly) ]]/1000</f>
        <v>30.54229824710843</v>
      </c>
    </row>
    <row r="10" spans="1:6" x14ac:dyDescent="0.25">
      <c r="A10" s="9" t="s">
        <v>9</v>
      </c>
      <c r="B10" s="12">
        <v>60359.068836470215</v>
      </c>
      <c r="C10">
        <f>SAFADModel_final_000025[[#This Row],[Whole Building:Facility Total Electric Demand Power '[W'](Hourly) ]]/1000</f>
        <v>60.359068836470215</v>
      </c>
    </row>
    <row r="11" spans="1:6" x14ac:dyDescent="0.25">
      <c r="A11" s="9" t="s">
        <v>10</v>
      </c>
      <c r="B11" s="12">
        <v>99714.223855363147</v>
      </c>
      <c r="C11">
        <f>SAFADModel_final_000025[[#This Row],[Whole Building:Facility Total Electric Demand Power '[W'](Hourly) ]]/1000</f>
        <v>99.714223855363144</v>
      </c>
    </row>
    <row r="12" spans="1:6" x14ac:dyDescent="0.25">
      <c r="A12" s="9" t="s">
        <v>11</v>
      </c>
      <c r="B12" s="12">
        <v>110247.79062449634</v>
      </c>
      <c r="C12">
        <f>SAFADModel_final_000025[[#This Row],[Whole Building:Facility Total Electric Demand Power '[W'](Hourly) ]]/1000</f>
        <v>110.24779062449633</v>
      </c>
    </row>
    <row r="13" spans="1:6" x14ac:dyDescent="0.25">
      <c r="A13" s="9" t="s">
        <v>12</v>
      </c>
      <c r="B13" s="12">
        <v>170858.33911933034</v>
      </c>
      <c r="C13">
        <f>SAFADModel_final_000025[[#This Row],[Whole Building:Facility Total Electric Demand Power '[W'](Hourly) ]]/1000</f>
        <v>170.85833911933034</v>
      </c>
    </row>
    <row r="14" spans="1:6" x14ac:dyDescent="0.25">
      <c r="A14" s="9" t="s">
        <v>13</v>
      </c>
      <c r="B14" s="12">
        <v>172986.17021556795</v>
      </c>
      <c r="C14">
        <f>SAFADModel_final_000025[[#This Row],[Whole Building:Facility Total Electric Demand Power '[W'](Hourly) ]]/1000</f>
        <v>172.98617021556794</v>
      </c>
    </row>
    <row r="15" spans="1:6" x14ac:dyDescent="0.25">
      <c r="A15" s="9" t="s">
        <v>14</v>
      </c>
      <c r="B15" s="12">
        <v>185610.37947024987</v>
      </c>
      <c r="C15">
        <f>SAFADModel_final_000025[[#This Row],[Whole Building:Facility Total Electric Demand Power '[W'](Hourly) ]]/1000</f>
        <v>185.61037947024988</v>
      </c>
    </row>
    <row r="16" spans="1:6" x14ac:dyDescent="0.25">
      <c r="A16" s="9" t="s">
        <v>15</v>
      </c>
      <c r="B16" s="12">
        <v>191409.0784256981</v>
      </c>
      <c r="C16">
        <f>SAFADModel_final_000025[[#This Row],[Whole Building:Facility Total Electric Demand Power '[W'](Hourly) ]]/1000</f>
        <v>191.40907842569811</v>
      </c>
    </row>
    <row r="17" spans="1:3" x14ac:dyDescent="0.25">
      <c r="A17" s="9" t="s">
        <v>16</v>
      </c>
      <c r="B17" s="12">
        <v>180146.61612402226</v>
      </c>
      <c r="C17">
        <f>SAFADModel_final_000025[[#This Row],[Whole Building:Facility Total Electric Demand Power '[W'](Hourly) ]]/1000</f>
        <v>180.14661612402224</v>
      </c>
    </row>
    <row r="18" spans="1:3" x14ac:dyDescent="0.25">
      <c r="A18" s="9" t="s">
        <v>17</v>
      </c>
      <c r="B18" s="12">
        <v>162468.00598803171</v>
      </c>
      <c r="C18">
        <f>SAFADModel_final_000025[[#This Row],[Whole Building:Facility Total Electric Demand Power '[W'](Hourly) ]]/1000</f>
        <v>162.46800598803171</v>
      </c>
    </row>
    <row r="19" spans="1:3" x14ac:dyDescent="0.25">
      <c r="A19" s="9" t="s">
        <v>18</v>
      </c>
      <c r="B19" s="12">
        <v>57724.014171830961</v>
      </c>
      <c r="C19">
        <f>SAFADModel_final_000025[[#This Row],[Whole Building:Facility Total Electric Demand Power '[W'](Hourly) ]]/1000</f>
        <v>57.724014171830959</v>
      </c>
    </row>
    <row r="20" spans="1:3" x14ac:dyDescent="0.25">
      <c r="A20" s="9" t="s">
        <v>19</v>
      </c>
      <c r="B20" s="12">
        <v>28531.405408139701</v>
      </c>
      <c r="C20">
        <f>SAFADModel_final_000025[[#This Row],[Whole Building:Facility Total Electric Demand Power '[W'](Hourly) ]]/1000</f>
        <v>28.531405408139701</v>
      </c>
    </row>
    <row r="21" spans="1:3" x14ac:dyDescent="0.25">
      <c r="A21" s="9" t="s">
        <v>20</v>
      </c>
      <c r="B21" s="12">
        <v>11954.739502397249</v>
      </c>
      <c r="C21">
        <f>SAFADModel_final_000025[[#This Row],[Whole Building:Facility Total Electric Demand Power '[W'](Hourly) ]]/1000</f>
        <v>11.954739502397249</v>
      </c>
    </row>
    <row r="22" spans="1:3" x14ac:dyDescent="0.25">
      <c r="A22" s="9" t="s">
        <v>21</v>
      </c>
      <c r="B22" s="12">
        <v>9258.4914837288161</v>
      </c>
      <c r="C22">
        <f>SAFADModel_final_000025[[#This Row],[Whole Building:Facility Total Electric Demand Power '[W'](Hourly) ]]/1000</f>
        <v>9.2584914837288164</v>
      </c>
    </row>
    <row r="23" spans="1:3" x14ac:dyDescent="0.25">
      <c r="A23" s="9" t="s">
        <v>22</v>
      </c>
      <c r="B23" s="12">
        <v>8833.6363809177037</v>
      </c>
      <c r="C23">
        <f>SAFADModel_final_000025[[#This Row],[Whole Building:Facility Total Electric Demand Power '[W'](Hourly) ]]/1000</f>
        <v>8.833636380917703</v>
      </c>
    </row>
    <row r="24" spans="1:3" x14ac:dyDescent="0.25">
      <c r="A24" s="9" t="s">
        <v>23</v>
      </c>
      <c r="B24" s="12">
        <v>8838.5771912736873</v>
      </c>
      <c r="C24">
        <f>SAFADModel_final_000025[[#This Row],[Whole Building:Facility Total Electric Demand Power '[W'](Hourly) ]]/1000</f>
        <v>8.8385771912736875</v>
      </c>
    </row>
    <row r="25" spans="1:3" x14ac:dyDescent="0.25">
      <c r="A25" s="9" t="s">
        <v>24</v>
      </c>
      <c r="B25" s="12">
        <v>8829.0918706642296</v>
      </c>
      <c r="C25">
        <f>SAFADModel_final_000025[[#This Row],[Whole Building:Facility Total Electric Demand Power '[W'](Hourly) ]]/1000</f>
        <v>8.8290918706642305</v>
      </c>
    </row>
    <row r="26" spans="1:3" x14ac:dyDescent="0.25">
      <c r="A26" s="9" t="s">
        <v>25</v>
      </c>
      <c r="B26" s="12">
        <v>8816.5668843581661</v>
      </c>
      <c r="C26">
        <f>SAFADModel_final_000025[[#This Row],[Whole Building:Facility Total Electric Demand Power '[W'](Hourly) ]]/1000</f>
        <v>8.8165668843581653</v>
      </c>
    </row>
    <row r="27" spans="1:3" x14ac:dyDescent="0.25">
      <c r="A27" s="9" t="s">
        <v>26</v>
      </c>
      <c r="B27" s="12">
        <v>8798.3379189774587</v>
      </c>
      <c r="C27">
        <f>SAFADModel_final_000025[[#This Row],[Whole Building:Facility Total Electric Demand Power '[W'](Hourly) ]]/1000</f>
        <v>8.7983379189774595</v>
      </c>
    </row>
    <row r="28" spans="1:3" x14ac:dyDescent="0.25">
      <c r="A28" s="9" t="s">
        <v>27</v>
      </c>
      <c r="B28" s="12">
        <v>8779.5359330499923</v>
      </c>
      <c r="C28">
        <f>SAFADModel_final_000025[[#This Row],[Whole Building:Facility Total Electric Demand Power '[W'](Hourly) ]]/1000</f>
        <v>8.779535933049992</v>
      </c>
    </row>
    <row r="29" spans="1:3" x14ac:dyDescent="0.25">
      <c r="A29" s="9" t="s">
        <v>28</v>
      </c>
      <c r="B29" s="12">
        <v>8777.8480614964683</v>
      </c>
      <c r="C29">
        <f>SAFADModel_final_000025[[#This Row],[Whole Building:Facility Total Electric Demand Power '[W'](Hourly) ]]/1000</f>
        <v>8.7778480614964689</v>
      </c>
    </row>
    <row r="30" spans="1:3" x14ac:dyDescent="0.25">
      <c r="A30" s="9" t="s">
        <v>29</v>
      </c>
      <c r="B30" s="12">
        <v>8775.9413938420239</v>
      </c>
      <c r="C30">
        <f>SAFADModel_final_000025[[#This Row],[Whole Building:Facility Total Electric Demand Power '[W'](Hourly) ]]/1000</f>
        <v>8.7759413938420234</v>
      </c>
    </row>
    <row r="31" spans="1:3" x14ac:dyDescent="0.25">
      <c r="A31" s="9" t="s">
        <v>30</v>
      </c>
      <c r="B31" s="12">
        <v>8774.7158765819058</v>
      </c>
      <c r="C31">
        <f>SAFADModel_final_000025[[#This Row],[Whole Building:Facility Total Electric Demand Power '[W'](Hourly) ]]/1000</f>
        <v>8.7747158765819062</v>
      </c>
    </row>
    <row r="32" spans="1:3" x14ac:dyDescent="0.25">
      <c r="A32" s="9" t="s">
        <v>31</v>
      </c>
      <c r="B32" s="12">
        <v>8777.1190683560289</v>
      </c>
      <c r="C32">
        <f>SAFADModel_final_000025[[#This Row],[Whole Building:Facility Total Electric Demand Power '[W'](Hourly) ]]/1000</f>
        <v>8.7771190683560292</v>
      </c>
    </row>
    <row r="33" spans="1:3" x14ac:dyDescent="0.25">
      <c r="A33" s="9" t="s">
        <v>32</v>
      </c>
      <c r="B33" s="12">
        <v>21620.656814017104</v>
      </c>
      <c r="C33">
        <f>SAFADModel_final_000025[[#This Row],[Whole Building:Facility Total Electric Demand Power '[W'](Hourly) ]]/1000</f>
        <v>21.620656814017103</v>
      </c>
    </row>
    <row r="34" spans="1:3" x14ac:dyDescent="0.25">
      <c r="A34" s="9" t="s">
        <v>33</v>
      </c>
      <c r="B34" s="12">
        <v>88774.51634998784</v>
      </c>
      <c r="C34">
        <f>SAFADModel_final_000025[[#This Row],[Whole Building:Facility Total Electric Demand Power '[W'](Hourly) ]]/1000</f>
        <v>88.774516349987834</v>
      </c>
    </row>
    <row r="35" spans="1:3" x14ac:dyDescent="0.25">
      <c r="A35" s="9" t="s">
        <v>34</v>
      </c>
      <c r="B35" s="12">
        <v>133900.87652405555</v>
      </c>
      <c r="C35">
        <f>SAFADModel_final_000025[[#This Row],[Whole Building:Facility Total Electric Demand Power '[W'](Hourly) ]]/1000</f>
        <v>133.90087652405555</v>
      </c>
    </row>
    <row r="36" spans="1:3" x14ac:dyDescent="0.25">
      <c r="A36" s="9" t="s">
        <v>35</v>
      </c>
      <c r="B36" s="12">
        <v>152731.33617682158</v>
      </c>
      <c r="C36">
        <f>SAFADModel_final_000025[[#This Row],[Whole Building:Facility Total Electric Demand Power '[W'](Hourly) ]]/1000</f>
        <v>152.73133617682157</v>
      </c>
    </row>
    <row r="37" spans="1:3" x14ac:dyDescent="0.25">
      <c r="A37" s="9" t="s">
        <v>36</v>
      </c>
      <c r="B37" s="12">
        <v>179951.31489771546</v>
      </c>
      <c r="C37">
        <f>SAFADModel_final_000025[[#This Row],[Whole Building:Facility Total Electric Demand Power '[W'](Hourly) ]]/1000</f>
        <v>179.95131489771546</v>
      </c>
    </row>
    <row r="38" spans="1:3" x14ac:dyDescent="0.25">
      <c r="A38" s="9" t="s">
        <v>37</v>
      </c>
      <c r="B38" s="12">
        <v>173117.10611668497</v>
      </c>
      <c r="C38">
        <f>SAFADModel_final_000025[[#This Row],[Whole Building:Facility Total Electric Demand Power '[W'](Hourly) ]]/1000</f>
        <v>173.11710611668497</v>
      </c>
    </row>
    <row r="39" spans="1:3" x14ac:dyDescent="0.25">
      <c r="A39" s="9" t="s">
        <v>38</v>
      </c>
      <c r="B39" s="12">
        <v>192602.57308486235</v>
      </c>
      <c r="C39">
        <f>SAFADModel_final_000025[[#This Row],[Whole Building:Facility Total Electric Demand Power '[W'](Hourly) ]]/1000</f>
        <v>192.60257308486234</v>
      </c>
    </row>
    <row r="40" spans="1:3" x14ac:dyDescent="0.25">
      <c r="A40" s="9" t="s">
        <v>39</v>
      </c>
      <c r="B40" s="12">
        <v>170370.43965165535</v>
      </c>
      <c r="C40">
        <f>SAFADModel_final_000025[[#This Row],[Whole Building:Facility Total Electric Demand Power '[W'](Hourly) ]]/1000</f>
        <v>170.37043965165535</v>
      </c>
    </row>
    <row r="41" spans="1:3" x14ac:dyDescent="0.25">
      <c r="A41" s="9" t="s">
        <v>40</v>
      </c>
      <c r="B41" s="12">
        <v>171435.22181516173</v>
      </c>
      <c r="C41">
        <f>SAFADModel_final_000025[[#This Row],[Whole Building:Facility Total Electric Demand Power '[W'](Hourly) ]]/1000</f>
        <v>171.43522181516173</v>
      </c>
    </row>
    <row r="42" spans="1:3" x14ac:dyDescent="0.25">
      <c r="A42" s="9" t="s">
        <v>41</v>
      </c>
      <c r="B42" s="12">
        <v>135883.63542564528</v>
      </c>
      <c r="C42">
        <f>SAFADModel_final_000025[[#This Row],[Whole Building:Facility Total Electric Demand Power '[W'](Hourly) ]]/1000</f>
        <v>135.88363542564528</v>
      </c>
    </row>
    <row r="43" spans="1:3" x14ac:dyDescent="0.25">
      <c r="A43" s="9" t="s">
        <v>42</v>
      </c>
      <c r="B43" s="12">
        <v>114481.96668184425</v>
      </c>
      <c r="C43">
        <f>SAFADModel_final_000025[[#This Row],[Whole Building:Facility Total Electric Demand Power '[W'](Hourly) ]]/1000</f>
        <v>114.48196668184426</v>
      </c>
    </row>
    <row r="44" spans="1:3" x14ac:dyDescent="0.25">
      <c r="A44" s="9" t="s">
        <v>43</v>
      </c>
      <c r="B44" s="12">
        <v>77383.32915100026</v>
      </c>
      <c r="C44">
        <f>SAFADModel_final_000025[[#This Row],[Whole Building:Facility Total Electric Demand Power '[W'](Hourly) ]]/1000</f>
        <v>77.383329151000254</v>
      </c>
    </row>
    <row r="45" spans="1:3" x14ac:dyDescent="0.25">
      <c r="A45" s="9" t="s">
        <v>44</v>
      </c>
      <c r="B45" s="12">
        <v>45416.471238168662</v>
      </c>
      <c r="C45">
        <f>SAFADModel_final_000025[[#This Row],[Whole Building:Facility Total Electric Demand Power '[W'](Hourly) ]]/1000</f>
        <v>45.416471238168661</v>
      </c>
    </row>
    <row r="46" spans="1:3" x14ac:dyDescent="0.25">
      <c r="A46" s="9" t="s">
        <v>45</v>
      </c>
      <c r="B46" s="12">
        <v>8959.5338239997945</v>
      </c>
      <c r="C46">
        <f>SAFADModel_final_000025[[#This Row],[Whole Building:Facility Total Electric Demand Power '[W'](Hourly) ]]/1000</f>
        <v>8.959533823999795</v>
      </c>
    </row>
    <row r="47" spans="1:3" x14ac:dyDescent="0.25">
      <c r="A47" s="9" t="s">
        <v>46</v>
      </c>
      <c r="B47" s="12">
        <v>8882.2733069894439</v>
      </c>
      <c r="C47">
        <f>SAFADModel_final_000025[[#This Row],[Whole Building:Facility Total Electric Demand Power '[W'](Hourly) ]]/1000</f>
        <v>8.8822733069894433</v>
      </c>
    </row>
    <row r="48" spans="1:3" x14ac:dyDescent="0.25">
      <c r="A48" s="9" t="s">
        <v>47</v>
      </c>
      <c r="B48" s="12">
        <v>8823.9679886644171</v>
      </c>
      <c r="C48">
        <f>SAFADModel_final_000025[[#This Row],[Whole Building:Facility Total Electric Demand Power '[W'](Hourly) ]]/1000</f>
        <v>8.8239679886644176</v>
      </c>
    </row>
    <row r="49" spans="1:3" x14ac:dyDescent="0.25">
      <c r="A49" s="9" t="s">
        <v>48</v>
      </c>
      <c r="B49" s="12">
        <v>8768.3921630171662</v>
      </c>
      <c r="C49">
        <f>SAFADModel_final_000025[[#This Row],[Whole Building:Facility Total Electric Demand Power '[W'](Hourly) ]]/1000</f>
        <v>8.7683921630171664</v>
      </c>
    </row>
    <row r="50" spans="1:3" x14ac:dyDescent="0.25">
      <c r="A50" s="9" t="s">
        <v>49</v>
      </c>
      <c r="B50" s="12">
        <v>8715.0405950690329</v>
      </c>
      <c r="C50">
        <f>SAFADModel_final_000025[[#This Row],[Whole Building:Facility Total Electric Demand Power '[W'](Hourly) ]]/1000</f>
        <v>8.7150405950690324</v>
      </c>
    </row>
    <row r="51" spans="1:3" x14ac:dyDescent="0.25">
      <c r="A51" s="9" t="s">
        <v>50</v>
      </c>
      <c r="B51" s="12">
        <v>8670.5054679485984</v>
      </c>
      <c r="C51">
        <f>SAFADModel_final_000025[[#This Row],[Whole Building:Facility Total Electric Demand Power '[W'](Hourly) ]]/1000</f>
        <v>8.6705054679485976</v>
      </c>
    </row>
    <row r="52" spans="1:3" x14ac:dyDescent="0.25">
      <c r="A52" s="9" t="s">
        <v>51</v>
      </c>
      <c r="B52" s="12">
        <v>8619.623793451552</v>
      </c>
      <c r="C52">
        <f>SAFADModel_final_000025[[#This Row],[Whole Building:Facility Total Electric Demand Power '[W'](Hourly) ]]/1000</f>
        <v>8.6196237934515523</v>
      </c>
    </row>
    <row r="53" spans="1:3" x14ac:dyDescent="0.25">
      <c r="A53" s="9" t="s">
        <v>52</v>
      </c>
      <c r="B53" s="12">
        <v>8575.5591255180971</v>
      </c>
      <c r="C53">
        <f>SAFADModel_final_000025[[#This Row],[Whole Building:Facility Total Electric Demand Power '[W'](Hourly) ]]/1000</f>
        <v>8.5755591255180974</v>
      </c>
    </row>
    <row r="54" spans="1:3" x14ac:dyDescent="0.25">
      <c r="A54" s="9" t="s">
        <v>53</v>
      </c>
      <c r="B54" s="12">
        <v>8531.1641024349356</v>
      </c>
      <c r="C54">
        <f>SAFADModel_final_000025[[#This Row],[Whole Building:Facility Total Electric Demand Power '[W'](Hourly) ]]/1000</f>
        <v>8.5311641024349356</v>
      </c>
    </row>
    <row r="55" spans="1:3" x14ac:dyDescent="0.25">
      <c r="A55" s="9" t="s">
        <v>54</v>
      </c>
      <c r="B55" s="12">
        <v>8519.1594770301945</v>
      </c>
      <c r="C55">
        <f>SAFADModel_final_000025[[#This Row],[Whole Building:Facility Total Electric Demand Power '[W'](Hourly) ]]/1000</f>
        <v>8.519159477030195</v>
      </c>
    </row>
    <row r="56" spans="1:3" x14ac:dyDescent="0.25">
      <c r="A56" s="9" t="s">
        <v>55</v>
      </c>
      <c r="B56" s="12">
        <v>8600.1016258693035</v>
      </c>
      <c r="C56">
        <f>SAFADModel_final_000025[[#This Row],[Whole Building:Facility Total Electric Demand Power '[W'](Hourly) ]]/1000</f>
        <v>8.6001016258693035</v>
      </c>
    </row>
    <row r="57" spans="1:3" x14ac:dyDescent="0.25">
      <c r="A57" s="9" t="s">
        <v>56</v>
      </c>
      <c r="B57" s="12">
        <v>25803.89809581828</v>
      </c>
      <c r="C57">
        <f>SAFADModel_final_000025[[#This Row],[Whole Building:Facility Total Electric Demand Power '[W'](Hourly) ]]/1000</f>
        <v>25.80389809581828</v>
      </c>
    </row>
    <row r="58" spans="1:3" x14ac:dyDescent="0.25">
      <c r="A58" s="9" t="s">
        <v>57</v>
      </c>
      <c r="B58" s="12">
        <v>67426.320789327176</v>
      </c>
      <c r="C58">
        <f>SAFADModel_final_000025[[#This Row],[Whole Building:Facility Total Electric Demand Power '[W'](Hourly) ]]/1000</f>
        <v>67.426320789327178</v>
      </c>
    </row>
    <row r="59" spans="1:3" x14ac:dyDescent="0.25">
      <c r="A59" s="9" t="s">
        <v>58</v>
      </c>
      <c r="B59" s="12">
        <v>118140.78132913326</v>
      </c>
      <c r="C59">
        <f>SAFADModel_final_000025[[#This Row],[Whole Building:Facility Total Electric Demand Power '[W'](Hourly) ]]/1000</f>
        <v>118.14078132913326</v>
      </c>
    </row>
    <row r="60" spans="1:3" x14ac:dyDescent="0.25">
      <c r="A60" s="9" t="s">
        <v>59</v>
      </c>
      <c r="B60" s="12">
        <v>154442.89122362577</v>
      </c>
      <c r="C60">
        <f>SAFADModel_final_000025[[#This Row],[Whole Building:Facility Total Electric Demand Power '[W'](Hourly) ]]/1000</f>
        <v>154.44289122362576</v>
      </c>
    </row>
    <row r="61" spans="1:3" x14ac:dyDescent="0.25">
      <c r="A61" s="9" t="s">
        <v>60</v>
      </c>
      <c r="B61" s="12">
        <v>191264.78159490565</v>
      </c>
      <c r="C61">
        <f>SAFADModel_final_000025[[#This Row],[Whole Building:Facility Total Electric Demand Power '[W'](Hourly) ]]/1000</f>
        <v>191.26478159490566</v>
      </c>
    </row>
    <row r="62" spans="1:3" x14ac:dyDescent="0.25">
      <c r="A62" s="9" t="s">
        <v>61</v>
      </c>
      <c r="B62" s="12">
        <v>190639.27179336277</v>
      </c>
      <c r="C62">
        <f>SAFADModel_final_000025[[#This Row],[Whole Building:Facility Total Electric Demand Power '[W'](Hourly) ]]/1000</f>
        <v>190.63927179336278</v>
      </c>
    </row>
    <row r="63" spans="1:3" x14ac:dyDescent="0.25">
      <c r="A63" s="9" t="s">
        <v>62</v>
      </c>
      <c r="B63" s="12">
        <v>185729.52371248626</v>
      </c>
      <c r="C63">
        <f>SAFADModel_final_000025[[#This Row],[Whole Building:Facility Total Electric Demand Power '[W'](Hourly) ]]/1000</f>
        <v>185.72952371248627</v>
      </c>
    </row>
    <row r="64" spans="1:3" x14ac:dyDescent="0.25">
      <c r="A64" s="9" t="s">
        <v>63</v>
      </c>
      <c r="B64" s="12">
        <v>191890.75499348462</v>
      </c>
      <c r="C64">
        <f>SAFADModel_final_000025[[#This Row],[Whole Building:Facility Total Electric Demand Power '[W'](Hourly) ]]/1000</f>
        <v>191.89075499348462</v>
      </c>
    </row>
    <row r="65" spans="1:3" x14ac:dyDescent="0.25">
      <c r="A65" s="9" t="s">
        <v>64</v>
      </c>
      <c r="B65" s="12">
        <v>158969.30496010242</v>
      </c>
      <c r="C65">
        <f>SAFADModel_final_000025[[#This Row],[Whole Building:Facility Total Electric Demand Power '[W'](Hourly) ]]/1000</f>
        <v>158.96930496010242</v>
      </c>
    </row>
    <row r="66" spans="1:3" x14ac:dyDescent="0.25">
      <c r="A66" s="9" t="s">
        <v>65</v>
      </c>
      <c r="B66" s="12">
        <v>74675.563215873946</v>
      </c>
      <c r="C66">
        <f>SAFADModel_final_000025[[#This Row],[Whole Building:Facility Total Electric Demand Power '[W'](Hourly) ]]/1000</f>
        <v>74.67556321587395</v>
      </c>
    </row>
    <row r="67" spans="1:3" x14ac:dyDescent="0.25">
      <c r="A67" s="9" t="s">
        <v>66</v>
      </c>
      <c r="B67" s="12">
        <v>53948.763812120866</v>
      </c>
      <c r="C67">
        <f>SAFADModel_final_000025[[#This Row],[Whole Building:Facility Total Electric Demand Power '[W'](Hourly) ]]/1000</f>
        <v>53.948763812120866</v>
      </c>
    </row>
    <row r="68" spans="1:3" x14ac:dyDescent="0.25">
      <c r="A68" s="9" t="s">
        <v>67</v>
      </c>
      <c r="B68" s="12">
        <v>23947.461960945857</v>
      </c>
      <c r="C68">
        <f>SAFADModel_final_000025[[#This Row],[Whole Building:Facility Total Electric Demand Power '[W'](Hourly) ]]/1000</f>
        <v>23.947461960945859</v>
      </c>
    </row>
    <row r="69" spans="1:3" x14ac:dyDescent="0.25">
      <c r="A69" s="9" t="s">
        <v>68</v>
      </c>
      <c r="B69" s="12">
        <v>9684.4592173869187</v>
      </c>
      <c r="C69">
        <f>SAFADModel_final_000025[[#This Row],[Whole Building:Facility Total Electric Demand Power '[W'](Hourly) ]]/1000</f>
        <v>9.6844592173869195</v>
      </c>
    </row>
    <row r="70" spans="1:3" x14ac:dyDescent="0.25">
      <c r="A70" s="9" t="s">
        <v>69</v>
      </c>
      <c r="B70" s="12">
        <v>9244.4143372953749</v>
      </c>
      <c r="C70">
        <f>SAFADModel_final_000025[[#This Row],[Whole Building:Facility Total Electric Demand Power '[W'](Hourly) ]]/1000</f>
        <v>9.2444143372953747</v>
      </c>
    </row>
    <row r="71" spans="1:3" x14ac:dyDescent="0.25">
      <c r="A71" s="9" t="s">
        <v>70</v>
      </c>
      <c r="B71" s="12">
        <v>8803.2861306254799</v>
      </c>
      <c r="C71">
        <f>SAFADModel_final_000025[[#This Row],[Whole Building:Facility Total Electric Demand Power '[W'](Hourly) ]]/1000</f>
        <v>8.8032861306254802</v>
      </c>
    </row>
    <row r="72" spans="1:3" x14ac:dyDescent="0.25">
      <c r="A72" s="9" t="s">
        <v>71</v>
      </c>
      <c r="B72" s="12">
        <v>8774.9414785657209</v>
      </c>
      <c r="C72">
        <f>SAFADModel_final_000025[[#This Row],[Whole Building:Facility Total Electric Demand Power '[W'](Hourly) ]]/1000</f>
        <v>8.7749414785657205</v>
      </c>
    </row>
    <row r="73" spans="1:3" x14ac:dyDescent="0.25">
      <c r="A73" s="9" t="s">
        <v>72</v>
      </c>
      <c r="B73" s="12">
        <v>8746.4459080918459</v>
      </c>
      <c r="C73">
        <f>SAFADModel_final_000025[[#This Row],[Whole Building:Facility Total Electric Demand Power '[W'](Hourly) ]]/1000</f>
        <v>8.7464459080918466</v>
      </c>
    </row>
    <row r="74" spans="1:3" x14ac:dyDescent="0.25">
      <c r="A74" s="9" t="s">
        <v>73</v>
      </c>
      <c r="B74" s="12">
        <v>8718.7741425089644</v>
      </c>
      <c r="C74">
        <f>SAFADModel_final_000025[[#This Row],[Whole Building:Facility Total Electric Demand Power '[W'](Hourly) ]]/1000</f>
        <v>8.7187741425089644</v>
      </c>
    </row>
    <row r="75" spans="1:3" x14ac:dyDescent="0.25">
      <c r="A75" s="9" t="s">
        <v>74</v>
      </c>
      <c r="B75" s="12">
        <v>8689.0899398015808</v>
      </c>
      <c r="C75">
        <f>SAFADModel_final_000025[[#This Row],[Whole Building:Facility Total Electric Demand Power '[W'](Hourly) ]]/1000</f>
        <v>8.6890899398015815</v>
      </c>
    </row>
    <row r="76" spans="1:3" x14ac:dyDescent="0.25">
      <c r="A76" s="9" t="s">
        <v>75</v>
      </c>
      <c r="B76" s="12">
        <v>8656.5993282173076</v>
      </c>
      <c r="C76">
        <f>SAFADModel_final_000025[[#This Row],[Whole Building:Facility Total Electric Demand Power '[W'](Hourly) ]]/1000</f>
        <v>8.6565993282173075</v>
      </c>
    </row>
    <row r="77" spans="1:3" x14ac:dyDescent="0.25">
      <c r="A77" s="9" t="s">
        <v>76</v>
      </c>
      <c r="B77" s="12">
        <v>8622.4900316421863</v>
      </c>
      <c r="C77">
        <f>SAFADModel_final_000025[[#This Row],[Whole Building:Facility Total Electric Demand Power '[W'](Hourly) ]]/1000</f>
        <v>8.6224900316421866</v>
      </c>
    </row>
    <row r="78" spans="1:3" x14ac:dyDescent="0.25">
      <c r="A78" s="9" t="s">
        <v>77</v>
      </c>
      <c r="B78" s="12">
        <v>8596.4934540261875</v>
      </c>
      <c r="C78">
        <f>SAFADModel_final_000025[[#This Row],[Whole Building:Facility Total Electric Demand Power '[W'](Hourly) ]]/1000</f>
        <v>8.5964934540261879</v>
      </c>
    </row>
    <row r="79" spans="1:3" x14ac:dyDescent="0.25">
      <c r="A79" s="9" t="s">
        <v>78</v>
      </c>
      <c r="B79" s="12">
        <v>8587.3398196470243</v>
      </c>
      <c r="C79">
        <f>SAFADModel_final_000025[[#This Row],[Whole Building:Facility Total Electric Demand Power '[W'](Hourly) ]]/1000</f>
        <v>8.5873398196470241</v>
      </c>
    </row>
    <row r="80" spans="1:3" x14ac:dyDescent="0.25">
      <c r="A80" s="9" t="s">
        <v>79</v>
      </c>
      <c r="B80" s="12">
        <v>8662.6912196314097</v>
      </c>
      <c r="C80">
        <f>SAFADModel_final_000025[[#This Row],[Whole Building:Facility Total Electric Demand Power '[W'](Hourly) ]]/1000</f>
        <v>8.6626912196314105</v>
      </c>
    </row>
    <row r="81" spans="1:3" x14ac:dyDescent="0.25">
      <c r="A81" s="9" t="s">
        <v>80</v>
      </c>
      <c r="B81" s="12">
        <v>23972.209276869937</v>
      </c>
      <c r="C81">
        <f>SAFADModel_final_000025[[#This Row],[Whole Building:Facility Total Electric Demand Power '[W'](Hourly) ]]/1000</f>
        <v>23.972209276869936</v>
      </c>
    </row>
    <row r="82" spans="1:3" x14ac:dyDescent="0.25">
      <c r="A82" s="9" t="s">
        <v>81</v>
      </c>
      <c r="B82" s="12">
        <v>114493.53146507715</v>
      </c>
      <c r="C82">
        <f>SAFADModel_final_000025[[#This Row],[Whole Building:Facility Total Electric Demand Power '[W'](Hourly) ]]/1000</f>
        <v>114.49353146507714</v>
      </c>
    </row>
    <row r="83" spans="1:3" x14ac:dyDescent="0.25">
      <c r="A83" s="9" t="s">
        <v>82</v>
      </c>
      <c r="B83" s="12">
        <v>159272.29550696036</v>
      </c>
      <c r="C83">
        <f>SAFADModel_final_000025[[#This Row],[Whole Building:Facility Total Electric Demand Power '[W'](Hourly) ]]/1000</f>
        <v>159.27229550696038</v>
      </c>
    </row>
    <row r="84" spans="1:3" x14ac:dyDescent="0.25">
      <c r="A84" s="9" t="s">
        <v>83</v>
      </c>
      <c r="B84" s="12">
        <v>179914.58450930254</v>
      </c>
      <c r="C84">
        <f>SAFADModel_final_000025[[#This Row],[Whole Building:Facility Total Electric Demand Power '[W'](Hourly) ]]/1000</f>
        <v>179.91458450930253</v>
      </c>
    </row>
    <row r="85" spans="1:3" x14ac:dyDescent="0.25">
      <c r="A85" s="9" t="s">
        <v>84</v>
      </c>
      <c r="B85" s="12">
        <v>179073.44219751583</v>
      </c>
      <c r="C85">
        <f>SAFADModel_final_000025[[#This Row],[Whole Building:Facility Total Electric Demand Power '[W'](Hourly) ]]/1000</f>
        <v>179.07344219751585</v>
      </c>
    </row>
    <row r="86" spans="1:3" x14ac:dyDescent="0.25">
      <c r="A86" s="9" t="s">
        <v>85</v>
      </c>
      <c r="B86" s="12">
        <v>179836.29638540486</v>
      </c>
      <c r="C86">
        <f>SAFADModel_final_000025[[#This Row],[Whole Building:Facility Total Electric Demand Power '[W'](Hourly) ]]/1000</f>
        <v>179.83629638540486</v>
      </c>
    </row>
    <row r="87" spans="1:3" x14ac:dyDescent="0.25">
      <c r="A87" s="9" t="s">
        <v>86</v>
      </c>
      <c r="B87" s="12">
        <v>192286.87309758141</v>
      </c>
      <c r="C87">
        <f>SAFADModel_final_000025[[#This Row],[Whole Building:Facility Total Electric Demand Power '[W'](Hourly) ]]/1000</f>
        <v>192.28687309758141</v>
      </c>
    </row>
    <row r="88" spans="1:3" x14ac:dyDescent="0.25">
      <c r="A88" s="9" t="s">
        <v>87</v>
      </c>
      <c r="B88" s="12">
        <v>195717.26540204466</v>
      </c>
      <c r="C88">
        <f>SAFADModel_final_000025[[#This Row],[Whole Building:Facility Total Electric Demand Power '[W'](Hourly) ]]/1000</f>
        <v>195.71726540204466</v>
      </c>
    </row>
    <row r="89" spans="1:3" x14ac:dyDescent="0.25">
      <c r="A89" s="9" t="s">
        <v>88</v>
      </c>
      <c r="B89" s="12">
        <v>196719.3664798298</v>
      </c>
      <c r="C89">
        <f>SAFADModel_final_000025[[#This Row],[Whole Building:Facility Total Electric Demand Power '[W'](Hourly) ]]/1000</f>
        <v>196.7193664798298</v>
      </c>
    </row>
    <row r="90" spans="1:3" x14ac:dyDescent="0.25">
      <c r="A90" s="9" t="s">
        <v>89</v>
      </c>
      <c r="B90" s="12">
        <v>181420.92017889419</v>
      </c>
      <c r="C90">
        <f>SAFADModel_final_000025[[#This Row],[Whole Building:Facility Total Electric Demand Power '[W'](Hourly) ]]/1000</f>
        <v>181.42092017889419</v>
      </c>
    </row>
    <row r="91" spans="1:3" x14ac:dyDescent="0.25">
      <c r="A91" s="9" t="s">
        <v>90</v>
      </c>
      <c r="B91" s="12">
        <v>90850.27639273736</v>
      </c>
      <c r="C91">
        <f>SAFADModel_final_000025[[#This Row],[Whole Building:Facility Total Electric Demand Power '[W'](Hourly) ]]/1000</f>
        <v>90.850276392737356</v>
      </c>
    </row>
    <row r="92" spans="1:3" x14ac:dyDescent="0.25">
      <c r="A92" s="9" t="s">
        <v>91</v>
      </c>
      <c r="B92" s="12">
        <v>66155.133179709432</v>
      </c>
      <c r="C92">
        <f>SAFADModel_final_000025[[#This Row],[Whole Building:Facility Total Electric Demand Power '[W'](Hourly) ]]/1000</f>
        <v>66.155133179709438</v>
      </c>
    </row>
    <row r="93" spans="1:3" x14ac:dyDescent="0.25">
      <c r="A93" s="9" t="s">
        <v>92</v>
      </c>
      <c r="B93" s="12">
        <v>48169.133785078498</v>
      </c>
      <c r="C93">
        <f>SAFADModel_final_000025[[#This Row],[Whole Building:Facility Total Electric Demand Power '[W'](Hourly) ]]/1000</f>
        <v>48.1691337850785</v>
      </c>
    </row>
    <row r="94" spans="1:3" x14ac:dyDescent="0.25">
      <c r="A94" s="9" t="s">
        <v>93</v>
      </c>
      <c r="B94" s="12">
        <v>8848.5912676679345</v>
      </c>
      <c r="C94">
        <f>SAFADModel_final_000025[[#This Row],[Whole Building:Facility Total Electric Demand Power '[W'](Hourly) ]]/1000</f>
        <v>8.8485912676679348</v>
      </c>
    </row>
    <row r="95" spans="1:3" x14ac:dyDescent="0.25">
      <c r="A95" s="9" t="s">
        <v>94</v>
      </c>
      <c r="B95" s="12">
        <v>8822.3821308692204</v>
      </c>
      <c r="C95">
        <f>SAFADModel_final_000025[[#This Row],[Whole Building:Facility Total Electric Demand Power '[W'](Hourly) ]]/1000</f>
        <v>8.8223821308692205</v>
      </c>
    </row>
    <row r="96" spans="1:3" x14ac:dyDescent="0.25">
      <c r="A96" s="9" t="s">
        <v>95</v>
      </c>
      <c r="B96" s="12">
        <v>8791.0073104602761</v>
      </c>
      <c r="C96">
        <f>SAFADModel_final_000025[[#This Row],[Whole Building:Facility Total Electric Demand Power '[W'](Hourly) ]]/1000</f>
        <v>8.7910073104602766</v>
      </c>
    </row>
    <row r="97" spans="1:3" x14ac:dyDescent="0.25">
      <c r="A97" s="9" t="s">
        <v>96</v>
      </c>
      <c r="B97" s="12">
        <v>8766.3380651200641</v>
      </c>
      <c r="C97">
        <f>SAFADModel_final_000025[[#This Row],[Whole Building:Facility Total Electric Demand Power '[W'](Hourly) ]]/1000</f>
        <v>8.7663380651200633</v>
      </c>
    </row>
    <row r="98" spans="1:3" x14ac:dyDescent="0.25">
      <c r="A98" s="9" t="s">
        <v>97</v>
      </c>
      <c r="B98" s="12">
        <v>8763.6037021596076</v>
      </c>
      <c r="C98">
        <f>SAFADModel_final_000025[[#This Row],[Whole Building:Facility Total Electric Demand Power '[W'](Hourly) ]]/1000</f>
        <v>8.7636037021596067</v>
      </c>
    </row>
    <row r="99" spans="1:3" x14ac:dyDescent="0.25">
      <c r="A99" s="9" t="s">
        <v>98</v>
      </c>
      <c r="B99" s="12">
        <v>8760.8811988072284</v>
      </c>
      <c r="C99">
        <f>SAFADModel_final_000025[[#This Row],[Whole Building:Facility Total Electric Demand Power '[W'](Hourly) ]]/1000</f>
        <v>8.7608811988072279</v>
      </c>
    </row>
    <row r="100" spans="1:3" x14ac:dyDescent="0.25">
      <c r="A100" s="9" t="s">
        <v>99</v>
      </c>
      <c r="B100" s="12">
        <v>8740.8351314975353</v>
      </c>
      <c r="C100">
        <f>SAFADModel_final_000025[[#This Row],[Whole Building:Facility Total Electric Demand Power '[W'](Hourly) ]]/1000</f>
        <v>8.7408351314975352</v>
      </c>
    </row>
    <row r="101" spans="1:3" x14ac:dyDescent="0.25">
      <c r="A101" s="9" t="s">
        <v>100</v>
      </c>
      <c r="B101" s="12">
        <v>8690.8232492723819</v>
      </c>
      <c r="C101">
        <f>SAFADModel_final_000025[[#This Row],[Whole Building:Facility Total Electric Demand Power '[W'](Hourly) ]]/1000</f>
        <v>8.6908232492723823</v>
      </c>
    </row>
    <row r="102" spans="1:3" x14ac:dyDescent="0.25">
      <c r="A102" s="9" t="s">
        <v>101</v>
      </c>
      <c r="B102" s="12">
        <v>8634.2229757460318</v>
      </c>
      <c r="C102">
        <f>SAFADModel_final_000025[[#This Row],[Whole Building:Facility Total Electric Demand Power '[W'](Hourly) ]]/1000</f>
        <v>8.6342229757460309</v>
      </c>
    </row>
    <row r="103" spans="1:3" x14ac:dyDescent="0.25">
      <c r="A103" s="9" t="s">
        <v>102</v>
      </c>
      <c r="B103" s="12">
        <v>8612.1378441462875</v>
      </c>
      <c r="C103">
        <f>SAFADModel_final_000025[[#This Row],[Whole Building:Facility Total Electric Demand Power '[W'](Hourly) ]]/1000</f>
        <v>8.6121378441462877</v>
      </c>
    </row>
    <row r="104" spans="1:3" x14ac:dyDescent="0.25">
      <c r="A104" s="9" t="s">
        <v>103</v>
      </c>
      <c r="B104" s="12">
        <v>8655.9099794535923</v>
      </c>
      <c r="C104">
        <f>SAFADModel_final_000025[[#This Row],[Whole Building:Facility Total Electric Demand Power '[W'](Hourly) ]]/1000</f>
        <v>8.6559099794535932</v>
      </c>
    </row>
    <row r="105" spans="1:3" x14ac:dyDescent="0.25">
      <c r="A105" s="9" t="s">
        <v>104</v>
      </c>
      <c r="B105" s="12">
        <v>29672.398738993699</v>
      </c>
      <c r="C105">
        <f>SAFADModel_final_000025[[#This Row],[Whole Building:Facility Total Electric Demand Power '[W'](Hourly) ]]/1000</f>
        <v>29.672398738993699</v>
      </c>
    </row>
    <row r="106" spans="1:3" x14ac:dyDescent="0.25">
      <c r="A106" s="9" t="s">
        <v>105</v>
      </c>
      <c r="B106" s="12">
        <v>81354.264089430639</v>
      </c>
      <c r="C106">
        <f>SAFADModel_final_000025[[#This Row],[Whole Building:Facility Total Electric Demand Power '[W'](Hourly) ]]/1000</f>
        <v>81.354264089430643</v>
      </c>
    </row>
    <row r="107" spans="1:3" x14ac:dyDescent="0.25">
      <c r="A107" s="9" t="s">
        <v>106</v>
      </c>
      <c r="B107" s="12">
        <v>161654.61900462428</v>
      </c>
      <c r="C107">
        <f>SAFADModel_final_000025[[#This Row],[Whole Building:Facility Total Electric Demand Power '[W'](Hourly) ]]/1000</f>
        <v>161.65461900462429</v>
      </c>
    </row>
    <row r="108" spans="1:3" x14ac:dyDescent="0.25">
      <c r="A108" s="9" t="s">
        <v>107</v>
      </c>
      <c r="B108" s="12">
        <v>164446.48601677283</v>
      </c>
      <c r="C108">
        <f>SAFADModel_final_000025[[#This Row],[Whole Building:Facility Total Electric Demand Power '[W'](Hourly) ]]/1000</f>
        <v>164.44648601677284</v>
      </c>
    </row>
    <row r="109" spans="1:3" x14ac:dyDescent="0.25">
      <c r="A109" s="9" t="s">
        <v>108</v>
      </c>
      <c r="B109" s="12">
        <v>169419.00791581126</v>
      </c>
      <c r="C109">
        <f>SAFADModel_final_000025[[#This Row],[Whole Building:Facility Total Electric Demand Power '[W'](Hourly) ]]/1000</f>
        <v>169.41900791581128</v>
      </c>
    </row>
    <row r="110" spans="1:3" x14ac:dyDescent="0.25">
      <c r="A110" s="9" t="s">
        <v>109</v>
      </c>
      <c r="B110" s="12">
        <v>175758.39607469828</v>
      </c>
      <c r="C110">
        <f>SAFADModel_final_000025[[#This Row],[Whole Building:Facility Total Electric Demand Power '[W'](Hourly) ]]/1000</f>
        <v>175.75839607469828</v>
      </c>
    </row>
    <row r="111" spans="1:3" x14ac:dyDescent="0.25">
      <c r="A111" s="9" t="s">
        <v>110</v>
      </c>
      <c r="B111" s="12">
        <v>180895.6374248465</v>
      </c>
      <c r="C111">
        <f>SAFADModel_final_000025[[#This Row],[Whole Building:Facility Total Electric Demand Power '[W'](Hourly) ]]/1000</f>
        <v>180.89563742484651</v>
      </c>
    </row>
    <row r="112" spans="1:3" x14ac:dyDescent="0.25">
      <c r="A112" s="9" t="s">
        <v>111</v>
      </c>
      <c r="B112" s="12">
        <v>163021.70304596354</v>
      </c>
      <c r="C112">
        <f>SAFADModel_final_000025[[#This Row],[Whole Building:Facility Total Electric Demand Power '[W'](Hourly) ]]/1000</f>
        <v>163.02170304596353</v>
      </c>
    </row>
    <row r="113" spans="1:3" x14ac:dyDescent="0.25">
      <c r="A113" s="9" t="s">
        <v>112</v>
      </c>
      <c r="B113" s="12">
        <v>139279.02270299327</v>
      </c>
      <c r="C113">
        <f>SAFADModel_final_000025[[#This Row],[Whole Building:Facility Total Electric Demand Power '[W'](Hourly) ]]/1000</f>
        <v>139.27902270299327</v>
      </c>
    </row>
    <row r="114" spans="1:3" x14ac:dyDescent="0.25">
      <c r="A114" s="9" t="s">
        <v>113</v>
      </c>
      <c r="B114" s="12">
        <v>133165.03984587544</v>
      </c>
      <c r="C114">
        <f>SAFADModel_final_000025[[#This Row],[Whole Building:Facility Total Electric Demand Power '[W'](Hourly) ]]/1000</f>
        <v>133.16503984587544</v>
      </c>
    </row>
    <row r="115" spans="1:3" x14ac:dyDescent="0.25">
      <c r="A115" s="9" t="s">
        <v>114</v>
      </c>
      <c r="B115" s="12">
        <v>57687.327940876457</v>
      </c>
      <c r="C115">
        <f>SAFADModel_final_000025[[#This Row],[Whole Building:Facility Total Electric Demand Power '[W'](Hourly) ]]/1000</f>
        <v>57.687327940876457</v>
      </c>
    </row>
    <row r="116" spans="1:3" x14ac:dyDescent="0.25">
      <c r="A116" s="9" t="s">
        <v>115</v>
      </c>
      <c r="B116" s="12">
        <v>30802.445248341875</v>
      </c>
      <c r="C116">
        <f>SAFADModel_final_000025[[#This Row],[Whole Building:Facility Total Electric Demand Power '[W'](Hourly) ]]/1000</f>
        <v>30.802445248341876</v>
      </c>
    </row>
    <row r="117" spans="1:3" x14ac:dyDescent="0.25">
      <c r="A117" s="9" t="s">
        <v>116</v>
      </c>
      <c r="B117" s="12">
        <v>19508.408530178393</v>
      </c>
      <c r="C117">
        <f>SAFADModel_final_000025[[#This Row],[Whole Building:Facility Total Electric Demand Power '[W'](Hourly) ]]/1000</f>
        <v>19.508408530178393</v>
      </c>
    </row>
    <row r="118" spans="1:3" x14ac:dyDescent="0.25">
      <c r="A118" s="9" t="s">
        <v>117</v>
      </c>
      <c r="B118" s="12">
        <v>14157.048437475603</v>
      </c>
      <c r="C118">
        <f>SAFADModel_final_000025[[#This Row],[Whole Building:Facility Total Electric Demand Power '[W'](Hourly) ]]/1000</f>
        <v>14.157048437475604</v>
      </c>
    </row>
    <row r="119" spans="1:3" x14ac:dyDescent="0.25">
      <c r="A119" s="9" t="s">
        <v>118</v>
      </c>
      <c r="B119" s="12">
        <v>8823.2680892578501</v>
      </c>
      <c r="C119">
        <f>SAFADModel_final_000025[[#This Row],[Whole Building:Facility Total Electric Demand Power '[W'](Hourly) ]]/1000</f>
        <v>8.8232680892578497</v>
      </c>
    </row>
    <row r="120" spans="1:3" x14ac:dyDescent="0.25">
      <c r="A120" s="9" t="s">
        <v>119</v>
      </c>
      <c r="B120" s="12">
        <v>8795.4883532074819</v>
      </c>
      <c r="C120">
        <f>SAFADModel_final_000025[[#This Row],[Whole Building:Facility Total Electric Demand Power '[W'](Hourly) ]]/1000</f>
        <v>8.7954883532074817</v>
      </c>
    </row>
    <row r="121" spans="1:3" x14ac:dyDescent="0.25">
      <c r="A121" s="9" t="s">
        <v>120</v>
      </c>
      <c r="B121" s="12">
        <v>8773.8745712640557</v>
      </c>
      <c r="C121">
        <f>SAFADModel_final_000025[[#This Row],[Whole Building:Facility Total Electric Demand Power '[W'](Hourly) ]]/1000</f>
        <v>8.7738745712640558</v>
      </c>
    </row>
    <row r="122" spans="1:3" x14ac:dyDescent="0.25">
      <c r="A122" s="9" t="s">
        <v>533</v>
      </c>
      <c r="B122" s="12">
        <v>8763.2336102949175</v>
      </c>
      <c r="C122">
        <f>SAFADModel_final_000025[[#This Row],[Whole Building:Facility Total Electric Demand Power '[W'](Hourly) ]]/1000</f>
        <v>8.7632336102949182</v>
      </c>
    </row>
    <row r="123" spans="1:3" x14ac:dyDescent="0.25">
      <c r="A123" s="9" t="s">
        <v>534</v>
      </c>
      <c r="B123" s="12">
        <v>8756.7680150268952</v>
      </c>
      <c r="C123">
        <f>SAFADModel_final_000025[[#This Row],[Whole Building:Facility Total Electric Demand Power '[W'](Hourly) ]]/1000</f>
        <v>8.7567680150268945</v>
      </c>
    </row>
    <row r="124" spans="1:3" x14ac:dyDescent="0.25">
      <c r="A124" s="9" t="s">
        <v>535</v>
      </c>
      <c r="B124" s="12">
        <v>8731.6940647732681</v>
      </c>
      <c r="C124">
        <f>SAFADModel_final_000025[[#This Row],[Whole Building:Facility Total Electric Demand Power '[W'](Hourly) ]]/1000</f>
        <v>8.7316940647732686</v>
      </c>
    </row>
    <row r="125" spans="1:3" x14ac:dyDescent="0.25">
      <c r="A125" s="9" t="s">
        <v>536</v>
      </c>
      <c r="B125" s="12">
        <v>8671.9143350865052</v>
      </c>
      <c r="C125">
        <f>SAFADModel_final_000025[[#This Row],[Whole Building:Facility Total Electric Demand Power '[W'](Hourly) ]]/1000</f>
        <v>8.6719143350865053</v>
      </c>
    </row>
    <row r="126" spans="1:3" x14ac:dyDescent="0.25">
      <c r="A126" s="9" t="s">
        <v>537</v>
      </c>
      <c r="B126" s="12">
        <v>8594.1425390786735</v>
      </c>
      <c r="C126">
        <f>SAFADModel_final_000025[[#This Row],[Whole Building:Facility Total Electric Demand Power '[W'](Hourly) ]]/1000</f>
        <v>8.594142539078673</v>
      </c>
    </row>
    <row r="127" spans="1:3" x14ac:dyDescent="0.25">
      <c r="A127" s="9" t="s">
        <v>538</v>
      </c>
      <c r="B127" s="12">
        <v>8549.3523947090307</v>
      </c>
      <c r="C127">
        <f>SAFADModel_final_000025[[#This Row],[Whole Building:Facility Total Electric Demand Power '[W'](Hourly) ]]/1000</f>
        <v>8.5493523947090306</v>
      </c>
    </row>
    <row r="128" spans="1:3" x14ac:dyDescent="0.25">
      <c r="A128" s="9" t="s">
        <v>539</v>
      </c>
      <c r="B128" s="12">
        <v>8553.1858223142463</v>
      </c>
      <c r="C128">
        <f>SAFADModel_final_000025[[#This Row],[Whole Building:Facility Total Electric Demand Power '[W'](Hourly) ]]/1000</f>
        <v>8.5531858223142461</v>
      </c>
    </row>
    <row r="129" spans="1:3" x14ac:dyDescent="0.25">
      <c r="A129" s="9" t="s">
        <v>540</v>
      </c>
      <c r="B129" s="12">
        <v>8585.8525860932186</v>
      </c>
      <c r="C129">
        <f>SAFADModel_final_000025[[#This Row],[Whole Building:Facility Total Electric Demand Power '[W'](Hourly) ]]/1000</f>
        <v>8.5858525860932193</v>
      </c>
    </row>
    <row r="130" spans="1:3" x14ac:dyDescent="0.25">
      <c r="A130" s="9" t="s">
        <v>541</v>
      </c>
      <c r="B130" s="12">
        <v>33576.423833901892</v>
      </c>
      <c r="C130">
        <f>SAFADModel_final_000025[[#This Row],[Whole Building:Facility Total Electric Demand Power '[W'](Hourly) ]]/1000</f>
        <v>33.576423833901892</v>
      </c>
    </row>
    <row r="131" spans="1:3" x14ac:dyDescent="0.25">
      <c r="A131" s="9" t="s">
        <v>542</v>
      </c>
      <c r="B131" s="12">
        <v>45961.268259865406</v>
      </c>
      <c r="C131">
        <f>SAFADModel_final_000025[[#This Row],[Whole Building:Facility Total Electric Demand Power '[W'](Hourly) ]]/1000</f>
        <v>45.961268259865406</v>
      </c>
    </row>
    <row r="132" spans="1:3" x14ac:dyDescent="0.25">
      <c r="A132" s="9" t="s">
        <v>543</v>
      </c>
      <c r="B132" s="12">
        <v>54688.254838571731</v>
      </c>
      <c r="C132">
        <f>SAFADModel_final_000025[[#This Row],[Whole Building:Facility Total Electric Demand Power '[W'](Hourly) ]]/1000</f>
        <v>54.68825483857173</v>
      </c>
    </row>
    <row r="133" spans="1:3" x14ac:dyDescent="0.25">
      <c r="A133" s="9" t="s">
        <v>544</v>
      </c>
      <c r="B133" s="12">
        <v>47964.643406873802</v>
      </c>
      <c r="C133">
        <f>SAFADModel_final_000025[[#This Row],[Whole Building:Facility Total Electric Demand Power '[W'](Hourly) ]]/1000</f>
        <v>47.964643406873805</v>
      </c>
    </row>
    <row r="134" spans="1:3" x14ac:dyDescent="0.25">
      <c r="A134" s="9" t="s">
        <v>545</v>
      </c>
      <c r="B134" s="12">
        <v>58659.481837101026</v>
      </c>
      <c r="C134">
        <f>SAFADModel_final_000025[[#This Row],[Whole Building:Facility Total Electric Demand Power '[W'](Hourly) ]]/1000</f>
        <v>58.659481837101026</v>
      </c>
    </row>
    <row r="135" spans="1:3" x14ac:dyDescent="0.25">
      <c r="A135" s="9" t="s">
        <v>546</v>
      </c>
      <c r="B135" s="12">
        <v>53630.796256361245</v>
      </c>
      <c r="C135">
        <f>SAFADModel_final_000025[[#This Row],[Whole Building:Facility Total Electric Demand Power '[W'](Hourly) ]]/1000</f>
        <v>53.630796256361243</v>
      </c>
    </row>
    <row r="136" spans="1:3" x14ac:dyDescent="0.25">
      <c r="A136" s="9" t="s">
        <v>547</v>
      </c>
      <c r="B136" s="12">
        <v>55985.313996351993</v>
      </c>
      <c r="C136">
        <f>SAFADModel_final_000025[[#This Row],[Whole Building:Facility Total Electric Demand Power '[W'](Hourly) ]]/1000</f>
        <v>55.985313996351991</v>
      </c>
    </row>
    <row r="137" spans="1:3" x14ac:dyDescent="0.25">
      <c r="A137" s="9" t="s">
        <v>548</v>
      </c>
      <c r="B137" s="12">
        <v>49996.882825727029</v>
      </c>
      <c r="C137">
        <f>SAFADModel_final_000025[[#This Row],[Whole Building:Facility Total Electric Demand Power '[W'](Hourly) ]]/1000</f>
        <v>49.996882825727027</v>
      </c>
    </row>
    <row r="138" spans="1:3" x14ac:dyDescent="0.25">
      <c r="A138" s="9" t="s">
        <v>549</v>
      </c>
      <c r="B138" s="12">
        <v>40187.359394401654</v>
      </c>
      <c r="C138">
        <f>SAFADModel_final_000025[[#This Row],[Whole Building:Facility Total Electric Demand Power '[W'](Hourly) ]]/1000</f>
        <v>40.187359394401653</v>
      </c>
    </row>
    <row r="139" spans="1:3" x14ac:dyDescent="0.25">
      <c r="A139" s="9" t="s">
        <v>550</v>
      </c>
      <c r="B139" s="12">
        <v>37850.168712816805</v>
      </c>
      <c r="C139">
        <f>SAFADModel_final_000025[[#This Row],[Whole Building:Facility Total Electric Demand Power '[W'](Hourly) ]]/1000</f>
        <v>37.850168712816803</v>
      </c>
    </row>
    <row r="140" spans="1:3" x14ac:dyDescent="0.25">
      <c r="A140" s="9" t="s">
        <v>551</v>
      </c>
      <c r="B140" s="12">
        <v>30727.538213540367</v>
      </c>
      <c r="C140">
        <f>SAFADModel_final_000025[[#This Row],[Whole Building:Facility Total Electric Demand Power '[W'](Hourly) ]]/1000</f>
        <v>30.727538213540367</v>
      </c>
    </row>
    <row r="141" spans="1:3" x14ac:dyDescent="0.25">
      <c r="A141" s="9" t="s">
        <v>552</v>
      </c>
      <c r="B141" s="12">
        <v>12733.511486167239</v>
      </c>
      <c r="C141">
        <f>SAFADModel_final_000025[[#This Row],[Whole Building:Facility Total Electric Demand Power '[W'](Hourly) ]]/1000</f>
        <v>12.73351148616724</v>
      </c>
    </row>
    <row r="142" spans="1:3" x14ac:dyDescent="0.25">
      <c r="A142" s="9" t="s">
        <v>553</v>
      </c>
      <c r="B142" s="12">
        <v>12133.715045281242</v>
      </c>
      <c r="C142">
        <f>SAFADModel_final_000025[[#This Row],[Whole Building:Facility Total Electric Demand Power '[W'](Hourly) ]]/1000</f>
        <v>12.133715045281242</v>
      </c>
    </row>
    <row r="143" spans="1:3" x14ac:dyDescent="0.25">
      <c r="A143" s="9" t="s">
        <v>554</v>
      </c>
      <c r="B143" s="12">
        <v>8830.9716925709763</v>
      </c>
      <c r="C143">
        <f>SAFADModel_final_000025[[#This Row],[Whole Building:Facility Total Electric Demand Power '[W'](Hourly) ]]/1000</f>
        <v>8.8309716925709765</v>
      </c>
    </row>
    <row r="144" spans="1:3" x14ac:dyDescent="0.25">
      <c r="A144" s="9" t="s">
        <v>555</v>
      </c>
      <c r="B144" s="12">
        <v>8735.3605712249791</v>
      </c>
      <c r="C144">
        <f>SAFADModel_final_000025[[#This Row],[Whole Building:Facility Total Electric Demand Power '[W'](Hourly) ]]/1000</f>
        <v>8.7353605712249784</v>
      </c>
    </row>
    <row r="145" spans="1:3" x14ac:dyDescent="0.25">
      <c r="A145" s="9" t="s">
        <v>556</v>
      </c>
      <c r="B145" s="12">
        <v>8705.0741114013599</v>
      </c>
      <c r="C145">
        <f>SAFADModel_final_000025[[#This Row],[Whole Building:Facility Total Electric Demand Power '[W'](Hourly) ]]/1000</f>
        <v>8.7050741114013608</v>
      </c>
    </row>
    <row r="146" spans="1:3" x14ac:dyDescent="0.25">
      <c r="A146" s="9" t="s">
        <v>557</v>
      </c>
      <c r="B146" s="12">
        <v>8688.5193797926713</v>
      </c>
      <c r="C146">
        <f>SAFADModel_final_000025[[#This Row],[Whole Building:Facility Total Electric Demand Power '[W'](Hourly) ]]/1000</f>
        <v>8.6885193797926714</v>
      </c>
    </row>
    <row r="147" spans="1:3" x14ac:dyDescent="0.25">
      <c r="A147" s="9" t="s">
        <v>558</v>
      </c>
      <c r="B147" s="12">
        <v>8673.3460972909434</v>
      </c>
      <c r="C147">
        <f>SAFADModel_final_000025[[#This Row],[Whole Building:Facility Total Electric Demand Power '[W'](Hourly) ]]/1000</f>
        <v>8.6733460972909437</v>
      </c>
    </row>
    <row r="148" spans="1:3" x14ac:dyDescent="0.25">
      <c r="A148" s="9" t="s">
        <v>559</v>
      </c>
      <c r="B148" s="12">
        <v>8664.6419319858196</v>
      </c>
      <c r="C148">
        <f>SAFADModel_final_000025[[#This Row],[Whole Building:Facility Total Electric Demand Power '[W'](Hourly) ]]/1000</f>
        <v>8.6646419319858197</v>
      </c>
    </row>
    <row r="149" spans="1:3" x14ac:dyDescent="0.25">
      <c r="A149" s="9" t="s">
        <v>560</v>
      </c>
      <c r="B149" s="12">
        <v>8659.7544315765936</v>
      </c>
      <c r="C149">
        <f>SAFADModel_final_000025[[#This Row],[Whole Building:Facility Total Electric Demand Power '[W'](Hourly) ]]/1000</f>
        <v>8.6597544315765944</v>
      </c>
    </row>
    <row r="150" spans="1:3" x14ac:dyDescent="0.25">
      <c r="A150" s="9" t="s">
        <v>561</v>
      </c>
      <c r="B150" s="12">
        <v>8648.7140285981804</v>
      </c>
      <c r="C150">
        <f>SAFADModel_final_000025[[#This Row],[Whole Building:Facility Total Electric Demand Power '[W'](Hourly) ]]/1000</f>
        <v>8.6487140285981798</v>
      </c>
    </row>
    <row r="151" spans="1:3" x14ac:dyDescent="0.25">
      <c r="A151" s="9" t="s">
        <v>562</v>
      </c>
      <c r="B151" s="12">
        <v>8680.2113161799916</v>
      </c>
      <c r="C151">
        <f>SAFADModel_final_000025[[#This Row],[Whole Building:Facility Total Electric Demand Power '[W'](Hourly) ]]/1000</f>
        <v>8.6802113161799923</v>
      </c>
    </row>
    <row r="152" spans="1:3" x14ac:dyDescent="0.25">
      <c r="A152" s="9" t="s">
        <v>563</v>
      </c>
      <c r="B152" s="12">
        <v>8775.4232891161955</v>
      </c>
      <c r="C152">
        <f>SAFADModel_final_000025[[#This Row],[Whole Building:Facility Total Electric Demand Power '[W'](Hourly) ]]/1000</f>
        <v>8.7754232891161958</v>
      </c>
    </row>
    <row r="153" spans="1:3" x14ac:dyDescent="0.25">
      <c r="A153" s="9" t="s">
        <v>564</v>
      </c>
      <c r="B153" s="12">
        <v>8881.4212318453119</v>
      </c>
      <c r="C153">
        <f>SAFADModel_final_000025[[#This Row],[Whole Building:Facility Total Electric Demand Power '[W'](Hourly) ]]/1000</f>
        <v>8.8814212318453123</v>
      </c>
    </row>
    <row r="154" spans="1:3" x14ac:dyDescent="0.25">
      <c r="A154" s="9" t="s">
        <v>565</v>
      </c>
      <c r="B154" s="12">
        <v>8956.8041815391389</v>
      </c>
      <c r="C154">
        <f>SAFADModel_final_000025[[#This Row],[Whole Building:Facility Total Electric Demand Power '[W'](Hourly) ]]/1000</f>
        <v>8.9568041815391393</v>
      </c>
    </row>
    <row r="155" spans="1:3" x14ac:dyDescent="0.25">
      <c r="A155" s="9" t="s">
        <v>566</v>
      </c>
      <c r="B155" s="12">
        <v>8989.4376081945429</v>
      </c>
      <c r="C155">
        <f>SAFADModel_final_000025[[#This Row],[Whole Building:Facility Total Electric Demand Power '[W'](Hourly) ]]/1000</f>
        <v>8.9894376081945424</v>
      </c>
    </row>
    <row r="156" spans="1:3" x14ac:dyDescent="0.25">
      <c r="A156" s="9" t="s">
        <v>567</v>
      </c>
      <c r="B156" s="12">
        <v>9009.3590699545293</v>
      </c>
      <c r="C156">
        <f>SAFADModel_final_000025[[#This Row],[Whole Building:Facility Total Electric Demand Power '[W'](Hourly) ]]/1000</f>
        <v>9.0093590699545292</v>
      </c>
    </row>
    <row r="157" spans="1:3" x14ac:dyDescent="0.25">
      <c r="A157" s="9" t="s">
        <v>568</v>
      </c>
      <c r="B157" s="12">
        <v>9018.7053132123674</v>
      </c>
      <c r="C157">
        <f>SAFADModel_final_000025[[#This Row],[Whole Building:Facility Total Electric Demand Power '[W'](Hourly) ]]/1000</f>
        <v>9.0187053132123669</v>
      </c>
    </row>
    <row r="158" spans="1:3" x14ac:dyDescent="0.25">
      <c r="A158" s="9" t="s">
        <v>569</v>
      </c>
      <c r="B158" s="12">
        <v>9028.2092419047876</v>
      </c>
      <c r="C158">
        <f>SAFADModel_final_000025[[#This Row],[Whole Building:Facility Total Electric Demand Power '[W'](Hourly) ]]/1000</f>
        <v>9.0282092419047881</v>
      </c>
    </row>
    <row r="159" spans="1:3" x14ac:dyDescent="0.25">
      <c r="A159" s="9" t="s">
        <v>570</v>
      </c>
      <c r="B159" s="12">
        <v>9042.2431601796579</v>
      </c>
      <c r="C159">
        <f>SAFADModel_final_000025[[#This Row],[Whole Building:Facility Total Electric Demand Power '[W'](Hourly) ]]/1000</f>
        <v>9.0422431601796571</v>
      </c>
    </row>
    <row r="160" spans="1:3" x14ac:dyDescent="0.25">
      <c r="A160" s="9" t="s">
        <v>571</v>
      </c>
      <c r="B160" s="12">
        <v>9062.6868780363639</v>
      </c>
      <c r="C160">
        <f>SAFADModel_final_000025[[#This Row],[Whole Building:Facility Total Electric Demand Power '[W'](Hourly) ]]/1000</f>
        <v>9.062686878036363</v>
      </c>
    </row>
    <row r="161" spans="1:3" x14ac:dyDescent="0.25">
      <c r="A161" s="9" t="s">
        <v>572</v>
      </c>
      <c r="B161" s="12">
        <v>9078.6992730765705</v>
      </c>
      <c r="C161">
        <f>SAFADModel_final_000025[[#This Row],[Whole Building:Facility Total Electric Demand Power '[W'](Hourly) ]]/1000</f>
        <v>9.0786992730765697</v>
      </c>
    </row>
    <row r="162" spans="1:3" x14ac:dyDescent="0.25">
      <c r="A162" s="9" t="s">
        <v>573</v>
      </c>
      <c r="B162" s="12">
        <v>9074.055849267359</v>
      </c>
      <c r="C162">
        <f>SAFADModel_final_000025[[#This Row],[Whole Building:Facility Total Electric Demand Power '[W'](Hourly) ]]/1000</f>
        <v>9.0740558492673582</v>
      </c>
    </row>
    <row r="163" spans="1:3" x14ac:dyDescent="0.25">
      <c r="A163" s="9" t="s">
        <v>574</v>
      </c>
      <c r="B163" s="12">
        <v>9052.8345122620376</v>
      </c>
      <c r="C163">
        <f>SAFADModel_final_000025[[#This Row],[Whole Building:Facility Total Electric Demand Power '[W'](Hourly) ]]/1000</f>
        <v>9.0528345122620379</v>
      </c>
    </row>
    <row r="164" spans="1:3" x14ac:dyDescent="0.25">
      <c r="A164" s="9" t="s">
        <v>575</v>
      </c>
      <c r="B164" s="12">
        <v>9031.0120029178706</v>
      </c>
      <c r="C164">
        <f>SAFADModel_final_000025[[#This Row],[Whole Building:Facility Total Electric Demand Power '[W'](Hourly) ]]/1000</f>
        <v>9.0310120029178709</v>
      </c>
    </row>
    <row r="165" spans="1:3" x14ac:dyDescent="0.25">
      <c r="A165" s="9" t="s">
        <v>576</v>
      </c>
      <c r="B165" s="12">
        <v>9012.1042809413775</v>
      </c>
      <c r="C165">
        <f>SAFADModel_final_000025[[#This Row],[Whole Building:Facility Total Electric Demand Power '[W'](Hourly) ]]/1000</f>
        <v>9.0121042809413776</v>
      </c>
    </row>
    <row r="166" spans="1:3" x14ac:dyDescent="0.25">
      <c r="A166" s="9" t="s">
        <v>577</v>
      </c>
      <c r="B166" s="12">
        <v>8994.0233083246912</v>
      </c>
      <c r="C166">
        <f>SAFADModel_final_000025[[#This Row],[Whole Building:Facility Total Electric Demand Power '[W'](Hourly) ]]/1000</f>
        <v>8.9940233083246905</v>
      </c>
    </row>
    <row r="167" spans="1:3" x14ac:dyDescent="0.25">
      <c r="A167" s="9" t="s">
        <v>578</v>
      </c>
      <c r="B167" s="12">
        <v>8961.9746244431008</v>
      </c>
      <c r="C167">
        <f>SAFADModel_final_000025[[#This Row],[Whole Building:Facility Total Electric Demand Power '[W'](Hourly) ]]/1000</f>
        <v>8.9619746244431013</v>
      </c>
    </row>
    <row r="168" spans="1:3" x14ac:dyDescent="0.25">
      <c r="A168" s="9" t="s">
        <v>579</v>
      </c>
      <c r="B168" s="12">
        <v>8922.2290120695616</v>
      </c>
      <c r="C168">
        <f>SAFADModel_final_000025[[#This Row],[Whole Building:Facility Total Electric Demand Power '[W'](Hourly) ]]/1000</f>
        <v>8.9222290120695611</v>
      </c>
    </row>
    <row r="169" spans="1:3" x14ac:dyDescent="0.25">
      <c r="A169" s="9" t="s">
        <v>580</v>
      </c>
      <c r="B169" s="12">
        <v>8886.7748586918715</v>
      </c>
      <c r="C169">
        <f>SAFADModel_final_000025[[#This Row],[Whole Building:Facility Total Electric Demand Power '[W'](Hourly) ]]/1000</f>
        <v>8.8867748586918722</v>
      </c>
    </row>
    <row r="170" spans="1:3" x14ac:dyDescent="0.25">
      <c r="A170" s="9" t="s">
        <v>121</v>
      </c>
      <c r="B170" s="12">
        <v>8870.3566151874948</v>
      </c>
      <c r="C170">
        <f>SAFADModel_final_000025[[#This Row],[Whole Building:Facility Total Electric Demand Power '[W'](Hourly) ]]/1000</f>
        <v>8.8703566151874949</v>
      </c>
    </row>
    <row r="171" spans="1:3" x14ac:dyDescent="0.25">
      <c r="A171" s="9" t="s">
        <v>122</v>
      </c>
      <c r="B171" s="12">
        <v>8851.9344084794338</v>
      </c>
      <c r="C171">
        <f>SAFADModel_final_000025[[#This Row],[Whole Building:Facility Total Electric Demand Power '[W'](Hourly) ]]/1000</f>
        <v>8.8519344084794334</v>
      </c>
    </row>
    <row r="172" spans="1:3" x14ac:dyDescent="0.25">
      <c r="A172" s="9" t="s">
        <v>123</v>
      </c>
      <c r="B172" s="12">
        <v>8819.0918110116254</v>
      </c>
      <c r="C172">
        <f>SAFADModel_final_000025[[#This Row],[Whole Building:Facility Total Electric Demand Power '[W'](Hourly) ]]/1000</f>
        <v>8.8190918110116261</v>
      </c>
    </row>
    <row r="173" spans="1:3" x14ac:dyDescent="0.25">
      <c r="A173" s="9" t="s">
        <v>124</v>
      </c>
      <c r="B173" s="12">
        <v>8776.0820628697893</v>
      </c>
      <c r="C173">
        <f>SAFADModel_final_000025[[#This Row],[Whole Building:Facility Total Electric Demand Power '[W'](Hourly) ]]/1000</f>
        <v>8.77608206286979</v>
      </c>
    </row>
    <row r="174" spans="1:3" x14ac:dyDescent="0.25">
      <c r="A174" s="9" t="s">
        <v>125</v>
      </c>
      <c r="B174" s="12">
        <v>8726.2794516417543</v>
      </c>
      <c r="C174">
        <f>SAFADModel_final_000025[[#This Row],[Whole Building:Facility Total Electric Demand Power '[W'](Hourly) ]]/1000</f>
        <v>8.726279451641755</v>
      </c>
    </row>
    <row r="175" spans="1:3" x14ac:dyDescent="0.25">
      <c r="A175" s="9" t="s">
        <v>126</v>
      </c>
      <c r="B175" s="12">
        <v>8714.0726329669214</v>
      </c>
      <c r="C175">
        <f>SAFADModel_final_000025[[#This Row],[Whole Building:Facility Total Electric Demand Power '[W'](Hourly) ]]/1000</f>
        <v>8.7140726329669214</v>
      </c>
    </row>
    <row r="176" spans="1:3" x14ac:dyDescent="0.25">
      <c r="A176" s="9" t="s">
        <v>127</v>
      </c>
      <c r="B176" s="12">
        <v>8759.5097298452365</v>
      </c>
      <c r="C176">
        <f>SAFADModel_final_000025[[#This Row],[Whole Building:Facility Total Electric Demand Power '[W'](Hourly) ]]/1000</f>
        <v>8.7595097298452362</v>
      </c>
    </row>
    <row r="177" spans="1:3" x14ac:dyDescent="0.25">
      <c r="A177" s="9" t="s">
        <v>128</v>
      </c>
      <c r="B177" s="12">
        <v>31549.919900182969</v>
      </c>
      <c r="C177">
        <f>SAFADModel_final_000025[[#This Row],[Whole Building:Facility Total Electric Demand Power '[W'](Hourly) ]]/1000</f>
        <v>31.549919900182971</v>
      </c>
    </row>
    <row r="178" spans="1:3" x14ac:dyDescent="0.25">
      <c r="A178" s="9" t="s">
        <v>129</v>
      </c>
      <c r="B178" s="12">
        <v>63073.106753567416</v>
      </c>
      <c r="C178">
        <f>SAFADModel_final_000025[[#This Row],[Whole Building:Facility Total Electric Demand Power '[W'](Hourly) ]]/1000</f>
        <v>63.073106753567416</v>
      </c>
    </row>
    <row r="179" spans="1:3" x14ac:dyDescent="0.25">
      <c r="A179" s="9" t="s">
        <v>130</v>
      </c>
      <c r="B179" s="12">
        <v>123127.39360125859</v>
      </c>
      <c r="C179">
        <f>SAFADModel_final_000025[[#This Row],[Whole Building:Facility Total Electric Demand Power '[W'](Hourly) ]]/1000</f>
        <v>123.12739360125859</v>
      </c>
    </row>
    <row r="180" spans="1:3" x14ac:dyDescent="0.25">
      <c r="A180" s="9" t="s">
        <v>131</v>
      </c>
      <c r="B180" s="12">
        <v>126915.97015809819</v>
      </c>
      <c r="C180">
        <f>SAFADModel_final_000025[[#This Row],[Whole Building:Facility Total Electric Demand Power '[W'](Hourly) ]]/1000</f>
        <v>126.91597015809819</v>
      </c>
    </row>
    <row r="181" spans="1:3" x14ac:dyDescent="0.25">
      <c r="A181" s="9" t="s">
        <v>132</v>
      </c>
      <c r="B181" s="12">
        <v>182223.95532601853</v>
      </c>
      <c r="C181">
        <f>SAFADModel_final_000025[[#This Row],[Whole Building:Facility Total Electric Demand Power '[W'](Hourly) ]]/1000</f>
        <v>182.22395532601854</v>
      </c>
    </row>
    <row r="182" spans="1:3" x14ac:dyDescent="0.25">
      <c r="A182" s="9" t="s">
        <v>133</v>
      </c>
      <c r="B182" s="12">
        <v>182047.76442898368</v>
      </c>
      <c r="C182">
        <f>SAFADModel_final_000025[[#This Row],[Whole Building:Facility Total Electric Demand Power '[W'](Hourly) ]]/1000</f>
        <v>182.04776442898367</v>
      </c>
    </row>
    <row r="183" spans="1:3" x14ac:dyDescent="0.25">
      <c r="A183" s="9" t="s">
        <v>134</v>
      </c>
      <c r="B183" s="12">
        <v>188519.52190252402</v>
      </c>
      <c r="C183">
        <f>SAFADModel_final_000025[[#This Row],[Whole Building:Facility Total Electric Demand Power '[W'](Hourly) ]]/1000</f>
        <v>188.51952190252402</v>
      </c>
    </row>
    <row r="184" spans="1:3" x14ac:dyDescent="0.25">
      <c r="A184" s="9" t="s">
        <v>135</v>
      </c>
      <c r="B184" s="12">
        <v>194283.91838666238</v>
      </c>
      <c r="C184">
        <f>SAFADModel_final_000025[[#This Row],[Whole Building:Facility Total Electric Demand Power '[W'](Hourly) ]]/1000</f>
        <v>194.28391838666238</v>
      </c>
    </row>
    <row r="185" spans="1:3" x14ac:dyDescent="0.25">
      <c r="A185" s="9" t="s">
        <v>136</v>
      </c>
      <c r="B185" s="12">
        <v>183499.73482275335</v>
      </c>
      <c r="C185">
        <f>SAFADModel_final_000025[[#This Row],[Whole Building:Facility Total Electric Demand Power '[W'](Hourly) ]]/1000</f>
        <v>183.49973482275334</v>
      </c>
    </row>
    <row r="186" spans="1:3" x14ac:dyDescent="0.25">
      <c r="A186" s="9" t="s">
        <v>137</v>
      </c>
      <c r="B186" s="12">
        <v>165573.57762936884</v>
      </c>
      <c r="C186">
        <f>SAFADModel_final_000025[[#This Row],[Whole Building:Facility Total Electric Demand Power '[W'](Hourly) ]]/1000</f>
        <v>165.57357762936883</v>
      </c>
    </row>
    <row r="187" spans="1:3" x14ac:dyDescent="0.25">
      <c r="A187" s="9" t="s">
        <v>138</v>
      </c>
      <c r="B187" s="12">
        <v>58206.750746345439</v>
      </c>
      <c r="C187">
        <f>SAFADModel_final_000025[[#This Row],[Whole Building:Facility Total Electric Demand Power '[W'](Hourly) ]]/1000</f>
        <v>58.206750746345442</v>
      </c>
    </row>
    <row r="188" spans="1:3" x14ac:dyDescent="0.25">
      <c r="A188" s="9" t="s">
        <v>139</v>
      </c>
      <c r="B188" s="12">
        <v>28719.07798981333</v>
      </c>
      <c r="C188">
        <f>SAFADModel_final_000025[[#This Row],[Whole Building:Facility Total Electric Demand Power '[W'](Hourly) ]]/1000</f>
        <v>28.719077989813329</v>
      </c>
    </row>
    <row r="189" spans="1:3" x14ac:dyDescent="0.25">
      <c r="A189" s="9" t="s">
        <v>140</v>
      </c>
      <c r="B189" s="12">
        <v>11995.73976911902</v>
      </c>
      <c r="C189">
        <f>SAFADModel_final_000025[[#This Row],[Whole Building:Facility Total Electric Demand Power '[W'](Hourly) ]]/1000</f>
        <v>11.99573976911902</v>
      </c>
    </row>
    <row r="190" spans="1:3" x14ac:dyDescent="0.25">
      <c r="A190" s="9" t="s">
        <v>141</v>
      </c>
      <c r="B190" s="12">
        <v>9276.5423709749339</v>
      </c>
      <c r="C190">
        <f>SAFADModel_final_000025[[#This Row],[Whole Building:Facility Total Electric Demand Power '[W'](Hourly) ]]/1000</f>
        <v>9.2765423709749335</v>
      </c>
    </row>
    <row r="191" spans="1:3" x14ac:dyDescent="0.25">
      <c r="A191" s="9" t="s">
        <v>142</v>
      </c>
      <c r="B191" s="12">
        <v>8867.270318678382</v>
      </c>
      <c r="C191">
        <f>SAFADModel_final_000025[[#This Row],[Whole Building:Facility Total Electric Demand Power '[W'](Hourly) ]]/1000</f>
        <v>8.8672703186783828</v>
      </c>
    </row>
    <row r="192" spans="1:3" x14ac:dyDescent="0.25">
      <c r="A192" s="9" t="s">
        <v>143</v>
      </c>
      <c r="B192" s="12">
        <v>8876.8485251144939</v>
      </c>
      <c r="C192">
        <f>SAFADModel_final_000025[[#This Row],[Whole Building:Facility Total Electric Demand Power '[W'](Hourly) ]]/1000</f>
        <v>8.8768485251144931</v>
      </c>
    </row>
    <row r="193" spans="1:3" x14ac:dyDescent="0.25">
      <c r="A193" s="9" t="s">
        <v>144</v>
      </c>
      <c r="B193" s="12">
        <v>8868.0991963899996</v>
      </c>
      <c r="C193">
        <f>SAFADModel_final_000025[[#This Row],[Whole Building:Facility Total Electric Demand Power '[W'](Hourly) ]]/1000</f>
        <v>8.8680991963900002</v>
      </c>
    </row>
    <row r="194" spans="1:3" x14ac:dyDescent="0.25">
      <c r="A194" s="9" t="s">
        <v>145</v>
      </c>
      <c r="B194" s="12">
        <v>8847.0607384199957</v>
      </c>
      <c r="C194">
        <f>SAFADModel_final_000025[[#This Row],[Whole Building:Facility Total Electric Demand Power '[W'](Hourly) ]]/1000</f>
        <v>8.8470607384199962</v>
      </c>
    </row>
    <row r="195" spans="1:3" x14ac:dyDescent="0.25">
      <c r="A195" s="9" t="s">
        <v>146</v>
      </c>
      <c r="B195" s="12">
        <v>8828.0132921100867</v>
      </c>
      <c r="C195">
        <f>SAFADModel_final_000025[[#This Row],[Whole Building:Facility Total Electric Demand Power '[W'](Hourly) ]]/1000</f>
        <v>8.8280132921100876</v>
      </c>
    </row>
    <row r="196" spans="1:3" x14ac:dyDescent="0.25">
      <c r="A196" s="9" t="s">
        <v>147</v>
      </c>
      <c r="B196" s="12">
        <v>8807.7785128177875</v>
      </c>
      <c r="C196">
        <f>SAFADModel_final_000025[[#This Row],[Whole Building:Facility Total Electric Demand Power '[W'](Hourly) ]]/1000</f>
        <v>8.8077785128177872</v>
      </c>
    </row>
    <row r="197" spans="1:3" x14ac:dyDescent="0.25">
      <c r="A197" s="9" t="s">
        <v>148</v>
      </c>
      <c r="B197" s="12">
        <v>8788.5175065722869</v>
      </c>
      <c r="C197">
        <f>SAFADModel_final_000025[[#This Row],[Whole Building:Facility Total Electric Demand Power '[W'](Hourly) ]]/1000</f>
        <v>8.7885175065722869</v>
      </c>
    </row>
    <row r="198" spans="1:3" x14ac:dyDescent="0.25">
      <c r="A198" s="9" t="s">
        <v>149</v>
      </c>
      <c r="B198" s="12">
        <v>8766.3194703207118</v>
      </c>
      <c r="C198">
        <f>SAFADModel_final_000025[[#This Row],[Whole Building:Facility Total Electric Demand Power '[W'](Hourly) ]]/1000</f>
        <v>8.7663194703207115</v>
      </c>
    </row>
    <row r="199" spans="1:3" x14ac:dyDescent="0.25">
      <c r="A199" s="9" t="s">
        <v>150</v>
      </c>
      <c r="B199" s="12">
        <v>8771.4042611441364</v>
      </c>
      <c r="C199">
        <f>SAFADModel_final_000025[[#This Row],[Whole Building:Facility Total Electric Demand Power '[W'](Hourly) ]]/1000</f>
        <v>8.7714042611441361</v>
      </c>
    </row>
    <row r="200" spans="1:3" x14ac:dyDescent="0.25">
      <c r="A200" s="9" t="s">
        <v>151</v>
      </c>
      <c r="B200" s="12">
        <v>8804.7993302582727</v>
      </c>
      <c r="C200">
        <f>SAFADModel_final_000025[[#This Row],[Whole Building:Facility Total Electric Demand Power '[W'](Hourly) ]]/1000</f>
        <v>8.8047993302582732</v>
      </c>
    </row>
    <row r="201" spans="1:3" x14ac:dyDescent="0.25">
      <c r="A201" s="9" t="s">
        <v>152</v>
      </c>
      <c r="B201" s="12">
        <v>8857.2808038976291</v>
      </c>
      <c r="C201">
        <f>SAFADModel_final_000025[[#This Row],[Whole Building:Facility Total Electric Demand Power '[W'](Hourly) ]]/1000</f>
        <v>8.8572808038976287</v>
      </c>
    </row>
    <row r="202" spans="1:3" x14ac:dyDescent="0.25">
      <c r="A202" s="9" t="s">
        <v>153</v>
      </c>
      <c r="B202" s="12">
        <v>8898.9248730310956</v>
      </c>
      <c r="C202">
        <f>SAFADModel_final_000025[[#This Row],[Whole Building:Facility Total Electric Demand Power '[W'](Hourly) ]]/1000</f>
        <v>8.8989248730310955</v>
      </c>
    </row>
    <row r="203" spans="1:3" x14ac:dyDescent="0.25">
      <c r="A203" s="9" t="s">
        <v>154</v>
      </c>
      <c r="B203" s="12">
        <v>8979.020653640775</v>
      </c>
      <c r="C203">
        <f>SAFADModel_final_000025[[#This Row],[Whole Building:Facility Total Electric Demand Power '[W'](Hourly) ]]/1000</f>
        <v>8.9790206536407755</v>
      </c>
    </row>
    <row r="204" spans="1:3" x14ac:dyDescent="0.25">
      <c r="A204" s="9" t="s">
        <v>155</v>
      </c>
      <c r="B204" s="12">
        <v>9050.3116783047717</v>
      </c>
      <c r="C204">
        <f>SAFADModel_final_000025[[#This Row],[Whole Building:Facility Total Electric Demand Power '[W'](Hourly) ]]/1000</f>
        <v>9.0503116783047712</v>
      </c>
    </row>
    <row r="205" spans="1:3" x14ac:dyDescent="0.25">
      <c r="A205" s="9" t="s">
        <v>156</v>
      </c>
      <c r="B205" s="12">
        <v>9074.9800736353063</v>
      </c>
      <c r="C205">
        <f>SAFADModel_final_000025[[#This Row],[Whole Building:Facility Total Electric Demand Power '[W'](Hourly) ]]/1000</f>
        <v>9.0749800736353059</v>
      </c>
    </row>
    <row r="206" spans="1:3" x14ac:dyDescent="0.25">
      <c r="A206" s="9" t="s">
        <v>157</v>
      </c>
      <c r="B206" s="12">
        <v>9079.1433425832347</v>
      </c>
      <c r="C206">
        <f>SAFADModel_final_000025[[#This Row],[Whole Building:Facility Total Electric Demand Power '[W'](Hourly) ]]/1000</f>
        <v>9.0791433425832349</v>
      </c>
    </row>
    <row r="207" spans="1:3" x14ac:dyDescent="0.25">
      <c r="A207" s="9" t="s">
        <v>158</v>
      </c>
      <c r="B207" s="12">
        <v>9068.2045833390348</v>
      </c>
      <c r="C207">
        <f>SAFADModel_final_000025[[#This Row],[Whole Building:Facility Total Electric Demand Power '[W'](Hourly) ]]/1000</f>
        <v>9.0682045833390355</v>
      </c>
    </row>
    <row r="208" spans="1:3" x14ac:dyDescent="0.25">
      <c r="A208" s="9" t="s">
        <v>159</v>
      </c>
      <c r="B208" s="12">
        <v>9054.9417095991321</v>
      </c>
      <c r="C208">
        <f>SAFADModel_final_000025[[#This Row],[Whole Building:Facility Total Electric Demand Power '[W'](Hourly) ]]/1000</f>
        <v>9.0549417095991327</v>
      </c>
    </row>
    <row r="209" spans="1:3" x14ac:dyDescent="0.25">
      <c r="A209" s="9" t="s">
        <v>160</v>
      </c>
      <c r="B209" s="12">
        <v>9037.3738210772972</v>
      </c>
      <c r="C209">
        <f>SAFADModel_final_000025[[#This Row],[Whole Building:Facility Total Electric Demand Power '[W'](Hourly) ]]/1000</f>
        <v>9.0373738210772974</v>
      </c>
    </row>
    <row r="210" spans="1:3" x14ac:dyDescent="0.25">
      <c r="A210" s="9" t="s">
        <v>161</v>
      </c>
      <c r="B210" s="12">
        <v>9013.5098736314903</v>
      </c>
      <c r="C210">
        <f>SAFADModel_final_000025[[#This Row],[Whole Building:Facility Total Electric Demand Power '[W'](Hourly) ]]/1000</f>
        <v>9.0135098736314898</v>
      </c>
    </row>
    <row r="211" spans="1:3" x14ac:dyDescent="0.25">
      <c r="A211" s="9" t="s">
        <v>162</v>
      </c>
      <c r="B211" s="12">
        <v>8988.7039188607505</v>
      </c>
      <c r="C211">
        <f>SAFADModel_final_000025[[#This Row],[Whole Building:Facility Total Electric Demand Power '[W'](Hourly) ]]/1000</f>
        <v>8.9887039188607503</v>
      </c>
    </row>
    <row r="212" spans="1:3" x14ac:dyDescent="0.25">
      <c r="A212" s="9" t="s">
        <v>163</v>
      </c>
      <c r="B212" s="12">
        <v>8959.685854065001</v>
      </c>
      <c r="C212">
        <f>SAFADModel_final_000025[[#This Row],[Whole Building:Facility Total Electric Demand Power '[W'](Hourly) ]]/1000</f>
        <v>8.9596858540650004</v>
      </c>
    </row>
    <row r="213" spans="1:3" x14ac:dyDescent="0.25">
      <c r="A213" s="9" t="s">
        <v>164</v>
      </c>
      <c r="B213" s="12">
        <v>8925.3496789304245</v>
      </c>
      <c r="C213">
        <f>SAFADModel_final_000025[[#This Row],[Whole Building:Facility Total Electric Demand Power '[W'](Hourly) ]]/1000</f>
        <v>8.9253496789304236</v>
      </c>
    </row>
    <row r="214" spans="1:3" x14ac:dyDescent="0.25">
      <c r="A214" s="9" t="s">
        <v>165</v>
      </c>
      <c r="B214" s="12">
        <v>8897.2414924956593</v>
      </c>
      <c r="C214">
        <f>SAFADModel_final_000025[[#This Row],[Whole Building:Facility Total Electric Demand Power '[W'](Hourly) ]]/1000</f>
        <v>8.8972414924956595</v>
      </c>
    </row>
    <row r="215" spans="1:3" x14ac:dyDescent="0.25">
      <c r="A215" s="9" t="s">
        <v>166</v>
      </c>
      <c r="B215" s="12">
        <v>8868.5745127801911</v>
      </c>
      <c r="C215">
        <f>SAFADModel_final_000025[[#This Row],[Whole Building:Facility Total Electric Demand Power '[W'](Hourly) ]]/1000</f>
        <v>8.8685745127801905</v>
      </c>
    </row>
    <row r="216" spans="1:3" x14ac:dyDescent="0.25">
      <c r="A216" s="9" t="s">
        <v>167</v>
      </c>
      <c r="B216" s="12">
        <v>8843.6132067648232</v>
      </c>
      <c r="C216">
        <f>SAFADModel_final_000025[[#This Row],[Whole Building:Facility Total Electric Demand Power '[W'](Hourly) ]]/1000</f>
        <v>8.8436132067648234</v>
      </c>
    </row>
    <row r="217" spans="1:3" x14ac:dyDescent="0.25">
      <c r="A217" s="9" t="s">
        <v>168</v>
      </c>
      <c r="B217" s="12">
        <v>8821.0785357120385</v>
      </c>
      <c r="C217">
        <f>SAFADModel_final_000025[[#This Row],[Whole Building:Facility Total Electric Demand Power '[W'](Hourly) ]]/1000</f>
        <v>8.8210785357120383</v>
      </c>
    </row>
    <row r="218" spans="1:3" x14ac:dyDescent="0.25">
      <c r="A218" s="9" t="s">
        <v>169</v>
      </c>
      <c r="B218" s="12">
        <v>8805.0178470558112</v>
      </c>
      <c r="C218">
        <f>SAFADModel_final_000025[[#This Row],[Whole Building:Facility Total Electric Demand Power '[W'](Hourly) ]]/1000</f>
        <v>8.8050178470558116</v>
      </c>
    </row>
    <row r="219" spans="1:3" x14ac:dyDescent="0.25">
      <c r="A219" s="9" t="s">
        <v>170</v>
      </c>
      <c r="B219" s="12">
        <v>8791.9085794102539</v>
      </c>
      <c r="C219">
        <f>SAFADModel_final_000025[[#This Row],[Whole Building:Facility Total Electric Demand Power '[W'](Hourly) ]]/1000</f>
        <v>8.7919085794102543</v>
      </c>
    </row>
    <row r="220" spans="1:3" x14ac:dyDescent="0.25">
      <c r="A220" s="9" t="s">
        <v>171</v>
      </c>
      <c r="B220" s="12">
        <v>8779.6275875199717</v>
      </c>
      <c r="C220">
        <f>SAFADModel_final_000025[[#This Row],[Whole Building:Facility Total Electric Demand Power '[W'](Hourly) ]]/1000</f>
        <v>8.7796275875199719</v>
      </c>
    </row>
    <row r="221" spans="1:3" x14ac:dyDescent="0.25">
      <c r="A221" s="9" t="s">
        <v>172</v>
      </c>
      <c r="B221" s="12">
        <v>8770.2104382849593</v>
      </c>
      <c r="C221">
        <f>SAFADModel_final_000025[[#This Row],[Whole Building:Facility Total Electric Demand Power '[W'](Hourly) ]]/1000</f>
        <v>8.7702104382849591</v>
      </c>
    </row>
    <row r="222" spans="1:3" x14ac:dyDescent="0.25">
      <c r="A222" s="9" t="s">
        <v>173</v>
      </c>
      <c r="B222" s="12">
        <v>8763.6231224154089</v>
      </c>
      <c r="C222">
        <f>SAFADModel_final_000025[[#This Row],[Whole Building:Facility Total Electric Demand Power '[W'](Hourly) ]]/1000</f>
        <v>8.7636231224154084</v>
      </c>
    </row>
    <row r="223" spans="1:3" x14ac:dyDescent="0.25">
      <c r="A223" s="9" t="s">
        <v>174</v>
      </c>
      <c r="B223" s="12">
        <v>8773.5094702901315</v>
      </c>
      <c r="C223">
        <f>SAFADModel_final_000025[[#This Row],[Whole Building:Facility Total Electric Demand Power '[W'](Hourly) ]]/1000</f>
        <v>8.7735094702901311</v>
      </c>
    </row>
    <row r="224" spans="1:3" x14ac:dyDescent="0.25">
      <c r="A224" s="9" t="s">
        <v>175</v>
      </c>
      <c r="B224" s="12">
        <v>8829.2162878378313</v>
      </c>
      <c r="C224">
        <f>SAFADModel_final_000025[[#This Row],[Whole Building:Facility Total Electric Demand Power '[W'](Hourly) ]]/1000</f>
        <v>8.8292162878378306</v>
      </c>
    </row>
    <row r="225" spans="1:3" x14ac:dyDescent="0.25">
      <c r="A225" s="9" t="s">
        <v>176</v>
      </c>
      <c r="B225" s="12">
        <v>26319.541345294347</v>
      </c>
      <c r="C225">
        <f>SAFADModel_final_000025[[#This Row],[Whole Building:Facility Total Electric Demand Power '[W'](Hourly) ]]/1000</f>
        <v>26.319541345294347</v>
      </c>
    </row>
    <row r="226" spans="1:3" x14ac:dyDescent="0.25">
      <c r="A226" s="9" t="s">
        <v>177</v>
      </c>
      <c r="B226" s="12">
        <v>89758.922727609708</v>
      </c>
      <c r="C226">
        <f>SAFADModel_final_000025[[#This Row],[Whole Building:Facility Total Electric Demand Power '[W'](Hourly) ]]/1000</f>
        <v>89.758922727609715</v>
      </c>
    </row>
    <row r="227" spans="1:3" x14ac:dyDescent="0.25">
      <c r="A227" s="9" t="s">
        <v>178</v>
      </c>
      <c r="B227" s="12">
        <v>137954.38065675015</v>
      </c>
      <c r="C227">
        <f>SAFADModel_final_000025[[#This Row],[Whole Building:Facility Total Electric Demand Power '[W'](Hourly) ]]/1000</f>
        <v>137.95438065675015</v>
      </c>
    </row>
    <row r="228" spans="1:3" x14ac:dyDescent="0.25">
      <c r="A228" s="9" t="s">
        <v>179</v>
      </c>
      <c r="B228" s="12">
        <v>166575.52459134712</v>
      </c>
      <c r="C228">
        <f>SAFADModel_final_000025[[#This Row],[Whole Building:Facility Total Electric Demand Power '[W'](Hourly) ]]/1000</f>
        <v>166.57552459134712</v>
      </c>
    </row>
    <row r="229" spans="1:3" x14ac:dyDescent="0.25">
      <c r="A229" s="9" t="s">
        <v>180</v>
      </c>
      <c r="B229" s="12">
        <v>197354.17351410436</v>
      </c>
      <c r="C229">
        <f>SAFADModel_final_000025[[#This Row],[Whole Building:Facility Total Electric Demand Power '[W'](Hourly) ]]/1000</f>
        <v>197.35417351410436</v>
      </c>
    </row>
    <row r="230" spans="1:3" x14ac:dyDescent="0.25">
      <c r="A230" s="9" t="s">
        <v>181</v>
      </c>
      <c r="B230" s="12">
        <v>196291.66750918725</v>
      </c>
      <c r="C230">
        <f>SAFADModel_final_000025[[#This Row],[Whole Building:Facility Total Electric Demand Power '[W'](Hourly) ]]/1000</f>
        <v>196.29166750918725</v>
      </c>
    </row>
    <row r="231" spans="1:3" x14ac:dyDescent="0.25">
      <c r="A231" s="9" t="s">
        <v>182</v>
      </c>
      <c r="B231" s="12">
        <v>188154.92724511007</v>
      </c>
      <c r="C231">
        <f>SAFADModel_final_000025[[#This Row],[Whole Building:Facility Total Electric Demand Power '[W'](Hourly) ]]/1000</f>
        <v>188.15492724511006</v>
      </c>
    </row>
    <row r="232" spans="1:3" x14ac:dyDescent="0.25">
      <c r="A232" s="9" t="s">
        <v>183</v>
      </c>
      <c r="B232" s="12">
        <v>193973.30649955804</v>
      </c>
      <c r="C232">
        <f>SAFADModel_final_000025[[#This Row],[Whole Building:Facility Total Electric Demand Power '[W'](Hourly) ]]/1000</f>
        <v>193.97330649955805</v>
      </c>
    </row>
    <row r="233" spans="1:3" x14ac:dyDescent="0.25">
      <c r="A233" s="9" t="s">
        <v>184</v>
      </c>
      <c r="B233" s="12">
        <v>166867.20858857321</v>
      </c>
      <c r="C233">
        <f>SAFADModel_final_000025[[#This Row],[Whole Building:Facility Total Electric Demand Power '[W'](Hourly) ]]/1000</f>
        <v>166.86720858857322</v>
      </c>
    </row>
    <row r="234" spans="1:3" x14ac:dyDescent="0.25">
      <c r="A234" s="9" t="s">
        <v>185</v>
      </c>
      <c r="B234" s="12">
        <v>81141.386433356631</v>
      </c>
      <c r="C234">
        <f>SAFADModel_final_000025[[#This Row],[Whole Building:Facility Total Electric Demand Power '[W'](Hourly) ]]/1000</f>
        <v>81.141386433356629</v>
      </c>
    </row>
    <row r="235" spans="1:3" x14ac:dyDescent="0.25">
      <c r="A235" s="9" t="s">
        <v>186</v>
      </c>
      <c r="B235" s="12">
        <v>53925.738129853649</v>
      </c>
      <c r="C235">
        <f>SAFADModel_final_000025[[#This Row],[Whole Building:Facility Total Electric Demand Power '[W'](Hourly) ]]/1000</f>
        <v>53.925738129853649</v>
      </c>
    </row>
    <row r="236" spans="1:3" x14ac:dyDescent="0.25">
      <c r="A236" s="9" t="s">
        <v>187</v>
      </c>
      <c r="B236" s="12">
        <v>23951.440830709402</v>
      </c>
      <c r="C236">
        <f>SAFADModel_final_000025[[#This Row],[Whole Building:Facility Total Electric Demand Power '[W'](Hourly) ]]/1000</f>
        <v>23.951440830709402</v>
      </c>
    </row>
    <row r="237" spans="1:3" x14ac:dyDescent="0.25">
      <c r="A237" s="9" t="s">
        <v>188</v>
      </c>
      <c r="B237" s="12">
        <v>9669.8051374310598</v>
      </c>
      <c r="C237">
        <f>SAFADModel_final_000025[[#This Row],[Whole Building:Facility Total Electric Demand Power '[W'](Hourly) ]]/1000</f>
        <v>9.6698051374310605</v>
      </c>
    </row>
    <row r="238" spans="1:3" x14ac:dyDescent="0.25">
      <c r="A238" s="9" t="s">
        <v>189</v>
      </c>
      <c r="B238" s="12">
        <v>9233.6301160851817</v>
      </c>
      <c r="C238">
        <f>SAFADModel_final_000025[[#This Row],[Whole Building:Facility Total Electric Demand Power '[W'](Hourly) ]]/1000</f>
        <v>9.2336301160851821</v>
      </c>
    </row>
    <row r="239" spans="1:3" x14ac:dyDescent="0.25">
      <c r="A239" s="9" t="s">
        <v>190</v>
      </c>
      <c r="B239" s="12">
        <v>8814.152036572219</v>
      </c>
      <c r="C239">
        <f>SAFADModel_final_000025[[#This Row],[Whole Building:Facility Total Electric Demand Power '[W'](Hourly) ]]/1000</f>
        <v>8.814152036572219</v>
      </c>
    </row>
    <row r="240" spans="1:3" x14ac:dyDescent="0.25">
      <c r="A240" s="9" t="s">
        <v>191</v>
      </c>
      <c r="B240" s="12">
        <v>8812.5828378178212</v>
      </c>
      <c r="C240">
        <f>SAFADModel_final_000025[[#This Row],[Whole Building:Facility Total Electric Demand Power '[W'](Hourly) ]]/1000</f>
        <v>8.8125828378178213</v>
      </c>
    </row>
    <row r="241" spans="1:3" x14ac:dyDescent="0.25">
      <c r="A241" s="9" t="s">
        <v>192</v>
      </c>
      <c r="B241" s="12">
        <v>8806.7905406784976</v>
      </c>
      <c r="C241">
        <f>SAFADModel_final_000025[[#This Row],[Whole Building:Facility Total Electric Demand Power '[W'](Hourly) ]]/1000</f>
        <v>8.806790540678497</v>
      </c>
    </row>
    <row r="242" spans="1:3" x14ac:dyDescent="0.25">
      <c r="A242" s="9" t="s">
        <v>193</v>
      </c>
      <c r="B242" s="12">
        <v>8797.9176856737522</v>
      </c>
      <c r="C242">
        <f>SAFADModel_final_000025[[#This Row],[Whole Building:Facility Total Electric Demand Power '[W'](Hourly) ]]/1000</f>
        <v>8.7979176856737524</v>
      </c>
    </row>
    <row r="243" spans="1:3" x14ac:dyDescent="0.25">
      <c r="A243" s="9" t="s">
        <v>194</v>
      </c>
      <c r="B243" s="12">
        <v>8795.9746624283234</v>
      </c>
      <c r="C243">
        <f>SAFADModel_final_000025[[#This Row],[Whole Building:Facility Total Electric Demand Power '[W'](Hourly) ]]/1000</f>
        <v>8.795974662428323</v>
      </c>
    </row>
    <row r="244" spans="1:3" x14ac:dyDescent="0.25">
      <c r="A244" s="9" t="s">
        <v>195</v>
      </c>
      <c r="B244" s="12">
        <v>8775.3268658593206</v>
      </c>
      <c r="C244">
        <f>SAFADModel_final_000025[[#This Row],[Whole Building:Facility Total Electric Demand Power '[W'](Hourly) ]]/1000</f>
        <v>8.77532686585932</v>
      </c>
    </row>
    <row r="245" spans="1:3" x14ac:dyDescent="0.25">
      <c r="A245" s="9" t="s">
        <v>196</v>
      </c>
      <c r="B245" s="12">
        <v>8726.5760689947874</v>
      </c>
      <c r="C245">
        <f>SAFADModel_final_000025[[#This Row],[Whole Building:Facility Total Electric Demand Power '[W'](Hourly) ]]/1000</f>
        <v>8.7265760689947882</v>
      </c>
    </row>
    <row r="246" spans="1:3" x14ac:dyDescent="0.25">
      <c r="A246" s="9" t="s">
        <v>197</v>
      </c>
      <c r="B246" s="12">
        <v>8670.8726975332702</v>
      </c>
      <c r="C246">
        <f>SAFADModel_final_000025[[#This Row],[Whole Building:Facility Total Electric Demand Power '[W'](Hourly) ]]/1000</f>
        <v>8.6708726975332695</v>
      </c>
    </row>
    <row r="247" spans="1:3" x14ac:dyDescent="0.25">
      <c r="A247" s="9" t="s">
        <v>198</v>
      </c>
      <c r="B247" s="12">
        <v>8656.245907503222</v>
      </c>
      <c r="C247">
        <f>SAFADModel_final_000025[[#This Row],[Whole Building:Facility Total Electric Demand Power '[W'](Hourly) ]]/1000</f>
        <v>8.6562459075032212</v>
      </c>
    </row>
    <row r="248" spans="1:3" x14ac:dyDescent="0.25">
      <c r="A248" s="9" t="s">
        <v>199</v>
      </c>
      <c r="B248" s="12">
        <v>8720.8627874083704</v>
      </c>
      <c r="C248">
        <f>SAFADModel_final_000025[[#This Row],[Whole Building:Facility Total Electric Demand Power '[W'](Hourly) ]]/1000</f>
        <v>8.72086278740837</v>
      </c>
    </row>
    <row r="249" spans="1:3" x14ac:dyDescent="0.25">
      <c r="A249" s="9" t="s">
        <v>200</v>
      </c>
      <c r="B249" s="12">
        <v>24065.398644461296</v>
      </c>
      <c r="C249">
        <f>SAFADModel_final_000025[[#This Row],[Whole Building:Facility Total Electric Demand Power '[W'](Hourly) ]]/1000</f>
        <v>24.065398644461297</v>
      </c>
    </row>
    <row r="250" spans="1:3" x14ac:dyDescent="0.25">
      <c r="A250" s="9" t="s">
        <v>201</v>
      </c>
      <c r="B250" s="12">
        <v>117246.2060700039</v>
      </c>
      <c r="C250">
        <f>SAFADModel_final_000025[[#This Row],[Whole Building:Facility Total Electric Demand Power '[W'](Hourly) ]]/1000</f>
        <v>117.24620607000389</v>
      </c>
    </row>
    <row r="251" spans="1:3" x14ac:dyDescent="0.25">
      <c r="A251" s="9" t="s">
        <v>202</v>
      </c>
      <c r="B251" s="12">
        <v>158542.07313338746</v>
      </c>
      <c r="C251">
        <f>SAFADModel_final_000025[[#This Row],[Whole Building:Facility Total Electric Demand Power '[W'](Hourly) ]]/1000</f>
        <v>158.54207313338745</v>
      </c>
    </row>
    <row r="252" spans="1:3" x14ac:dyDescent="0.25">
      <c r="A252" s="9" t="s">
        <v>203</v>
      </c>
      <c r="B252" s="12">
        <v>178491.38628476512</v>
      </c>
      <c r="C252">
        <f>SAFADModel_final_000025[[#This Row],[Whole Building:Facility Total Electric Demand Power '[W'](Hourly) ]]/1000</f>
        <v>178.49138628476513</v>
      </c>
    </row>
    <row r="253" spans="1:3" x14ac:dyDescent="0.25">
      <c r="A253" s="9" t="s">
        <v>204</v>
      </c>
      <c r="B253" s="12">
        <v>178602.4847210974</v>
      </c>
      <c r="C253">
        <f>SAFADModel_final_000025[[#This Row],[Whole Building:Facility Total Electric Demand Power '[W'](Hourly) ]]/1000</f>
        <v>178.6024847210974</v>
      </c>
    </row>
    <row r="254" spans="1:3" x14ac:dyDescent="0.25">
      <c r="A254" s="9" t="s">
        <v>205</v>
      </c>
      <c r="B254" s="12">
        <v>180313.88043828495</v>
      </c>
      <c r="C254">
        <f>SAFADModel_final_000025[[#This Row],[Whole Building:Facility Total Electric Demand Power '[W'](Hourly) ]]/1000</f>
        <v>180.31388043828494</v>
      </c>
    </row>
    <row r="255" spans="1:3" x14ac:dyDescent="0.25">
      <c r="A255" s="9" t="s">
        <v>206</v>
      </c>
      <c r="B255" s="12">
        <v>193915.55825574082</v>
      </c>
      <c r="C255">
        <f>SAFADModel_final_000025[[#This Row],[Whole Building:Facility Total Electric Demand Power '[W'](Hourly) ]]/1000</f>
        <v>193.91555825574082</v>
      </c>
    </row>
    <row r="256" spans="1:3" x14ac:dyDescent="0.25">
      <c r="A256" s="9" t="s">
        <v>207</v>
      </c>
      <c r="B256" s="12">
        <v>199631.15233500712</v>
      </c>
      <c r="C256">
        <f>SAFADModel_final_000025[[#This Row],[Whole Building:Facility Total Electric Demand Power '[W'](Hourly) ]]/1000</f>
        <v>199.63115233500713</v>
      </c>
    </row>
    <row r="257" spans="1:3" x14ac:dyDescent="0.25">
      <c r="A257" s="9" t="s">
        <v>208</v>
      </c>
      <c r="B257" s="12">
        <v>200963.34707621814</v>
      </c>
      <c r="C257">
        <f>SAFADModel_final_000025[[#This Row],[Whole Building:Facility Total Electric Demand Power '[W'](Hourly) ]]/1000</f>
        <v>200.96334707621813</v>
      </c>
    </row>
    <row r="258" spans="1:3" x14ac:dyDescent="0.25">
      <c r="A258" s="9" t="s">
        <v>209</v>
      </c>
      <c r="B258" s="12">
        <v>185213.68203061764</v>
      </c>
      <c r="C258">
        <f>SAFADModel_final_000025[[#This Row],[Whole Building:Facility Total Electric Demand Power '[W'](Hourly) ]]/1000</f>
        <v>185.21368203061763</v>
      </c>
    </row>
    <row r="259" spans="1:3" x14ac:dyDescent="0.25">
      <c r="A259" s="9" t="s">
        <v>210</v>
      </c>
      <c r="B259" s="12">
        <v>91310.631046934912</v>
      </c>
      <c r="C259">
        <f>SAFADModel_final_000025[[#This Row],[Whole Building:Facility Total Electric Demand Power '[W'](Hourly) ]]/1000</f>
        <v>91.310631046934915</v>
      </c>
    </row>
    <row r="260" spans="1:3" x14ac:dyDescent="0.25">
      <c r="A260" s="9" t="s">
        <v>211</v>
      </c>
      <c r="B260" s="12">
        <v>66584.354181306815</v>
      </c>
      <c r="C260">
        <f>SAFADModel_final_000025[[#This Row],[Whole Building:Facility Total Electric Demand Power '[W'](Hourly) ]]/1000</f>
        <v>66.584354181306821</v>
      </c>
    </row>
    <row r="261" spans="1:3" x14ac:dyDescent="0.25">
      <c r="A261" s="9" t="s">
        <v>212</v>
      </c>
      <c r="B261" s="12">
        <v>48504.985814423679</v>
      </c>
      <c r="C261">
        <f>SAFADModel_final_000025[[#This Row],[Whole Building:Facility Total Electric Demand Power '[W'](Hourly) ]]/1000</f>
        <v>48.504985814423677</v>
      </c>
    </row>
    <row r="262" spans="1:3" x14ac:dyDescent="0.25">
      <c r="A262" s="9" t="s">
        <v>213</v>
      </c>
      <c r="B262" s="12">
        <v>8901.1747775780095</v>
      </c>
      <c r="C262">
        <f>SAFADModel_final_000025[[#This Row],[Whole Building:Facility Total Electric Demand Power '[W'](Hourly) ]]/1000</f>
        <v>8.9011747775780101</v>
      </c>
    </row>
    <row r="263" spans="1:3" x14ac:dyDescent="0.25">
      <c r="A263" s="9" t="s">
        <v>214</v>
      </c>
      <c r="B263" s="12">
        <v>8858.1710715657337</v>
      </c>
      <c r="C263">
        <f>SAFADModel_final_000025[[#This Row],[Whole Building:Facility Total Electric Demand Power '[W'](Hourly) ]]/1000</f>
        <v>8.8581710715657334</v>
      </c>
    </row>
    <row r="264" spans="1:3" x14ac:dyDescent="0.25">
      <c r="A264" s="9" t="s">
        <v>215</v>
      </c>
      <c r="B264" s="12">
        <v>8807.3602166423589</v>
      </c>
      <c r="C264">
        <f>SAFADModel_final_000025[[#This Row],[Whole Building:Facility Total Electric Demand Power '[W'](Hourly) ]]/1000</f>
        <v>8.8073602166423584</v>
      </c>
    </row>
    <row r="265" spans="1:3" x14ac:dyDescent="0.25">
      <c r="A265" s="9" t="s">
        <v>216</v>
      </c>
      <c r="B265" s="12">
        <v>8758.2987503699133</v>
      </c>
      <c r="C265">
        <f>SAFADModel_final_000025[[#This Row],[Whole Building:Facility Total Electric Demand Power '[W'](Hourly) ]]/1000</f>
        <v>8.7582987503699137</v>
      </c>
    </row>
    <row r="266" spans="1:3" x14ac:dyDescent="0.25">
      <c r="A266" s="9" t="s">
        <v>217</v>
      </c>
      <c r="B266" s="12">
        <v>8712.5854478157198</v>
      </c>
      <c r="C266">
        <f>SAFADModel_final_000025[[#This Row],[Whole Building:Facility Total Electric Demand Power '[W'](Hourly) ]]/1000</f>
        <v>8.7125854478157194</v>
      </c>
    </row>
    <row r="267" spans="1:3" x14ac:dyDescent="0.25">
      <c r="A267" s="9" t="s">
        <v>218</v>
      </c>
      <c r="B267" s="12">
        <v>8658.7877254505656</v>
      </c>
      <c r="C267">
        <f>SAFADModel_final_000025[[#This Row],[Whole Building:Facility Total Electric Demand Power '[W'](Hourly) ]]/1000</f>
        <v>8.6587877254505656</v>
      </c>
    </row>
    <row r="268" spans="1:3" x14ac:dyDescent="0.25">
      <c r="A268" s="9" t="s">
        <v>219</v>
      </c>
      <c r="B268" s="12">
        <v>8615.9658070286187</v>
      </c>
      <c r="C268">
        <f>SAFADModel_final_000025[[#This Row],[Whole Building:Facility Total Electric Demand Power '[W'](Hourly) ]]/1000</f>
        <v>8.6159658070286191</v>
      </c>
    </row>
    <row r="269" spans="1:3" x14ac:dyDescent="0.25">
      <c r="A269" s="9" t="s">
        <v>220</v>
      </c>
      <c r="B269" s="12">
        <v>8601.9864461752404</v>
      </c>
      <c r="C269">
        <f>SAFADModel_final_000025[[#This Row],[Whole Building:Facility Total Electric Demand Power '[W'](Hourly) ]]/1000</f>
        <v>8.6019864461752409</v>
      </c>
    </row>
    <row r="270" spans="1:3" x14ac:dyDescent="0.25">
      <c r="A270" s="9" t="s">
        <v>221</v>
      </c>
      <c r="B270" s="12">
        <v>8594.4854056424065</v>
      </c>
      <c r="C270">
        <f>SAFADModel_final_000025[[#This Row],[Whole Building:Facility Total Electric Demand Power '[W'](Hourly) ]]/1000</f>
        <v>8.5944854056424056</v>
      </c>
    </row>
    <row r="271" spans="1:3" x14ac:dyDescent="0.25">
      <c r="A271" s="9" t="s">
        <v>222</v>
      </c>
      <c r="B271" s="12">
        <v>8637.3902334742597</v>
      </c>
      <c r="C271">
        <f>SAFADModel_final_000025[[#This Row],[Whole Building:Facility Total Electric Demand Power '[W'](Hourly) ]]/1000</f>
        <v>8.6373902334742603</v>
      </c>
    </row>
    <row r="272" spans="1:3" x14ac:dyDescent="0.25">
      <c r="A272" s="9" t="s">
        <v>223</v>
      </c>
      <c r="B272" s="12">
        <v>8776.6574407602584</v>
      </c>
      <c r="C272">
        <f>SAFADModel_final_000025[[#This Row],[Whole Building:Facility Total Electric Demand Power '[W'](Hourly) ]]/1000</f>
        <v>8.7766574407602587</v>
      </c>
    </row>
    <row r="273" spans="1:3" x14ac:dyDescent="0.25">
      <c r="A273" s="9" t="s">
        <v>224</v>
      </c>
      <c r="B273" s="12">
        <v>30358.183372540956</v>
      </c>
      <c r="C273">
        <f>SAFADModel_final_000025[[#This Row],[Whole Building:Facility Total Electric Demand Power '[W'](Hourly) ]]/1000</f>
        <v>30.358183372540957</v>
      </c>
    </row>
    <row r="274" spans="1:3" x14ac:dyDescent="0.25">
      <c r="A274" s="9" t="s">
        <v>225</v>
      </c>
      <c r="B274" s="12">
        <v>106857.45015293099</v>
      </c>
      <c r="C274">
        <f>SAFADModel_final_000025[[#This Row],[Whole Building:Facility Total Electric Demand Power '[W'](Hourly) ]]/1000</f>
        <v>106.85745015293099</v>
      </c>
    </row>
    <row r="275" spans="1:3" x14ac:dyDescent="0.25">
      <c r="A275" s="9" t="s">
        <v>226</v>
      </c>
      <c r="B275" s="12">
        <v>168015.56217845526</v>
      </c>
      <c r="C275">
        <f>SAFADModel_final_000025[[#This Row],[Whole Building:Facility Total Electric Demand Power '[W'](Hourly) ]]/1000</f>
        <v>168.01556217845527</v>
      </c>
    </row>
    <row r="276" spans="1:3" x14ac:dyDescent="0.25">
      <c r="A276" s="9" t="s">
        <v>227</v>
      </c>
      <c r="B276" s="12">
        <v>170130.84574929139</v>
      </c>
      <c r="C276">
        <f>SAFADModel_final_000025[[#This Row],[Whole Building:Facility Total Electric Demand Power '[W'](Hourly) ]]/1000</f>
        <v>170.13084574929138</v>
      </c>
    </row>
    <row r="277" spans="1:3" x14ac:dyDescent="0.25">
      <c r="A277" s="9" t="s">
        <v>228</v>
      </c>
      <c r="B277" s="12">
        <v>174023.76207503295</v>
      </c>
      <c r="C277">
        <f>SAFADModel_final_000025[[#This Row],[Whole Building:Facility Total Electric Demand Power '[W'](Hourly) ]]/1000</f>
        <v>174.02376207503295</v>
      </c>
    </row>
    <row r="278" spans="1:3" x14ac:dyDescent="0.25">
      <c r="A278" s="9" t="s">
        <v>229</v>
      </c>
      <c r="B278" s="12">
        <v>180634.14457942001</v>
      </c>
      <c r="C278">
        <f>SAFADModel_final_000025[[#This Row],[Whole Building:Facility Total Electric Demand Power '[W'](Hourly) ]]/1000</f>
        <v>180.63414457942002</v>
      </c>
    </row>
    <row r="279" spans="1:3" x14ac:dyDescent="0.25">
      <c r="A279" s="9" t="s">
        <v>230</v>
      </c>
      <c r="B279" s="12">
        <v>186072.95720054247</v>
      </c>
      <c r="C279">
        <f>SAFADModel_final_000025[[#This Row],[Whole Building:Facility Total Electric Demand Power '[W'](Hourly) ]]/1000</f>
        <v>186.07295720054248</v>
      </c>
    </row>
    <row r="280" spans="1:3" x14ac:dyDescent="0.25">
      <c r="A280" s="9" t="s">
        <v>231</v>
      </c>
      <c r="B280" s="12">
        <v>177235.56449274663</v>
      </c>
      <c r="C280">
        <f>SAFADModel_final_000025[[#This Row],[Whole Building:Facility Total Electric Demand Power '[W'](Hourly) ]]/1000</f>
        <v>177.23556449274665</v>
      </c>
    </row>
    <row r="281" spans="1:3" x14ac:dyDescent="0.25">
      <c r="A281" s="9" t="s">
        <v>232</v>
      </c>
      <c r="B281" s="12">
        <v>156651.96491117447</v>
      </c>
      <c r="C281">
        <f>SAFADModel_final_000025[[#This Row],[Whole Building:Facility Total Electric Demand Power '[W'](Hourly) ]]/1000</f>
        <v>156.65196491117447</v>
      </c>
    </row>
    <row r="282" spans="1:3" x14ac:dyDescent="0.25">
      <c r="A282" s="9" t="s">
        <v>233</v>
      </c>
      <c r="B282" s="12">
        <v>141630.86169463155</v>
      </c>
      <c r="C282">
        <f>SAFADModel_final_000025[[#This Row],[Whole Building:Facility Total Electric Demand Power '[W'](Hourly) ]]/1000</f>
        <v>141.63086169463153</v>
      </c>
    </row>
    <row r="283" spans="1:3" x14ac:dyDescent="0.25">
      <c r="A283" s="9" t="s">
        <v>234</v>
      </c>
      <c r="B283" s="12">
        <v>58023.20913881962</v>
      </c>
      <c r="C283">
        <f>SAFADModel_final_000025[[#This Row],[Whole Building:Facility Total Electric Demand Power '[W'](Hourly) ]]/1000</f>
        <v>58.023209138819624</v>
      </c>
    </row>
    <row r="284" spans="1:3" x14ac:dyDescent="0.25">
      <c r="A284" s="9" t="s">
        <v>235</v>
      </c>
      <c r="B284" s="12">
        <v>30916.839650355574</v>
      </c>
      <c r="C284">
        <f>SAFADModel_final_000025[[#This Row],[Whole Building:Facility Total Electric Demand Power '[W'](Hourly) ]]/1000</f>
        <v>30.916839650355573</v>
      </c>
    </row>
    <row r="285" spans="1:3" x14ac:dyDescent="0.25">
      <c r="A285" s="9" t="s">
        <v>236</v>
      </c>
      <c r="B285" s="12">
        <v>19528.181575280822</v>
      </c>
      <c r="C285">
        <f>SAFADModel_final_000025[[#This Row],[Whole Building:Facility Total Electric Demand Power '[W'](Hourly) ]]/1000</f>
        <v>19.528181575280822</v>
      </c>
    </row>
    <row r="286" spans="1:3" x14ac:dyDescent="0.25">
      <c r="A286" s="9" t="s">
        <v>237</v>
      </c>
      <c r="B286" s="12">
        <v>14162.290898188759</v>
      </c>
      <c r="C286">
        <f>SAFADModel_final_000025[[#This Row],[Whole Building:Facility Total Electric Demand Power '[W'](Hourly) ]]/1000</f>
        <v>14.162290898188759</v>
      </c>
    </row>
    <row r="287" spans="1:3" x14ac:dyDescent="0.25">
      <c r="A287" s="9" t="s">
        <v>238</v>
      </c>
      <c r="B287" s="12">
        <v>8849.8532853527267</v>
      </c>
      <c r="C287">
        <f>SAFADModel_final_000025[[#This Row],[Whole Building:Facility Total Electric Demand Power '[W'](Hourly) ]]/1000</f>
        <v>8.8498532853527259</v>
      </c>
    </row>
    <row r="288" spans="1:3" x14ac:dyDescent="0.25">
      <c r="A288" s="9" t="s">
        <v>239</v>
      </c>
      <c r="B288" s="12">
        <v>8848.8021843567567</v>
      </c>
      <c r="C288">
        <f>SAFADModel_final_000025[[#This Row],[Whole Building:Facility Total Electric Demand Power '[W'](Hourly) ]]/1000</f>
        <v>8.8488021843567566</v>
      </c>
    </row>
    <row r="289" spans="1:3" x14ac:dyDescent="0.25">
      <c r="A289" s="9" t="s">
        <v>240</v>
      </c>
      <c r="B289" s="12">
        <v>8820.3304165351856</v>
      </c>
      <c r="C289">
        <f>SAFADModel_final_000025[[#This Row],[Whole Building:Facility Total Electric Demand Power '[W'](Hourly) ]]/1000</f>
        <v>8.8203304165351852</v>
      </c>
    </row>
    <row r="290" spans="1:3" x14ac:dyDescent="0.25">
      <c r="A290" s="9" t="s">
        <v>581</v>
      </c>
      <c r="B290" s="12">
        <v>8737.4162364545155</v>
      </c>
      <c r="C290">
        <f>SAFADModel_final_000025[[#This Row],[Whole Building:Facility Total Electric Demand Power '[W'](Hourly) ]]/1000</f>
        <v>8.737416236454516</v>
      </c>
    </row>
    <row r="291" spans="1:3" x14ac:dyDescent="0.25">
      <c r="A291" s="9" t="s">
        <v>582</v>
      </c>
      <c r="B291" s="12">
        <v>8639.3655755079635</v>
      </c>
      <c r="C291">
        <f>SAFADModel_final_000025[[#This Row],[Whole Building:Facility Total Electric Demand Power '[W'](Hourly) ]]/1000</f>
        <v>8.6393655755079628</v>
      </c>
    </row>
    <row r="292" spans="1:3" x14ac:dyDescent="0.25">
      <c r="A292" s="9" t="s">
        <v>583</v>
      </c>
      <c r="B292" s="12">
        <v>8573.5889772634109</v>
      </c>
      <c r="C292">
        <f>SAFADModel_final_000025[[#This Row],[Whole Building:Facility Total Electric Demand Power '[W'](Hourly) ]]/1000</f>
        <v>8.5735889772634106</v>
      </c>
    </row>
    <row r="293" spans="1:3" x14ac:dyDescent="0.25">
      <c r="A293" s="9" t="s">
        <v>584</v>
      </c>
      <c r="B293" s="12">
        <v>8543.4459984504556</v>
      </c>
      <c r="C293">
        <f>SAFADModel_final_000025[[#This Row],[Whole Building:Facility Total Electric Demand Power '[W'](Hourly) ]]/1000</f>
        <v>8.5434459984504549</v>
      </c>
    </row>
    <row r="294" spans="1:3" x14ac:dyDescent="0.25">
      <c r="A294" s="9" t="s">
        <v>585</v>
      </c>
      <c r="B294" s="12">
        <v>8526.4489480177599</v>
      </c>
      <c r="C294">
        <f>SAFADModel_final_000025[[#This Row],[Whole Building:Facility Total Electric Demand Power '[W'](Hourly) ]]/1000</f>
        <v>8.5264489480177605</v>
      </c>
    </row>
    <row r="295" spans="1:3" x14ac:dyDescent="0.25">
      <c r="A295" s="9" t="s">
        <v>586</v>
      </c>
      <c r="B295" s="12">
        <v>8556.4508334905822</v>
      </c>
      <c r="C295">
        <f>SAFADModel_final_000025[[#This Row],[Whole Building:Facility Total Electric Demand Power '[W'](Hourly) ]]/1000</f>
        <v>8.5564508334905831</v>
      </c>
    </row>
    <row r="296" spans="1:3" x14ac:dyDescent="0.25">
      <c r="A296" s="9" t="s">
        <v>587</v>
      </c>
      <c r="B296" s="12">
        <v>8669.2388619714129</v>
      </c>
      <c r="C296">
        <f>SAFADModel_final_000025[[#This Row],[Whole Building:Facility Total Electric Demand Power '[W'](Hourly) ]]/1000</f>
        <v>8.6692388619714134</v>
      </c>
    </row>
    <row r="297" spans="1:3" x14ac:dyDescent="0.25">
      <c r="A297" s="9" t="s">
        <v>588</v>
      </c>
      <c r="B297" s="12">
        <v>8806.0495107706138</v>
      </c>
      <c r="C297">
        <f>SAFADModel_final_000025[[#This Row],[Whole Building:Facility Total Electric Demand Power '[W'](Hourly) ]]/1000</f>
        <v>8.8060495107706132</v>
      </c>
    </row>
    <row r="298" spans="1:3" x14ac:dyDescent="0.25">
      <c r="A298" s="9" t="s">
        <v>589</v>
      </c>
      <c r="B298" s="12">
        <v>47117.983148740488</v>
      </c>
      <c r="C298">
        <f>SAFADModel_final_000025[[#This Row],[Whole Building:Facility Total Electric Demand Power '[W'](Hourly) ]]/1000</f>
        <v>47.117983148740485</v>
      </c>
    </row>
    <row r="299" spans="1:3" x14ac:dyDescent="0.25">
      <c r="A299" s="9" t="s">
        <v>590</v>
      </c>
      <c r="B299" s="12">
        <v>73969.116125994871</v>
      </c>
      <c r="C299">
        <f>SAFADModel_final_000025[[#This Row],[Whole Building:Facility Total Electric Demand Power '[W'](Hourly) ]]/1000</f>
        <v>73.969116125994873</v>
      </c>
    </row>
    <row r="300" spans="1:3" x14ac:dyDescent="0.25">
      <c r="A300" s="9" t="s">
        <v>591</v>
      </c>
      <c r="B300" s="12">
        <v>88799.284076434851</v>
      </c>
      <c r="C300">
        <f>SAFADModel_final_000025[[#This Row],[Whole Building:Facility Total Electric Demand Power '[W'](Hourly) ]]/1000</f>
        <v>88.799284076434844</v>
      </c>
    </row>
    <row r="301" spans="1:3" x14ac:dyDescent="0.25">
      <c r="A301" s="9" t="s">
        <v>592</v>
      </c>
      <c r="B301" s="12">
        <v>81596.631404988977</v>
      </c>
      <c r="C301">
        <f>SAFADModel_final_000025[[#This Row],[Whole Building:Facility Total Electric Demand Power '[W'](Hourly) ]]/1000</f>
        <v>81.596631404988983</v>
      </c>
    </row>
    <row r="302" spans="1:3" x14ac:dyDescent="0.25">
      <c r="A302" s="9" t="s">
        <v>593</v>
      </c>
      <c r="B302" s="12">
        <v>71863.399076015514</v>
      </c>
      <c r="C302">
        <f>SAFADModel_final_000025[[#This Row],[Whole Building:Facility Total Electric Demand Power '[W'](Hourly) ]]/1000</f>
        <v>71.863399076015511</v>
      </c>
    </row>
    <row r="303" spans="1:3" x14ac:dyDescent="0.25">
      <c r="A303" s="9" t="s">
        <v>594</v>
      </c>
      <c r="B303" s="12">
        <v>64880.758699557278</v>
      </c>
      <c r="C303">
        <f>SAFADModel_final_000025[[#This Row],[Whole Building:Facility Total Electric Demand Power '[W'](Hourly) ]]/1000</f>
        <v>64.880758699557276</v>
      </c>
    </row>
    <row r="304" spans="1:3" x14ac:dyDescent="0.25">
      <c r="A304" s="9" t="s">
        <v>595</v>
      </c>
      <c r="B304" s="12">
        <v>64571.130757439882</v>
      </c>
      <c r="C304">
        <f>SAFADModel_final_000025[[#This Row],[Whole Building:Facility Total Electric Demand Power '[W'](Hourly) ]]/1000</f>
        <v>64.571130757439875</v>
      </c>
    </row>
    <row r="305" spans="1:3" x14ac:dyDescent="0.25">
      <c r="A305" s="9" t="s">
        <v>596</v>
      </c>
      <c r="B305" s="12">
        <v>57096.545388390958</v>
      </c>
      <c r="C305">
        <f>SAFADModel_final_000025[[#This Row],[Whole Building:Facility Total Electric Demand Power '[W'](Hourly) ]]/1000</f>
        <v>57.096545388390957</v>
      </c>
    </row>
    <row r="306" spans="1:3" x14ac:dyDescent="0.25">
      <c r="A306" s="9" t="s">
        <v>597</v>
      </c>
      <c r="B306" s="12">
        <v>46506.130337575742</v>
      </c>
      <c r="C306">
        <f>SAFADModel_final_000025[[#This Row],[Whole Building:Facility Total Electric Demand Power '[W'](Hourly) ]]/1000</f>
        <v>46.50613033757574</v>
      </c>
    </row>
    <row r="307" spans="1:3" x14ac:dyDescent="0.25">
      <c r="A307" s="9" t="s">
        <v>598</v>
      </c>
      <c r="B307" s="12">
        <v>39711.041906116145</v>
      </c>
      <c r="C307">
        <f>SAFADModel_final_000025[[#This Row],[Whole Building:Facility Total Electric Demand Power '[W'](Hourly) ]]/1000</f>
        <v>39.711041906116144</v>
      </c>
    </row>
    <row r="308" spans="1:3" x14ac:dyDescent="0.25">
      <c r="A308" s="9" t="s">
        <v>599</v>
      </c>
      <c r="B308" s="12">
        <v>31621.990489544187</v>
      </c>
      <c r="C308">
        <f>SAFADModel_final_000025[[#This Row],[Whole Building:Facility Total Electric Demand Power '[W'](Hourly) ]]/1000</f>
        <v>31.621990489544189</v>
      </c>
    </row>
    <row r="309" spans="1:3" x14ac:dyDescent="0.25">
      <c r="A309" s="9" t="s">
        <v>600</v>
      </c>
      <c r="B309" s="12">
        <v>15248.235663555048</v>
      </c>
      <c r="C309">
        <f>SAFADModel_final_000025[[#This Row],[Whole Building:Facility Total Electric Demand Power '[W'](Hourly) ]]/1000</f>
        <v>15.248235663555048</v>
      </c>
    </row>
    <row r="310" spans="1:3" x14ac:dyDescent="0.25">
      <c r="A310" s="9" t="s">
        <v>601</v>
      </c>
      <c r="B310" s="12">
        <v>14428.306592168141</v>
      </c>
      <c r="C310">
        <f>SAFADModel_final_000025[[#This Row],[Whole Building:Facility Total Electric Demand Power '[W'](Hourly) ]]/1000</f>
        <v>14.428306592168141</v>
      </c>
    </row>
    <row r="311" spans="1:3" x14ac:dyDescent="0.25">
      <c r="A311" s="9" t="s">
        <v>602</v>
      </c>
      <c r="B311" s="12">
        <v>8898.6149483062163</v>
      </c>
      <c r="C311">
        <f>SAFADModel_final_000025[[#This Row],[Whole Building:Facility Total Electric Demand Power '[W'](Hourly) ]]/1000</f>
        <v>8.898614948306216</v>
      </c>
    </row>
    <row r="312" spans="1:3" x14ac:dyDescent="0.25">
      <c r="A312" s="9" t="s">
        <v>603</v>
      </c>
      <c r="B312" s="12">
        <v>8846.1530284584023</v>
      </c>
      <c r="C312">
        <f>SAFADModel_final_000025[[#This Row],[Whole Building:Facility Total Electric Demand Power '[W'](Hourly) ]]/1000</f>
        <v>8.8461530284584029</v>
      </c>
    </row>
    <row r="313" spans="1:3" x14ac:dyDescent="0.25">
      <c r="A313" s="9" t="s">
        <v>604</v>
      </c>
      <c r="B313" s="12">
        <v>8835.6979758923553</v>
      </c>
      <c r="C313">
        <f>SAFADModel_final_000025[[#This Row],[Whole Building:Facility Total Electric Demand Power '[W'](Hourly) ]]/1000</f>
        <v>8.8356979758923551</v>
      </c>
    </row>
    <row r="314" spans="1:3" x14ac:dyDescent="0.25">
      <c r="A314" s="9" t="s">
        <v>605</v>
      </c>
      <c r="B314" s="12">
        <v>8819.9906543492034</v>
      </c>
      <c r="C314">
        <f>SAFADModel_final_000025[[#This Row],[Whole Building:Facility Total Electric Demand Power '[W'](Hourly) ]]/1000</f>
        <v>8.819990654349203</v>
      </c>
    </row>
    <row r="315" spans="1:3" x14ac:dyDescent="0.25">
      <c r="A315" s="9" t="s">
        <v>606</v>
      </c>
      <c r="B315" s="12">
        <v>8807.2722908022533</v>
      </c>
      <c r="C315">
        <f>SAFADModel_final_000025[[#This Row],[Whole Building:Facility Total Electric Demand Power '[W'](Hourly) ]]/1000</f>
        <v>8.8072722908022527</v>
      </c>
    </row>
    <row r="316" spans="1:3" x14ac:dyDescent="0.25">
      <c r="A316" s="9" t="s">
        <v>607</v>
      </c>
      <c r="B316" s="12">
        <v>8790.5350450774204</v>
      </c>
      <c r="C316">
        <f>SAFADModel_final_000025[[#This Row],[Whole Building:Facility Total Electric Demand Power '[W'](Hourly) ]]/1000</f>
        <v>8.7905350450774211</v>
      </c>
    </row>
    <row r="317" spans="1:3" x14ac:dyDescent="0.25">
      <c r="A317" s="9" t="s">
        <v>608</v>
      </c>
      <c r="B317" s="12">
        <v>8756.6615769512009</v>
      </c>
      <c r="C317">
        <f>SAFADModel_final_000025[[#This Row],[Whole Building:Facility Total Electric Demand Power '[W'](Hourly) ]]/1000</f>
        <v>8.7566615769512008</v>
      </c>
    </row>
    <row r="318" spans="1:3" x14ac:dyDescent="0.25">
      <c r="A318" s="9" t="s">
        <v>609</v>
      </c>
      <c r="B318" s="12">
        <v>8711.3535163997203</v>
      </c>
      <c r="C318">
        <f>SAFADModel_final_000025[[#This Row],[Whole Building:Facility Total Electric Demand Power '[W'](Hourly) ]]/1000</f>
        <v>8.7113535163997202</v>
      </c>
    </row>
    <row r="319" spans="1:3" x14ac:dyDescent="0.25">
      <c r="A319" s="9" t="s">
        <v>610</v>
      </c>
      <c r="B319" s="12">
        <v>8709.5538576584368</v>
      </c>
      <c r="C319">
        <f>SAFADModel_final_000025[[#This Row],[Whole Building:Facility Total Electric Demand Power '[W'](Hourly) ]]/1000</f>
        <v>8.7095538576584364</v>
      </c>
    </row>
    <row r="320" spans="1:3" x14ac:dyDescent="0.25">
      <c r="A320" s="9" t="s">
        <v>611</v>
      </c>
      <c r="B320" s="12">
        <v>8753.7992126559238</v>
      </c>
      <c r="C320">
        <f>SAFADModel_final_000025[[#This Row],[Whole Building:Facility Total Electric Demand Power '[W'](Hourly) ]]/1000</f>
        <v>8.7537992126559239</v>
      </c>
    </row>
    <row r="321" spans="1:3" x14ac:dyDescent="0.25">
      <c r="A321" s="9" t="s">
        <v>612</v>
      </c>
      <c r="B321" s="12">
        <v>8821.0004622171127</v>
      </c>
      <c r="C321">
        <f>SAFADModel_final_000025[[#This Row],[Whole Building:Facility Total Electric Demand Power '[W'](Hourly) ]]/1000</f>
        <v>8.8210004622171123</v>
      </c>
    </row>
    <row r="322" spans="1:3" x14ac:dyDescent="0.25">
      <c r="A322" s="9" t="s">
        <v>613</v>
      </c>
      <c r="B322" s="12">
        <v>8887.3151531132007</v>
      </c>
      <c r="C322">
        <f>SAFADModel_final_000025[[#This Row],[Whole Building:Facility Total Electric Demand Power '[W'](Hourly) ]]/1000</f>
        <v>8.8873151531132013</v>
      </c>
    </row>
    <row r="323" spans="1:3" x14ac:dyDescent="0.25">
      <c r="A323" s="9" t="s">
        <v>614</v>
      </c>
      <c r="B323" s="12">
        <v>8960.1175898723832</v>
      </c>
      <c r="C323">
        <f>SAFADModel_final_000025[[#This Row],[Whole Building:Facility Total Electric Demand Power '[W'](Hourly) ]]/1000</f>
        <v>8.9601175898723824</v>
      </c>
    </row>
    <row r="324" spans="1:3" x14ac:dyDescent="0.25">
      <c r="A324" s="9" t="s">
        <v>615</v>
      </c>
      <c r="B324" s="12">
        <v>9016.3968740917917</v>
      </c>
      <c r="C324">
        <f>SAFADModel_final_000025[[#This Row],[Whole Building:Facility Total Electric Demand Power '[W'](Hourly) ]]/1000</f>
        <v>9.0163968740917912</v>
      </c>
    </row>
    <row r="325" spans="1:3" x14ac:dyDescent="0.25">
      <c r="A325" s="9" t="s">
        <v>616</v>
      </c>
      <c r="B325" s="12">
        <v>9067.9800078578282</v>
      </c>
      <c r="C325">
        <f>SAFADModel_final_000025[[#This Row],[Whole Building:Facility Total Electric Demand Power '[W'](Hourly) ]]/1000</f>
        <v>9.0679800078578285</v>
      </c>
    </row>
    <row r="326" spans="1:3" x14ac:dyDescent="0.25">
      <c r="A326" s="9" t="s">
        <v>617</v>
      </c>
      <c r="B326" s="12">
        <v>9110.034064349602</v>
      </c>
      <c r="C326">
        <f>SAFADModel_final_000025[[#This Row],[Whole Building:Facility Total Electric Demand Power '[W'](Hourly) ]]/1000</f>
        <v>9.1100340643496018</v>
      </c>
    </row>
    <row r="327" spans="1:3" x14ac:dyDescent="0.25">
      <c r="A327" s="9" t="s">
        <v>618</v>
      </c>
      <c r="B327" s="12">
        <v>9134.4136425617617</v>
      </c>
      <c r="C327">
        <f>SAFADModel_final_000025[[#This Row],[Whole Building:Facility Total Electric Demand Power '[W'](Hourly) ]]/1000</f>
        <v>9.1344136425617624</v>
      </c>
    </row>
    <row r="328" spans="1:3" x14ac:dyDescent="0.25">
      <c r="A328" s="9" t="s">
        <v>619</v>
      </c>
      <c r="B328" s="12">
        <v>9120.9633260628671</v>
      </c>
      <c r="C328">
        <f>SAFADModel_final_000025[[#This Row],[Whole Building:Facility Total Electric Demand Power '[W'](Hourly) ]]/1000</f>
        <v>9.1209633260628671</v>
      </c>
    </row>
    <row r="329" spans="1:3" x14ac:dyDescent="0.25">
      <c r="A329" s="9" t="s">
        <v>620</v>
      </c>
      <c r="B329" s="12">
        <v>9075.3881119081198</v>
      </c>
      <c r="C329">
        <f>SAFADModel_final_000025[[#This Row],[Whole Building:Facility Total Electric Demand Power '[W'](Hourly) ]]/1000</f>
        <v>9.0753881119081203</v>
      </c>
    </row>
    <row r="330" spans="1:3" x14ac:dyDescent="0.25">
      <c r="A330" s="9" t="s">
        <v>621</v>
      </c>
      <c r="B330" s="12">
        <v>9026.0673231055571</v>
      </c>
      <c r="C330">
        <f>SAFADModel_final_000025[[#This Row],[Whole Building:Facility Total Electric Demand Power '[W'](Hourly) ]]/1000</f>
        <v>9.0260673231055577</v>
      </c>
    </row>
    <row r="331" spans="1:3" x14ac:dyDescent="0.25">
      <c r="A331" s="9" t="s">
        <v>622</v>
      </c>
      <c r="B331" s="12">
        <v>8960.8078929953044</v>
      </c>
      <c r="C331">
        <f>SAFADModel_final_000025[[#This Row],[Whole Building:Facility Total Electric Demand Power '[W'](Hourly) ]]/1000</f>
        <v>8.9608078929953052</v>
      </c>
    </row>
    <row r="332" spans="1:3" x14ac:dyDescent="0.25">
      <c r="A332" s="9" t="s">
        <v>623</v>
      </c>
      <c r="B332" s="12">
        <v>8908.9484934337215</v>
      </c>
      <c r="C332">
        <f>SAFADModel_final_000025[[#This Row],[Whole Building:Facility Total Electric Demand Power '[W'](Hourly) ]]/1000</f>
        <v>8.9089484934337211</v>
      </c>
    </row>
    <row r="333" spans="1:3" x14ac:dyDescent="0.25">
      <c r="A333" s="9" t="s">
        <v>624</v>
      </c>
      <c r="B333" s="12">
        <v>8862.788364527285</v>
      </c>
      <c r="C333">
        <f>SAFADModel_final_000025[[#This Row],[Whole Building:Facility Total Electric Demand Power '[W'](Hourly) ]]/1000</f>
        <v>8.8627883645272849</v>
      </c>
    </row>
    <row r="334" spans="1:3" x14ac:dyDescent="0.25">
      <c r="A334" s="9" t="s">
        <v>625</v>
      </c>
      <c r="B334" s="12">
        <v>8832.5932451940807</v>
      </c>
      <c r="C334">
        <f>SAFADModel_final_000025[[#This Row],[Whole Building:Facility Total Electric Demand Power '[W'](Hourly) ]]/1000</f>
        <v>8.8325932451940812</v>
      </c>
    </row>
    <row r="335" spans="1:3" x14ac:dyDescent="0.25">
      <c r="A335" s="9" t="s">
        <v>626</v>
      </c>
      <c r="B335" s="12">
        <v>8827.2142011040123</v>
      </c>
      <c r="C335">
        <f>SAFADModel_final_000025[[#This Row],[Whole Building:Facility Total Electric Demand Power '[W'](Hourly) ]]/1000</f>
        <v>8.8272142011040131</v>
      </c>
    </row>
    <row r="336" spans="1:3" x14ac:dyDescent="0.25">
      <c r="A336" s="9" t="s">
        <v>627</v>
      </c>
      <c r="B336" s="12">
        <v>8827.3618485107127</v>
      </c>
      <c r="C336">
        <f>SAFADModel_final_000025[[#This Row],[Whole Building:Facility Total Electric Demand Power '[W'](Hourly) ]]/1000</f>
        <v>8.8273618485107122</v>
      </c>
    </row>
    <row r="337" spans="1:3" x14ac:dyDescent="0.25">
      <c r="A337" s="9" t="s">
        <v>628</v>
      </c>
      <c r="B337" s="12">
        <v>8818.1704887321648</v>
      </c>
      <c r="C337">
        <f>SAFADModel_final_000025[[#This Row],[Whole Building:Facility Total Electric Demand Power '[W'](Hourly) ]]/1000</f>
        <v>8.8181704887321644</v>
      </c>
    </row>
    <row r="338" spans="1:3" x14ac:dyDescent="0.25">
      <c r="A338" s="9" t="s">
        <v>241</v>
      </c>
      <c r="B338" s="12">
        <v>8800.479423751196</v>
      </c>
      <c r="C338">
        <f>SAFADModel_final_000025[[#This Row],[Whole Building:Facility Total Electric Demand Power '[W'](Hourly) ]]/1000</f>
        <v>8.8004794237511952</v>
      </c>
    </row>
    <row r="339" spans="1:3" x14ac:dyDescent="0.25">
      <c r="A339" s="9" t="s">
        <v>242</v>
      </c>
      <c r="B339" s="12">
        <v>8789.0244837842693</v>
      </c>
      <c r="C339">
        <f>SAFADModel_final_000025[[#This Row],[Whole Building:Facility Total Electric Demand Power '[W'](Hourly) ]]/1000</f>
        <v>8.789024483784269</v>
      </c>
    </row>
    <row r="340" spans="1:3" x14ac:dyDescent="0.25">
      <c r="A340" s="9" t="s">
        <v>243</v>
      </c>
      <c r="B340" s="12">
        <v>8760.7838696241597</v>
      </c>
      <c r="C340">
        <f>SAFADModel_final_000025[[#This Row],[Whole Building:Facility Total Electric Demand Power '[W'](Hourly) ]]/1000</f>
        <v>8.7607838696241593</v>
      </c>
    </row>
    <row r="341" spans="1:3" x14ac:dyDescent="0.25">
      <c r="A341" s="9" t="s">
        <v>244</v>
      </c>
      <c r="B341" s="12">
        <v>8728.2405050602447</v>
      </c>
      <c r="C341">
        <f>SAFADModel_final_000025[[#This Row],[Whole Building:Facility Total Electric Demand Power '[W'](Hourly) ]]/1000</f>
        <v>8.7282405050602438</v>
      </c>
    </row>
    <row r="342" spans="1:3" x14ac:dyDescent="0.25">
      <c r="A342" s="9" t="s">
        <v>245</v>
      </c>
      <c r="B342" s="12">
        <v>8696.0807522998002</v>
      </c>
      <c r="C342">
        <f>SAFADModel_final_000025[[#This Row],[Whole Building:Facility Total Electric Demand Power '[W'](Hourly) ]]/1000</f>
        <v>8.6960807522997996</v>
      </c>
    </row>
    <row r="343" spans="1:3" x14ac:dyDescent="0.25">
      <c r="A343" s="9" t="s">
        <v>246</v>
      </c>
      <c r="B343" s="12">
        <v>8694.8348712823845</v>
      </c>
      <c r="C343">
        <f>SAFADModel_final_000025[[#This Row],[Whole Building:Facility Total Electric Demand Power '[W'](Hourly) ]]/1000</f>
        <v>8.6948348712823851</v>
      </c>
    </row>
    <row r="344" spans="1:3" x14ac:dyDescent="0.25">
      <c r="A344" s="9" t="s">
        <v>247</v>
      </c>
      <c r="B344" s="12">
        <v>8714.9892205824563</v>
      </c>
      <c r="C344">
        <f>SAFADModel_final_000025[[#This Row],[Whole Building:Facility Total Electric Demand Power '[W'](Hourly) ]]/1000</f>
        <v>8.7149892205824564</v>
      </c>
    </row>
    <row r="345" spans="1:3" x14ac:dyDescent="0.25">
      <c r="A345" s="9" t="s">
        <v>248</v>
      </c>
      <c r="B345" s="12">
        <v>31303.269984018076</v>
      </c>
      <c r="C345">
        <f>SAFADModel_final_000025[[#This Row],[Whole Building:Facility Total Electric Demand Power '[W'](Hourly) ]]/1000</f>
        <v>31.303269984018076</v>
      </c>
    </row>
    <row r="346" spans="1:3" x14ac:dyDescent="0.25">
      <c r="A346" s="9" t="s">
        <v>249</v>
      </c>
      <c r="B346" s="12">
        <v>61709.485480460491</v>
      </c>
      <c r="C346">
        <f>SAFADModel_final_000025[[#This Row],[Whole Building:Facility Total Electric Demand Power '[W'](Hourly) ]]/1000</f>
        <v>61.709485480460494</v>
      </c>
    </row>
    <row r="347" spans="1:3" x14ac:dyDescent="0.25">
      <c r="A347" s="9" t="s">
        <v>250</v>
      </c>
      <c r="B347" s="12">
        <v>111731.17612328305</v>
      </c>
      <c r="C347">
        <f>SAFADModel_final_000025[[#This Row],[Whole Building:Facility Total Electric Demand Power '[W'](Hourly) ]]/1000</f>
        <v>111.73117612328305</v>
      </c>
    </row>
    <row r="348" spans="1:3" x14ac:dyDescent="0.25">
      <c r="A348" s="9" t="s">
        <v>251</v>
      </c>
      <c r="B348" s="12">
        <v>118693.77396640123</v>
      </c>
      <c r="C348">
        <f>SAFADModel_final_000025[[#This Row],[Whole Building:Facility Total Electric Demand Power '[W'](Hourly) ]]/1000</f>
        <v>118.69377396640124</v>
      </c>
    </row>
    <row r="349" spans="1:3" x14ac:dyDescent="0.25">
      <c r="A349" s="9" t="s">
        <v>252</v>
      </c>
      <c r="B349" s="12">
        <v>176957.79517588089</v>
      </c>
      <c r="C349">
        <f>SAFADModel_final_000025[[#This Row],[Whole Building:Facility Total Electric Demand Power '[W'](Hourly) ]]/1000</f>
        <v>176.9577951758809</v>
      </c>
    </row>
    <row r="350" spans="1:3" x14ac:dyDescent="0.25">
      <c r="A350" s="9" t="s">
        <v>253</v>
      </c>
      <c r="B350" s="12">
        <v>176733.52530935328</v>
      </c>
      <c r="C350">
        <f>SAFADModel_final_000025[[#This Row],[Whole Building:Facility Total Electric Demand Power '[W'](Hourly) ]]/1000</f>
        <v>176.73352530935327</v>
      </c>
    </row>
    <row r="351" spans="1:3" x14ac:dyDescent="0.25">
      <c r="A351" s="9" t="s">
        <v>254</v>
      </c>
      <c r="B351" s="12">
        <v>186302.99896510519</v>
      </c>
      <c r="C351">
        <f>SAFADModel_final_000025[[#This Row],[Whole Building:Facility Total Electric Demand Power '[W'](Hourly) ]]/1000</f>
        <v>186.30299896510519</v>
      </c>
    </row>
    <row r="352" spans="1:3" x14ac:dyDescent="0.25">
      <c r="A352" s="9" t="s">
        <v>255</v>
      </c>
      <c r="B352" s="12">
        <v>192263.50730839625</v>
      </c>
      <c r="C352">
        <f>SAFADModel_final_000025[[#This Row],[Whole Building:Facility Total Electric Demand Power '[W'](Hourly) ]]/1000</f>
        <v>192.26350730839624</v>
      </c>
    </row>
    <row r="353" spans="1:3" x14ac:dyDescent="0.25">
      <c r="A353" s="9" t="s">
        <v>256</v>
      </c>
      <c r="B353" s="12">
        <v>181462.14872291023</v>
      </c>
      <c r="C353">
        <f>SAFADModel_final_000025[[#This Row],[Whole Building:Facility Total Electric Demand Power '[W'](Hourly) ]]/1000</f>
        <v>181.46214872291023</v>
      </c>
    </row>
    <row r="354" spans="1:3" x14ac:dyDescent="0.25">
      <c r="A354" s="9" t="s">
        <v>257</v>
      </c>
      <c r="B354" s="12">
        <v>163815.53132682768</v>
      </c>
      <c r="C354">
        <f>SAFADModel_final_000025[[#This Row],[Whole Building:Facility Total Electric Demand Power '[W'](Hourly) ]]/1000</f>
        <v>163.81553132682768</v>
      </c>
    </row>
    <row r="355" spans="1:3" x14ac:dyDescent="0.25">
      <c r="A355" s="9" t="s">
        <v>258</v>
      </c>
      <c r="B355" s="12">
        <v>57833.337080243473</v>
      </c>
      <c r="C355">
        <f>SAFADModel_final_000025[[#This Row],[Whole Building:Facility Total Electric Demand Power '[W'](Hourly) ]]/1000</f>
        <v>57.833337080243474</v>
      </c>
    </row>
    <row r="356" spans="1:3" x14ac:dyDescent="0.25">
      <c r="A356" s="9" t="s">
        <v>259</v>
      </c>
      <c r="B356" s="12">
        <v>28571.788477481197</v>
      </c>
      <c r="C356">
        <f>SAFADModel_final_000025[[#This Row],[Whole Building:Facility Total Electric Demand Power '[W'](Hourly) ]]/1000</f>
        <v>28.571788477481196</v>
      </c>
    </row>
    <row r="357" spans="1:3" x14ac:dyDescent="0.25">
      <c r="A357" s="9" t="s">
        <v>260</v>
      </c>
      <c r="B357" s="12">
        <v>11961.802595436622</v>
      </c>
      <c r="C357">
        <f>SAFADModel_final_000025[[#This Row],[Whole Building:Facility Total Electric Demand Power '[W'](Hourly) ]]/1000</f>
        <v>11.961802595436621</v>
      </c>
    </row>
    <row r="358" spans="1:3" x14ac:dyDescent="0.25">
      <c r="A358" s="9" t="s">
        <v>261</v>
      </c>
      <c r="B358" s="12">
        <v>9258.4524050365053</v>
      </c>
      <c r="C358">
        <f>SAFADModel_final_000025[[#This Row],[Whole Building:Facility Total Electric Demand Power '[W'](Hourly) ]]/1000</f>
        <v>9.2584524050365058</v>
      </c>
    </row>
    <row r="359" spans="1:3" x14ac:dyDescent="0.25">
      <c r="A359" s="9" t="s">
        <v>262</v>
      </c>
      <c r="B359" s="12">
        <v>8851.8966036867514</v>
      </c>
      <c r="C359">
        <f>SAFADModel_final_000025[[#This Row],[Whole Building:Facility Total Electric Demand Power '[W'](Hourly) ]]/1000</f>
        <v>8.8518966036867521</v>
      </c>
    </row>
    <row r="360" spans="1:3" x14ac:dyDescent="0.25">
      <c r="A360" s="9" t="s">
        <v>263</v>
      </c>
      <c r="B360" s="12">
        <v>8862.6786490319337</v>
      </c>
      <c r="C360">
        <f>SAFADModel_final_000025[[#This Row],[Whole Building:Facility Total Electric Demand Power '[W'](Hourly) ]]/1000</f>
        <v>8.8626786490319329</v>
      </c>
    </row>
    <row r="361" spans="1:3" x14ac:dyDescent="0.25">
      <c r="A361" s="9" t="s">
        <v>264</v>
      </c>
      <c r="B361" s="12">
        <v>8847.2152522670021</v>
      </c>
      <c r="C361">
        <f>SAFADModel_final_000025[[#This Row],[Whole Building:Facility Total Electric Demand Power '[W'](Hourly) ]]/1000</f>
        <v>8.8472152522670022</v>
      </c>
    </row>
    <row r="362" spans="1:3" x14ac:dyDescent="0.25">
      <c r="A362" s="9" t="s">
        <v>265</v>
      </c>
      <c r="B362" s="12">
        <v>8779.741619338336</v>
      </c>
      <c r="C362">
        <f>SAFADModel_final_000025[[#This Row],[Whole Building:Facility Total Electric Demand Power '[W'](Hourly) ]]/1000</f>
        <v>8.7797416193383366</v>
      </c>
    </row>
    <row r="363" spans="1:3" x14ac:dyDescent="0.25">
      <c r="A363" s="9" t="s">
        <v>266</v>
      </c>
      <c r="B363" s="12">
        <v>8707.702114273734</v>
      </c>
      <c r="C363">
        <f>SAFADModel_final_000025[[#This Row],[Whole Building:Facility Total Electric Demand Power '[W'](Hourly) ]]/1000</f>
        <v>8.7077021142737348</v>
      </c>
    </row>
    <row r="364" spans="1:3" x14ac:dyDescent="0.25">
      <c r="A364" s="9" t="s">
        <v>267</v>
      </c>
      <c r="B364" s="12">
        <v>8652.4018138475676</v>
      </c>
      <c r="C364">
        <f>SAFADModel_final_000025[[#This Row],[Whole Building:Facility Total Electric Demand Power '[W'](Hourly) ]]/1000</f>
        <v>8.6524018138475682</v>
      </c>
    </row>
    <row r="365" spans="1:3" x14ac:dyDescent="0.25">
      <c r="A365" s="9" t="s">
        <v>268</v>
      </c>
      <c r="B365" s="12">
        <v>8645.7273253687472</v>
      </c>
      <c r="C365">
        <f>SAFADModel_final_000025[[#This Row],[Whole Building:Facility Total Electric Demand Power '[W'](Hourly) ]]/1000</f>
        <v>8.6457273253687479</v>
      </c>
    </row>
    <row r="366" spans="1:3" x14ac:dyDescent="0.25">
      <c r="A366" s="9" t="s">
        <v>269</v>
      </c>
      <c r="B366" s="12">
        <v>8639.5529824623791</v>
      </c>
      <c r="C366">
        <f>SAFADModel_final_000025[[#This Row],[Whole Building:Facility Total Electric Demand Power '[W'](Hourly) ]]/1000</f>
        <v>8.6395529824623782</v>
      </c>
    </row>
    <row r="367" spans="1:3" x14ac:dyDescent="0.25">
      <c r="A367" s="9" t="s">
        <v>270</v>
      </c>
      <c r="B367" s="12">
        <v>8656.6083497321142</v>
      </c>
      <c r="C367">
        <f>SAFADModel_final_000025[[#This Row],[Whole Building:Facility Total Electric Demand Power '[W'](Hourly) ]]/1000</f>
        <v>8.6566083497321138</v>
      </c>
    </row>
    <row r="368" spans="1:3" x14ac:dyDescent="0.25">
      <c r="A368" s="9" t="s">
        <v>271</v>
      </c>
      <c r="B368" s="12">
        <v>8726.2065218597309</v>
      </c>
      <c r="C368">
        <f>SAFADModel_final_000025[[#This Row],[Whole Building:Facility Total Electric Demand Power '[W'](Hourly) ]]/1000</f>
        <v>8.72620652185973</v>
      </c>
    </row>
    <row r="369" spans="1:3" x14ac:dyDescent="0.25">
      <c r="A369" s="9" t="s">
        <v>272</v>
      </c>
      <c r="B369" s="12">
        <v>21668.697769587405</v>
      </c>
      <c r="C369">
        <f>SAFADModel_final_000025[[#This Row],[Whole Building:Facility Total Electric Demand Power '[W'](Hourly) ]]/1000</f>
        <v>21.668697769587403</v>
      </c>
    </row>
    <row r="370" spans="1:3" x14ac:dyDescent="0.25">
      <c r="A370" s="9" t="s">
        <v>273</v>
      </c>
      <c r="B370" s="12">
        <v>97107.695852546327</v>
      </c>
      <c r="C370">
        <f>SAFADModel_final_000025[[#This Row],[Whole Building:Facility Total Electric Demand Power '[W'](Hourly) ]]/1000</f>
        <v>97.107695852546328</v>
      </c>
    </row>
    <row r="371" spans="1:3" x14ac:dyDescent="0.25">
      <c r="A371" s="9" t="s">
        <v>274</v>
      </c>
      <c r="B371" s="12">
        <v>138699.32542909295</v>
      </c>
      <c r="C371">
        <f>SAFADModel_final_000025[[#This Row],[Whole Building:Facility Total Electric Demand Power '[W'](Hourly) ]]/1000</f>
        <v>138.69932542909294</v>
      </c>
    </row>
    <row r="372" spans="1:3" x14ac:dyDescent="0.25">
      <c r="A372" s="9" t="s">
        <v>275</v>
      </c>
      <c r="B372" s="12">
        <v>153946.57832125583</v>
      </c>
      <c r="C372">
        <f>SAFADModel_final_000025[[#This Row],[Whole Building:Facility Total Electric Demand Power '[W'](Hourly) ]]/1000</f>
        <v>153.94657832125583</v>
      </c>
    </row>
    <row r="373" spans="1:3" x14ac:dyDescent="0.25">
      <c r="A373" s="9" t="s">
        <v>276</v>
      </c>
      <c r="B373" s="12">
        <v>180666.23953871304</v>
      </c>
      <c r="C373">
        <f>SAFADModel_final_000025[[#This Row],[Whole Building:Facility Total Electric Demand Power '[W'](Hourly) ]]/1000</f>
        <v>180.66623953871303</v>
      </c>
    </row>
    <row r="374" spans="1:3" x14ac:dyDescent="0.25">
      <c r="A374" s="9" t="s">
        <v>277</v>
      </c>
      <c r="B374" s="12">
        <v>175215.11455700092</v>
      </c>
      <c r="C374">
        <f>SAFADModel_final_000025[[#This Row],[Whole Building:Facility Total Electric Demand Power '[W'](Hourly) ]]/1000</f>
        <v>175.21511455700093</v>
      </c>
    </row>
    <row r="375" spans="1:3" x14ac:dyDescent="0.25">
      <c r="A375" s="9" t="s">
        <v>278</v>
      </c>
      <c r="B375" s="12">
        <v>196785.83496424567</v>
      </c>
      <c r="C375">
        <f>SAFADModel_final_000025[[#This Row],[Whole Building:Facility Total Electric Demand Power '[W'](Hourly) ]]/1000</f>
        <v>196.78583496424568</v>
      </c>
    </row>
    <row r="376" spans="1:3" x14ac:dyDescent="0.25">
      <c r="A376" s="9" t="s">
        <v>279</v>
      </c>
      <c r="B376" s="12">
        <v>181217.09318889977</v>
      </c>
      <c r="C376">
        <f>SAFADModel_final_000025[[#This Row],[Whole Building:Facility Total Electric Demand Power '[W'](Hourly) ]]/1000</f>
        <v>181.21709318889978</v>
      </c>
    </row>
    <row r="377" spans="1:3" x14ac:dyDescent="0.25">
      <c r="A377" s="9" t="s">
        <v>280</v>
      </c>
      <c r="B377" s="12">
        <v>180646.55117386664</v>
      </c>
      <c r="C377">
        <f>SAFADModel_final_000025[[#This Row],[Whole Building:Facility Total Electric Demand Power '[W'](Hourly) ]]/1000</f>
        <v>180.64655117386664</v>
      </c>
    </row>
    <row r="378" spans="1:3" x14ac:dyDescent="0.25">
      <c r="A378" s="9" t="s">
        <v>281</v>
      </c>
      <c r="B378" s="12">
        <v>142909.7321065896</v>
      </c>
      <c r="C378">
        <f>SAFADModel_final_000025[[#This Row],[Whole Building:Facility Total Electric Demand Power '[W'](Hourly) ]]/1000</f>
        <v>142.90973210658959</v>
      </c>
    </row>
    <row r="379" spans="1:3" x14ac:dyDescent="0.25">
      <c r="A379" s="9" t="s">
        <v>282</v>
      </c>
      <c r="B379" s="12">
        <v>114570.77932680963</v>
      </c>
      <c r="C379">
        <f>SAFADModel_final_000025[[#This Row],[Whole Building:Facility Total Electric Demand Power '[W'](Hourly) ]]/1000</f>
        <v>114.57077932680963</v>
      </c>
    </row>
    <row r="380" spans="1:3" x14ac:dyDescent="0.25">
      <c r="A380" s="9" t="s">
        <v>283</v>
      </c>
      <c r="B380" s="12">
        <v>76925.905729823033</v>
      </c>
      <c r="C380">
        <f>SAFADModel_final_000025[[#This Row],[Whole Building:Facility Total Electric Demand Power '[W'](Hourly) ]]/1000</f>
        <v>76.925905729823029</v>
      </c>
    </row>
    <row r="381" spans="1:3" x14ac:dyDescent="0.25">
      <c r="A381" s="9" t="s">
        <v>284</v>
      </c>
      <c r="B381" s="12">
        <v>43917.527491417415</v>
      </c>
      <c r="C381">
        <f>SAFADModel_final_000025[[#This Row],[Whole Building:Facility Total Electric Demand Power '[W'](Hourly) ]]/1000</f>
        <v>43.917527491417417</v>
      </c>
    </row>
    <row r="382" spans="1:3" x14ac:dyDescent="0.25">
      <c r="A382" s="9" t="s">
        <v>285</v>
      </c>
      <c r="B382" s="12">
        <v>8880.8924314779451</v>
      </c>
      <c r="C382">
        <f>SAFADModel_final_000025[[#This Row],[Whole Building:Facility Total Electric Demand Power '[W'](Hourly) ]]/1000</f>
        <v>8.8808924314779443</v>
      </c>
    </row>
    <row r="383" spans="1:3" x14ac:dyDescent="0.25">
      <c r="A383" s="9" t="s">
        <v>286</v>
      </c>
      <c r="B383" s="12">
        <v>8814.6708384044377</v>
      </c>
      <c r="C383">
        <f>SAFADModel_final_000025[[#This Row],[Whole Building:Facility Total Electric Demand Power '[W'](Hourly) ]]/1000</f>
        <v>8.814670838404437</v>
      </c>
    </row>
    <row r="384" spans="1:3" x14ac:dyDescent="0.25">
      <c r="A384" s="9" t="s">
        <v>287</v>
      </c>
      <c r="B384" s="12">
        <v>8778.0456542751272</v>
      </c>
      <c r="C384">
        <f>SAFADModel_final_000025[[#This Row],[Whole Building:Facility Total Electric Demand Power '[W'](Hourly) ]]/1000</f>
        <v>8.7780456542751271</v>
      </c>
    </row>
    <row r="385" spans="1:3" x14ac:dyDescent="0.25">
      <c r="A385" s="9" t="s">
        <v>288</v>
      </c>
      <c r="B385" s="12">
        <v>8767.7430629440714</v>
      </c>
      <c r="C385">
        <f>SAFADModel_final_000025[[#This Row],[Whole Building:Facility Total Electric Demand Power '[W'](Hourly) ]]/1000</f>
        <v>8.7677430629440707</v>
      </c>
    </row>
    <row r="386" spans="1:3" x14ac:dyDescent="0.25">
      <c r="A386" s="9" t="s">
        <v>289</v>
      </c>
      <c r="B386" s="12">
        <v>8782.2583031293834</v>
      </c>
      <c r="C386">
        <f>SAFADModel_final_000025[[#This Row],[Whole Building:Facility Total Electric Demand Power '[W'](Hourly) ]]/1000</f>
        <v>8.7822583031293835</v>
      </c>
    </row>
    <row r="387" spans="1:3" x14ac:dyDescent="0.25">
      <c r="A387" s="9" t="s">
        <v>290</v>
      </c>
      <c r="B387" s="12">
        <v>8804.4046225769798</v>
      </c>
      <c r="C387">
        <f>SAFADModel_final_000025[[#This Row],[Whole Building:Facility Total Electric Demand Power '[W'](Hourly) ]]/1000</f>
        <v>8.8044046225769801</v>
      </c>
    </row>
    <row r="388" spans="1:3" x14ac:dyDescent="0.25">
      <c r="A388" s="9" t="s">
        <v>291</v>
      </c>
      <c r="B388" s="12">
        <v>8802.3475628433498</v>
      </c>
      <c r="C388">
        <f>SAFADModel_final_000025[[#This Row],[Whole Building:Facility Total Electric Demand Power '[W'](Hourly) ]]/1000</f>
        <v>8.8023475628433498</v>
      </c>
    </row>
    <row r="389" spans="1:3" x14ac:dyDescent="0.25">
      <c r="A389" s="9" t="s">
        <v>292</v>
      </c>
      <c r="B389" s="12">
        <v>8762.4246664813127</v>
      </c>
      <c r="C389">
        <f>SAFADModel_final_000025[[#This Row],[Whole Building:Facility Total Electric Demand Power '[W'](Hourly) ]]/1000</f>
        <v>8.7624246664813121</v>
      </c>
    </row>
    <row r="390" spans="1:3" x14ac:dyDescent="0.25">
      <c r="A390" s="9" t="s">
        <v>293</v>
      </c>
      <c r="B390" s="12">
        <v>8728.39080452294</v>
      </c>
      <c r="C390">
        <f>SAFADModel_final_000025[[#This Row],[Whole Building:Facility Total Electric Demand Power '[W'](Hourly) ]]/1000</f>
        <v>8.7283908045229399</v>
      </c>
    </row>
    <row r="391" spans="1:3" x14ac:dyDescent="0.25">
      <c r="A391" s="9" t="s">
        <v>294</v>
      </c>
      <c r="B391" s="12">
        <v>8728.7795632281468</v>
      </c>
      <c r="C391">
        <f>SAFADModel_final_000025[[#This Row],[Whole Building:Facility Total Electric Demand Power '[W'](Hourly) ]]/1000</f>
        <v>8.7287795632281462</v>
      </c>
    </row>
    <row r="392" spans="1:3" x14ac:dyDescent="0.25">
      <c r="A392" s="9" t="s">
        <v>295</v>
      </c>
      <c r="B392" s="12">
        <v>8798.2683474297901</v>
      </c>
      <c r="C392">
        <f>SAFADModel_final_000025[[#This Row],[Whole Building:Facility Total Electric Demand Power '[W'](Hourly) ]]/1000</f>
        <v>8.79826834742979</v>
      </c>
    </row>
    <row r="393" spans="1:3" x14ac:dyDescent="0.25">
      <c r="A393" s="9" t="s">
        <v>296</v>
      </c>
      <c r="B393" s="12">
        <v>8886.6536369407386</v>
      </c>
      <c r="C393">
        <f>SAFADModel_final_000025[[#This Row],[Whole Building:Facility Total Electric Demand Power '[W'](Hourly) ]]/1000</f>
        <v>8.8866536369407392</v>
      </c>
    </row>
    <row r="394" spans="1:3" x14ac:dyDescent="0.25">
      <c r="A394" s="9" t="s">
        <v>297</v>
      </c>
      <c r="B394" s="12">
        <v>8941.0759743813487</v>
      </c>
      <c r="C394">
        <f>SAFADModel_final_000025[[#This Row],[Whole Building:Facility Total Electric Demand Power '[W'](Hourly) ]]/1000</f>
        <v>8.9410759743813486</v>
      </c>
    </row>
    <row r="395" spans="1:3" x14ac:dyDescent="0.25">
      <c r="A395" s="9" t="s">
        <v>298</v>
      </c>
      <c r="B395" s="12">
        <v>8966.9741555636501</v>
      </c>
      <c r="C395">
        <f>SAFADModel_final_000025[[#This Row],[Whole Building:Facility Total Electric Demand Power '[W'](Hourly) ]]/1000</f>
        <v>8.9669741555636495</v>
      </c>
    </row>
    <row r="396" spans="1:3" x14ac:dyDescent="0.25">
      <c r="A396" s="9" t="s">
        <v>299</v>
      </c>
      <c r="B396" s="12">
        <v>8992.0876246384196</v>
      </c>
      <c r="C396">
        <f>SAFADModel_final_000025[[#This Row],[Whole Building:Facility Total Electric Demand Power '[W'](Hourly) ]]/1000</f>
        <v>8.9920876246384189</v>
      </c>
    </row>
    <row r="397" spans="1:3" x14ac:dyDescent="0.25">
      <c r="A397" s="9" t="s">
        <v>300</v>
      </c>
      <c r="B397" s="12">
        <v>9010.1482699856406</v>
      </c>
      <c r="C397">
        <f>SAFADModel_final_000025[[#This Row],[Whole Building:Facility Total Electric Demand Power '[W'](Hourly) ]]/1000</f>
        <v>9.0101482699856401</v>
      </c>
    </row>
    <row r="398" spans="1:3" x14ac:dyDescent="0.25">
      <c r="A398" s="9" t="s">
        <v>301</v>
      </c>
      <c r="B398" s="12">
        <v>9015.8403413554533</v>
      </c>
      <c r="C398">
        <f>SAFADModel_final_000025[[#This Row],[Whole Building:Facility Total Electric Demand Power '[W'](Hourly) ]]/1000</f>
        <v>9.0158403413554531</v>
      </c>
    </row>
    <row r="399" spans="1:3" x14ac:dyDescent="0.25">
      <c r="A399" s="9" t="s">
        <v>302</v>
      </c>
      <c r="B399" s="12">
        <v>9019.3846473232679</v>
      </c>
      <c r="C399">
        <f>SAFADModel_final_000025[[#This Row],[Whole Building:Facility Total Electric Demand Power '[W'](Hourly) ]]/1000</f>
        <v>9.0193846473232675</v>
      </c>
    </row>
    <row r="400" spans="1:3" x14ac:dyDescent="0.25">
      <c r="A400" s="9" t="s">
        <v>303</v>
      </c>
      <c r="B400" s="12">
        <v>9026.2418965566376</v>
      </c>
      <c r="C400">
        <f>SAFADModel_final_000025[[#This Row],[Whole Building:Facility Total Electric Demand Power '[W'](Hourly) ]]/1000</f>
        <v>9.0262418965566376</v>
      </c>
    </row>
    <row r="401" spans="1:3" x14ac:dyDescent="0.25">
      <c r="A401" s="9" t="s">
        <v>304</v>
      </c>
      <c r="B401" s="12">
        <v>9026.6628155081507</v>
      </c>
      <c r="C401">
        <f>SAFADModel_final_000025[[#This Row],[Whole Building:Facility Total Electric Demand Power '[W'](Hourly) ]]/1000</f>
        <v>9.0266628155081499</v>
      </c>
    </row>
    <row r="402" spans="1:3" x14ac:dyDescent="0.25">
      <c r="A402" s="9" t="s">
        <v>305</v>
      </c>
      <c r="B402" s="12">
        <v>9013.3529075796469</v>
      </c>
      <c r="C402">
        <f>SAFADModel_final_000025[[#This Row],[Whole Building:Facility Total Electric Demand Power '[W'](Hourly) ]]/1000</f>
        <v>9.0133529075796464</v>
      </c>
    </row>
    <row r="403" spans="1:3" x14ac:dyDescent="0.25">
      <c r="A403" s="9" t="s">
        <v>306</v>
      </c>
      <c r="B403" s="12">
        <v>8984.6363571536785</v>
      </c>
      <c r="C403">
        <f>SAFADModel_final_000025[[#This Row],[Whole Building:Facility Total Electric Demand Power '[W'](Hourly) ]]/1000</f>
        <v>8.9846363571536791</v>
      </c>
    </row>
    <row r="404" spans="1:3" x14ac:dyDescent="0.25">
      <c r="A404" s="9" t="s">
        <v>307</v>
      </c>
      <c r="B404" s="12">
        <v>8939.9333528686257</v>
      </c>
      <c r="C404">
        <f>SAFADModel_final_000025[[#This Row],[Whole Building:Facility Total Electric Demand Power '[W'](Hourly) ]]/1000</f>
        <v>8.9399333528686249</v>
      </c>
    </row>
    <row r="405" spans="1:3" x14ac:dyDescent="0.25">
      <c r="A405" s="9" t="s">
        <v>308</v>
      </c>
      <c r="B405" s="12">
        <v>8888.8209254048998</v>
      </c>
      <c r="C405">
        <f>SAFADModel_final_000025[[#This Row],[Whole Building:Facility Total Electric Demand Power '[W'](Hourly) ]]/1000</f>
        <v>8.8888209254049002</v>
      </c>
    </row>
    <row r="406" spans="1:3" x14ac:dyDescent="0.25">
      <c r="A406" s="9" t="s">
        <v>309</v>
      </c>
      <c r="B406" s="12">
        <v>8860.7679490679729</v>
      </c>
      <c r="C406">
        <f>SAFADModel_final_000025[[#This Row],[Whole Building:Facility Total Electric Demand Power '[W'](Hourly) ]]/1000</f>
        <v>8.8607679490679736</v>
      </c>
    </row>
    <row r="407" spans="1:3" x14ac:dyDescent="0.25">
      <c r="A407" s="9" t="s">
        <v>310</v>
      </c>
      <c r="B407" s="12">
        <v>8811.4011799134551</v>
      </c>
      <c r="C407">
        <f>SAFADModel_final_000025[[#This Row],[Whole Building:Facility Total Electric Demand Power '[W'](Hourly) ]]/1000</f>
        <v>8.8114011799134548</v>
      </c>
    </row>
    <row r="408" spans="1:3" x14ac:dyDescent="0.25">
      <c r="A408" s="9" t="s">
        <v>311</v>
      </c>
      <c r="B408" s="12">
        <v>8766.7452896348241</v>
      </c>
      <c r="C408">
        <f>SAFADModel_final_000025[[#This Row],[Whole Building:Facility Total Electric Demand Power '[W'](Hourly) ]]/1000</f>
        <v>8.7667452896348248</v>
      </c>
    </row>
    <row r="409" spans="1:3" x14ac:dyDescent="0.25">
      <c r="A409" s="9" t="s">
        <v>312</v>
      </c>
      <c r="B409" s="12">
        <v>8721.4524628097624</v>
      </c>
      <c r="C409">
        <f>SAFADModel_final_000025[[#This Row],[Whole Building:Facility Total Electric Demand Power '[W'](Hourly) ]]/1000</f>
        <v>8.7214524628097632</v>
      </c>
    </row>
    <row r="410" spans="1:3" x14ac:dyDescent="0.25">
      <c r="A410" s="9" t="s">
        <v>313</v>
      </c>
      <c r="B410" s="12">
        <v>8699.8698480761213</v>
      </c>
      <c r="C410">
        <f>SAFADModel_final_000025[[#This Row],[Whole Building:Facility Total Electric Demand Power '[W'](Hourly) ]]/1000</f>
        <v>8.699869848076121</v>
      </c>
    </row>
    <row r="411" spans="1:3" x14ac:dyDescent="0.25">
      <c r="A411" s="9" t="s">
        <v>314</v>
      </c>
      <c r="B411" s="12">
        <v>8679.0325837462224</v>
      </c>
      <c r="C411">
        <f>SAFADModel_final_000025[[#This Row],[Whole Building:Facility Total Electric Demand Power '[W'](Hourly) ]]/1000</f>
        <v>8.6790325837462223</v>
      </c>
    </row>
    <row r="412" spans="1:3" x14ac:dyDescent="0.25">
      <c r="A412" s="9" t="s">
        <v>315</v>
      </c>
      <c r="B412" s="12">
        <v>8662.6212803616691</v>
      </c>
      <c r="C412">
        <f>SAFADModel_final_000025[[#This Row],[Whole Building:Facility Total Electric Demand Power '[W'](Hourly) ]]/1000</f>
        <v>8.6626212803616696</v>
      </c>
    </row>
    <row r="413" spans="1:3" x14ac:dyDescent="0.25">
      <c r="A413" s="9" t="s">
        <v>316</v>
      </c>
      <c r="B413" s="12">
        <v>8639.1496531262583</v>
      </c>
      <c r="C413">
        <f>SAFADModel_final_000025[[#This Row],[Whole Building:Facility Total Electric Demand Power '[W'](Hourly) ]]/1000</f>
        <v>8.6391496531262586</v>
      </c>
    </row>
    <row r="414" spans="1:3" x14ac:dyDescent="0.25">
      <c r="A414" s="9" t="s">
        <v>317</v>
      </c>
      <c r="B414" s="12">
        <v>8620.0132694525473</v>
      </c>
      <c r="C414">
        <f>SAFADModel_final_000025[[#This Row],[Whole Building:Facility Total Electric Demand Power '[W'](Hourly) ]]/1000</f>
        <v>8.6200132694525475</v>
      </c>
    </row>
    <row r="415" spans="1:3" x14ac:dyDescent="0.25">
      <c r="A415" s="9" t="s">
        <v>318</v>
      </c>
      <c r="B415" s="12">
        <v>8631.6371828170049</v>
      </c>
      <c r="C415">
        <f>SAFADModel_final_000025[[#This Row],[Whole Building:Facility Total Electric Demand Power '[W'](Hourly) ]]/1000</f>
        <v>8.6316371828170055</v>
      </c>
    </row>
    <row r="416" spans="1:3" x14ac:dyDescent="0.25">
      <c r="A416" s="9" t="s">
        <v>319</v>
      </c>
      <c r="B416" s="12">
        <v>8710.8211640317477</v>
      </c>
      <c r="C416">
        <f>SAFADModel_final_000025[[#This Row],[Whole Building:Facility Total Electric Demand Power '[W'](Hourly) ]]/1000</f>
        <v>8.7108211640317474</v>
      </c>
    </row>
    <row r="417" spans="1:3" x14ac:dyDescent="0.25">
      <c r="A417" s="9" t="s">
        <v>320</v>
      </c>
      <c r="B417" s="12">
        <v>8808.1377378283451</v>
      </c>
      <c r="C417">
        <f>SAFADModel_final_000025[[#This Row],[Whole Building:Facility Total Electric Demand Power '[W'](Hourly) ]]/1000</f>
        <v>8.8081377378283445</v>
      </c>
    </row>
    <row r="418" spans="1:3" x14ac:dyDescent="0.25">
      <c r="A418" s="9" t="s">
        <v>321</v>
      </c>
      <c r="B418" s="12">
        <v>8889.5627063840511</v>
      </c>
      <c r="C418">
        <f>SAFADModel_final_000025[[#This Row],[Whole Building:Facility Total Electric Demand Power '[W'](Hourly) ]]/1000</f>
        <v>8.8895627063840514</v>
      </c>
    </row>
    <row r="419" spans="1:3" x14ac:dyDescent="0.25">
      <c r="A419" s="9" t="s">
        <v>322</v>
      </c>
      <c r="B419" s="12">
        <v>8941.1788902154458</v>
      </c>
      <c r="C419">
        <f>SAFADModel_final_000025[[#This Row],[Whole Building:Facility Total Electric Demand Power '[W'](Hourly) ]]/1000</f>
        <v>8.9411788902154452</v>
      </c>
    </row>
    <row r="420" spans="1:3" x14ac:dyDescent="0.25">
      <c r="A420" s="9" t="s">
        <v>323</v>
      </c>
      <c r="B420" s="12">
        <v>8985.6301942439768</v>
      </c>
      <c r="C420">
        <f>SAFADModel_final_000025[[#This Row],[Whole Building:Facility Total Electric Demand Power '[W'](Hourly) ]]/1000</f>
        <v>8.985630194243976</v>
      </c>
    </row>
    <row r="421" spans="1:3" x14ac:dyDescent="0.25">
      <c r="A421" s="9" t="s">
        <v>324</v>
      </c>
      <c r="B421" s="12">
        <v>9019.7394531565624</v>
      </c>
      <c r="C421">
        <f>SAFADModel_final_000025[[#This Row],[Whole Building:Facility Total Electric Demand Power '[W'](Hourly) ]]/1000</f>
        <v>9.0197394531565624</v>
      </c>
    </row>
    <row r="422" spans="1:3" x14ac:dyDescent="0.25">
      <c r="A422" s="9" t="s">
        <v>325</v>
      </c>
      <c r="B422" s="12">
        <v>9041.7420311380101</v>
      </c>
      <c r="C422">
        <f>SAFADModel_final_000025[[#This Row],[Whole Building:Facility Total Electric Demand Power '[W'](Hourly) ]]/1000</f>
        <v>9.0417420311380106</v>
      </c>
    </row>
    <row r="423" spans="1:3" x14ac:dyDescent="0.25">
      <c r="A423" s="9" t="s">
        <v>326</v>
      </c>
      <c r="B423" s="12">
        <v>9042.2548532625824</v>
      </c>
      <c r="C423">
        <f>SAFADModel_final_000025[[#This Row],[Whole Building:Facility Total Electric Demand Power '[W'](Hourly) ]]/1000</f>
        <v>9.0422548532625822</v>
      </c>
    </row>
    <row r="424" spans="1:3" x14ac:dyDescent="0.25">
      <c r="A424" s="9" t="s">
        <v>327</v>
      </c>
      <c r="B424" s="12">
        <v>9014.324482590062</v>
      </c>
      <c r="C424">
        <f>SAFADModel_final_000025[[#This Row],[Whole Building:Facility Total Electric Demand Power '[W'](Hourly) ]]/1000</f>
        <v>9.0143244825900624</v>
      </c>
    </row>
    <row r="425" spans="1:3" x14ac:dyDescent="0.25">
      <c r="A425" s="9" t="s">
        <v>328</v>
      </c>
      <c r="B425" s="12">
        <v>8952.5889599962102</v>
      </c>
      <c r="C425">
        <f>SAFADModel_final_000025[[#This Row],[Whole Building:Facility Total Electric Demand Power '[W'](Hourly) ]]/1000</f>
        <v>8.952588959996211</v>
      </c>
    </row>
    <row r="426" spans="1:3" x14ac:dyDescent="0.25">
      <c r="A426" s="9" t="s">
        <v>329</v>
      </c>
      <c r="B426" s="12">
        <v>8884.5642920399914</v>
      </c>
      <c r="C426">
        <f>SAFADModel_final_000025[[#This Row],[Whole Building:Facility Total Electric Demand Power '[W'](Hourly) ]]/1000</f>
        <v>8.8845642920399914</v>
      </c>
    </row>
    <row r="427" spans="1:3" x14ac:dyDescent="0.25">
      <c r="A427" s="9" t="s">
        <v>330</v>
      </c>
      <c r="B427" s="12">
        <v>8831.2118776127172</v>
      </c>
      <c r="C427">
        <f>SAFADModel_final_000025[[#This Row],[Whole Building:Facility Total Electric Demand Power '[W'](Hourly) ]]/1000</f>
        <v>8.8312118776127164</v>
      </c>
    </row>
    <row r="428" spans="1:3" x14ac:dyDescent="0.25">
      <c r="A428" s="9" t="s">
        <v>331</v>
      </c>
      <c r="B428" s="12">
        <v>8802.2264105664108</v>
      </c>
      <c r="C428">
        <f>SAFADModel_final_000025[[#This Row],[Whole Building:Facility Total Electric Demand Power '[W'](Hourly) ]]/1000</f>
        <v>8.8022264105664103</v>
      </c>
    </row>
    <row r="429" spans="1:3" x14ac:dyDescent="0.25">
      <c r="A429" s="9" t="s">
        <v>332</v>
      </c>
      <c r="B429" s="12">
        <v>8783.0068852739059</v>
      </c>
      <c r="C429">
        <f>SAFADModel_final_000025[[#This Row],[Whole Building:Facility Total Electric Demand Power '[W'](Hourly) ]]/1000</f>
        <v>8.7830068852739061</v>
      </c>
    </row>
    <row r="430" spans="1:3" x14ac:dyDescent="0.25">
      <c r="A430" s="9" t="s">
        <v>333</v>
      </c>
      <c r="B430" s="12">
        <v>8764.1138226898456</v>
      </c>
      <c r="C430">
        <f>SAFADModel_final_000025[[#This Row],[Whole Building:Facility Total Electric Demand Power '[W'](Hourly) ]]/1000</f>
        <v>8.7641138226898452</v>
      </c>
    </row>
    <row r="431" spans="1:3" x14ac:dyDescent="0.25">
      <c r="A431" s="9" t="s">
        <v>334</v>
      </c>
      <c r="B431" s="12">
        <v>8740.1064039251651</v>
      </c>
      <c r="C431">
        <f>SAFADModel_final_000025[[#This Row],[Whole Building:Facility Total Electric Demand Power '[W'](Hourly) ]]/1000</f>
        <v>8.7401064039251644</v>
      </c>
    </row>
    <row r="432" spans="1:3" x14ac:dyDescent="0.25">
      <c r="A432" s="9" t="s">
        <v>335</v>
      </c>
      <c r="B432" s="12">
        <v>8724.7434509003306</v>
      </c>
      <c r="C432">
        <f>SAFADModel_final_000025[[#This Row],[Whole Building:Facility Total Electric Demand Power '[W'](Hourly) ]]/1000</f>
        <v>8.7247434509003305</v>
      </c>
    </row>
    <row r="433" spans="1:3" x14ac:dyDescent="0.25">
      <c r="A433" s="9" t="s">
        <v>336</v>
      </c>
      <c r="B433" s="12">
        <v>8709.8114680712097</v>
      </c>
      <c r="C433">
        <f>SAFADModel_final_000025[[#This Row],[Whole Building:Facility Total Electric Demand Power '[W'](Hourly) ]]/1000</f>
        <v>8.7098114680712104</v>
      </c>
    </row>
    <row r="434" spans="1:3" x14ac:dyDescent="0.25">
      <c r="A434" s="9" t="s">
        <v>337</v>
      </c>
      <c r="B434" s="12">
        <v>8705.6095362067899</v>
      </c>
      <c r="C434">
        <f>SAFADModel_final_000025[[#This Row],[Whole Building:Facility Total Electric Demand Power '[W'](Hourly) ]]/1000</f>
        <v>8.70560953620679</v>
      </c>
    </row>
    <row r="435" spans="1:3" x14ac:dyDescent="0.25">
      <c r="A435" s="9" t="s">
        <v>338</v>
      </c>
      <c r="B435" s="12">
        <v>8706.451036151504</v>
      </c>
      <c r="C435">
        <f>SAFADModel_final_000025[[#This Row],[Whole Building:Facility Total Electric Demand Power '[W'](Hourly) ]]/1000</f>
        <v>8.7064510361515044</v>
      </c>
    </row>
    <row r="436" spans="1:3" x14ac:dyDescent="0.25">
      <c r="A436" s="9" t="s">
        <v>339</v>
      </c>
      <c r="B436" s="12">
        <v>8686.3073654381387</v>
      </c>
      <c r="C436">
        <f>SAFADModel_final_000025[[#This Row],[Whole Building:Facility Total Electric Demand Power '[W'](Hourly) ]]/1000</f>
        <v>8.6863073654381395</v>
      </c>
    </row>
    <row r="437" spans="1:3" x14ac:dyDescent="0.25">
      <c r="A437" s="9" t="s">
        <v>340</v>
      </c>
      <c r="B437" s="12">
        <v>8633.534251826035</v>
      </c>
      <c r="C437">
        <f>SAFADModel_final_000025[[#This Row],[Whole Building:Facility Total Electric Demand Power '[W'](Hourly) ]]/1000</f>
        <v>8.6335342518260347</v>
      </c>
    </row>
    <row r="438" spans="1:3" x14ac:dyDescent="0.25">
      <c r="A438" s="9" t="s">
        <v>341</v>
      </c>
      <c r="B438" s="12">
        <v>8580.6139723933738</v>
      </c>
      <c r="C438">
        <f>SAFADModel_final_000025[[#This Row],[Whole Building:Facility Total Electric Demand Power '[W'](Hourly) ]]/1000</f>
        <v>8.5806139723933743</v>
      </c>
    </row>
    <row r="439" spans="1:3" x14ac:dyDescent="0.25">
      <c r="A439" s="9" t="s">
        <v>342</v>
      </c>
      <c r="B439" s="12">
        <v>8587.2141291422395</v>
      </c>
      <c r="C439">
        <f>SAFADModel_final_000025[[#This Row],[Whole Building:Facility Total Electric Demand Power '[W'](Hourly) ]]/1000</f>
        <v>8.5872141291422395</v>
      </c>
    </row>
    <row r="440" spans="1:3" x14ac:dyDescent="0.25">
      <c r="A440" s="9" t="s">
        <v>343</v>
      </c>
      <c r="B440" s="12">
        <v>8708.6515859440187</v>
      </c>
      <c r="C440">
        <f>SAFADModel_final_000025[[#This Row],[Whole Building:Facility Total Electric Demand Power '[W'](Hourly) ]]/1000</f>
        <v>8.7086515859440183</v>
      </c>
    </row>
    <row r="441" spans="1:3" x14ac:dyDescent="0.25">
      <c r="A441" s="9" t="s">
        <v>344</v>
      </c>
      <c r="B441" s="12">
        <v>8853.213656359203</v>
      </c>
      <c r="C441">
        <f>SAFADModel_final_000025[[#This Row],[Whole Building:Facility Total Electric Demand Power '[W'](Hourly) ]]/1000</f>
        <v>8.8532136563592037</v>
      </c>
    </row>
    <row r="442" spans="1:3" x14ac:dyDescent="0.25">
      <c r="A442" s="9" t="s">
        <v>345</v>
      </c>
      <c r="B442" s="12">
        <v>8950.7783472082665</v>
      </c>
      <c r="C442">
        <f>SAFADModel_final_000025[[#This Row],[Whole Building:Facility Total Electric Demand Power '[W'](Hourly) ]]/1000</f>
        <v>8.9507783472082671</v>
      </c>
    </row>
    <row r="443" spans="1:3" x14ac:dyDescent="0.25">
      <c r="A443" s="9" t="s">
        <v>346</v>
      </c>
      <c r="B443" s="12">
        <v>8993.8348697769052</v>
      </c>
      <c r="C443">
        <f>SAFADModel_final_000025[[#This Row],[Whole Building:Facility Total Electric Demand Power '[W'](Hourly) ]]/1000</f>
        <v>8.9938348697769044</v>
      </c>
    </row>
    <row r="444" spans="1:3" x14ac:dyDescent="0.25">
      <c r="A444" s="9" t="s">
        <v>347</v>
      </c>
      <c r="B444" s="12">
        <v>9027.8341672930965</v>
      </c>
      <c r="C444">
        <f>SAFADModel_final_000025[[#This Row],[Whole Building:Facility Total Electric Demand Power '[W'](Hourly) ]]/1000</f>
        <v>9.0278341672930971</v>
      </c>
    </row>
    <row r="445" spans="1:3" x14ac:dyDescent="0.25">
      <c r="A445" s="9" t="s">
        <v>348</v>
      </c>
      <c r="B445" s="12">
        <v>9050.6687474976588</v>
      </c>
      <c r="C445">
        <f>SAFADModel_final_000025[[#This Row],[Whole Building:Facility Total Electric Demand Power '[W'](Hourly) ]]/1000</f>
        <v>9.0506687474976584</v>
      </c>
    </row>
    <row r="446" spans="1:3" x14ac:dyDescent="0.25">
      <c r="A446" s="9" t="s">
        <v>349</v>
      </c>
      <c r="B446" s="12">
        <v>9064.3478544000282</v>
      </c>
      <c r="C446">
        <f>SAFADModel_final_000025[[#This Row],[Whole Building:Facility Total Electric Demand Power '[W'](Hourly) ]]/1000</f>
        <v>9.0643478544000278</v>
      </c>
    </row>
    <row r="447" spans="1:3" x14ac:dyDescent="0.25">
      <c r="A447" s="9" t="s">
        <v>350</v>
      </c>
      <c r="B447" s="12">
        <v>9066.7206016410728</v>
      </c>
      <c r="C447">
        <f>SAFADModel_final_000025[[#This Row],[Whole Building:Facility Total Electric Demand Power '[W'](Hourly) ]]/1000</f>
        <v>9.0667206016410731</v>
      </c>
    </row>
    <row r="448" spans="1:3" x14ac:dyDescent="0.25">
      <c r="A448" s="9" t="s">
        <v>351</v>
      </c>
      <c r="B448" s="12">
        <v>9052.2743766371477</v>
      </c>
      <c r="C448">
        <f>SAFADModel_final_000025[[#This Row],[Whole Building:Facility Total Electric Demand Power '[W'](Hourly) ]]/1000</f>
        <v>9.052274376637147</v>
      </c>
    </row>
    <row r="449" spans="1:3" x14ac:dyDescent="0.25">
      <c r="A449" s="9" t="s">
        <v>352</v>
      </c>
      <c r="B449" s="12">
        <v>9030.7458510962224</v>
      </c>
      <c r="C449">
        <f>SAFADModel_final_000025[[#This Row],[Whole Building:Facility Total Electric Demand Power '[W'](Hourly) ]]/1000</f>
        <v>9.0307458510962224</v>
      </c>
    </row>
    <row r="450" spans="1:3" x14ac:dyDescent="0.25">
      <c r="A450" s="9" t="s">
        <v>353</v>
      </c>
      <c r="B450" s="12">
        <v>9006.3971959899409</v>
      </c>
      <c r="C450">
        <f>SAFADModel_final_000025[[#This Row],[Whole Building:Facility Total Electric Demand Power '[W'](Hourly) ]]/1000</f>
        <v>9.0063971959899405</v>
      </c>
    </row>
    <row r="451" spans="1:3" x14ac:dyDescent="0.25">
      <c r="A451" s="9" t="s">
        <v>354</v>
      </c>
      <c r="B451" s="12">
        <v>8976.8228092366862</v>
      </c>
      <c r="C451">
        <f>SAFADModel_final_000025[[#This Row],[Whole Building:Facility Total Electric Demand Power '[W'](Hourly) ]]/1000</f>
        <v>8.9768228092366869</v>
      </c>
    </row>
    <row r="452" spans="1:3" x14ac:dyDescent="0.25">
      <c r="A452" s="9" t="s">
        <v>355</v>
      </c>
      <c r="B452" s="12">
        <v>8932.3044012269311</v>
      </c>
      <c r="C452">
        <f>SAFADModel_final_000025[[#This Row],[Whole Building:Facility Total Electric Demand Power '[W'](Hourly) ]]/1000</f>
        <v>8.932304401226931</v>
      </c>
    </row>
    <row r="453" spans="1:3" x14ac:dyDescent="0.25">
      <c r="A453" s="9" t="s">
        <v>356</v>
      </c>
      <c r="B453" s="12">
        <v>8866.8671792822861</v>
      </c>
      <c r="C453">
        <f>SAFADModel_final_000025[[#This Row],[Whole Building:Facility Total Electric Demand Power '[W'](Hourly) ]]/1000</f>
        <v>8.866867179282286</v>
      </c>
    </row>
    <row r="454" spans="1:3" x14ac:dyDescent="0.25">
      <c r="A454" s="9" t="s">
        <v>357</v>
      </c>
      <c r="B454" s="12">
        <v>8815.8693096362676</v>
      </c>
      <c r="C454">
        <f>SAFADModel_final_000025[[#This Row],[Whole Building:Facility Total Electric Demand Power '[W'](Hourly) ]]/1000</f>
        <v>8.8158693096362679</v>
      </c>
    </row>
    <row r="455" spans="1:3" x14ac:dyDescent="0.25">
      <c r="A455" s="9" t="s">
        <v>358</v>
      </c>
      <c r="B455" s="12">
        <v>8747.9224332189769</v>
      </c>
      <c r="C455">
        <f>SAFADModel_final_000025[[#This Row],[Whole Building:Facility Total Electric Demand Power '[W'](Hourly) ]]/1000</f>
        <v>8.7479224332189762</v>
      </c>
    </row>
    <row r="456" spans="1:3" x14ac:dyDescent="0.25">
      <c r="A456" s="9" t="s">
        <v>359</v>
      </c>
      <c r="B456" s="12">
        <v>8671.9756151242327</v>
      </c>
      <c r="C456">
        <f>SAFADModel_final_000025[[#This Row],[Whole Building:Facility Total Electric Demand Power '[W'](Hourly) ]]/1000</f>
        <v>8.6719756151242322</v>
      </c>
    </row>
    <row r="457" spans="1:3" x14ac:dyDescent="0.25">
      <c r="A457" s="9" t="s">
        <v>360</v>
      </c>
      <c r="B457" s="12">
        <v>8625.7812987929246</v>
      </c>
      <c r="C457">
        <f>SAFADModel_final_000025[[#This Row],[Whole Building:Facility Total Electric Demand Power '[W'](Hourly) ]]/1000</f>
        <v>8.6257812987929245</v>
      </c>
    </row>
    <row r="458" spans="1:3" x14ac:dyDescent="0.25">
      <c r="A458" s="9" t="s">
        <v>629</v>
      </c>
      <c r="B458" s="12">
        <v>8668.6906713268527</v>
      </c>
      <c r="C458">
        <f>SAFADModel_final_000025[[#This Row],[Whole Building:Facility Total Electric Demand Power '[W'](Hourly) ]]/1000</f>
        <v>8.6686906713268534</v>
      </c>
    </row>
    <row r="459" spans="1:3" x14ac:dyDescent="0.25">
      <c r="A459" s="9" t="s">
        <v>630</v>
      </c>
      <c r="B459" s="12">
        <v>8722.5330522274362</v>
      </c>
      <c r="C459">
        <f>SAFADModel_final_000025[[#This Row],[Whole Building:Facility Total Electric Demand Power '[W'](Hourly) ]]/1000</f>
        <v>8.7225330522274369</v>
      </c>
    </row>
    <row r="460" spans="1:3" x14ac:dyDescent="0.25">
      <c r="A460" s="9" t="s">
        <v>631</v>
      </c>
      <c r="B460" s="12">
        <v>8737.1726217388823</v>
      </c>
      <c r="C460">
        <f>SAFADModel_final_000025[[#This Row],[Whole Building:Facility Total Electric Demand Power '[W'](Hourly) ]]/1000</f>
        <v>8.7371726217388819</v>
      </c>
    </row>
    <row r="461" spans="1:3" x14ac:dyDescent="0.25">
      <c r="A461" s="9" t="s">
        <v>632</v>
      </c>
      <c r="B461" s="12">
        <v>8679.7098930536704</v>
      </c>
      <c r="C461">
        <f>SAFADModel_final_000025[[#This Row],[Whole Building:Facility Total Electric Demand Power '[W'](Hourly) ]]/1000</f>
        <v>8.6797098930536709</v>
      </c>
    </row>
    <row r="462" spans="1:3" x14ac:dyDescent="0.25">
      <c r="A462" s="9" t="s">
        <v>633</v>
      </c>
      <c r="B462" s="12">
        <v>8607.4349027437129</v>
      </c>
      <c r="C462">
        <f>SAFADModel_final_000025[[#This Row],[Whole Building:Facility Total Electric Demand Power '[W'](Hourly) ]]/1000</f>
        <v>8.6074349027437123</v>
      </c>
    </row>
    <row r="463" spans="1:3" x14ac:dyDescent="0.25">
      <c r="A463" s="9" t="s">
        <v>634</v>
      </c>
      <c r="B463" s="12">
        <v>8592.7192632477891</v>
      </c>
      <c r="C463">
        <f>SAFADModel_final_000025[[#This Row],[Whole Building:Facility Total Electric Demand Power '[W'](Hourly) ]]/1000</f>
        <v>8.5927192632477887</v>
      </c>
    </row>
    <row r="464" spans="1:3" x14ac:dyDescent="0.25">
      <c r="A464" s="9" t="s">
        <v>635</v>
      </c>
      <c r="B464" s="12">
        <v>8697.9877865572435</v>
      </c>
      <c r="C464">
        <f>SAFADModel_final_000025[[#This Row],[Whole Building:Facility Total Electric Demand Power '[W'](Hourly) ]]/1000</f>
        <v>8.6979877865572437</v>
      </c>
    </row>
    <row r="465" spans="1:3" x14ac:dyDescent="0.25">
      <c r="A465" s="9" t="s">
        <v>636</v>
      </c>
      <c r="B465" s="12">
        <v>8829.2413785980243</v>
      </c>
      <c r="C465">
        <f>SAFADModel_final_000025[[#This Row],[Whole Building:Facility Total Electric Demand Power '[W'](Hourly) ]]/1000</f>
        <v>8.8292413785980237</v>
      </c>
    </row>
    <row r="466" spans="1:3" x14ac:dyDescent="0.25">
      <c r="A466" s="9" t="s">
        <v>637</v>
      </c>
      <c r="B466" s="12">
        <v>8926.7583362579517</v>
      </c>
      <c r="C466">
        <f>SAFADModel_final_000025[[#This Row],[Whole Building:Facility Total Electric Demand Power '[W'](Hourly) ]]/1000</f>
        <v>8.9267583362579508</v>
      </c>
    </row>
    <row r="467" spans="1:3" x14ac:dyDescent="0.25">
      <c r="A467" s="9" t="s">
        <v>638</v>
      </c>
      <c r="B467" s="12">
        <v>8983.1506932236571</v>
      </c>
      <c r="C467">
        <f>SAFADModel_final_000025[[#This Row],[Whole Building:Facility Total Electric Demand Power '[W'](Hourly) ]]/1000</f>
        <v>8.9831506932236564</v>
      </c>
    </row>
    <row r="468" spans="1:3" x14ac:dyDescent="0.25">
      <c r="A468" s="9" t="s">
        <v>639</v>
      </c>
      <c r="B468" s="12">
        <v>9014.5068955597289</v>
      </c>
      <c r="C468">
        <f>SAFADModel_final_000025[[#This Row],[Whole Building:Facility Total Electric Demand Power '[W'](Hourly) ]]/1000</f>
        <v>9.0145068955597285</v>
      </c>
    </row>
    <row r="469" spans="1:3" x14ac:dyDescent="0.25">
      <c r="A469" s="9" t="s">
        <v>640</v>
      </c>
      <c r="B469" s="12">
        <v>9045.7366018277553</v>
      </c>
      <c r="C469">
        <f>SAFADModel_final_000025[[#This Row],[Whole Building:Facility Total Electric Demand Power '[W'](Hourly) ]]/1000</f>
        <v>9.0457366018277554</v>
      </c>
    </row>
    <row r="470" spans="1:3" x14ac:dyDescent="0.25">
      <c r="A470" s="9" t="s">
        <v>641</v>
      </c>
      <c r="B470" s="12">
        <v>9071.7558269107321</v>
      </c>
      <c r="C470">
        <f>SAFADModel_final_000025[[#This Row],[Whole Building:Facility Total Electric Demand Power '[W'](Hourly) ]]/1000</f>
        <v>9.0717558269107315</v>
      </c>
    </row>
    <row r="471" spans="1:3" x14ac:dyDescent="0.25">
      <c r="A471" s="9" t="s">
        <v>642</v>
      </c>
      <c r="B471" s="12">
        <v>9080.9799004700471</v>
      </c>
      <c r="C471">
        <f>SAFADModel_final_000025[[#This Row],[Whole Building:Facility Total Electric Demand Power '[W'](Hourly) ]]/1000</f>
        <v>9.080979900470048</v>
      </c>
    </row>
    <row r="472" spans="1:3" x14ac:dyDescent="0.25">
      <c r="A472" s="9" t="s">
        <v>643</v>
      </c>
      <c r="B472" s="12">
        <v>9069.8407437802562</v>
      </c>
      <c r="C472">
        <f>SAFADModel_final_000025[[#This Row],[Whole Building:Facility Total Electric Demand Power '[W'](Hourly) ]]/1000</f>
        <v>9.0698407437802562</v>
      </c>
    </row>
    <row r="473" spans="1:3" x14ac:dyDescent="0.25">
      <c r="A473" s="9" t="s">
        <v>644</v>
      </c>
      <c r="B473" s="12">
        <v>9037.0275283840001</v>
      </c>
      <c r="C473">
        <f>SAFADModel_final_000025[[#This Row],[Whole Building:Facility Total Electric Demand Power '[W'](Hourly) ]]/1000</f>
        <v>9.0370275283839998</v>
      </c>
    </row>
    <row r="474" spans="1:3" x14ac:dyDescent="0.25">
      <c r="A474" s="9" t="s">
        <v>645</v>
      </c>
      <c r="B474" s="12">
        <v>9002.1525640580676</v>
      </c>
      <c r="C474">
        <f>SAFADModel_final_000025[[#This Row],[Whole Building:Facility Total Electric Demand Power '[W'](Hourly) ]]/1000</f>
        <v>9.0021525640580684</v>
      </c>
    </row>
    <row r="475" spans="1:3" x14ac:dyDescent="0.25">
      <c r="A475" s="9" t="s">
        <v>646</v>
      </c>
      <c r="B475" s="12">
        <v>8973.6653082100293</v>
      </c>
      <c r="C475">
        <f>SAFADModel_final_000025[[#This Row],[Whole Building:Facility Total Electric Demand Power '[W'](Hourly) ]]/1000</f>
        <v>8.9736653082100286</v>
      </c>
    </row>
    <row r="476" spans="1:3" x14ac:dyDescent="0.25">
      <c r="A476" s="9" t="s">
        <v>647</v>
      </c>
      <c r="B476" s="12">
        <v>8952.4926555369693</v>
      </c>
      <c r="C476">
        <f>SAFADModel_final_000025[[#This Row],[Whole Building:Facility Total Electric Demand Power '[W'](Hourly) ]]/1000</f>
        <v>8.9524926555369699</v>
      </c>
    </row>
    <row r="477" spans="1:3" x14ac:dyDescent="0.25">
      <c r="A477" s="9" t="s">
        <v>648</v>
      </c>
      <c r="B477" s="12">
        <v>8938.3194942105547</v>
      </c>
      <c r="C477">
        <f>SAFADModel_final_000025[[#This Row],[Whole Building:Facility Total Electric Demand Power '[W'](Hourly) ]]/1000</f>
        <v>8.938319494210555</v>
      </c>
    </row>
    <row r="478" spans="1:3" x14ac:dyDescent="0.25">
      <c r="A478" s="9" t="s">
        <v>649</v>
      </c>
      <c r="B478" s="12">
        <v>8922.3778323548231</v>
      </c>
      <c r="C478">
        <f>SAFADModel_final_000025[[#This Row],[Whole Building:Facility Total Electric Demand Power '[W'](Hourly) ]]/1000</f>
        <v>8.9223778323548224</v>
      </c>
    </row>
    <row r="479" spans="1:3" x14ac:dyDescent="0.25">
      <c r="A479" s="9" t="s">
        <v>650</v>
      </c>
      <c r="B479" s="12">
        <v>8909.906502329015</v>
      </c>
      <c r="C479">
        <f>SAFADModel_final_000025[[#This Row],[Whole Building:Facility Total Electric Demand Power '[W'](Hourly) ]]/1000</f>
        <v>8.9099065023290152</v>
      </c>
    </row>
    <row r="480" spans="1:3" x14ac:dyDescent="0.25">
      <c r="A480" s="9" t="s">
        <v>651</v>
      </c>
      <c r="B480" s="12">
        <v>8892.583019963733</v>
      </c>
      <c r="C480">
        <f>SAFADModel_final_000025[[#This Row],[Whole Building:Facility Total Electric Demand Power '[W'](Hourly) ]]/1000</f>
        <v>8.8925830199637339</v>
      </c>
    </row>
    <row r="481" spans="1:3" x14ac:dyDescent="0.25">
      <c r="A481" s="9" t="s">
        <v>652</v>
      </c>
      <c r="B481" s="12">
        <v>8856.7667965783021</v>
      </c>
      <c r="C481">
        <f>SAFADModel_final_000025[[#This Row],[Whole Building:Facility Total Electric Demand Power '[W'](Hourly) ]]/1000</f>
        <v>8.8567667965783023</v>
      </c>
    </row>
    <row r="482" spans="1:3" x14ac:dyDescent="0.25">
      <c r="A482" s="9" t="s">
        <v>653</v>
      </c>
      <c r="B482" s="12">
        <v>8809.6885418719685</v>
      </c>
      <c r="C482">
        <f>SAFADModel_final_000025[[#This Row],[Whole Building:Facility Total Electric Demand Power '[W'](Hourly) ]]/1000</f>
        <v>8.809688541871969</v>
      </c>
    </row>
    <row r="483" spans="1:3" x14ac:dyDescent="0.25">
      <c r="A483" s="9" t="s">
        <v>654</v>
      </c>
      <c r="B483" s="12">
        <v>8763.0998239291748</v>
      </c>
      <c r="C483">
        <f>SAFADModel_final_000025[[#This Row],[Whole Building:Facility Total Electric Demand Power '[W'](Hourly) ]]/1000</f>
        <v>8.7630998239291742</v>
      </c>
    </row>
    <row r="484" spans="1:3" x14ac:dyDescent="0.25">
      <c r="A484" s="9" t="s">
        <v>655</v>
      </c>
      <c r="B484" s="12">
        <v>8728.8449520145023</v>
      </c>
      <c r="C484">
        <f>SAFADModel_final_000025[[#This Row],[Whole Building:Facility Total Electric Demand Power '[W'](Hourly) ]]/1000</f>
        <v>8.7288449520145015</v>
      </c>
    </row>
    <row r="485" spans="1:3" x14ac:dyDescent="0.25">
      <c r="A485" s="9" t="s">
        <v>656</v>
      </c>
      <c r="B485" s="12">
        <v>8722.6403640863227</v>
      </c>
      <c r="C485">
        <f>SAFADModel_final_000025[[#This Row],[Whole Building:Facility Total Electric Demand Power '[W'](Hourly) ]]/1000</f>
        <v>8.7226403640863222</v>
      </c>
    </row>
    <row r="486" spans="1:3" x14ac:dyDescent="0.25">
      <c r="A486" s="9" t="s">
        <v>657</v>
      </c>
      <c r="B486" s="12">
        <v>8721.6958880765669</v>
      </c>
      <c r="C486">
        <f>SAFADModel_final_000025[[#This Row],[Whole Building:Facility Total Electric Demand Power '[W'](Hourly) ]]/1000</f>
        <v>8.7216958880765674</v>
      </c>
    </row>
    <row r="487" spans="1:3" x14ac:dyDescent="0.25">
      <c r="A487" s="9" t="s">
        <v>658</v>
      </c>
      <c r="B487" s="12">
        <v>8735.5054590849431</v>
      </c>
      <c r="C487">
        <f>SAFADModel_final_000025[[#This Row],[Whole Building:Facility Total Electric Demand Power '[W'](Hourly) ]]/1000</f>
        <v>8.7355054590849424</v>
      </c>
    </row>
    <row r="488" spans="1:3" x14ac:dyDescent="0.25">
      <c r="A488" s="9" t="s">
        <v>659</v>
      </c>
      <c r="B488" s="12">
        <v>8772.9219405828862</v>
      </c>
      <c r="C488">
        <f>SAFADModel_final_000025[[#This Row],[Whole Building:Facility Total Electric Demand Power '[W'](Hourly) ]]/1000</f>
        <v>8.7729219405828864</v>
      </c>
    </row>
    <row r="489" spans="1:3" x14ac:dyDescent="0.25">
      <c r="A489" s="9" t="s">
        <v>660</v>
      </c>
      <c r="B489" s="12">
        <v>8830.2060088133512</v>
      </c>
      <c r="C489">
        <f>SAFADModel_final_000025[[#This Row],[Whole Building:Facility Total Electric Demand Power '[W'](Hourly) ]]/1000</f>
        <v>8.8302060088133505</v>
      </c>
    </row>
    <row r="490" spans="1:3" x14ac:dyDescent="0.25">
      <c r="A490" s="9" t="s">
        <v>661</v>
      </c>
      <c r="B490" s="12">
        <v>8898.4557976831074</v>
      </c>
      <c r="C490">
        <f>SAFADModel_final_000025[[#This Row],[Whole Building:Facility Total Electric Demand Power '[W'](Hourly) ]]/1000</f>
        <v>8.8984557976831073</v>
      </c>
    </row>
    <row r="491" spans="1:3" x14ac:dyDescent="0.25">
      <c r="A491" s="9" t="s">
        <v>662</v>
      </c>
      <c r="B491" s="12">
        <v>8967.7253403855702</v>
      </c>
      <c r="C491">
        <f>SAFADModel_final_000025[[#This Row],[Whole Building:Facility Total Electric Demand Power '[W'](Hourly) ]]/1000</f>
        <v>8.9677253403855701</v>
      </c>
    </row>
    <row r="492" spans="1:3" x14ac:dyDescent="0.25">
      <c r="A492" s="9" t="s">
        <v>663</v>
      </c>
      <c r="B492" s="12">
        <v>9014.2743720731614</v>
      </c>
      <c r="C492">
        <f>SAFADModel_final_000025[[#This Row],[Whole Building:Facility Total Electric Demand Power '[W'](Hourly) ]]/1000</f>
        <v>9.014274372073162</v>
      </c>
    </row>
    <row r="493" spans="1:3" x14ac:dyDescent="0.25">
      <c r="A493" s="9" t="s">
        <v>664</v>
      </c>
      <c r="B493" s="12">
        <v>9050.4370298111899</v>
      </c>
      <c r="C493">
        <f>SAFADModel_final_000025[[#This Row],[Whole Building:Facility Total Electric Demand Power '[W'](Hourly) ]]/1000</f>
        <v>9.0504370298111905</v>
      </c>
    </row>
    <row r="494" spans="1:3" x14ac:dyDescent="0.25">
      <c r="A494" s="9" t="s">
        <v>665</v>
      </c>
      <c r="B494" s="12">
        <v>9079.6171202224705</v>
      </c>
      <c r="C494">
        <f>SAFADModel_final_000025[[#This Row],[Whole Building:Facility Total Electric Demand Power '[W'](Hourly) ]]/1000</f>
        <v>9.0796171202224709</v>
      </c>
    </row>
    <row r="495" spans="1:3" x14ac:dyDescent="0.25">
      <c r="A495" s="9" t="s">
        <v>666</v>
      </c>
      <c r="B495" s="12">
        <v>9089.5275954328044</v>
      </c>
      <c r="C495">
        <f>SAFADModel_final_000025[[#This Row],[Whole Building:Facility Total Electric Demand Power '[W'](Hourly) ]]/1000</f>
        <v>9.0895275954328039</v>
      </c>
    </row>
    <row r="496" spans="1:3" x14ac:dyDescent="0.25">
      <c r="A496" s="9" t="s">
        <v>667</v>
      </c>
      <c r="B496" s="12">
        <v>9081.689041669184</v>
      </c>
      <c r="C496">
        <f>SAFADModel_final_000025[[#This Row],[Whole Building:Facility Total Electric Demand Power '[W'](Hourly) ]]/1000</f>
        <v>9.0816890416691844</v>
      </c>
    </row>
    <row r="497" spans="1:3" x14ac:dyDescent="0.25">
      <c r="A497" s="9" t="s">
        <v>668</v>
      </c>
      <c r="B497" s="12">
        <v>9061.7166770906024</v>
      </c>
      <c r="C497">
        <f>SAFADModel_final_000025[[#This Row],[Whole Building:Facility Total Electric Demand Power '[W'](Hourly) ]]/1000</f>
        <v>9.0617166770906028</v>
      </c>
    </row>
    <row r="498" spans="1:3" x14ac:dyDescent="0.25">
      <c r="A498" s="9" t="s">
        <v>669</v>
      </c>
      <c r="B498" s="12">
        <v>9034.414481192116</v>
      </c>
      <c r="C498">
        <f>SAFADModel_final_000025[[#This Row],[Whole Building:Facility Total Electric Demand Power '[W'](Hourly) ]]/1000</f>
        <v>9.0344144811921154</v>
      </c>
    </row>
    <row r="499" spans="1:3" x14ac:dyDescent="0.25">
      <c r="A499" s="9" t="s">
        <v>670</v>
      </c>
      <c r="B499" s="12">
        <v>9001.3652670925294</v>
      </c>
      <c r="C499">
        <f>SAFADModel_final_000025[[#This Row],[Whole Building:Facility Total Electric Demand Power '[W'](Hourly) ]]/1000</f>
        <v>9.0013652670925293</v>
      </c>
    </row>
    <row r="500" spans="1:3" x14ac:dyDescent="0.25">
      <c r="A500" s="9" t="s">
        <v>671</v>
      </c>
      <c r="B500" s="12">
        <v>8963.3169311242382</v>
      </c>
      <c r="C500">
        <f>SAFADModel_final_000025[[#This Row],[Whole Building:Facility Total Electric Demand Power '[W'](Hourly) ]]/1000</f>
        <v>8.963316931124238</v>
      </c>
    </row>
    <row r="501" spans="1:3" x14ac:dyDescent="0.25">
      <c r="A501" s="9" t="s">
        <v>672</v>
      </c>
      <c r="B501" s="12">
        <v>8926.2330274646865</v>
      </c>
      <c r="C501">
        <f>SAFADModel_final_000025[[#This Row],[Whole Building:Facility Total Electric Demand Power '[W'](Hourly) ]]/1000</f>
        <v>8.9262330274646864</v>
      </c>
    </row>
    <row r="502" spans="1:3" x14ac:dyDescent="0.25">
      <c r="A502" s="9" t="s">
        <v>673</v>
      </c>
      <c r="B502" s="12">
        <v>8892.4719324183607</v>
      </c>
      <c r="C502">
        <f>SAFADModel_final_000025[[#This Row],[Whole Building:Facility Total Electric Demand Power '[W'](Hourly) ]]/1000</f>
        <v>8.8924719324183599</v>
      </c>
    </row>
    <row r="503" spans="1:3" x14ac:dyDescent="0.25">
      <c r="A503" s="9" t="s">
        <v>674</v>
      </c>
      <c r="B503" s="12">
        <v>8853.1685748773889</v>
      </c>
      <c r="C503">
        <f>SAFADModel_final_000025[[#This Row],[Whole Building:Facility Total Electric Demand Power '[W'](Hourly) ]]/1000</f>
        <v>8.8531685748773885</v>
      </c>
    </row>
    <row r="504" spans="1:3" x14ac:dyDescent="0.25">
      <c r="A504" s="9" t="s">
        <v>675</v>
      </c>
      <c r="B504" s="12">
        <v>8809.8372169830309</v>
      </c>
      <c r="C504">
        <f>SAFADModel_final_000025[[#This Row],[Whole Building:Facility Total Electric Demand Power '[W'](Hourly) ]]/1000</f>
        <v>8.8098372169830306</v>
      </c>
    </row>
    <row r="505" spans="1:3" x14ac:dyDescent="0.25">
      <c r="A505" s="9" t="s">
        <v>676</v>
      </c>
      <c r="B505" s="12">
        <v>8763.1052723040575</v>
      </c>
      <c r="C505">
        <f>SAFADModel_final_000025[[#This Row],[Whole Building:Facility Total Electric Demand Power '[W'](Hourly) ]]/1000</f>
        <v>8.7631052723040579</v>
      </c>
    </row>
    <row r="506" spans="1:3" x14ac:dyDescent="0.25">
      <c r="A506" s="9" t="s">
        <v>361</v>
      </c>
      <c r="B506" s="12">
        <v>8728.8020776529593</v>
      </c>
      <c r="C506">
        <f>SAFADModel_final_000025[[#This Row],[Whole Building:Facility Total Electric Demand Power '[W'](Hourly) ]]/1000</f>
        <v>8.7288020776529596</v>
      </c>
    </row>
    <row r="507" spans="1:3" x14ac:dyDescent="0.25">
      <c r="A507" s="9" t="s">
        <v>362</v>
      </c>
      <c r="B507" s="12">
        <v>8690.4212424682246</v>
      </c>
      <c r="C507">
        <f>SAFADModel_final_000025[[#This Row],[Whole Building:Facility Total Electric Demand Power '[W'](Hourly) ]]/1000</f>
        <v>8.6904212424682239</v>
      </c>
    </row>
    <row r="508" spans="1:3" x14ac:dyDescent="0.25">
      <c r="A508" s="9" t="s">
        <v>363</v>
      </c>
      <c r="B508" s="12">
        <v>8664.3732790936847</v>
      </c>
      <c r="C508">
        <f>SAFADModel_final_000025[[#This Row],[Whole Building:Facility Total Electric Demand Power '[W'](Hourly) ]]/1000</f>
        <v>8.6643732790936845</v>
      </c>
    </row>
    <row r="509" spans="1:3" x14ac:dyDescent="0.25">
      <c r="A509" s="9" t="s">
        <v>364</v>
      </c>
      <c r="B509" s="12">
        <v>8655.3433550317586</v>
      </c>
      <c r="C509">
        <f>SAFADModel_final_000025[[#This Row],[Whole Building:Facility Total Electric Demand Power '[W'](Hourly) ]]/1000</f>
        <v>8.6553433550317589</v>
      </c>
    </row>
    <row r="510" spans="1:3" x14ac:dyDescent="0.25">
      <c r="A510" s="9" t="s">
        <v>365</v>
      </c>
      <c r="B510" s="12">
        <v>8641.370257328259</v>
      </c>
      <c r="C510">
        <f>SAFADModel_final_000025[[#This Row],[Whole Building:Facility Total Electric Demand Power '[W'](Hourly) ]]/1000</f>
        <v>8.6413702573282585</v>
      </c>
    </row>
    <row r="511" spans="1:3" x14ac:dyDescent="0.25">
      <c r="A511" s="9" t="s">
        <v>366</v>
      </c>
      <c r="B511" s="12">
        <v>8665.1471822590029</v>
      </c>
      <c r="C511">
        <f>SAFADModel_final_000025[[#This Row],[Whole Building:Facility Total Electric Demand Power '[W'](Hourly) ]]/1000</f>
        <v>8.6651471822590036</v>
      </c>
    </row>
    <row r="512" spans="1:3" x14ac:dyDescent="0.25">
      <c r="A512" s="9" t="s">
        <v>367</v>
      </c>
      <c r="B512" s="12">
        <v>8756.9959120164367</v>
      </c>
      <c r="C512">
        <f>SAFADModel_final_000025[[#This Row],[Whole Building:Facility Total Electric Demand Power '[W'](Hourly) ]]/1000</f>
        <v>8.7569959120164373</v>
      </c>
    </row>
    <row r="513" spans="1:3" x14ac:dyDescent="0.25">
      <c r="A513" s="9" t="s">
        <v>368</v>
      </c>
      <c r="B513" s="12">
        <v>31699.047337284195</v>
      </c>
      <c r="C513">
        <f>SAFADModel_final_000025[[#This Row],[Whole Building:Facility Total Electric Demand Power '[W'](Hourly) ]]/1000</f>
        <v>31.699047337284195</v>
      </c>
    </row>
    <row r="514" spans="1:3" x14ac:dyDescent="0.25">
      <c r="A514" s="9" t="s">
        <v>369</v>
      </c>
      <c r="B514" s="12">
        <v>70377.185085878606</v>
      </c>
      <c r="C514">
        <f>SAFADModel_final_000025[[#This Row],[Whole Building:Facility Total Electric Demand Power '[W'](Hourly) ]]/1000</f>
        <v>70.377185085878608</v>
      </c>
    </row>
    <row r="515" spans="1:3" x14ac:dyDescent="0.25">
      <c r="A515" s="9" t="s">
        <v>370</v>
      </c>
      <c r="B515" s="12">
        <v>132307.45543786339</v>
      </c>
      <c r="C515">
        <f>SAFADModel_final_000025[[#This Row],[Whole Building:Facility Total Electric Demand Power '[W'](Hourly) ]]/1000</f>
        <v>132.30745543786338</v>
      </c>
    </row>
    <row r="516" spans="1:3" x14ac:dyDescent="0.25">
      <c r="A516" s="9" t="s">
        <v>371</v>
      </c>
      <c r="B516" s="12">
        <v>127637.02488002651</v>
      </c>
      <c r="C516">
        <f>SAFADModel_final_000025[[#This Row],[Whole Building:Facility Total Electric Demand Power '[W'](Hourly) ]]/1000</f>
        <v>127.63702488002652</v>
      </c>
    </row>
    <row r="517" spans="1:3" x14ac:dyDescent="0.25">
      <c r="A517" s="9" t="s">
        <v>372</v>
      </c>
      <c r="B517" s="12">
        <v>180084.40550397476</v>
      </c>
      <c r="C517">
        <f>SAFADModel_final_000025[[#This Row],[Whole Building:Facility Total Electric Demand Power '[W'](Hourly) ]]/1000</f>
        <v>180.08440550397475</v>
      </c>
    </row>
    <row r="518" spans="1:3" x14ac:dyDescent="0.25">
      <c r="A518" s="9" t="s">
        <v>373</v>
      </c>
      <c r="B518" s="12">
        <v>180478.15361244048</v>
      </c>
      <c r="C518">
        <f>SAFADModel_final_000025[[#This Row],[Whole Building:Facility Total Electric Demand Power '[W'](Hourly) ]]/1000</f>
        <v>180.47815361244048</v>
      </c>
    </row>
    <row r="519" spans="1:3" x14ac:dyDescent="0.25">
      <c r="A519" s="9" t="s">
        <v>374</v>
      </c>
      <c r="B519" s="12">
        <v>187125.55287845046</v>
      </c>
      <c r="C519">
        <f>SAFADModel_final_000025[[#This Row],[Whole Building:Facility Total Electric Demand Power '[W'](Hourly) ]]/1000</f>
        <v>187.12555287845046</v>
      </c>
    </row>
    <row r="520" spans="1:3" x14ac:dyDescent="0.25">
      <c r="A520" s="9" t="s">
        <v>375</v>
      </c>
      <c r="B520" s="12">
        <v>193100.84958364631</v>
      </c>
      <c r="C520">
        <f>SAFADModel_final_000025[[#This Row],[Whole Building:Facility Total Electric Demand Power '[W'](Hourly) ]]/1000</f>
        <v>193.10084958364632</v>
      </c>
    </row>
    <row r="521" spans="1:3" x14ac:dyDescent="0.25">
      <c r="A521" s="9" t="s">
        <v>376</v>
      </c>
      <c r="B521" s="12">
        <v>182415.29365570712</v>
      </c>
      <c r="C521">
        <f>SAFADModel_final_000025[[#This Row],[Whole Building:Facility Total Electric Demand Power '[W'](Hourly) ]]/1000</f>
        <v>182.41529365570713</v>
      </c>
    </row>
    <row r="522" spans="1:3" x14ac:dyDescent="0.25">
      <c r="A522" s="9" t="s">
        <v>377</v>
      </c>
      <c r="B522" s="12">
        <v>164535.23259409275</v>
      </c>
      <c r="C522">
        <f>SAFADModel_final_000025[[#This Row],[Whole Building:Facility Total Electric Demand Power '[W'](Hourly) ]]/1000</f>
        <v>164.53523259409275</v>
      </c>
    </row>
    <row r="523" spans="1:3" x14ac:dyDescent="0.25">
      <c r="A523" s="9" t="s">
        <v>378</v>
      </c>
      <c r="B523" s="12">
        <v>57790.401620403129</v>
      </c>
      <c r="C523">
        <f>SAFADModel_final_000025[[#This Row],[Whole Building:Facility Total Electric Demand Power '[W'](Hourly) ]]/1000</f>
        <v>57.790401620403131</v>
      </c>
    </row>
    <row r="524" spans="1:3" x14ac:dyDescent="0.25">
      <c r="A524" s="9" t="s">
        <v>379</v>
      </c>
      <c r="B524" s="12">
        <v>28492.17532024287</v>
      </c>
      <c r="C524">
        <f>SAFADModel_final_000025[[#This Row],[Whole Building:Facility Total Electric Demand Power '[W'](Hourly) ]]/1000</f>
        <v>28.492175320242868</v>
      </c>
    </row>
    <row r="525" spans="1:3" x14ac:dyDescent="0.25">
      <c r="A525" s="9" t="s">
        <v>380</v>
      </c>
      <c r="B525" s="12">
        <v>11873.1007672958</v>
      </c>
      <c r="C525">
        <f>SAFADModel_final_000025[[#This Row],[Whole Building:Facility Total Electric Demand Power '[W'](Hourly) ]]/1000</f>
        <v>11.873100767295801</v>
      </c>
    </row>
    <row r="526" spans="1:3" x14ac:dyDescent="0.25">
      <c r="A526" s="9" t="s">
        <v>381</v>
      </c>
      <c r="B526" s="12">
        <v>9160.4983424459715</v>
      </c>
      <c r="C526">
        <f>SAFADModel_final_000025[[#This Row],[Whole Building:Facility Total Electric Demand Power '[W'](Hourly) ]]/1000</f>
        <v>9.1604983424459707</v>
      </c>
    </row>
    <row r="527" spans="1:3" x14ac:dyDescent="0.25">
      <c r="A527" s="9" t="s">
        <v>382</v>
      </c>
      <c r="B527" s="12">
        <v>8713.9049078325952</v>
      </c>
      <c r="C527">
        <f>SAFADModel_final_000025[[#This Row],[Whole Building:Facility Total Electric Demand Power '[W'](Hourly) ]]/1000</f>
        <v>8.7139049078325961</v>
      </c>
    </row>
    <row r="528" spans="1:3" x14ac:dyDescent="0.25">
      <c r="A528" s="9" t="s">
        <v>383</v>
      </c>
      <c r="B528" s="12">
        <v>8689.3883757726089</v>
      </c>
      <c r="C528">
        <f>SAFADModel_final_000025[[#This Row],[Whole Building:Facility Total Electric Demand Power '[W'](Hourly) ]]/1000</f>
        <v>8.6893883757726087</v>
      </c>
    </row>
    <row r="529" spans="1:3" x14ac:dyDescent="0.25">
      <c r="A529" s="9" t="s">
        <v>384</v>
      </c>
      <c r="B529" s="12">
        <v>8675.7552264022979</v>
      </c>
      <c r="C529">
        <f>SAFADModel_final_000025[[#This Row],[Whole Building:Facility Total Electric Demand Power '[W'](Hourly) ]]/1000</f>
        <v>8.6757552264022983</v>
      </c>
    </row>
    <row r="530" spans="1:3" x14ac:dyDescent="0.25">
      <c r="A530" s="9" t="s">
        <v>385</v>
      </c>
      <c r="B530" s="12">
        <v>8671.9002574494916</v>
      </c>
      <c r="C530">
        <f>SAFADModel_final_000025[[#This Row],[Whole Building:Facility Total Electric Demand Power '[W'](Hourly) ]]/1000</f>
        <v>8.6719002574494919</v>
      </c>
    </row>
    <row r="531" spans="1:3" x14ac:dyDescent="0.25">
      <c r="A531" s="9" t="s">
        <v>386</v>
      </c>
      <c r="B531" s="12">
        <v>8669.2948024923153</v>
      </c>
      <c r="C531">
        <f>SAFADModel_final_000025[[#This Row],[Whole Building:Facility Total Electric Demand Power '[W'](Hourly) ]]/1000</f>
        <v>8.6692948024923151</v>
      </c>
    </row>
    <row r="532" spans="1:3" x14ac:dyDescent="0.25">
      <c r="A532" s="9" t="s">
        <v>387</v>
      </c>
      <c r="B532" s="12">
        <v>8626.6497883602224</v>
      </c>
      <c r="C532">
        <f>SAFADModel_final_000025[[#This Row],[Whole Building:Facility Total Electric Demand Power '[W'](Hourly) ]]/1000</f>
        <v>8.626649788360222</v>
      </c>
    </row>
    <row r="533" spans="1:3" x14ac:dyDescent="0.25">
      <c r="A533" s="9" t="s">
        <v>388</v>
      </c>
      <c r="B533" s="12">
        <v>8529.9003572121383</v>
      </c>
      <c r="C533">
        <f>SAFADModel_final_000025[[#This Row],[Whole Building:Facility Total Electric Demand Power '[W'](Hourly) ]]/1000</f>
        <v>8.5299003572121386</v>
      </c>
    </row>
    <row r="534" spans="1:3" x14ac:dyDescent="0.25">
      <c r="A534" s="9" t="s">
        <v>389</v>
      </c>
      <c r="B534" s="12">
        <v>8430.050720209083</v>
      </c>
      <c r="C534">
        <f>SAFADModel_final_000025[[#This Row],[Whole Building:Facility Total Electric Demand Power '[W'](Hourly) ]]/1000</f>
        <v>8.4300507202090831</v>
      </c>
    </row>
    <row r="535" spans="1:3" x14ac:dyDescent="0.25">
      <c r="A535" s="9" t="s">
        <v>390</v>
      </c>
      <c r="B535" s="12">
        <v>8407.0679897371556</v>
      </c>
      <c r="C535">
        <f>SAFADModel_final_000025[[#This Row],[Whole Building:Facility Total Electric Demand Power '[W'](Hourly) ]]/1000</f>
        <v>8.4070679897371559</v>
      </c>
    </row>
    <row r="536" spans="1:3" x14ac:dyDescent="0.25">
      <c r="A536" s="9" t="s">
        <v>391</v>
      </c>
      <c r="B536" s="12">
        <v>8549.0658340008522</v>
      </c>
      <c r="C536">
        <f>SAFADModel_final_000025[[#This Row],[Whole Building:Facility Total Electric Demand Power '[W'](Hourly) ]]/1000</f>
        <v>8.549065834000853</v>
      </c>
    </row>
    <row r="537" spans="1:3" x14ac:dyDescent="0.25">
      <c r="A537" s="9" t="s">
        <v>392</v>
      </c>
      <c r="B537" s="12">
        <v>21527.429408145817</v>
      </c>
      <c r="C537">
        <f>SAFADModel_final_000025[[#This Row],[Whole Building:Facility Total Electric Demand Power '[W'](Hourly) ]]/1000</f>
        <v>21.527429408145817</v>
      </c>
    </row>
    <row r="538" spans="1:3" x14ac:dyDescent="0.25">
      <c r="A538" s="9" t="s">
        <v>393</v>
      </c>
      <c r="B538" s="12">
        <v>99999.079904022699</v>
      </c>
      <c r="C538">
        <f>SAFADModel_final_000025[[#This Row],[Whole Building:Facility Total Electric Demand Power '[W'](Hourly) ]]/1000</f>
        <v>99.999079904022693</v>
      </c>
    </row>
    <row r="539" spans="1:3" x14ac:dyDescent="0.25">
      <c r="A539" s="9" t="s">
        <v>394</v>
      </c>
      <c r="B539" s="12">
        <v>142289.15500439206</v>
      </c>
      <c r="C539">
        <f>SAFADModel_final_000025[[#This Row],[Whole Building:Facility Total Electric Demand Power '[W'](Hourly) ]]/1000</f>
        <v>142.28915500439206</v>
      </c>
    </row>
    <row r="540" spans="1:3" x14ac:dyDescent="0.25">
      <c r="A540" s="9" t="s">
        <v>395</v>
      </c>
      <c r="B540" s="12">
        <v>156790.43325616149</v>
      </c>
      <c r="C540">
        <f>SAFADModel_final_000025[[#This Row],[Whole Building:Facility Total Electric Demand Power '[W'](Hourly) ]]/1000</f>
        <v>156.79043325616149</v>
      </c>
    </row>
    <row r="541" spans="1:3" x14ac:dyDescent="0.25">
      <c r="A541" s="9" t="s">
        <v>396</v>
      </c>
      <c r="B541" s="12">
        <v>182080.91398568326</v>
      </c>
      <c r="C541">
        <f>SAFADModel_final_000025[[#This Row],[Whole Building:Facility Total Electric Demand Power '[W'](Hourly) ]]/1000</f>
        <v>182.08091398568325</v>
      </c>
    </row>
    <row r="542" spans="1:3" x14ac:dyDescent="0.25">
      <c r="A542" s="9" t="s">
        <v>397</v>
      </c>
      <c r="B542" s="12">
        <v>177681.6847653806</v>
      </c>
      <c r="C542">
        <f>SAFADModel_final_000025[[#This Row],[Whole Building:Facility Total Electric Demand Power '[W'](Hourly) ]]/1000</f>
        <v>177.6816847653806</v>
      </c>
    </row>
    <row r="543" spans="1:3" x14ac:dyDescent="0.25">
      <c r="A543" s="9" t="s">
        <v>398</v>
      </c>
      <c r="B543" s="12">
        <v>199350.10467006371</v>
      </c>
      <c r="C543">
        <f>SAFADModel_final_000025[[#This Row],[Whole Building:Facility Total Electric Demand Power '[W'](Hourly) ]]/1000</f>
        <v>199.3501046700637</v>
      </c>
    </row>
    <row r="544" spans="1:3" x14ac:dyDescent="0.25">
      <c r="A544" s="9" t="s">
        <v>399</v>
      </c>
      <c r="B544" s="12">
        <v>187011.85818721805</v>
      </c>
      <c r="C544">
        <f>SAFADModel_final_000025[[#This Row],[Whole Building:Facility Total Electric Demand Power '[W'](Hourly) ]]/1000</f>
        <v>187.01185818721805</v>
      </c>
    </row>
    <row r="545" spans="1:3" x14ac:dyDescent="0.25">
      <c r="A545" s="9" t="s">
        <v>400</v>
      </c>
      <c r="B545" s="12">
        <v>185151.38899073159</v>
      </c>
      <c r="C545">
        <f>SAFADModel_final_000025[[#This Row],[Whole Building:Facility Total Electric Demand Power '[W'](Hourly) ]]/1000</f>
        <v>185.15138899073159</v>
      </c>
    </row>
    <row r="546" spans="1:3" x14ac:dyDescent="0.25">
      <c r="A546" s="9" t="s">
        <v>401</v>
      </c>
      <c r="B546" s="12">
        <v>147858.38207835643</v>
      </c>
      <c r="C546">
        <f>SAFADModel_final_000025[[#This Row],[Whole Building:Facility Total Electric Demand Power '[W'](Hourly) ]]/1000</f>
        <v>147.85838207835644</v>
      </c>
    </row>
    <row r="547" spans="1:3" x14ac:dyDescent="0.25">
      <c r="A547" s="9" t="s">
        <v>402</v>
      </c>
      <c r="B547" s="12">
        <v>114299.08819215617</v>
      </c>
      <c r="C547">
        <f>SAFADModel_final_000025[[#This Row],[Whole Building:Facility Total Electric Demand Power '[W'](Hourly) ]]/1000</f>
        <v>114.29908819215616</v>
      </c>
    </row>
    <row r="548" spans="1:3" x14ac:dyDescent="0.25">
      <c r="A548" s="9" t="s">
        <v>403</v>
      </c>
      <c r="B548" s="12">
        <v>76829.968324376896</v>
      </c>
      <c r="C548">
        <f>SAFADModel_final_000025[[#This Row],[Whole Building:Facility Total Electric Demand Power '[W'](Hourly) ]]/1000</f>
        <v>76.829968324376892</v>
      </c>
    </row>
    <row r="549" spans="1:3" x14ac:dyDescent="0.25">
      <c r="A549" s="9" t="s">
        <v>404</v>
      </c>
      <c r="B549" s="12">
        <v>44305.007554278069</v>
      </c>
      <c r="C549">
        <f>SAFADModel_final_000025[[#This Row],[Whole Building:Facility Total Electric Demand Power '[W'](Hourly) ]]/1000</f>
        <v>44.30500755427807</v>
      </c>
    </row>
    <row r="550" spans="1:3" x14ac:dyDescent="0.25">
      <c r="A550" s="9" t="s">
        <v>405</v>
      </c>
      <c r="B550" s="12">
        <v>8894.2980688860298</v>
      </c>
      <c r="C550">
        <f>SAFADModel_final_000025[[#This Row],[Whole Building:Facility Total Electric Demand Power '[W'](Hourly) ]]/1000</f>
        <v>8.8942980688860303</v>
      </c>
    </row>
    <row r="551" spans="1:3" x14ac:dyDescent="0.25">
      <c r="A551" s="9" t="s">
        <v>406</v>
      </c>
      <c r="B551" s="12">
        <v>8851.2282852702647</v>
      </c>
      <c r="C551">
        <f>SAFADModel_final_000025[[#This Row],[Whole Building:Facility Total Electric Demand Power '[W'](Hourly) ]]/1000</f>
        <v>8.8512282852702651</v>
      </c>
    </row>
    <row r="552" spans="1:3" x14ac:dyDescent="0.25">
      <c r="A552" s="9" t="s">
        <v>407</v>
      </c>
      <c r="B552" s="12">
        <v>8832.5903059676893</v>
      </c>
      <c r="C552">
        <f>SAFADModel_final_000025[[#This Row],[Whole Building:Facility Total Electric Demand Power '[W'](Hourly) ]]/1000</f>
        <v>8.83259030596769</v>
      </c>
    </row>
    <row r="553" spans="1:3" x14ac:dyDescent="0.25">
      <c r="A553" s="9" t="s">
        <v>408</v>
      </c>
      <c r="B553" s="12">
        <v>8818.6679295702688</v>
      </c>
      <c r="C553">
        <f>SAFADModel_final_000025[[#This Row],[Whole Building:Facility Total Electric Demand Power '[W'](Hourly) ]]/1000</f>
        <v>8.8186679295702692</v>
      </c>
    </row>
    <row r="554" spans="1:3" x14ac:dyDescent="0.25">
      <c r="A554" s="9" t="s">
        <v>409</v>
      </c>
      <c r="B554" s="12">
        <v>8804.649356431144</v>
      </c>
      <c r="C554">
        <f>SAFADModel_final_000025[[#This Row],[Whole Building:Facility Total Electric Demand Power '[W'](Hourly) ]]/1000</f>
        <v>8.8046493564311437</v>
      </c>
    </row>
    <row r="555" spans="1:3" x14ac:dyDescent="0.25">
      <c r="A555" s="9" t="s">
        <v>410</v>
      </c>
      <c r="B555" s="12">
        <v>8790.1754907248978</v>
      </c>
      <c r="C555">
        <f>SAFADModel_final_000025[[#This Row],[Whole Building:Facility Total Electric Demand Power '[W'](Hourly) ]]/1000</f>
        <v>8.7901754907248986</v>
      </c>
    </row>
    <row r="556" spans="1:3" x14ac:dyDescent="0.25">
      <c r="A556" s="9" t="s">
        <v>411</v>
      </c>
      <c r="B556" s="12">
        <v>8770.8937780720244</v>
      </c>
      <c r="C556">
        <f>SAFADModel_final_000025[[#This Row],[Whole Building:Facility Total Electric Demand Power '[W'](Hourly) ]]/1000</f>
        <v>8.7708937780720237</v>
      </c>
    </row>
    <row r="557" spans="1:3" x14ac:dyDescent="0.25">
      <c r="A557" s="9" t="s">
        <v>412</v>
      </c>
      <c r="B557" s="12">
        <v>8744.7991733934159</v>
      </c>
      <c r="C557">
        <f>SAFADModel_final_000025[[#This Row],[Whole Building:Facility Total Electric Demand Power '[W'](Hourly) ]]/1000</f>
        <v>8.7447991733934156</v>
      </c>
    </row>
    <row r="558" spans="1:3" x14ac:dyDescent="0.25">
      <c r="A558" s="9" t="s">
        <v>413</v>
      </c>
      <c r="B558" s="12">
        <v>8714.5963780869224</v>
      </c>
      <c r="C558">
        <f>SAFADModel_final_000025[[#This Row],[Whole Building:Facility Total Electric Demand Power '[W'](Hourly) ]]/1000</f>
        <v>8.714596378086922</v>
      </c>
    </row>
    <row r="559" spans="1:3" x14ac:dyDescent="0.25">
      <c r="A559" s="9" t="s">
        <v>414</v>
      </c>
      <c r="B559" s="12">
        <v>8725.1067923587452</v>
      </c>
      <c r="C559">
        <f>SAFADModel_final_000025[[#This Row],[Whole Building:Facility Total Electric Demand Power '[W'](Hourly) ]]/1000</f>
        <v>8.725106792358746</v>
      </c>
    </row>
    <row r="560" spans="1:3" x14ac:dyDescent="0.25">
      <c r="A560" s="9" t="s">
        <v>415</v>
      </c>
      <c r="B560" s="12">
        <v>8801.9439272676882</v>
      </c>
      <c r="C560">
        <f>SAFADModel_final_000025[[#This Row],[Whole Building:Facility Total Electric Demand Power '[W'](Hourly) ]]/1000</f>
        <v>8.801943927267688</v>
      </c>
    </row>
    <row r="561" spans="1:3" x14ac:dyDescent="0.25">
      <c r="A561" s="9" t="s">
        <v>416</v>
      </c>
      <c r="B561" s="12">
        <v>26181.491794299898</v>
      </c>
      <c r="C561">
        <f>SAFADModel_final_000025[[#This Row],[Whole Building:Facility Total Electric Demand Power '[W'](Hourly) ]]/1000</f>
        <v>26.181491794299898</v>
      </c>
    </row>
    <row r="562" spans="1:3" x14ac:dyDescent="0.25">
      <c r="A562" s="9" t="s">
        <v>417</v>
      </c>
      <c r="B562" s="12">
        <v>95467.392113966576</v>
      </c>
      <c r="C562">
        <f>SAFADModel_final_000025[[#This Row],[Whole Building:Facility Total Electric Demand Power '[W'](Hourly) ]]/1000</f>
        <v>95.467392113966582</v>
      </c>
    </row>
    <row r="563" spans="1:3" x14ac:dyDescent="0.25">
      <c r="A563" s="9" t="s">
        <v>418</v>
      </c>
      <c r="B563" s="12">
        <v>137717.77313562328</v>
      </c>
      <c r="C563">
        <f>SAFADModel_final_000025[[#This Row],[Whole Building:Facility Total Electric Demand Power '[W'](Hourly) ]]/1000</f>
        <v>137.71777313562328</v>
      </c>
    </row>
    <row r="564" spans="1:3" x14ac:dyDescent="0.25">
      <c r="A564" s="9" t="s">
        <v>419</v>
      </c>
      <c r="B564" s="12">
        <v>165082.50881973127</v>
      </c>
      <c r="C564">
        <f>SAFADModel_final_000025[[#This Row],[Whole Building:Facility Total Electric Demand Power '[W'](Hourly) ]]/1000</f>
        <v>165.08250881973126</v>
      </c>
    </row>
    <row r="565" spans="1:3" x14ac:dyDescent="0.25">
      <c r="A565" s="9" t="s">
        <v>420</v>
      </c>
      <c r="B565" s="12">
        <v>196227.34603551737</v>
      </c>
      <c r="C565">
        <f>SAFADModel_final_000025[[#This Row],[Whole Building:Facility Total Electric Demand Power '[W'](Hourly) ]]/1000</f>
        <v>196.22734603551737</v>
      </c>
    </row>
    <row r="566" spans="1:3" x14ac:dyDescent="0.25">
      <c r="A566" s="9" t="s">
        <v>421</v>
      </c>
      <c r="B566" s="12">
        <v>195011.37969373559</v>
      </c>
      <c r="C566">
        <f>SAFADModel_final_000025[[#This Row],[Whole Building:Facility Total Electric Demand Power '[W'](Hourly) ]]/1000</f>
        <v>195.01137969373559</v>
      </c>
    </row>
    <row r="567" spans="1:3" x14ac:dyDescent="0.25">
      <c r="A567" s="9" t="s">
        <v>422</v>
      </c>
      <c r="B567" s="12">
        <v>187555.74332658073</v>
      </c>
      <c r="C567">
        <f>SAFADModel_final_000025[[#This Row],[Whole Building:Facility Total Electric Demand Power '[W'](Hourly) ]]/1000</f>
        <v>187.55574332658074</v>
      </c>
    </row>
    <row r="568" spans="1:3" x14ac:dyDescent="0.25">
      <c r="A568" s="9" t="s">
        <v>423</v>
      </c>
      <c r="B568" s="12">
        <v>194381.19279917839</v>
      </c>
      <c r="C568">
        <f>SAFADModel_final_000025[[#This Row],[Whole Building:Facility Total Electric Demand Power '[W'](Hourly) ]]/1000</f>
        <v>194.38119279917839</v>
      </c>
    </row>
    <row r="569" spans="1:3" x14ac:dyDescent="0.25">
      <c r="A569" s="9" t="s">
        <v>424</v>
      </c>
      <c r="B569" s="12">
        <v>170819.36761219581</v>
      </c>
      <c r="C569">
        <f>SAFADModel_final_000025[[#This Row],[Whole Building:Facility Total Electric Demand Power '[W'](Hourly) ]]/1000</f>
        <v>170.8193676121958</v>
      </c>
    </row>
    <row r="570" spans="1:3" x14ac:dyDescent="0.25">
      <c r="A570" s="9" t="s">
        <v>425</v>
      </c>
      <c r="B570" s="12">
        <v>92943.973563648586</v>
      </c>
      <c r="C570">
        <f>SAFADModel_final_000025[[#This Row],[Whole Building:Facility Total Electric Demand Power '[W'](Hourly) ]]/1000</f>
        <v>92.943973563648584</v>
      </c>
    </row>
    <row r="571" spans="1:3" x14ac:dyDescent="0.25">
      <c r="A571" s="9" t="s">
        <v>426</v>
      </c>
      <c r="B571" s="12">
        <v>54193.967064480086</v>
      </c>
      <c r="C571">
        <f>SAFADModel_final_000025[[#This Row],[Whole Building:Facility Total Electric Demand Power '[W'](Hourly) ]]/1000</f>
        <v>54.193967064480084</v>
      </c>
    </row>
    <row r="572" spans="1:3" x14ac:dyDescent="0.25">
      <c r="A572" s="9" t="s">
        <v>427</v>
      </c>
      <c r="B572" s="12">
        <v>24195.463251382589</v>
      </c>
      <c r="C572">
        <f>SAFADModel_final_000025[[#This Row],[Whole Building:Facility Total Electric Demand Power '[W'](Hourly) ]]/1000</f>
        <v>24.195463251382588</v>
      </c>
    </row>
    <row r="573" spans="1:3" x14ac:dyDescent="0.25">
      <c r="A573" s="9" t="s">
        <v>428</v>
      </c>
      <c r="B573" s="12">
        <v>9743.0583555190296</v>
      </c>
      <c r="C573">
        <f>SAFADModel_final_000025[[#This Row],[Whole Building:Facility Total Electric Demand Power '[W'](Hourly) ]]/1000</f>
        <v>9.7430583555190289</v>
      </c>
    </row>
    <row r="574" spans="1:3" x14ac:dyDescent="0.25">
      <c r="A574" s="9" t="s">
        <v>429</v>
      </c>
      <c r="B574" s="12">
        <v>9307.2930180646708</v>
      </c>
      <c r="C574">
        <f>SAFADModel_final_000025[[#This Row],[Whole Building:Facility Total Electric Demand Power '[W'](Hourly) ]]/1000</f>
        <v>9.3072930180646711</v>
      </c>
    </row>
    <row r="575" spans="1:3" x14ac:dyDescent="0.25">
      <c r="A575" s="9" t="s">
        <v>430</v>
      </c>
      <c r="B575" s="12">
        <v>8872.4564058771593</v>
      </c>
      <c r="C575">
        <f>SAFADModel_final_000025[[#This Row],[Whole Building:Facility Total Electric Demand Power '[W'](Hourly) ]]/1000</f>
        <v>8.8724564058771591</v>
      </c>
    </row>
    <row r="576" spans="1:3" x14ac:dyDescent="0.25">
      <c r="A576" s="9" t="s">
        <v>431</v>
      </c>
      <c r="B576" s="12">
        <v>8850.229358130573</v>
      </c>
      <c r="C576">
        <f>SAFADModel_final_000025[[#This Row],[Whole Building:Facility Total Electric Demand Power '[W'](Hourly) ]]/1000</f>
        <v>8.8502293581305729</v>
      </c>
    </row>
    <row r="577" spans="1:3" x14ac:dyDescent="0.25">
      <c r="A577" s="9" t="s">
        <v>432</v>
      </c>
      <c r="B577" s="12">
        <v>8829.748353672323</v>
      </c>
      <c r="C577">
        <f>SAFADModel_final_000025[[#This Row],[Whole Building:Facility Total Electric Demand Power '[W'](Hourly) ]]/1000</f>
        <v>8.8297483536723238</v>
      </c>
    </row>
    <row r="578" spans="1:3" x14ac:dyDescent="0.25">
      <c r="A578" s="9" t="s">
        <v>433</v>
      </c>
      <c r="B578" s="12">
        <v>8809.6836885691737</v>
      </c>
      <c r="C578">
        <f>SAFADModel_final_000025[[#This Row],[Whole Building:Facility Total Electric Demand Power '[W'](Hourly) ]]/1000</f>
        <v>8.8096836885691729</v>
      </c>
    </row>
    <row r="579" spans="1:3" x14ac:dyDescent="0.25">
      <c r="A579" s="9" t="s">
        <v>434</v>
      </c>
      <c r="B579" s="12">
        <v>8800.1182913357243</v>
      </c>
      <c r="C579">
        <f>SAFADModel_final_000025[[#This Row],[Whole Building:Facility Total Electric Demand Power '[W'](Hourly) ]]/1000</f>
        <v>8.8001182913357248</v>
      </c>
    </row>
    <row r="580" spans="1:3" x14ac:dyDescent="0.25">
      <c r="A580" s="9" t="s">
        <v>435</v>
      </c>
      <c r="B580" s="12">
        <v>8764.6860734776528</v>
      </c>
      <c r="C580">
        <f>SAFADModel_final_000025[[#This Row],[Whole Building:Facility Total Electric Demand Power '[W'](Hourly) ]]/1000</f>
        <v>8.7646860734776535</v>
      </c>
    </row>
    <row r="581" spans="1:3" x14ac:dyDescent="0.25">
      <c r="A581" s="9" t="s">
        <v>436</v>
      </c>
      <c r="B581" s="12">
        <v>8712.331225417789</v>
      </c>
      <c r="C581">
        <f>SAFADModel_final_000025[[#This Row],[Whole Building:Facility Total Electric Demand Power '[W'](Hourly) ]]/1000</f>
        <v>8.7123312254177883</v>
      </c>
    </row>
    <row r="582" spans="1:3" x14ac:dyDescent="0.25">
      <c r="A582" s="9" t="s">
        <v>437</v>
      </c>
      <c r="B582" s="12">
        <v>8658.5341980977573</v>
      </c>
      <c r="C582">
        <f>SAFADModel_final_000025[[#This Row],[Whole Building:Facility Total Electric Demand Power '[W'](Hourly) ]]/1000</f>
        <v>8.6585341980977581</v>
      </c>
    </row>
    <row r="583" spans="1:3" x14ac:dyDescent="0.25">
      <c r="A583" s="9" t="s">
        <v>438</v>
      </c>
      <c r="B583" s="12">
        <v>8664.4865850691112</v>
      </c>
      <c r="C583">
        <f>SAFADModel_final_000025[[#This Row],[Whole Building:Facility Total Electric Demand Power '[W'](Hourly) ]]/1000</f>
        <v>8.6644865850691115</v>
      </c>
    </row>
    <row r="584" spans="1:3" x14ac:dyDescent="0.25">
      <c r="A584" s="9" t="s">
        <v>439</v>
      </c>
      <c r="B584" s="12">
        <v>8779.9231245688115</v>
      </c>
      <c r="C584">
        <f>SAFADModel_final_000025[[#This Row],[Whole Building:Facility Total Electric Demand Power '[W'](Hourly) ]]/1000</f>
        <v>8.7799231245688123</v>
      </c>
    </row>
    <row r="585" spans="1:3" x14ac:dyDescent="0.25">
      <c r="A585" s="9" t="s">
        <v>440</v>
      </c>
      <c r="B585" s="12">
        <v>24372.414046038524</v>
      </c>
      <c r="C585">
        <f>SAFADModel_final_000025[[#This Row],[Whole Building:Facility Total Electric Demand Power '[W'](Hourly) ]]/1000</f>
        <v>24.372414046038525</v>
      </c>
    </row>
    <row r="586" spans="1:3" x14ac:dyDescent="0.25">
      <c r="A586" s="9" t="s">
        <v>441</v>
      </c>
      <c r="B586" s="12">
        <v>125244.7398179248</v>
      </c>
      <c r="C586">
        <f>SAFADModel_final_000025[[#This Row],[Whole Building:Facility Total Electric Demand Power '[W'](Hourly) ]]/1000</f>
        <v>125.2447398179248</v>
      </c>
    </row>
    <row r="587" spans="1:3" x14ac:dyDescent="0.25">
      <c r="A587" s="9" t="s">
        <v>442</v>
      </c>
      <c r="B587" s="12">
        <v>165390.81325633233</v>
      </c>
      <c r="C587">
        <f>SAFADModel_final_000025[[#This Row],[Whole Building:Facility Total Electric Demand Power '[W'](Hourly) ]]/1000</f>
        <v>165.39081325633234</v>
      </c>
    </row>
    <row r="588" spans="1:3" x14ac:dyDescent="0.25">
      <c r="A588" s="9" t="s">
        <v>443</v>
      </c>
      <c r="B588" s="12">
        <v>179657.00581707596</v>
      </c>
      <c r="C588">
        <f>SAFADModel_final_000025[[#This Row],[Whole Building:Facility Total Electric Demand Power '[W'](Hourly) ]]/1000</f>
        <v>179.65700581707597</v>
      </c>
    </row>
    <row r="589" spans="1:3" x14ac:dyDescent="0.25">
      <c r="A589" s="9" t="s">
        <v>444</v>
      </c>
      <c r="B589" s="12">
        <v>178630.89052171909</v>
      </c>
      <c r="C589">
        <f>SAFADModel_final_000025[[#This Row],[Whole Building:Facility Total Electric Demand Power '[W'](Hourly) ]]/1000</f>
        <v>178.6308905217191</v>
      </c>
    </row>
    <row r="590" spans="1:3" x14ac:dyDescent="0.25">
      <c r="A590" s="9" t="s">
        <v>445</v>
      </c>
      <c r="B590" s="12">
        <v>180481.62575029209</v>
      </c>
      <c r="C590">
        <f>SAFADModel_final_000025[[#This Row],[Whole Building:Facility Total Electric Demand Power '[W'](Hourly) ]]/1000</f>
        <v>180.4816257502921</v>
      </c>
    </row>
    <row r="591" spans="1:3" x14ac:dyDescent="0.25">
      <c r="A591" s="9" t="s">
        <v>446</v>
      </c>
      <c r="B591" s="12">
        <v>194668.55509399672</v>
      </c>
      <c r="C591">
        <f>SAFADModel_final_000025[[#This Row],[Whole Building:Facility Total Electric Demand Power '[W'](Hourly) ]]/1000</f>
        <v>194.66855509399673</v>
      </c>
    </row>
    <row r="592" spans="1:3" x14ac:dyDescent="0.25">
      <c r="A592" s="9" t="s">
        <v>447</v>
      </c>
      <c r="B592" s="12">
        <v>201200.27134734151</v>
      </c>
      <c r="C592">
        <f>SAFADModel_final_000025[[#This Row],[Whole Building:Facility Total Electric Demand Power '[W'](Hourly) ]]/1000</f>
        <v>201.2002713473415</v>
      </c>
    </row>
    <row r="593" spans="1:3" x14ac:dyDescent="0.25">
      <c r="A593" s="9" t="s">
        <v>448</v>
      </c>
      <c r="B593" s="12">
        <v>202834.10307191941</v>
      </c>
      <c r="C593">
        <f>SAFADModel_final_000025[[#This Row],[Whole Building:Facility Total Electric Demand Power '[W'](Hourly) ]]/1000</f>
        <v>202.8341030719194</v>
      </c>
    </row>
    <row r="594" spans="1:3" x14ac:dyDescent="0.25">
      <c r="A594" s="9" t="s">
        <v>449</v>
      </c>
      <c r="B594" s="12">
        <v>186661.81518571687</v>
      </c>
      <c r="C594">
        <f>SAFADModel_final_000025[[#This Row],[Whole Building:Facility Total Electric Demand Power '[W'](Hourly) ]]/1000</f>
        <v>186.66181518571688</v>
      </c>
    </row>
    <row r="595" spans="1:3" x14ac:dyDescent="0.25">
      <c r="A595" s="9" t="s">
        <v>450</v>
      </c>
      <c r="B595" s="12">
        <v>91452.036048942304</v>
      </c>
      <c r="C595">
        <f>SAFADModel_final_000025[[#This Row],[Whole Building:Facility Total Electric Demand Power '[W'](Hourly) ]]/1000</f>
        <v>91.452036048942304</v>
      </c>
    </row>
    <row r="596" spans="1:3" x14ac:dyDescent="0.25">
      <c r="A596" s="9" t="s">
        <v>451</v>
      </c>
      <c r="B596" s="12">
        <v>66608.321058983507</v>
      </c>
      <c r="C596">
        <f>SAFADModel_final_000025[[#This Row],[Whole Building:Facility Total Electric Demand Power '[W'](Hourly) ]]/1000</f>
        <v>66.608321058983506</v>
      </c>
    </row>
    <row r="597" spans="1:3" x14ac:dyDescent="0.25">
      <c r="A597" s="9" t="s">
        <v>452</v>
      </c>
      <c r="B597" s="12">
        <v>48495.314049729706</v>
      </c>
      <c r="C597">
        <f>SAFADModel_final_000025[[#This Row],[Whole Building:Facility Total Electric Demand Power '[W'](Hourly) ]]/1000</f>
        <v>48.495314049729707</v>
      </c>
    </row>
    <row r="598" spans="1:3" x14ac:dyDescent="0.25">
      <c r="A598" s="9" t="s">
        <v>453</v>
      </c>
      <c r="B598" s="12">
        <v>8904.0048877684803</v>
      </c>
      <c r="C598">
        <f>SAFADModel_final_000025[[#This Row],[Whole Building:Facility Total Electric Demand Power '[W'](Hourly) ]]/1000</f>
        <v>8.9040048877684796</v>
      </c>
    </row>
    <row r="599" spans="1:3" x14ac:dyDescent="0.25">
      <c r="A599" s="9" t="s">
        <v>454</v>
      </c>
      <c r="B599" s="12">
        <v>8886.8833742913685</v>
      </c>
      <c r="C599">
        <f>SAFADModel_final_000025[[#This Row],[Whole Building:Facility Total Electric Demand Power '[W'](Hourly) ]]/1000</f>
        <v>8.8868833742913687</v>
      </c>
    </row>
    <row r="600" spans="1:3" x14ac:dyDescent="0.25">
      <c r="A600" s="9" t="s">
        <v>455</v>
      </c>
      <c r="B600" s="12">
        <v>8873.9226680175107</v>
      </c>
      <c r="C600">
        <f>SAFADModel_final_000025[[#This Row],[Whole Building:Facility Total Electric Demand Power '[W'](Hourly) ]]/1000</f>
        <v>8.8739226680175101</v>
      </c>
    </row>
    <row r="601" spans="1:3" x14ac:dyDescent="0.25">
      <c r="A601" s="9" t="s">
        <v>456</v>
      </c>
      <c r="B601" s="12">
        <v>8858.7834628591208</v>
      </c>
      <c r="C601">
        <f>SAFADModel_final_000025[[#This Row],[Whole Building:Facility Total Electric Demand Power '[W'](Hourly) ]]/1000</f>
        <v>8.8587834628591207</v>
      </c>
    </row>
    <row r="602" spans="1:3" x14ac:dyDescent="0.25">
      <c r="A602" s="9" t="s">
        <v>457</v>
      </c>
      <c r="B602" s="12">
        <v>8845.6760050224129</v>
      </c>
      <c r="C602">
        <f>SAFADModel_final_000025[[#This Row],[Whole Building:Facility Total Electric Demand Power '[W'](Hourly) ]]/1000</f>
        <v>8.8456760050224137</v>
      </c>
    </row>
    <row r="603" spans="1:3" x14ac:dyDescent="0.25">
      <c r="A603" s="9" t="s">
        <v>458</v>
      </c>
      <c r="B603" s="12">
        <v>8826.8103776743501</v>
      </c>
      <c r="C603">
        <f>SAFADModel_final_000025[[#This Row],[Whole Building:Facility Total Electric Demand Power '[W'](Hourly) ]]/1000</f>
        <v>8.8268103776743505</v>
      </c>
    </row>
    <row r="604" spans="1:3" x14ac:dyDescent="0.25">
      <c r="A604" s="9" t="s">
        <v>459</v>
      </c>
      <c r="B604" s="12">
        <v>8794.1638271499032</v>
      </c>
      <c r="C604">
        <f>SAFADModel_final_000025[[#This Row],[Whole Building:Facility Total Electric Demand Power '[W'](Hourly) ]]/1000</f>
        <v>8.7941638271499034</v>
      </c>
    </row>
    <row r="605" spans="1:3" x14ac:dyDescent="0.25">
      <c r="A605" s="9" t="s">
        <v>460</v>
      </c>
      <c r="B605" s="12">
        <v>8756.4770815677166</v>
      </c>
      <c r="C605">
        <f>SAFADModel_final_000025[[#This Row],[Whole Building:Facility Total Electric Demand Power '[W'](Hourly) ]]/1000</f>
        <v>8.7564770815677164</v>
      </c>
    </row>
    <row r="606" spans="1:3" x14ac:dyDescent="0.25">
      <c r="A606" s="9" t="s">
        <v>461</v>
      </c>
      <c r="B606" s="12">
        <v>8726.974469402172</v>
      </c>
      <c r="C606">
        <f>SAFADModel_final_000025[[#This Row],[Whole Building:Facility Total Electric Demand Power '[W'](Hourly) ]]/1000</f>
        <v>8.7269744694021725</v>
      </c>
    </row>
    <row r="607" spans="1:3" x14ac:dyDescent="0.25">
      <c r="A607" s="9" t="s">
        <v>462</v>
      </c>
      <c r="B607" s="12">
        <v>8724.6701392112318</v>
      </c>
      <c r="C607">
        <f>SAFADModel_final_000025[[#This Row],[Whole Building:Facility Total Electric Demand Power '[W'](Hourly) ]]/1000</f>
        <v>8.7246701392112325</v>
      </c>
    </row>
    <row r="608" spans="1:3" x14ac:dyDescent="0.25">
      <c r="A608" s="9" t="s">
        <v>463</v>
      </c>
      <c r="B608" s="12">
        <v>8778.6275968399368</v>
      </c>
      <c r="C608">
        <f>SAFADModel_final_000025[[#This Row],[Whole Building:Facility Total Electric Demand Power '[W'](Hourly) ]]/1000</f>
        <v>8.7786275968399377</v>
      </c>
    </row>
    <row r="609" spans="1:3" x14ac:dyDescent="0.25">
      <c r="A609" s="9" t="s">
        <v>464</v>
      </c>
      <c r="B609" s="12">
        <v>30040.586296516823</v>
      </c>
      <c r="C609">
        <f>SAFADModel_final_000025[[#This Row],[Whole Building:Facility Total Electric Demand Power '[W'](Hourly) ]]/1000</f>
        <v>30.040586296516825</v>
      </c>
    </row>
    <row r="610" spans="1:3" x14ac:dyDescent="0.25">
      <c r="A610" s="9" t="s">
        <v>465</v>
      </c>
      <c r="B610" s="12">
        <v>98976.054328397629</v>
      </c>
      <c r="C610">
        <f>SAFADModel_final_000025[[#This Row],[Whole Building:Facility Total Electric Demand Power '[W'](Hourly) ]]/1000</f>
        <v>98.976054328397623</v>
      </c>
    </row>
    <row r="611" spans="1:3" x14ac:dyDescent="0.25">
      <c r="A611" s="9" t="s">
        <v>466</v>
      </c>
      <c r="B611" s="12">
        <v>164779.59570406613</v>
      </c>
      <c r="C611">
        <f>SAFADModel_final_000025[[#This Row],[Whole Building:Facility Total Electric Demand Power '[W'](Hourly) ]]/1000</f>
        <v>164.77959570406614</v>
      </c>
    </row>
    <row r="612" spans="1:3" x14ac:dyDescent="0.25">
      <c r="A612" s="9" t="s">
        <v>467</v>
      </c>
      <c r="B612" s="12">
        <v>167667.61856848359</v>
      </c>
      <c r="C612">
        <f>SAFADModel_final_000025[[#This Row],[Whole Building:Facility Total Electric Demand Power '[W'](Hourly) ]]/1000</f>
        <v>167.66761856848359</v>
      </c>
    </row>
    <row r="613" spans="1:3" x14ac:dyDescent="0.25">
      <c r="A613" s="9" t="s">
        <v>468</v>
      </c>
      <c r="B613" s="12">
        <v>173296.10042827562</v>
      </c>
      <c r="C613">
        <f>SAFADModel_final_000025[[#This Row],[Whole Building:Facility Total Electric Demand Power '[W'](Hourly) ]]/1000</f>
        <v>173.29610042827562</v>
      </c>
    </row>
    <row r="614" spans="1:3" x14ac:dyDescent="0.25">
      <c r="A614" s="9" t="s">
        <v>469</v>
      </c>
      <c r="B614" s="12">
        <v>180802.96122168234</v>
      </c>
      <c r="C614">
        <f>SAFADModel_final_000025[[#This Row],[Whole Building:Facility Total Electric Demand Power '[W'](Hourly) ]]/1000</f>
        <v>180.80296122168235</v>
      </c>
    </row>
    <row r="615" spans="1:3" x14ac:dyDescent="0.25">
      <c r="A615" s="9" t="s">
        <v>470</v>
      </c>
      <c r="B615" s="12">
        <v>186413.85598116249</v>
      </c>
      <c r="C615">
        <f>SAFADModel_final_000025[[#This Row],[Whole Building:Facility Total Electric Demand Power '[W'](Hourly) ]]/1000</f>
        <v>186.4138559811625</v>
      </c>
    </row>
    <row r="616" spans="1:3" x14ac:dyDescent="0.25">
      <c r="A616" s="9" t="s">
        <v>471</v>
      </c>
      <c r="B616" s="12">
        <v>177198.08254392448</v>
      </c>
      <c r="C616">
        <f>SAFADModel_final_000025[[#This Row],[Whole Building:Facility Total Electric Demand Power '[W'](Hourly) ]]/1000</f>
        <v>177.19808254392447</v>
      </c>
    </row>
    <row r="617" spans="1:3" x14ac:dyDescent="0.25">
      <c r="A617" s="9" t="s">
        <v>472</v>
      </c>
      <c r="B617" s="12">
        <v>153989.98099501149</v>
      </c>
      <c r="C617">
        <f>SAFADModel_final_000025[[#This Row],[Whole Building:Facility Total Electric Demand Power '[W'](Hourly) ]]/1000</f>
        <v>153.98998099501148</v>
      </c>
    </row>
    <row r="618" spans="1:3" x14ac:dyDescent="0.25">
      <c r="A618" s="9" t="s">
        <v>473</v>
      </c>
      <c r="B618" s="12">
        <v>137698.09796074242</v>
      </c>
      <c r="C618">
        <f>SAFADModel_final_000025[[#This Row],[Whole Building:Facility Total Electric Demand Power '[W'](Hourly) ]]/1000</f>
        <v>137.69809796074242</v>
      </c>
    </row>
    <row r="619" spans="1:3" x14ac:dyDescent="0.25">
      <c r="A619" s="9" t="s">
        <v>474</v>
      </c>
      <c r="B619" s="12">
        <v>57531.426888095833</v>
      </c>
      <c r="C619">
        <f>SAFADModel_final_000025[[#This Row],[Whole Building:Facility Total Electric Demand Power '[W'](Hourly) ]]/1000</f>
        <v>57.531426888095837</v>
      </c>
    </row>
    <row r="620" spans="1:3" x14ac:dyDescent="0.25">
      <c r="A620" s="9" t="s">
        <v>475</v>
      </c>
      <c r="B620" s="12">
        <v>30678.535131025172</v>
      </c>
      <c r="C620">
        <f>SAFADModel_final_000025[[#This Row],[Whole Building:Facility Total Electric Demand Power '[W'](Hourly) ]]/1000</f>
        <v>30.678535131025171</v>
      </c>
    </row>
    <row r="621" spans="1:3" x14ac:dyDescent="0.25">
      <c r="A621" s="9" t="s">
        <v>476</v>
      </c>
      <c r="B621" s="12">
        <v>19427.895258531316</v>
      </c>
      <c r="C621">
        <f>SAFADModel_final_000025[[#This Row],[Whole Building:Facility Total Electric Demand Power '[W'](Hourly) ]]/1000</f>
        <v>19.427895258531315</v>
      </c>
    </row>
    <row r="622" spans="1:3" x14ac:dyDescent="0.25">
      <c r="A622" s="9" t="s">
        <v>477</v>
      </c>
      <c r="B622" s="12">
        <v>14109.468539108588</v>
      </c>
      <c r="C622">
        <f>SAFADModel_final_000025[[#This Row],[Whole Building:Facility Total Electric Demand Power '[W'](Hourly) ]]/1000</f>
        <v>14.109468539108589</v>
      </c>
    </row>
    <row r="623" spans="1:3" x14ac:dyDescent="0.25">
      <c r="A623" s="9" t="s">
        <v>478</v>
      </c>
      <c r="B623" s="12">
        <v>8856.644246366568</v>
      </c>
      <c r="C623">
        <f>SAFADModel_final_000025[[#This Row],[Whole Building:Facility Total Electric Demand Power '[W'](Hourly) ]]/1000</f>
        <v>8.8566442463665673</v>
      </c>
    </row>
    <row r="624" spans="1:3" x14ac:dyDescent="0.25">
      <c r="A624" s="9" t="s">
        <v>479</v>
      </c>
      <c r="B624" s="12">
        <v>8895.4665028525797</v>
      </c>
      <c r="C624">
        <f>SAFADModel_final_000025[[#This Row],[Whole Building:Facility Total Electric Demand Power '[W'](Hourly) ]]/1000</f>
        <v>8.8954665028525799</v>
      </c>
    </row>
    <row r="625" spans="1:3" x14ac:dyDescent="0.25">
      <c r="A625" s="9" t="s">
        <v>480</v>
      </c>
      <c r="B625" s="12">
        <v>8909.2643536910891</v>
      </c>
      <c r="C625">
        <f>SAFADModel_final_000025[[#This Row],[Whole Building:Facility Total Electric Demand Power '[W'](Hourly) ]]/1000</f>
        <v>8.9092643536910892</v>
      </c>
    </row>
    <row r="626" spans="1:3" x14ac:dyDescent="0.25">
      <c r="A626" s="9" t="s">
        <v>677</v>
      </c>
      <c r="B626" s="12">
        <v>8894.3394032186206</v>
      </c>
      <c r="C626">
        <f>SAFADModel_final_000025[[#This Row],[Whole Building:Facility Total Electric Demand Power '[W'](Hourly) ]]/1000</f>
        <v>8.8943394032186198</v>
      </c>
    </row>
    <row r="627" spans="1:3" x14ac:dyDescent="0.25">
      <c r="A627" s="9" t="s">
        <v>678</v>
      </c>
      <c r="B627" s="12">
        <v>8871.3590453155484</v>
      </c>
      <c r="C627">
        <f>SAFADModel_final_000025[[#This Row],[Whole Building:Facility Total Electric Demand Power '[W'](Hourly) ]]/1000</f>
        <v>8.8713590453155486</v>
      </c>
    </row>
    <row r="628" spans="1:3" x14ac:dyDescent="0.25">
      <c r="A628" s="9" t="s">
        <v>679</v>
      </c>
      <c r="B628" s="12">
        <v>8837.9157535861796</v>
      </c>
      <c r="C628">
        <f>SAFADModel_final_000025[[#This Row],[Whole Building:Facility Total Electric Demand Power '[W'](Hourly) ]]/1000</f>
        <v>8.837915753586179</v>
      </c>
    </row>
    <row r="629" spans="1:3" x14ac:dyDescent="0.25">
      <c r="A629" s="9" t="s">
        <v>680</v>
      </c>
      <c r="B629" s="12">
        <v>8786.3585246657767</v>
      </c>
      <c r="C629">
        <f>SAFADModel_final_000025[[#This Row],[Whole Building:Facility Total Electric Demand Power '[W'](Hourly) ]]/1000</f>
        <v>8.7863585246657774</v>
      </c>
    </row>
    <row r="630" spans="1:3" x14ac:dyDescent="0.25">
      <c r="A630" s="9" t="s">
        <v>681</v>
      </c>
      <c r="B630" s="12">
        <v>8727.0941140777086</v>
      </c>
      <c r="C630">
        <f>SAFADModel_final_000025[[#This Row],[Whole Building:Facility Total Electric Demand Power '[W'](Hourly) ]]/1000</f>
        <v>8.7270941140777083</v>
      </c>
    </row>
    <row r="631" spans="1:3" x14ac:dyDescent="0.25">
      <c r="A631" s="9" t="s">
        <v>682</v>
      </c>
      <c r="B631" s="12">
        <v>8693.8807188303908</v>
      </c>
      <c r="C631">
        <f>SAFADModel_final_000025[[#This Row],[Whole Building:Facility Total Electric Demand Power '[W'](Hourly) ]]/1000</f>
        <v>8.6938807188303908</v>
      </c>
    </row>
    <row r="632" spans="1:3" x14ac:dyDescent="0.25">
      <c r="A632" s="9" t="s">
        <v>683</v>
      </c>
      <c r="B632" s="12">
        <v>8733.2246939438046</v>
      </c>
      <c r="C632">
        <f>SAFADModel_final_000025[[#This Row],[Whole Building:Facility Total Electric Demand Power '[W'](Hourly) ]]/1000</f>
        <v>8.7332246939438054</v>
      </c>
    </row>
    <row r="633" spans="1:3" x14ac:dyDescent="0.25">
      <c r="A633" s="9" t="s">
        <v>684</v>
      </c>
      <c r="B633" s="12">
        <v>8810.800724421606</v>
      </c>
      <c r="C633">
        <f>SAFADModel_final_000025[[#This Row],[Whole Building:Facility Total Electric Demand Power '[W'](Hourly) ]]/1000</f>
        <v>8.8108007244216058</v>
      </c>
    </row>
    <row r="634" spans="1:3" x14ac:dyDescent="0.25">
      <c r="A634" s="9" t="s">
        <v>685</v>
      </c>
      <c r="B634" s="12">
        <v>44738.801796493761</v>
      </c>
      <c r="C634">
        <f>SAFADModel_final_000025[[#This Row],[Whole Building:Facility Total Electric Demand Power '[W'](Hourly) ]]/1000</f>
        <v>44.73880179649376</v>
      </c>
    </row>
    <row r="635" spans="1:3" x14ac:dyDescent="0.25">
      <c r="A635" s="9" t="s">
        <v>686</v>
      </c>
      <c r="B635" s="12">
        <v>75139.202292639995</v>
      </c>
      <c r="C635">
        <f>SAFADModel_final_000025[[#This Row],[Whole Building:Facility Total Electric Demand Power '[W'](Hourly) ]]/1000</f>
        <v>75.139202292639993</v>
      </c>
    </row>
    <row r="636" spans="1:3" x14ac:dyDescent="0.25">
      <c r="A636" s="9" t="s">
        <v>687</v>
      </c>
      <c r="B636" s="12">
        <v>98180.968664386935</v>
      </c>
      <c r="C636">
        <f>SAFADModel_final_000025[[#This Row],[Whole Building:Facility Total Electric Demand Power '[W'](Hourly) ]]/1000</f>
        <v>98.180968664386938</v>
      </c>
    </row>
    <row r="637" spans="1:3" x14ac:dyDescent="0.25">
      <c r="A637" s="9" t="s">
        <v>688</v>
      </c>
      <c r="B637" s="12">
        <v>99298.083106969076</v>
      </c>
      <c r="C637">
        <f>SAFADModel_final_000025[[#This Row],[Whole Building:Facility Total Electric Demand Power '[W'](Hourly) ]]/1000</f>
        <v>99.298083106969074</v>
      </c>
    </row>
    <row r="638" spans="1:3" x14ac:dyDescent="0.25">
      <c r="A638" s="9" t="s">
        <v>689</v>
      </c>
      <c r="B638" s="12">
        <v>79767.595859519948</v>
      </c>
      <c r="C638">
        <f>SAFADModel_final_000025[[#This Row],[Whole Building:Facility Total Electric Demand Power '[W'](Hourly) ]]/1000</f>
        <v>79.767595859519943</v>
      </c>
    </row>
    <row r="639" spans="1:3" x14ac:dyDescent="0.25">
      <c r="A639" s="9" t="s">
        <v>690</v>
      </c>
      <c r="B639" s="12">
        <v>70619.333763091068</v>
      </c>
      <c r="C639">
        <f>SAFADModel_final_000025[[#This Row],[Whole Building:Facility Total Electric Demand Power '[W'](Hourly) ]]/1000</f>
        <v>70.619333763091063</v>
      </c>
    </row>
    <row r="640" spans="1:3" x14ac:dyDescent="0.25">
      <c r="A640" s="9" t="s">
        <v>691</v>
      </c>
      <c r="B640" s="12">
        <v>68406.477741840135</v>
      </c>
      <c r="C640">
        <f>SAFADModel_final_000025[[#This Row],[Whole Building:Facility Total Electric Demand Power '[W'](Hourly) ]]/1000</f>
        <v>68.406477741840135</v>
      </c>
    </row>
    <row r="641" spans="1:3" x14ac:dyDescent="0.25">
      <c r="A641" s="9" t="s">
        <v>692</v>
      </c>
      <c r="B641" s="12">
        <v>60027.929749472685</v>
      </c>
      <c r="C641">
        <f>SAFADModel_final_000025[[#This Row],[Whole Building:Facility Total Electric Demand Power '[W'](Hourly) ]]/1000</f>
        <v>60.027929749472683</v>
      </c>
    </row>
    <row r="642" spans="1:3" x14ac:dyDescent="0.25">
      <c r="A642" s="9" t="s">
        <v>693</v>
      </c>
      <c r="B642" s="12">
        <v>49310.342588813131</v>
      </c>
      <c r="C642">
        <f>SAFADModel_final_000025[[#This Row],[Whole Building:Facility Total Electric Demand Power '[W'](Hourly) ]]/1000</f>
        <v>49.310342588813128</v>
      </c>
    </row>
    <row r="643" spans="1:3" x14ac:dyDescent="0.25">
      <c r="A643" s="9" t="s">
        <v>694</v>
      </c>
      <c r="B643" s="12">
        <v>41036.770649532285</v>
      </c>
      <c r="C643">
        <f>SAFADModel_final_000025[[#This Row],[Whole Building:Facility Total Electric Demand Power '[W'](Hourly) ]]/1000</f>
        <v>41.036770649532286</v>
      </c>
    </row>
    <row r="644" spans="1:3" x14ac:dyDescent="0.25">
      <c r="A644" s="9" t="s">
        <v>695</v>
      </c>
      <c r="B644" s="12">
        <v>32274.790639059327</v>
      </c>
      <c r="C644">
        <f>SAFADModel_final_000025[[#This Row],[Whole Building:Facility Total Electric Demand Power '[W'](Hourly) ]]/1000</f>
        <v>32.274790639059326</v>
      </c>
    </row>
    <row r="645" spans="1:3" x14ac:dyDescent="0.25">
      <c r="A645" s="9" t="s">
        <v>696</v>
      </c>
      <c r="B645" s="12">
        <v>17114.847233914217</v>
      </c>
      <c r="C645">
        <f>SAFADModel_final_000025[[#This Row],[Whole Building:Facility Total Electric Demand Power '[W'](Hourly) ]]/1000</f>
        <v>17.114847233914219</v>
      </c>
    </row>
    <row r="646" spans="1:3" x14ac:dyDescent="0.25">
      <c r="A646" s="9" t="s">
        <v>697</v>
      </c>
      <c r="B646" s="12">
        <v>16104.09060189007</v>
      </c>
      <c r="C646">
        <f>SAFADModel_final_000025[[#This Row],[Whole Building:Facility Total Electric Demand Power '[W'](Hourly) ]]/1000</f>
        <v>16.104090601890071</v>
      </c>
    </row>
    <row r="647" spans="1:3" x14ac:dyDescent="0.25">
      <c r="A647" s="9" t="s">
        <v>698</v>
      </c>
      <c r="B647" s="12">
        <v>8977.1539039352047</v>
      </c>
      <c r="C647">
        <f>SAFADModel_final_000025[[#This Row],[Whole Building:Facility Total Electric Demand Power '[W'](Hourly) ]]/1000</f>
        <v>8.9771539039352053</v>
      </c>
    </row>
    <row r="648" spans="1:3" x14ac:dyDescent="0.25">
      <c r="A648" s="9" t="s">
        <v>699</v>
      </c>
      <c r="B648" s="12">
        <v>8957.749753810218</v>
      </c>
      <c r="C648">
        <f>SAFADModel_final_000025[[#This Row],[Whole Building:Facility Total Electric Demand Power '[W'](Hourly) ]]/1000</f>
        <v>8.9577497538102175</v>
      </c>
    </row>
    <row r="649" spans="1:3" x14ac:dyDescent="0.25">
      <c r="A649" s="9" t="s">
        <v>700</v>
      </c>
      <c r="B649" s="12">
        <v>8944.6411773216641</v>
      </c>
      <c r="C649">
        <f>SAFADModel_final_000025[[#This Row],[Whole Building:Facility Total Electric Demand Power '[W'](Hourly) ]]/1000</f>
        <v>8.9446411773216639</v>
      </c>
    </row>
    <row r="650" spans="1:3" x14ac:dyDescent="0.25">
      <c r="A650" s="9" t="s">
        <v>701</v>
      </c>
      <c r="B650" s="12">
        <v>8922.6499548060838</v>
      </c>
      <c r="C650">
        <f>SAFADModel_final_000025[[#This Row],[Whole Building:Facility Total Electric Demand Power '[W'](Hourly) ]]/1000</f>
        <v>8.9226499548060829</v>
      </c>
    </row>
    <row r="651" spans="1:3" x14ac:dyDescent="0.25">
      <c r="A651" s="9" t="s">
        <v>702</v>
      </c>
      <c r="B651" s="12">
        <v>8902.2106831319834</v>
      </c>
      <c r="C651">
        <f>SAFADModel_final_000025[[#This Row],[Whole Building:Facility Total Electric Demand Power '[W'](Hourly) ]]/1000</f>
        <v>8.9022106831319832</v>
      </c>
    </row>
    <row r="652" spans="1:3" x14ac:dyDescent="0.25">
      <c r="A652" s="9" t="s">
        <v>703</v>
      </c>
      <c r="B652" s="12">
        <v>8889.7826166970444</v>
      </c>
      <c r="C652">
        <f>SAFADModel_final_000025[[#This Row],[Whole Building:Facility Total Electric Demand Power '[W'](Hourly) ]]/1000</f>
        <v>8.8897826166970439</v>
      </c>
    </row>
    <row r="653" spans="1:3" x14ac:dyDescent="0.25">
      <c r="A653" s="9" t="s">
        <v>704</v>
      </c>
      <c r="B653" s="12">
        <v>8872.23321638575</v>
      </c>
      <c r="C653">
        <f>SAFADModel_final_000025[[#This Row],[Whole Building:Facility Total Electric Demand Power '[W'](Hourly) ]]/1000</f>
        <v>8.8722332163857498</v>
      </c>
    </row>
    <row r="654" spans="1:3" x14ac:dyDescent="0.25">
      <c r="A654" s="9" t="s">
        <v>705</v>
      </c>
      <c r="B654" s="12">
        <v>8847.7100822412085</v>
      </c>
      <c r="C654">
        <f>SAFADModel_final_000025[[#This Row],[Whole Building:Facility Total Electric Demand Power '[W'](Hourly) ]]/1000</f>
        <v>8.8477100822412087</v>
      </c>
    </row>
    <row r="655" spans="1:3" x14ac:dyDescent="0.25">
      <c r="A655" s="9" t="s">
        <v>706</v>
      </c>
      <c r="B655" s="12">
        <v>8858.1351748969719</v>
      </c>
      <c r="C655">
        <f>SAFADModel_final_000025[[#This Row],[Whole Building:Facility Total Electric Demand Power '[W'](Hourly) ]]/1000</f>
        <v>8.8581351748969723</v>
      </c>
    </row>
    <row r="656" spans="1:3" x14ac:dyDescent="0.25">
      <c r="A656" s="9" t="s">
        <v>707</v>
      </c>
      <c r="B656" s="12">
        <v>8921.9333101574102</v>
      </c>
      <c r="C656">
        <f>SAFADModel_final_000025[[#This Row],[Whole Building:Facility Total Electric Demand Power '[W'](Hourly) ]]/1000</f>
        <v>8.9219333101574101</v>
      </c>
    </row>
    <row r="657" spans="1:3" x14ac:dyDescent="0.25">
      <c r="A657" s="9" t="s">
        <v>708</v>
      </c>
      <c r="B657" s="12">
        <v>8982.7342311497177</v>
      </c>
      <c r="C657">
        <f>SAFADModel_final_000025[[#This Row],[Whole Building:Facility Total Electric Demand Power '[W'](Hourly) ]]/1000</f>
        <v>8.9827342311497169</v>
      </c>
    </row>
    <row r="658" spans="1:3" x14ac:dyDescent="0.25">
      <c r="A658" s="9" t="s">
        <v>709</v>
      </c>
      <c r="B658" s="12">
        <v>9031.6063213521793</v>
      </c>
      <c r="C658">
        <f>SAFADModel_final_000025[[#This Row],[Whole Building:Facility Total Electric Demand Power '[W'](Hourly) ]]/1000</f>
        <v>9.0316063213521787</v>
      </c>
    </row>
    <row r="659" spans="1:3" x14ac:dyDescent="0.25">
      <c r="A659" s="9" t="s">
        <v>710</v>
      </c>
      <c r="B659" s="12">
        <v>9066.4039782923628</v>
      </c>
      <c r="C659">
        <f>SAFADModel_final_000025[[#This Row],[Whole Building:Facility Total Electric Demand Power '[W'](Hourly) ]]/1000</f>
        <v>9.066403978292362</v>
      </c>
    </row>
    <row r="660" spans="1:3" x14ac:dyDescent="0.25">
      <c r="A660" s="9" t="s">
        <v>711</v>
      </c>
      <c r="B660" s="12">
        <v>9089.7775305509876</v>
      </c>
      <c r="C660">
        <f>SAFADModel_final_000025[[#This Row],[Whole Building:Facility Total Electric Demand Power '[W'](Hourly) ]]/1000</f>
        <v>9.0897775305509878</v>
      </c>
    </row>
    <row r="661" spans="1:3" x14ac:dyDescent="0.25">
      <c r="A661" s="9" t="s">
        <v>712</v>
      </c>
      <c r="B661" s="12">
        <v>9106.6846353779856</v>
      </c>
      <c r="C661">
        <f>SAFADModel_final_000025[[#This Row],[Whole Building:Facility Total Electric Demand Power '[W'](Hourly) ]]/1000</f>
        <v>9.1066846353779862</v>
      </c>
    </row>
    <row r="662" spans="1:3" x14ac:dyDescent="0.25">
      <c r="A662" s="9" t="s">
        <v>713</v>
      </c>
      <c r="B662" s="12">
        <v>9112.4157699296047</v>
      </c>
      <c r="C662">
        <f>SAFADModel_final_000025[[#This Row],[Whole Building:Facility Total Electric Demand Power '[W'](Hourly) ]]/1000</f>
        <v>9.1124157699296049</v>
      </c>
    </row>
    <row r="663" spans="1:3" x14ac:dyDescent="0.25">
      <c r="A663" s="9" t="s">
        <v>714</v>
      </c>
      <c r="B663" s="12">
        <v>9109.741838907823</v>
      </c>
      <c r="C663">
        <f>SAFADModel_final_000025[[#This Row],[Whole Building:Facility Total Electric Demand Power '[W'](Hourly) ]]/1000</f>
        <v>9.1097418389078229</v>
      </c>
    </row>
    <row r="664" spans="1:3" x14ac:dyDescent="0.25">
      <c r="A664" s="9" t="s">
        <v>715</v>
      </c>
      <c r="B664" s="12">
        <v>9087.6595734444345</v>
      </c>
      <c r="C664">
        <f>SAFADModel_final_000025[[#This Row],[Whole Building:Facility Total Electric Demand Power '[W'](Hourly) ]]/1000</f>
        <v>9.0876595734444336</v>
      </c>
    </row>
    <row r="665" spans="1:3" x14ac:dyDescent="0.25">
      <c r="A665" s="9" t="s">
        <v>716</v>
      </c>
      <c r="B665" s="12">
        <v>9059.9033367815664</v>
      </c>
      <c r="C665">
        <f>SAFADModel_final_000025[[#This Row],[Whole Building:Facility Total Electric Demand Power '[W'](Hourly) ]]/1000</f>
        <v>9.0599033367815665</v>
      </c>
    </row>
    <row r="666" spans="1:3" x14ac:dyDescent="0.25">
      <c r="A666" s="9" t="s">
        <v>717</v>
      </c>
      <c r="B666" s="12">
        <v>9031.4028768925909</v>
      </c>
      <c r="C666">
        <f>SAFADModel_final_000025[[#This Row],[Whole Building:Facility Total Electric Demand Power '[W'](Hourly) ]]/1000</f>
        <v>9.0314028768925905</v>
      </c>
    </row>
    <row r="667" spans="1:3" x14ac:dyDescent="0.25">
      <c r="A667" s="9" t="s">
        <v>718</v>
      </c>
      <c r="B667" s="12">
        <v>9002.9570903736349</v>
      </c>
      <c r="C667">
        <f>SAFADModel_final_000025[[#This Row],[Whole Building:Facility Total Electric Demand Power '[W'](Hourly) ]]/1000</f>
        <v>9.0029570903736342</v>
      </c>
    </row>
    <row r="668" spans="1:3" x14ac:dyDescent="0.25">
      <c r="A668" s="9" t="s">
        <v>719</v>
      </c>
      <c r="B668" s="12">
        <v>8969.036854300055</v>
      </c>
      <c r="C668">
        <f>SAFADModel_final_000025[[#This Row],[Whole Building:Facility Total Electric Demand Power '[W'](Hourly) ]]/1000</f>
        <v>8.9690368543000556</v>
      </c>
    </row>
    <row r="669" spans="1:3" x14ac:dyDescent="0.25">
      <c r="A669" s="9" t="s">
        <v>720</v>
      </c>
      <c r="B669" s="12">
        <v>8921.0049806637035</v>
      </c>
      <c r="C669">
        <f>SAFADModel_final_000025[[#This Row],[Whole Building:Facility Total Electric Demand Power '[W'](Hourly) ]]/1000</f>
        <v>8.9210049806637031</v>
      </c>
    </row>
    <row r="670" spans="1:3" x14ac:dyDescent="0.25">
      <c r="A670" s="9" t="s">
        <v>721</v>
      </c>
      <c r="B670" s="12">
        <v>8888.903540154306</v>
      </c>
      <c r="C670">
        <f>SAFADModel_final_000025[[#This Row],[Whole Building:Facility Total Electric Demand Power '[W'](Hourly) ]]/1000</f>
        <v>8.8889035401543062</v>
      </c>
    </row>
    <row r="671" spans="1:3" x14ac:dyDescent="0.25">
      <c r="A671" s="9" t="s">
        <v>722</v>
      </c>
      <c r="B671" s="12">
        <v>8861.7912155359336</v>
      </c>
      <c r="C671">
        <f>SAFADModel_final_000025[[#This Row],[Whole Building:Facility Total Electric Demand Power '[W'](Hourly) ]]/1000</f>
        <v>8.8617912155359342</v>
      </c>
    </row>
    <row r="672" spans="1:3" x14ac:dyDescent="0.25">
      <c r="A672" s="9" t="s">
        <v>723</v>
      </c>
      <c r="B672" s="12">
        <v>8834.6592004420399</v>
      </c>
      <c r="C672">
        <f>SAFADModel_final_000025[[#This Row],[Whole Building:Facility Total Electric Demand Power '[W'](Hourly) ]]/1000</f>
        <v>8.8346592004420401</v>
      </c>
    </row>
    <row r="673" spans="1:3" x14ac:dyDescent="0.25">
      <c r="A673" s="9" t="s">
        <v>724</v>
      </c>
      <c r="B673" s="12">
        <v>8802.9308340404659</v>
      </c>
      <c r="C673">
        <f>SAFADModel_final_000025[[#This Row],[Whole Building:Facility Total Electric Demand Power '[W'](Hourly) ]]/1000</f>
        <v>8.8029308340404651</v>
      </c>
    </row>
    <row r="674" spans="1:3" x14ac:dyDescent="0.25">
      <c r="A674" s="9" t="s">
        <v>481</v>
      </c>
      <c r="B674" s="12">
        <v>8762.051827551315</v>
      </c>
      <c r="C674">
        <f>SAFADModel_final_000025[[#This Row],[Whole Building:Facility Total Electric Demand Power '[W'](Hourly) ]]/1000</f>
        <v>8.7620518275513142</v>
      </c>
    </row>
    <row r="675" spans="1:3" x14ac:dyDescent="0.25">
      <c r="A675" s="9" t="s">
        <v>482</v>
      </c>
      <c r="B675" s="12">
        <v>8725.7638316264129</v>
      </c>
      <c r="C675">
        <f>SAFADModel_final_000025[[#This Row],[Whole Building:Facility Total Electric Demand Power '[W'](Hourly) ]]/1000</f>
        <v>8.7257638316264128</v>
      </c>
    </row>
    <row r="676" spans="1:3" x14ac:dyDescent="0.25">
      <c r="A676" s="9" t="s">
        <v>483</v>
      </c>
      <c r="B676" s="12">
        <v>8694.7503924435023</v>
      </c>
      <c r="C676">
        <f>SAFADModel_final_000025[[#This Row],[Whole Building:Facility Total Electric Demand Power '[W'](Hourly) ]]/1000</f>
        <v>8.6947503924435026</v>
      </c>
    </row>
    <row r="677" spans="1:3" x14ac:dyDescent="0.25">
      <c r="A677" s="9" t="s">
        <v>484</v>
      </c>
      <c r="B677" s="12">
        <v>8651.676749794944</v>
      </c>
      <c r="C677">
        <f>SAFADModel_final_000025[[#This Row],[Whole Building:Facility Total Electric Demand Power '[W'](Hourly) ]]/1000</f>
        <v>8.6516767497949445</v>
      </c>
    </row>
    <row r="678" spans="1:3" x14ac:dyDescent="0.25">
      <c r="A678" s="9" t="s">
        <v>485</v>
      </c>
      <c r="B678" s="12">
        <v>8600.880394533815</v>
      </c>
      <c r="C678">
        <f>SAFADModel_final_000025[[#This Row],[Whole Building:Facility Total Electric Demand Power '[W'](Hourly) ]]/1000</f>
        <v>8.6008803945338155</v>
      </c>
    </row>
    <row r="679" spans="1:3" x14ac:dyDescent="0.25">
      <c r="A679" s="9" t="s">
        <v>486</v>
      </c>
      <c r="B679" s="12">
        <v>8624.3159883755179</v>
      </c>
      <c r="C679">
        <f>SAFADModel_final_000025[[#This Row],[Whole Building:Facility Total Electric Demand Power '[W'](Hourly) ]]/1000</f>
        <v>8.6243159883755176</v>
      </c>
    </row>
    <row r="680" spans="1:3" x14ac:dyDescent="0.25">
      <c r="A680" s="9" t="s">
        <v>487</v>
      </c>
      <c r="B680" s="12">
        <v>8759.3706637498599</v>
      </c>
      <c r="C680">
        <f>SAFADModel_final_000025[[#This Row],[Whole Building:Facility Total Electric Demand Power '[W'](Hourly) ]]/1000</f>
        <v>8.7593706637498592</v>
      </c>
    </row>
    <row r="681" spans="1:3" x14ac:dyDescent="0.25">
      <c r="A681" s="9" t="s">
        <v>488</v>
      </c>
      <c r="B681" s="12">
        <v>31664.004731785186</v>
      </c>
      <c r="C681">
        <f>SAFADModel_final_000025[[#This Row],[Whole Building:Facility Total Electric Demand Power '[W'](Hourly) ]]/1000</f>
        <v>31.664004731785187</v>
      </c>
    </row>
    <row r="682" spans="1:3" x14ac:dyDescent="0.25">
      <c r="A682" s="9" t="s">
        <v>489</v>
      </c>
      <c r="B682" s="12">
        <v>72409.094591312401</v>
      </c>
      <c r="C682">
        <f>SAFADModel_final_000025[[#This Row],[Whole Building:Facility Total Electric Demand Power '[W'](Hourly) ]]/1000</f>
        <v>72.409094591312396</v>
      </c>
    </row>
    <row r="683" spans="1:3" x14ac:dyDescent="0.25">
      <c r="A683" s="9" t="s">
        <v>490</v>
      </c>
      <c r="B683" s="12">
        <v>141740.87034468501</v>
      </c>
      <c r="C683">
        <f>SAFADModel_final_000025[[#This Row],[Whole Building:Facility Total Electric Demand Power '[W'](Hourly) ]]/1000</f>
        <v>141.74087034468502</v>
      </c>
    </row>
    <row r="684" spans="1:3" x14ac:dyDescent="0.25">
      <c r="A684" s="9" t="s">
        <v>491</v>
      </c>
      <c r="B684" s="12">
        <v>138623.41436081668</v>
      </c>
      <c r="C684">
        <f>SAFADModel_final_000025[[#This Row],[Whole Building:Facility Total Electric Demand Power '[W'](Hourly) ]]/1000</f>
        <v>138.62341436081667</v>
      </c>
    </row>
    <row r="685" spans="1:3" x14ac:dyDescent="0.25">
      <c r="A685" s="9" t="s">
        <v>492</v>
      </c>
      <c r="B685" s="12">
        <v>189359.35997704123</v>
      </c>
      <c r="C685">
        <f>SAFADModel_final_000025[[#This Row],[Whole Building:Facility Total Electric Demand Power '[W'](Hourly) ]]/1000</f>
        <v>189.35935997704124</v>
      </c>
    </row>
    <row r="686" spans="1:3" x14ac:dyDescent="0.25">
      <c r="A686" s="9" t="s">
        <v>493</v>
      </c>
      <c r="B686" s="12">
        <v>188948.84548787426</v>
      </c>
      <c r="C686">
        <f>SAFADModel_final_000025[[#This Row],[Whole Building:Facility Total Electric Demand Power '[W'](Hourly) ]]/1000</f>
        <v>188.94884548787425</v>
      </c>
    </row>
    <row r="687" spans="1:3" x14ac:dyDescent="0.25">
      <c r="A687" s="9" t="s">
        <v>494</v>
      </c>
      <c r="B687" s="12">
        <v>190726.57106478888</v>
      </c>
      <c r="C687">
        <f>SAFADModel_final_000025[[#This Row],[Whole Building:Facility Total Electric Demand Power '[W'](Hourly) ]]/1000</f>
        <v>190.72657106478889</v>
      </c>
    </row>
    <row r="688" spans="1:3" x14ac:dyDescent="0.25">
      <c r="A688" s="9" t="s">
        <v>495</v>
      </c>
      <c r="B688" s="12">
        <v>196224.08106900915</v>
      </c>
      <c r="C688">
        <f>SAFADModel_final_000025[[#This Row],[Whole Building:Facility Total Electric Demand Power '[W'](Hourly) ]]/1000</f>
        <v>196.22408106900915</v>
      </c>
    </row>
    <row r="689" spans="1:3" x14ac:dyDescent="0.25">
      <c r="A689" s="9" t="s">
        <v>496</v>
      </c>
      <c r="B689" s="12">
        <v>185221.92798294636</v>
      </c>
      <c r="C689">
        <f>SAFADModel_final_000025[[#This Row],[Whole Building:Facility Total Electric Demand Power '[W'](Hourly) ]]/1000</f>
        <v>185.22192798294637</v>
      </c>
    </row>
    <row r="690" spans="1:3" x14ac:dyDescent="0.25">
      <c r="A690" s="9" t="s">
        <v>497</v>
      </c>
      <c r="B690" s="12">
        <v>166931.21255388146</v>
      </c>
      <c r="C690">
        <f>SAFADModel_final_000025[[#This Row],[Whole Building:Facility Total Electric Demand Power '[W'](Hourly) ]]/1000</f>
        <v>166.93121255388147</v>
      </c>
    </row>
    <row r="691" spans="1:3" x14ac:dyDescent="0.25">
      <c r="A691" s="9" t="s">
        <v>498</v>
      </c>
      <c r="B691" s="12">
        <v>58534.20497196848</v>
      </c>
      <c r="C691">
        <f>SAFADModel_final_000025[[#This Row],[Whole Building:Facility Total Electric Demand Power '[W'](Hourly) ]]/1000</f>
        <v>58.534204971968478</v>
      </c>
    </row>
    <row r="692" spans="1:3" x14ac:dyDescent="0.25">
      <c r="A692" s="9" t="s">
        <v>499</v>
      </c>
      <c r="B692" s="12">
        <v>28964.875607845406</v>
      </c>
      <c r="C692">
        <f>SAFADModel_final_000025[[#This Row],[Whole Building:Facility Total Electric Demand Power '[W'](Hourly) ]]/1000</f>
        <v>28.964875607845407</v>
      </c>
    </row>
    <row r="693" spans="1:3" x14ac:dyDescent="0.25">
      <c r="A693" s="9" t="s">
        <v>500</v>
      </c>
      <c r="B693" s="12">
        <v>12084.13451059955</v>
      </c>
      <c r="C693">
        <f>SAFADModel_final_000025[[#This Row],[Whole Building:Facility Total Electric Demand Power '[W'](Hourly) ]]/1000</f>
        <v>12.084134510599549</v>
      </c>
    </row>
    <row r="694" spans="1:3" x14ac:dyDescent="0.25">
      <c r="A694" s="9" t="s">
        <v>501</v>
      </c>
      <c r="B694" s="12">
        <v>9331.8718200739531</v>
      </c>
      <c r="C694">
        <f>SAFADModel_final_000025[[#This Row],[Whole Building:Facility Total Electric Demand Power '[W'](Hourly) ]]/1000</f>
        <v>9.3318718200739532</v>
      </c>
    </row>
    <row r="695" spans="1:3" x14ac:dyDescent="0.25">
      <c r="A695" s="9" t="s">
        <v>502</v>
      </c>
      <c r="B695" s="12">
        <v>8884.0931576491512</v>
      </c>
      <c r="C695">
        <f>SAFADModel_final_000025[[#This Row],[Whole Building:Facility Total Electric Demand Power '[W'](Hourly) ]]/1000</f>
        <v>8.8840931576491506</v>
      </c>
    </row>
    <row r="696" spans="1:3" x14ac:dyDescent="0.25">
      <c r="A696" s="9" t="s">
        <v>503</v>
      </c>
      <c r="B696" s="12">
        <v>8846.4748948977976</v>
      </c>
      <c r="C696">
        <f>SAFADModel_final_000025[[#This Row],[Whole Building:Facility Total Electric Demand Power '[W'](Hourly) ]]/1000</f>
        <v>8.8464748948977974</v>
      </c>
    </row>
    <row r="697" spans="1:3" x14ac:dyDescent="0.25">
      <c r="A697" s="9" t="s">
        <v>504</v>
      </c>
      <c r="B697" s="12">
        <v>8810.1168212877528</v>
      </c>
      <c r="C697">
        <f>SAFADModel_final_000025[[#This Row],[Whole Building:Facility Total Electric Demand Power '[W'](Hourly) ]]/1000</f>
        <v>8.8101168212877532</v>
      </c>
    </row>
    <row r="698" spans="1:3" x14ac:dyDescent="0.25">
      <c r="A698" s="9" t="s">
        <v>505</v>
      </c>
      <c r="B698" s="12">
        <v>8775.0416253485564</v>
      </c>
      <c r="C698">
        <f>SAFADModel_final_000025[[#This Row],[Whole Building:Facility Total Electric Demand Power '[W'](Hourly) ]]/1000</f>
        <v>8.7750416253485568</v>
      </c>
    </row>
    <row r="699" spans="1:3" x14ac:dyDescent="0.25">
      <c r="A699" s="9" t="s">
        <v>506</v>
      </c>
      <c r="B699" s="12">
        <v>8741.8430250666261</v>
      </c>
      <c r="C699">
        <f>SAFADModel_final_000025[[#This Row],[Whole Building:Facility Total Electric Demand Power '[W'](Hourly) ]]/1000</f>
        <v>8.7418430250666255</v>
      </c>
    </row>
    <row r="700" spans="1:3" x14ac:dyDescent="0.25">
      <c r="A700" s="9" t="s">
        <v>507</v>
      </c>
      <c r="B700" s="12">
        <v>8710.2227057915206</v>
      </c>
      <c r="C700">
        <f>SAFADModel_final_000025[[#This Row],[Whole Building:Facility Total Electric Demand Power '[W'](Hourly) ]]/1000</f>
        <v>8.7102227057915211</v>
      </c>
    </row>
    <row r="701" spans="1:3" x14ac:dyDescent="0.25">
      <c r="A701" s="9" t="s">
        <v>508</v>
      </c>
      <c r="B701" s="12">
        <v>8688.8147107310633</v>
      </c>
      <c r="C701">
        <f>SAFADModel_final_000025[[#This Row],[Whole Building:Facility Total Electric Demand Power '[W'](Hourly) ]]/1000</f>
        <v>8.688814710731064</v>
      </c>
    </row>
    <row r="702" spans="1:3" x14ac:dyDescent="0.25">
      <c r="A702" s="9" t="s">
        <v>509</v>
      </c>
      <c r="B702" s="12">
        <v>8665.6907845667429</v>
      </c>
      <c r="C702">
        <f>SAFADModel_final_000025[[#This Row],[Whole Building:Facility Total Electric Demand Power '[W'](Hourly) ]]/1000</f>
        <v>8.6656907845667437</v>
      </c>
    </row>
    <row r="703" spans="1:3" x14ac:dyDescent="0.25">
      <c r="A703" s="9" t="s">
        <v>510</v>
      </c>
      <c r="B703" s="12">
        <v>8691.1891758008896</v>
      </c>
      <c r="C703">
        <f>SAFADModel_final_000025[[#This Row],[Whole Building:Facility Total Electric Demand Power '[W'](Hourly) ]]/1000</f>
        <v>8.6911891758008899</v>
      </c>
    </row>
    <row r="704" spans="1:3" x14ac:dyDescent="0.25">
      <c r="A704" s="9" t="s">
        <v>511</v>
      </c>
      <c r="B704" s="12">
        <v>8781.1328316525323</v>
      </c>
      <c r="C704">
        <f>SAFADModel_final_000025[[#This Row],[Whole Building:Facility Total Electric Demand Power '[W'](Hourly) ]]/1000</f>
        <v>8.781132831652533</v>
      </c>
    </row>
    <row r="705" spans="1:3" x14ac:dyDescent="0.25">
      <c r="A705" s="9" t="s">
        <v>512</v>
      </c>
      <c r="B705" s="12">
        <v>21866.964044481585</v>
      </c>
      <c r="C705">
        <f>SAFADModel_final_000025[[#This Row],[Whole Building:Facility Total Electric Demand Power '[W'](Hourly) ]]/1000</f>
        <v>21.866964044481584</v>
      </c>
    </row>
    <row r="706" spans="1:3" x14ac:dyDescent="0.25">
      <c r="A706" s="9" t="s">
        <v>513</v>
      </c>
      <c r="B706" s="12">
        <v>109651.16960708129</v>
      </c>
      <c r="C706">
        <f>SAFADModel_final_000025[[#This Row],[Whole Building:Facility Total Electric Demand Power '[W'](Hourly) ]]/1000</f>
        <v>109.65116960708129</v>
      </c>
    </row>
    <row r="707" spans="1:3" x14ac:dyDescent="0.25">
      <c r="A707" s="9" t="s">
        <v>514</v>
      </c>
      <c r="B707" s="12">
        <v>149708.02429314502</v>
      </c>
      <c r="C707">
        <f>SAFADModel_final_000025[[#This Row],[Whole Building:Facility Total Electric Demand Power '[W'](Hourly) ]]/1000</f>
        <v>149.70802429314503</v>
      </c>
    </row>
    <row r="708" spans="1:3" x14ac:dyDescent="0.25">
      <c r="A708" s="9" t="s">
        <v>515</v>
      </c>
      <c r="B708" s="12">
        <v>161721.99489815618</v>
      </c>
      <c r="C708">
        <f>SAFADModel_final_000025[[#This Row],[Whole Building:Facility Total Electric Demand Power '[W'](Hourly) ]]/1000</f>
        <v>161.72199489815617</v>
      </c>
    </row>
    <row r="709" spans="1:3" x14ac:dyDescent="0.25">
      <c r="A709" s="9" t="s">
        <v>516</v>
      </c>
      <c r="B709" s="12">
        <v>183767.59346929591</v>
      </c>
      <c r="C709">
        <f>SAFADModel_final_000025[[#This Row],[Whole Building:Facility Total Electric Demand Power '[W'](Hourly) ]]/1000</f>
        <v>183.76759346929592</v>
      </c>
    </row>
    <row r="710" spans="1:3" x14ac:dyDescent="0.25">
      <c r="A710" s="9" t="s">
        <v>517</v>
      </c>
      <c r="B710" s="12">
        <v>179130.83525209012</v>
      </c>
      <c r="C710">
        <f>SAFADModel_final_000025[[#This Row],[Whole Building:Facility Total Electric Demand Power '[W'](Hourly) ]]/1000</f>
        <v>179.13083525209012</v>
      </c>
    </row>
    <row r="711" spans="1:3" x14ac:dyDescent="0.25">
      <c r="A711" s="9" t="s">
        <v>518</v>
      </c>
      <c r="B711" s="12">
        <v>200528.64079803895</v>
      </c>
      <c r="C711">
        <f>SAFADModel_final_000025[[#This Row],[Whole Building:Facility Total Electric Demand Power '[W'](Hourly) ]]/1000</f>
        <v>200.52864079803894</v>
      </c>
    </row>
    <row r="712" spans="1:3" x14ac:dyDescent="0.25">
      <c r="A712" s="9" t="s">
        <v>519</v>
      </c>
      <c r="B712" s="12">
        <v>189583.7844144766</v>
      </c>
      <c r="C712">
        <f>SAFADModel_final_000025[[#This Row],[Whole Building:Facility Total Electric Demand Power '[W'](Hourly) ]]/1000</f>
        <v>189.58378441447661</v>
      </c>
    </row>
    <row r="713" spans="1:3" x14ac:dyDescent="0.25">
      <c r="A713" s="9" t="s">
        <v>520</v>
      </c>
      <c r="B713" s="12">
        <v>187212.13932576895</v>
      </c>
      <c r="C713">
        <f>SAFADModel_final_000025[[#This Row],[Whole Building:Facility Total Electric Demand Power '[W'](Hourly) ]]/1000</f>
        <v>187.21213932576896</v>
      </c>
    </row>
    <row r="714" spans="1:3" x14ac:dyDescent="0.25">
      <c r="A714" s="9" t="s">
        <v>521</v>
      </c>
      <c r="B714" s="12">
        <v>152941.18652972198</v>
      </c>
      <c r="C714">
        <f>SAFADModel_final_000025[[#This Row],[Whole Building:Facility Total Electric Demand Power '[W'](Hourly) ]]/1000</f>
        <v>152.94118652972199</v>
      </c>
    </row>
    <row r="715" spans="1:3" x14ac:dyDescent="0.25">
      <c r="A715" s="9" t="s">
        <v>522</v>
      </c>
      <c r="B715" s="12">
        <v>115178.13638991617</v>
      </c>
      <c r="C715">
        <f>SAFADModel_final_000025[[#This Row],[Whole Building:Facility Total Electric Demand Power '[W'](Hourly) ]]/1000</f>
        <v>115.17813638991616</v>
      </c>
    </row>
    <row r="716" spans="1:3" x14ac:dyDescent="0.25">
      <c r="A716" s="9" t="s">
        <v>523</v>
      </c>
      <c r="B716" s="12">
        <v>78193.515697139068</v>
      </c>
      <c r="C716">
        <f>SAFADModel_final_000025[[#This Row],[Whole Building:Facility Total Electric Demand Power '[W'](Hourly) ]]/1000</f>
        <v>78.193515697139063</v>
      </c>
    </row>
    <row r="717" spans="1:3" x14ac:dyDescent="0.25">
      <c r="A717" s="9" t="s">
        <v>524</v>
      </c>
      <c r="B717" s="12">
        <v>47042.393097461543</v>
      </c>
      <c r="C717">
        <f>SAFADModel_final_000025[[#This Row],[Whole Building:Facility Total Electric Demand Power '[W'](Hourly) ]]/1000</f>
        <v>47.042393097461542</v>
      </c>
    </row>
    <row r="718" spans="1:3" x14ac:dyDescent="0.25">
      <c r="A718" s="9" t="s">
        <v>525</v>
      </c>
      <c r="B718" s="12">
        <v>8978.0608531935122</v>
      </c>
      <c r="C718">
        <f>SAFADModel_final_000025[[#This Row],[Whole Building:Facility Total Electric Demand Power '[W'](Hourly) ]]/1000</f>
        <v>8.9780608531935115</v>
      </c>
    </row>
    <row r="719" spans="1:3" x14ac:dyDescent="0.25">
      <c r="A719" s="9" t="s">
        <v>526</v>
      </c>
      <c r="B719" s="12">
        <v>8934.711903124009</v>
      </c>
      <c r="C719">
        <f>SAFADModel_final_000025[[#This Row],[Whole Building:Facility Total Electric Demand Power '[W'](Hourly) ]]/1000</f>
        <v>8.9347119031240094</v>
      </c>
    </row>
    <row r="720" spans="1:3" x14ac:dyDescent="0.25">
      <c r="A720" s="9" t="s">
        <v>527</v>
      </c>
      <c r="B720" s="12">
        <v>8897.2089871349635</v>
      </c>
      <c r="C720">
        <f>SAFADModel_final_000025[[#This Row],[Whole Building:Facility Total Electric Demand Power '[W'](Hourly) ]]/1000</f>
        <v>8.8972089871349631</v>
      </c>
    </row>
    <row r="721" spans="1:3" x14ac:dyDescent="0.25">
      <c r="A721" s="9" t="s">
        <v>528</v>
      </c>
      <c r="B721" s="12">
        <v>8867.2827727345466</v>
      </c>
      <c r="C721">
        <f>SAFADModel_final_000025[[#This Row],[Whole Building:Facility Total Electric Demand Power '[W'](Hourly) ]]/1000</f>
        <v>8.867282772734546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279E-039F-4DD4-9748-0A06C59EE062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10202.208895441387</v>
      </c>
      <c r="C2">
        <f>SAFADModel_final_000024[[#This Row],[Whole Building:Facility Total Electric Demand Power '[W'](Hourly) ]]/1000</f>
        <v>10.202208895441387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10018.933697049952</v>
      </c>
      <c r="C3">
        <f>SAFADModel_final_000024[[#This Row],[Whole Building:Facility Total Electric Demand Power '[W'](Hourly) ]]/1000</f>
        <v>10.018933697049953</v>
      </c>
      <c r="D3">
        <v>-26.099205007844891</v>
      </c>
      <c r="E3">
        <v>64.404080208851482</v>
      </c>
      <c r="F3">
        <v>32.059947077189342</v>
      </c>
    </row>
    <row r="4" spans="1:6" x14ac:dyDescent="0.25">
      <c r="A4" s="9" t="s">
        <v>3</v>
      </c>
      <c r="B4" s="12">
        <v>9951.6381251759758</v>
      </c>
      <c r="C4">
        <f>SAFADModel_final_000024[[#This Row],[Whole Building:Facility Total Electric Demand Power '[W'](Hourly) ]]/1000</f>
        <v>9.9516381251759753</v>
      </c>
    </row>
    <row r="5" spans="1:6" x14ac:dyDescent="0.25">
      <c r="A5" s="9" t="s">
        <v>4</v>
      </c>
      <c r="B5" s="12">
        <v>9877.0638984083289</v>
      </c>
      <c r="C5">
        <f>SAFADModel_final_000024[[#This Row],[Whole Building:Facility Total Electric Demand Power '[W'](Hourly) ]]/1000</f>
        <v>9.8770638984083288</v>
      </c>
    </row>
    <row r="6" spans="1:6" x14ac:dyDescent="0.25">
      <c r="A6" s="9" t="s">
        <v>5</v>
      </c>
      <c r="B6" s="12">
        <v>9798.375746984233</v>
      </c>
      <c r="C6">
        <f>SAFADModel_final_000024[[#This Row],[Whole Building:Facility Total Electric Demand Power '[W'](Hourly) ]]/1000</f>
        <v>9.7983757469842327</v>
      </c>
    </row>
    <row r="7" spans="1:6" x14ac:dyDescent="0.25">
      <c r="A7" s="9" t="s">
        <v>6</v>
      </c>
      <c r="B7" s="12">
        <v>9772.1966888715742</v>
      </c>
      <c r="C7">
        <f>SAFADModel_final_000024[[#This Row],[Whole Building:Facility Total Electric Demand Power '[W'](Hourly) ]]/1000</f>
        <v>9.7721966888715741</v>
      </c>
    </row>
    <row r="8" spans="1:6" x14ac:dyDescent="0.25">
      <c r="A8" s="9" t="s">
        <v>7</v>
      </c>
      <c r="B8" s="12">
        <v>9872.2586695682276</v>
      </c>
      <c r="C8">
        <f>SAFADModel_final_000024[[#This Row],[Whole Building:Facility Total Electric Demand Power '[W'](Hourly) ]]/1000</f>
        <v>9.8722586695682271</v>
      </c>
    </row>
    <row r="9" spans="1:6" x14ac:dyDescent="0.25">
      <c r="A9" s="9" t="s">
        <v>8</v>
      </c>
      <c r="B9" s="12">
        <v>35933.676941209065</v>
      </c>
      <c r="C9">
        <f>SAFADModel_final_000024[[#This Row],[Whole Building:Facility Total Electric Demand Power '[W'](Hourly) ]]/1000</f>
        <v>35.933676941209065</v>
      </c>
    </row>
    <row r="10" spans="1:6" x14ac:dyDescent="0.25">
      <c r="A10" s="9" t="s">
        <v>9</v>
      </c>
      <c r="B10" s="12">
        <v>66998.449007794654</v>
      </c>
      <c r="C10">
        <f>SAFADModel_final_000024[[#This Row],[Whole Building:Facility Total Electric Demand Power '[W'](Hourly) ]]/1000</f>
        <v>66.998449007794648</v>
      </c>
    </row>
    <row r="11" spans="1:6" x14ac:dyDescent="0.25">
      <c r="A11" s="9" t="s">
        <v>10</v>
      </c>
      <c r="B11" s="12">
        <v>117222.42473718642</v>
      </c>
      <c r="C11">
        <f>SAFADModel_final_000024[[#This Row],[Whole Building:Facility Total Electric Demand Power '[W'](Hourly) ]]/1000</f>
        <v>117.22242473718642</v>
      </c>
    </row>
    <row r="12" spans="1:6" x14ac:dyDescent="0.25">
      <c r="A12" s="9" t="s">
        <v>11</v>
      </c>
      <c r="B12" s="12">
        <v>130326.70313344127</v>
      </c>
      <c r="C12">
        <f>SAFADModel_final_000024[[#This Row],[Whole Building:Facility Total Electric Demand Power '[W'](Hourly) ]]/1000</f>
        <v>130.32670313344127</v>
      </c>
    </row>
    <row r="13" spans="1:6" x14ac:dyDescent="0.25">
      <c r="A13" s="9" t="s">
        <v>12</v>
      </c>
      <c r="B13" s="12">
        <v>206930.11452633163</v>
      </c>
      <c r="C13">
        <f>SAFADModel_final_000024[[#This Row],[Whole Building:Facility Total Electric Demand Power '[W'](Hourly) ]]/1000</f>
        <v>206.93011452633164</v>
      </c>
    </row>
    <row r="14" spans="1:6" x14ac:dyDescent="0.25">
      <c r="A14" s="9" t="s">
        <v>13</v>
      </c>
      <c r="B14" s="12">
        <v>211958.81680109238</v>
      </c>
      <c r="C14">
        <f>SAFADModel_final_000024[[#This Row],[Whole Building:Facility Total Electric Demand Power '[W'](Hourly) ]]/1000</f>
        <v>211.95881680109238</v>
      </c>
    </row>
    <row r="15" spans="1:6" x14ac:dyDescent="0.25">
      <c r="A15" s="9" t="s">
        <v>14</v>
      </c>
      <c r="B15" s="12">
        <v>220487.82704733973</v>
      </c>
      <c r="C15">
        <f>SAFADModel_final_000024[[#This Row],[Whole Building:Facility Total Electric Demand Power '[W'](Hourly) ]]/1000</f>
        <v>220.48782704733972</v>
      </c>
    </row>
    <row r="16" spans="1:6" x14ac:dyDescent="0.25">
      <c r="A16" s="9" t="s">
        <v>15</v>
      </c>
      <c r="B16" s="12">
        <v>226704.65207179589</v>
      </c>
      <c r="C16">
        <f>SAFADModel_final_000024[[#This Row],[Whole Building:Facility Total Electric Demand Power '[W'](Hourly) ]]/1000</f>
        <v>226.70465207179589</v>
      </c>
    </row>
    <row r="17" spans="1:3" x14ac:dyDescent="0.25">
      <c r="A17" s="9" t="s">
        <v>16</v>
      </c>
      <c r="B17" s="12">
        <v>214175.73845403394</v>
      </c>
      <c r="C17">
        <f>SAFADModel_final_000024[[#This Row],[Whole Building:Facility Total Electric Demand Power '[W'](Hourly) ]]/1000</f>
        <v>214.17573845403393</v>
      </c>
    </row>
    <row r="18" spans="1:3" x14ac:dyDescent="0.25">
      <c r="A18" s="9" t="s">
        <v>17</v>
      </c>
      <c r="B18" s="12">
        <v>194616.79328307905</v>
      </c>
      <c r="C18">
        <f>SAFADModel_final_000024[[#This Row],[Whole Building:Facility Total Electric Demand Power '[W'](Hourly) ]]/1000</f>
        <v>194.61679328307906</v>
      </c>
    </row>
    <row r="19" spans="1:3" x14ac:dyDescent="0.25">
      <c r="A19" s="9" t="s">
        <v>18</v>
      </c>
      <c r="B19" s="12">
        <v>68490.931422350535</v>
      </c>
      <c r="C19">
        <f>SAFADModel_final_000024[[#This Row],[Whole Building:Facility Total Electric Demand Power '[W'](Hourly) ]]/1000</f>
        <v>68.490931422350542</v>
      </c>
    </row>
    <row r="20" spans="1:3" x14ac:dyDescent="0.25">
      <c r="A20" s="9" t="s">
        <v>19</v>
      </c>
      <c r="B20" s="12">
        <v>33996.969807549212</v>
      </c>
      <c r="C20">
        <f>SAFADModel_final_000024[[#This Row],[Whole Building:Facility Total Electric Demand Power '[W'](Hourly) ]]/1000</f>
        <v>33.996969807549213</v>
      </c>
    </row>
    <row r="21" spans="1:3" x14ac:dyDescent="0.25">
      <c r="A21" s="9" t="s">
        <v>20</v>
      </c>
      <c r="B21" s="12">
        <v>13913.144883386689</v>
      </c>
      <c r="C21">
        <f>SAFADModel_final_000024[[#This Row],[Whole Building:Facility Total Electric Demand Power '[W'](Hourly) ]]/1000</f>
        <v>13.913144883386689</v>
      </c>
    </row>
    <row r="22" spans="1:3" x14ac:dyDescent="0.25">
      <c r="A22" s="9" t="s">
        <v>21</v>
      </c>
      <c r="B22" s="12">
        <v>10716.752410926785</v>
      </c>
      <c r="C22">
        <f>SAFADModel_final_000024[[#This Row],[Whole Building:Facility Total Electric Demand Power '[W'](Hourly) ]]/1000</f>
        <v>10.716752410926786</v>
      </c>
    </row>
    <row r="23" spans="1:3" x14ac:dyDescent="0.25">
      <c r="A23" s="9" t="s">
        <v>22</v>
      </c>
      <c r="B23" s="12">
        <v>10290.927128482983</v>
      </c>
      <c r="C23">
        <f>SAFADModel_final_000024[[#This Row],[Whole Building:Facility Total Electric Demand Power '[W'](Hourly) ]]/1000</f>
        <v>10.290927128482982</v>
      </c>
    </row>
    <row r="24" spans="1:3" x14ac:dyDescent="0.25">
      <c r="A24" s="9" t="s">
        <v>23</v>
      </c>
      <c r="B24" s="12">
        <v>10290.401141915652</v>
      </c>
      <c r="C24">
        <f>SAFADModel_final_000024[[#This Row],[Whole Building:Facility Total Electric Demand Power '[W'](Hourly) ]]/1000</f>
        <v>10.290401141915652</v>
      </c>
    </row>
    <row r="25" spans="1:3" x14ac:dyDescent="0.25">
      <c r="A25" s="9" t="s">
        <v>24</v>
      </c>
      <c r="B25" s="12">
        <v>10279.212799761037</v>
      </c>
      <c r="C25">
        <f>SAFADModel_final_000024[[#This Row],[Whole Building:Facility Total Electric Demand Power '[W'](Hourly) ]]/1000</f>
        <v>10.279212799761037</v>
      </c>
    </row>
    <row r="26" spans="1:3" x14ac:dyDescent="0.25">
      <c r="A26" s="9" t="s">
        <v>25</v>
      </c>
      <c r="B26" s="12">
        <v>10267.643396565778</v>
      </c>
      <c r="C26">
        <f>SAFADModel_final_000024[[#This Row],[Whole Building:Facility Total Electric Demand Power '[W'](Hourly) ]]/1000</f>
        <v>10.267643396565777</v>
      </c>
    </row>
    <row r="27" spans="1:3" x14ac:dyDescent="0.25">
      <c r="A27" s="9" t="s">
        <v>26</v>
      </c>
      <c r="B27" s="12">
        <v>10251.402350473627</v>
      </c>
      <c r="C27">
        <f>SAFADModel_final_000024[[#This Row],[Whole Building:Facility Total Electric Demand Power '[W'](Hourly) ]]/1000</f>
        <v>10.251402350473628</v>
      </c>
    </row>
    <row r="28" spans="1:3" x14ac:dyDescent="0.25">
      <c r="A28" s="9" t="s">
        <v>27</v>
      </c>
      <c r="B28" s="12">
        <v>10235.359922807887</v>
      </c>
      <c r="C28">
        <f>SAFADModel_final_000024[[#This Row],[Whole Building:Facility Total Electric Demand Power '[W'](Hourly) ]]/1000</f>
        <v>10.235359922807888</v>
      </c>
    </row>
    <row r="29" spans="1:3" x14ac:dyDescent="0.25">
      <c r="A29" s="9" t="s">
        <v>28</v>
      </c>
      <c r="B29" s="12">
        <v>10233.941451062261</v>
      </c>
      <c r="C29">
        <f>SAFADModel_final_000024[[#This Row],[Whole Building:Facility Total Electric Demand Power '[W'](Hourly) ]]/1000</f>
        <v>10.233941451062261</v>
      </c>
    </row>
    <row r="30" spans="1:3" x14ac:dyDescent="0.25">
      <c r="A30" s="9" t="s">
        <v>29</v>
      </c>
      <c r="B30" s="12">
        <v>10231.731267516467</v>
      </c>
      <c r="C30">
        <f>SAFADModel_final_000024[[#This Row],[Whole Building:Facility Total Electric Demand Power '[W'](Hourly) ]]/1000</f>
        <v>10.231731267516468</v>
      </c>
    </row>
    <row r="31" spans="1:3" x14ac:dyDescent="0.25">
      <c r="A31" s="9" t="s">
        <v>30</v>
      </c>
      <c r="B31" s="12">
        <v>10230.74481005021</v>
      </c>
      <c r="C31">
        <f>SAFADModel_final_000024[[#This Row],[Whole Building:Facility Total Electric Demand Power '[W'](Hourly) ]]/1000</f>
        <v>10.23074481005021</v>
      </c>
    </row>
    <row r="32" spans="1:3" x14ac:dyDescent="0.25">
      <c r="A32" s="9" t="s">
        <v>31</v>
      </c>
      <c r="B32" s="12">
        <v>10235.549970052109</v>
      </c>
      <c r="C32">
        <f>SAFADModel_final_000024[[#This Row],[Whole Building:Facility Total Electric Demand Power '[W'](Hourly) ]]/1000</f>
        <v>10.235549970052109</v>
      </c>
    </row>
    <row r="33" spans="1:3" x14ac:dyDescent="0.25">
      <c r="A33" s="9" t="s">
        <v>32</v>
      </c>
      <c r="B33" s="12">
        <v>25452.641738709252</v>
      </c>
      <c r="C33">
        <f>SAFADModel_final_000024[[#This Row],[Whole Building:Facility Total Electric Demand Power '[W'](Hourly) ]]/1000</f>
        <v>25.45264173870925</v>
      </c>
    </row>
    <row r="34" spans="1:3" x14ac:dyDescent="0.25">
      <c r="A34" s="9" t="s">
        <v>33</v>
      </c>
      <c r="B34" s="12">
        <v>118794.03895588056</v>
      </c>
      <c r="C34">
        <f>SAFADModel_final_000024[[#This Row],[Whole Building:Facility Total Electric Demand Power '[W'](Hourly) ]]/1000</f>
        <v>118.79403895588057</v>
      </c>
    </row>
    <row r="35" spans="1:3" x14ac:dyDescent="0.25">
      <c r="A35" s="9" t="s">
        <v>34</v>
      </c>
      <c r="B35" s="12">
        <v>170376.67906224646</v>
      </c>
      <c r="C35">
        <f>SAFADModel_final_000024[[#This Row],[Whole Building:Facility Total Electric Demand Power '[W'](Hourly) ]]/1000</f>
        <v>170.37667906224647</v>
      </c>
    </row>
    <row r="36" spans="1:3" x14ac:dyDescent="0.25">
      <c r="A36" s="9" t="s">
        <v>35</v>
      </c>
      <c r="B36" s="12">
        <v>190590.86086799027</v>
      </c>
      <c r="C36">
        <f>SAFADModel_final_000024[[#This Row],[Whole Building:Facility Total Electric Demand Power '[W'](Hourly) ]]/1000</f>
        <v>190.59086086799027</v>
      </c>
    </row>
    <row r="37" spans="1:3" x14ac:dyDescent="0.25">
      <c r="A37" s="9" t="s">
        <v>36</v>
      </c>
      <c r="B37" s="12">
        <v>216946.60085792516</v>
      </c>
      <c r="C37">
        <f>SAFADModel_final_000024[[#This Row],[Whole Building:Facility Total Electric Demand Power '[W'](Hourly) ]]/1000</f>
        <v>216.94660085792518</v>
      </c>
    </row>
    <row r="38" spans="1:3" x14ac:dyDescent="0.25">
      <c r="A38" s="9" t="s">
        <v>37</v>
      </c>
      <c r="B38" s="12">
        <v>212329.20664447013</v>
      </c>
      <c r="C38">
        <f>SAFADModel_final_000024[[#This Row],[Whole Building:Facility Total Electric Demand Power '[W'](Hourly) ]]/1000</f>
        <v>212.32920664447013</v>
      </c>
    </row>
    <row r="39" spans="1:3" x14ac:dyDescent="0.25">
      <c r="A39" s="9" t="s">
        <v>38</v>
      </c>
      <c r="B39" s="12">
        <v>235762.10177736639</v>
      </c>
      <c r="C39">
        <f>SAFADModel_final_000024[[#This Row],[Whole Building:Facility Total Electric Demand Power '[W'](Hourly) ]]/1000</f>
        <v>235.76210177736638</v>
      </c>
    </row>
    <row r="40" spans="1:3" x14ac:dyDescent="0.25">
      <c r="A40" s="9" t="s">
        <v>39</v>
      </c>
      <c r="B40" s="12">
        <v>219222.59906672689</v>
      </c>
      <c r="C40">
        <f>SAFADModel_final_000024[[#This Row],[Whole Building:Facility Total Electric Demand Power '[W'](Hourly) ]]/1000</f>
        <v>219.2225990667269</v>
      </c>
    </row>
    <row r="41" spans="1:3" x14ac:dyDescent="0.25">
      <c r="A41" s="9" t="s">
        <v>40</v>
      </c>
      <c r="B41" s="12">
        <v>215804.42248091384</v>
      </c>
      <c r="C41">
        <f>SAFADModel_final_000024[[#This Row],[Whole Building:Facility Total Electric Demand Power '[W'](Hourly) ]]/1000</f>
        <v>215.80442248091384</v>
      </c>
    </row>
    <row r="42" spans="1:3" x14ac:dyDescent="0.25">
      <c r="A42" s="9" t="s">
        <v>41</v>
      </c>
      <c r="B42" s="12">
        <v>176134.04725986996</v>
      </c>
      <c r="C42">
        <f>SAFADModel_final_000024[[#This Row],[Whole Building:Facility Total Electric Demand Power '[W'](Hourly) ]]/1000</f>
        <v>176.13404725986996</v>
      </c>
    </row>
    <row r="43" spans="1:3" x14ac:dyDescent="0.25">
      <c r="A43" s="9" t="s">
        <v>42</v>
      </c>
      <c r="B43" s="12">
        <v>133188.34578482306</v>
      </c>
      <c r="C43">
        <f>SAFADModel_final_000024[[#This Row],[Whole Building:Facility Total Electric Demand Power '[W'](Hourly) ]]/1000</f>
        <v>133.18834578482307</v>
      </c>
    </row>
    <row r="44" spans="1:3" x14ac:dyDescent="0.25">
      <c r="A44" s="9" t="s">
        <v>43</v>
      </c>
      <c r="B44" s="12">
        <v>91022.172124100325</v>
      </c>
      <c r="C44">
        <f>SAFADModel_final_000024[[#This Row],[Whole Building:Facility Total Electric Demand Power '[W'](Hourly) ]]/1000</f>
        <v>91.022172124100322</v>
      </c>
    </row>
    <row r="45" spans="1:3" x14ac:dyDescent="0.25">
      <c r="A45" s="9" t="s">
        <v>44</v>
      </c>
      <c r="B45" s="12">
        <v>55195.96335011581</v>
      </c>
      <c r="C45">
        <f>SAFADModel_final_000024[[#This Row],[Whole Building:Facility Total Electric Demand Power '[W'](Hourly) ]]/1000</f>
        <v>55.195963350115811</v>
      </c>
    </row>
    <row r="46" spans="1:3" x14ac:dyDescent="0.25">
      <c r="A46" s="9" t="s">
        <v>45</v>
      </c>
      <c r="B46" s="12">
        <v>10368.720422708009</v>
      </c>
      <c r="C46">
        <f>SAFADModel_final_000024[[#This Row],[Whole Building:Facility Total Electric Demand Power '[W'](Hourly) ]]/1000</f>
        <v>10.368720422708009</v>
      </c>
    </row>
    <row r="47" spans="1:3" x14ac:dyDescent="0.25">
      <c r="A47" s="9" t="s">
        <v>46</v>
      </c>
      <c r="B47" s="12">
        <v>10327.474974233368</v>
      </c>
      <c r="C47">
        <f>SAFADModel_final_000024[[#This Row],[Whole Building:Facility Total Electric Demand Power '[W'](Hourly) ]]/1000</f>
        <v>10.327474974233368</v>
      </c>
    </row>
    <row r="48" spans="1:3" x14ac:dyDescent="0.25">
      <c r="A48" s="9" t="s">
        <v>47</v>
      </c>
      <c r="B48" s="12">
        <v>10278.869465148966</v>
      </c>
      <c r="C48">
        <f>SAFADModel_final_000024[[#This Row],[Whole Building:Facility Total Electric Demand Power '[W'](Hourly) ]]/1000</f>
        <v>10.278869465148967</v>
      </c>
    </row>
    <row r="49" spans="1:3" x14ac:dyDescent="0.25">
      <c r="A49" s="9" t="s">
        <v>48</v>
      </c>
      <c r="B49" s="12">
        <v>10224.473283585246</v>
      </c>
      <c r="C49">
        <f>SAFADModel_final_000024[[#This Row],[Whole Building:Facility Total Electric Demand Power '[W'](Hourly) ]]/1000</f>
        <v>10.224473283585246</v>
      </c>
    </row>
    <row r="50" spans="1:3" x14ac:dyDescent="0.25">
      <c r="A50" s="9" t="s">
        <v>49</v>
      </c>
      <c r="B50" s="12">
        <v>10164.912898138396</v>
      </c>
      <c r="C50">
        <f>SAFADModel_final_000024[[#This Row],[Whole Building:Facility Total Electric Demand Power '[W'](Hourly) ]]/1000</f>
        <v>10.164912898138397</v>
      </c>
    </row>
    <row r="51" spans="1:3" x14ac:dyDescent="0.25">
      <c r="A51" s="9" t="s">
        <v>50</v>
      </c>
      <c r="B51" s="12">
        <v>10114.433776083733</v>
      </c>
      <c r="C51">
        <f>SAFADModel_final_000024[[#This Row],[Whole Building:Facility Total Electric Demand Power '[W'](Hourly) ]]/1000</f>
        <v>10.114433776083734</v>
      </c>
    </row>
    <row r="52" spans="1:3" x14ac:dyDescent="0.25">
      <c r="A52" s="9" t="s">
        <v>51</v>
      </c>
      <c r="B52" s="12">
        <v>10055.526312179698</v>
      </c>
      <c r="C52">
        <f>SAFADModel_final_000024[[#This Row],[Whole Building:Facility Total Electric Demand Power '[W'](Hourly) ]]/1000</f>
        <v>10.055526312179698</v>
      </c>
    </row>
    <row r="53" spans="1:3" x14ac:dyDescent="0.25">
      <c r="A53" s="9" t="s">
        <v>52</v>
      </c>
      <c r="B53" s="12">
        <v>10005.621393274991</v>
      </c>
      <c r="C53">
        <f>SAFADModel_final_000024[[#This Row],[Whole Building:Facility Total Electric Demand Power '[W'](Hourly) ]]/1000</f>
        <v>10.005621393274991</v>
      </c>
    </row>
    <row r="54" spans="1:3" x14ac:dyDescent="0.25">
      <c r="A54" s="9" t="s">
        <v>53</v>
      </c>
      <c r="B54" s="12">
        <v>9954.8853577227837</v>
      </c>
      <c r="C54">
        <f>SAFADModel_final_000024[[#This Row],[Whole Building:Facility Total Electric Demand Power '[W'](Hourly) ]]/1000</f>
        <v>9.9548853577227838</v>
      </c>
    </row>
    <row r="55" spans="1:3" x14ac:dyDescent="0.25">
      <c r="A55" s="9" t="s">
        <v>54</v>
      </c>
      <c r="B55" s="12">
        <v>9944.7863130248043</v>
      </c>
      <c r="C55">
        <f>SAFADModel_final_000024[[#This Row],[Whole Building:Facility Total Electric Demand Power '[W'](Hourly) ]]/1000</f>
        <v>9.9447863130248049</v>
      </c>
    </row>
    <row r="56" spans="1:3" x14ac:dyDescent="0.25">
      <c r="A56" s="9" t="s">
        <v>55</v>
      </c>
      <c r="B56" s="12">
        <v>10040.595062689476</v>
      </c>
      <c r="C56">
        <f>SAFADModel_final_000024[[#This Row],[Whole Building:Facility Total Electric Demand Power '[W'](Hourly) ]]/1000</f>
        <v>10.040595062689475</v>
      </c>
    </row>
    <row r="57" spans="1:3" x14ac:dyDescent="0.25">
      <c r="A57" s="9" t="s">
        <v>56</v>
      </c>
      <c r="B57" s="12">
        <v>30551.914258510526</v>
      </c>
      <c r="C57">
        <f>SAFADModel_final_000024[[#This Row],[Whole Building:Facility Total Electric Demand Power '[W'](Hourly) ]]/1000</f>
        <v>30.551914258510525</v>
      </c>
    </row>
    <row r="58" spans="1:3" x14ac:dyDescent="0.25">
      <c r="A58" s="9" t="s">
        <v>57</v>
      </c>
      <c r="B58" s="12">
        <v>85702.164825412765</v>
      </c>
      <c r="C58">
        <f>SAFADModel_final_000024[[#This Row],[Whole Building:Facility Total Electric Demand Power '[W'](Hourly) ]]/1000</f>
        <v>85.702164825412765</v>
      </c>
    </row>
    <row r="59" spans="1:3" x14ac:dyDescent="0.25">
      <c r="A59" s="9" t="s">
        <v>58</v>
      </c>
      <c r="B59" s="12">
        <v>147669.68557589571</v>
      </c>
      <c r="C59">
        <f>SAFADModel_final_000024[[#This Row],[Whole Building:Facility Total Electric Demand Power '[W'](Hourly) ]]/1000</f>
        <v>147.6696855758957</v>
      </c>
    </row>
    <row r="60" spans="1:3" x14ac:dyDescent="0.25">
      <c r="A60" s="9" t="s">
        <v>59</v>
      </c>
      <c r="B60" s="12">
        <v>191214.01897856614</v>
      </c>
      <c r="C60">
        <f>SAFADModel_final_000024[[#This Row],[Whole Building:Facility Total Electric Demand Power '[W'](Hourly) ]]/1000</f>
        <v>191.21401897856614</v>
      </c>
    </row>
    <row r="61" spans="1:3" x14ac:dyDescent="0.25">
      <c r="A61" s="9" t="s">
        <v>60</v>
      </c>
      <c r="B61" s="12">
        <v>229679.41746806217</v>
      </c>
      <c r="C61">
        <f>SAFADModel_final_000024[[#This Row],[Whole Building:Facility Total Electric Demand Power '[W'](Hourly) ]]/1000</f>
        <v>229.67941746806216</v>
      </c>
    </row>
    <row r="62" spans="1:3" x14ac:dyDescent="0.25">
      <c r="A62" s="9" t="s">
        <v>61</v>
      </c>
      <c r="B62" s="12">
        <v>230880.18766113921</v>
      </c>
      <c r="C62">
        <f>SAFADModel_final_000024[[#This Row],[Whole Building:Facility Total Electric Demand Power '[W'](Hourly) ]]/1000</f>
        <v>230.88018766113922</v>
      </c>
    </row>
    <row r="63" spans="1:3" x14ac:dyDescent="0.25">
      <c r="A63" s="9" t="s">
        <v>62</v>
      </c>
      <c r="B63" s="12">
        <v>222258.87226602258</v>
      </c>
      <c r="C63">
        <f>SAFADModel_final_000024[[#This Row],[Whole Building:Facility Total Electric Demand Power '[W'](Hourly) ]]/1000</f>
        <v>222.25887226602256</v>
      </c>
    </row>
    <row r="64" spans="1:3" x14ac:dyDescent="0.25">
      <c r="A64" s="9" t="s">
        <v>63</v>
      </c>
      <c r="B64" s="12">
        <v>228372.62613125666</v>
      </c>
      <c r="C64">
        <f>SAFADModel_final_000024[[#This Row],[Whole Building:Facility Total Electric Demand Power '[W'](Hourly) ]]/1000</f>
        <v>228.37262613125665</v>
      </c>
    </row>
    <row r="65" spans="1:3" x14ac:dyDescent="0.25">
      <c r="A65" s="9" t="s">
        <v>64</v>
      </c>
      <c r="B65" s="12">
        <v>199319.30604570868</v>
      </c>
      <c r="C65">
        <f>SAFADModel_final_000024[[#This Row],[Whole Building:Facility Total Electric Demand Power '[W'](Hourly) ]]/1000</f>
        <v>199.31930604570869</v>
      </c>
    </row>
    <row r="66" spans="1:3" x14ac:dyDescent="0.25">
      <c r="A66" s="9" t="s">
        <v>65</v>
      </c>
      <c r="B66" s="12">
        <v>102341.70380506253</v>
      </c>
      <c r="C66">
        <f>SAFADModel_final_000024[[#This Row],[Whole Building:Facility Total Electric Demand Power '[W'](Hourly) ]]/1000</f>
        <v>102.34170380506252</v>
      </c>
    </row>
    <row r="67" spans="1:3" x14ac:dyDescent="0.25">
      <c r="A67" s="9" t="s">
        <v>66</v>
      </c>
      <c r="B67" s="12">
        <v>63355.790230384358</v>
      </c>
      <c r="C67">
        <f>SAFADModel_final_000024[[#This Row],[Whole Building:Facility Total Electric Demand Power '[W'](Hourly) ]]/1000</f>
        <v>63.355790230384358</v>
      </c>
    </row>
    <row r="68" spans="1:3" x14ac:dyDescent="0.25">
      <c r="A68" s="9" t="s">
        <v>67</v>
      </c>
      <c r="B68" s="12">
        <v>28338.215489435315</v>
      </c>
      <c r="C68">
        <f>SAFADModel_final_000024[[#This Row],[Whole Building:Facility Total Electric Demand Power '[W'](Hourly) ]]/1000</f>
        <v>28.338215489435314</v>
      </c>
    </row>
    <row r="69" spans="1:3" x14ac:dyDescent="0.25">
      <c r="A69" s="9" t="s">
        <v>68</v>
      </c>
      <c r="B69" s="12">
        <v>11127.377594666052</v>
      </c>
      <c r="C69">
        <f>SAFADModel_final_000024[[#This Row],[Whole Building:Facility Total Electric Demand Power '[W'](Hourly) ]]/1000</f>
        <v>11.127377594666052</v>
      </c>
    </row>
    <row r="70" spans="1:3" x14ac:dyDescent="0.25">
      <c r="A70" s="9" t="s">
        <v>69</v>
      </c>
      <c r="B70" s="12">
        <v>10690.049185421367</v>
      </c>
      <c r="C70">
        <f>SAFADModel_final_000024[[#This Row],[Whole Building:Facility Total Electric Demand Power '[W'](Hourly) ]]/1000</f>
        <v>10.690049185421367</v>
      </c>
    </row>
    <row r="71" spans="1:3" x14ac:dyDescent="0.25">
      <c r="A71" s="9" t="s">
        <v>70</v>
      </c>
      <c r="B71" s="12">
        <v>10253.593490360132</v>
      </c>
      <c r="C71">
        <f>SAFADModel_final_000024[[#This Row],[Whole Building:Facility Total Electric Demand Power '[W'](Hourly) ]]/1000</f>
        <v>10.253593490360132</v>
      </c>
    </row>
    <row r="72" spans="1:3" x14ac:dyDescent="0.25">
      <c r="A72" s="9" t="s">
        <v>71</v>
      </c>
      <c r="B72" s="12">
        <v>10229.987219243283</v>
      </c>
      <c r="C72">
        <f>SAFADModel_final_000024[[#This Row],[Whole Building:Facility Total Electric Demand Power '[W'](Hourly) ]]/1000</f>
        <v>10.229987219243283</v>
      </c>
    </row>
    <row r="73" spans="1:3" x14ac:dyDescent="0.25">
      <c r="A73" s="9" t="s">
        <v>72</v>
      </c>
      <c r="B73" s="12">
        <v>10201.701281580159</v>
      </c>
      <c r="C73">
        <f>SAFADModel_final_000024[[#This Row],[Whole Building:Facility Total Electric Demand Power '[W'](Hourly) ]]/1000</f>
        <v>10.201701281580158</v>
      </c>
    </row>
    <row r="74" spans="1:3" x14ac:dyDescent="0.25">
      <c r="A74" s="9" t="s">
        <v>73</v>
      </c>
      <c r="B74" s="12">
        <v>10170.507838471727</v>
      </c>
      <c r="C74">
        <f>SAFADModel_final_000024[[#This Row],[Whole Building:Facility Total Electric Demand Power '[W'](Hourly) ]]/1000</f>
        <v>10.170507838471726</v>
      </c>
    </row>
    <row r="75" spans="1:3" x14ac:dyDescent="0.25">
      <c r="A75" s="9" t="s">
        <v>74</v>
      </c>
      <c r="B75" s="12">
        <v>10137.010726978138</v>
      </c>
      <c r="C75">
        <f>SAFADModel_final_000024[[#This Row],[Whole Building:Facility Total Electric Demand Power '[W'](Hourly) ]]/1000</f>
        <v>10.137010726978138</v>
      </c>
    </row>
    <row r="76" spans="1:3" x14ac:dyDescent="0.25">
      <c r="A76" s="9" t="s">
        <v>75</v>
      </c>
      <c r="B76" s="12">
        <v>10099.957357804331</v>
      </c>
      <c r="C76">
        <f>SAFADModel_final_000024[[#This Row],[Whole Building:Facility Total Electric Demand Power '[W'](Hourly) ]]/1000</f>
        <v>10.099957357804332</v>
      </c>
    </row>
    <row r="77" spans="1:3" x14ac:dyDescent="0.25">
      <c r="A77" s="9" t="s">
        <v>76</v>
      </c>
      <c r="B77" s="12">
        <v>10061.401292233075</v>
      </c>
      <c r="C77">
        <f>SAFADModel_final_000024[[#This Row],[Whole Building:Facility Total Electric Demand Power '[W'](Hourly) ]]/1000</f>
        <v>10.061401292233075</v>
      </c>
    </row>
    <row r="78" spans="1:3" x14ac:dyDescent="0.25">
      <c r="A78" s="9" t="s">
        <v>77</v>
      </c>
      <c r="B78" s="12">
        <v>10031.872486608434</v>
      </c>
      <c r="C78">
        <f>SAFADModel_final_000024[[#This Row],[Whole Building:Facility Total Electric Demand Power '[W'](Hourly) ]]/1000</f>
        <v>10.031872486608433</v>
      </c>
    </row>
    <row r="79" spans="1:3" x14ac:dyDescent="0.25">
      <c r="A79" s="9" t="s">
        <v>78</v>
      </c>
      <c r="B79" s="12">
        <v>10023.20041055233</v>
      </c>
      <c r="C79">
        <f>SAFADModel_final_000024[[#This Row],[Whole Building:Facility Total Electric Demand Power '[W'](Hourly) ]]/1000</f>
        <v>10.023200410552331</v>
      </c>
    </row>
    <row r="80" spans="1:3" x14ac:dyDescent="0.25">
      <c r="A80" s="9" t="s">
        <v>79</v>
      </c>
      <c r="B80" s="12">
        <v>10112.131299793318</v>
      </c>
      <c r="C80">
        <f>SAFADModel_final_000024[[#This Row],[Whole Building:Facility Total Electric Demand Power '[W'](Hourly) ]]/1000</f>
        <v>10.112131299793319</v>
      </c>
    </row>
    <row r="81" spans="1:3" x14ac:dyDescent="0.25">
      <c r="A81" s="9" t="s">
        <v>80</v>
      </c>
      <c r="B81" s="12">
        <v>28265.694363429269</v>
      </c>
      <c r="C81">
        <f>SAFADModel_final_000024[[#This Row],[Whole Building:Facility Total Electric Demand Power '[W'](Hourly) ]]/1000</f>
        <v>28.265694363429269</v>
      </c>
    </row>
    <row r="82" spans="1:3" x14ac:dyDescent="0.25">
      <c r="A82" s="9" t="s">
        <v>81</v>
      </c>
      <c r="B82" s="12">
        <v>143661.32292954935</v>
      </c>
      <c r="C82">
        <f>SAFADModel_final_000024[[#This Row],[Whole Building:Facility Total Electric Demand Power '[W'](Hourly) ]]/1000</f>
        <v>143.66132292954936</v>
      </c>
    </row>
    <row r="83" spans="1:3" x14ac:dyDescent="0.25">
      <c r="A83" s="9" t="s">
        <v>82</v>
      </c>
      <c r="B83" s="12">
        <v>193513.43851229767</v>
      </c>
      <c r="C83">
        <f>SAFADModel_final_000024[[#This Row],[Whole Building:Facility Total Electric Demand Power '[W'](Hourly) ]]/1000</f>
        <v>193.51343851229765</v>
      </c>
    </row>
    <row r="84" spans="1:3" x14ac:dyDescent="0.25">
      <c r="A84" s="9" t="s">
        <v>83</v>
      </c>
      <c r="B84" s="12">
        <v>212753.76690788218</v>
      </c>
      <c r="C84">
        <f>SAFADModel_final_000024[[#This Row],[Whole Building:Facility Total Electric Demand Power '[W'](Hourly) ]]/1000</f>
        <v>212.75376690788218</v>
      </c>
    </row>
    <row r="85" spans="1:3" x14ac:dyDescent="0.25">
      <c r="A85" s="9" t="s">
        <v>84</v>
      </c>
      <c r="B85" s="12">
        <v>212456.85990887482</v>
      </c>
      <c r="C85">
        <f>SAFADModel_final_000024[[#This Row],[Whole Building:Facility Total Electric Demand Power '[W'](Hourly) ]]/1000</f>
        <v>212.4568599088748</v>
      </c>
    </row>
    <row r="86" spans="1:3" x14ac:dyDescent="0.25">
      <c r="A86" s="9" t="s">
        <v>85</v>
      </c>
      <c r="B86" s="12">
        <v>213039.9230457478</v>
      </c>
      <c r="C86">
        <f>SAFADModel_final_000024[[#This Row],[Whole Building:Facility Total Electric Demand Power '[W'](Hourly) ]]/1000</f>
        <v>213.0399230457478</v>
      </c>
    </row>
    <row r="87" spans="1:3" x14ac:dyDescent="0.25">
      <c r="A87" s="9" t="s">
        <v>86</v>
      </c>
      <c r="B87" s="12">
        <v>227710.26627273046</v>
      </c>
      <c r="C87">
        <f>SAFADModel_final_000024[[#This Row],[Whole Building:Facility Total Electric Demand Power '[W'](Hourly) ]]/1000</f>
        <v>227.71026627273045</v>
      </c>
    </row>
    <row r="88" spans="1:3" x14ac:dyDescent="0.25">
      <c r="A88" s="9" t="s">
        <v>87</v>
      </c>
      <c r="B88" s="12">
        <v>235403.91486699646</v>
      </c>
      <c r="C88">
        <f>SAFADModel_final_000024[[#This Row],[Whole Building:Facility Total Electric Demand Power '[W'](Hourly) ]]/1000</f>
        <v>235.40391486699647</v>
      </c>
    </row>
    <row r="89" spans="1:3" x14ac:dyDescent="0.25">
      <c r="A89" s="9" t="s">
        <v>88</v>
      </c>
      <c r="B89" s="12">
        <v>234482.3498097799</v>
      </c>
      <c r="C89">
        <f>SAFADModel_final_000024[[#This Row],[Whole Building:Facility Total Electric Demand Power '[W'](Hourly) ]]/1000</f>
        <v>234.48234980977989</v>
      </c>
    </row>
    <row r="90" spans="1:3" x14ac:dyDescent="0.25">
      <c r="A90" s="9" t="s">
        <v>89</v>
      </c>
      <c r="B90" s="12">
        <v>216450.46316600218</v>
      </c>
      <c r="C90">
        <f>SAFADModel_final_000024[[#This Row],[Whole Building:Facility Total Electric Demand Power '[W'](Hourly) ]]/1000</f>
        <v>216.45046316600218</v>
      </c>
    </row>
    <row r="91" spans="1:3" x14ac:dyDescent="0.25">
      <c r="A91" s="9" t="s">
        <v>90</v>
      </c>
      <c r="B91" s="12">
        <v>104663.54485485704</v>
      </c>
      <c r="C91">
        <f>SAFADModel_final_000024[[#This Row],[Whole Building:Facility Total Electric Demand Power '[W'](Hourly) ]]/1000</f>
        <v>104.66354485485704</v>
      </c>
    </row>
    <row r="92" spans="1:3" x14ac:dyDescent="0.25">
      <c r="A92" s="9" t="s">
        <v>91</v>
      </c>
      <c r="B92" s="12">
        <v>75757.021890248943</v>
      </c>
      <c r="C92">
        <f>SAFADModel_final_000024[[#This Row],[Whole Building:Facility Total Electric Demand Power '[W'](Hourly) ]]/1000</f>
        <v>75.75702189024895</v>
      </c>
    </row>
    <row r="93" spans="1:3" x14ac:dyDescent="0.25">
      <c r="A93" s="9" t="s">
        <v>92</v>
      </c>
      <c r="B93" s="12">
        <v>54983.604229259858</v>
      </c>
      <c r="C93">
        <f>SAFADModel_final_000024[[#This Row],[Whole Building:Facility Total Electric Demand Power '[W'](Hourly) ]]/1000</f>
        <v>54.983604229259861</v>
      </c>
    </row>
    <row r="94" spans="1:3" x14ac:dyDescent="0.25">
      <c r="A94" s="9" t="s">
        <v>93</v>
      </c>
      <c r="B94" s="12">
        <v>10299.546248224717</v>
      </c>
      <c r="C94">
        <f>SAFADModel_final_000024[[#This Row],[Whole Building:Facility Total Electric Demand Power '[W'](Hourly) ]]/1000</f>
        <v>10.299546248224717</v>
      </c>
    </row>
    <row r="95" spans="1:3" x14ac:dyDescent="0.25">
      <c r="A95" s="9" t="s">
        <v>94</v>
      </c>
      <c r="B95" s="12">
        <v>10275.263654113725</v>
      </c>
      <c r="C95">
        <f>SAFADModel_final_000024[[#This Row],[Whole Building:Facility Total Electric Demand Power '[W'](Hourly) ]]/1000</f>
        <v>10.275263654113726</v>
      </c>
    </row>
    <row r="96" spans="1:3" x14ac:dyDescent="0.25">
      <c r="A96" s="9" t="s">
        <v>95</v>
      </c>
      <c r="B96" s="12">
        <v>10245.947476089501</v>
      </c>
      <c r="C96">
        <f>SAFADModel_final_000024[[#This Row],[Whole Building:Facility Total Electric Demand Power '[W'](Hourly) ]]/1000</f>
        <v>10.245947476089501</v>
      </c>
    </row>
    <row r="97" spans="1:3" x14ac:dyDescent="0.25">
      <c r="A97" s="9" t="s">
        <v>96</v>
      </c>
      <c r="B97" s="12">
        <v>10224.200862473488</v>
      </c>
      <c r="C97">
        <f>SAFADModel_final_000024[[#This Row],[Whole Building:Facility Total Electric Demand Power '[W'](Hourly) ]]/1000</f>
        <v>10.224200862473488</v>
      </c>
    </row>
    <row r="98" spans="1:3" x14ac:dyDescent="0.25">
      <c r="A98" s="9" t="s">
        <v>97</v>
      </c>
      <c r="B98" s="12">
        <v>10221.856034162252</v>
      </c>
      <c r="C98">
        <f>SAFADModel_final_000024[[#This Row],[Whole Building:Facility Total Electric Demand Power '[W'](Hourly) ]]/1000</f>
        <v>10.221856034162252</v>
      </c>
    </row>
    <row r="99" spans="1:3" x14ac:dyDescent="0.25">
      <c r="A99" s="9" t="s">
        <v>98</v>
      </c>
      <c r="B99" s="12">
        <v>10218.806387775094</v>
      </c>
      <c r="C99">
        <f>SAFADModel_final_000024[[#This Row],[Whole Building:Facility Total Electric Demand Power '[W'](Hourly) ]]/1000</f>
        <v>10.218806387775095</v>
      </c>
    </row>
    <row r="100" spans="1:3" x14ac:dyDescent="0.25">
      <c r="A100" s="9" t="s">
        <v>99</v>
      </c>
      <c r="B100" s="12">
        <v>10195.140020590354</v>
      </c>
      <c r="C100">
        <f>SAFADModel_final_000024[[#This Row],[Whole Building:Facility Total Electric Demand Power '[W'](Hourly) ]]/1000</f>
        <v>10.195140020590355</v>
      </c>
    </row>
    <row r="101" spans="1:3" x14ac:dyDescent="0.25">
      <c r="A101" s="9" t="s">
        <v>100</v>
      </c>
      <c r="B101" s="12">
        <v>10137.543118707881</v>
      </c>
      <c r="C101">
        <f>SAFADModel_final_000024[[#This Row],[Whole Building:Facility Total Electric Demand Power '[W'](Hourly) ]]/1000</f>
        <v>10.137543118707882</v>
      </c>
    </row>
    <row r="102" spans="1:3" x14ac:dyDescent="0.25">
      <c r="A102" s="9" t="s">
        <v>101</v>
      </c>
      <c r="B102" s="12">
        <v>10073.634974876217</v>
      </c>
      <c r="C102">
        <f>SAFADModel_final_000024[[#This Row],[Whole Building:Facility Total Electric Demand Power '[W'](Hourly) ]]/1000</f>
        <v>10.073634974876217</v>
      </c>
    </row>
    <row r="103" spans="1:3" x14ac:dyDescent="0.25">
      <c r="A103" s="9" t="s">
        <v>102</v>
      </c>
      <c r="B103" s="12">
        <v>10050.650533350114</v>
      </c>
      <c r="C103">
        <f>SAFADModel_final_000024[[#This Row],[Whole Building:Facility Total Electric Demand Power '[W'](Hourly) ]]/1000</f>
        <v>10.050650533350113</v>
      </c>
    </row>
    <row r="104" spans="1:3" x14ac:dyDescent="0.25">
      <c r="A104" s="9" t="s">
        <v>103</v>
      </c>
      <c r="B104" s="12">
        <v>10102.181772609516</v>
      </c>
      <c r="C104">
        <f>SAFADModel_final_000024[[#This Row],[Whole Building:Facility Total Electric Demand Power '[W'](Hourly) ]]/1000</f>
        <v>10.102181772609516</v>
      </c>
    </row>
    <row r="105" spans="1:3" x14ac:dyDescent="0.25">
      <c r="A105" s="9" t="s">
        <v>104</v>
      </c>
      <c r="B105" s="12">
        <v>34895.182019193242</v>
      </c>
      <c r="C105">
        <f>SAFADModel_final_000024[[#This Row],[Whole Building:Facility Total Electric Demand Power '[W'](Hourly) ]]/1000</f>
        <v>34.895182019193243</v>
      </c>
    </row>
    <row r="106" spans="1:3" x14ac:dyDescent="0.25">
      <c r="A106" s="9" t="s">
        <v>105</v>
      </c>
      <c r="B106" s="12">
        <v>109253.59772875428</v>
      </c>
      <c r="C106">
        <f>SAFADModel_final_000024[[#This Row],[Whole Building:Facility Total Electric Demand Power '[W'](Hourly) ]]/1000</f>
        <v>109.25359772875427</v>
      </c>
    </row>
    <row r="107" spans="1:3" x14ac:dyDescent="0.25">
      <c r="A107" s="9" t="s">
        <v>106</v>
      </c>
      <c r="B107" s="12">
        <v>192282.64081066579</v>
      </c>
      <c r="C107">
        <f>SAFADModel_final_000024[[#This Row],[Whole Building:Facility Total Electric Demand Power '[W'](Hourly) ]]/1000</f>
        <v>192.28264081066578</v>
      </c>
    </row>
    <row r="108" spans="1:3" x14ac:dyDescent="0.25">
      <c r="A108" s="9" t="s">
        <v>107</v>
      </c>
      <c r="B108" s="12">
        <v>198064.92463272871</v>
      </c>
      <c r="C108">
        <f>SAFADModel_final_000024[[#This Row],[Whole Building:Facility Total Electric Demand Power '[W'](Hourly) ]]/1000</f>
        <v>198.06492463272872</v>
      </c>
    </row>
    <row r="109" spans="1:3" x14ac:dyDescent="0.25">
      <c r="A109" s="9" t="s">
        <v>108</v>
      </c>
      <c r="B109" s="12">
        <v>203544.91267113178</v>
      </c>
      <c r="C109">
        <f>SAFADModel_final_000024[[#This Row],[Whole Building:Facility Total Electric Demand Power '[W'](Hourly) ]]/1000</f>
        <v>203.54491267113178</v>
      </c>
    </row>
    <row r="110" spans="1:3" x14ac:dyDescent="0.25">
      <c r="A110" s="9" t="s">
        <v>109</v>
      </c>
      <c r="B110" s="12">
        <v>210868.69945149243</v>
      </c>
      <c r="C110">
        <f>SAFADModel_final_000024[[#This Row],[Whole Building:Facility Total Electric Demand Power '[W'](Hourly) ]]/1000</f>
        <v>210.86869945149243</v>
      </c>
    </row>
    <row r="111" spans="1:3" x14ac:dyDescent="0.25">
      <c r="A111" s="9" t="s">
        <v>110</v>
      </c>
      <c r="B111" s="12">
        <v>216015.3266536697</v>
      </c>
      <c r="C111">
        <f>SAFADModel_final_000024[[#This Row],[Whole Building:Facility Total Electric Demand Power '[W'](Hourly) ]]/1000</f>
        <v>216.01532665366972</v>
      </c>
    </row>
    <row r="112" spans="1:3" x14ac:dyDescent="0.25">
      <c r="A112" s="9" t="s">
        <v>111</v>
      </c>
      <c r="B112" s="12">
        <v>204706.1363591952</v>
      </c>
      <c r="C112">
        <f>SAFADModel_final_000024[[#This Row],[Whole Building:Facility Total Electric Demand Power '[W'](Hourly) ]]/1000</f>
        <v>204.7061363591952</v>
      </c>
    </row>
    <row r="113" spans="1:3" x14ac:dyDescent="0.25">
      <c r="A113" s="9" t="s">
        <v>112</v>
      </c>
      <c r="B113" s="12">
        <v>178314.26831820514</v>
      </c>
      <c r="C113">
        <f>SAFADModel_final_000024[[#This Row],[Whole Building:Facility Total Electric Demand Power '[W'](Hourly) ]]/1000</f>
        <v>178.31426831820514</v>
      </c>
    </row>
    <row r="114" spans="1:3" x14ac:dyDescent="0.25">
      <c r="A114" s="9" t="s">
        <v>113</v>
      </c>
      <c r="B114" s="12">
        <v>164932.452748212</v>
      </c>
      <c r="C114">
        <f>SAFADModel_final_000024[[#This Row],[Whole Building:Facility Total Electric Demand Power '[W'](Hourly) ]]/1000</f>
        <v>164.932452748212</v>
      </c>
    </row>
    <row r="115" spans="1:3" x14ac:dyDescent="0.25">
      <c r="A115" s="9" t="s">
        <v>114</v>
      </c>
      <c r="B115" s="12">
        <v>66720.448173082797</v>
      </c>
      <c r="C115">
        <f>SAFADModel_final_000024[[#This Row],[Whole Building:Facility Total Electric Demand Power '[W'](Hourly) ]]/1000</f>
        <v>66.720448173082801</v>
      </c>
    </row>
    <row r="116" spans="1:3" x14ac:dyDescent="0.25">
      <c r="A116" s="9" t="s">
        <v>115</v>
      </c>
      <c r="B116" s="12">
        <v>35192.166113977859</v>
      </c>
      <c r="C116">
        <f>SAFADModel_final_000024[[#This Row],[Whole Building:Facility Total Electric Demand Power '[W'](Hourly) ]]/1000</f>
        <v>35.192166113977862</v>
      </c>
    </row>
    <row r="117" spans="1:3" x14ac:dyDescent="0.25">
      <c r="A117" s="9" t="s">
        <v>116</v>
      </c>
      <c r="B117" s="12">
        <v>21963.038378613914</v>
      </c>
      <c r="C117">
        <f>SAFADModel_final_000024[[#This Row],[Whole Building:Facility Total Electric Demand Power '[W'](Hourly) ]]/1000</f>
        <v>21.963038378613913</v>
      </c>
    </row>
    <row r="118" spans="1:3" x14ac:dyDescent="0.25">
      <c r="A118" s="9" t="s">
        <v>117</v>
      </c>
      <c r="B118" s="12">
        <v>16110.047409057688</v>
      </c>
      <c r="C118">
        <f>SAFADModel_final_000024[[#This Row],[Whole Building:Facility Total Electric Demand Power '[W'](Hourly) ]]/1000</f>
        <v>16.110047409057689</v>
      </c>
    </row>
    <row r="119" spans="1:3" x14ac:dyDescent="0.25">
      <c r="A119" s="9" t="s">
        <v>118</v>
      </c>
      <c r="B119" s="12">
        <v>10273.974473724478</v>
      </c>
      <c r="C119">
        <f>SAFADModel_final_000024[[#This Row],[Whole Building:Facility Total Electric Demand Power '[W'](Hourly) ]]/1000</f>
        <v>10.273974473724477</v>
      </c>
    </row>
    <row r="120" spans="1:3" x14ac:dyDescent="0.25">
      <c r="A120" s="9" t="s">
        <v>119</v>
      </c>
      <c r="B120" s="12">
        <v>10248.996187764975</v>
      </c>
      <c r="C120">
        <f>SAFADModel_final_000024[[#This Row],[Whole Building:Facility Total Electric Demand Power '[W'](Hourly) ]]/1000</f>
        <v>10.248996187764975</v>
      </c>
    </row>
    <row r="121" spans="1:3" x14ac:dyDescent="0.25">
      <c r="A121" s="9" t="s">
        <v>120</v>
      </c>
      <c r="B121" s="12">
        <v>10230.300475917114</v>
      </c>
      <c r="C121">
        <f>SAFADModel_final_000024[[#This Row],[Whole Building:Facility Total Electric Demand Power '[W'](Hourly) ]]/1000</f>
        <v>10.230300475917115</v>
      </c>
    </row>
    <row r="122" spans="1:3" x14ac:dyDescent="0.25">
      <c r="A122" s="9" t="s">
        <v>533</v>
      </c>
      <c r="B122" s="12">
        <v>10221.541258873529</v>
      </c>
      <c r="C122">
        <f>SAFADModel_final_000024[[#This Row],[Whole Building:Facility Total Electric Demand Power '[W'](Hourly) ]]/1000</f>
        <v>10.221541258873529</v>
      </c>
    </row>
    <row r="123" spans="1:3" x14ac:dyDescent="0.25">
      <c r="A123" s="9" t="s">
        <v>534</v>
      </c>
      <c r="B123" s="12">
        <v>10214.022475913016</v>
      </c>
      <c r="C123">
        <f>SAFADModel_final_000024[[#This Row],[Whole Building:Facility Total Electric Demand Power '[W'](Hourly) ]]/1000</f>
        <v>10.214022475913016</v>
      </c>
    </row>
    <row r="124" spans="1:3" x14ac:dyDescent="0.25">
      <c r="A124" s="9" t="s">
        <v>535</v>
      </c>
      <c r="B124" s="12">
        <v>10183.360347225998</v>
      </c>
      <c r="C124">
        <f>SAFADModel_final_000024[[#This Row],[Whole Building:Facility Total Electric Demand Power '[W'](Hourly) ]]/1000</f>
        <v>10.183360347225998</v>
      </c>
    </row>
    <row r="125" spans="1:3" x14ac:dyDescent="0.25">
      <c r="A125" s="9" t="s">
        <v>536</v>
      </c>
      <c r="B125" s="12">
        <v>10113.540519371194</v>
      </c>
      <c r="C125">
        <f>SAFADModel_final_000024[[#This Row],[Whole Building:Facility Total Electric Demand Power '[W'](Hourly) ]]/1000</f>
        <v>10.113540519371194</v>
      </c>
    </row>
    <row r="126" spans="1:3" x14ac:dyDescent="0.25">
      <c r="A126" s="9" t="s">
        <v>537</v>
      </c>
      <c r="B126" s="12">
        <v>10024.741762836695</v>
      </c>
      <c r="C126">
        <f>SAFADModel_final_000024[[#This Row],[Whole Building:Facility Total Electric Demand Power '[W'](Hourly) ]]/1000</f>
        <v>10.024741762836694</v>
      </c>
    </row>
    <row r="127" spans="1:3" x14ac:dyDescent="0.25">
      <c r="A127" s="9" t="s">
        <v>538</v>
      </c>
      <c r="B127" s="12">
        <v>9976.5635585208383</v>
      </c>
      <c r="C127">
        <f>SAFADModel_final_000024[[#This Row],[Whole Building:Facility Total Electric Demand Power '[W'](Hourly) ]]/1000</f>
        <v>9.976563558520839</v>
      </c>
    </row>
    <row r="128" spans="1:3" x14ac:dyDescent="0.25">
      <c r="A128" s="9" t="s">
        <v>539</v>
      </c>
      <c r="B128" s="12">
        <v>9983.10353650461</v>
      </c>
      <c r="C128">
        <f>SAFADModel_final_000024[[#This Row],[Whole Building:Facility Total Electric Demand Power '[W'](Hourly) ]]/1000</f>
        <v>9.9831035365046095</v>
      </c>
    </row>
    <row r="129" spans="1:3" x14ac:dyDescent="0.25">
      <c r="A129" s="9" t="s">
        <v>540</v>
      </c>
      <c r="B129" s="12">
        <v>10020.51287921559</v>
      </c>
      <c r="C129">
        <f>SAFADModel_final_000024[[#This Row],[Whole Building:Facility Total Electric Demand Power '[W'](Hourly) ]]/1000</f>
        <v>10.020512879215589</v>
      </c>
    </row>
    <row r="130" spans="1:3" x14ac:dyDescent="0.25">
      <c r="A130" s="9" t="s">
        <v>541</v>
      </c>
      <c r="B130" s="12">
        <v>35758.372249727334</v>
      </c>
      <c r="C130">
        <f>SAFADModel_final_000024[[#This Row],[Whole Building:Facility Total Electric Demand Power '[W'](Hourly) ]]/1000</f>
        <v>35.758372249727337</v>
      </c>
    </row>
    <row r="131" spans="1:3" x14ac:dyDescent="0.25">
      <c r="A131" s="9" t="s">
        <v>542</v>
      </c>
      <c r="B131" s="12">
        <v>50243.364131737173</v>
      </c>
      <c r="C131">
        <f>SAFADModel_final_000024[[#This Row],[Whole Building:Facility Total Electric Demand Power '[W'](Hourly) ]]/1000</f>
        <v>50.243364131737174</v>
      </c>
    </row>
    <row r="132" spans="1:3" x14ac:dyDescent="0.25">
      <c r="A132" s="9" t="s">
        <v>543</v>
      </c>
      <c r="B132" s="12">
        <v>59359.340643247291</v>
      </c>
      <c r="C132">
        <f>SAFADModel_final_000024[[#This Row],[Whole Building:Facility Total Electric Demand Power '[W'](Hourly) ]]/1000</f>
        <v>59.359340643247293</v>
      </c>
    </row>
    <row r="133" spans="1:3" x14ac:dyDescent="0.25">
      <c r="A133" s="9" t="s">
        <v>544</v>
      </c>
      <c r="B133" s="12">
        <v>53127.031117588944</v>
      </c>
      <c r="C133">
        <f>SAFADModel_final_000024[[#This Row],[Whole Building:Facility Total Electric Demand Power '[W'](Hourly) ]]/1000</f>
        <v>53.127031117588942</v>
      </c>
    </row>
    <row r="134" spans="1:3" x14ac:dyDescent="0.25">
      <c r="A134" s="9" t="s">
        <v>545</v>
      </c>
      <c r="B134" s="12">
        <v>70457.47743772222</v>
      </c>
      <c r="C134">
        <f>SAFADModel_final_000024[[#This Row],[Whole Building:Facility Total Electric Demand Power '[W'](Hourly) ]]/1000</f>
        <v>70.457477437722218</v>
      </c>
    </row>
    <row r="135" spans="1:3" x14ac:dyDescent="0.25">
      <c r="A135" s="9" t="s">
        <v>546</v>
      </c>
      <c r="B135" s="12">
        <v>68452.020538054057</v>
      </c>
      <c r="C135">
        <f>SAFADModel_final_000024[[#This Row],[Whole Building:Facility Total Electric Demand Power '[W'](Hourly) ]]/1000</f>
        <v>68.452020538054057</v>
      </c>
    </row>
    <row r="136" spans="1:3" x14ac:dyDescent="0.25">
      <c r="A136" s="9" t="s">
        <v>547</v>
      </c>
      <c r="B136" s="12">
        <v>71271.040335680111</v>
      </c>
      <c r="C136">
        <f>SAFADModel_final_000024[[#This Row],[Whole Building:Facility Total Electric Demand Power '[W'](Hourly) ]]/1000</f>
        <v>71.271040335680112</v>
      </c>
    </row>
    <row r="137" spans="1:3" x14ac:dyDescent="0.25">
      <c r="A137" s="9" t="s">
        <v>548</v>
      </c>
      <c r="B137" s="12">
        <v>64994.988096606918</v>
      </c>
      <c r="C137">
        <f>SAFADModel_final_000024[[#This Row],[Whole Building:Facility Total Electric Demand Power '[W'](Hourly) ]]/1000</f>
        <v>64.994988096606917</v>
      </c>
    </row>
    <row r="138" spans="1:3" x14ac:dyDescent="0.25">
      <c r="A138" s="9" t="s">
        <v>549</v>
      </c>
      <c r="B138" s="12">
        <v>53921.038504388358</v>
      </c>
      <c r="C138">
        <f>SAFADModel_final_000024[[#This Row],[Whole Building:Facility Total Electric Demand Power '[W'](Hourly) ]]/1000</f>
        <v>53.921038504388356</v>
      </c>
    </row>
    <row r="139" spans="1:3" x14ac:dyDescent="0.25">
      <c r="A139" s="9" t="s">
        <v>550</v>
      </c>
      <c r="B139" s="12">
        <v>47481.385941034991</v>
      </c>
      <c r="C139">
        <f>SAFADModel_final_000024[[#This Row],[Whole Building:Facility Total Electric Demand Power '[W'](Hourly) ]]/1000</f>
        <v>47.481385941034993</v>
      </c>
    </row>
    <row r="140" spans="1:3" x14ac:dyDescent="0.25">
      <c r="A140" s="9" t="s">
        <v>551</v>
      </c>
      <c r="B140" s="12">
        <v>37882.624304487057</v>
      </c>
      <c r="C140">
        <f>SAFADModel_final_000024[[#This Row],[Whole Building:Facility Total Electric Demand Power '[W'](Hourly) ]]/1000</f>
        <v>37.882624304487059</v>
      </c>
    </row>
    <row r="141" spans="1:3" x14ac:dyDescent="0.25">
      <c r="A141" s="9" t="s">
        <v>552</v>
      </c>
      <c r="B141" s="12">
        <v>19077.740677888094</v>
      </c>
      <c r="C141">
        <f>SAFADModel_final_000024[[#This Row],[Whole Building:Facility Total Electric Demand Power '[W'](Hourly) ]]/1000</f>
        <v>19.077740677888094</v>
      </c>
    </row>
    <row r="142" spans="1:3" x14ac:dyDescent="0.25">
      <c r="A142" s="9" t="s">
        <v>553</v>
      </c>
      <c r="B142" s="12">
        <v>17175.311718975427</v>
      </c>
      <c r="C142">
        <f>SAFADModel_final_000024[[#This Row],[Whole Building:Facility Total Electric Demand Power '[W'](Hourly) ]]/1000</f>
        <v>17.175311718975426</v>
      </c>
    </row>
    <row r="143" spans="1:3" x14ac:dyDescent="0.25">
      <c r="A143" s="9" t="s">
        <v>554</v>
      </c>
      <c r="B143" s="12">
        <v>10229.735027999364</v>
      </c>
      <c r="C143">
        <f>SAFADModel_final_000024[[#This Row],[Whole Building:Facility Total Electric Demand Power '[W'](Hourly) ]]/1000</f>
        <v>10.229735027999364</v>
      </c>
    </row>
    <row r="144" spans="1:3" x14ac:dyDescent="0.25">
      <c r="A144" s="9" t="s">
        <v>555</v>
      </c>
      <c r="B144" s="12">
        <v>10180.22211817344</v>
      </c>
      <c r="C144">
        <f>SAFADModel_final_000024[[#This Row],[Whole Building:Facility Total Electric Demand Power '[W'](Hourly) ]]/1000</f>
        <v>10.18022211817344</v>
      </c>
    </row>
    <row r="145" spans="1:3" x14ac:dyDescent="0.25">
      <c r="A145" s="9" t="s">
        <v>556</v>
      </c>
      <c r="B145" s="12">
        <v>10152.455909756332</v>
      </c>
      <c r="C145">
        <f>SAFADModel_final_000024[[#This Row],[Whole Building:Facility Total Electric Demand Power '[W'](Hourly) ]]/1000</f>
        <v>10.152455909756332</v>
      </c>
    </row>
    <row r="146" spans="1:3" x14ac:dyDescent="0.25">
      <c r="A146" s="9" t="s">
        <v>557</v>
      </c>
      <c r="B146" s="12">
        <v>10135.232310268291</v>
      </c>
      <c r="C146">
        <f>SAFADModel_final_000024[[#This Row],[Whole Building:Facility Total Electric Demand Power '[W'](Hourly) ]]/1000</f>
        <v>10.135232310268291</v>
      </c>
    </row>
    <row r="147" spans="1:3" x14ac:dyDescent="0.25">
      <c r="A147" s="9" t="s">
        <v>558</v>
      </c>
      <c r="B147" s="12">
        <v>10118.617946561986</v>
      </c>
      <c r="C147">
        <f>SAFADModel_final_000024[[#This Row],[Whole Building:Facility Total Electric Demand Power '[W'](Hourly) ]]/1000</f>
        <v>10.118617946561987</v>
      </c>
    </row>
    <row r="148" spans="1:3" x14ac:dyDescent="0.25">
      <c r="A148" s="9" t="s">
        <v>559</v>
      </c>
      <c r="B148" s="12">
        <v>10109.197518832114</v>
      </c>
      <c r="C148">
        <f>SAFADModel_final_000024[[#This Row],[Whole Building:Facility Total Electric Demand Power '[W'](Hourly) ]]/1000</f>
        <v>10.109197518832113</v>
      </c>
    </row>
    <row r="149" spans="1:3" x14ac:dyDescent="0.25">
      <c r="A149" s="9" t="s">
        <v>560</v>
      </c>
      <c r="B149" s="12">
        <v>10103.521143046866</v>
      </c>
      <c r="C149">
        <f>SAFADModel_final_000024[[#This Row],[Whole Building:Facility Total Electric Demand Power '[W'](Hourly) ]]/1000</f>
        <v>10.103521143046866</v>
      </c>
    </row>
    <row r="150" spans="1:3" x14ac:dyDescent="0.25">
      <c r="A150" s="9" t="s">
        <v>561</v>
      </c>
      <c r="B150" s="12">
        <v>10090.858682836846</v>
      </c>
      <c r="C150">
        <f>SAFADModel_final_000024[[#This Row],[Whole Building:Facility Total Electric Demand Power '[W'](Hourly) ]]/1000</f>
        <v>10.090858682836846</v>
      </c>
    </row>
    <row r="151" spans="1:3" x14ac:dyDescent="0.25">
      <c r="A151" s="9" t="s">
        <v>562</v>
      </c>
      <c r="B151" s="12">
        <v>10128.473099481023</v>
      </c>
      <c r="C151">
        <f>SAFADModel_final_000024[[#This Row],[Whole Building:Facility Total Electric Demand Power '[W'](Hourly) ]]/1000</f>
        <v>10.128473099481024</v>
      </c>
    </row>
    <row r="152" spans="1:3" x14ac:dyDescent="0.25">
      <c r="A152" s="9" t="s">
        <v>563</v>
      </c>
      <c r="B152" s="12">
        <v>10235.863218358858</v>
      </c>
      <c r="C152">
        <f>SAFADModel_final_000024[[#This Row],[Whole Building:Facility Total Electric Demand Power '[W'](Hourly) ]]/1000</f>
        <v>10.235863218358858</v>
      </c>
    </row>
    <row r="153" spans="1:3" x14ac:dyDescent="0.25">
      <c r="A153" s="9" t="s">
        <v>564</v>
      </c>
      <c r="B153" s="12">
        <v>10336.641701550734</v>
      </c>
      <c r="C153">
        <f>SAFADModel_final_000024[[#This Row],[Whole Building:Facility Total Electric Demand Power '[W'](Hourly) ]]/1000</f>
        <v>10.336641701550734</v>
      </c>
    </row>
    <row r="154" spans="1:3" x14ac:dyDescent="0.25">
      <c r="A154" s="9" t="s">
        <v>565</v>
      </c>
      <c r="B154" s="12">
        <v>10400.848070274362</v>
      </c>
      <c r="C154">
        <f>SAFADModel_final_000024[[#This Row],[Whole Building:Facility Total Electric Demand Power '[W'](Hourly) ]]/1000</f>
        <v>10.400848070274362</v>
      </c>
    </row>
    <row r="155" spans="1:3" x14ac:dyDescent="0.25">
      <c r="A155" s="9" t="s">
        <v>566</v>
      </c>
      <c r="B155" s="12">
        <v>10433.435866336564</v>
      </c>
      <c r="C155">
        <f>SAFADModel_final_000024[[#This Row],[Whole Building:Facility Total Electric Demand Power '[W'](Hourly) ]]/1000</f>
        <v>10.433435866336565</v>
      </c>
    </row>
    <row r="156" spans="1:3" x14ac:dyDescent="0.25">
      <c r="A156" s="9" t="s">
        <v>567</v>
      </c>
      <c r="B156" s="12">
        <v>10455.560822635516</v>
      </c>
      <c r="C156">
        <f>SAFADModel_final_000024[[#This Row],[Whole Building:Facility Total Electric Demand Power '[W'](Hourly) ]]/1000</f>
        <v>10.455560822635515</v>
      </c>
    </row>
    <row r="157" spans="1:3" x14ac:dyDescent="0.25">
      <c r="A157" s="9" t="s">
        <v>568</v>
      </c>
      <c r="B157" s="12">
        <v>10469.881959105633</v>
      </c>
      <c r="C157">
        <f>SAFADModel_final_000024[[#This Row],[Whole Building:Facility Total Electric Demand Power '[W'](Hourly) ]]/1000</f>
        <v>10.469881959105633</v>
      </c>
    </row>
    <row r="158" spans="1:3" x14ac:dyDescent="0.25">
      <c r="A158" s="9" t="s">
        <v>569</v>
      </c>
      <c r="B158" s="12">
        <v>10481.159616154478</v>
      </c>
      <c r="C158">
        <f>SAFADModel_final_000024[[#This Row],[Whole Building:Facility Total Electric Demand Power '[W'](Hourly) ]]/1000</f>
        <v>10.481159616154478</v>
      </c>
    </row>
    <row r="159" spans="1:3" x14ac:dyDescent="0.25">
      <c r="A159" s="9" t="s">
        <v>570</v>
      </c>
      <c r="B159" s="12">
        <v>10492.02169535149</v>
      </c>
      <c r="C159">
        <f>SAFADModel_final_000024[[#This Row],[Whole Building:Facility Total Electric Demand Power '[W'](Hourly) ]]/1000</f>
        <v>10.49202169535149</v>
      </c>
    </row>
    <row r="160" spans="1:3" x14ac:dyDescent="0.25">
      <c r="A160" s="9" t="s">
        <v>571</v>
      </c>
      <c r="B160" s="12">
        <v>10496.599119738654</v>
      </c>
      <c r="C160">
        <f>SAFADModel_final_000024[[#This Row],[Whole Building:Facility Total Electric Demand Power '[W'](Hourly) ]]/1000</f>
        <v>10.496599119738654</v>
      </c>
    </row>
    <row r="161" spans="1:3" x14ac:dyDescent="0.25">
      <c r="A161" s="9" t="s">
        <v>572</v>
      </c>
      <c r="B161" s="12">
        <v>10485.226397924715</v>
      </c>
      <c r="C161">
        <f>SAFADModel_final_000024[[#This Row],[Whole Building:Facility Total Electric Demand Power '[W'](Hourly) ]]/1000</f>
        <v>10.485226397924714</v>
      </c>
    </row>
    <row r="162" spans="1:3" x14ac:dyDescent="0.25">
      <c r="A162" s="9" t="s">
        <v>573</v>
      </c>
      <c r="B162" s="12">
        <v>10466.103607211449</v>
      </c>
      <c r="C162">
        <f>SAFADModel_final_000024[[#This Row],[Whole Building:Facility Total Electric Demand Power '[W'](Hourly) ]]/1000</f>
        <v>10.466103607211449</v>
      </c>
    </row>
    <row r="163" spans="1:3" x14ac:dyDescent="0.25">
      <c r="A163" s="9" t="s">
        <v>574</v>
      </c>
      <c r="B163" s="12">
        <v>10440.448680475547</v>
      </c>
      <c r="C163">
        <f>SAFADModel_final_000024[[#This Row],[Whole Building:Facility Total Electric Demand Power '[W'](Hourly) ]]/1000</f>
        <v>10.440448680475548</v>
      </c>
    </row>
    <row r="164" spans="1:3" x14ac:dyDescent="0.25">
      <c r="A164" s="9" t="s">
        <v>575</v>
      </c>
      <c r="B164" s="12">
        <v>10414.30850255929</v>
      </c>
      <c r="C164">
        <f>SAFADModel_final_000024[[#This Row],[Whole Building:Facility Total Electric Demand Power '[W'](Hourly) ]]/1000</f>
        <v>10.41430850255929</v>
      </c>
    </row>
    <row r="165" spans="1:3" x14ac:dyDescent="0.25">
      <c r="A165" s="9" t="s">
        <v>576</v>
      </c>
      <c r="B165" s="12">
        <v>10391.659814057813</v>
      </c>
      <c r="C165">
        <f>SAFADModel_final_000024[[#This Row],[Whole Building:Facility Total Electric Demand Power '[W'](Hourly) ]]/1000</f>
        <v>10.391659814057814</v>
      </c>
    </row>
    <row r="166" spans="1:3" x14ac:dyDescent="0.25">
      <c r="A166" s="9" t="s">
        <v>577</v>
      </c>
      <c r="B166" s="12">
        <v>10373.06463682627</v>
      </c>
      <c r="C166">
        <f>SAFADModel_final_000024[[#This Row],[Whole Building:Facility Total Electric Demand Power '[W'](Hourly) ]]/1000</f>
        <v>10.373064636826269</v>
      </c>
    </row>
    <row r="167" spans="1:3" x14ac:dyDescent="0.25">
      <c r="A167" s="9" t="s">
        <v>578</v>
      </c>
      <c r="B167" s="12">
        <v>10357.342891880789</v>
      </c>
      <c r="C167">
        <f>SAFADModel_final_000024[[#This Row],[Whole Building:Facility Total Electric Demand Power '[W'](Hourly) ]]/1000</f>
        <v>10.357342891880789</v>
      </c>
    </row>
    <row r="168" spans="1:3" x14ac:dyDescent="0.25">
      <c r="A168" s="9" t="s">
        <v>579</v>
      </c>
      <c r="B168" s="12">
        <v>10342.179524310824</v>
      </c>
      <c r="C168">
        <f>SAFADModel_final_000024[[#This Row],[Whole Building:Facility Total Electric Demand Power '[W'](Hourly) ]]/1000</f>
        <v>10.342179524310824</v>
      </c>
    </row>
    <row r="169" spans="1:3" x14ac:dyDescent="0.25">
      <c r="A169" s="9" t="s">
        <v>580</v>
      </c>
      <c r="B169" s="12">
        <v>10326.618013842219</v>
      </c>
      <c r="C169">
        <f>SAFADModel_final_000024[[#This Row],[Whole Building:Facility Total Electric Demand Power '[W'](Hourly) ]]/1000</f>
        <v>10.326618013842218</v>
      </c>
    </row>
    <row r="170" spans="1:3" x14ac:dyDescent="0.25">
      <c r="A170" s="9" t="s">
        <v>121</v>
      </c>
      <c r="B170" s="12">
        <v>10314.444897130335</v>
      </c>
      <c r="C170">
        <f>SAFADModel_final_000024[[#This Row],[Whole Building:Facility Total Electric Demand Power '[W'](Hourly) ]]/1000</f>
        <v>10.314444897130336</v>
      </c>
    </row>
    <row r="171" spans="1:3" x14ac:dyDescent="0.25">
      <c r="A171" s="9" t="s">
        <v>122</v>
      </c>
      <c r="B171" s="12">
        <v>10298.062988017848</v>
      </c>
      <c r="C171">
        <f>SAFADModel_final_000024[[#This Row],[Whole Building:Facility Total Electric Demand Power '[W'](Hourly) ]]/1000</f>
        <v>10.298062988017847</v>
      </c>
    </row>
    <row r="172" spans="1:3" x14ac:dyDescent="0.25">
      <c r="A172" s="9" t="s">
        <v>123</v>
      </c>
      <c r="B172" s="12">
        <v>10268.303283278949</v>
      </c>
      <c r="C172">
        <f>SAFADModel_final_000024[[#This Row],[Whole Building:Facility Total Electric Demand Power '[W'](Hourly) ]]/1000</f>
        <v>10.268303283278948</v>
      </c>
    </row>
    <row r="173" spans="1:3" x14ac:dyDescent="0.25">
      <c r="A173" s="9" t="s">
        <v>124</v>
      </c>
      <c r="B173" s="12">
        <v>10229.692440571967</v>
      </c>
      <c r="C173">
        <f>SAFADModel_final_000024[[#This Row],[Whole Building:Facility Total Electric Demand Power '[W'](Hourly) ]]/1000</f>
        <v>10.229692440571968</v>
      </c>
    </row>
    <row r="174" spans="1:3" x14ac:dyDescent="0.25">
      <c r="A174" s="9" t="s">
        <v>125</v>
      </c>
      <c r="B174" s="12">
        <v>10178.747693072324</v>
      </c>
      <c r="C174">
        <f>SAFADModel_final_000024[[#This Row],[Whole Building:Facility Total Electric Demand Power '[W'](Hourly) ]]/1000</f>
        <v>10.178747693072324</v>
      </c>
    </row>
    <row r="175" spans="1:3" x14ac:dyDescent="0.25">
      <c r="A175" s="9" t="s">
        <v>126</v>
      </c>
      <c r="B175" s="12">
        <v>10166.799139612691</v>
      </c>
      <c r="C175">
        <f>SAFADModel_final_000024[[#This Row],[Whole Building:Facility Total Electric Demand Power '[W'](Hourly) ]]/1000</f>
        <v>10.16679913961269</v>
      </c>
    </row>
    <row r="176" spans="1:3" x14ac:dyDescent="0.25">
      <c r="A176" s="9" t="s">
        <v>127</v>
      </c>
      <c r="B176" s="12">
        <v>10218.995481872973</v>
      </c>
      <c r="C176">
        <f>SAFADModel_final_000024[[#This Row],[Whole Building:Facility Total Electric Demand Power '[W'](Hourly) ]]/1000</f>
        <v>10.218995481872973</v>
      </c>
    </row>
    <row r="177" spans="1:3" x14ac:dyDescent="0.25">
      <c r="A177" s="9" t="s">
        <v>128</v>
      </c>
      <c r="B177" s="12">
        <v>36789.974269772174</v>
      </c>
      <c r="C177">
        <f>SAFADModel_final_000024[[#This Row],[Whole Building:Facility Total Electric Demand Power '[W'](Hourly) ]]/1000</f>
        <v>36.789974269772173</v>
      </c>
    </row>
    <row r="178" spans="1:3" x14ac:dyDescent="0.25">
      <c r="A178" s="9" t="s">
        <v>129</v>
      </c>
      <c r="B178" s="12">
        <v>72656.138025555891</v>
      </c>
      <c r="C178">
        <f>SAFADModel_final_000024[[#This Row],[Whole Building:Facility Total Electric Demand Power '[W'](Hourly) ]]/1000</f>
        <v>72.65613802555589</v>
      </c>
    </row>
    <row r="179" spans="1:3" x14ac:dyDescent="0.25">
      <c r="A179" s="9" t="s">
        <v>130</v>
      </c>
      <c r="B179" s="12">
        <v>150470.71985346157</v>
      </c>
      <c r="C179">
        <f>SAFADModel_final_000024[[#This Row],[Whole Building:Facility Total Electric Demand Power '[W'](Hourly) ]]/1000</f>
        <v>150.47071985346159</v>
      </c>
    </row>
    <row r="180" spans="1:3" x14ac:dyDescent="0.25">
      <c r="A180" s="9" t="s">
        <v>131</v>
      </c>
      <c r="B180" s="12">
        <v>155688.13951936059</v>
      </c>
      <c r="C180">
        <f>SAFADModel_final_000024[[#This Row],[Whole Building:Facility Total Electric Demand Power '[W'](Hourly) ]]/1000</f>
        <v>155.68813951936059</v>
      </c>
    </row>
    <row r="181" spans="1:3" x14ac:dyDescent="0.25">
      <c r="A181" s="9" t="s">
        <v>132</v>
      </c>
      <c r="B181" s="12">
        <v>219885.26049331654</v>
      </c>
      <c r="C181">
        <f>SAFADModel_final_000024[[#This Row],[Whole Building:Facility Total Electric Demand Power '[W'](Hourly) ]]/1000</f>
        <v>219.88526049331654</v>
      </c>
    </row>
    <row r="182" spans="1:3" x14ac:dyDescent="0.25">
      <c r="A182" s="9" t="s">
        <v>133</v>
      </c>
      <c r="B182" s="12">
        <v>221134.46686723072</v>
      </c>
      <c r="C182">
        <f>SAFADModel_final_000024[[#This Row],[Whole Building:Facility Total Electric Demand Power '[W'](Hourly) ]]/1000</f>
        <v>221.13446686723071</v>
      </c>
    </row>
    <row r="183" spans="1:3" x14ac:dyDescent="0.25">
      <c r="A183" s="9" t="s">
        <v>134</v>
      </c>
      <c r="B183" s="12">
        <v>223629.73836584887</v>
      </c>
      <c r="C183">
        <f>SAFADModel_final_000024[[#This Row],[Whole Building:Facility Total Electric Demand Power '[W'](Hourly) ]]/1000</f>
        <v>223.62973836584888</v>
      </c>
    </row>
    <row r="184" spans="1:3" x14ac:dyDescent="0.25">
      <c r="A184" s="9" t="s">
        <v>135</v>
      </c>
      <c r="B184" s="12">
        <v>229047.49808729821</v>
      </c>
      <c r="C184">
        <f>SAFADModel_final_000024[[#This Row],[Whole Building:Facility Total Electric Demand Power '[W'](Hourly) ]]/1000</f>
        <v>229.04749808729821</v>
      </c>
    </row>
    <row r="185" spans="1:3" x14ac:dyDescent="0.25">
      <c r="A185" s="9" t="s">
        <v>136</v>
      </c>
      <c r="B185" s="12">
        <v>217345.8522902905</v>
      </c>
      <c r="C185">
        <f>SAFADModel_final_000024[[#This Row],[Whole Building:Facility Total Electric Demand Power '[W'](Hourly) ]]/1000</f>
        <v>217.34585229029051</v>
      </c>
    </row>
    <row r="186" spans="1:3" x14ac:dyDescent="0.25">
      <c r="A186" s="9" t="s">
        <v>137</v>
      </c>
      <c r="B186" s="12">
        <v>197582.61535438526</v>
      </c>
      <c r="C186">
        <f>SAFADModel_final_000024[[#This Row],[Whole Building:Facility Total Electric Demand Power '[W'](Hourly) ]]/1000</f>
        <v>197.58261535438527</v>
      </c>
    </row>
    <row r="187" spans="1:3" x14ac:dyDescent="0.25">
      <c r="A187" s="9" t="s">
        <v>138</v>
      </c>
      <c r="B187" s="12">
        <v>68992.54662428204</v>
      </c>
      <c r="C187">
        <f>SAFADModel_final_000024[[#This Row],[Whole Building:Facility Total Electric Demand Power '[W'](Hourly) ]]/1000</f>
        <v>68.992546624282042</v>
      </c>
    </row>
    <row r="188" spans="1:3" x14ac:dyDescent="0.25">
      <c r="A188" s="9" t="s">
        <v>139</v>
      </c>
      <c r="B188" s="12">
        <v>34177.214212176463</v>
      </c>
      <c r="C188">
        <f>SAFADModel_final_000024[[#This Row],[Whole Building:Facility Total Electric Demand Power '[W'](Hourly) ]]/1000</f>
        <v>34.177214212176466</v>
      </c>
    </row>
    <row r="189" spans="1:3" x14ac:dyDescent="0.25">
      <c r="A189" s="9" t="s">
        <v>140</v>
      </c>
      <c r="B189" s="12">
        <v>13946.918987644938</v>
      </c>
      <c r="C189">
        <f>SAFADModel_final_000024[[#This Row],[Whole Building:Facility Total Electric Demand Power '[W'](Hourly) ]]/1000</f>
        <v>13.946918987644938</v>
      </c>
    </row>
    <row r="190" spans="1:3" x14ac:dyDescent="0.25">
      <c r="A190" s="9" t="s">
        <v>141</v>
      </c>
      <c r="B190" s="12">
        <v>10731.266252467309</v>
      </c>
      <c r="C190">
        <f>SAFADModel_final_000024[[#This Row],[Whole Building:Facility Total Electric Demand Power '[W'](Hourly) ]]/1000</f>
        <v>10.731266252467309</v>
      </c>
    </row>
    <row r="191" spans="1:3" x14ac:dyDescent="0.25">
      <c r="A191" s="9" t="s">
        <v>142</v>
      </c>
      <c r="B191" s="12">
        <v>10320.833794422404</v>
      </c>
      <c r="C191">
        <f>SAFADModel_final_000024[[#This Row],[Whole Building:Facility Total Electric Demand Power '[W'](Hourly) ]]/1000</f>
        <v>10.320833794422404</v>
      </c>
    </row>
    <row r="192" spans="1:3" x14ac:dyDescent="0.25">
      <c r="A192" s="9" t="s">
        <v>143</v>
      </c>
      <c r="B192" s="12">
        <v>10326.774353986684</v>
      </c>
      <c r="C192">
        <f>SAFADModel_final_000024[[#This Row],[Whole Building:Facility Total Electric Demand Power '[W'](Hourly) ]]/1000</f>
        <v>10.326774353986684</v>
      </c>
    </row>
    <row r="193" spans="1:3" x14ac:dyDescent="0.25">
      <c r="A193" s="9" t="s">
        <v>144</v>
      </c>
      <c r="B193" s="12">
        <v>10316.233362618646</v>
      </c>
      <c r="C193">
        <f>SAFADModel_final_000024[[#This Row],[Whole Building:Facility Total Electric Demand Power '[W'](Hourly) ]]/1000</f>
        <v>10.316233362618647</v>
      </c>
    </row>
    <row r="194" spans="1:3" x14ac:dyDescent="0.25">
      <c r="A194" s="9" t="s">
        <v>145</v>
      </c>
      <c r="B194" s="12">
        <v>10296.386151908644</v>
      </c>
      <c r="C194">
        <f>SAFADModel_final_000024[[#This Row],[Whole Building:Facility Total Electric Demand Power '[W'](Hourly) ]]/1000</f>
        <v>10.296386151908644</v>
      </c>
    </row>
    <row r="195" spans="1:3" x14ac:dyDescent="0.25">
      <c r="A195" s="9" t="s">
        <v>146</v>
      </c>
      <c r="B195" s="12">
        <v>10278.065944817909</v>
      </c>
      <c r="C195">
        <f>SAFADModel_final_000024[[#This Row],[Whole Building:Facility Total Electric Demand Power '[W'](Hourly) ]]/1000</f>
        <v>10.278065944817909</v>
      </c>
    </row>
    <row r="196" spans="1:3" x14ac:dyDescent="0.25">
      <c r="A196" s="9" t="s">
        <v>147</v>
      </c>
      <c r="B196" s="12">
        <v>10259.965229290399</v>
      </c>
      <c r="C196">
        <f>SAFADModel_final_000024[[#This Row],[Whole Building:Facility Total Electric Demand Power '[W'](Hourly) ]]/1000</f>
        <v>10.259965229290399</v>
      </c>
    </row>
    <row r="197" spans="1:3" x14ac:dyDescent="0.25">
      <c r="A197" s="9" t="s">
        <v>148</v>
      </c>
      <c r="B197" s="12">
        <v>10242.944504760029</v>
      </c>
      <c r="C197">
        <f>SAFADModel_final_000024[[#This Row],[Whole Building:Facility Total Electric Demand Power '[W'](Hourly) ]]/1000</f>
        <v>10.242944504760029</v>
      </c>
    </row>
    <row r="198" spans="1:3" x14ac:dyDescent="0.25">
      <c r="A198" s="9" t="s">
        <v>149</v>
      </c>
      <c r="B198" s="12">
        <v>10223.606069413059</v>
      </c>
      <c r="C198">
        <f>SAFADModel_final_000024[[#This Row],[Whole Building:Facility Total Electric Demand Power '[W'](Hourly) ]]/1000</f>
        <v>10.223606069413059</v>
      </c>
    </row>
    <row r="199" spans="1:3" x14ac:dyDescent="0.25">
      <c r="A199" s="9" t="s">
        <v>150</v>
      </c>
      <c r="B199" s="12">
        <v>10230.518660949785</v>
      </c>
      <c r="C199">
        <f>SAFADModel_final_000024[[#This Row],[Whole Building:Facility Total Electric Demand Power '[W'](Hourly) ]]/1000</f>
        <v>10.230518660949786</v>
      </c>
    </row>
    <row r="200" spans="1:3" x14ac:dyDescent="0.25">
      <c r="A200" s="9" t="s">
        <v>151</v>
      </c>
      <c r="B200" s="12">
        <v>10267.824960231381</v>
      </c>
      <c r="C200">
        <f>SAFADModel_final_000024[[#This Row],[Whole Building:Facility Total Electric Demand Power '[W'](Hourly) ]]/1000</f>
        <v>10.267824960231382</v>
      </c>
    </row>
    <row r="201" spans="1:3" x14ac:dyDescent="0.25">
      <c r="A201" s="9" t="s">
        <v>152</v>
      </c>
      <c r="B201" s="12">
        <v>10320.329670880359</v>
      </c>
      <c r="C201">
        <f>SAFADModel_final_000024[[#This Row],[Whole Building:Facility Total Electric Demand Power '[W'](Hourly) ]]/1000</f>
        <v>10.320329670880358</v>
      </c>
    </row>
    <row r="202" spans="1:3" x14ac:dyDescent="0.25">
      <c r="A202" s="9" t="s">
        <v>153</v>
      </c>
      <c r="B202" s="12">
        <v>10351.907271991724</v>
      </c>
      <c r="C202">
        <f>SAFADModel_final_000024[[#This Row],[Whole Building:Facility Total Electric Demand Power '[W'](Hourly) ]]/1000</f>
        <v>10.351907271991724</v>
      </c>
    </row>
    <row r="203" spans="1:3" x14ac:dyDescent="0.25">
      <c r="A203" s="9" t="s">
        <v>154</v>
      </c>
      <c r="B203" s="12">
        <v>10407.382843436642</v>
      </c>
      <c r="C203">
        <f>SAFADModel_final_000024[[#This Row],[Whole Building:Facility Total Electric Demand Power '[W'](Hourly) ]]/1000</f>
        <v>10.407382843436642</v>
      </c>
    </row>
    <row r="204" spans="1:3" x14ac:dyDescent="0.25">
      <c r="A204" s="9" t="s">
        <v>155</v>
      </c>
      <c r="B204" s="12">
        <v>10469.994401027894</v>
      </c>
      <c r="C204">
        <f>SAFADModel_final_000024[[#This Row],[Whole Building:Facility Total Electric Demand Power '[W'](Hourly) ]]/1000</f>
        <v>10.469994401027893</v>
      </c>
    </row>
    <row r="205" spans="1:3" x14ac:dyDescent="0.25">
      <c r="A205" s="9" t="s">
        <v>156</v>
      </c>
      <c r="B205" s="12">
        <v>10500.438085201944</v>
      </c>
      <c r="C205">
        <f>SAFADModel_final_000024[[#This Row],[Whole Building:Facility Total Electric Demand Power '[W'](Hourly) ]]/1000</f>
        <v>10.500438085201944</v>
      </c>
    </row>
    <row r="206" spans="1:3" x14ac:dyDescent="0.25">
      <c r="A206" s="9" t="s">
        <v>157</v>
      </c>
      <c r="B206" s="12">
        <v>10503.188094037179</v>
      </c>
      <c r="C206">
        <f>SAFADModel_final_000024[[#This Row],[Whole Building:Facility Total Electric Demand Power '[W'](Hourly) ]]/1000</f>
        <v>10.50318809403718</v>
      </c>
    </row>
    <row r="207" spans="1:3" x14ac:dyDescent="0.25">
      <c r="A207" s="9" t="s">
        <v>158</v>
      </c>
      <c r="B207" s="12">
        <v>10495.515714452589</v>
      </c>
      <c r="C207">
        <f>SAFADModel_final_000024[[#This Row],[Whole Building:Facility Total Electric Demand Power '[W'](Hourly) ]]/1000</f>
        <v>10.495515714452589</v>
      </c>
    </row>
    <row r="208" spans="1:3" x14ac:dyDescent="0.25">
      <c r="A208" s="9" t="s">
        <v>159</v>
      </c>
      <c r="B208" s="12">
        <v>10482.527862577537</v>
      </c>
      <c r="C208">
        <f>SAFADModel_final_000024[[#This Row],[Whole Building:Facility Total Electric Demand Power '[W'](Hourly) ]]/1000</f>
        <v>10.482527862577538</v>
      </c>
    </row>
    <row r="209" spans="1:3" x14ac:dyDescent="0.25">
      <c r="A209" s="9" t="s">
        <v>160</v>
      </c>
      <c r="B209" s="12">
        <v>10466.103607211449</v>
      </c>
      <c r="C209">
        <f>SAFADModel_final_000024[[#This Row],[Whole Building:Facility Total Electric Demand Power '[W'](Hourly) ]]/1000</f>
        <v>10.466103607211449</v>
      </c>
    </row>
    <row r="210" spans="1:3" x14ac:dyDescent="0.25">
      <c r="A210" s="9" t="s">
        <v>161</v>
      </c>
      <c r="B210" s="12">
        <v>10447.502300923066</v>
      </c>
      <c r="C210">
        <f>SAFADModel_final_000024[[#This Row],[Whole Building:Facility Total Electric Demand Power '[W'](Hourly) ]]/1000</f>
        <v>10.447502300923066</v>
      </c>
    </row>
    <row r="211" spans="1:3" x14ac:dyDescent="0.25">
      <c r="A211" s="9" t="s">
        <v>162</v>
      </c>
      <c r="B211" s="12">
        <v>10429.428295203112</v>
      </c>
      <c r="C211">
        <f>SAFADModel_final_000024[[#This Row],[Whole Building:Facility Total Electric Demand Power '[W'](Hourly) ]]/1000</f>
        <v>10.429428295203111</v>
      </c>
    </row>
    <row r="212" spans="1:3" x14ac:dyDescent="0.25">
      <c r="A212" s="9" t="s">
        <v>163</v>
      </c>
      <c r="B212" s="12">
        <v>10405.980644013345</v>
      </c>
      <c r="C212">
        <f>SAFADModel_final_000024[[#This Row],[Whole Building:Facility Total Electric Demand Power '[W'](Hourly) ]]/1000</f>
        <v>10.405980644013345</v>
      </c>
    </row>
    <row r="213" spans="1:3" x14ac:dyDescent="0.25">
      <c r="A213" s="9" t="s">
        <v>164</v>
      </c>
      <c r="B213" s="12">
        <v>10376.452822014027</v>
      </c>
      <c r="C213">
        <f>SAFADModel_final_000024[[#This Row],[Whole Building:Facility Total Electric Demand Power '[W'](Hourly) ]]/1000</f>
        <v>10.376452822014027</v>
      </c>
    </row>
    <row r="214" spans="1:3" x14ac:dyDescent="0.25">
      <c r="A214" s="9" t="s">
        <v>165</v>
      </c>
      <c r="B214" s="12">
        <v>10350.612902475183</v>
      </c>
      <c r="C214">
        <f>SAFADModel_final_000024[[#This Row],[Whole Building:Facility Total Electric Demand Power '[W'](Hourly) ]]/1000</f>
        <v>10.350612902475183</v>
      </c>
    </row>
    <row r="215" spans="1:3" x14ac:dyDescent="0.25">
      <c r="A215" s="9" t="s">
        <v>166</v>
      </c>
      <c r="B215" s="12">
        <v>10322.995024579197</v>
      </c>
      <c r="C215">
        <f>SAFADModel_final_000024[[#This Row],[Whole Building:Facility Total Electric Demand Power '[W'](Hourly) ]]/1000</f>
        <v>10.322995024579196</v>
      </c>
    </row>
    <row r="216" spans="1:3" x14ac:dyDescent="0.25">
      <c r="A216" s="9" t="s">
        <v>167</v>
      </c>
      <c r="B216" s="12">
        <v>10298.50997674322</v>
      </c>
      <c r="C216">
        <f>SAFADModel_final_000024[[#This Row],[Whole Building:Facility Total Electric Demand Power '[W'](Hourly) ]]/1000</f>
        <v>10.298509976743221</v>
      </c>
    </row>
    <row r="217" spans="1:3" x14ac:dyDescent="0.25">
      <c r="A217" s="9" t="s">
        <v>168</v>
      </c>
      <c r="B217" s="12">
        <v>10277.727607037517</v>
      </c>
      <c r="C217">
        <f>SAFADModel_final_000024[[#This Row],[Whole Building:Facility Total Electric Demand Power '[W'](Hourly) ]]/1000</f>
        <v>10.277727607037518</v>
      </c>
    </row>
    <row r="218" spans="1:3" x14ac:dyDescent="0.25">
      <c r="A218" s="9" t="s">
        <v>169</v>
      </c>
      <c r="B218" s="12">
        <v>10261.972674379793</v>
      </c>
      <c r="C218">
        <f>SAFADModel_final_000024[[#This Row],[Whole Building:Facility Total Electric Demand Power '[W'](Hourly) ]]/1000</f>
        <v>10.261972674379793</v>
      </c>
    </row>
    <row r="219" spans="1:3" x14ac:dyDescent="0.25">
      <c r="A219" s="9" t="s">
        <v>170</v>
      </c>
      <c r="B219" s="12">
        <v>10248.663700527693</v>
      </c>
      <c r="C219">
        <f>SAFADModel_final_000024[[#This Row],[Whole Building:Facility Total Electric Demand Power '[W'](Hourly) ]]/1000</f>
        <v>10.248663700527693</v>
      </c>
    </row>
    <row r="220" spans="1:3" x14ac:dyDescent="0.25">
      <c r="A220" s="9" t="s">
        <v>171</v>
      </c>
      <c r="B220" s="12">
        <v>10237.363120712069</v>
      </c>
      <c r="C220">
        <f>SAFADModel_final_000024[[#This Row],[Whole Building:Facility Total Electric Demand Power '[W'](Hourly) ]]/1000</f>
        <v>10.237363120712068</v>
      </c>
    </row>
    <row r="221" spans="1:3" x14ac:dyDescent="0.25">
      <c r="A221" s="9" t="s">
        <v>172</v>
      </c>
      <c r="B221" s="12">
        <v>10229.72363471507</v>
      </c>
      <c r="C221">
        <f>SAFADModel_final_000024[[#This Row],[Whole Building:Facility Total Electric Demand Power '[W'](Hourly) ]]/1000</f>
        <v>10.22972363471507</v>
      </c>
    </row>
    <row r="222" spans="1:3" x14ac:dyDescent="0.25">
      <c r="A222" s="9" t="s">
        <v>173</v>
      </c>
      <c r="B222" s="12">
        <v>10222.671309626368</v>
      </c>
      <c r="C222">
        <f>SAFADModel_final_000024[[#This Row],[Whole Building:Facility Total Electric Demand Power '[W'](Hourly) ]]/1000</f>
        <v>10.222671309626369</v>
      </c>
    </row>
    <row r="223" spans="1:3" x14ac:dyDescent="0.25">
      <c r="A223" s="9" t="s">
        <v>174</v>
      </c>
      <c r="B223" s="12">
        <v>10233.480351409955</v>
      </c>
      <c r="C223">
        <f>SAFADModel_final_000024[[#This Row],[Whole Building:Facility Total Electric Demand Power '[W'](Hourly) ]]/1000</f>
        <v>10.233480351409955</v>
      </c>
    </row>
    <row r="224" spans="1:3" x14ac:dyDescent="0.25">
      <c r="A224" s="9" t="s">
        <v>175</v>
      </c>
      <c r="B224" s="12">
        <v>10284.944297463881</v>
      </c>
      <c r="C224">
        <f>SAFADModel_final_000024[[#This Row],[Whole Building:Facility Total Electric Demand Power '[W'](Hourly) ]]/1000</f>
        <v>10.284944297463881</v>
      </c>
    </row>
    <row r="225" spans="1:3" x14ac:dyDescent="0.25">
      <c r="A225" s="9" t="s">
        <v>176</v>
      </c>
      <c r="B225" s="12">
        <v>31045.857386648651</v>
      </c>
      <c r="C225">
        <f>SAFADModel_final_000024[[#This Row],[Whole Building:Facility Total Electric Demand Power '[W'](Hourly) ]]/1000</f>
        <v>31.045857386648652</v>
      </c>
    </row>
    <row r="226" spans="1:3" x14ac:dyDescent="0.25">
      <c r="A226" s="9" t="s">
        <v>177</v>
      </c>
      <c r="B226" s="12">
        <v>113995.44493300295</v>
      </c>
      <c r="C226">
        <f>SAFADModel_final_000024[[#This Row],[Whole Building:Facility Total Electric Demand Power '[W'](Hourly) ]]/1000</f>
        <v>113.99544493300294</v>
      </c>
    </row>
    <row r="227" spans="1:3" x14ac:dyDescent="0.25">
      <c r="A227" s="9" t="s">
        <v>178</v>
      </c>
      <c r="B227" s="12">
        <v>171240.32186053775</v>
      </c>
      <c r="C227">
        <f>SAFADModel_final_000024[[#This Row],[Whole Building:Facility Total Electric Demand Power '[W'](Hourly) ]]/1000</f>
        <v>171.24032186053776</v>
      </c>
    </row>
    <row r="228" spans="1:3" x14ac:dyDescent="0.25">
      <c r="A228" s="9" t="s">
        <v>179</v>
      </c>
      <c r="B228" s="12">
        <v>202842.92742202</v>
      </c>
      <c r="C228">
        <f>SAFADModel_final_000024[[#This Row],[Whole Building:Facility Total Electric Demand Power '[W'](Hourly) ]]/1000</f>
        <v>202.84292742202001</v>
      </c>
    </row>
    <row r="229" spans="1:3" x14ac:dyDescent="0.25">
      <c r="A229" s="9" t="s">
        <v>180</v>
      </c>
      <c r="B229" s="12">
        <v>234913.53519314222</v>
      </c>
      <c r="C229">
        <f>SAFADModel_final_000024[[#This Row],[Whole Building:Facility Total Electric Demand Power '[W'](Hourly) ]]/1000</f>
        <v>234.91353519314222</v>
      </c>
    </row>
    <row r="230" spans="1:3" x14ac:dyDescent="0.25">
      <c r="A230" s="9" t="s">
        <v>181</v>
      </c>
      <c r="B230" s="12">
        <v>235062.71092400269</v>
      </c>
      <c r="C230">
        <f>SAFADModel_final_000024[[#This Row],[Whole Building:Facility Total Electric Demand Power '[W'](Hourly) ]]/1000</f>
        <v>235.06271092400269</v>
      </c>
    </row>
    <row r="231" spans="1:3" x14ac:dyDescent="0.25">
      <c r="A231" s="9" t="s">
        <v>182</v>
      </c>
      <c r="B231" s="12">
        <v>224586.63779733973</v>
      </c>
      <c r="C231">
        <f>SAFADModel_final_000024[[#This Row],[Whole Building:Facility Total Electric Demand Power '[W'](Hourly) ]]/1000</f>
        <v>224.58663779733973</v>
      </c>
    </row>
    <row r="232" spans="1:3" x14ac:dyDescent="0.25">
      <c r="A232" s="9" t="s">
        <v>183</v>
      </c>
      <c r="B232" s="12">
        <v>230192.63338154717</v>
      </c>
      <c r="C232">
        <f>SAFADModel_final_000024[[#This Row],[Whole Building:Facility Total Electric Demand Power '[W'](Hourly) ]]/1000</f>
        <v>230.19263338154718</v>
      </c>
    </row>
    <row r="233" spans="1:3" x14ac:dyDescent="0.25">
      <c r="A233" s="9" t="s">
        <v>184</v>
      </c>
      <c r="B233" s="12">
        <v>204515.73841615813</v>
      </c>
      <c r="C233">
        <f>SAFADModel_final_000024[[#This Row],[Whole Building:Facility Total Electric Demand Power '[W'](Hourly) ]]/1000</f>
        <v>204.51573841615811</v>
      </c>
    </row>
    <row r="234" spans="1:3" x14ac:dyDescent="0.25">
      <c r="A234" s="9" t="s">
        <v>185</v>
      </c>
      <c r="B234" s="12">
        <v>111048.02728086745</v>
      </c>
      <c r="C234">
        <f>SAFADModel_final_000024[[#This Row],[Whole Building:Facility Total Electric Demand Power '[W'](Hourly) ]]/1000</f>
        <v>111.04802728086744</v>
      </c>
    </row>
    <row r="235" spans="1:3" x14ac:dyDescent="0.25">
      <c r="A235" s="9" t="s">
        <v>186</v>
      </c>
      <c r="B235" s="12">
        <v>63338.485931528907</v>
      </c>
      <c r="C235">
        <f>SAFADModel_final_000024[[#This Row],[Whole Building:Facility Total Electric Demand Power '[W'](Hourly) ]]/1000</f>
        <v>63.338485931528908</v>
      </c>
    </row>
    <row r="236" spans="1:3" x14ac:dyDescent="0.25">
      <c r="A236" s="9" t="s">
        <v>187</v>
      </c>
      <c r="B236" s="12">
        <v>28341.042628566036</v>
      </c>
      <c r="C236">
        <f>SAFADModel_final_000024[[#This Row],[Whole Building:Facility Total Electric Demand Power '[W'](Hourly) ]]/1000</f>
        <v>28.341042628566036</v>
      </c>
    </row>
    <row r="237" spans="1:3" x14ac:dyDescent="0.25">
      <c r="A237" s="9" t="s">
        <v>188</v>
      </c>
      <c r="B237" s="12">
        <v>11117.500687588174</v>
      </c>
      <c r="C237">
        <f>SAFADModel_final_000024[[#This Row],[Whole Building:Facility Total Electric Demand Power '[W'](Hourly) ]]/1000</f>
        <v>11.117500687588173</v>
      </c>
    </row>
    <row r="238" spans="1:3" x14ac:dyDescent="0.25">
      <c r="A238" s="9" t="s">
        <v>189</v>
      </c>
      <c r="B238" s="12">
        <v>10687.130337212222</v>
      </c>
      <c r="C238">
        <f>SAFADModel_final_000024[[#This Row],[Whole Building:Facility Total Electric Demand Power '[W'](Hourly) ]]/1000</f>
        <v>10.687130337212222</v>
      </c>
    </row>
    <row r="239" spans="1:3" x14ac:dyDescent="0.25">
      <c r="A239" s="9" t="s">
        <v>190</v>
      </c>
      <c r="B239" s="12">
        <v>10270.099271116551</v>
      </c>
      <c r="C239">
        <f>SAFADModel_final_000024[[#This Row],[Whole Building:Facility Total Electric Demand Power '[W'](Hourly) ]]/1000</f>
        <v>10.270099271116552</v>
      </c>
    </row>
    <row r="240" spans="1:3" x14ac:dyDescent="0.25">
      <c r="A240" s="9" t="s">
        <v>191</v>
      </c>
      <c r="B240" s="12">
        <v>10269.336940013975</v>
      </c>
      <c r="C240">
        <f>SAFADModel_final_000024[[#This Row],[Whole Building:Facility Total Electric Demand Power '[W'](Hourly) ]]/1000</f>
        <v>10.269336940013975</v>
      </c>
    </row>
    <row r="241" spans="1:3" x14ac:dyDescent="0.25">
      <c r="A241" s="9" t="s">
        <v>192</v>
      </c>
      <c r="B241" s="12">
        <v>10264.020514043999</v>
      </c>
      <c r="C241">
        <f>SAFADModel_final_000024[[#This Row],[Whole Building:Facility Total Electric Demand Power '[W'](Hourly) ]]/1000</f>
        <v>10.264020514043999</v>
      </c>
    </row>
    <row r="242" spans="1:3" x14ac:dyDescent="0.25">
      <c r="A242" s="9" t="s">
        <v>193</v>
      </c>
      <c r="B242" s="12">
        <v>10256.680678410286</v>
      </c>
      <c r="C242">
        <f>SAFADModel_final_000024[[#This Row],[Whole Building:Facility Total Electric Demand Power '[W'](Hourly) ]]/1000</f>
        <v>10.256680678410287</v>
      </c>
    </row>
    <row r="243" spans="1:3" x14ac:dyDescent="0.25">
      <c r="A243" s="9" t="s">
        <v>194</v>
      </c>
      <c r="B243" s="12">
        <v>10255.410009398989</v>
      </c>
      <c r="C243">
        <f>SAFADModel_final_000024[[#This Row],[Whole Building:Facility Total Electric Demand Power '[W'](Hourly) ]]/1000</f>
        <v>10.25541000939899</v>
      </c>
    </row>
    <row r="244" spans="1:3" x14ac:dyDescent="0.25">
      <c r="A244" s="9" t="s">
        <v>195</v>
      </c>
      <c r="B244" s="12">
        <v>10233.694143651281</v>
      </c>
      <c r="C244">
        <f>SAFADModel_final_000024[[#This Row],[Whole Building:Facility Total Electric Demand Power '[W'](Hourly) ]]/1000</f>
        <v>10.233694143651281</v>
      </c>
    </row>
    <row r="245" spans="1:3" x14ac:dyDescent="0.25">
      <c r="A245" s="9" t="s">
        <v>196</v>
      </c>
      <c r="B245" s="12">
        <v>10178.683481807833</v>
      </c>
      <c r="C245">
        <f>SAFADModel_final_000024[[#This Row],[Whole Building:Facility Total Electric Demand Power '[W'](Hourly) ]]/1000</f>
        <v>10.178683481807834</v>
      </c>
    </row>
    <row r="246" spans="1:3" x14ac:dyDescent="0.25">
      <c r="A246" s="9" t="s">
        <v>197</v>
      </c>
      <c r="B246" s="12">
        <v>10115.389632468052</v>
      </c>
      <c r="C246">
        <f>SAFADModel_final_000024[[#This Row],[Whole Building:Facility Total Electric Demand Power '[W'](Hourly) ]]/1000</f>
        <v>10.115389632468052</v>
      </c>
    </row>
    <row r="247" spans="1:3" x14ac:dyDescent="0.25">
      <c r="A247" s="9" t="s">
        <v>198</v>
      </c>
      <c r="B247" s="12">
        <v>10101.163174087562</v>
      </c>
      <c r="C247">
        <f>SAFADModel_final_000024[[#This Row],[Whole Building:Facility Total Electric Demand Power '[W'](Hourly) ]]/1000</f>
        <v>10.101163174087562</v>
      </c>
    </row>
    <row r="248" spans="1:3" x14ac:dyDescent="0.25">
      <c r="A248" s="9" t="s">
        <v>199</v>
      </c>
      <c r="B248" s="12">
        <v>10176.449387861338</v>
      </c>
      <c r="C248">
        <f>SAFADModel_final_000024[[#This Row],[Whole Building:Facility Total Electric Demand Power '[W'](Hourly) ]]/1000</f>
        <v>10.176449387861338</v>
      </c>
    </row>
    <row r="249" spans="1:3" x14ac:dyDescent="0.25">
      <c r="A249" s="9" t="s">
        <v>200</v>
      </c>
      <c r="B249" s="12">
        <v>28344.888495724601</v>
      </c>
      <c r="C249">
        <f>SAFADModel_final_000024[[#This Row],[Whole Building:Facility Total Electric Demand Power '[W'](Hourly) ]]/1000</f>
        <v>28.3448884957246</v>
      </c>
    </row>
    <row r="250" spans="1:3" x14ac:dyDescent="0.25">
      <c r="A250" s="9" t="s">
        <v>201</v>
      </c>
      <c r="B250" s="12">
        <v>145846.77905886804</v>
      </c>
      <c r="C250">
        <f>SAFADModel_final_000024[[#This Row],[Whole Building:Facility Total Electric Demand Power '[W'](Hourly) ]]/1000</f>
        <v>145.84677905886804</v>
      </c>
    </row>
    <row r="251" spans="1:3" x14ac:dyDescent="0.25">
      <c r="A251" s="9" t="s">
        <v>202</v>
      </c>
      <c r="B251" s="12">
        <v>192108.43634590119</v>
      </c>
      <c r="C251">
        <f>SAFADModel_final_000024[[#This Row],[Whole Building:Facility Total Electric Demand Power '[W'](Hourly) ]]/1000</f>
        <v>192.1084363459012</v>
      </c>
    </row>
    <row r="252" spans="1:3" x14ac:dyDescent="0.25">
      <c r="A252" s="9" t="s">
        <v>203</v>
      </c>
      <c r="B252" s="12">
        <v>210849.06485320919</v>
      </c>
      <c r="C252">
        <f>SAFADModel_final_000024[[#This Row],[Whole Building:Facility Total Electric Demand Power '[W'](Hourly) ]]/1000</f>
        <v>210.8490648532092</v>
      </c>
    </row>
    <row r="253" spans="1:3" x14ac:dyDescent="0.25">
      <c r="A253" s="9" t="s">
        <v>204</v>
      </c>
      <c r="B253" s="12">
        <v>211730.01996325477</v>
      </c>
      <c r="C253">
        <f>SAFADModel_final_000024[[#This Row],[Whole Building:Facility Total Electric Demand Power '[W'](Hourly) ]]/1000</f>
        <v>211.73001996325476</v>
      </c>
    </row>
    <row r="254" spans="1:3" x14ac:dyDescent="0.25">
      <c r="A254" s="9" t="s">
        <v>205</v>
      </c>
      <c r="B254" s="12">
        <v>213279.13675289098</v>
      </c>
      <c r="C254">
        <f>SAFADModel_final_000024[[#This Row],[Whole Building:Facility Total Electric Demand Power '[W'](Hourly) ]]/1000</f>
        <v>213.27913675289096</v>
      </c>
    </row>
    <row r="255" spans="1:3" x14ac:dyDescent="0.25">
      <c r="A255" s="9" t="s">
        <v>206</v>
      </c>
      <c r="B255" s="12">
        <v>229077.46683787671</v>
      </c>
      <c r="C255">
        <f>SAFADModel_final_000024[[#This Row],[Whole Building:Facility Total Electric Demand Power '[W'](Hourly) ]]/1000</f>
        <v>229.0774668378767</v>
      </c>
    </row>
    <row r="256" spans="1:3" x14ac:dyDescent="0.25">
      <c r="A256" s="9" t="s">
        <v>207</v>
      </c>
      <c r="B256" s="12">
        <v>239149.58838098918</v>
      </c>
      <c r="C256">
        <f>SAFADModel_final_000024[[#This Row],[Whole Building:Facility Total Electric Demand Power '[W'](Hourly) ]]/1000</f>
        <v>239.14958838098917</v>
      </c>
    </row>
    <row r="257" spans="1:3" x14ac:dyDescent="0.25">
      <c r="A257" s="9" t="s">
        <v>208</v>
      </c>
      <c r="B257" s="12">
        <v>238048.7400114816</v>
      </c>
      <c r="C257">
        <f>SAFADModel_final_000024[[#This Row],[Whole Building:Facility Total Electric Demand Power '[W'](Hourly) ]]/1000</f>
        <v>238.04874001148158</v>
      </c>
    </row>
    <row r="258" spans="1:3" x14ac:dyDescent="0.25">
      <c r="A258" s="9" t="s">
        <v>209</v>
      </c>
      <c r="B258" s="12">
        <v>219185.60729891594</v>
      </c>
      <c r="C258">
        <f>SAFADModel_final_000024[[#This Row],[Whole Building:Facility Total Electric Demand Power '[W'](Hourly) ]]/1000</f>
        <v>219.18560729891595</v>
      </c>
    </row>
    <row r="259" spans="1:3" x14ac:dyDescent="0.25">
      <c r="A259" s="9" t="s">
        <v>210</v>
      </c>
      <c r="B259" s="12">
        <v>105137.94826502301</v>
      </c>
      <c r="C259">
        <f>SAFADModel_final_000024[[#This Row],[Whole Building:Facility Total Electric Demand Power '[W'](Hourly) ]]/1000</f>
        <v>105.137948265023</v>
      </c>
    </row>
    <row r="260" spans="1:3" x14ac:dyDescent="0.25">
      <c r="A260" s="9" t="s">
        <v>211</v>
      </c>
      <c r="B260" s="12">
        <v>76149.542001095833</v>
      </c>
      <c r="C260">
        <f>SAFADModel_final_000024[[#This Row],[Whole Building:Facility Total Electric Demand Power '[W'](Hourly) ]]/1000</f>
        <v>76.149542001095838</v>
      </c>
    </row>
    <row r="261" spans="1:3" x14ac:dyDescent="0.25">
      <c r="A261" s="9" t="s">
        <v>212</v>
      </c>
      <c r="B261" s="12">
        <v>55316.31309073358</v>
      </c>
      <c r="C261">
        <f>SAFADModel_final_000024[[#This Row],[Whole Building:Facility Total Electric Demand Power '[W'](Hourly) ]]/1000</f>
        <v>55.31631309073358</v>
      </c>
    </row>
    <row r="262" spans="1:3" x14ac:dyDescent="0.25">
      <c r="A262" s="9" t="s">
        <v>213</v>
      </c>
      <c r="B262" s="12">
        <v>10345.176149609779</v>
      </c>
      <c r="C262">
        <f>SAFADModel_final_000024[[#This Row],[Whole Building:Facility Total Electric Demand Power '[W'](Hourly) ]]/1000</f>
        <v>10.345176149609779</v>
      </c>
    </row>
    <row r="263" spans="1:3" x14ac:dyDescent="0.25">
      <c r="A263" s="9" t="s">
        <v>214</v>
      </c>
      <c r="B263" s="12">
        <v>10306.271104197634</v>
      </c>
      <c r="C263">
        <f>SAFADModel_final_000024[[#This Row],[Whole Building:Facility Total Electric Demand Power '[W'](Hourly) ]]/1000</f>
        <v>10.306271104197634</v>
      </c>
    </row>
    <row r="264" spans="1:3" x14ac:dyDescent="0.25">
      <c r="A264" s="9" t="s">
        <v>215</v>
      </c>
      <c r="B264" s="12">
        <v>10259.107845684644</v>
      </c>
      <c r="C264">
        <f>SAFADModel_final_000024[[#This Row],[Whole Building:Facility Total Electric Demand Power '[W'](Hourly) ]]/1000</f>
        <v>10.259107845684644</v>
      </c>
    </row>
    <row r="265" spans="1:3" x14ac:dyDescent="0.25">
      <c r="A265" s="9" t="s">
        <v>216</v>
      </c>
      <c r="B265" s="12">
        <v>10213.964292089493</v>
      </c>
      <c r="C265">
        <f>SAFADModel_final_000024[[#This Row],[Whole Building:Facility Total Electric Demand Power '[W'](Hourly) ]]/1000</f>
        <v>10.213964292089493</v>
      </c>
    </row>
    <row r="266" spans="1:3" x14ac:dyDescent="0.25">
      <c r="A266" s="9" t="s">
        <v>217</v>
      </c>
      <c r="B266" s="12">
        <v>10163.504047099241</v>
      </c>
      <c r="C266">
        <f>SAFADModel_final_000024[[#This Row],[Whole Building:Facility Total Electric Demand Power '[W'](Hourly) ]]/1000</f>
        <v>10.163504047099241</v>
      </c>
    </row>
    <row r="267" spans="1:3" x14ac:dyDescent="0.25">
      <c r="A267" s="9" t="s">
        <v>218</v>
      </c>
      <c r="B267" s="12">
        <v>10102.597497399989</v>
      </c>
      <c r="C267">
        <f>SAFADModel_final_000024[[#This Row],[Whole Building:Facility Total Electric Demand Power '[W'](Hourly) ]]/1000</f>
        <v>10.102597497399989</v>
      </c>
    </row>
    <row r="268" spans="1:3" x14ac:dyDescent="0.25">
      <c r="A268" s="9" t="s">
        <v>219</v>
      </c>
      <c r="B268" s="12">
        <v>10054.846324900434</v>
      </c>
      <c r="C268">
        <f>SAFADModel_final_000024[[#This Row],[Whole Building:Facility Total Electric Demand Power '[W'](Hourly) ]]/1000</f>
        <v>10.054846324900435</v>
      </c>
    </row>
    <row r="269" spans="1:3" x14ac:dyDescent="0.25">
      <c r="A269" s="9" t="s">
        <v>220</v>
      </c>
      <c r="B269" s="12">
        <v>10040.205610770974</v>
      </c>
      <c r="C269">
        <f>SAFADModel_final_000024[[#This Row],[Whole Building:Facility Total Electric Demand Power '[W'](Hourly) ]]/1000</f>
        <v>10.040205610770974</v>
      </c>
    </row>
    <row r="270" spans="1:3" x14ac:dyDescent="0.25">
      <c r="A270" s="9" t="s">
        <v>221</v>
      </c>
      <c r="B270" s="12">
        <v>10031.79090983869</v>
      </c>
      <c r="C270">
        <f>SAFADModel_final_000024[[#This Row],[Whole Building:Facility Total Electric Demand Power '[W'](Hourly) ]]/1000</f>
        <v>10.031790909838691</v>
      </c>
    </row>
    <row r="271" spans="1:3" x14ac:dyDescent="0.25">
      <c r="A271" s="9" t="s">
        <v>222</v>
      </c>
      <c r="B271" s="12">
        <v>10082.833808566478</v>
      </c>
      <c r="C271">
        <f>SAFADModel_final_000024[[#This Row],[Whole Building:Facility Total Electric Demand Power '[W'](Hourly) ]]/1000</f>
        <v>10.082833808566479</v>
      </c>
    </row>
    <row r="272" spans="1:3" x14ac:dyDescent="0.25">
      <c r="A272" s="9" t="s">
        <v>223</v>
      </c>
      <c r="B272" s="12">
        <v>10241.488984539899</v>
      </c>
      <c r="C272">
        <f>SAFADModel_final_000024[[#This Row],[Whole Building:Facility Total Electric Demand Power '[W'](Hourly) ]]/1000</f>
        <v>10.241488984539899</v>
      </c>
    </row>
    <row r="273" spans="1:3" x14ac:dyDescent="0.25">
      <c r="A273" s="9" t="s">
        <v>224</v>
      </c>
      <c r="B273" s="12">
        <v>35606.68405848986</v>
      </c>
      <c r="C273">
        <f>SAFADModel_final_000024[[#This Row],[Whole Building:Facility Total Electric Demand Power '[W'](Hourly) ]]/1000</f>
        <v>35.606684058489861</v>
      </c>
    </row>
    <row r="274" spans="1:3" x14ac:dyDescent="0.25">
      <c r="A274" s="9" t="s">
        <v>225</v>
      </c>
      <c r="B274" s="12">
        <v>139522.03760361948</v>
      </c>
      <c r="C274">
        <f>SAFADModel_final_000024[[#This Row],[Whole Building:Facility Total Electric Demand Power '[W'](Hourly) ]]/1000</f>
        <v>139.52203760361948</v>
      </c>
    </row>
    <row r="275" spans="1:3" x14ac:dyDescent="0.25">
      <c r="A275" s="9" t="s">
        <v>226</v>
      </c>
      <c r="B275" s="12">
        <v>198207.52529723555</v>
      </c>
      <c r="C275">
        <f>SAFADModel_final_000024[[#This Row],[Whole Building:Facility Total Electric Demand Power '[W'](Hourly) ]]/1000</f>
        <v>198.20752529723555</v>
      </c>
    </row>
    <row r="276" spans="1:3" x14ac:dyDescent="0.25">
      <c r="A276" s="9" t="s">
        <v>227</v>
      </c>
      <c r="B276" s="12">
        <v>203020.41193123706</v>
      </c>
      <c r="C276">
        <f>SAFADModel_final_000024[[#This Row],[Whole Building:Facility Total Electric Demand Power '[W'](Hourly) ]]/1000</f>
        <v>203.02041193123705</v>
      </c>
    </row>
    <row r="277" spans="1:3" x14ac:dyDescent="0.25">
      <c r="A277" s="9" t="s">
        <v>228</v>
      </c>
      <c r="B277" s="12">
        <v>207790.81439659314</v>
      </c>
      <c r="C277">
        <f>SAFADModel_final_000024[[#This Row],[Whole Building:Facility Total Electric Demand Power '[W'](Hourly) ]]/1000</f>
        <v>207.79081439659313</v>
      </c>
    </row>
    <row r="278" spans="1:3" x14ac:dyDescent="0.25">
      <c r="A278" s="9" t="s">
        <v>229</v>
      </c>
      <c r="B278" s="12">
        <v>215553.53986685909</v>
      </c>
      <c r="C278">
        <f>SAFADModel_final_000024[[#This Row],[Whole Building:Facility Total Electric Demand Power '[W'](Hourly) ]]/1000</f>
        <v>215.5535398668591</v>
      </c>
    </row>
    <row r="279" spans="1:3" x14ac:dyDescent="0.25">
      <c r="A279" s="9" t="s">
        <v>230</v>
      </c>
      <c r="B279" s="12">
        <v>221251.14020404758</v>
      </c>
      <c r="C279">
        <f>SAFADModel_final_000024[[#This Row],[Whole Building:Facility Total Electric Demand Power '[W'](Hourly) ]]/1000</f>
        <v>221.25114020404757</v>
      </c>
    </row>
    <row r="280" spans="1:3" x14ac:dyDescent="0.25">
      <c r="A280" s="9" t="s">
        <v>231</v>
      </c>
      <c r="B280" s="12">
        <v>218136.18145399645</v>
      </c>
      <c r="C280">
        <f>SAFADModel_final_000024[[#This Row],[Whole Building:Facility Total Electric Demand Power '[W'](Hourly) ]]/1000</f>
        <v>218.13618145399644</v>
      </c>
    </row>
    <row r="281" spans="1:3" x14ac:dyDescent="0.25">
      <c r="A281" s="9" t="s">
        <v>232</v>
      </c>
      <c r="B281" s="12">
        <v>194683.31526759625</v>
      </c>
      <c r="C281">
        <f>SAFADModel_final_000024[[#This Row],[Whole Building:Facility Total Electric Demand Power '[W'](Hourly) ]]/1000</f>
        <v>194.68331526759624</v>
      </c>
    </row>
    <row r="282" spans="1:3" x14ac:dyDescent="0.25">
      <c r="A282" s="9" t="s">
        <v>233</v>
      </c>
      <c r="B282" s="12">
        <v>172599.38946792859</v>
      </c>
      <c r="C282">
        <f>SAFADModel_final_000024[[#This Row],[Whole Building:Facility Total Electric Demand Power '[W'](Hourly) ]]/1000</f>
        <v>172.59938946792857</v>
      </c>
    </row>
    <row r="283" spans="1:3" x14ac:dyDescent="0.25">
      <c r="A283" s="9" t="s">
        <v>234</v>
      </c>
      <c r="B283" s="12">
        <v>67147.429725275841</v>
      </c>
      <c r="C283">
        <f>SAFADModel_final_000024[[#This Row],[Whole Building:Facility Total Electric Demand Power '[W'](Hourly) ]]/1000</f>
        <v>67.147429725275842</v>
      </c>
    </row>
    <row r="284" spans="1:3" x14ac:dyDescent="0.25">
      <c r="A284" s="9" t="s">
        <v>235</v>
      </c>
      <c r="B284" s="12">
        <v>35321.036217497582</v>
      </c>
      <c r="C284">
        <f>SAFADModel_final_000024[[#This Row],[Whole Building:Facility Total Electric Demand Power '[W'](Hourly) ]]/1000</f>
        <v>35.321036217497578</v>
      </c>
    </row>
    <row r="285" spans="1:3" x14ac:dyDescent="0.25">
      <c r="A285" s="9" t="s">
        <v>236</v>
      </c>
      <c r="B285" s="12">
        <v>21992.117562550513</v>
      </c>
      <c r="C285">
        <f>SAFADModel_final_000024[[#This Row],[Whole Building:Facility Total Electric Demand Power '[W'](Hourly) ]]/1000</f>
        <v>21.992117562550511</v>
      </c>
    </row>
    <row r="286" spans="1:3" x14ac:dyDescent="0.25">
      <c r="A286" s="9" t="s">
        <v>237</v>
      </c>
      <c r="B286" s="12">
        <v>16123.56172758162</v>
      </c>
      <c r="C286">
        <f>SAFADModel_final_000024[[#This Row],[Whole Building:Facility Total Electric Demand Power '[W'](Hourly) ]]/1000</f>
        <v>16.12356172758162</v>
      </c>
    </row>
    <row r="287" spans="1:3" x14ac:dyDescent="0.25">
      <c r="A287" s="9" t="s">
        <v>238</v>
      </c>
      <c r="B287" s="12">
        <v>10305.140804732102</v>
      </c>
      <c r="C287">
        <f>SAFADModel_final_000024[[#This Row],[Whole Building:Facility Total Electric Demand Power '[W'](Hourly) ]]/1000</f>
        <v>10.305140804732101</v>
      </c>
    </row>
    <row r="288" spans="1:3" x14ac:dyDescent="0.25">
      <c r="A288" s="9" t="s">
        <v>239</v>
      </c>
      <c r="B288" s="12">
        <v>10303.255041058768</v>
      </c>
      <c r="C288">
        <f>SAFADModel_final_000024[[#This Row],[Whole Building:Facility Total Electric Demand Power '[W'](Hourly) ]]/1000</f>
        <v>10.303255041058769</v>
      </c>
    </row>
    <row r="289" spans="1:3" x14ac:dyDescent="0.25">
      <c r="A289" s="9" t="s">
        <v>240</v>
      </c>
      <c r="B289" s="12">
        <v>10273.733989253289</v>
      </c>
      <c r="C289">
        <f>SAFADModel_final_000024[[#This Row],[Whole Building:Facility Total Electric Demand Power '[W'](Hourly) ]]/1000</f>
        <v>10.273733989253289</v>
      </c>
    </row>
    <row r="290" spans="1:3" x14ac:dyDescent="0.25">
      <c r="A290" s="9" t="s">
        <v>581</v>
      </c>
      <c r="B290" s="12">
        <v>10189.074200208188</v>
      </c>
      <c r="C290">
        <f>SAFADModel_final_000024[[#This Row],[Whole Building:Facility Total Electric Demand Power '[W'](Hourly) ]]/1000</f>
        <v>10.189074200208188</v>
      </c>
    </row>
    <row r="291" spans="1:3" x14ac:dyDescent="0.25">
      <c r="A291" s="9" t="s">
        <v>582</v>
      </c>
      <c r="B291" s="12">
        <v>10077.91592467878</v>
      </c>
      <c r="C291">
        <f>SAFADModel_final_000024[[#This Row],[Whole Building:Facility Total Electric Demand Power '[W'](Hourly) ]]/1000</f>
        <v>10.077915924678781</v>
      </c>
    </row>
    <row r="292" spans="1:3" x14ac:dyDescent="0.25">
      <c r="A292" s="9" t="s">
        <v>583</v>
      </c>
      <c r="B292" s="12">
        <v>10004.696429557058</v>
      </c>
      <c r="C292">
        <f>SAFADModel_final_000024[[#This Row],[Whole Building:Facility Total Electric Demand Power '[W'](Hourly) ]]/1000</f>
        <v>10.004696429557058</v>
      </c>
    </row>
    <row r="293" spans="1:3" x14ac:dyDescent="0.25">
      <c r="A293" s="9" t="s">
        <v>584</v>
      </c>
      <c r="B293" s="12">
        <v>9972.1131828358248</v>
      </c>
      <c r="C293">
        <f>SAFADModel_final_000024[[#This Row],[Whole Building:Facility Total Electric Demand Power '[W'](Hourly) ]]/1000</f>
        <v>9.9721131828358249</v>
      </c>
    </row>
    <row r="294" spans="1:3" x14ac:dyDescent="0.25">
      <c r="A294" s="9" t="s">
        <v>585</v>
      </c>
      <c r="B294" s="12">
        <v>9953.7294330383738</v>
      </c>
      <c r="C294">
        <f>SAFADModel_final_000024[[#This Row],[Whole Building:Facility Total Electric Demand Power '[W'](Hourly) ]]/1000</f>
        <v>9.9537294330383741</v>
      </c>
    </row>
    <row r="295" spans="1:3" x14ac:dyDescent="0.25">
      <c r="A295" s="9" t="s">
        <v>586</v>
      </c>
      <c r="B295" s="12">
        <v>9989.8870988800973</v>
      </c>
      <c r="C295">
        <f>SAFADModel_final_000024[[#This Row],[Whole Building:Facility Total Electric Demand Power '[W'](Hourly) ]]/1000</f>
        <v>9.9898870988800965</v>
      </c>
    </row>
    <row r="296" spans="1:3" x14ac:dyDescent="0.25">
      <c r="A296" s="9" t="s">
        <v>587</v>
      </c>
      <c r="B296" s="12">
        <v>10119.505079042754</v>
      </c>
      <c r="C296">
        <f>SAFADModel_final_000024[[#This Row],[Whole Building:Facility Total Electric Demand Power '[W'](Hourly) ]]/1000</f>
        <v>10.119505079042755</v>
      </c>
    </row>
    <row r="297" spans="1:3" x14ac:dyDescent="0.25">
      <c r="A297" s="9" t="s">
        <v>588</v>
      </c>
      <c r="B297" s="12">
        <v>10271.771972990022</v>
      </c>
      <c r="C297">
        <f>SAFADModel_final_000024[[#This Row],[Whole Building:Facility Total Electric Demand Power '[W'](Hourly) ]]/1000</f>
        <v>10.271771972990022</v>
      </c>
    </row>
    <row r="298" spans="1:3" x14ac:dyDescent="0.25">
      <c r="A298" s="9" t="s">
        <v>589</v>
      </c>
      <c r="B298" s="12">
        <v>58191.204646205355</v>
      </c>
      <c r="C298">
        <f>SAFADModel_final_000024[[#This Row],[Whole Building:Facility Total Electric Demand Power '[W'](Hourly) ]]/1000</f>
        <v>58.191204646205357</v>
      </c>
    </row>
    <row r="299" spans="1:3" x14ac:dyDescent="0.25">
      <c r="A299" s="9" t="s">
        <v>590</v>
      </c>
      <c r="B299" s="12">
        <v>88682.261127971709</v>
      </c>
      <c r="C299">
        <f>SAFADModel_final_000024[[#This Row],[Whole Building:Facility Total Electric Demand Power '[W'](Hourly) ]]/1000</f>
        <v>88.682261127971714</v>
      </c>
    </row>
    <row r="300" spans="1:3" x14ac:dyDescent="0.25">
      <c r="A300" s="9" t="s">
        <v>591</v>
      </c>
      <c r="B300" s="12">
        <v>104139.65849909636</v>
      </c>
      <c r="C300">
        <f>SAFADModel_final_000024[[#This Row],[Whole Building:Facility Total Electric Demand Power '[W'](Hourly) ]]/1000</f>
        <v>104.13965849909636</v>
      </c>
    </row>
    <row r="301" spans="1:3" x14ac:dyDescent="0.25">
      <c r="A301" s="9" t="s">
        <v>592</v>
      </c>
      <c r="B301" s="12">
        <v>95922.539884282989</v>
      </c>
      <c r="C301">
        <f>SAFADModel_final_000024[[#This Row],[Whole Building:Facility Total Electric Demand Power '[W'](Hourly) ]]/1000</f>
        <v>95.922539884282983</v>
      </c>
    </row>
    <row r="302" spans="1:3" x14ac:dyDescent="0.25">
      <c r="A302" s="9" t="s">
        <v>593</v>
      </c>
      <c r="B302" s="12">
        <v>85469.861043705707</v>
      </c>
      <c r="C302">
        <f>SAFADModel_final_000024[[#This Row],[Whole Building:Facility Total Electric Demand Power '[W'](Hourly) ]]/1000</f>
        <v>85.469861043705706</v>
      </c>
    </row>
    <row r="303" spans="1:3" x14ac:dyDescent="0.25">
      <c r="A303" s="9" t="s">
        <v>594</v>
      </c>
      <c r="B303" s="12">
        <v>79864.817728470254</v>
      </c>
      <c r="C303">
        <f>SAFADModel_final_000024[[#This Row],[Whole Building:Facility Total Electric Demand Power '[W'](Hourly) ]]/1000</f>
        <v>79.864817728470257</v>
      </c>
    </row>
    <row r="304" spans="1:3" x14ac:dyDescent="0.25">
      <c r="A304" s="9" t="s">
        <v>595</v>
      </c>
      <c r="B304" s="12">
        <v>79661.235286824522</v>
      </c>
      <c r="C304">
        <f>SAFADModel_final_000024[[#This Row],[Whole Building:Facility Total Electric Demand Power '[W'](Hourly) ]]/1000</f>
        <v>79.661235286824521</v>
      </c>
    </row>
    <row r="305" spans="1:3" x14ac:dyDescent="0.25">
      <c r="A305" s="9" t="s">
        <v>596</v>
      </c>
      <c r="B305" s="12">
        <v>71371.283144368834</v>
      </c>
      <c r="C305">
        <f>SAFADModel_final_000024[[#This Row],[Whole Building:Facility Total Electric Demand Power '[W'](Hourly) ]]/1000</f>
        <v>71.371283144368832</v>
      </c>
    </row>
    <row r="306" spans="1:3" x14ac:dyDescent="0.25">
      <c r="A306" s="9" t="s">
        <v>597</v>
      </c>
      <c r="B306" s="12">
        <v>59306.881990866408</v>
      </c>
      <c r="C306">
        <f>SAFADModel_final_000024[[#This Row],[Whole Building:Facility Total Electric Demand Power '[W'](Hourly) ]]/1000</f>
        <v>59.306881990866408</v>
      </c>
    </row>
    <row r="307" spans="1:3" x14ac:dyDescent="0.25">
      <c r="A307" s="9" t="s">
        <v>598</v>
      </c>
      <c r="B307" s="12">
        <v>49397.032447431091</v>
      </c>
      <c r="C307">
        <f>SAFADModel_final_000024[[#This Row],[Whole Building:Facility Total Electric Demand Power '[W'](Hourly) ]]/1000</f>
        <v>49.397032447431094</v>
      </c>
    </row>
    <row r="308" spans="1:3" x14ac:dyDescent="0.25">
      <c r="A308" s="9" t="s">
        <v>599</v>
      </c>
      <c r="B308" s="12">
        <v>38427.104931725182</v>
      </c>
      <c r="C308">
        <f>SAFADModel_final_000024[[#This Row],[Whole Building:Facility Total Electric Demand Power '[W'](Hourly) ]]/1000</f>
        <v>38.427104931725182</v>
      </c>
    </row>
    <row r="309" spans="1:3" x14ac:dyDescent="0.25">
      <c r="A309" s="9" t="s">
        <v>600</v>
      </c>
      <c r="B309" s="12">
        <v>22085.986110509311</v>
      </c>
      <c r="C309">
        <f>SAFADModel_final_000024[[#This Row],[Whole Building:Facility Total Electric Demand Power '[W'](Hourly) ]]/1000</f>
        <v>22.08598611050931</v>
      </c>
    </row>
    <row r="310" spans="1:3" x14ac:dyDescent="0.25">
      <c r="A310" s="9" t="s">
        <v>601</v>
      </c>
      <c r="B310" s="12">
        <v>19996.637941717574</v>
      </c>
      <c r="C310">
        <f>SAFADModel_final_000024[[#This Row],[Whole Building:Facility Total Electric Demand Power '[W'](Hourly) ]]/1000</f>
        <v>19.996637941717573</v>
      </c>
    </row>
    <row r="311" spans="1:3" x14ac:dyDescent="0.25">
      <c r="A311" s="9" t="s">
        <v>602</v>
      </c>
      <c r="B311" s="12">
        <v>10308.307579001244</v>
      </c>
      <c r="C311">
        <f>SAFADModel_final_000024[[#This Row],[Whole Building:Facility Total Electric Demand Power '[W'](Hourly) ]]/1000</f>
        <v>10.308307579001244</v>
      </c>
    </row>
    <row r="312" spans="1:3" x14ac:dyDescent="0.25">
      <c r="A312" s="9" t="s">
        <v>603</v>
      </c>
      <c r="B312" s="12">
        <v>10291.44699986209</v>
      </c>
      <c r="C312">
        <f>SAFADModel_final_000024[[#This Row],[Whole Building:Facility Total Electric Demand Power '[W'](Hourly) ]]/1000</f>
        <v>10.291446999862091</v>
      </c>
    </row>
    <row r="313" spans="1:3" x14ac:dyDescent="0.25">
      <c r="A313" s="9" t="s">
        <v>604</v>
      </c>
      <c r="B313" s="12">
        <v>10283.559756423785</v>
      </c>
      <c r="C313">
        <f>SAFADModel_final_000024[[#This Row],[Whole Building:Facility Total Electric Demand Power '[W'](Hourly) ]]/1000</f>
        <v>10.283559756423784</v>
      </c>
    </row>
    <row r="314" spans="1:3" x14ac:dyDescent="0.25">
      <c r="A314" s="9" t="s">
        <v>605</v>
      </c>
      <c r="B314" s="12">
        <v>10268.181662798002</v>
      </c>
      <c r="C314">
        <f>SAFADModel_final_000024[[#This Row],[Whole Building:Facility Total Electric Demand Power '[W'](Hourly) ]]/1000</f>
        <v>10.268181662798002</v>
      </c>
    </row>
    <row r="315" spans="1:3" x14ac:dyDescent="0.25">
      <c r="A315" s="9" t="s">
        <v>606</v>
      </c>
      <c r="B315" s="12">
        <v>10255.253228128058</v>
      </c>
      <c r="C315">
        <f>SAFADModel_final_000024[[#This Row],[Whole Building:Facility Total Electric Demand Power '[W'](Hourly) ]]/1000</f>
        <v>10.255253228128058</v>
      </c>
    </row>
    <row r="316" spans="1:3" x14ac:dyDescent="0.25">
      <c r="A316" s="9" t="s">
        <v>607</v>
      </c>
      <c r="B316" s="12">
        <v>10239.560766880393</v>
      </c>
      <c r="C316">
        <f>SAFADModel_final_000024[[#This Row],[Whole Building:Facility Total Electric Demand Power '[W'](Hourly) ]]/1000</f>
        <v>10.239560766880393</v>
      </c>
    </row>
    <row r="317" spans="1:3" x14ac:dyDescent="0.25">
      <c r="A317" s="9" t="s">
        <v>608</v>
      </c>
      <c r="B317" s="12">
        <v>10208.777883112947</v>
      </c>
      <c r="C317">
        <f>SAFADModel_final_000024[[#This Row],[Whole Building:Facility Total Electric Demand Power '[W'](Hourly) ]]/1000</f>
        <v>10.208777883112948</v>
      </c>
    </row>
    <row r="318" spans="1:3" x14ac:dyDescent="0.25">
      <c r="A318" s="9" t="s">
        <v>609</v>
      </c>
      <c r="B318" s="12">
        <v>10160.233672274609</v>
      </c>
      <c r="C318">
        <f>SAFADModel_final_000024[[#This Row],[Whole Building:Facility Total Electric Demand Power '[W'](Hourly) ]]/1000</f>
        <v>10.160233672274609</v>
      </c>
    </row>
    <row r="319" spans="1:3" x14ac:dyDescent="0.25">
      <c r="A319" s="9" t="s">
        <v>610</v>
      </c>
      <c r="B319" s="12">
        <v>10159.63305748596</v>
      </c>
      <c r="C319">
        <f>SAFADModel_final_000024[[#This Row],[Whole Building:Facility Total Electric Demand Power '[W'](Hourly) ]]/1000</f>
        <v>10.15963305748596</v>
      </c>
    </row>
    <row r="320" spans="1:3" x14ac:dyDescent="0.25">
      <c r="A320" s="9" t="s">
        <v>611</v>
      </c>
      <c r="B320" s="12">
        <v>10210.077376731573</v>
      </c>
      <c r="C320">
        <f>SAFADModel_final_000024[[#This Row],[Whole Building:Facility Total Electric Demand Power '[W'](Hourly) ]]/1000</f>
        <v>10.210077376731574</v>
      </c>
    </row>
    <row r="321" spans="1:3" x14ac:dyDescent="0.25">
      <c r="A321" s="9" t="s">
        <v>612</v>
      </c>
      <c r="B321" s="12">
        <v>10284.162543212975</v>
      </c>
      <c r="C321">
        <f>SAFADModel_final_000024[[#This Row],[Whole Building:Facility Total Electric Demand Power '[W'](Hourly) ]]/1000</f>
        <v>10.284162543212975</v>
      </c>
    </row>
    <row r="322" spans="1:3" x14ac:dyDescent="0.25">
      <c r="A322" s="9" t="s">
        <v>613</v>
      </c>
      <c r="B322" s="12">
        <v>10346.923284619405</v>
      </c>
      <c r="C322">
        <f>SAFADModel_final_000024[[#This Row],[Whole Building:Facility Total Electric Demand Power '[W'](Hourly) ]]/1000</f>
        <v>10.346923284619404</v>
      </c>
    </row>
    <row r="323" spans="1:3" x14ac:dyDescent="0.25">
      <c r="A323" s="9" t="s">
        <v>614</v>
      </c>
      <c r="B323" s="12">
        <v>10410.688165972189</v>
      </c>
      <c r="C323">
        <f>SAFADModel_final_000024[[#This Row],[Whole Building:Facility Total Electric Demand Power '[W'](Hourly) ]]/1000</f>
        <v>10.410688165972189</v>
      </c>
    </row>
    <row r="324" spans="1:3" x14ac:dyDescent="0.25">
      <c r="A324" s="9" t="s">
        <v>615</v>
      </c>
      <c r="B324" s="12">
        <v>10462.716855199369</v>
      </c>
      <c r="C324">
        <f>SAFADModel_final_000024[[#This Row],[Whole Building:Facility Total Electric Demand Power '[W'](Hourly) ]]/1000</f>
        <v>10.462716855199369</v>
      </c>
    </row>
    <row r="325" spans="1:3" x14ac:dyDescent="0.25">
      <c r="A325" s="9" t="s">
        <v>616</v>
      </c>
      <c r="B325" s="12">
        <v>10503.852259263507</v>
      </c>
      <c r="C325">
        <f>SAFADModel_final_000024[[#This Row],[Whole Building:Facility Total Electric Demand Power '[W'](Hourly) ]]/1000</f>
        <v>10.503852259263507</v>
      </c>
    </row>
    <row r="326" spans="1:3" x14ac:dyDescent="0.25">
      <c r="A326" s="9" t="s">
        <v>617</v>
      </c>
      <c r="B326" s="12">
        <v>10539.317740358543</v>
      </c>
      <c r="C326">
        <f>SAFADModel_final_000024[[#This Row],[Whole Building:Facility Total Electric Demand Power '[W'](Hourly) ]]/1000</f>
        <v>10.539317740358543</v>
      </c>
    </row>
    <row r="327" spans="1:3" x14ac:dyDescent="0.25">
      <c r="A327" s="9" t="s">
        <v>618</v>
      </c>
      <c r="B327" s="12">
        <v>10554.986831896798</v>
      </c>
      <c r="C327">
        <f>SAFADModel_final_000024[[#This Row],[Whole Building:Facility Total Electric Demand Power '[W'](Hourly) ]]/1000</f>
        <v>10.554986831896798</v>
      </c>
    </row>
    <row r="328" spans="1:3" x14ac:dyDescent="0.25">
      <c r="A328" s="9" t="s">
        <v>619</v>
      </c>
      <c r="B328" s="12">
        <v>10537.610604309844</v>
      </c>
      <c r="C328">
        <f>SAFADModel_final_000024[[#This Row],[Whole Building:Facility Total Electric Demand Power '[W'](Hourly) ]]/1000</f>
        <v>10.537610604309844</v>
      </c>
    </row>
    <row r="329" spans="1:3" x14ac:dyDescent="0.25">
      <c r="A329" s="9" t="s">
        <v>620</v>
      </c>
      <c r="B329" s="12">
        <v>10496.165624551018</v>
      </c>
      <c r="C329">
        <f>SAFADModel_final_000024[[#This Row],[Whole Building:Facility Total Electric Demand Power '[W'](Hourly) ]]/1000</f>
        <v>10.496165624551018</v>
      </c>
    </row>
    <row r="330" spans="1:3" x14ac:dyDescent="0.25">
      <c r="A330" s="9" t="s">
        <v>621</v>
      </c>
      <c r="B330" s="12">
        <v>10448.142407300698</v>
      </c>
      <c r="C330">
        <f>SAFADModel_final_000024[[#This Row],[Whole Building:Facility Total Electric Demand Power '[W'](Hourly) ]]/1000</f>
        <v>10.448142407300699</v>
      </c>
    </row>
    <row r="331" spans="1:3" x14ac:dyDescent="0.25">
      <c r="A331" s="9" t="s">
        <v>622</v>
      </c>
      <c r="B331" s="12">
        <v>10397.288621588938</v>
      </c>
      <c r="C331">
        <f>SAFADModel_final_000024[[#This Row],[Whole Building:Facility Total Electric Demand Power '[W'](Hourly) ]]/1000</f>
        <v>10.397288621588938</v>
      </c>
    </row>
    <row r="332" spans="1:3" x14ac:dyDescent="0.25">
      <c r="A332" s="9" t="s">
        <v>623</v>
      </c>
      <c r="B332" s="12">
        <v>10350.926239496859</v>
      </c>
      <c r="C332">
        <f>SAFADModel_final_000024[[#This Row],[Whole Building:Facility Total Electric Demand Power '[W'](Hourly) ]]/1000</f>
        <v>10.350926239496859</v>
      </c>
    </row>
    <row r="333" spans="1:3" x14ac:dyDescent="0.25">
      <c r="A333" s="9" t="s">
        <v>624</v>
      </c>
      <c r="B333" s="12">
        <v>10306.88318809148</v>
      </c>
      <c r="C333">
        <f>SAFADModel_final_000024[[#This Row],[Whole Building:Facility Total Electric Demand Power '[W'](Hourly) ]]/1000</f>
        <v>10.306883188091481</v>
      </c>
    </row>
    <row r="334" spans="1:3" x14ac:dyDescent="0.25">
      <c r="A334" s="9" t="s">
        <v>625</v>
      </c>
      <c r="B334" s="12">
        <v>10280.594189473619</v>
      </c>
      <c r="C334">
        <f>SAFADModel_final_000024[[#This Row],[Whole Building:Facility Total Electric Demand Power '[W'](Hourly) ]]/1000</f>
        <v>10.28059418947362</v>
      </c>
    </row>
    <row r="335" spans="1:3" x14ac:dyDescent="0.25">
      <c r="A335" s="9" t="s">
        <v>626</v>
      </c>
      <c r="B335" s="12">
        <v>10276.751675524694</v>
      </c>
      <c r="C335">
        <f>SAFADModel_final_000024[[#This Row],[Whole Building:Facility Total Electric Demand Power '[W'](Hourly) ]]/1000</f>
        <v>10.276751675524695</v>
      </c>
    </row>
    <row r="336" spans="1:3" x14ac:dyDescent="0.25">
      <c r="A336" s="9" t="s">
        <v>627</v>
      </c>
      <c r="B336" s="12">
        <v>10276.642854888747</v>
      </c>
      <c r="C336">
        <f>SAFADModel_final_000024[[#This Row],[Whole Building:Facility Total Electric Demand Power '[W'](Hourly) ]]/1000</f>
        <v>10.276642854888747</v>
      </c>
    </row>
    <row r="337" spans="1:3" x14ac:dyDescent="0.25">
      <c r="A337" s="9" t="s">
        <v>628</v>
      </c>
      <c r="B337" s="12">
        <v>10268.515343974648</v>
      </c>
      <c r="C337">
        <f>SAFADModel_final_000024[[#This Row],[Whole Building:Facility Total Electric Demand Power '[W'](Hourly) ]]/1000</f>
        <v>10.268515343974649</v>
      </c>
    </row>
    <row r="338" spans="1:3" x14ac:dyDescent="0.25">
      <c r="A338" s="9" t="s">
        <v>241</v>
      </c>
      <c r="B338" s="12">
        <v>10254.440629120481</v>
      </c>
      <c r="C338">
        <f>SAFADModel_final_000024[[#This Row],[Whole Building:Facility Total Electric Demand Power '[W'](Hourly) ]]/1000</f>
        <v>10.254440629120481</v>
      </c>
    </row>
    <row r="339" spans="1:3" x14ac:dyDescent="0.25">
      <c r="A339" s="9" t="s">
        <v>242</v>
      </c>
      <c r="B339" s="12">
        <v>10244.803154056246</v>
      </c>
      <c r="C339">
        <f>SAFADModel_final_000024[[#This Row],[Whole Building:Facility Total Electric Demand Power '[W'](Hourly) ]]/1000</f>
        <v>10.244803154056246</v>
      </c>
    </row>
    <row r="340" spans="1:3" x14ac:dyDescent="0.25">
      <c r="A340" s="9" t="s">
        <v>243</v>
      </c>
      <c r="B340" s="12">
        <v>10217.314831392801</v>
      </c>
      <c r="C340">
        <f>SAFADModel_final_000024[[#This Row],[Whole Building:Facility Total Electric Demand Power '[W'](Hourly) ]]/1000</f>
        <v>10.217314831392802</v>
      </c>
    </row>
    <row r="341" spans="1:3" x14ac:dyDescent="0.25">
      <c r="A341" s="9" t="s">
        <v>244</v>
      </c>
      <c r="B341" s="12">
        <v>10180.49807601718</v>
      </c>
      <c r="C341">
        <f>SAFADModel_final_000024[[#This Row],[Whole Building:Facility Total Electric Demand Power '[W'](Hourly) ]]/1000</f>
        <v>10.18049807601718</v>
      </c>
    </row>
    <row r="342" spans="1:3" x14ac:dyDescent="0.25">
      <c r="A342" s="9" t="s">
        <v>245</v>
      </c>
      <c r="B342" s="12">
        <v>10144.630594807211</v>
      </c>
      <c r="C342">
        <f>SAFADModel_final_000024[[#This Row],[Whole Building:Facility Total Electric Demand Power '[W'](Hourly) ]]/1000</f>
        <v>10.144630594807211</v>
      </c>
    </row>
    <row r="343" spans="1:3" x14ac:dyDescent="0.25">
      <c r="A343" s="9" t="s">
        <v>246</v>
      </c>
      <c r="B343" s="12">
        <v>10142.496758841327</v>
      </c>
      <c r="C343">
        <f>SAFADModel_final_000024[[#This Row],[Whole Building:Facility Total Electric Demand Power '[W'](Hourly) ]]/1000</f>
        <v>10.142496758841327</v>
      </c>
    </row>
    <row r="344" spans="1:3" x14ac:dyDescent="0.25">
      <c r="A344" s="9" t="s">
        <v>247</v>
      </c>
      <c r="B344" s="12">
        <v>10165.206248044136</v>
      </c>
      <c r="C344">
        <f>SAFADModel_final_000024[[#This Row],[Whole Building:Facility Total Electric Demand Power '[W'](Hourly) ]]/1000</f>
        <v>10.165206248044136</v>
      </c>
    </row>
    <row r="345" spans="1:3" x14ac:dyDescent="0.25">
      <c r="A345" s="9" t="s">
        <v>248</v>
      </c>
      <c r="B345" s="12">
        <v>36523.581010297479</v>
      </c>
      <c r="C345">
        <f>SAFADModel_final_000024[[#This Row],[Whole Building:Facility Total Electric Demand Power '[W'](Hourly) ]]/1000</f>
        <v>36.523581010297477</v>
      </c>
    </row>
    <row r="346" spans="1:3" x14ac:dyDescent="0.25">
      <c r="A346" s="9" t="s">
        <v>249</v>
      </c>
      <c r="B346" s="12">
        <v>69736.616397875958</v>
      </c>
      <c r="C346">
        <f>SAFADModel_final_000024[[#This Row],[Whole Building:Facility Total Electric Demand Power '[W'](Hourly) ]]/1000</f>
        <v>69.736616397875963</v>
      </c>
    </row>
    <row r="347" spans="1:3" x14ac:dyDescent="0.25">
      <c r="A347" s="9" t="s">
        <v>250</v>
      </c>
      <c r="B347" s="12">
        <v>133734.03392637518</v>
      </c>
      <c r="C347">
        <f>SAFADModel_final_000024[[#This Row],[Whole Building:Facility Total Electric Demand Power '[W'](Hourly) ]]/1000</f>
        <v>133.73403392637519</v>
      </c>
    </row>
    <row r="348" spans="1:3" x14ac:dyDescent="0.25">
      <c r="A348" s="9" t="s">
        <v>251</v>
      </c>
      <c r="B348" s="12">
        <v>143282.88902374721</v>
      </c>
      <c r="C348">
        <f>SAFADModel_final_000024[[#This Row],[Whole Building:Facility Total Electric Demand Power '[W'](Hourly) ]]/1000</f>
        <v>143.2828890237472</v>
      </c>
    </row>
    <row r="349" spans="1:3" x14ac:dyDescent="0.25">
      <c r="A349" s="9" t="s">
        <v>252</v>
      </c>
      <c r="B349" s="12">
        <v>213960.39412216001</v>
      </c>
      <c r="C349">
        <f>SAFADModel_final_000024[[#This Row],[Whole Building:Facility Total Electric Demand Power '[W'](Hourly) ]]/1000</f>
        <v>213.96039412216001</v>
      </c>
    </row>
    <row r="350" spans="1:3" x14ac:dyDescent="0.25">
      <c r="A350" s="9" t="s">
        <v>253</v>
      </c>
      <c r="B350" s="12">
        <v>215574.7884970248</v>
      </c>
      <c r="C350">
        <f>SAFADModel_final_000024[[#This Row],[Whole Building:Facility Total Electric Demand Power '[W'](Hourly) ]]/1000</f>
        <v>215.5747884970248</v>
      </c>
    </row>
    <row r="351" spans="1:3" x14ac:dyDescent="0.25">
      <c r="A351" s="9" t="s">
        <v>254</v>
      </c>
      <c r="B351" s="12">
        <v>221249.51548041415</v>
      </c>
      <c r="C351">
        <f>SAFADModel_final_000024[[#This Row],[Whole Building:Facility Total Electric Demand Power '[W'](Hourly) ]]/1000</f>
        <v>221.24951548041415</v>
      </c>
    </row>
    <row r="352" spans="1:3" x14ac:dyDescent="0.25">
      <c r="A352" s="9" t="s">
        <v>255</v>
      </c>
      <c r="B352" s="12">
        <v>227056.63373985657</v>
      </c>
      <c r="C352">
        <f>SAFADModel_final_000024[[#This Row],[Whole Building:Facility Total Electric Demand Power '[W'](Hourly) ]]/1000</f>
        <v>227.05663373985658</v>
      </c>
    </row>
    <row r="353" spans="1:3" x14ac:dyDescent="0.25">
      <c r="A353" s="9" t="s">
        <v>256</v>
      </c>
      <c r="B353" s="12">
        <v>215312.29099699241</v>
      </c>
      <c r="C353">
        <f>SAFADModel_final_000024[[#This Row],[Whole Building:Facility Total Electric Demand Power '[W'](Hourly) ]]/1000</f>
        <v>215.3122909969924</v>
      </c>
    </row>
    <row r="354" spans="1:3" x14ac:dyDescent="0.25">
      <c r="A354" s="9" t="s">
        <v>257</v>
      </c>
      <c r="B354" s="12">
        <v>195814.51209082862</v>
      </c>
      <c r="C354">
        <f>SAFADModel_final_000024[[#This Row],[Whole Building:Facility Total Electric Demand Power '[W'](Hourly) ]]/1000</f>
        <v>195.81451209082863</v>
      </c>
    </row>
    <row r="355" spans="1:3" x14ac:dyDescent="0.25">
      <c r="A355" s="9" t="s">
        <v>258</v>
      </c>
      <c r="B355" s="12">
        <v>68585.999017876704</v>
      </c>
      <c r="C355">
        <f>SAFADModel_final_000024[[#This Row],[Whole Building:Facility Total Electric Demand Power '[W'](Hourly) ]]/1000</f>
        <v>68.585999017876702</v>
      </c>
    </row>
    <row r="356" spans="1:3" x14ac:dyDescent="0.25">
      <c r="A356" s="9" t="s">
        <v>259</v>
      </c>
      <c r="B356" s="12">
        <v>34013.547408578823</v>
      </c>
      <c r="C356">
        <f>SAFADModel_final_000024[[#This Row],[Whole Building:Facility Total Electric Demand Power '[W'](Hourly) ]]/1000</f>
        <v>34.013547408578823</v>
      </c>
    </row>
    <row r="357" spans="1:3" x14ac:dyDescent="0.25">
      <c r="A357" s="9" t="s">
        <v>260</v>
      </c>
      <c r="B357" s="12">
        <v>13910.402010619377</v>
      </c>
      <c r="C357">
        <f>SAFADModel_final_000024[[#This Row],[Whole Building:Facility Total Electric Demand Power '[W'](Hourly) ]]/1000</f>
        <v>13.910402010619377</v>
      </c>
    </row>
    <row r="358" spans="1:3" x14ac:dyDescent="0.25">
      <c r="A358" s="9" t="s">
        <v>261</v>
      </c>
      <c r="B358" s="12">
        <v>10711.889751636736</v>
      </c>
      <c r="C358">
        <f>SAFADModel_final_000024[[#This Row],[Whole Building:Facility Total Electric Demand Power '[W'](Hourly) ]]/1000</f>
        <v>10.711889751636736</v>
      </c>
    </row>
    <row r="359" spans="1:3" x14ac:dyDescent="0.25">
      <c r="A359" s="9" t="s">
        <v>262</v>
      </c>
      <c r="B359" s="12">
        <v>10302.703445441672</v>
      </c>
      <c r="C359">
        <f>SAFADModel_final_000024[[#This Row],[Whole Building:Facility Total Electric Demand Power '[W'](Hourly) ]]/1000</f>
        <v>10.302703445441672</v>
      </c>
    </row>
    <row r="360" spans="1:3" x14ac:dyDescent="0.25">
      <c r="A360" s="9" t="s">
        <v>263</v>
      </c>
      <c r="B360" s="12">
        <v>10308.900135093549</v>
      </c>
      <c r="C360">
        <f>SAFADModel_final_000024[[#This Row],[Whole Building:Facility Total Electric Demand Power '[W'](Hourly) ]]/1000</f>
        <v>10.308900135093548</v>
      </c>
    </row>
    <row r="361" spans="1:3" x14ac:dyDescent="0.25">
      <c r="A361" s="9" t="s">
        <v>264</v>
      </c>
      <c r="B361" s="12">
        <v>10289.31520827446</v>
      </c>
      <c r="C361">
        <f>SAFADModel_final_000024[[#This Row],[Whole Building:Facility Total Electric Demand Power '[W'](Hourly) ]]/1000</f>
        <v>10.289315208274459</v>
      </c>
    </row>
    <row r="362" spans="1:3" x14ac:dyDescent="0.25">
      <c r="A362" s="9" t="s">
        <v>265</v>
      </c>
      <c r="B362" s="12">
        <v>10229.610262557939</v>
      </c>
      <c r="C362">
        <f>SAFADModel_final_000024[[#This Row],[Whole Building:Facility Total Electric Demand Power '[W'](Hourly) ]]/1000</f>
        <v>10.229610262557939</v>
      </c>
    </row>
    <row r="363" spans="1:3" x14ac:dyDescent="0.25">
      <c r="A363" s="9" t="s">
        <v>266</v>
      </c>
      <c r="B363" s="12">
        <v>10156.742349810178</v>
      </c>
      <c r="C363">
        <f>SAFADModel_final_000024[[#This Row],[Whole Building:Facility Total Electric Demand Power '[W'](Hourly) ]]/1000</f>
        <v>10.156742349810179</v>
      </c>
    </row>
    <row r="364" spans="1:3" x14ac:dyDescent="0.25">
      <c r="A364" s="9" t="s">
        <v>267</v>
      </c>
      <c r="B364" s="12">
        <v>10095.468041372207</v>
      </c>
      <c r="C364">
        <f>SAFADModel_final_000024[[#This Row],[Whole Building:Facility Total Electric Demand Power '[W'](Hourly) ]]/1000</f>
        <v>10.095468041372207</v>
      </c>
    </row>
    <row r="365" spans="1:3" x14ac:dyDescent="0.25">
      <c r="A365" s="9" t="s">
        <v>268</v>
      </c>
      <c r="B365" s="12">
        <v>10089.755592821235</v>
      </c>
      <c r="C365">
        <f>SAFADModel_final_000024[[#This Row],[Whole Building:Facility Total Electric Demand Power '[W'](Hourly) ]]/1000</f>
        <v>10.089755592821236</v>
      </c>
    </row>
    <row r="366" spans="1:3" x14ac:dyDescent="0.25">
      <c r="A366" s="9" t="s">
        <v>269</v>
      </c>
      <c r="B366" s="12">
        <v>10082.540600504775</v>
      </c>
      <c r="C366">
        <f>SAFADModel_final_000024[[#This Row],[Whole Building:Facility Total Electric Demand Power '[W'](Hourly) ]]/1000</f>
        <v>10.082540600504775</v>
      </c>
    </row>
    <row r="367" spans="1:3" x14ac:dyDescent="0.25">
      <c r="A367" s="9" t="s">
        <v>270</v>
      </c>
      <c r="B367" s="12">
        <v>10102.367435700389</v>
      </c>
      <c r="C367">
        <f>SAFADModel_final_000024[[#This Row],[Whole Building:Facility Total Electric Demand Power '[W'](Hourly) ]]/1000</f>
        <v>10.102367435700389</v>
      </c>
    </row>
    <row r="368" spans="1:3" x14ac:dyDescent="0.25">
      <c r="A368" s="9" t="s">
        <v>271</v>
      </c>
      <c r="B368" s="12">
        <v>10181.071329617054</v>
      </c>
      <c r="C368">
        <f>SAFADModel_final_000024[[#This Row],[Whole Building:Facility Total Electric Demand Power '[W'](Hourly) ]]/1000</f>
        <v>10.181071329617055</v>
      </c>
    </row>
    <row r="369" spans="1:3" x14ac:dyDescent="0.25">
      <c r="A369" s="9" t="s">
        <v>272</v>
      </c>
      <c r="B369" s="12">
        <v>25503.587894928656</v>
      </c>
      <c r="C369">
        <f>SAFADModel_final_000024[[#This Row],[Whole Building:Facility Total Electric Demand Power '[W'](Hourly) ]]/1000</f>
        <v>25.503587894928657</v>
      </c>
    </row>
    <row r="370" spans="1:3" x14ac:dyDescent="0.25">
      <c r="A370" s="9" t="s">
        <v>273</v>
      </c>
      <c r="B370" s="12">
        <v>126562.36462118803</v>
      </c>
      <c r="C370">
        <f>SAFADModel_final_000024[[#This Row],[Whole Building:Facility Total Electric Demand Power '[W'](Hourly) ]]/1000</f>
        <v>126.56236462118802</v>
      </c>
    </row>
    <row r="371" spans="1:3" x14ac:dyDescent="0.25">
      <c r="A371" s="9" t="s">
        <v>274</v>
      </c>
      <c r="B371" s="12">
        <v>174237.43361635762</v>
      </c>
      <c r="C371">
        <f>SAFADModel_final_000024[[#This Row],[Whole Building:Facility Total Electric Demand Power '[W'](Hourly) ]]/1000</f>
        <v>174.23743361635763</v>
      </c>
    </row>
    <row r="372" spans="1:3" x14ac:dyDescent="0.25">
      <c r="A372" s="9" t="s">
        <v>275</v>
      </c>
      <c r="B372" s="12">
        <v>190510.51570066329</v>
      </c>
      <c r="C372">
        <f>SAFADModel_final_000024[[#This Row],[Whole Building:Facility Total Electric Demand Power '[W'](Hourly) ]]/1000</f>
        <v>190.51051570066329</v>
      </c>
    </row>
    <row r="373" spans="1:3" x14ac:dyDescent="0.25">
      <c r="A373" s="9" t="s">
        <v>276</v>
      </c>
      <c r="B373" s="12">
        <v>216785.42853290669</v>
      </c>
      <c r="C373">
        <f>SAFADModel_final_000024[[#This Row],[Whole Building:Facility Total Electric Demand Power '[W'](Hourly) ]]/1000</f>
        <v>216.78542853290668</v>
      </c>
    </row>
    <row r="374" spans="1:3" x14ac:dyDescent="0.25">
      <c r="A374" s="9" t="s">
        <v>277</v>
      </c>
      <c r="B374" s="12">
        <v>213936.50020623335</v>
      </c>
      <c r="C374">
        <f>SAFADModel_final_000024[[#This Row],[Whole Building:Facility Total Electric Demand Power '[W'](Hourly) ]]/1000</f>
        <v>213.93650020623335</v>
      </c>
    </row>
    <row r="375" spans="1:3" x14ac:dyDescent="0.25">
      <c r="A375" s="9" t="s">
        <v>278</v>
      </c>
      <c r="B375" s="12">
        <v>239627.65584444403</v>
      </c>
      <c r="C375">
        <f>SAFADModel_final_000024[[#This Row],[Whole Building:Facility Total Electric Demand Power '[W'](Hourly) ]]/1000</f>
        <v>239.62765584444404</v>
      </c>
    </row>
    <row r="376" spans="1:3" x14ac:dyDescent="0.25">
      <c r="A376" s="9" t="s">
        <v>279</v>
      </c>
      <c r="B376" s="12">
        <v>229743.26865643077</v>
      </c>
      <c r="C376">
        <f>SAFADModel_final_000024[[#This Row],[Whole Building:Facility Total Electric Demand Power '[W'](Hourly) ]]/1000</f>
        <v>229.74326865643076</v>
      </c>
    </row>
    <row r="377" spans="1:3" x14ac:dyDescent="0.25">
      <c r="A377" s="9" t="s">
        <v>280</v>
      </c>
      <c r="B377" s="12">
        <v>223708.24720168542</v>
      </c>
      <c r="C377">
        <f>SAFADModel_final_000024[[#This Row],[Whole Building:Facility Total Electric Demand Power '[W'](Hourly) ]]/1000</f>
        <v>223.70824720168542</v>
      </c>
    </row>
    <row r="378" spans="1:3" x14ac:dyDescent="0.25">
      <c r="A378" s="9" t="s">
        <v>281</v>
      </c>
      <c r="B378" s="12">
        <v>184571.11738659386</v>
      </c>
      <c r="C378">
        <f>SAFADModel_final_000024[[#This Row],[Whole Building:Facility Total Electric Demand Power '[W'](Hourly) ]]/1000</f>
        <v>184.57111738659387</v>
      </c>
    </row>
    <row r="379" spans="1:3" x14ac:dyDescent="0.25">
      <c r="A379" s="9" t="s">
        <v>282</v>
      </c>
      <c r="B379" s="12">
        <v>133225.19894379927</v>
      </c>
      <c r="C379">
        <f>SAFADModel_final_000024[[#This Row],[Whole Building:Facility Total Electric Demand Power '[W'](Hourly) ]]/1000</f>
        <v>133.22519894379928</v>
      </c>
    </row>
    <row r="380" spans="1:3" x14ac:dyDescent="0.25">
      <c r="A380" s="9" t="s">
        <v>283</v>
      </c>
      <c r="B380" s="12">
        <v>90509.213935466061</v>
      </c>
      <c r="C380">
        <f>SAFADModel_final_000024[[#This Row],[Whole Building:Facility Total Electric Demand Power '[W'](Hourly) ]]/1000</f>
        <v>90.509213935466065</v>
      </c>
    </row>
    <row r="381" spans="1:3" x14ac:dyDescent="0.25">
      <c r="A381" s="9" t="s">
        <v>284</v>
      </c>
      <c r="B381" s="12">
        <v>53594.575373670632</v>
      </c>
      <c r="C381">
        <f>SAFADModel_final_000024[[#This Row],[Whole Building:Facility Total Electric Demand Power '[W'](Hourly) ]]/1000</f>
        <v>53.594575373670629</v>
      </c>
    </row>
    <row r="382" spans="1:3" x14ac:dyDescent="0.25">
      <c r="A382" s="9" t="s">
        <v>285</v>
      </c>
      <c r="B382" s="12">
        <v>10302.205762077048</v>
      </c>
      <c r="C382">
        <f>SAFADModel_final_000024[[#This Row],[Whole Building:Facility Total Electric Demand Power '[W'](Hourly) ]]/1000</f>
        <v>10.302205762077048</v>
      </c>
    </row>
    <row r="383" spans="1:3" x14ac:dyDescent="0.25">
      <c r="A383" s="9" t="s">
        <v>286</v>
      </c>
      <c r="B383" s="12">
        <v>10263.704089925654</v>
      </c>
      <c r="C383">
        <f>SAFADModel_final_000024[[#This Row],[Whole Building:Facility Total Electric Demand Power '[W'](Hourly) ]]/1000</f>
        <v>10.263704089925653</v>
      </c>
    </row>
    <row r="384" spans="1:3" x14ac:dyDescent="0.25">
      <c r="A384" s="9" t="s">
        <v>287</v>
      </c>
      <c r="B384" s="12">
        <v>10230.43726310887</v>
      </c>
      <c r="C384">
        <f>SAFADModel_final_000024[[#This Row],[Whole Building:Facility Total Electric Demand Power '[W'](Hourly) ]]/1000</f>
        <v>10.23043726310887</v>
      </c>
    </row>
    <row r="385" spans="1:3" x14ac:dyDescent="0.25">
      <c r="A385" s="9" t="s">
        <v>288</v>
      </c>
      <c r="B385" s="12">
        <v>10222.398903936968</v>
      </c>
      <c r="C385">
        <f>SAFADModel_final_000024[[#This Row],[Whole Building:Facility Total Electric Demand Power '[W'](Hourly) ]]/1000</f>
        <v>10.222398903936968</v>
      </c>
    </row>
    <row r="386" spans="1:3" x14ac:dyDescent="0.25">
      <c r="A386" s="9" t="s">
        <v>289</v>
      </c>
      <c r="B386" s="12">
        <v>10237.963452954582</v>
      </c>
      <c r="C386">
        <f>SAFADModel_final_000024[[#This Row],[Whole Building:Facility Total Electric Demand Power '[W'](Hourly) ]]/1000</f>
        <v>10.237963452954581</v>
      </c>
    </row>
    <row r="387" spans="1:3" x14ac:dyDescent="0.25">
      <c r="A387" s="9" t="s">
        <v>290</v>
      </c>
      <c r="B387" s="12">
        <v>10258.818063469238</v>
      </c>
      <c r="C387">
        <f>SAFADModel_final_000024[[#This Row],[Whole Building:Facility Total Electric Demand Power '[W'](Hourly) ]]/1000</f>
        <v>10.258818063469239</v>
      </c>
    </row>
    <row r="388" spans="1:3" x14ac:dyDescent="0.25">
      <c r="A388" s="9" t="s">
        <v>291</v>
      </c>
      <c r="B388" s="12">
        <v>10254.20031329535</v>
      </c>
      <c r="C388">
        <f>SAFADModel_final_000024[[#This Row],[Whole Building:Facility Total Electric Demand Power '[W'](Hourly) ]]/1000</f>
        <v>10.25420031329535</v>
      </c>
    </row>
    <row r="389" spans="1:3" x14ac:dyDescent="0.25">
      <c r="A389" s="9" t="s">
        <v>292</v>
      </c>
      <c r="B389" s="12">
        <v>10217.330331728976</v>
      </c>
      <c r="C389">
        <f>SAFADModel_final_000024[[#This Row],[Whole Building:Facility Total Electric Demand Power '[W'](Hourly) ]]/1000</f>
        <v>10.217330331728975</v>
      </c>
    </row>
    <row r="390" spans="1:3" x14ac:dyDescent="0.25">
      <c r="A390" s="9" t="s">
        <v>293</v>
      </c>
      <c r="B390" s="12">
        <v>10180.106209261712</v>
      </c>
      <c r="C390">
        <f>SAFADModel_final_000024[[#This Row],[Whole Building:Facility Total Electric Demand Power '[W'](Hourly) ]]/1000</f>
        <v>10.180106209261712</v>
      </c>
    </row>
    <row r="391" spans="1:3" x14ac:dyDescent="0.25">
      <c r="A391" s="9" t="s">
        <v>294</v>
      </c>
      <c r="B391" s="12">
        <v>10182.128738689122</v>
      </c>
      <c r="C391">
        <f>SAFADModel_final_000024[[#This Row],[Whole Building:Facility Total Electric Demand Power '[W'](Hourly) ]]/1000</f>
        <v>10.182128738689121</v>
      </c>
    </row>
    <row r="392" spans="1:3" x14ac:dyDescent="0.25">
      <c r="A392" s="9" t="s">
        <v>295</v>
      </c>
      <c r="B392" s="12">
        <v>10257.952035782793</v>
      </c>
      <c r="C392">
        <f>SAFADModel_final_000024[[#This Row],[Whole Building:Facility Total Electric Demand Power '[W'](Hourly) ]]/1000</f>
        <v>10.257952035782793</v>
      </c>
    </row>
    <row r="393" spans="1:3" x14ac:dyDescent="0.25">
      <c r="A393" s="9" t="s">
        <v>296</v>
      </c>
      <c r="B393" s="12">
        <v>10338.840849046554</v>
      </c>
      <c r="C393">
        <f>SAFADModel_final_000024[[#This Row],[Whole Building:Facility Total Electric Demand Power '[W'](Hourly) ]]/1000</f>
        <v>10.338840849046553</v>
      </c>
    </row>
    <row r="394" spans="1:3" x14ac:dyDescent="0.25">
      <c r="A394" s="9" t="s">
        <v>297</v>
      </c>
      <c r="B394" s="12">
        <v>10388.453801697744</v>
      </c>
      <c r="C394">
        <f>SAFADModel_final_000024[[#This Row],[Whole Building:Facility Total Electric Demand Power '[W'](Hourly) ]]/1000</f>
        <v>10.388453801697745</v>
      </c>
    </row>
    <row r="395" spans="1:3" x14ac:dyDescent="0.25">
      <c r="A395" s="9" t="s">
        <v>298</v>
      </c>
      <c r="B395" s="12">
        <v>10412.228722828053</v>
      </c>
      <c r="C395">
        <f>SAFADModel_final_000024[[#This Row],[Whole Building:Facility Total Electric Demand Power '[W'](Hourly) ]]/1000</f>
        <v>10.412228722828052</v>
      </c>
    </row>
    <row r="396" spans="1:3" x14ac:dyDescent="0.25">
      <c r="A396" s="9" t="s">
        <v>299</v>
      </c>
      <c r="B396" s="12">
        <v>10432.40376446554</v>
      </c>
      <c r="C396">
        <f>SAFADModel_final_000024[[#This Row],[Whole Building:Facility Total Electric Demand Power '[W'](Hourly) ]]/1000</f>
        <v>10.432403764465541</v>
      </c>
    </row>
    <row r="397" spans="1:3" x14ac:dyDescent="0.25">
      <c r="A397" s="9" t="s">
        <v>300</v>
      </c>
      <c r="B397" s="12">
        <v>10446.981227505623</v>
      </c>
      <c r="C397">
        <f>SAFADModel_final_000024[[#This Row],[Whole Building:Facility Total Electric Demand Power '[W'](Hourly) ]]/1000</f>
        <v>10.446981227505622</v>
      </c>
    </row>
    <row r="398" spans="1:3" x14ac:dyDescent="0.25">
      <c r="A398" s="9" t="s">
        <v>301</v>
      </c>
      <c r="B398" s="12">
        <v>10459.231648173713</v>
      </c>
      <c r="C398">
        <f>SAFADModel_final_000024[[#This Row],[Whole Building:Facility Total Electric Demand Power '[W'](Hourly) ]]/1000</f>
        <v>10.459231648173713</v>
      </c>
    </row>
    <row r="399" spans="1:3" x14ac:dyDescent="0.25">
      <c r="A399" s="9" t="s">
        <v>302</v>
      </c>
      <c r="B399" s="12">
        <v>10468.696792286197</v>
      </c>
      <c r="C399">
        <f>SAFADModel_final_000024[[#This Row],[Whole Building:Facility Total Electric Demand Power '[W'](Hourly) ]]/1000</f>
        <v>10.468696792286197</v>
      </c>
    </row>
    <row r="400" spans="1:3" x14ac:dyDescent="0.25">
      <c r="A400" s="9" t="s">
        <v>303</v>
      </c>
      <c r="B400" s="12">
        <v>10480.836624774189</v>
      </c>
      <c r="C400">
        <f>SAFADModel_final_000024[[#This Row],[Whole Building:Facility Total Electric Demand Power '[W'](Hourly) ]]/1000</f>
        <v>10.480836624774188</v>
      </c>
    </row>
    <row r="401" spans="1:3" x14ac:dyDescent="0.25">
      <c r="A401" s="9" t="s">
        <v>304</v>
      </c>
      <c r="B401" s="12">
        <v>10482.664473673774</v>
      </c>
      <c r="C401">
        <f>SAFADModel_final_000024[[#This Row],[Whole Building:Facility Total Electric Demand Power '[W'](Hourly) ]]/1000</f>
        <v>10.482664473673774</v>
      </c>
    </row>
    <row r="402" spans="1:3" x14ac:dyDescent="0.25">
      <c r="A402" s="9" t="s">
        <v>305</v>
      </c>
      <c r="B402" s="12">
        <v>10468.896809934131</v>
      </c>
      <c r="C402">
        <f>SAFADModel_final_000024[[#This Row],[Whole Building:Facility Total Electric Demand Power '[W'](Hourly) ]]/1000</f>
        <v>10.468896809934131</v>
      </c>
    </row>
    <row r="403" spans="1:3" x14ac:dyDescent="0.25">
      <c r="A403" s="9" t="s">
        <v>306</v>
      </c>
      <c r="B403" s="12">
        <v>10440.788626555253</v>
      </c>
      <c r="C403">
        <f>SAFADModel_final_000024[[#This Row],[Whole Building:Facility Total Electric Demand Power '[W'](Hourly) ]]/1000</f>
        <v>10.440788626555253</v>
      </c>
    </row>
    <row r="404" spans="1:3" x14ac:dyDescent="0.25">
      <c r="A404" s="9" t="s">
        <v>307</v>
      </c>
      <c r="B404" s="12">
        <v>10396.336950883682</v>
      </c>
      <c r="C404">
        <f>SAFADModel_final_000024[[#This Row],[Whole Building:Facility Total Electric Demand Power '[W'](Hourly) ]]/1000</f>
        <v>10.396336950883683</v>
      </c>
    </row>
    <row r="405" spans="1:3" x14ac:dyDescent="0.25">
      <c r="A405" s="9" t="s">
        <v>308</v>
      </c>
      <c r="B405" s="12">
        <v>10345.354530028861</v>
      </c>
      <c r="C405">
        <f>SAFADModel_final_000024[[#This Row],[Whole Building:Facility Total Electric Demand Power '[W'](Hourly) ]]/1000</f>
        <v>10.34535453002886</v>
      </c>
    </row>
    <row r="406" spans="1:3" x14ac:dyDescent="0.25">
      <c r="A406" s="9" t="s">
        <v>309</v>
      </c>
      <c r="B406" s="12">
        <v>10316.473350390967</v>
      </c>
      <c r="C406">
        <f>SAFADModel_final_000024[[#This Row],[Whole Building:Facility Total Electric Demand Power '[W'](Hourly) ]]/1000</f>
        <v>10.316473350390966</v>
      </c>
    </row>
    <row r="407" spans="1:3" x14ac:dyDescent="0.25">
      <c r="A407" s="9" t="s">
        <v>310</v>
      </c>
      <c r="B407" s="12">
        <v>10272.141959329589</v>
      </c>
      <c r="C407">
        <f>SAFADModel_final_000024[[#This Row],[Whole Building:Facility Total Electric Demand Power '[W'](Hourly) ]]/1000</f>
        <v>10.27214195932959</v>
      </c>
    </row>
    <row r="408" spans="1:3" x14ac:dyDescent="0.25">
      <c r="A408" s="9" t="s">
        <v>311</v>
      </c>
      <c r="B408" s="12">
        <v>10223.975393075119</v>
      </c>
      <c r="C408">
        <f>SAFADModel_final_000024[[#This Row],[Whole Building:Facility Total Electric Demand Power '[W'](Hourly) ]]/1000</f>
        <v>10.22397539307512</v>
      </c>
    </row>
    <row r="409" spans="1:3" x14ac:dyDescent="0.25">
      <c r="A409" s="9" t="s">
        <v>312</v>
      </c>
      <c r="B409" s="12">
        <v>10173.535016947901</v>
      </c>
      <c r="C409">
        <f>SAFADModel_final_000024[[#This Row],[Whole Building:Facility Total Electric Demand Power '[W'](Hourly) ]]/1000</f>
        <v>10.1735350169479</v>
      </c>
    </row>
    <row r="410" spans="1:3" x14ac:dyDescent="0.25">
      <c r="A410" s="9" t="s">
        <v>313</v>
      </c>
      <c r="B410" s="12">
        <v>10150.252877840438</v>
      </c>
      <c r="C410">
        <f>SAFADModel_final_000024[[#This Row],[Whole Building:Facility Total Electric Demand Power '[W'](Hourly) ]]/1000</f>
        <v>10.150252877840437</v>
      </c>
    </row>
    <row r="411" spans="1:3" x14ac:dyDescent="0.25">
      <c r="A411" s="9" t="s">
        <v>314</v>
      </c>
      <c r="B411" s="12">
        <v>10126.807129386996</v>
      </c>
      <c r="C411">
        <f>SAFADModel_final_000024[[#This Row],[Whole Building:Facility Total Electric Demand Power '[W'](Hourly) ]]/1000</f>
        <v>10.126807129386997</v>
      </c>
    </row>
    <row r="412" spans="1:3" x14ac:dyDescent="0.25">
      <c r="A412" s="9" t="s">
        <v>315</v>
      </c>
      <c r="B412" s="12">
        <v>10108.088330017885</v>
      </c>
      <c r="C412">
        <f>SAFADModel_final_000024[[#This Row],[Whole Building:Facility Total Electric Demand Power '[W'](Hourly) ]]/1000</f>
        <v>10.108088330017885</v>
      </c>
    </row>
    <row r="413" spans="1:3" x14ac:dyDescent="0.25">
      <c r="A413" s="9" t="s">
        <v>316</v>
      </c>
      <c r="B413" s="12">
        <v>10081.264372941647</v>
      </c>
      <c r="C413">
        <f>SAFADModel_final_000024[[#This Row],[Whole Building:Facility Total Electric Demand Power '[W'](Hourly) ]]/1000</f>
        <v>10.081264372941646</v>
      </c>
    </row>
    <row r="414" spans="1:3" x14ac:dyDescent="0.25">
      <c r="A414" s="9" t="s">
        <v>317</v>
      </c>
      <c r="B414" s="12">
        <v>10059.477187979961</v>
      </c>
      <c r="C414">
        <f>SAFADModel_final_000024[[#This Row],[Whole Building:Facility Total Electric Demand Power '[W'](Hourly) ]]/1000</f>
        <v>10.059477187979962</v>
      </c>
    </row>
    <row r="415" spans="1:3" x14ac:dyDescent="0.25">
      <c r="A415" s="9" t="s">
        <v>318</v>
      </c>
      <c r="B415" s="12">
        <v>10073.886567766363</v>
      </c>
      <c r="C415">
        <f>SAFADModel_final_000024[[#This Row],[Whole Building:Facility Total Electric Demand Power '[W'](Hourly) ]]/1000</f>
        <v>10.073886567766364</v>
      </c>
    </row>
    <row r="416" spans="1:3" x14ac:dyDescent="0.25">
      <c r="A416" s="9" t="s">
        <v>319</v>
      </c>
      <c r="B416" s="12">
        <v>10165.119609788608</v>
      </c>
      <c r="C416">
        <f>SAFADModel_final_000024[[#This Row],[Whole Building:Facility Total Electric Demand Power '[W'](Hourly) ]]/1000</f>
        <v>10.165119609788608</v>
      </c>
    </row>
    <row r="417" spans="1:3" x14ac:dyDescent="0.25">
      <c r="A417" s="9" t="s">
        <v>320</v>
      </c>
      <c r="B417" s="12">
        <v>10271.036688077736</v>
      </c>
      <c r="C417">
        <f>SAFADModel_final_000024[[#This Row],[Whole Building:Facility Total Electric Demand Power '[W'](Hourly) ]]/1000</f>
        <v>10.271036688077736</v>
      </c>
    </row>
    <row r="418" spans="1:3" x14ac:dyDescent="0.25">
      <c r="A418" s="9" t="s">
        <v>321</v>
      </c>
      <c r="B418" s="12">
        <v>10345.692486765744</v>
      </c>
      <c r="C418">
        <f>SAFADModel_final_000024[[#This Row],[Whole Building:Facility Total Electric Demand Power '[W'](Hourly) ]]/1000</f>
        <v>10.345692486765744</v>
      </c>
    </row>
    <row r="419" spans="1:3" x14ac:dyDescent="0.25">
      <c r="A419" s="9" t="s">
        <v>322</v>
      </c>
      <c r="B419" s="12">
        <v>10391.131919127805</v>
      </c>
      <c r="C419">
        <f>SAFADModel_final_000024[[#This Row],[Whole Building:Facility Total Electric Demand Power '[W'](Hourly) ]]/1000</f>
        <v>10.391131919127805</v>
      </c>
    </row>
    <row r="420" spans="1:3" x14ac:dyDescent="0.25">
      <c r="A420" s="9" t="s">
        <v>323</v>
      </c>
      <c r="B420" s="12">
        <v>10436.989356656873</v>
      </c>
      <c r="C420">
        <f>SAFADModel_final_000024[[#This Row],[Whole Building:Facility Total Electric Demand Power '[W'](Hourly) ]]/1000</f>
        <v>10.436989356656873</v>
      </c>
    </row>
    <row r="421" spans="1:3" x14ac:dyDescent="0.25">
      <c r="A421" s="9" t="s">
        <v>324</v>
      </c>
      <c r="B421" s="12">
        <v>10474.520234595808</v>
      </c>
      <c r="C421">
        <f>SAFADModel_final_000024[[#This Row],[Whole Building:Facility Total Electric Demand Power '[W'](Hourly) ]]/1000</f>
        <v>10.474520234595808</v>
      </c>
    </row>
    <row r="422" spans="1:3" x14ac:dyDescent="0.25">
      <c r="A422" s="9" t="s">
        <v>325</v>
      </c>
      <c r="B422" s="12">
        <v>10498.498874446166</v>
      </c>
      <c r="C422">
        <f>SAFADModel_final_000024[[#This Row],[Whole Building:Facility Total Electric Demand Power '[W'](Hourly) ]]/1000</f>
        <v>10.498498874446167</v>
      </c>
    </row>
    <row r="423" spans="1:3" x14ac:dyDescent="0.25">
      <c r="A423" s="9" t="s">
        <v>326</v>
      </c>
      <c r="B423" s="12">
        <v>10499.563089595578</v>
      </c>
      <c r="C423">
        <f>SAFADModel_final_000024[[#This Row],[Whole Building:Facility Total Electric Demand Power '[W'](Hourly) ]]/1000</f>
        <v>10.499563089595579</v>
      </c>
    </row>
    <row r="424" spans="1:3" x14ac:dyDescent="0.25">
      <c r="A424" s="9" t="s">
        <v>327</v>
      </c>
      <c r="B424" s="12">
        <v>10466.689377118913</v>
      </c>
      <c r="C424">
        <f>SAFADModel_final_000024[[#This Row],[Whole Building:Facility Total Electric Demand Power '[W'](Hourly) ]]/1000</f>
        <v>10.466689377118913</v>
      </c>
    </row>
    <row r="425" spans="1:3" x14ac:dyDescent="0.25">
      <c r="A425" s="9" t="s">
        <v>328</v>
      </c>
      <c r="B425" s="12">
        <v>10400.47211791102</v>
      </c>
      <c r="C425">
        <f>SAFADModel_final_000024[[#This Row],[Whole Building:Facility Total Electric Demand Power '[W'](Hourly) ]]/1000</f>
        <v>10.40047211791102</v>
      </c>
    </row>
    <row r="426" spans="1:3" x14ac:dyDescent="0.25">
      <c r="A426" s="9" t="s">
        <v>329</v>
      </c>
      <c r="B426" s="12">
        <v>10337.135697268199</v>
      </c>
      <c r="C426">
        <f>SAFADModel_final_000024[[#This Row],[Whole Building:Facility Total Electric Demand Power '[W'](Hourly) ]]/1000</f>
        <v>10.337135697268199</v>
      </c>
    </row>
    <row r="427" spans="1:3" x14ac:dyDescent="0.25">
      <c r="A427" s="9" t="s">
        <v>330</v>
      </c>
      <c r="B427" s="12">
        <v>10291.05423494764</v>
      </c>
      <c r="C427">
        <f>SAFADModel_final_000024[[#This Row],[Whole Building:Facility Total Electric Demand Power '[W'](Hourly) ]]/1000</f>
        <v>10.291054234947641</v>
      </c>
    </row>
    <row r="428" spans="1:3" x14ac:dyDescent="0.25">
      <c r="A428" s="9" t="s">
        <v>331</v>
      </c>
      <c r="B428" s="12">
        <v>10263.126292718791</v>
      </c>
      <c r="C428">
        <f>SAFADModel_final_000024[[#This Row],[Whole Building:Facility Total Electric Demand Power '[W'](Hourly) ]]/1000</f>
        <v>10.263126292718791</v>
      </c>
    </row>
    <row r="429" spans="1:3" x14ac:dyDescent="0.25">
      <c r="A429" s="9" t="s">
        <v>332</v>
      </c>
      <c r="B429" s="12">
        <v>10243.72689271012</v>
      </c>
      <c r="C429">
        <f>SAFADModel_final_000024[[#This Row],[Whole Building:Facility Total Electric Demand Power '[W'](Hourly) ]]/1000</f>
        <v>10.24372689271012</v>
      </c>
    </row>
    <row r="430" spans="1:3" x14ac:dyDescent="0.25">
      <c r="A430" s="9" t="s">
        <v>333</v>
      </c>
      <c r="B430" s="12">
        <v>10222.911371644916</v>
      </c>
      <c r="C430">
        <f>SAFADModel_final_000024[[#This Row],[Whole Building:Facility Total Electric Demand Power '[W'](Hourly) ]]/1000</f>
        <v>10.222911371644916</v>
      </c>
    </row>
    <row r="431" spans="1:3" x14ac:dyDescent="0.25">
      <c r="A431" s="9" t="s">
        <v>334</v>
      </c>
      <c r="B431" s="12">
        <v>10196.116290986087</v>
      </c>
      <c r="C431">
        <f>SAFADModel_final_000024[[#This Row],[Whole Building:Facility Total Electric Demand Power '[W'](Hourly) ]]/1000</f>
        <v>10.196116290986087</v>
      </c>
    </row>
    <row r="432" spans="1:3" x14ac:dyDescent="0.25">
      <c r="A432" s="9" t="s">
        <v>335</v>
      </c>
      <c r="B432" s="12">
        <v>10178.937069704962</v>
      </c>
      <c r="C432">
        <f>SAFADModel_final_000024[[#This Row],[Whole Building:Facility Total Electric Demand Power '[W'](Hourly) ]]/1000</f>
        <v>10.178937069704961</v>
      </c>
    </row>
    <row r="433" spans="1:3" x14ac:dyDescent="0.25">
      <c r="A433" s="9" t="s">
        <v>336</v>
      </c>
      <c r="B433" s="12">
        <v>10162.043865935835</v>
      </c>
      <c r="C433">
        <f>SAFADModel_final_000024[[#This Row],[Whole Building:Facility Total Electric Demand Power '[W'](Hourly) ]]/1000</f>
        <v>10.162043865935836</v>
      </c>
    </row>
    <row r="434" spans="1:3" x14ac:dyDescent="0.25">
      <c r="A434" s="9" t="s">
        <v>337</v>
      </c>
      <c r="B434" s="12">
        <v>10157.722139197685</v>
      </c>
      <c r="C434">
        <f>SAFADModel_final_000024[[#This Row],[Whole Building:Facility Total Electric Demand Power '[W'](Hourly) ]]/1000</f>
        <v>10.157722139197686</v>
      </c>
    </row>
    <row r="435" spans="1:3" x14ac:dyDescent="0.25">
      <c r="A435" s="9" t="s">
        <v>338</v>
      </c>
      <c r="B435" s="12">
        <v>10158.545408168056</v>
      </c>
      <c r="C435">
        <f>SAFADModel_final_000024[[#This Row],[Whole Building:Facility Total Electric Demand Power '[W'](Hourly) ]]/1000</f>
        <v>10.158545408168056</v>
      </c>
    </row>
    <row r="436" spans="1:3" x14ac:dyDescent="0.25">
      <c r="A436" s="9" t="s">
        <v>339</v>
      </c>
      <c r="B436" s="12">
        <v>10134.277177101527</v>
      </c>
      <c r="C436">
        <f>SAFADModel_final_000024[[#This Row],[Whole Building:Facility Total Electric Demand Power '[W'](Hourly) ]]/1000</f>
        <v>10.134277177101527</v>
      </c>
    </row>
    <row r="437" spans="1:3" x14ac:dyDescent="0.25">
      <c r="A437" s="9" t="s">
        <v>340</v>
      </c>
      <c r="B437" s="12">
        <v>10073.326714660308</v>
      </c>
      <c r="C437">
        <f>SAFADModel_final_000024[[#This Row],[Whole Building:Facility Total Electric Demand Power '[W'](Hourly) ]]/1000</f>
        <v>10.073326714660308</v>
      </c>
    </row>
    <row r="438" spans="1:3" x14ac:dyDescent="0.25">
      <c r="A438" s="9" t="s">
        <v>341</v>
      </c>
      <c r="B438" s="12">
        <v>10013.184662340545</v>
      </c>
      <c r="C438">
        <f>SAFADModel_final_000024[[#This Row],[Whole Building:Facility Total Electric Demand Power '[W'](Hourly) ]]/1000</f>
        <v>10.013184662340546</v>
      </c>
    </row>
    <row r="439" spans="1:3" x14ac:dyDescent="0.25">
      <c r="A439" s="9" t="s">
        <v>342</v>
      </c>
      <c r="B439" s="12">
        <v>10023.779625073619</v>
      </c>
      <c r="C439">
        <f>SAFADModel_final_000024[[#This Row],[Whole Building:Facility Total Electric Demand Power '[W'](Hourly) ]]/1000</f>
        <v>10.023779625073619</v>
      </c>
    </row>
    <row r="440" spans="1:3" x14ac:dyDescent="0.25">
      <c r="A440" s="9" t="s">
        <v>343</v>
      </c>
      <c r="B440" s="12">
        <v>10165.256919731572</v>
      </c>
      <c r="C440">
        <f>SAFADModel_final_000024[[#This Row],[Whole Building:Facility Total Electric Demand Power '[W'](Hourly) ]]/1000</f>
        <v>10.165256919731572</v>
      </c>
    </row>
    <row r="441" spans="1:3" x14ac:dyDescent="0.25">
      <c r="A441" s="9" t="s">
        <v>344</v>
      </c>
      <c r="B441" s="12">
        <v>10315.39881321402</v>
      </c>
      <c r="C441">
        <f>SAFADModel_final_000024[[#This Row],[Whole Building:Facility Total Electric Demand Power '[W'](Hourly) ]]/1000</f>
        <v>10.315398813214021</v>
      </c>
    </row>
    <row r="442" spans="1:3" x14ac:dyDescent="0.25">
      <c r="A442" s="9" t="s">
        <v>345</v>
      </c>
      <c r="B442" s="12">
        <v>10401.484060914559</v>
      </c>
      <c r="C442">
        <f>SAFADModel_final_000024[[#This Row],[Whole Building:Facility Total Electric Demand Power '[W'](Hourly) ]]/1000</f>
        <v>10.401484060914559</v>
      </c>
    </row>
    <row r="443" spans="1:3" x14ac:dyDescent="0.25">
      <c r="A443" s="9" t="s">
        <v>346</v>
      </c>
      <c r="B443" s="12">
        <v>10439.13616769144</v>
      </c>
      <c r="C443">
        <f>SAFADModel_final_000024[[#This Row],[Whole Building:Facility Total Electric Demand Power '[W'](Hourly) ]]/1000</f>
        <v>10.439136167691441</v>
      </c>
    </row>
    <row r="444" spans="1:3" x14ac:dyDescent="0.25">
      <c r="A444" s="9" t="s">
        <v>347</v>
      </c>
      <c r="B444" s="12">
        <v>10466.644206507352</v>
      </c>
      <c r="C444">
        <f>SAFADModel_final_000024[[#This Row],[Whole Building:Facility Total Electric Demand Power '[W'](Hourly) ]]/1000</f>
        <v>10.466644206507352</v>
      </c>
    </row>
    <row r="445" spans="1:3" x14ac:dyDescent="0.25">
      <c r="A445" s="9" t="s">
        <v>348</v>
      </c>
      <c r="B445" s="12">
        <v>10488.46382138712</v>
      </c>
      <c r="C445">
        <f>SAFADModel_final_000024[[#This Row],[Whole Building:Facility Total Electric Demand Power '[W'](Hourly) ]]/1000</f>
        <v>10.48846382138712</v>
      </c>
    </row>
    <row r="446" spans="1:3" x14ac:dyDescent="0.25">
      <c r="A446" s="9" t="s">
        <v>349</v>
      </c>
      <c r="B446" s="12">
        <v>10504.300957742942</v>
      </c>
      <c r="C446">
        <f>SAFADModel_final_000024[[#This Row],[Whole Building:Facility Total Electric Demand Power '[W'](Hourly) ]]/1000</f>
        <v>10.504300957742942</v>
      </c>
    </row>
    <row r="447" spans="1:3" x14ac:dyDescent="0.25">
      <c r="A447" s="9" t="s">
        <v>350</v>
      </c>
      <c r="B447" s="12">
        <v>10505.95254167122</v>
      </c>
      <c r="C447">
        <f>SAFADModel_final_000024[[#This Row],[Whole Building:Facility Total Electric Demand Power '[W'](Hourly) ]]/1000</f>
        <v>10.505952541671221</v>
      </c>
    </row>
    <row r="448" spans="1:3" x14ac:dyDescent="0.25">
      <c r="A448" s="9" t="s">
        <v>351</v>
      </c>
      <c r="B448" s="12">
        <v>10491.715542153483</v>
      </c>
      <c r="C448">
        <f>SAFADModel_final_000024[[#This Row],[Whole Building:Facility Total Electric Demand Power '[W'](Hourly) ]]/1000</f>
        <v>10.491715542153482</v>
      </c>
    </row>
    <row r="449" spans="1:3" x14ac:dyDescent="0.25">
      <c r="A449" s="9" t="s">
        <v>352</v>
      </c>
      <c r="B449" s="12">
        <v>10465.09404542294</v>
      </c>
      <c r="C449">
        <f>SAFADModel_final_000024[[#This Row],[Whole Building:Facility Total Electric Demand Power '[W'](Hourly) ]]/1000</f>
        <v>10.465094045422941</v>
      </c>
    </row>
    <row r="450" spans="1:3" x14ac:dyDescent="0.25">
      <c r="A450" s="9" t="s">
        <v>353</v>
      </c>
      <c r="B450" s="12">
        <v>10437.913874491518</v>
      </c>
      <c r="C450">
        <f>SAFADModel_final_000024[[#This Row],[Whole Building:Facility Total Electric Demand Power '[W'](Hourly) ]]/1000</f>
        <v>10.437913874491517</v>
      </c>
    </row>
    <row r="451" spans="1:3" x14ac:dyDescent="0.25">
      <c r="A451" s="9" t="s">
        <v>354</v>
      </c>
      <c r="B451" s="12">
        <v>10410.967500579549</v>
      </c>
      <c r="C451">
        <f>SAFADModel_final_000024[[#This Row],[Whole Building:Facility Total Electric Demand Power '[W'](Hourly) ]]/1000</f>
        <v>10.410967500579549</v>
      </c>
    </row>
    <row r="452" spans="1:3" x14ac:dyDescent="0.25">
      <c r="A452" s="9" t="s">
        <v>355</v>
      </c>
      <c r="B452" s="12">
        <v>10376.181525646032</v>
      </c>
      <c r="C452">
        <f>SAFADModel_final_000024[[#This Row],[Whole Building:Facility Total Electric Demand Power '[W'](Hourly) ]]/1000</f>
        <v>10.376181525646032</v>
      </c>
    </row>
    <row r="453" spans="1:3" x14ac:dyDescent="0.25">
      <c r="A453" s="9" t="s">
        <v>356</v>
      </c>
      <c r="B453" s="12">
        <v>10320.554543301047</v>
      </c>
      <c r="C453">
        <f>SAFADModel_final_000024[[#This Row],[Whole Building:Facility Total Electric Demand Power '[W'](Hourly) ]]/1000</f>
        <v>10.320554543301046</v>
      </c>
    </row>
    <row r="454" spans="1:3" x14ac:dyDescent="0.25">
      <c r="A454" s="9" t="s">
        <v>357</v>
      </c>
      <c r="B454" s="12">
        <v>10275.852904703979</v>
      </c>
      <c r="C454">
        <f>SAFADModel_final_000024[[#This Row],[Whole Building:Facility Total Electric Demand Power '[W'](Hourly) ]]/1000</f>
        <v>10.27585290470398</v>
      </c>
    </row>
    <row r="455" spans="1:3" x14ac:dyDescent="0.25">
      <c r="A455" s="9" t="s">
        <v>358</v>
      </c>
      <c r="B455" s="12">
        <v>10202.46720622055</v>
      </c>
      <c r="C455">
        <f>SAFADModel_final_000024[[#This Row],[Whole Building:Facility Total Electric Demand Power '[W'](Hourly) ]]/1000</f>
        <v>10.20246720622055</v>
      </c>
    </row>
    <row r="456" spans="1:3" x14ac:dyDescent="0.25">
      <c r="A456" s="9" t="s">
        <v>359</v>
      </c>
      <c r="B456" s="12">
        <v>10116.236212876005</v>
      </c>
      <c r="C456">
        <f>SAFADModel_final_000024[[#This Row],[Whole Building:Facility Total Electric Demand Power '[W'](Hourly) ]]/1000</f>
        <v>10.116236212876005</v>
      </c>
    </row>
    <row r="457" spans="1:3" x14ac:dyDescent="0.25">
      <c r="A457" s="9" t="s">
        <v>360</v>
      </c>
      <c r="B457" s="12">
        <v>10066.959293802627</v>
      </c>
      <c r="C457">
        <f>SAFADModel_final_000024[[#This Row],[Whole Building:Facility Total Electric Demand Power '[W'](Hourly) ]]/1000</f>
        <v>10.066959293802627</v>
      </c>
    </row>
    <row r="458" spans="1:3" x14ac:dyDescent="0.25">
      <c r="A458" s="9" t="s">
        <v>629</v>
      </c>
      <c r="B458" s="12">
        <v>10120.130441005074</v>
      </c>
      <c r="C458">
        <f>SAFADModel_final_000024[[#This Row],[Whole Building:Facility Total Electric Demand Power '[W'](Hourly) ]]/1000</f>
        <v>10.120130441005074</v>
      </c>
    </row>
    <row r="459" spans="1:3" x14ac:dyDescent="0.25">
      <c r="A459" s="9" t="s">
        <v>630</v>
      </c>
      <c r="B459" s="12">
        <v>10181.296356186351</v>
      </c>
      <c r="C459">
        <f>SAFADModel_final_000024[[#This Row],[Whole Building:Facility Total Electric Demand Power '[W'](Hourly) ]]/1000</f>
        <v>10.181296356186351</v>
      </c>
    </row>
    <row r="460" spans="1:3" x14ac:dyDescent="0.25">
      <c r="A460" s="9" t="s">
        <v>631</v>
      </c>
      <c r="B460" s="12">
        <v>10194.221139866733</v>
      </c>
      <c r="C460">
        <f>SAFADModel_final_000024[[#This Row],[Whole Building:Facility Total Electric Demand Power '[W'](Hourly) ]]/1000</f>
        <v>10.194221139866734</v>
      </c>
    </row>
    <row r="461" spans="1:3" x14ac:dyDescent="0.25">
      <c r="A461" s="9" t="s">
        <v>632</v>
      </c>
      <c r="B461" s="12">
        <v>10127.352468985342</v>
      </c>
      <c r="C461">
        <f>SAFADModel_final_000024[[#This Row],[Whole Building:Facility Total Electric Demand Power '[W'](Hourly) ]]/1000</f>
        <v>10.127352468985341</v>
      </c>
    </row>
    <row r="462" spans="1:3" x14ac:dyDescent="0.25">
      <c r="A462" s="9" t="s">
        <v>633</v>
      </c>
      <c r="B462" s="12">
        <v>10045.041850242254</v>
      </c>
      <c r="C462">
        <f>SAFADModel_final_000024[[#This Row],[Whole Building:Facility Total Electric Demand Power '[W'](Hourly) ]]/1000</f>
        <v>10.045041850242255</v>
      </c>
    </row>
    <row r="463" spans="1:3" x14ac:dyDescent="0.25">
      <c r="A463" s="9" t="s">
        <v>634</v>
      </c>
      <c r="B463" s="12">
        <v>10030.624005581407</v>
      </c>
      <c r="C463">
        <f>SAFADModel_final_000024[[#This Row],[Whole Building:Facility Total Electric Demand Power '[W'](Hourly) ]]/1000</f>
        <v>10.030624005581407</v>
      </c>
    </row>
    <row r="464" spans="1:3" x14ac:dyDescent="0.25">
      <c r="A464" s="9" t="s">
        <v>635</v>
      </c>
      <c r="B464" s="12">
        <v>10152.809744212323</v>
      </c>
      <c r="C464">
        <f>SAFADModel_final_000024[[#This Row],[Whole Building:Facility Total Electric Demand Power '[W'](Hourly) ]]/1000</f>
        <v>10.152809744212323</v>
      </c>
    </row>
    <row r="465" spans="1:3" x14ac:dyDescent="0.25">
      <c r="A465" s="9" t="s">
        <v>636</v>
      </c>
      <c r="B465" s="12">
        <v>10297.718095507622</v>
      </c>
      <c r="C465">
        <f>SAFADModel_final_000024[[#This Row],[Whole Building:Facility Total Electric Demand Power '[W'](Hourly) ]]/1000</f>
        <v>10.297718095507621</v>
      </c>
    </row>
    <row r="466" spans="1:3" x14ac:dyDescent="0.25">
      <c r="A466" s="9" t="s">
        <v>637</v>
      </c>
      <c r="B466" s="12">
        <v>10387.000006451568</v>
      </c>
      <c r="C466">
        <f>SAFADModel_final_000024[[#This Row],[Whole Building:Facility Total Electric Demand Power '[W'](Hourly) ]]/1000</f>
        <v>10.387000006451569</v>
      </c>
    </row>
    <row r="467" spans="1:3" x14ac:dyDescent="0.25">
      <c r="A467" s="9" t="s">
        <v>638</v>
      </c>
      <c r="B467" s="12">
        <v>10429.039047137803</v>
      </c>
      <c r="C467">
        <f>SAFADModel_final_000024[[#This Row],[Whole Building:Facility Total Electric Demand Power '[W'](Hourly) ]]/1000</f>
        <v>10.429039047137802</v>
      </c>
    </row>
    <row r="468" spans="1:3" x14ac:dyDescent="0.25">
      <c r="A468" s="9" t="s">
        <v>639</v>
      </c>
      <c r="B468" s="12">
        <v>10437.376611792221</v>
      </c>
      <c r="C468">
        <f>SAFADModel_final_000024[[#This Row],[Whole Building:Facility Total Electric Demand Power '[W'](Hourly) ]]/1000</f>
        <v>10.437376611792221</v>
      </c>
    </row>
    <row r="469" spans="1:3" x14ac:dyDescent="0.25">
      <c r="A469" s="9" t="s">
        <v>640</v>
      </c>
      <c r="B469" s="12">
        <v>10454.175464622049</v>
      </c>
      <c r="C469">
        <f>SAFADModel_final_000024[[#This Row],[Whole Building:Facility Total Electric Demand Power '[W'](Hourly) ]]/1000</f>
        <v>10.454175464622049</v>
      </c>
    </row>
    <row r="470" spans="1:3" x14ac:dyDescent="0.25">
      <c r="A470" s="9" t="s">
        <v>641</v>
      </c>
      <c r="B470" s="12">
        <v>10471.879927261738</v>
      </c>
      <c r="C470">
        <f>SAFADModel_final_000024[[#This Row],[Whole Building:Facility Total Electric Demand Power '[W'](Hourly) ]]/1000</f>
        <v>10.471879927261737</v>
      </c>
    </row>
    <row r="471" spans="1:3" x14ac:dyDescent="0.25">
      <c r="A471" s="9" t="s">
        <v>642</v>
      </c>
      <c r="B471" s="12">
        <v>10480.913505142789</v>
      </c>
      <c r="C471">
        <f>SAFADModel_final_000024[[#This Row],[Whole Building:Facility Total Electric Demand Power '[W'](Hourly) ]]/1000</f>
        <v>10.480913505142789</v>
      </c>
    </row>
    <row r="472" spans="1:3" x14ac:dyDescent="0.25">
      <c r="A472" s="9" t="s">
        <v>643</v>
      </c>
      <c r="B472" s="12">
        <v>10472.420215187765</v>
      </c>
      <c r="C472">
        <f>SAFADModel_final_000024[[#This Row],[Whole Building:Facility Total Electric Demand Power '[W'](Hourly) ]]/1000</f>
        <v>10.472420215187766</v>
      </c>
    </row>
    <row r="473" spans="1:3" x14ac:dyDescent="0.25">
      <c r="A473" s="9" t="s">
        <v>644</v>
      </c>
      <c r="B473" s="12">
        <v>10450.071003806304</v>
      </c>
      <c r="C473">
        <f>SAFADModel_final_000024[[#This Row],[Whole Building:Facility Total Electric Demand Power '[W'](Hourly) ]]/1000</f>
        <v>10.450071003806304</v>
      </c>
    </row>
    <row r="474" spans="1:3" x14ac:dyDescent="0.25">
      <c r="A474" s="9" t="s">
        <v>645</v>
      </c>
      <c r="B474" s="12">
        <v>10425.992465851892</v>
      </c>
      <c r="C474">
        <f>SAFADModel_final_000024[[#This Row],[Whole Building:Facility Total Electric Demand Power '[W'](Hourly) ]]/1000</f>
        <v>10.425992465851893</v>
      </c>
    </row>
    <row r="475" spans="1:3" x14ac:dyDescent="0.25">
      <c r="A475" s="9" t="s">
        <v>646</v>
      </c>
      <c r="B475" s="12">
        <v>10409.481520798205</v>
      </c>
      <c r="C475">
        <f>SAFADModel_final_000024[[#This Row],[Whole Building:Facility Total Electric Demand Power '[W'](Hourly) ]]/1000</f>
        <v>10.409481520798204</v>
      </c>
    </row>
    <row r="476" spans="1:3" x14ac:dyDescent="0.25">
      <c r="A476" s="9" t="s">
        <v>647</v>
      </c>
      <c r="B476" s="12">
        <v>10396.310490820701</v>
      </c>
      <c r="C476">
        <f>SAFADModel_final_000024[[#This Row],[Whole Building:Facility Total Electric Demand Power '[W'](Hourly) ]]/1000</f>
        <v>10.396310490820701</v>
      </c>
    </row>
    <row r="477" spans="1:3" x14ac:dyDescent="0.25">
      <c r="A477" s="9" t="s">
        <v>648</v>
      </c>
      <c r="B477" s="12">
        <v>10383.587744226008</v>
      </c>
      <c r="C477">
        <f>SAFADModel_final_000024[[#This Row],[Whole Building:Facility Total Electric Demand Power '[W'](Hourly) ]]/1000</f>
        <v>10.383587744226007</v>
      </c>
    </row>
    <row r="478" spans="1:3" x14ac:dyDescent="0.25">
      <c r="A478" s="9" t="s">
        <v>649</v>
      </c>
      <c r="B478" s="12">
        <v>10368.682774404735</v>
      </c>
      <c r="C478">
        <f>SAFADModel_final_000024[[#This Row],[Whole Building:Facility Total Electric Demand Power '[W'](Hourly) ]]/1000</f>
        <v>10.368682774404736</v>
      </c>
    </row>
    <row r="479" spans="1:3" x14ac:dyDescent="0.25">
      <c r="A479" s="9" t="s">
        <v>650</v>
      </c>
      <c r="B479" s="12">
        <v>10355.716632262584</v>
      </c>
      <c r="C479">
        <f>SAFADModel_final_000024[[#This Row],[Whole Building:Facility Total Electric Demand Power '[W'](Hourly) ]]/1000</f>
        <v>10.355716632262583</v>
      </c>
    </row>
    <row r="480" spans="1:3" x14ac:dyDescent="0.25">
      <c r="A480" s="9" t="s">
        <v>651</v>
      </c>
      <c r="B480" s="12">
        <v>10338.764306896281</v>
      </c>
      <c r="C480">
        <f>SAFADModel_final_000024[[#This Row],[Whole Building:Facility Total Electric Demand Power '[W'](Hourly) ]]/1000</f>
        <v>10.33876430689628</v>
      </c>
    </row>
    <row r="481" spans="1:3" x14ac:dyDescent="0.25">
      <c r="A481" s="9" t="s">
        <v>652</v>
      </c>
      <c r="B481" s="12">
        <v>10304.433891936709</v>
      </c>
      <c r="C481">
        <f>SAFADModel_final_000024[[#This Row],[Whole Building:Facility Total Electric Demand Power '[W'](Hourly) ]]/1000</f>
        <v>10.304433891936709</v>
      </c>
    </row>
    <row r="482" spans="1:3" x14ac:dyDescent="0.25">
      <c r="A482" s="9" t="s">
        <v>653</v>
      </c>
      <c r="B482" s="12">
        <v>10261.929300761245</v>
      </c>
      <c r="C482">
        <f>SAFADModel_final_000024[[#This Row],[Whole Building:Facility Total Electric Demand Power '[W'](Hourly) ]]/1000</f>
        <v>10.261929300761246</v>
      </c>
    </row>
    <row r="483" spans="1:3" x14ac:dyDescent="0.25">
      <c r="A483" s="9" t="s">
        <v>654</v>
      </c>
      <c r="B483" s="12">
        <v>10219.160452929864</v>
      </c>
      <c r="C483">
        <f>SAFADModel_final_000024[[#This Row],[Whole Building:Facility Total Electric Demand Power '[W'](Hourly) ]]/1000</f>
        <v>10.219160452929863</v>
      </c>
    </row>
    <row r="484" spans="1:3" x14ac:dyDescent="0.25">
      <c r="A484" s="9" t="s">
        <v>655</v>
      </c>
      <c r="B484" s="12">
        <v>10183.664481978883</v>
      </c>
      <c r="C484">
        <f>SAFADModel_final_000024[[#This Row],[Whole Building:Facility Total Electric Demand Power '[W'](Hourly) ]]/1000</f>
        <v>10.183664481978884</v>
      </c>
    </row>
    <row r="485" spans="1:3" x14ac:dyDescent="0.25">
      <c r="A485" s="9" t="s">
        <v>656</v>
      </c>
      <c r="B485" s="12">
        <v>10177.993721360457</v>
      </c>
      <c r="C485">
        <f>SAFADModel_final_000024[[#This Row],[Whole Building:Facility Total Electric Demand Power '[W'](Hourly) ]]/1000</f>
        <v>10.177993721360457</v>
      </c>
    </row>
    <row r="486" spans="1:3" x14ac:dyDescent="0.25">
      <c r="A486" s="9" t="s">
        <v>657</v>
      </c>
      <c r="B486" s="12">
        <v>10177.219373761287</v>
      </c>
      <c r="C486">
        <f>SAFADModel_final_000024[[#This Row],[Whole Building:Facility Total Electric Demand Power '[W'](Hourly) ]]/1000</f>
        <v>10.177219373761288</v>
      </c>
    </row>
    <row r="487" spans="1:3" x14ac:dyDescent="0.25">
      <c r="A487" s="9" t="s">
        <v>658</v>
      </c>
      <c r="B487" s="12">
        <v>10192.760326934191</v>
      </c>
      <c r="C487">
        <f>SAFADModel_final_000024[[#This Row],[Whole Building:Facility Total Electric Demand Power '[W'](Hourly) ]]/1000</f>
        <v>10.192760326934192</v>
      </c>
    </row>
    <row r="488" spans="1:3" x14ac:dyDescent="0.25">
      <c r="A488" s="9" t="s">
        <v>659</v>
      </c>
      <c r="B488" s="12">
        <v>10234.182181037673</v>
      </c>
      <c r="C488">
        <f>SAFADModel_final_000024[[#This Row],[Whole Building:Facility Total Electric Demand Power '[W'](Hourly) ]]/1000</f>
        <v>10.234182181037673</v>
      </c>
    </row>
    <row r="489" spans="1:3" x14ac:dyDescent="0.25">
      <c r="A489" s="9" t="s">
        <v>660</v>
      </c>
      <c r="B489" s="12">
        <v>10295.155324444406</v>
      </c>
      <c r="C489">
        <f>SAFADModel_final_000024[[#This Row],[Whole Building:Facility Total Electric Demand Power '[W'](Hourly) ]]/1000</f>
        <v>10.295155324444405</v>
      </c>
    </row>
    <row r="490" spans="1:3" x14ac:dyDescent="0.25">
      <c r="A490" s="9" t="s">
        <v>661</v>
      </c>
      <c r="B490" s="12">
        <v>10358.834889226211</v>
      </c>
      <c r="C490">
        <f>SAFADModel_final_000024[[#This Row],[Whole Building:Facility Total Electric Demand Power '[W'](Hourly) ]]/1000</f>
        <v>10.358834889226211</v>
      </c>
    </row>
    <row r="491" spans="1:3" x14ac:dyDescent="0.25">
      <c r="A491" s="9" t="s">
        <v>662</v>
      </c>
      <c r="B491" s="12">
        <v>10420.532502759686</v>
      </c>
      <c r="C491">
        <f>SAFADModel_final_000024[[#This Row],[Whole Building:Facility Total Electric Demand Power '[W'](Hourly) ]]/1000</f>
        <v>10.420532502759686</v>
      </c>
    </row>
    <row r="492" spans="1:3" x14ac:dyDescent="0.25">
      <c r="A492" s="9" t="s">
        <v>663</v>
      </c>
      <c r="B492" s="12">
        <v>10469.650706145803</v>
      </c>
      <c r="C492">
        <f>SAFADModel_final_000024[[#This Row],[Whole Building:Facility Total Electric Demand Power '[W'](Hourly) ]]/1000</f>
        <v>10.469650706145803</v>
      </c>
    </row>
    <row r="493" spans="1:3" x14ac:dyDescent="0.25">
      <c r="A493" s="9" t="s">
        <v>664</v>
      </c>
      <c r="B493" s="12">
        <v>10504.346231061609</v>
      </c>
      <c r="C493">
        <f>SAFADModel_final_000024[[#This Row],[Whole Building:Facility Total Electric Demand Power '[W'](Hourly) ]]/1000</f>
        <v>10.504346231061609</v>
      </c>
    </row>
    <row r="494" spans="1:3" x14ac:dyDescent="0.25">
      <c r="A494" s="9" t="s">
        <v>665</v>
      </c>
      <c r="B494" s="12">
        <v>10528.420401385873</v>
      </c>
      <c r="C494">
        <f>SAFADModel_final_000024[[#This Row],[Whole Building:Facility Total Electric Demand Power '[W'](Hourly) ]]/1000</f>
        <v>10.528420401385873</v>
      </c>
    </row>
    <row r="495" spans="1:3" x14ac:dyDescent="0.25">
      <c r="A495" s="9" t="s">
        <v>666</v>
      </c>
      <c r="B495" s="12">
        <v>10541.014897253192</v>
      </c>
      <c r="C495">
        <f>SAFADModel_final_000024[[#This Row],[Whole Building:Facility Total Electric Demand Power '[W'](Hourly) ]]/1000</f>
        <v>10.541014897253191</v>
      </c>
    </row>
    <row r="496" spans="1:3" x14ac:dyDescent="0.25">
      <c r="A496" s="9" t="s">
        <v>667</v>
      </c>
      <c r="B496" s="12">
        <v>10535.839333651058</v>
      </c>
      <c r="C496">
        <f>SAFADModel_final_000024[[#This Row],[Whole Building:Facility Total Electric Demand Power '[W'](Hourly) ]]/1000</f>
        <v>10.535839333651058</v>
      </c>
    </row>
    <row r="497" spans="1:3" x14ac:dyDescent="0.25">
      <c r="A497" s="9" t="s">
        <v>668</v>
      </c>
      <c r="B497" s="12">
        <v>10514.33214396646</v>
      </c>
      <c r="C497">
        <f>SAFADModel_final_000024[[#This Row],[Whole Building:Facility Total Electric Demand Power '[W'](Hourly) ]]/1000</f>
        <v>10.51433214396646</v>
      </c>
    </row>
    <row r="498" spans="1:3" x14ac:dyDescent="0.25">
      <c r="A498" s="9" t="s">
        <v>669</v>
      </c>
      <c r="B498" s="12">
        <v>10484.1875986785</v>
      </c>
      <c r="C498">
        <f>SAFADModel_final_000024[[#This Row],[Whole Building:Facility Total Electric Demand Power '[W'](Hourly) ]]/1000</f>
        <v>10.484187598678499</v>
      </c>
    </row>
    <row r="499" spans="1:3" x14ac:dyDescent="0.25">
      <c r="A499" s="9" t="s">
        <v>670</v>
      </c>
      <c r="B499" s="12">
        <v>10445.562984281085</v>
      </c>
      <c r="C499">
        <f>SAFADModel_final_000024[[#This Row],[Whole Building:Facility Total Electric Demand Power '[W'](Hourly) ]]/1000</f>
        <v>10.445562984281086</v>
      </c>
    </row>
    <row r="500" spans="1:3" x14ac:dyDescent="0.25">
      <c r="A500" s="9" t="s">
        <v>671</v>
      </c>
      <c r="B500" s="12">
        <v>10404.361606280467</v>
      </c>
      <c r="C500">
        <f>SAFADModel_final_000024[[#This Row],[Whole Building:Facility Total Electric Demand Power '[W'](Hourly) ]]/1000</f>
        <v>10.404361606280467</v>
      </c>
    </row>
    <row r="501" spans="1:3" x14ac:dyDescent="0.25">
      <c r="A501" s="9" t="s">
        <v>672</v>
      </c>
      <c r="B501" s="12">
        <v>10365.703354517313</v>
      </c>
      <c r="C501">
        <f>SAFADModel_final_000024[[#This Row],[Whole Building:Facility Total Electric Demand Power '[W'](Hourly) ]]/1000</f>
        <v>10.365703354517313</v>
      </c>
    </row>
    <row r="502" spans="1:3" x14ac:dyDescent="0.25">
      <c r="A502" s="9" t="s">
        <v>673</v>
      </c>
      <c r="B502" s="12">
        <v>10334.406513484932</v>
      </c>
      <c r="C502">
        <f>SAFADModel_final_000024[[#This Row],[Whole Building:Facility Total Electric Demand Power '[W'](Hourly) ]]/1000</f>
        <v>10.334406513484932</v>
      </c>
    </row>
    <row r="503" spans="1:3" x14ac:dyDescent="0.25">
      <c r="A503" s="9" t="s">
        <v>674</v>
      </c>
      <c r="B503" s="12">
        <v>10299.946139598136</v>
      </c>
      <c r="C503">
        <f>SAFADModel_final_000024[[#This Row],[Whole Building:Facility Total Electric Demand Power '[W'](Hourly) ]]/1000</f>
        <v>10.299946139598136</v>
      </c>
    </row>
    <row r="504" spans="1:3" x14ac:dyDescent="0.25">
      <c r="A504" s="9" t="s">
        <v>675</v>
      </c>
      <c r="B504" s="12">
        <v>10261.247510238047</v>
      </c>
      <c r="C504">
        <f>SAFADModel_final_000024[[#This Row],[Whole Building:Facility Total Electric Demand Power '[W'](Hourly) ]]/1000</f>
        <v>10.261247510238046</v>
      </c>
    </row>
    <row r="505" spans="1:3" x14ac:dyDescent="0.25">
      <c r="A505" s="9" t="s">
        <v>676</v>
      </c>
      <c r="B505" s="12">
        <v>10220.5252622384</v>
      </c>
      <c r="C505">
        <f>SAFADModel_final_000024[[#This Row],[Whole Building:Facility Total Electric Demand Power '[W'](Hourly) ]]/1000</f>
        <v>10.2205252622384</v>
      </c>
    </row>
    <row r="506" spans="1:3" x14ac:dyDescent="0.25">
      <c r="A506" s="9" t="s">
        <v>361</v>
      </c>
      <c r="B506" s="12">
        <v>10185.114362696026</v>
      </c>
      <c r="C506">
        <f>SAFADModel_final_000024[[#This Row],[Whole Building:Facility Total Electric Demand Power '[W'](Hourly) ]]/1000</f>
        <v>10.185114362696025</v>
      </c>
    </row>
    <row r="507" spans="1:3" x14ac:dyDescent="0.25">
      <c r="A507" s="9" t="s">
        <v>362</v>
      </c>
      <c r="B507" s="12">
        <v>10141.939902990614</v>
      </c>
      <c r="C507">
        <f>SAFADModel_final_000024[[#This Row],[Whole Building:Facility Total Electric Demand Power '[W'](Hourly) ]]/1000</f>
        <v>10.141939902990615</v>
      </c>
    </row>
    <row r="508" spans="1:3" x14ac:dyDescent="0.25">
      <c r="A508" s="9" t="s">
        <v>363</v>
      </c>
      <c r="B508" s="12">
        <v>10113.190831985818</v>
      </c>
      <c r="C508">
        <f>SAFADModel_final_000024[[#This Row],[Whole Building:Facility Total Electric Demand Power '[W'](Hourly) ]]/1000</f>
        <v>10.113190831985818</v>
      </c>
    </row>
    <row r="509" spans="1:3" x14ac:dyDescent="0.25">
      <c r="A509" s="9" t="s">
        <v>364</v>
      </c>
      <c r="B509" s="12">
        <v>10103.34378927223</v>
      </c>
      <c r="C509">
        <f>SAFADModel_final_000024[[#This Row],[Whole Building:Facility Total Electric Demand Power '[W'](Hourly) ]]/1000</f>
        <v>10.10334378927223</v>
      </c>
    </row>
    <row r="510" spans="1:3" x14ac:dyDescent="0.25">
      <c r="A510" s="9" t="s">
        <v>365</v>
      </c>
      <c r="B510" s="12">
        <v>10086.952107660689</v>
      </c>
      <c r="C510">
        <f>SAFADModel_final_000024[[#This Row],[Whole Building:Facility Total Electric Demand Power '[W'](Hourly) ]]/1000</f>
        <v>10.086952107660689</v>
      </c>
    </row>
    <row r="511" spans="1:3" x14ac:dyDescent="0.25">
      <c r="A511" s="9" t="s">
        <v>366</v>
      </c>
      <c r="B511" s="12">
        <v>10114.948548820123</v>
      </c>
      <c r="C511">
        <f>SAFADModel_final_000024[[#This Row],[Whole Building:Facility Total Electric Demand Power '[W'](Hourly) ]]/1000</f>
        <v>10.114948548820122</v>
      </c>
    </row>
    <row r="512" spans="1:3" x14ac:dyDescent="0.25">
      <c r="A512" s="9" t="s">
        <v>367</v>
      </c>
      <c r="B512" s="12">
        <v>10219.64121088456</v>
      </c>
      <c r="C512">
        <f>SAFADModel_final_000024[[#This Row],[Whole Building:Facility Total Electric Demand Power '[W'](Hourly) ]]/1000</f>
        <v>10.219641210884559</v>
      </c>
    </row>
    <row r="513" spans="1:3" x14ac:dyDescent="0.25">
      <c r="A513" s="9" t="s">
        <v>368</v>
      </c>
      <c r="B513" s="12">
        <v>36789.729175443099</v>
      </c>
      <c r="C513">
        <f>SAFADModel_final_000024[[#This Row],[Whole Building:Facility Total Electric Demand Power '[W'](Hourly) ]]/1000</f>
        <v>36.7897291754431</v>
      </c>
    </row>
    <row r="514" spans="1:3" x14ac:dyDescent="0.25">
      <c r="A514" s="9" t="s">
        <v>369</v>
      </c>
      <c r="B514" s="12">
        <v>82079.124023274533</v>
      </c>
      <c r="C514">
        <f>SAFADModel_final_000024[[#This Row],[Whole Building:Facility Total Electric Demand Power '[W'](Hourly) ]]/1000</f>
        <v>82.079124023274531</v>
      </c>
    </row>
    <row r="515" spans="1:3" x14ac:dyDescent="0.25">
      <c r="A515" s="9" t="s">
        <v>370</v>
      </c>
      <c r="B515" s="12">
        <v>157115.20101550527</v>
      </c>
      <c r="C515">
        <f>SAFADModel_final_000024[[#This Row],[Whole Building:Facility Total Electric Demand Power '[W'](Hourly) ]]/1000</f>
        <v>157.11520101550528</v>
      </c>
    </row>
    <row r="516" spans="1:3" x14ac:dyDescent="0.25">
      <c r="A516" s="9" t="s">
        <v>371</v>
      </c>
      <c r="B516" s="12">
        <v>152463.30060561246</v>
      </c>
      <c r="C516">
        <f>SAFADModel_final_000024[[#This Row],[Whole Building:Facility Total Electric Demand Power '[W'](Hourly) ]]/1000</f>
        <v>152.46330060561246</v>
      </c>
    </row>
    <row r="517" spans="1:3" x14ac:dyDescent="0.25">
      <c r="A517" s="9" t="s">
        <v>372</v>
      </c>
      <c r="B517" s="12">
        <v>214667.39693774725</v>
      </c>
      <c r="C517">
        <f>SAFADModel_final_000024[[#This Row],[Whole Building:Facility Total Electric Demand Power '[W'](Hourly) ]]/1000</f>
        <v>214.66739693774724</v>
      </c>
    </row>
    <row r="518" spans="1:3" x14ac:dyDescent="0.25">
      <c r="A518" s="9" t="s">
        <v>373</v>
      </c>
      <c r="B518" s="12">
        <v>217369.81404695683</v>
      </c>
      <c r="C518">
        <f>SAFADModel_final_000024[[#This Row],[Whole Building:Facility Total Electric Demand Power '[W'](Hourly) ]]/1000</f>
        <v>217.36981404695683</v>
      </c>
    </row>
    <row r="519" spans="1:3" x14ac:dyDescent="0.25">
      <c r="A519" s="9" t="s">
        <v>374</v>
      </c>
      <c r="B519" s="12">
        <v>221848.85048745005</v>
      </c>
      <c r="C519">
        <f>SAFADModel_final_000024[[#This Row],[Whole Building:Facility Total Electric Demand Power '[W'](Hourly) ]]/1000</f>
        <v>221.84885048745005</v>
      </c>
    </row>
    <row r="520" spans="1:3" x14ac:dyDescent="0.25">
      <c r="A520" s="9" t="s">
        <v>375</v>
      </c>
      <c r="B520" s="12">
        <v>227696.28878046735</v>
      </c>
      <c r="C520">
        <f>SAFADModel_final_000024[[#This Row],[Whole Building:Facility Total Electric Demand Power '[W'](Hourly) ]]/1000</f>
        <v>227.69628878046734</v>
      </c>
    </row>
    <row r="521" spans="1:3" x14ac:dyDescent="0.25">
      <c r="A521" s="9" t="s">
        <v>376</v>
      </c>
      <c r="B521" s="12">
        <v>215977.91322337708</v>
      </c>
      <c r="C521">
        <f>SAFADModel_final_000024[[#This Row],[Whole Building:Facility Total Electric Demand Power '[W'](Hourly) ]]/1000</f>
        <v>215.97791322337707</v>
      </c>
    </row>
    <row r="522" spans="1:3" x14ac:dyDescent="0.25">
      <c r="A522" s="9" t="s">
        <v>377</v>
      </c>
      <c r="B522" s="12">
        <v>196238.32119577608</v>
      </c>
      <c r="C522">
        <f>SAFADModel_final_000024[[#This Row],[Whole Building:Facility Total Electric Demand Power '[W'](Hourly) ]]/1000</f>
        <v>196.23832119577608</v>
      </c>
    </row>
    <row r="523" spans="1:3" x14ac:dyDescent="0.25">
      <c r="A523" s="9" t="s">
        <v>378</v>
      </c>
      <c r="B523" s="12">
        <v>68513.363682134863</v>
      </c>
      <c r="C523">
        <f>SAFADModel_final_000024[[#This Row],[Whole Building:Facility Total Electric Demand Power '[W'](Hourly) ]]/1000</f>
        <v>68.513363682134866</v>
      </c>
    </row>
    <row r="524" spans="1:3" x14ac:dyDescent="0.25">
      <c r="A524" s="9" t="s">
        <v>379</v>
      </c>
      <c r="B524" s="12">
        <v>33902.231043759202</v>
      </c>
      <c r="C524">
        <f>SAFADModel_final_000024[[#This Row],[Whole Building:Facility Total Electric Demand Power '[W'](Hourly) ]]/1000</f>
        <v>33.902231043759201</v>
      </c>
    </row>
    <row r="525" spans="1:3" x14ac:dyDescent="0.25">
      <c r="A525" s="9" t="s">
        <v>380</v>
      </c>
      <c r="B525" s="12">
        <v>13822.492409607266</v>
      </c>
      <c r="C525">
        <f>SAFADModel_final_000024[[#This Row],[Whole Building:Facility Total Electric Demand Power '[W'](Hourly) ]]/1000</f>
        <v>13.822492409607266</v>
      </c>
    </row>
    <row r="526" spans="1:3" x14ac:dyDescent="0.25">
      <c r="A526" s="9" t="s">
        <v>381</v>
      </c>
      <c r="B526" s="12">
        <v>10616.40831388494</v>
      </c>
      <c r="C526">
        <f>SAFADModel_final_000024[[#This Row],[Whole Building:Facility Total Electric Demand Power '[W'](Hourly) ]]/1000</f>
        <v>10.616408313884939</v>
      </c>
    </row>
    <row r="527" spans="1:3" x14ac:dyDescent="0.25">
      <c r="A527" s="9" t="s">
        <v>382</v>
      </c>
      <c r="B527" s="12">
        <v>10167.972773551459</v>
      </c>
      <c r="C527">
        <f>SAFADModel_final_000024[[#This Row],[Whole Building:Facility Total Electric Demand Power '[W'](Hourly) ]]/1000</f>
        <v>10.167972773551458</v>
      </c>
    </row>
    <row r="528" spans="1:3" x14ac:dyDescent="0.25">
      <c r="A528" s="9" t="s">
        <v>383</v>
      </c>
      <c r="B528" s="12">
        <v>10140.900489996324</v>
      </c>
      <c r="C528">
        <f>SAFADModel_final_000024[[#This Row],[Whole Building:Facility Total Electric Demand Power '[W'](Hourly) ]]/1000</f>
        <v>10.140900489996325</v>
      </c>
    </row>
    <row r="529" spans="1:3" x14ac:dyDescent="0.25">
      <c r="A529" s="9" t="s">
        <v>384</v>
      </c>
      <c r="B529" s="12">
        <v>10125.800216886053</v>
      </c>
      <c r="C529">
        <f>SAFADModel_final_000024[[#This Row],[Whole Building:Facility Total Electric Demand Power '[W'](Hourly) ]]/1000</f>
        <v>10.125800216886052</v>
      </c>
    </row>
    <row r="530" spans="1:3" x14ac:dyDescent="0.25">
      <c r="A530" s="9" t="s">
        <v>385</v>
      </c>
      <c r="B530" s="12">
        <v>10121.611853563256</v>
      </c>
      <c r="C530">
        <f>SAFADModel_final_000024[[#This Row],[Whole Building:Facility Total Electric Demand Power '[W'](Hourly) ]]/1000</f>
        <v>10.121611853563255</v>
      </c>
    </row>
    <row r="531" spans="1:3" x14ac:dyDescent="0.25">
      <c r="A531" s="9" t="s">
        <v>386</v>
      </c>
      <c r="B531" s="12">
        <v>10118.460255480148</v>
      </c>
      <c r="C531">
        <f>SAFADModel_final_000024[[#This Row],[Whole Building:Facility Total Electric Demand Power '[W'](Hourly) ]]/1000</f>
        <v>10.118460255480148</v>
      </c>
    </row>
    <row r="532" spans="1:3" x14ac:dyDescent="0.25">
      <c r="A532" s="9" t="s">
        <v>387</v>
      </c>
      <c r="B532" s="12">
        <v>10067.85337072197</v>
      </c>
      <c r="C532">
        <f>SAFADModel_final_000024[[#This Row],[Whole Building:Facility Total Electric Demand Power '[W'](Hourly) ]]/1000</f>
        <v>10.06785337072197</v>
      </c>
    </row>
    <row r="533" spans="1:3" x14ac:dyDescent="0.25">
      <c r="A533" s="9" t="s">
        <v>388</v>
      </c>
      <c r="B533" s="12">
        <v>9955.7225371054355</v>
      </c>
      <c r="C533">
        <f>SAFADModel_final_000024[[#This Row],[Whole Building:Facility Total Electric Demand Power '[W'](Hourly) ]]/1000</f>
        <v>9.9557225371054354</v>
      </c>
    </row>
    <row r="534" spans="1:3" x14ac:dyDescent="0.25">
      <c r="A534" s="9" t="s">
        <v>389</v>
      </c>
      <c r="B534" s="12">
        <v>9841.3687919959957</v>
      </c>
      <c r="C534">
        <f>SAFADModel_final_000024[[#This Row],[Whole Building:Facility Total Electric Demand Power '[W'](Hourly) ]]/1000</f>
        <v>9.8413687919959951</v>
      </c>
    </row>
    <row r="535" spans="1:3" x14ac:dyDescent="0.25">
      <c r="A535" s="9" t="s">
        <v>390</v>
      </c>
      <c r="B535" s="12">
        <v>9819.1365236517941</v>
      </c>
      <c r="C535">
        <f>SAFADModel_final_000024[[#This Row],[Whole Building:Facility Total Electric Demand Power '[W'](Hourly) ]]/1000</f>
        <v>9.8191365236517942</v>
      </c>
    </row>
    <row r="536" spans="1:3" x14ac:dyDescent="0.25">
      <c r="A536" s="9" t="s">
        <v>391</v>
      </c>
      <c r="B536" s="12">
        <v>9986.1665250551887</v>
      </c>
      <c r="C536">
        <f>SAFADModel_final_000024[[#This Row],[Whole Building:Facility Total Electric Demand Power '[W'](Hourly) ]]/1000</f>
        <v>9.9861665250551894</v>
      </c>
    </row>
    <row r="537" spans="1:3" x14ac:dyDescent="0.25">
      <c r="A537" s="9" t="s">
        <v>392</v>
      </c>
      <c r="B537" s="12">
        <v>25356.179572645884</v>
      </c>
      <c r="C537">
        <f>SAFADModel_final_000024[[#This Row],[Whole Building:Facility Total Electric Demand Power '[W'](Hourly) ]]/1000</f>
        <v>25.356179572645885</v>
      </c>
    </row>
    <row r="538" spans="1:3" x14ac:dyDescent="0.25">
      <c r="A538" s="9" t="s">
        <v>393</v>
      </c>
      <c r="B538" s="12">
        <v>127027.18613976725</v>
      </c>
      <c r="C538">
        <f>SAFADModel_final_000024[[#This Row],[Whole Building:Facility Total Electric Demand Power '[W'](Hourly) ]]/1000</f>
        <v>127.02718613976725</v>
      </c>
    </row>
    <row r="539" spans="1:3" x14ac:dyDescent="0.25">
      <c r="A539" s="9" t="s">
        <v>394</v>
      </c>
      <c r="B539" s="12">
        <v>175853.93215291097</v>
      </c>
      <c r="C539">
        <f>SAFADModel_final_000024[[#This Row],[Whole Building:Facility Total Electric Demand Power '[W'](Hourly) ]]/1000</f>
        <v>175.85393215291097</v>
      </c>
    </row>
    <row r="540" spans="1:3" x14ac:dyDescent="0.25">
      <c r="A540" s="9" t="s">
        <v>395</v>
      </c>
      <c r="B540" s="12">
        <v>191507.60422828933</v>
      </c>
      <c r="C540">
        <f>SAFADModel_final_000024[[#This Row],[Whole Building:Facility Total Electric Demand Power '[W'](Hourly) ]]/1000</f>
        <v>191.50760422828932</v>
      </c>
    </row>
    <row r="541" spans="1:3" x14ac:dyDescent="0.25">
      <c r="A541" s="9" t="s">
        <v>396</v>
      </c>
      <c r="B541" s="12">
        <v>217119.94164992485</v>
      </c>
      <c r="C541">
        <f>SAFADModel_final_000024[[#This Row],[Whole Building:Facility Total Electric Demand Power '[W'](Hourly) ]]/1000</f>
        <v>217.11994164992484</v>
      </c>
    </row>
    <row r="542" spans="1:3" x14ac:dyDescent="0.25">
      <c r="A542" s="9" t="s">
        <v>397</v>
      </c>
      <c r="B542" s="12">
        <v>215708.68160031512</v>
      </c>
      <c r="C542">
        <f>SAFADModel_final_000024[[#This Row],[Whole Building:Facility Total Electric Demand Power '[W'](Hourly) ]]/1000</f>
        <v>215.70868160031512</v>
      </c>
    </row>
    <row r="543" spans="1:3" x14ac:dyDescent="0.25">
      <c r="A543" s="9" t="s">
        <v>398</v>
      </c>
      <c r="B543" s="12">
        <v>241400.85158177171</v>
      </c>
      <c r="C543">
        <f>SAFADModel_final_000024[[#This Row],[Whole Building:Facility Total Electric Demand Power '[W'](Hourly) ]]/1000</f>
        <v>241.40085158177172</v>
      </c>
    </row>
    <row r="544" spans="1:3" x14ac:dyDescent="0.25">
      <c r="A544" s="9" t="s">
        <v>399</v>
      </c>
      <c r="B544" s="12">
        <v>234301.98129044776</v>
      </c>
      <c r="C544">
        <f>SAFADModel_final_000024[[#This Row],[Whole Building:Facility Total Electric Demand Power '[W'](Hourly) ]]/1000</f>
        <v>234.30198129044777</v>
      </c>
    </row>
    <row r="545" spans="1:3" x14ac:dyDescent="0.25">
      <c r="A545" s="9" t="s">
        <v>400</v>
      </c>
      <c r="B545" s="12">
        <v>227786.24369978579</v>
      </c>
      <c r="C545">
        <f>SAFADModel_final_000024[[#This Row],[Whole Building:Facility Total Electric Demand Power '[W'](Hourly) ]]/1000</f>
        <v>227.78624369978579</v>
      </c>
    </row>
    <row r="546" spans="1:3" x14ac:dyDescent="0.25">
      <c r="A546" s="9" t="s">
        <v>401</v>
      </c>
      <c r="B546" s="12">
        <v>189710.19926037037</v>
      </c>
      <c r="C546">
        <f>SAFADModel_final_000024[[#This Row],[Whole Building:Facility Total Electric Demand Power '[W'](Hourly) ]]/1000</f>
        <v>189.71019926037036</v>
      </c>
    </row>
    <row r="547" spans="1:3" x14ac:dyDescent="0.25">
      <c r="A547" s="9" t="s">
        <v>402</v>
      </c>
      <c r="B547" s="12">
        <v>133072.95266383098</v>
      </c>
      <c r="C547">
        <f>SAFADModel_final_000024[[#This Row],[Whole Building:Facility Total Electric Demand Power '[W'](Hourly) ]]/1000</f>
        <v>133.07295266383099</v>
      </c>
    </row>
    <row r="548" spans="1:3" x14ac:dyDescent="0.25">
      <c r="A548" s="9" t="s">
        <v>403</v>
      </c>
      <c r="B548" s="12">
        <v>90391.292794558569</v>
      </c>
      <c r="C548">
        <f>SAFADModel_final_000024[[#This Row],[Whole Building:Facility Total Electric Demand Power '[W'](Hourly) ]]/1000</f>
        <v>90.391292794558566</v>
      </c>
    </row>
    <row r="549" spans="1:3" x14ac:dyDescent="0.25">
      <c r="A549" s="9" t="s">
        <v>404</v>
      </c>
      <c r="B549" s="12">
        <v>53808.756598225445</v>
      </c>
      <c r="C549">
        <f>SAFADModel_final_000024[[#This Row],[Whole Building:Facility Total Electric Demand Power '[W'](Hourly) ]]/1000</f>
        <v>53.808756598225443</v>
      </c>
    </row>
    <row r="550" spans="1:3" x14ac:dyDescent="0.25">
      <c r="A550" s="9" t="s">
        <v>405</v>
      </c>
      <c r="B550" s="12">
        <v>10319.416996546837</v>
      </c>
      <c r="C550">
        <f>SAFADModel_final_000024[[#This Row],[Whole Building:Facility Total Electric Demand Power '[W'](Hourly) ]]/1000</f>
        <v>10.319416996546837</v>
      </c>
    </row>
    <row r="551" spans="1:3" x14ac:dyDescent="0.25">
      <c r="A551" s="9" t="s">
        <v>406</v>
      </c>
      <c r="B551" s="12">
        <v>10304.770216212821</v>
      </c>
      <c r="C551">
        <f>SAFADModel_final_000024[[#This Row],[Whole Building:Facility Total Electric Demand Power '[W'](Hourly) ]]/1000</f>
        <v>10.304770216212821</v>
      </c>
    </row>
    <row r="552" spans="1:3" x14ac:dyDescent="0.25">
      <c r="A552" s="9" t="s">
        <v>407</v>
      </c>
      <c r="B552" s="12">
        <v>10290.604575750613</v>
      </c>
      <c r="C552">
        <f>SAFADModel_final_000024[[#This Row],[Whole Building:Facility Total Electric Demand Power '[W'](Hourly) ]]/1000</f>
        <v>10.290604575750613</v>
      </c>
    </row>
    <row r="553" spans="1:3" x14ac:dyDescent="0.25">
      <c r="A553" s="9" t="s">
        <v>408</v>
      </c>
      <c r="B553" s="12">
        <v>10278.363500474203</v>
      </c>
      <c r="C553">
        <f>SAFADModel_final_000024[[#This Row],[Whole Building:Facility Total Electric Demand Power '[W'](Hourly) ]]/1000</f>
        <v>10.278363500474203</v>
      </c>
    </row>
    <row r="554" spans="1:3" x14ac:dyDescent="0.25">
      <c r="A554" s="9" t="s">
        <v>409</v>
      </c>
      <c r="B554" s="12">
        <v>10266.309034820582</v>
      </c>
      <c r="C554">
        <f>SAFADModel_final_000024[[#This Row],[Whole Building:Facility Total Electric Demand Power '[W'](Hourly) ]]/1000</f>
        <v>10.266309034820582</v>
      </c>
    </row>
    <row r="555" spans="1:3" x14ac:dyDescent="0.25">
      <c r="A555" s="9" t="s">
        <v>410</v>
      </c>
      <c r="B555" s="12">
        <v>10251.664592211089</v>
      </c>
      <c r="C555">
        <f>SAFADModel_final_000024[[#This Row],[Whole Building:Facility Total Electric Demand Power '[W'](Hourly) ]]/1000</f>
        <v>10.251664592211089</v>
      </c>
    </row>
    <row r="556" spans="1:3" x14ac:dyDescent="0.25">
      <c r="A556" s="9" t="s">
        <v>411</v>
      </c>
      <c r="B556" s="12">
        <v>10229.592200769463</v>
      </c>
      <c r="C556">
        <f>SAFADModel_final_000024[[#This Row],[Whole Building:Facility Total Electric Demand Power '[W'](Hourly) ]]/1000</f>
        <v>10.229592200769462</v>
      </c>
    </row>
    <row r="557" spans="1:3" x14ac:dyDescent="0.25">
      <c r="A557" s="9" t="s">
        <v>412</v>
      </c>
      <c r="B557" s="12">
        <v>10199.676067469702</v>
      </c>
      <c r="C557">
        <f>SAFADModel_final_000024[[#This Row],[Whole Building:Facility Total Electric Demand Power '[W'](Hourly) ]]/1000</f>
        <v>10.199676067469701</v>
      </c>
    </row>
    <row r="558" spans="1:3" x14ac:dyDescent="0.25">
      <c r="A558" s="9" t="s">
        <v>413</v>
      </c>
      <c r="B558" s="12">
        <v>10165.313336205107</v>
      </c>
      <c r="C558">
        <f>SAFADModel_final_000024[[#This Row],[Whole Building:Facility Total Electric Demand Power '[W'](Hourly) ]]/1000</f>
        <v>10.165313336205106</v>
      </c>
    </row>
    <row r="559" spans="1:3" x14ac:dyDescent="0.25">
      <c r="A559" s="9" t="s">
        <v>414</v>
      </c>
      <c r="B559" s="12">
        <v>10179.288709015993</v>
      </c>
      <c r="C559">
        <f>SAFADModel_final_000024[[#This Row],[Whole Building:Facility Total Electric Demand Power '[W'](Hourly) ]]/1000</f>
        <v>10.179288709015992</v>
      </c>
    </row>
    <row r="560" spans="1:3" x14ac:dyDescent="0.25">
      <c r="A560" s="9" t="s">
        <v>415</v>
      </c>
      <c r="B560" s="12">
        <v>10267.594749446842</v>
      </c>
      <c r="C560">
        <f>SAFADModel_final_000024[[#This Row],[Whole Building:Facility Total Electric Demand Power '[W'](Hourly) ]]/1000</f>
        <v>10.267594749446841</v>
      </c>
    </row>
    <row r="561" spans="1:3" x14ac:dyDescent="0.25">
      <c r="A561" s="9" t="s">
        <v>416</v>
      </c>
      <c r="B561" s="12">
        <v>30966.341595968905</v>
      </c>
      <c r="C561">
        <f>SAFADModel_final_000024[[#This Row],[Whole Building:Facility Total Electric Demand Power '[W'](Hourly) ]]/1000</f>
        <v>30.966341595968906</v>
      </c>
    </row>
    <row r="562" spans="1:3" x14ac:dyDescent="0.25">
      <c r="A562" s="9" t="s">
        <v>417</v>
      </c>
      <c r="B562" s="12">
        <v>120966.64019888848</v>
      </c>
      <c r="C562">
        <f>SAFADModel_final_000024[[#This Row],[Whole Building:Facility Total Electric Demand Power '[W'](Hourly) ]]/1000</f>
        <v>120.96664019888847</v>
      </c>
    </row>
    <row r="563" spans="1:3" x14ac:dyDescent="0.25">
      <c r="A563" s="9" t="s">
        <v>418</v>
      </c>
      <c r="B563" s="12">
        <v>172218.1344823954</v>
      </c>
      <c r="C563">
        <f>SAFADModel_final_000024[[#This Row],[Whole Building:Facility Total Electric Demand Power '[W'](Hourly) ]]/1000</f>
        <v>172.21813448239539</v>
      </c>
    </row>
    <row r="564" spans="1:3" x14ac:dyDescent="0.25">
      <c r="A564" s="9" t="s">
        <v>419</v>
      </c>
      <c r="B564" s="12">
        <v>200863.2436238534</v>
      </c>
      <c r="C564">
        <f>SAFADModel_final_000024[[#This Row],[Whole Building:Facility Total Electric Demand Power '[W'](Hourly) ]]/1000</f>
        <v>200.86324362385341</v>
      </c>
    </row>
    <row r="565" spans="1:3" x14ac:dyDescent="0.25">
      <c r="A565" s="9" t="s">
        <v>420</v>
      </c>
      <c r="B565" s="12">
        <v>233421.52923228944</v>
      </c>
      <c r="C565">
        <f>SAFADModel_final_000024[[#This Row],[Whole Building:Facility Total Electric Demand Power '[W'](Hourly) ]]/1000</f>
        <v>233.42152923228943</v>
      </c>
    </row>
    <row r="566" spans="1:3" x14ac:dyDescent="0.25">
      <c r="A566" s="9" t="s">
        <v>421</v>
      </c>
      <c r="B566" s="12">
        <v>233537.52889206586</v>
      </c>
      <c r="C566">
        <f>SAFADModel_final_000024[[#This Row],[Whole Building:Facility Total Electric Demand Power '[W'](Hourly) ]]/1000</f>
        <v>233.53752889206586</v>
      </c>
    </row>
    <row r="567" spans="1:3" x14ac:dyDescent="0.25">
      <c r="A567" s="9" t="s">
        <v>422</v>
      </c>
      <c r="B567" s="12">
        <v>223935.70337563349</v>
      </c>
      <c r="C567">
        <f>SAFADModel_final_000024[[#This Row],[Whole Building:Facility Total Electric Demand Power '[W'](Hourly) ]]/1000</f>
        <v>223.93570337563349</v>
      </c>
    </row>
    <row r="568" spans="1:3" x14ac:dyDescent="0.25">
      <c r="A568" s="9" t="s">
        <v>423</v>
      </c>
      <c r="B568" s="12">
        <v>230621.3807222546</v>
      </c>
      <c r="C568">
        <f>SAFADModel_final_000024[[#This Row],[Whole Building:Facility Total Electric Demand Power '[W'](Hourly) ]]/1000</f>
        <v>230.6213807222546</v>
      </c>
    </row>
    <row r="569" spans="1:3" x14ac:dyDescent="0.25">
      <c r="A569" s="9" t="s">
        <v>424</v>
      </c>
      <c r="B569" s="12">
        <v>208042.68998947545</v>
      </c>
      <c r="C569">
        <f>SAFADModel_final_000024[[#This Row],[Whole Building:Facility Total Electric Demand Power '[W'](Hourly) ]]/1000</f>
        <v>208.04268998947543</v>
      </c>
    </row>
    <row r="570" spans="1:3" x14ac:dyDescent="0.25">
      <c r="A570" s="9" t="s">
        <v>425</v>
      </c>
      <c r="B570" s="12">
        <v>126922.43482516403</v>
      </c>
      <c r="C570">
        <f>SAFADModel_final_000024[[#This Row],[Whole Building:Facility Total Electric Demand Power '[W'](Hourly) ]]/1000</f>
        <v>126.92243482516403</v>
      </c>
    </row>
    <row r="571" spans="1:3" x14ac:dyDescent="0.25">
      <c r="A571" s="9" t="s">
        <v>426</v>
      </c>
      <c r="B571" s="12">
        <v>63906.390302425141</v>
      </c>
      <c r="C571">
        <f>SAFADModel_final_000024[[#This Row],[Whole Building:Facility Total Electric Demand Power '[W'](Hourly) ]]/1000</f>
        <v>63.906390302425145</v>
      </c>
    </row>
    <row r="572" spans="1:3" x14ac:dyDescent="0.25">
      <c r="A572" s="9" t="s">
        <v>427</v>
      </c>
      <c r="B572" s="12">
        <v>28616.776677640748</v>
      </c>
      <c r="C572">
        <f>SAFADModel_final_000024[[#This Row],[Whole Building:Facility Total Electric Demand Power '[W'](Hourly) ]]/1000</f>
        <v>28.616776677640747</v>
      </c>
    </row>
    <row r="573" spans="1:3" x14ac:dyDescent="0.25">
      <c r="A573" s="9" t="s">
        <v>428</v>
      </c>
      <c r="B573" s="12">
        <v>11190.632021037447</v>
      </c>
      <c r="C573">
        <f>SAFADModel_final_000024[[#This Row],[Whole Building:Facility Total Electric Demand Power '[W'](Hourly) ]]/1000</f>
        <v>11.190632021037446</v>
      </c>
    </row>
    <row r="574" spans="1:3" x14ac:dyDescent="0.25">
      <c r="A574" s="9" t="s">
        <v>429</v>
      </c>
      <c r="B574" s="12">
        <v>10756.975316857703</v>
      </c>
      <c r="C574">
        <f>SAFADModel_final_000024[[#This Row],[Whole Building:Facility Total Electric Demand Power '[W'](Hourly) ]]/1000</f>
        <v>10.756975316857703</v>
      </c>
    </row>
    <row r="575" spans="1:3" x14ac:dyDescent="0.25">
      <c r="A575" s="9" t="s">
        <v>430</v>
      </c>
      <c r="B575" s="12">
        <v>10324.755531981382</v>
      </c>
      <c r="C575">
        <f>SAFADModel_final_000024[[#This Row],[Whole Building:Facility Total Electric Demand Power '[W'](Hourly) ]]/1000</f>
        <v>10.324755531981381</v>
      </c>
    </row>
    <row r="576" spans="1:3" x14ac:dyDescent="0.25">
      <c r="A576" s="9" t="s">
        <v>431</v>
      </c>
      <c r="B576" s="12">
        <v>10305.859810789038</v>
      </c>
      <c r="C576">
        <f>SAFADModel_final_000024[[#This Row],[Whole Building:Facility Total Electric Demand Power '[W'](Hourly) ]]/1000</f>
        <v>10.305859810789038</v>
      </c>
    </row>
    <row r="577" spans="1:3" x14ac:dyDescent="0.25">
      <c r="A577" s="9" t="s">
        <v>432</v>
      </c>
      <c r="B577" s="12">
        <v>10287.856188167323</v>
      </c>
      <c r="C577">
        <f>SAFADModel_final_000024[[#This Row],[Whole Building:Facility Total Electric Demand Power '[W'](Hourly) ]]/1000</f>
        <v>10.287856188167323</v>
      </c>
    </row>
    <row r="578" spans="1:3" x14ac:dyDescent="0.25">
      <c r="A578" s="9" t="s">
        <v>433</v>
      </c>
      <c r="B578" s="12">
        <v>10269.784665675623</v>
      </c>
      <c r="C578">
        <f>SAFADModel_final_000024[[#This Row],[Whole Building:Facility Total Electric Demand Power '[W'](Hourly) ]]/1000</f>
        <v>10.269784665675623</v>
      </c>
    </row>
    <row r="579" spans="1:3" x14ac:dyDescent="0.25">
      <c r="A579" s="9" t="s">
        <v>434</v>
      </c>
      <c r="B579" s="12">
        <v>10259.557042921637</v>
      </c>
      <c r="C579">
        <f>SAFADModel_final_000024[[#This Row],[Whole Building:Facility Total Electric Demand Power '[W'](Hourly) ]]/1000</f>
        <v>10.259557042921637</v>
      </c>
    </row>
    <row r="580" spans="1:3" x14ac:dyDescent="0.25">
      <c r="A580" s="9" t="s">
        <v>435</v>
      </c>
      <c r="B580" s="12">
        <v>10222.242930514529</v>
      </c>
      <c r="C580">
        <f>SAFADModel_final_000024[[#This Row],[Whole Building:Facility Total Electric Demand Power '[W'](Hourly) ]]/1000</f>
        <v>10.222242930514529</v>
      </c>
    </row>
    <row r="581" spans="1:3" x14ac:dyDescent="0.25">
      <c r="A581" s="9" t="s">
        <v>436</v>
      </c>
      <c r="B581" s="12">
        <v>10162.589289784837</v>
      </c>
      <c r="C581">
        <f>SAFADModel_final_000024[[#This Row],[Whole Building:Facility Total Electric Demand Power '[W'](Hourly) ]]/1000</f>
        <v>10.162589289784837</v>
      </c>
    </row>
    <row r="582" spans="1:3" x14ac:dyDescent="0.25">
      <c r="A582" s="9" t="s">
        <v>437</v>
      </c>
      <c r="B582" s="12">
        <v>10101.635354680933</v>
      </c>
      <c r="C582">
        <f>SAFADModel_final_000024[[#This Row],[Whole Building:Facility Total Electric Demand Power '[W'](Hourly) ]]/1000</f>
        <v>10.101635354680933</v>
      </c>
    </row>
    <row r="583" spans="1:3" x14ac:dyDescent="0.25">
      <c r="A583" s="9" t="s">
        <v>438</v>
      </c>
      <c r="B583" s="12">
        <v>10111.475869144124</v>
      </c>
      <c r="C583">
        <f>SAFADModel_final_000024[[#This Row],[Whole Building:Facility Total Electric Demand Power '[W'](Hourly) ]]/1000</f>
        <v>10.111475869144124</v>
      </c>
    </row>
    <row r="584" spans="1:3" x14ac:dyDescent="0.25">
      <c r="A584" s="9" t="s">
        <v>439</v>
      </c>
      <c r="B584" s="12">
        <v>10242.341277919748</v>
      </c>
      <c r="C584">
        <f>SAFADModel_final_000024[[#This Row],[Whole Building:Facility Total Electric Demand Power '[W'](Hourly) ]]/1000</f>
        <v>10.242341277919747</v>
      </c>
    </row>
    <row r="585" spans="1:3" x14ac:dyDescent="0.25">
      <c r="A585" s="9" t="s">
        <v>440</v>
      </c>
      <c r="B585" s="12">
        <v>28665.065261936048</v>
      </c>
      <c r="C585">
        <f>SAFADModel_final_000024[[#This Row],[Whole Building:Facility Total Electric Demand Power '[W'](Hourly) ]]/1000</f>
        <v>28.665065261936046</v>
      </c>
    </row>
    <row r="586" spans="1:3" x14ac:dyDescent="0.25">
      <c r="A586" s="9" t="s">
        <v>441</v>
      </c>
      <c r="B586" s="12">
        <v>153188.87668838535</v>
      </c>
      <c r="C586">
        <f>SAFADModel_final_000024[[#This Row],[Whole Building:Facility Total Electric Demand Power '[W'](Hourly) ]]/1000</f>
        <v>153.18887668838536</v>
      </c>
    </row>
    <row r="587" spans="1:3" x14ac:dyDescent="0.25">
      <c r="A587" s="9" t="s">
        <v>442</v>
      </c>
      <c r="B587" s="12">
        <v>198703.03821333215</v>
      </c>
      <c r="C587">
        <f>SAFADModel_final_000024[[#This Row],[Whole Building:Facility Total Electric Demand Power '[W'](Hourly) ]]/1000</f>
        <v>198.70303821333215</v>
      </c>
    </row>
    <row r="588" spans="1:3" x14ac:dyDescent="0.25">
      <c r="A588" s="9" t="s">
        <v>443</v>
      </c>
      <c r="B588" s="12">
        <v>212322.44615676845</v>
      </c>
      <c r="C588">
        <f>SAFADModel_final_000024[[#This Row],[Whole Building:Facility Total Electric Demand Power '[W'](Hourly) ]]/1000</f>
        <v>212.32244615676845</v>
      </c>
    </row>
    <row r="589" spans="1:3" x14ac:dyDescent="0.25">
      <c r="A589" s="9" t="s">
        <v>444</v>
      </c>
      <c r="B589" s="12">
        <v>211995.94036798793</v>
      </c>
      <c r="C589">
        <f>SAFADModel_final_000024[[#This Row],[Whole Building:Facility Total Electric Demand Power '[W'](Hourly) ]]/1000</f>
        <v>211.99594036798794</v>
      </c>
    </row>
    <row r="590" spans="1:3" x14ac:dyDescent="0.25">
      <c r="A590" s="9" t="s">
        <v>445</v>
      </c>
      <c r="B590" s="12">
        <v>213866.34816440858</v>
      </c>
      <c r="C590">
        <f>SAFADModel_final_000024[[#This Row],[Whole Building:Facility Total Electric Demand Power '[W'](Hourly) ]]/1000</f>
        <v>213.86634816440858</v>
      </c>
    </row>
    <row r="591" spans="1:3" x14ac:dyDescent="0.25">
      <c r="A591" s="9" t="s">
        <v>446</v>
      </c>
      <c r="B591" s="12">
        <v>230187.73523397851</v>
      </c>
      <c r="C591">
        <f>SAFADModel_final_000024[[#This Row],[Whole Building:Facility Total Electric Demand Power '[W'](Hourly) ]]/1000</f>
        <v>230.18773523397851</v>
      </c>
    </row>
    <row r="592" spans="1:3" x14ac:dyDescent="0.25">
      <c r="A592" s="9" t="s">
        <v>447</v>
      </c>
      <c r="B592" s="12">
        <v>241032.13272773393</v>
      </c>
      <c r="C592">
        <f>SAFADModel_final_000024[[#This Row],[Whole Building:Facility Total Electric Demand Power '[W'](Hourly) ]]/1000</f>
        <v>241.03213272773394</v>
      </c>
    </row>
    <row r="593" spans="1:3" x14ac:dyDescent="0.25">
      <c r="A593" s="9" t="s">
        <v>448</v>
      </c>
      <c r="B593" s="12">
        <v>240409.92928346389</v>
      </c>
      <c r="C593">
        <f>SAFADModel_final_000024[[#This Row],[Whole Building:Facility Total Electric Demand Power '[W'](Hourly) ]]/1000</f>
        <v>240.4099292834639</v>
      </c>
    </row>
    <row r="594" spans="1:3" x14ac:dyDescent="0.25">
      <c r="A594" s="9" t="s">
        <v>449</v>
      </c>
      <c r="B594" s="12">
        <v>220771.81460097246</v>
      </c>
      <c r="C594">
        <f>SAFADModel_final_000024[[#This Row],[Whole Building:Facility Total Electric Demand Power '[W'](Hourly) ]]/1000</f>
        <v>220.77181460097245</v>
      </c>
    </row>
    <row r="595" spans="1:3" x14ac:dyDescent="0.25">
      <c r="A595" s="9" t="s">
        <v>450</v>
      </c>
      <c r="B595" s="12">
        <v>105325.42120276793</v>
      </c>
      <c r="C595">
        <f>SAFADModel_final_000024[[#This Row],[Whole Building:Facility Total Electric Demand Power '[W'](Hourly) ]]/1000</f>
        <v>105.32542120276793</v>
      </c>
    </row>
    <row r="596" spans="1:3" x14ac:dyDescent="0.25">
      <c r="A596" s="9" t="s">
        <v>451</v>
      </c>
      <c r="B596" s="12">
        <v>76207.377188873143</v>
      </c>
      <c r="C596">
        <f>SAFADModel_final_000024[[#This Row],[Whole Building:Facility Total Electric Demand Power '[W'](Hourly) ]]/1000</f>
        <v>76.207377188873139</v>
      </c>
    </row>
    <row r="597" spans="1:3" x14ac:dyDescent="0.25">
      <c r="A597" s="9" t="s">
        <v>452</v>
      </c>
      <c r="B597" s="12">
        <v>55327.658904317657</v>
      </c>
      <c r="C597">
        <f>SAFADModel_final_000024[[#This Row],[Whole Building:Facility Total Electric Demand Power '[W'](Hourly) ]]/1000</f>
        <v>55.327658904317659</v>
      </c>
    </row>
    <row r="598" spans="1:3" x14ac:dyDescent="0.25">
      <c r="A598" s="9" t="s">
        <v>453</v>
      </c>
      <c r="B598" s="12">
        <v>10357.756286005866</v>
      </c>
      <c r="C598">
        <f>SAFADModel_final_000024[[#This Row],[Whole Building:Facility Total Electric Demand Power '[W'](Hourly) ]]/1000</f>
        <v>10.357756286005866</v>
      </c>
    </row>
    <row r="599" spans="1:3" x14ac:dyDescent="0.25">
      <c r="A599" s="9" t="s">
        <v>454</v>
      </c>
      <c r="B599" s="12">
        <v>10342.785608182159</v>
      </c>
      <c r="C599">
        <f>SAFADModel_final_000024[[#This Row],[Whole Building:Facility Total Electric Demand Power '[W'](Hourly) ]]/1000</f>
        <v>10.34278560818216</v>
      </c>
    </row>
    <row r="600" spans="1:3" x14ac:dyDescent="0.25">
      <c r="A600" s="9" t="s">
        <v>455</v>
      </c>
      <c r="B600" s="12">
        <v>10330.935462504262</v>
      </c>
      <c r="C600">
        <f>SAFADModel_final_000024[[#This Row],[Whole Building:Facility Total Electric Demand Power '[W'](Hourly) ]]/1000</f>
        <v>10.330935462504261</v>
      </c>
    </row>
    <row r="601" spans="1:3" x14ac:dyDescent="0.25">
      <c r="A601" s="9" t="s">
        <v>456</v>
      </c>
      <c r="B601" s="12">
        <v>10316.788354507542</v>
      </c>
      <c r="C601">
        <f>SAFADModel_final_000024[[#This Row],[Whole Building:Facility Total Electric Demand Power '[W'](Hourly) ]]/1000</f>
        <v>10.316788354507542</v>
      </c>
    </row>
    <row r="602" spans="1:3" x14ac:dyDescent="0.25">
      <c r="A602" s="9" t="s">
        <v>457</v>
      </c>
      <c r="B602" s="12">
        <v>10304.536418288948</v>
      </c>
      <c r="C602">
        <f>SAFADModel_final_000024[[#This Row],[Whole Building:Facility Total Electric Demand Power '[W'](Hourly) ]]/1000</f>
        <v>10.304536418288947</v>
      </c>
    </row>
    <row r="603" spans="1:3" x14ac:dyDescent="0.25">
      <c r="A603" s="9" t="s">
        <v>458</v>
      </c>
      <c r="B603" s="12">
        <v>10287.381879639046</v>
      </c>
      <c r="C603">
        <f>SAFADModel_final_000024[[#This Row],[Whole Building:Facility Total Electric Demand Power '[W'](Hourly) ]]/1000</f>
        <v>10.287381879639046</v>
      </c>
    </row>
    <row r="604" spans="1:3" x14ac:dyDescent="0.25">
      <c r="A604" s="9" t="s">
        <v>459</v>
      </c>
      <c r="B604" s="12">
        <v>10255.462835871045</v>
      </c>
      <c r="C604">
        <f>SAFADModel_final_000024[[#This Row],[Whole Building:Facility Total Electric Demand Power '[W'](Hourly) ]]/1000</f>
        <v>10.255462835871045</v>
      </c>
    </row>
    <row r="605" spans="1:3" x14ac:dyDescent="0.25">
      <c r="A605" s="9" t="s">
        <v>460</v>
      </c>
      <c r="B605" s="12">
        <v>10213.535924601716</v>
      </c>
      <c r="C605">
        <f>SAFADModel_final_000024[[#This Row],[Whole Building:Facility Total Electric Demand Power '[W'](Hourly) ]]/1000</f>
        <v>10.213535924601716</v>
      </c>
    </row>
    <row r="606" spans="1:3" x14ac:dyDescent="0.25">
      <c r="A606" s="9" t="s">
        <v>461</v>
      </c>
      <c r="B606" s="12">
        <v>10180.376608601793</v>
      </c>
      <c r="C606">
        <f>SAFADModel_final_000024[[#This Row],[Whole Building:Facility Total Electric Demand Power '[W'](Hourly) ]]/1000</f>
        <v>10.180376608601794</v>
      </c>
    </row>
    <row r="607" spans="1:3" x14ac:dyDescent="0.25">
      <c r="A607" s="9" t="s">
        <v>462</v>
      </c>
      <c r="B607" s="12">
        <v>10178.8563450987</v>
      </c>
      <c r="C607">
        <f>SAFADModel_final_000024[[#This Row],[Whole Building:Facility Total Electric Demand Power '[W'](Hourly) ]]/1000</f>
        <v>10.1788563450987</v>
      </c>
    </row>
    <row r="608" spans="1:3" x14ac:dyDescent="0.25">
      <c r="A608" s="9" t="s">
        <v>463</v>
      </c>
      <c r="B608" s="12">
        <v>10240.957701323228</v>
      </c>
      <c r="C608">
        <f>SAFADModel_final_000024[[#This Row],[Whole Building:Facility Total Electric Demand Power '[W'](Hourly) ]]/1000</f>
        <v>10.240957701323229</v>
      </c>
    </row>
    <row r="609" spans="1:3" x14ac:dyDescent="0.25">
      <c r="A609" s="9" t="s">
        <v>464</v>
      </c>
      <c r="B609" s="12">
        <v>35114.819746529007</v>
      </c>
      <c r="C609">
        <f>SAFADModel_final_000024[[#This Row],[Whole Building:Facility Total Electric Demand Power '[W'](Hourly) ]]/1000</f>
        <v>35.114819746529008</v>
      </c>
    </row>
    <row r="610" spans="1:3" x14ac:dyDescent="0.25">
      <c r="A610" s="9" t="s">
        <v>465</v>
      </c>
      <c r="B610" s="12">
        <v>129632.39041384282</v>
      </c>
      <c r="C610">
        <f>SAFADModel_final_000024[[#This Row],[Whole Building:Facility Total Electric Demand Power '[W'](Hourly) ]]/1000</f>
        <v>129.63239041384281</v>
      </c>
    </row>
    <row r="611" spans="1:3" x14ac:dyDescent="0.25">
      <c r="A611" s="9" t="s">
        <v>466</v>
      </c>
      <c r="B611" s="12">
        <v>195390.37822485043</v>
      </c>
      <c r="C611">
        <f>SAFADModel_final_000024[[#This Row],[Whole Building:Facility Total Electric Demand Power '[W'](Hourly) ]]/1000</f>
        <v>195.39037822485042</v>
      </c>
    </row>
    <row r="612" spans="1:3" x14ac:dyDescent="0.25">
      <c r="A612" s="9" t="s">
        <v>467</v>
      </c>
      <c r="B612" s="12">
        <v>200838.24217165381</v>
      </c>
      <c r="C612">
        <f>SAFADModel_final_000024[[#This Row],[Whole Building:Facility Total Electric Demand Power '[W'](Hourly) ]]/1000</f>
        <v>200.8382421716538</v>
      </c>
    </row>
    <row r="613" spans="1:3" x14ac:dyDescent="0.25">
      <c r="A613" s="9" t="s">
        <v>468</v>
      </c>
      <c r="B613" s="12">
        <v>207398.41083796846</v>
      </c>
      <c r="C613">
        <f>SAFADModel_final_000024[[#This Row],[Whole Building:Facility Total Electric Demand Power '[W'](Hourly) ]]/1000</f>
        <v>207.39841083796847</v>
      </c>
    </row>
    <row r="614" spans="1:3" x14ac:dyDescent="0.25">
      <c r="A614" s="9" t="s">
        <v>469</v>
      </c>
      <c r="B614" s="12">
        <v>215901.20845841811</v>
      </c>
      <c r="C614">
        <f>SAFADModel_final_000024[[#This Row],[Whole Building:Facility Total Electric Demand Power '[W'](Hourly) ]]/1000</f>
        <v>215.90120845841813</v>
      </c>
    </row>
    <row r="615" spans="1:3" x14ac:dyDescent="0.25">
      <c r="A615" s="9" t="s">
        <v>470</v>
      </c>
      <c r="B615" s="12">
        <v>221809.84409467326</v>
      </c>
      <c r="C615">
        <f>SAFADModel_final_000024[[#This Row],[Whole Building:Facility Total Electric Demand Power '[W'](Hourly) ]]/1000</f>
        <v>221.80984409467325</v>
      </c>
    </row>
    <row r="616" spans="1:3" x14ac:dyDescent="0.25">
      <c r="A616" s="9" t="s">
        <v>471</v>
      </c>
      <c r="B616" s="12">
        <v>218582.53473294876</v>
      </c>
      <c r="C616">
        <f>SAFADModel_final_000024[[#This Row],[Whole Building:Facility Total Electric Demand Power '[W'](Hourly) ]]/1000</f>
        <v>218.58253473294874</v>
      </c>
    </row>
    <row r="617" spans="1:3" x14ac:dyDescent="0.25">
      <c r="A617" s="9" t="s">
        <v>472</v>
      </c>
      <c r="B617" s="12">
        <v>192889.06106586265</v>
      </c>
      <c r="C617">
        <f>SAFADModel_final_000024[[#This Row],[Whole Building:Facility Total Electric Demand Power '[W'](Hourly) ]]/1000</f>
        <v>192.88906106586265</v>
      </c>
    </row>
    <row r="618" spans="1:3" x14ac:dyDescent="0.25">
      <c r="A618" s="9" t="s">
        <v>473</v>
      </c>
      <c r="B618" s="12">
        <v>168897.20756001238</v>
      </c>
      <c r="C618">
        <f>SAFADModel_final_000024[[#This Row],[Whole Building:Facility Total Electric Demand Power '[W'](Hourly) ]]/1000</f>
        <v>168.89720756001239</v>
      </c>
    </row>
    <row r="619" spans="1:3" x14ac:dyDescent="0.25">
      <c r="A619" s="9" t="s">
        <v>474</v>
      </c>
      <c r="B619" s="12">
        <v>66590.128233666983</v>
      </c>
      <c r="C619">
        <f>SAFADModel_final_000024[[#This Row],[Whole Building:Facility Total Electric Demand Power '[W'](Hourly) ]]/1000</f>
        <v>66.590128233666988</v>
      </c>
    </row>
    <row r="620" spans="1:3" x14ac:dyDescent="0.25">
      <c r="A620" s="9" t="s">
        <v>475</v>
      </c>
      <c r="B620" s="12">
        <v>35082.556592563044</v>
      </c>
      <c r="C620">
        <f>SAFADModel_final_000024[[#This Row],[Whole Building:Facility Total Electric Demand Power '[W'](Hourly) ]]/1000</f>
        <v>35.082556592563044</v>
      </c>
    </row>
    <row r="621" spans="1:3" x14ac:dyDescent="0.25">
      <c r="A621" s="9" t="s">
        <v>476</v>
      </c>
      <c r="B621" s="12">
        <v>21896.604295319277</v>
      </c>
      <c r="C621">
        <f>SAFADModel_final_000024[[#This Row],[Whole Building:Facility Total Electric Demand Power '[W'](Hourly) ]]/1000</f>
        <v>21.896604295319278</v>
      </c>
    </row>
    <row r="622" spans="1:3" x14ac:dyDescent="0.25">
      <c r="A622" s="9" t="s">
        <v>477</v>
      </c>
      <c r="B622" s="12">
        <v>16074.356723870849</v>
      </c>
      <c r="C622">
        <f>SAFADModel_final_000024[[#This Row],[Whole Building:Facility Total Electric Demand Power '[W'](Hourly) ]]/1000</f>
        <v>16.074356723870849</v>
      </c>
    </row>
    <row r="623" spans="1:3" x14ac:dyDescent="0.25">
      <c r="A623" s="9" t="s">
        <v>478</v>
      </c>
      <c r="B623" s="12">
        <v>10310.89876115607</v>
      </c>
      <c r="C623">
        <f>SAFADModel_final_000024[[#This Row],[Whole Building:Facility Total Electric Demand Power '[W'](Hourly) ]]/1000</f>
        <v>10.31089876115607</v>
      </c>
    </row>
    <row r="624" spans="1:3" x14ac:dyDescent="0.25">
      <c r="A624" s="9" t="s">
        <v>479</v>
      </c>
      <c r="B624" s="12">
        <v>10331.68306542822</v>
      </c>
      <c r="C624">
        <f>SAFADModel_final_000024[[#This Row],[Whole Building:Facility Total Electric Demand Power '[W'](Hourly) ]]/1000</f>
        <v>10.331683065428221</v>
      </c>
    </row>
    <row r="625" spans="1:3" x14ac:dyDescent="0.25">
      <c r="A625" s="9" t="s">
        <v>480</v>
      </c>
      <c r="B625" s="12">
        <v>10325.584817063413</v>
      </c>
      <c r="C625">
        <f>SAFADModel_final_000024[[#This Row],[Whole Building:Facility Total Electric Demand Power '[W'](Hourly) ]]/1000</f>
        <v>10.325584817063413</v>
      </c>
    </row>
    <row r="626" spans="1:3" x14ac:dyDescent="0.25">
      <c r="A626" s="9" t="s">
        <v>677</v>
      </c>
      <c r="B626" s="12">
        <v>10318.91826873637</v>
      </c>
      <c r="C626">
        <f>SAFADModel_final_000024[[#This Row],[Whole Building:Facility Total Electric Demand Power '[W'](Hourly) ]]/1000</f>
        <v>10.31891826873637</v>
      </c>
    </row>
    <row r="627" spans="1:3" x14ac:dyDescent="0.25">
      <c r="A627" s="9" t="s">
        <v>678</v>
      </c>
      <c r="B627" s="12">
        <v>10308.974101619357</v>
      </c>
      <c r="C627">
        <f>SAFADModel_final_000024[[#This Row],[Whole Building:Facility Total Electric Demand Power '[W'](Hourly) ]]/1000</f>
        <v>10.308974101619357</v>
      </c>
    </row>
    <row r="628" spans="1:3" x14ac:dyDescent="0.25">
      <c r="A628" s="9" t="s">
        <v>679</v>
      </c>
      <c r="B628" s="12">
        <v>10282.796862808424</v>
      </c>
      <c r="C628">
        <f>SAFADModel_final_000024[[#This Row],[Whole Building:Facility Total Electric Demand Power '[W'](Hourly) ]]/1000</f>
        <v>10.282796862808423</v>
      </c>
    </row>
    <row r="629" spans="1:3" x14ac:dyDescent="0.25">
      <c r="A629" s="9" t="s">
        <v>680</v>
      </c>
      <c r="B629" s="12">
        <v>10239.882205445254</v>
      </c>
      <c r="C629">
        <f>SAFADModel_final_000024[[#This Row],[Whole Building:Facility Total Electric Demand Power '[W'](Hourly) ]]/1000</f>
        <v>10.239882205445253</v>
      </c>
    </row>
    <row r="630" spans="1:3" x14ac:dyDescent="0.25">
      <c r="A630" s="9" t="s">
        <v>681</v>
      </c>
      <c r="B630" s="12">
        <v>10178.260118367085</v>
      </c>
      <c r="C630">
        <f>SAFADModel_final_000024[[#This Row],[Whole Building:Facility Total Electric Demand Power '[W'](Hourly) ]]/1000</f>
        <v>10.178260118367085</v>
      </c>
    </row>
    <row r="631" spans="1:3" x14ac:dyDescent="0.25">
      <c r="A631" s="9" t="s">
        <v>682</v>
      </c>
      <c r="B631" s="12">
        <v>10142.148105280145</v>
      </c>
      <c r="C631">
        <f>SAFADModel_final_000024[[#This Row],[Whole Building:Facility Total Electric Demand Power '[W'](Hourly) ]]/1000</f>
        <v>10.142148105280144</v>
      </c>
    </row>
    <row r="632" spans="1:3" x14ac:dyDescent="0.25">
      <c r="A632" s="9" t="s">
        <v>683</v>
      </c>
      <c r="B632" s="12">
        <v>10189.004639027706</v>
      </c>
      <c r="C632">
        <f>SAFADModel_final_000024[[#This Row],[Whole Building:Facility Total Electric Demand Power '[W'](Hourly) ]]/1000</f>
        <v>10.189004639027706</v>
      </c>
    </row>
    <row r="633" spans="1:3" x14ac:dyDescent="0.25">
      <c r="A633" s="9" t="s">
        <v>684</v>
      </c>
      <c r="B633" s="12">
        <v>10275.792988288864</v>
      </c>
      <c r="C633">
        <f>SAFADModel_final_000024[[#This Row],[Whole Building:Facility Total Electric Demand Power '[W'](Hourly) ]]/1000</f>
        <v>10.275792988288863</v>
      </c>
    </row>
    <row r="634" spans="1:3" x14ac:dyDescent="0.25">
      <c r="A634" s="9" t="s">
        <v>685</v>
      </c>
      <c r="B634" s="12">
        <v>56784.793640889802</v>
      </c>
      <c r="C634">
        <f>SAFADModel_final_000024[[#This Row],[Whole Building:Facility Total Electric Demand Power '[W'](Hourly) ]]/1000</f>
        <v>56.784793640889802</v>
      </c>
    </row>
    <row r="635" spans="1:3" x14ac:dyDescent="0.25">
      <c r="A635" s="9" t="s">
        <v>686</v>
      </c>
      <c r="B635" s="12">
        <v>92376.628200248873</v>
      </c>
      <c r="C635">
        <f>SAFADModel_final_000024[[#This Row],[Whole Building:Facility Total Electric Demand Power '[W'](Hourly) ]]/1000</f>
        <v>92.376628200248874</v>
      </c>
    </row>
    <row r="636" spans="1:3" x14ac:dyDescent="0.25">
      <c r="A636" s="9" t="s">
        <v>687</v>
      </c>
      <c r="B636" s="12">
        <v>120354.61817977764</v>
      </c>
      <c r="C636">
        <f>SAFADModel_final_000024[[#This Row],[Whole Building:Facility Total Electric Demand Power '[W'](Hourly) ]]/1000</f>
        <v>120.35461817977763</v>
      </c>
    </row>
    <row r="637" spans="1:3" x14ac:dyDescent="0.25">
      <c r="A637" s="9" t="s">
        <v>688</v>
      </c>
      <c r="B637" s="12">
        <v>123313.87461541187</v>
      </c>
      <c r="C637">
        <f>SAFADModel_final_000024[[#This Row],[Whole Building:Facility Total Electric Demand Power '[W'](Hourly) ]]/1000</f>
        <v>123.31387461541188</v>
      </c>
    </row>
    <row r="638" spans="1:3" x14ac:dyDescent="0.25">
      <c r="A638" s="9" t="s">
        <v>689</v>
      </c>
      <c r="B638" s="12">
        <v>95535.481410772656</v>
      </c>
      <c r="C638">
        <f>SAFADModel_final_000024[[#This Row],[Whole Building:Facility Total Electric Demand Power '[W'](Hourly) ]]/1000</f>
        <v>95.535481410772661</v>
      </c>
    </row>
    <row r="639" spans="1:3" x14ac:dyDescent="0.25">
      <c r="A639" s="9" t="s">
        <v>690</v>
      </c>
      <c r="B639" s="12">
        <v>87837.317787724969</v>
      </c>
      <c r="C639">
        <f>SAFADModel_final_000024[[#This Row],[Whole Building:Facility Total Electric Demand Power '[W'](Hourly) ]]/1000</f>
        <v>87.83731778772497</v>
      </c>
    </row>
    <row r="640" spans="1:3" x14ac:dyDescent="0.25">
      <c r="A640" s="9" t="s">
        <v>691</v>
      </c>
      <c r="B640" s="12">
        <v>84712.11915637739</v>
      </c>
      <c r="C640">
        <f>SAFADModel_final_000024[[#This Row],[Whole Building:Facility Total Electric Demand Power '[W'](Hourly) ]]/1000</f>
        <v>84.712119156377383</v>
      </c>
    </row>
    <row r="641" spans="1:3" x14ac:dyDescent="0.25">
      <c r="A641" s="9" t="s">
        <v>692</v>
      </c>
      <c r="B641" s="12">
        <v>74997.933295195689</v>
      </c>
      <c r="C641">
        <f>SAFADModel_final_000024[[#This Row],[Whole Building:Facility Total Electric Demand Power '[W'](Hourly) ]]/1000</f>
        <v>74.997933295195693</v>
      </c>
    </row>
    <row r="642" spans="1:3" x14ac:dyDescent="0.25">
      <c r="A642" s="9" t="s">
        <v>693</v>
      </c>
      <c r="B642" s="12">
        <v>62057.440363865579</v>
      </c>
      <c r="C642">
        <f>SAFADModel_final_000024[[#This Row],[Whole Building:Facility Total Electric Demand Power '[W'](Hourly) ]]/1000</f>
        <v>62.057440363865581</v>
      </c>
    </row>
    <row r="643" spans="1:3" x14ac:dyDescent="0.25">
      <c r="A643" s="9" t="s">
        <v>694</v>
      </c>
      <c r="B643" s="12">
        <v>50960.409145701735</v>
      </c>
      <c r="C643">
        <f>SAFADModel_final_000024[[#This Row],[Whole Building:Facility Total Electric Demand Power '[W'](Hourly) ]]/1000</f>
        <v>50.960409145701732</v>
      </c>
    </row>
    <row r="644" spans="1:3" x14ac:dyDescent="0.25">
      <c r="A644" s="9" t="s">
        <v>695</v>
      </c>
      <c r="B644" s="12">
        <v>39227.854590121235</v>
      </c>
      <c r="C644">
        <f>SAFADModel_final_000024[[#This Row],[Whole Building:Facility Total Electric Demand Power '[W'](Hourly) ]]/1000</f>
        <v>39.227854590121233</v>
      </c>
    </row>
    <row r="645" spans="1:3" x14ac:dyDescent="0.25">
      <c r="A645" s="9" t="s">
        <v>696</v>
      </c>
      <c r="B645" s="12">
        <v>24229.350434586373</v>
      </c>
      <c r="C645">
        <f>SAFADModel_final_000024[[#This Row],[Whole Building:Facility Total Electric Demand Power '[W'](Hourly) ]]/1000</f>
        <v>24.229350434586372</v>
      </c>
    </row>
    <row r="646" spans="1:3" x14ac:dyDescent="0.25">
      <c r="A646" s="9" t="s">
        <v>697</v>
      </c>
      <c r="B646" s="12">
        <v>21984.881840223272</v>
      </c>
      <c r="C646">
        <f>SAFADModel_final_000024[[#This Row],[Whole Building:Facility Total Electric Demand Power '[W'](Hourly) ]]/1000</f>
        <v>21.98488184022327</v>
      </c>
    </row>
    <row r="647" spans="1:3" x14ac:dyDescent="0.25">
      <c r="A647" s="9" t="s">
        <v>698</v>
      </c>
      <c r="B647" s="12">
        <v>10366.423944133036</v>
      </c>
      <c r="C647">
        <f>SAFADModel_final_000024[[#This Row],[Whole Building:Facility Total Electric Demand Power '[W'](Hourly) ]]/1000</f>
        <v>10.366423944133036</v>
      </c>
    </row>
    <row r="648" spans="1:3" x14ac:dyDescent="0.25">
      <c r="A648" s="9" t="s">
        <v>699</v>
      </c>
      <c r="B648" s="12">
        <v>10369.50301696761</v>
      </c>
      <c r="C648">
        <f>SAFADModel_final_000024[[#This Row],[Whole Building:Facility Total Electric Demand Power '[W'](Hourly) ]]/1000</f>
        <v>10.369503016967609</v>
      </c>
    </row>
    <row r="649" spans="1:3" x14ac:dyDescent="0.25">
      <c r="A649" s="9" t="s">
        <v>700</v>
      </c>
      <c r="B649" s="12">
        <v>10362.521719780272</v>
      </c>
      <c r="C649">
        <f>SAFADModel_final_000024[[#This Row],[Whole Building:Facility Total Electric Demand Power '[W'](Hourly) ]]/1000</f>
        <v>10.362521719780272</v>
      </c>
    </row>
    <row r="650" spans="1:3" x14ac:dyDescent="0.25">
      <c r="A650" s="9" t="s">
        <v>701</v>
      </c>
      <c r="B650" s="12">
        <v>10347.171577957442</v>
      </c>
      <c r="C650">
        <f>SAFADModel_final_000024[[#This Row],[Whole Building:Facility Total Electric Demand Power '[W'](Hourly) ]]/1000</f>
        <v>10.347171577957443</v>
      </c>
    </row>
    <row r="651" spans="1:3" x14ac:dyDescent="0.25">
      <c r="A651" s="9" t="s">
        <v>702</v>
      </c>
      <c r="B651" s="12">
        <v>10332.383704905398</v>
      </c>
      <c r="C651">
        <f>SAFADModel_final_000024[[#This Row],[Whole Building:Facility Total Electric Demand Power '[W'](Hourly) ]]/1000</f>
        <v>10.332383704905398</v>
      </c>
    </row>
    <row r="652" spans="1:3" x14ac:dyDescent="0.25">
      <c r="A652" s="9" t="s">
        <v>703</v>
      </c>
      <c r="B652" s="12">
        <v>10320.871234978114</v>
      </c>
      <c r="C652">
        <f>SAFADModel_final_000024[[#This Row],[Whole Building:Facility Total Electric Demand Power '[W'](Hourly) ]]/1000</f>
        <v>10.320871234978114</v>
      </c>
    </row>
    <row r="653" spans="1:3" x14ac:dyDescent="0.25">
      <c r="A653" s="9" t="s">
        <v>704</v>
      </c>
      <c r="B653" s="12">
        <v>10307.541947031292</v>
      </c>
      <c r="C653">
        <f>SAFADModel_final_000024[[#This Row],[Whole Building:Facility Total Electric Demand Power '[W'](Hourly) ]]/1000</f>
        <v>10.307541947031291</v>
      </c>
    </row>
    <row r="654" spans="1:3" x14ac:dyDescent="0.25">
      <c r="A654" s="9" t="s">
        <v>705</v>
      </c>
      <c r="B654" s="12">
        <v>10288.787198275833</v>
      </c>
      <c r="C654">
        <f>SAFADModel_final_000024[[#This Row],[Whole Building:Facility Total Electric Demand Power '[W'](Hourly) ]]/1000</f>
        <v>10.288787198275834</v>
      </c>
    </row>
    <row r="655" spans="1:3" x14ac:dyDescent="0.25">
      <c r="A655" s="9" t="s">
        <v>706</v>
      </c>
      <c r="B655" s="12">
        <v>10304.36562066453</v>
      </c>
      <c r="C655">
        <f>SAFADModel_final_000024[[#This Row],[Whole Building:Facility Total Electric Demand Power '[W'](Hourly) ]]/1000</f>
        <v>10.30436562066453</v>
      </c>
    </row>
    <row r="656" spans="1:3" x14ac:dyDescent="0.25">
      <c r="A656" s="9" t="s">
        <v>707</v>
      </c>
      <c r="B656" s="12">
        <v>10364.305278028494</v>
      </c>
      <c r="C656">
        <f>SAFADModel_final_000024[[#This Row],[Whole Building:Facility Total Electric Demand Power '[W'](Hourly) ]]/1000</f>
        <v>10.364305278028494</v>
      </c>
    </row>
    <row r="657" spans="1:3" x14ac:dyDescent="0.25">
      <c r="A657" s="9" t="s">
        <v>708</v>
      </c>
      <c r="B657" s="12">
        <v>10417.848804842108</v>
      </c>
      <c r="C657">
        <f>SAFADModel_final_000024[[#This Row],[Whole Building:Facility Total Electric Demand Power '[W'](Hourly) ]]/1000</f>
        <v>10.417848804842107</v>
      </c>
    </row>
    <row r="658" spans="1:3" x14ac:dyDescent="0.25">
      <c r="A658" s="9" t="s">
        <v>709</v>
      </c>
      <c r="B658" s="12">
        <v>10457.809375105522</v>
      </c>
      <c r="C658">
        <f>SAFADModel_final_000024[[#This Row],[Whole Building:Facility Total Electric Demand Power '[W'](Hourly) ]]/1000</f>
        <v>10.457809375105523</v>
      </c>
    </row>
    <row r="659" spans="1:3" x14ac:dyDescent="0.25">
      <c r="A659" s="9" t="s">
        <v>710</v>
      </c>
      <c r="B659" s="12">
        <v>10485.781216767815</v>
      </c>
      <c r="C659">
        <f>SAFADModel_final_000024[[#This Row],[Whole Building:Facility Total Electric Demand Power '[W'](Hourly) ]]/1000</f>
        <v>10.485781216767815</v>
      </c>
    </row>
    <row r="660" spans="1:3" x14ac:dyDescent="0.25">
      <c r="A660" s="9" t="s">
        <v>711</v>
      </c>
      <c r="B660" s="12">
        <v>10508.187664169096</v>
      </c>
      <c r="C660">
        <f>SAFADModel_final_000024[[#This Row],[Whole Building:Facility Total Electric Demand Power '[W'](Hourly) ]]/1000</f>
        <v>10.508187664169096</v>
      </c>
    </row>
    <row r="661" spans="1:3" x14ac:dyDescent="0.25">
      <c r="A661" s="9" t="s">
        <v>712</v>
      </c>
      <c r="B661" s="12">
        <v>10532.428963056578</v>
      </c>
      <c r="C661">
        <f>SAFADModel_final_000024[[#This Row],[Whole Building:Facility Total Electric Demand Power '[W'](Hourly) ]]/1000</f>
        <v>10.532428963056578</v>
      </c>
    </row>
    <row r="662" spans="1:3" x14ac:dyDescent="0.25">
      <c r="A662" s="9" t="s">
        <v>713</v>
      </c>
      <c r="B662" s="12">
        <v>10556.178964396051</v>
      </c>
      <c r="C662">
        <f>SAFADModel_final_000024[[#This Row],[Whole Building:Facility Total Electric Demand Power '[W'](Hourly) ]]/1000</f>
        <v>10.55617896439605</v>
      </c>
    </row>
    <row r="663" spans="1:3" x14ac:dyDescent="0.25">
      <c r="A663" s="9" t="s">
        <v>714</v>
      </c>
      <c r="B663" s="12">
        <v>10568.408105351844</v>
      </c>
      <c r="C663">
        <f>SAFADModel_final_000024[[#This Row],[Whole Building:Facility Total Electric Demand Power '[W'](Hourly) ]]/1000</f>
        <v>10.568408105351844</v>
      </c>
    </row>
    <row r="664" spans="1:3" x14ac:dyDescent="0.25">
      <c r="A664" s="9" t="s">
        <v>715</v>
      </c>
      <c r="B664" s="12">
        <v>10551.516016870575</v>
      </c>
      <c r="C664">
        <f>SAFADModel_final_000024[[#This Row],[Whole Building:Facility Total Electric Demand Power '[W'](Hourly) ]]/1000</f>
        <v>10.551516016870575</v>
      </c>
    </row>
    <row r="665" spans="1:3" x14ac:dyDescent="0.25">
      <c r="A665" s="9" t="s">
        <v>716</v>
      </c>
      <c r="B665" s="12">
        <v>10521.027486632827</v>
      </c>
      <c r="C665">
        <f>SAFADModel_final_000024[[#This Row],[Whole Building:Facility Total Electric Demand Power '[W'](Hourly) ]]/1000</f>
        <v>10.521027486632827</v>
      </c>
    </row>
    <row r="666" spans="1:3" x14ac:dyDescent="0.25">
      <c r="A666" s="9" t="s">
        <v>717</v>
      </c>
      <c r="B666" s="12">
        <v>10489.669906735691</v>
      </c>
      <c r="C666">
        <f>SAFADModel_final_000024[[#This Row],[Whole Building:Facility Total Electric Demand Power '[W'](Hourly) ]]/1000</f>
        <v>10.489669906735692</v>
      </c>
    </row>
    <row r="667" spans="1:3" x14ac:dyDescent="0.25">
      <c r="A667" s="9" t="s">
        <v>718</v>
      </c>
      <c r="B667" s="12">
        <v>10458.288319582825</v>
      </c>
      <c r="C667">
        <f>SAFADModel_final_000024[[#This Row],[Whole Building:Facility Total Electric Demand Power '[W'](Hourly) ]]/1000</f>
        <v>10.458288319582826</v>
      </c>
    </row>
    <row r="668" spans="1:3" x14ac:dyDescent="0.25">
      <c r="A668" s="9" t="s">
        <v>719</v>
      </c>
      <c r="B668" s="12">
        <v>10422.547341457708</v>
      </c>
      <c r="C668">
        <f>SAFADModel_final_000024[[#This Row],[Whole Building:Facility Total Electric Demand Power '[W'](Hourly) ]]/1000</f>
        <v>10.422547341457708</v>
      </c>
    </row>
    <row r="669" spans="1:3" x14ac:dyDescent="0.25">
      <c r="A669" s="9" t="s">
        <v>720</v>
      </c>
      <c r="B669" s="12">
        <v>10375.645618235785</v>
      </c>
      <c r="C669">
        <f>SAFADModel_final_000024[[#This Row],[Whole Building:Facility Total Electric Demand Power '[W'](Hourly) ]]/1000</f>
        <v>10.375645618235785</v>
      </c>
    </row>
    <row r="670" spans="1:3" x14ac:dyDescent="0.25">
      <c r="A670" s="9" t="s">
        <v>721</v>
      </c>
      <c r="B670" s="12">
        <v>10344.449514094131</v>
      </c>
      <c r="C670">
        <f>SAFADModel_final_000024[[#This Row],[Whole Building:Facility Total Electric Demand Power '[W'](Hourly) ]]/1000</f>
        <v>10.34444951409413</v>
      </c>
    </row>
    <row r="671" spans="1:3" x14ac:dyDescent="0.25">
      <c r="A671" s="9" t="s">
        <v>722</v>
      </c>
      <c r="B671" s="12">
        <v>10319.015572288421</v>
      </c>
      <c r="C671">
        <f>SAFADModel_final_000024[[#This Row],[Whole Building:Facility Total Electric Demand Power '[W'](Hourly) ]]/1000</f>
        <v>10.319015572288421</v>
      </c>
    </row>
    <row r="672" spans="1:3" x14ac:dyDescent="0.25">
      <c r="A672" s="9" t="s">
        <v>723</v>
      </c>
      <c r="B672" s="12">
        <v>10293.558372873209</v>
      </c>
      <c r="C672">
        <f>SAFADModel_final_000024[[#This Row],[Whole Building:Facility Total Electric Demand Power '[W'](Hourly) ]]/1000</f>
        <v>10.293558372873209</v>
      </c>
    </row>
    <row r="673" spans="1:3" x14ac:dyDescent="0.25">
      <c r="A673" s="9" t="s">
        <v>724</v>
      </c>
      <c r="B673" s="12">
        <v>10263.472760482362</v>
      </c>
      <c r="C673">
        <f>SAFADModel_final_000024[[#This Row],[Whole Building:Facility Total Electric Demand Power '[W'](Hourly) ]]/1000</f>
        <v>10.263472760482362</v>
      </c>
    </row>
    <row r="674" spans="1:3" x14ac:dyDescent="0.25">
      <c r="A674" s="9" t="s">
        <v>481</v>
      </c>
      <c r="B674" s="12">
        <v>10220.004215452338</v>
      </c>
      <c r="C674">
        <f>SAFADModel_final_000024[[#This Row],[Whole Building:Facility Total Electric Demand Power '[W'](Hourly) ]]/1000</f>
        <v>10.220004215452338</v>
      </c>
    </row>
    <row r="675" spans="1:3" x14ac:dyDescent="0.25">
      <c r="A675" s="9" t="s">
        <v>482</v>
      </c>
      <c r="B675" s="12">
        <v>10179.61936816552</v>
      </c>
      <c r="C675">
        <f>SAFADModel_final_000024[[#This Row],[Whole Building:Facility Total Electric Demand Power '[W'](Hourly) ]]/1000</f>
        <v>10.17961936816552</v>
      </c>
    </row>
    <row r="676" spans="1:3" x14ac:dyDescent="0.25">
      <c r="A676" s="9" t="s">
        <v>483</v>
      </c>
      <c r="B676" s="12">
        <v>10144.829317920399</v>
      </c>
      <c r="C676">
        <f>SAFADModel_final_000024[[#This Row],[Whole Building:Facility Total Electric Demand Power '[W'](Hourly) ]]/1000</f>
        <v>10.144829317920399</v>
      </c>
    </row>
    <row r="677" spans="1:3" x14ac:dyDescent="0.25">
      <c r="A677" s="9" t="s">
        <v>484</v>
      </c>
      <c r="B677" s="12">
        <v>10095.374263061482</v>
      </c>
      <c r="C677">
        <f>SAFADModel_final_000024[[#This Row],[Whole Building:Facility Total Electric Demand Power '[W'](Hourly) ]]/1000</f>
        <v>10.095374263061482</v>
      </c>
    </row>
    <row r="678" spans="1:3" x14ac:dyDescent="0.25">
      <c r="A678" s="9" t="s">
        <v>485</v>
      </c>
      <c r="B678" s="12">
        <v>10037.47381527892</v>
      </c>
      <c r="C678">
        <f>SAFADModel_final_000024[[#This Row],[Whole Building:Facility Total Electric Demand Power '[W'](Hourly) ]]/1000</f>
        <v>10.03747381527892</v>
      </c>
    </row>
    <row r="679" spans="1:3" x14ac:dyDescent="0.25">
      <c r="A679" s="9" t="s">
        <v>486</v>
      </c>
      <c r="B679" s="12">
        <v>10067.331092456261</v>
      </c>
      <c r="C679">
        <f>SAFADModel_final_000024[[#This Row],[Whole Building:Facility Total Electric Demand Power '[W'](Hourly) ]]/1000</f>
        <v>10.067331092456261</v>
      </c>
    </row>
    <row r="680" spans="1:3" x14ac:dyDescent="0.25">
      <c r="A680" s="9" t="s">
        <v>487</v>
      </c>
      <c r="B680" s="12">
        <v>10221.896003163312</v>
      </c>
      <c r="C680">
        <f>SAFADModel_final_000024[[#This Row],[Whole Building:Facility Total Electric Demand Power '[W'](Hourly) ]]/1000</f>
        <v>10.221896003163312</v>
      </c>
    </row>
    <row r="681" spans="1:3" x14ac:dyDescent="0.25">
      <c r="A681" s="9" t="s">
        <v>488</v>
      </c>
      <c r="B681" s="12">
        <v>37088.918509016694</v>
      </c>
      <c r="C681">
        <f>SAFADModel_final_000024[[#This Row],[Whole Building:Facility Total Electric Demand Power '[W'](Hourly) ]]/1000</f>
        <v>37.088918509016693</v>
      </c>
    </row>
    <row r="682" spans="1:3" x14ac:dyDescent="0.25">
      <c r="A682" s="9" t="s">
        <v>489</v>
      </c>
      <c r="B682" s="12">
        <v>87875.258443648505</v>
      </c>
      <c r="C682">
        <f>SAFADModel_final_000024[[#This Row],[Whole Building:Facility Total Electric Demand Power '[W'](Hourly) ]]/1000</f>
        <v>87.875258443648505</v>
      </c>
    </row>
    <row r="683" spans="1:3" x14ac:dyDescent="0.25">
      <c r="A683" s="9" t="s">
        <v>490</v>
      </c>
      <c r="B683" s="12">
        <v>173291.8465046465</v>
      </c>
      <c r="C683">
        <f>SAFADModel_final_000024[[#This Row],[Whole Building:Facility Total Electric Demand Power '[W'](Hourly) ]]/1000</f>
        <v>173.29184650464649</v>
      </c>
    </row>
    <row r="684" spans="1:3" x14ac:dyDescent="0.25">
      <c r="A684" s="9" t="s">
        <v>491</v>
      </c>
      <c r="B684" s="12">
        <v>171234.49840061952</v>
      </c>
      <c r="C684">
        <f>SAFADModel_final_000024[[#This Row],[Whole Building:Facility Total Electric Demand Power '[W'](Hourly) ]]/1000</f>
        <v>171.23449840061951</v>
      </c>
    </row>
    <row r="685" spans="1:3" x14ac:dyDescent="0.25">
      <c r="A685" s="9" t="s">
        <v>492</v>
      </c>
      <c r="B685" s="12">
        <v>226434.28232772334</v>
      </c>
      <c r="C685">
        <f>SAFADModel_final_000024[[#This Row],[Whole Building:Facility Total Electric Demand Power '[W'](Hourly) ]]/1000</f>
        <v>226.43428232772334</v>
      </c>
    </row>
    <row r="686" spans="1:3" x14ac:dyDescent="0.25">
      <c r="A686" s="9" t="s">
        <v>493</v>
      </c>
      <c r="B686" s="12">
        <v>228000.95589288723</v>
      </c>
      <c r="C686">
        <f>SAFADModel_final_000024[[#This Row],[Whole Building:Facility Total Electric Demand Power '[W'](Hourly) ]]/1000</f>
        <v>228.00095589288722</v>
      </c>
    </row>
    <row r="687" spans="1:3" x14ac:dyDescent="0.25">
      <c r="A687" s="9" t="s">
        <v>494</v>
      </c>
      <c r="B687" s="12">
        <v>225858.37280121297</v>
      </c>
      <c r="C687">
        <f>SAFADModel_final_000024[[#This Row],[Whole Building:Facility Total Electric Demand Power '[W'](Hourly) ]]/1000</f>
        <v>225.85837280121297</v>
      </c>
    </row>
    <row r="688" spans="1:3" x14ac:dyDescent="0.25">
      <c r="A688" s="9" t="s">
        <v>495</v>
      </c>
      <c r="B688" s="12">
        <v>230718.52586707743</v>
      </c>
      <c r="C688">
        <f>SAFADModel_final_000024[[#This Row],[Whole Building:Facility Total Electric Demand Power '[W'](Hourly) ]]/1000</f>
        <v>230.71852586707743</v>
      </c>
    </row>
    <row r="689" spans="1:3" x14ac:dyDescent="0.25">
      <c r="A689" s="9" t="s">
        <v>496</v>
      </c>
      <c r="B689" s="12">
        <v>218525.22495487312</v>
      </c>
      <c r="C689">
        <f>SAFADModel_final_000024[[#This Row],[Whole Building:Facility Total Electric Demand Power '[W'](Hourly) ]]/1000</f>
        <v>218.52522495487312</v>
      </c>
    </row>
    <row r="690" spans="1:3" x14ac:dyDescent="0.25">
      <c r="A690" s="9" t="s">
        <v>497</v>
      </c>
      <c r="B690" s="12">
        <v>198534.8229605353</v>
      </c>
      <c r="C690">
        <f>SAFADModel_final_000024[[#This Row],[Whole Building:Facility Total Electric Demand Power '[W'](Hourly) ]]/1000</f>
        <v>198.53482296053531</v>
      </c>
    </row>
    <row r="691" spans="1:3" x14ac:dyDescent="0.25">
      <c r="A691" s="9" t="s">
        <v>498</v>
      </c>
      <c r="B691" s="12">
        <v>69311.898003107883</v>
      </c>
      <c r="C691">
        <f>SAFADModel_final_000024[[#This Row],[Whole Building:Facility Total Electric Demand Power '[W'](Hourly) ]]/1000</f>
        <v>69.311898003107885</v>
      </c>
    </row>
    <row r="692" spans="1:3" x14ac:dyDescent="0.25">
      <c r="A692" s="9" t="s">
        <v>499</v>
      </c>
      <c r="B692" s="12">
        <v>34418.455498153853</v>
      </c>
      <c r="C692">
        <f>SAFADModel_final_000024[[#This Row],[Whole Building:Facility Total Electric Demand Power '[W'](Hourly) ]]/1000</f>
        <v>34.418455498153854</v>
      </c>
    </row>
    <row r="693" spans="1:3" x14ac:dyDescent="0.25">
      <c r="A693" s="9" t="s">
        <v>500</v>
      </c>
      <c r="B693" s="12">
        <v>14026.547477475213</v>
      </c>
      <c r="C693">
        <f>SAFADModel_final_000024[[#This Row],[Whole Building:Facility Total Electric Demand Power '[W'](Hourly) ]]/1000</f>
        <v>14.026547477475212</v>
      </c>
    </row>
    <row r="694" spans="1:3" x14ac:dyDescent="0.25">
      <c r="A694" s="9" t="s">
        <v>501</v>
      </c>
      <c r="B694" s="12">
        <v>10775.701514249837</v>
      </c>
      <c r="C694">
        <f>SAFADModel_final_000024[[#This Row],[Whole Building:Facility Total Electric Demand Power '[W'](Hourly) ]]/1000</f>
        <v>10.775701514249837</v>
      </c>
    </row>
    <row r="695" spans="1:3" x14ac:dyDescent="0.25">
      <c r="A695" s="9" t="s">
        <v>502</v>
      </c>
      <c r="B695" s="12">
        <v>10327.637672132709</v>
      </c>
      <c r="C695">
        <f>SAFADModel_final_000024[[#This Row],[Whole Building:Facility Total Electric Demand Power '[W'](Hourly) ]]/1000</f>
        <v>10.327637672132708</v>
      </c>
    </row>
    <row r="696" spans="1:3" x14ac:dyDescent="0.25">
      <c r="A696" s="9" t="s">
        <v>503</v>
      </c>
      <c r="B696" s="12">
        <v>10290.232489749167</v>
      </c>
      <c r="C696">
        <f>SAFADModel_final_000024[[#This Row],[Whole Building:Facility Total Electric Demand Power '[W'](Hourly) ]]/1000</f>
        <v>10.290232489749167</v>
      </c>
    </row>
    <row r="697" spans="1:3" x14ac:dyDescent="0.25">
      <c r="A697" s="9" t="s">
        <v>504</v>
      </c>
      <c r="B697" s="12">
        <v>10256.738373964698</v>
      </c>
      <c r="C697">
        <f>SAFADModel_final_000024[[#This Row],[Whole Building:Facility Total Electric Demand Power '[W'](Hourly) ]]/1000</f>
        <v>10.256738373964698</v>
      </c>
    </row>
    <row r="698" spans="1:3" x14ac:dyDescent="0.25">
      <c r="A698" s="9" t="s">
        <v>505</v>
      </c>
      <c r="B698" s="12">
        <v>10227.062746591344</v>
      </c>
      <c r="C698">
        <f>SAFADModel_final_000024[[#This Row],[Whole Building:Facility Total Electric Demand Power '[W'](Hourly) ]]/1000</f>
        <v>10.227062746591344</v>
      </c>
    </row>
    <row r="699" spans="1:3" x14ac:dyDescent="0.25">
      <c r="A699" s="9" t="s">
        <v>506</v>
      </c>
      <c r="B699" s="12">
        <v>10196.768570072696</v>
      </c>
      <c r="C699">
        <f>SAFADModel_final_000024[[#This Row],[Whole Building:Facility Total Electric Demand Power '[W'](Hourly) ]]/1000</f>
        <v>10.196768570072695</v>
      </c>
    </row>
    <row r="700" spans="1:3" x14ac:dyDescent="0.25">
      <c r="A700" s="9" t="s">
        <v>507</v>
      </c>
      <c r="B700" s="12">
        <v>10162.121975219021</v>
      </c>
      <c r="C700">
        <f>SAFADModel_final_000024[[#This Row],[Whole Building:Facility Total Electric Demand Power '[W'](Hourly) ]]/1000</f>
        <v>10.162121975219021</v>
      </c>
    </row>
    <row r="701" spans="1:3" x14ac:dyDescent="0.25">
      <c r="A701" s="9" t="s">
        <v>508</v>
      </c>
      <c r="B701" s="12">
        <v>10138.16656615705</v>
      </c>
      <c r="C701">
        <f>SAFADModel_final_000024[[#This Row],[Whole Building:Facility Total Electric Demand Power '[W'](Hourly) ]]/1000</f>
        <v>10.13816656615705</v>
      </c>
    </row>
    <row r="702" spans="1:3" x14ac:dyDescent="0.25">
      <c r="A702" s="9" t="s">
        <v>509</v>
      </c>
      <c r="B702" s="12">
        <v>10111.895297579869</v>
      </c>
      <c r="C702">
        <f>SAFADModel_final_000024[[#This Row],[Whole Building:Facility Total Electric Demand Power '[W'](Hourly) ]]/1000</f>
        <v>10.111895297579869</v>
      </c>
    </row>
    <row r="703" spans="1:3" x14ac:dyDescent="0.25">
      <c r="A703" s="9" t="s">
        <v>510</v>
      </c>
      <c r="B703" s="12">
        <v>10142.105922227302</v>
      </c>
      <c r="C703">
        <f>SAFADModel_final_000024[[#This Row],[Whole Building:Facility Total Electric Demand Power '[W'](Hourly) ]]/1000</f>
        <v>10.142105922227302</v>
      </c>
    </row>
    <row r="704" spans="1:3" x14ac:dyDescent="0.25">
      <c r="A704" s="9" t="s">
        <v>511</v>
      </c>
      <c r="B704" s="12">
        <v>10243.960132964487</v>
      </c>
      <c r="C704">
        <f>SAFADModel_final_000024[[#This Row],[Whole Building:Facility Total Electric Demand Power '[W'](Hourly) ]]/1000</f>
        <v>10.243960132964487</v>
      </c>
    </row>
    <row r="705" spans="1:3" x14ac:dyDescent="0.25">
      <c r="A705" s="9" t="s">
        <v>512</v>
      </c>
      <c r="B705" s="12">
        <v>25709.041905278213</v>
      </c>
      <c r="C705">
        <f>SAFADModel_final_000024[[#This Row],[Whole Building:Facility Total Electric Demand Power '[W'](Hourly) ]]/1000</f>
        <v>25.709041905278212</v>
      </c>
    </row>
    <row r="706" spans="1:3" x14ac:dyDescent="0.25">
      <c r="A706" s="9" t="s">
        <v>513</v>
      </c>
      <c r="B706" s="12">
        <v>139688.65955226208</v>
      </c>
      <c r="C706">
        <f>SAFADModel_final_000024[[#This Row],[Whole Building:Facility Total Electric Demand Power '[W'](Hourly) ]]/1000</f>
        <v>139.68865955226207</v>
      </c>
    </row>
    <row r="707" spans="1:3" x14ac:dyDescent="0.25">
      <c r="A707" s="9" t="s">
        <v>514</v>
      </c>
      <c r="B707" s="12">
        <v>184765.34541777123</v>
      </c>
      <c r="C707">
        <f>SAFADModel_final_000024[[#This Row],[Whole Building:Facility Total Electric Demand Power '[W'](Hourly) ]]/1000</f>
        <v>184.76534541777121</v>
      </c>
    </row>
    <row r="708" spans="1:3" x14ac:dyDescent="0.25">
      <c r="A708" s="9" t="s">
        <v>515</v>
      </c>
      <c r="B708" s="12">
        <v>198659.37757552217</v>
      </c>
      <c r="C708">
        <f>SAFADModel_final_000024[[#This Row],[Whole Building:Facility Total Electric Demand Power '[W'](Hourly) ]]/1000</f>
        <v>198.65937757552217</v>
      </c>
    </row>
    <row r="709" spans="1:3" x14ac:dyDescent="0.25">
      <c r="A709" s="9" t="s">
        <v>516</v>
      </c>
      <c r="B709" s="12">
        <v>219984.88092847084</v>
      </c>
      <c r="C709">
        <f>SAFADModel_final_000024[[#This Row],[Whole Building:Facility Total Electric Demand Power '[W'](Hourly) ]]/1000</f>
        <v>219.98488092847083</v>
      </c>
    </row>
    <row r="710" spans="1:3" x14ac:dyDescent="0.25">
      <c r="A710" s="9" t="s">
        <v>517</v>
      </c>
      <c r="B710" s="12">
        <v>218054.82078280032</v>
      </c>
      <c r="C710">
        <f>SAFADModel_final_000024[[#This Row],[Whole Building:Facility Total Electric Demand Power '[W'](Hourly) ]]/1000</f>
        <v>218.05482078280033</v>
      </c>
    </row>
    <row r="711" spans="1:3" x14ac:dyDescent="0.25">
      <c r="A711" s="9" t="s">
        <v>518</v>
      </c>
      <c r="B711" s="12">
        <v>243321.98339768313</v>
      </c>
      <c r="C711">
        <f>SAFADModel_final_000024[[#This Row],[Whole Building:Facility Total Electric Demand Power '[W'](Hourly) ]]/1000</f>
        <v>243.32198339768314</v>
      </c>
    </row>
    <row r="712" spans="1:3" x14ac:dyDescent="0.25">
      <c r="A712" s="9" t="s">
        <v>519</v>
      </c>
      <c r="B712" s="12">
        <v>238048.79897651865</v>
      </c>
      <c r="C712">
        <f>SAFADModel_final_000024[[#This Row],[Whole Building:Facility Total Electric Demand Power '[W'](Hourly) ]]/1000</f>
        <v>238.04879897651864</v>
      </c>
    </row>
    <row r="713" spans="1:3" x14ac:dyDescent="0.25">
      <c r="A713" s="9" t="s">
        <v>520</v>
      </c>
      <c r="B713" s="12">
        <v>231432.45638855212</v>
      </c>
      <c r="C713">
        <f>SAFADModel_final_000024[[#This Row],[Whole Building:Facility Total Electric Demand Power '[W'](Hourly) ]]/1000</f>
        <v>231.43245638855211</v>
      </c>
    </row>
    <row r="714" spans="1:3" x14ac:dyDescent="0.25">
      <c r="A714" s="9" t="s">
        <v>521</v>
      </c>
      <c r="B714" s="12">
        <v>197693.31698320364</v>
      </c>
      <c r="C714">
        <f>SAFADModel_final_000024[[#This Row],[Whole Building:Facility Total Electric Demand Power '[W'](Hourly) ]]/1000</f>
        <v>197.69331698320363</v>
      </c>
    </row>
    <row r="715" spans="1:3" x14ac:dyDescent="0.25">
      <c r="A715" s="9" t="s">
        <v>522</v>
      </c>
      <c r="B715" s="12">
        <v>133709.04007781038</v>
      </c>
      <c r="C715">
        <f>SAFADModel_final_000024[[#This Row],[Whole Building:Facility Total Electric Demand Power '[W'](Hourly) ]]/1000</f>
        <v>133.70904007781039</v>
      </c>
    </row>
    <row r="716" spans="1:3" x14ac:dyDescent="0.25">
      <c r="A716" s="9" t="s">
        <v>523</v>
      </c>
      <c r="B716" s="12">
        <v>91639.738136508255</v>
      </c>
      <c r="C716">
        <f>SAFADModel_final_000024[[#This Row],[Whole Building:Facility Total Electric Demand Power '[W'](Hourly) ]]/1000</f>
        <v>91.639738136508257</v>
      </c>
    </row>
    <row r="717" spans="1:3" x14ac:dyDescent="0.25">
      <c r="A717" s="9" t="s">
        <v>524</v>
      </c>
      <c r="B717" s="12">
        <v>56334.504160705001</v>
      </c>
      <c r="C717">
        <f>SAFADModel_final_000024[[#This Row],[Whole Building:Facility Total Electric Demand Power '[W'](Hourly) ]]/1000</f>
        <v>56.334504160705002</v>
      </c>
    </row>
    <row r="718" spans="1:3" x14ac:dyDescent="0.25">
      <c r="A718" s="9" t="s">
        <v>525</v>
      </c>
      <c r="B718" s="12">
        <v>10389.338924885342</v>
      </c>
      <c r="C718">
        <f>SAFADModel_final_000024[[#This Row],[Whole Building:Facility Total Electric Demand Power '[W'](Hourly) ]]/1000</f>
        <v>10.389338924885342</v>
      </c>
    </row>
    <row r="719" spans="1:3" x14ac:dyDescent="0.25">
      <c r="A719" s="9" t="s">
        <v>526</v>
      </c>
      <c r="B719" s="12">
        <v>10372.206437611987</v>
      </c>
      <c r="C719">
        <f>SAFADModel_final_000024[[#This Row],[Whole Building:Facility Total Electric Demand Power '[W'](Hourly) ]]/1000</f>
        <v>10.372206437611988</v>
      </c>
    </row>
    <row r="720" spans="1:3" x14ac:dyDescent="0.25">
      <c r="A720" s="9" t="s">
        <v>527</v>
      </c>
      <c r="B720" s="12">
        <v>10343.151632269723</v>
      </c>
      <c r="C720">
        <f>SAFADModel_final_000024[[#This Row],[Whole Building:Facility Total Electric Demand Power '[W'](Hourly) ]]/1000</f>
        <v>10.343151632269722</v>
      </c>
    </row>
    <row r="721" spans="1:3" x14ac:dyDescent="0.25">
      <c r="A721" s="9" t="s">
        <v>528</v>
      </c>
      <c r="B721" s="12">
        <v>10318.534011113563</v>
      </c>
      <c r="C721">
        <f>SAFADModel_final_000024[[#This Row],[Whole Building:Facility Total Electric Demand Power '[W'](Hourly) ]]/1000</f>
        <v>10.318534011113563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94F1-BAC5-481B-A2E2-1C3BED989F2F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5978.5991162373057</v>
      </c>
      <c r="C2">
        <f>SAFADModel_final_000023__2[[#This Row],[Whole Building:Facility Total Electric Demand Power '[W'](Hourly) ]]/1000</f>
        <v>5.978599116237306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5787.0617564050508</v>
      </c>
      <c r="C3">
        <f>SAFADModel_final_000023__2[[#This Row],[Whole Building:Facility Total Electric Demand Power '[W'](Hourly) ]]/1000</f>
        <v>5.787061756405051</v>
      </c>
      <c r="D3">
        <v>28.164866556878209</v>
      </c>
      <c r="E3">
        <v>45.76328514186627</v>
      </c>
      <c r="F3">
        <v>30.386864992092502</v>
      </c>
    </row>
    <row r="4" spans="1:6" x14ac:dyDescent="0.25">
      <c r="A4" s="9" t="s">
        <v>3</v>
      </c>
      <c r="B4" s="12">
        <v>5664.9794606980968</v>
      </c>
      <c r="C4">
        <f>SAFADModel_final_000023__2[[#This Row],[Whole Building:Facility Total Electric Demand Power '[W'](Hourly) ]]/1000</f>
        <v>5.6649794606980972</v>
      </c>
    </row>
    <row r="5" spans="1:6" x14ac:dyDescent="0.25">
      <c r="A5" s="9" t="s">
        <v>4</v>
      </c>
      <c r="B5" s="12">
        <v>5538.804986320185</v>
      </c>
      <c r="C5">
        <f>SAFADModel_final_000023__2[[#This Row],[Whole Building:Facility Total Electric Demand Power '[W'](Hourly) ]]/1000</f>
        <v>5.5388049863201854</v>
      </c>
    </row>
    <row r="6" spans="1:6" x14ac:dyDescent="0.25">
      <c r="A6" s="9" t="s">
        <v>5</v>
      </c>
      <c r="B6" s="12">
        <v>5412.0755863567565</v>
      </c>
      <c r="C6">
        <f>SAFADModel_final_000023__2[[#This Row],[Whole Building:Facility Total Electric Demand Power '[W'](Hourly) ]]/1000</f>
        <v>5.4120755863567567</v>
      </c>
    </row>
    <row r="7" spans="1:6" x14ac:dyDescent="0.25">
      <c r="A7" s="9" t="s">
        <v>6</v>
      </c>
      <c r="B7" s="12">
        <v>5390.3253401803258</v>
      </c>
      <c r="C7">
        <f>SAFADModel_final_000023__2[[#This Row],[Whole Building:Facility Total Electric Demand Power '[W'](Hourly) ]]/1000</f>
        <v>5.3903253401803255</v>
      </c>
    </row>
    <row r="8" spans="1:6" x14ac:dyDescent="0.25">
      <c r="A8" s="9" t="s">
        <v>7</v>
      </c>
      <c r="B8" s="12">
        <v>5508.2406113559737</v>
      </c>
      <c r="C8">
        <f>SAFADModel_final_000023__2[[#This Row],[Whole Building:Facility Total Electric Demand Power '[W'](Hourly) ]]/1000</f>
        <v>5.5082406113559736</v>
      </c>
    </row>
    <row r="9" spans="1:6" x14ac:dyDescent="0.25">
      <c r="A9" s="9" t="s">
        <v>8</v>
      </c>
      <c r="B9" s="12">
        <v>21798.22481238352</v>
      </c>
      <c r="C9">
        <f>SAFADModel_final_000023__2[[#This Row],[Whole Building:Facility Total Electric Demand Power '[W'](Hourly) ]]/1000</f>
        <v>21.79822481238352</v>
      </c>
    </row>
    <row r="10" spans="1:6" x14ac:dyDescent="0.25">
      <c r="A10" s="9" t="s">
        <v>9</v>
      </c>
      <c r="B10" s="12">
        <v>65419.018948377554</v>
      </c>
      <c r="C10">
        <f>SAFADModel_final_000023__2[[#This Row],[Whole Building:Facility Total Electric Demand Power '[W'](Hourly) ]]/1000</f>
        <v>65.419018948377555</v>
      </c>
    </row>
    <row r="11" spans="1:6" x14ac:dyDescent="0.25">
      <c r="A11" s="9" t="s">
        <v>10</v>
      </c>
      <c r="B11" s="12">
        <v>93228.121297473728</v>
      </c>
      <c r="C11">
        <f>SAFADModel_final_000023__2[[#This Row],[Whole Building:Facility Total Electric Demand Power '[W'](Hourly) ]]/1000</f>
        <v>93.228121297473734</v>
      </c>
    </row>
    <row r="12" spans="1:6" x14ac:dyDescent="0.25">
      <c r="A12" s="9" t="s">
        <v>11</v>
      </c>
      <c r="B12" s="12">
        <v>91504.26769916607</v>
      </c>
      <c r="C12">
        <f>SAFADModel_final_000023__2[[#This Row],[Whole Building:Facility Total Electric Demand Power '[W'](Hourly) ]]/1000</f>
        <v>91.504267699166064</v>
      </c>
    </row>
    <row r="13" spans="1:6" x14ac:dyDescent="0.25">
      <c r="A13" s="9" t="s">
        <v>12</v>
      </c>
      <c r="B13" s="12">
        <v>114623.6180674091</v>
      </c>
      <c r="C13">
        <f>SAFADModel_final_000023__2[[#This Row],[Whole Building:Facility Total Electric Demand Power '[W'](Hourly) ]]/1000</f>
        <v>114.6236180674091</v>
      </c>
    </row>
    <row r="14" spans="1:6" x14ac:dyDescent="0.25">
      <c r="A14" s="9" t="s">
        <v>13</v>
      </c>
      <c r="B14" s="12">
        <v>111092.11950910529</v>
      </c>
      <c r="C14">
        <f>SAFADModel_final_000023__2[[#This Row],[Whole Building:Facility Total Electric Demand Power '[W'](Hourly) ]]/1000</f>
        <v>111.09211950910529</v>
      </c>
    </row>
    <row r="15" spans="1:6" x14ac:dyDescent="0.25">
      <c r="A15" s="9" t="s">
        <v>14</v>
      </c>
      <c r="B15" s="12">
        <v>122534.76854079671</v>
      </c>
      <c r="C15">
        <f>SAFADModel_final_000023__2[[#This Row],[Whole Building:Facility Total Electric Demand Power '[W'](Hourly) ]]/1000</f>
        <v>122.5347685407967</v>
      </c>
    </row>
    <row r="16" spans="1:6" x14ac:dyDescent="0.25">
      <c r="A16" s="9" t="s">
        <v>15</v>
      </c>
      <c r="B16" s="12">
        <v>129745.63179149754</v>
      </c>
      <c r="C16">
        <f>SAFADModel_final_000023__2[[#This Row],[Whole Building:Facility Total Electric Demand Power '[W'](Hourly) ]]/1000</f>
        <v>129.74563179149754</v>
      </c>
    </row>
    <row r="17" spans="1:3" x14ac:dyDescent="0.25">
      <c r="A17" s="9" t="s">
        <v>16</v>
      </c>
      <c r="B17" s="12">
        <v>119796.7016463399</v>
      </c>
      <c r="C17">
        <f>SAFADModel_final_000023__2[[#This Row],[Whole Building:Facility Total Electric Demand Power '[W'](Hourly) ]]/1000</f>
        <v>119.79670164633991</v>
      </c>
    </row>
    <row r="18" spans="1:3" x14ac:dyDescent="0.25">
      <c r="A18" s="9" t="s">
        <v>17</v>
      </c>
      <c r="B18" s="12">
        <v>105758.11561307013</v>
      </c>
      <c r="C18">
        <f>SAFADModel_final_000023__2[[#This Row],[Whole Building:Facility Total Electric Demand Power '[W'](Hourly) ]]/1000</f>
        <v>105.75811561307013</v>
      </c>
    </row>
    <row r="19" spans="1:3" x14ac:dyDescent="0.25">
      <c r="A19" s="9" t="s">
        <v>18</v>
      </c>
      <c r="B19" s="12">
        <v>38934.353612555358</v>
      </c>
      <c r="C19">
        <f>SAFADModel_final_000023__2[[#This Row],[Whole Building:Facility Total Electric Demand Power '[W'](Hourly) ]]/1000</f>
        <v>38.934353612555356</v>
      </c>
    </row>
    <row r="20" spans="1:3" x14ac:dyDescent="0.25">
      <c r="A20" s="9" t="s">
        <v>19</v>
      </c>
      <c r="B20" s="12">
        <v>19155.219857843007</v>
      </c>
      <c r="C20">
        <f>SAFADModel_final_000023__2[[#This Row],[Whole Building:Facility Total Electric Demand Power '[W'](Hourly) ]]/1000</f>
        <v>19.155219857843008</v>
      </c>
    </row>
    <row r="21" spans="1:3" x14ac:dyDescent="0.25">
      <c r="A21" s="9" t="s">
        <v>20</v>
      </c>
      <c r="B21" s="12">
        <v>8411.3467220651291</v>
      </c>
      <c r="C21">
        <f>SAFADModel_final_000023__2[[#This Row],[Whole Building:Facility Total Electric Demand Power '[W'](Hourly) ]]/1000</f>
        <v>8.4113467220651295</v>
      </c>
    </row>
    <row r="22" spans="1:3" x14ac:dyDescent="0.25">
      <c r="A22" s="9" t="s">
        <v>21</v>
      </c>
      <c r="B22" s="12">
        <v>6551.1714784015276</v>
      </c>
      <c r="C22">
        <f>SAFADModel_final_000023__2[[#This Row],[Whole Building:Facility Total Electric Demand Power '[W'](Hourly) ]]/1000</f>
        <v>6.5511714784015274</v>
      </c>
    </row>
    <row r="23" spans="1:3" x14ac:dyDescent="0.25">
      <c r="A23" s="9" t="s">
        <v>22</v>
      </c>
      <c r="B23" s="12">
        <v>6122.6128549133209</v>
      </c>
      <c r="C23">
        <f>SAFADModel_final_000023__2[[#This Row],[Whole Building:Facility Total Electric Demand Power '[W'](Hourly) ]]/1000</f>
        <v>6.1226128549133207</v>
      </c>
    </row>
    <row r="24" spans="1:3" x14ac:dyDescent="0.25">
      <c r="A24" s="9" t="s">
        <v>23</v>
      </c>
      <c r="B24" s="12">
        <v>6118.6204841082763</v>
      </c>
      <c r="C24">
        <f>SAFADModel_final_000023__2[[#This Row],[Whole Building:Facility Total Electric Demand Power '[W'](Hourly) ]]/1000</f>
        <v>6.1186204841082761</v>
      </c>
    </row>
    <row r="25" spans="1:3" x14ac:dyDescent="0.25">
      <c r="A25" s="9" t="s">
        <v>24</v>
      </c>
      <c r="B25" s="12">
        <v>6109.9345595232253</v>
      </c>
      <c r="C25">
        <f>SAFADModel_final_000023__2[[#This Row],[Whole Building:Facility Total Electric Demand Power '[W'](Hourly) ]]/1000</f>
        <v>6.1099345595232251</v>
      </c>
    </row>
    <row r="26" spans="1:3" x14ac:dyDescent="0.25">
      <c r="A26" s="9" t="s">
        <v>25</v>
      </c>
      <c r="B26" s="12">
        <v>6041.8131300834802</v>
      </c>
      <c r="C26">
        <f>SAFADModel_final_000023__2[[#This Row],[Whole Building:Facility Total Electric Demand Power '[W'](Hourly) ]]/1000</f>
        <v>6.0418131300834803</v>
      </c>
    </row>
    <row r="27" spans="1:3" x14ac:dyDescent="0.25">
      <c r="A27" s="9" t="s">
        <v>26</v>
      </c>
      <c r="B27" s="12">
        <v>6023.184945017837</v>
      </c>
      <c r="C27">
        <f>SAFADModel_final_000023__2[[#This Row],[Whole Building:Facility Total Electric Demand Power '[W'](Hourly) ]]/1000</f>
        <v>6.023184945017837</v>
      </c>
    </row>
    <row r="28" spans="1:3" x14ac:dyDescent="0.25">
      <c r="A28" s="9" t="s">
        <v>27</v>
      </c>
      <c r="B28" s="12">
        <v>5992.5195323420785</v>
      </c>
      <c r="C28">
        <f>SAFADModel_final_000023__2[[#This Row],[Whole Building:Facility Total Electric Demand Power '[W'](Hourly) ]]/1000</f>
        <v>5.9925195323420786</v>
      </c>
    </row>
    <row r="29" spans="1:3" x14ac:dyDescent="0.25">
      <c r="A29" s="9" t="s">
        <v>28</v>
      </c>
      <c r="B29" s="12">
        <v>5976.6316057690638</v>
      </c>
      <c r="C29">
        <f>SAFADModel_final_000023__2[[#This Row],[Whole Building:Facility Total Electric Demand Power '[W'](Hourly) ]]/1000</f>
        <v>5.9766316057690636</v>
      </c>
    </row>
    <row r="30" spans="1:3" x14ac:dyDescent="0.25">
      <c r="A30" s="9" t="s">
        <v>29</v>
      </c>
      <c r="B30" s="12">
        <v>5948.8087460224851</v>
      </c>
      <c r="C30">
        <f>SAFADModel_final_000023__2[[#This Row],[Whole Building:Facility Total Electric Demand Power '[W'](Hourly) ]]/1000</f>
        <v>5.9488087460224852</v>
      </c>
    </row>
    <row r="31" spans="1:3" x14ac:dyDescent="0.25">
      <c r="A31" s="9" t="s">
        <v>30</v>
      </c>
      <c r="B31" s="12">
        <v>5931.1833593799747</v>
      </c>
      <c r="C31">
        <f>SAFADModel_final_000023__2[[#This Row],[Whole Building:Facility Total Electric Demand Power '[W'](Hourly) ]]/1000</f>
        <v>5.9311833593799745</v>
      </c>
    </row>
    <row r="32" spans="1:3" x14ac:dyDescent="0.25">
      <c r="A32" s="9" t="s">
        <v>31</v>
      </c>
      <c r="B32" s="12">
        <v>5937.10639085398</v>
      </c>
      <c r="C32">
        <f>SAFADModel_final_000023__2[[#This Row],[Whole Building:Facility Total Electric Demand Power '[W'](Hourly) ]]/1000</f>
        <v>5.9371063908539803</v>
      </c>
    </row>
    <row r="33" spans="1:3" x14ac:dyDescent="0.25">
      <c r="A33" s="9" t="s">
        <v>32</v>
      </c>
      <c r="B33" s="12">
        <v>15049.886586664723</v>
      </c>
      <c r="C33">
        <f>SAFADModel_final_000023__2[[#This Row],[Whole Building:Facility Total Electric Demand Power '[W'](Hourly) ]]/1000</f>
        <v>15.049886586664723</v>
      </c>
    </row>
    <row r="34" spans="1:3" x14ac:dyDescent="0.25">
      <c r="A34" s="9" t="s">
        <v>33</v>
      </c>
      <c r="B34" s="12">
        <v>71336.609862944373</v>
      </c>
      <c r="C34">
        <f>SAFADModel_final_000023__2[[#This Row],[Whole Building:Facility Total Electric Demand Power '[W'](Hourly) ]]/1000</f>
        <v>71.336609862944371</v>
      </c>
    </row>
    <row r="35" spans="1:3" x14ac:dyDescent="0.25">
      <c r="A35" s="9" t="s">
        <v>34</v>
      </c>
      <c r="B35" s="12">
        <v>94844.106867120296</v>
      </c>
      <c r="C35">
        <f>SAFADModel_final_000023__2[[#This Row],[Whole Building:Facility Total Electric Demand Power '[W'](Hourly) ]]/1000</f>
        <v>94.844106867120303</v>
      </c>
    </row>
    <row r="36" spans="1:3" x14ac:dyDescent="0.25">
      <c r="A36" s="9" t="s">
        <v>35</v>
      </c>
      <c r="B36" s="12">
        <v>100066.86547213909</v>
      </c>
      <c r="C36">
        <f>SAFADModel_final_000023__2[[#This Row],[Whole Building:Facility Total Electric Demand Power '[W'](Hourly) ]]/1000</f>
        <v>100.06686547213909</v>
      </c>
    </row>
    <row r="37" spans="1:3" x14ac:dyDescent="0.25">
      <c r="A37" s="9" t="s">
        <v>36</v>
      </c>
      <c r="B37" s="12">
        <v>114452.01806239322</v>
      </c>
      <c r="C37">
        <f>SAFADModel_final_000023__2[[#This Row],[Whole Building:Facility Total Electric Demand Power '[W'](Hourly) ]]/1000</f>
        <v>114.45201806239322</v>
      </c>
    </row>
    <row r="38" spans="1:3" x14ac:dyDescent="0.25">
      <c r="A38" s="9" t="s">
        <v>37</v>
      </c>
      <c r="B38" s="12">
        <v>106130.32378435694</v>
      </c>
      <c r="C38">
        <f>SAFADModel_final_000023__2[[#This Row],[Whole Building:Facility Total Electric Demand Power '[W'](Hourly) ]]/1000</f>
        <v>106.13032378435693</v>
      </c>
    </row>
    <row r="39" spans="1:3" x14ac:dyDescent="0.25">
      <c r="A39" s="9" t="s">
        <v>38</v>
      </c>
      <c r="B39" s="12">
        <v>121949.42931775648</v>
      </c>
      <c r="C39">
        <f>SAFADModel_final_000023__2[[#This Row],[Whole Building:Facility Total Electric Demand Power '[W'](Hourly) ]]/1000</f>
        <v>121.94942931775648</v>
      </c>
    </row>
    <row r="40" spans="1:3" x14ac:dyDescent="0.25">
      <c r="A40" s="9" t="s">
        <v>39</v>
      </c>
      <c r="B40" s="12">
        <v>116383.34685031934</v>
      </c>
      <c r="C40">
        <f>SAFADModel_final_000023__2[[#This Row],[Whole Building:Facility Total Electric Demand Power '[W'](Hourly) ]]/1000</f>
        <v>116.38334685031934</v>
      </c>
    </row>
    <row r="41" spans="1:3" x14ac:dyDescent="0.25">
      <c r="A41" s="9" t="s">
        <v>40</v>
      </c>
      <c r="B41" s="12">
        <v>118451.81092284614</v>
      </c>
      <c r="C41">
        <f>SAFADModel_final_000023__2[[#This Row],[Whole Building:Facility Total Electric Demand Power '[W'](Hourly) ]]/1000</f>
        <v>118.45181092284614</v>
      </c>
    </row>
    <row r="42" spans="1:3" x14ac:dyDescent="0.25">
      <c r="A42" s="9" t="s">
        <v>41</v>
      </c>
      <c r="B42" s="12">
        <v>104418.34375719412</v>
      </c>
      <c r="C42">
        <f>SAFADModel_final_000023__2[[#This Row],[Whole Building:Facility Total Electric Demand Power '[W'](Hourly) ]]/1000</f>
        <v>104.41834375719412</v>
      </c>
    </row>
    <row r="43" spans="1:3" x14ac:dyDescent="0.25">
      <c r="A43" s="9" t="s">
        <v>42</v>
      </c>
      <c r="B43" s="12">
        <v>81538.722906500581</v>
      </c>
      <c r="C43">
        <f>SAFADModel_final_000023__2[[#This Row],[Whole Building:Facility Total Electric Demand Power '[W'](Hourly) ]]/1000</f>
        <v>81.538722906500581</v>
      </c>
    </row>
    <row r="44" spans="1:3" x14ac:dyDescent="0.25">
      <c r="A44" s="9" t="s">
        <v>43</v>
      </c>
      <c r="B44" s="12">
        <v>51008.894405562176</v>
      </c>
      <c r="C44">
        <f>SAFADModel_final_000023__2[[#This Row],[Whole Building:Facility Total Electric Demand Power '[W'](Hourly) ]]/1000</f>
        <v>51.008894405562174</v>
      </c>
    </row>
    <row r="45" spans="1:3" x14ac:dyDescent="0.25">
      <c r="A45" s="9" t="s">
        <v>44</v>
      </c>
      <c r="B45" s="12">
        <v>29678.153869154285</v>
      </c>
      <c r="C45">
        <f>SAFADModel_final_000023__2[[#This Row],[Whole Building:Facility Total Electric Demand Power '[W'](Hourly) ]]/1000</f>
        <v>29.678153869154286</v>
      </c>
    </row>
    <row r="46" spans="1:3" x14ac:dyDescent="0.25">
      <c r="A46" s="9" t="s">
        <v>45</v>
      </c>
      <c r="B46" s="12">
        <v>6399.9696906091594</v>
      </c>
      <c r="C46">
        <f>SAFADModel_final_000023__2[[#This Row],[Whole Building:Facility Total Electric Demand Power '[W'](Hourly) ]]/1000</f>
        <v>6.3999696906091597</v>
      </c>
    </row>
    <row r="47" spans="1:3" x14ac:dyDescent="0.25">
      <c r="A47" s="9" t="s">
        <v>46</v>
      </c>
      <c r="B47" s="12">
        <v>6216.422279705138</v>
      </c>
      <c r="C47">
        <f>SAFADModel_final_000023__2[[#This Row],[Whole Building:Facility Total Electric Demand Power '[W'](Hourly) ]]/1000</f>
        <v>6.2164222797051378</v>
      </c>
    </row>
    <row r="48" spans="1:3" x14ac:dyDescent="0.25">
      <c r="A48" s="9" t="s">
        <v>47</v>
      </c>
      <c r="B48" s="12">
        <v>6141.7216079624168</v>
      </c>
      <c r="C48">
        <f>SAFADModel_final_000023__2[[#This Row],[Whole Building:Facility Total Electric Demand Power '[W'](Hourly) ]]/1000</f>
        <v>6.1417216079624168</v>
      </c>
    </row>
    <row r="49" spans="1:3" x14ac:dyDescent="0.25">
      <c r="A49" s="9" t="s">
        <v>48</v>
      </c>
      <c r="B49" s="12">
        <v>6097.0674911972847</v>
      </c>
      <c r="C49">
        <f>SAFADModel_final_000023__2[[#This Row],[Whole Building:Facility Total Electric Demand Power '[W'](Hourly) ]]/1000</f>
        <v>6.0970674911972846</v>
      </c>
    </row>
    <row r="50" spans="1:3" x14ac:dyDescent="0.25">
      <c r="A50" s="9" t="s">
        <v>49</v>
      </c>
      <c r="B50" s="12">
        <v>6030.7451387783512</v>
      </c>
      <c r="C50">
        <f>SAFADModel_final_000023__2[[#This Row],[Whole Building:Facility Total Electric Demand Power '[W'](Hourly) ]]/1000</f>
        <v>6.0307451387783511</v>
      </c>
    </row>
    <row r="51" spans="1:3" x14ac:dyDescent="0.25">
      <c r="A51" s="9" t="s">
        <v>50</v>
      </c>
      <c r="B51" s="12">
        <v>5967.3638991077542</v>
      </c>
      <c r="C51">
        <f>SAFADModel_final_000023__2[[#This Row],[Whole Building:Facility Total Electric Demand Power '[W'](Hourly) ]]/1000</f>
        <v>5.9673638991077542</v>
      </c>
    </row>
    <row r="52" spans="1:3" x14ac:dyDescent="0.25">
      <c r="A52" s="9" t="s">
        <v>51</v>
      </c>
      <c r="B52" s="12">
        <v>5901.1778979022019</v>
      </c>
      <c r="C52">
        <f>SAFADModel_final_000023__2[[#This Row],[Whole Building:Facility Total Electric Demand Power '[W'](Hourly) ]]/1000</f>
        <v>5.901177897902202</v>
      </c>
    </row>
    <row r="53" spans="1:3" x14ac:dyDescent="0.25">
      <c r="A53" s="9" t="s">
        <v>52</v>
      </c>
      <c r="B53" s="12">
        <v>5802.4603298522734</v>
      </c>
      <c r="C53">
        <f>SAFADModel_final_000023__2[[#This Row],[Whole Building:Facility Total Electric Demand Power '[W'](Hourly) ]]/1000</f>
        <v>5.8024603298522734</v>
      </c>
    </row>
    <row r="54" spans="1:3" x14ac:dyDescent="0.25">
      <c r="A54" s="9" t="s">
        <v>53</v>
      </c>
      <c r="B54" s="12">
        <v>5694.5773825502756</v>
      </c>
      <c r="C54">
        <f>SAFADModel_final_000023__2[[#This Row],[Whole Building:Facility Total Electric Demand Power '[W'](Hourly) ]]/1000</f>
        <v>5.6945773825502757</v>
      </c>
    </row>
    <row r="55" spans="1:3" x14ac:dyDescent="0.25">
      <c r="A55" s="9" t="s">
        <v>54</v>
      </c>
      <c r="B55" s="12">
        <v>5659.3533346506983</v>
      </c>
      <c r="C55">
        <f>SAFADModel_final_000023__2[[#This Row],[Whole Building:Facility Total Electric Demand Power '[W'](Hourly) ]]/1000</f>
        <v>5.6593533346506986</v>
      </c>
    </row>
    <row r="56" spans="1:3" x14ac:dyDescent="0.25">
      <c r="A56" s="9" t="s">
        <v>55</v>
      </c>
      <c r="B56" s="12">
        <v>5754.708362547658</v>
      </c>
      <c r="C56">
        <f>SAFADModel_final_000023__2[[#This Row],[Whole Building:Facility Total Electric Demand Power '[W'](Hourly) ]]/1000</f>
        <v>5.7547083625476576</v>
      </c>
    </row>
    <row r="57" spans="1:3" x14ac:dyDescent="0.25">
      <c r="A57" s="9" t="s">
        <v>56</v>
      </c>
      <c r="B57" s="12">
        <v>17675.587693167861</v>
      </c>
      <c r="C57">
        <f>SAFADModel_final_000023__2[[#This Row],[Whole Building:Facility Total Electric Demand Power '[W'](Hourly) ]]/1000</f>
        <v>17.675587693167863</v>
      </c>
    </row>
    <row r="58" spans="1:3" x14ac:dyDescent="0.25">
      <c r="A58" s="9" t="s">
        <v>57</v>
      </c>
      <c r="B58" s="12">
        <v>73396.618387444571</v>
      </c>
      <c r="C58">
        <f>SAFADModel_final_000023__2[[#This Row],[Whole Building:Facility Total Electric Demand Power '[W'](Hourly) ]]/1000</f>
        <v>73.396618387444576</v>
      </c>
    </row>
    <row r="59" spans="1:3" x14ac:dyDescent="0.25">
      <c r="A59" s="9" t="s">
        <v>58</v>
      </c>
      <c r="B59" s="12">
        <v>92622.517386788895</v>
      </c>
      <c r="C59">
        <f>SAFADModel_final_000023__2[[#This Row],[Whole Building:Facility Total Electric Demand Power '[W'](Hourly) ]]/1000</f>
        <v>92.6225173867889</v>
      </c>
    </row>
    <row r="60" spans="1:3" x14ac:dyDescent="0.25">
      <c r="A60" s="9" t="s">
        <v>59</v>
      </c>
      <c r="B60" s="12">
        <v>104043.29777744564</v>
      </c>
      <c r="C60">
        <f>SAFADModel_final_000023__2[[#This Row],[Whole Building:Facility Total Electric Demand Power '[W'](Hourly) ]]/1000</f>
        <v>104.04329777744564</v>
      </c>
    </row>
    <row r="61" spans="1:3" x14ac:dyDescent="0.25">
      <c r="A61" s="9" t="s">
        <v>60</v>
      </c>
      <c r="B61" s="12">
        <v>124312.20431106666</v>
      </c>
      <c r="C61">
        <f>SAFADModel_final_000023__2[[#This Row],[Whole Building:Facility Total Electric Demand Power '[W'](Hourly) ]]/1000</f>
        <v>124.31220431106665</v>
      </c>
    </row>
    <row r="62" spans="1:3" x14ac:dyDescent="0.25">
      <c r="A62" s="9" t="s">
        <v>61</v>
      </c>
      <c r="B62" s="12">
        <v>121089.58789065748</v>
      </c>
      <c r="C62">
        <f>SAFADModel_final_000023__2[[#This Row],[Whole Building:Facility Total Electric Demand Power '[W'](Hourly) ]]/1000</f>
        <v>121.08958789065748</v>
      </c>
    </row>
    <row r="63" spans="1:3" x14ac:dyDescent="0.25">
      <c r="A63" s="9" t="s">
        <v>62</v>
      </c>
      <c r="B63" s="12">
        <v>119243.18790385664</v>
      </c>
      <c r="C63">
        <f>SAFADModel_final_000023__2[[#This Row],[Whole Building:Facility Total Electric Demand Power '[W'](Hourly) ]]/1000</f>
        <v>119.24318790385664</v>
      </c>
    </row>
    <row r="64" spans="1:3" x14ac:dyDescent="0.25">
      <c r="A64" s="9" t="s">
        <v>63</v>
      </c>
      <c r="B64" s="12">
        <v>124837.39006046676</v>
      </c>
      <c r="C64">
        <f>SAFADModel_final_000023__2[[#This Row],[Whole Building:Facility Total Electric Demand Power '[W'](Hourly) ]]/1000</f>
        <v>124.83739006046676</v>
      </c>
    </row>
    <row r="65" spans="1:3" x14ac:dyDescent="0.25">
      <c r="A65" s="9" t="s">
        <v>64</v>
      </c>
      <c r="B65" s="12">
        <v>101952.48913733735</v>
      </c>
      <c r="C65">
        <f>SAFADModel_final_000023__2[[#This Row],[Whole Building:Facility Total Electric Demand Power '[W'](Hourly) ]]/1000</f>
        <v>101.95248913733735</v>
      </c>
    </row>
    <row r="66" spans="1:3" x14ac:dyDescent="0.25">
      <c r="A66" s="9" t="s">
        <v>65</v>
      </c>
      <c r="B66" s="12">
        <v>62195.294668180759</v>
      </c>
      <c r="C66">
        <f>SAFADModel_final_000023__2[[#This Row],[Whole Building:Facility Total Electric Demand Power '[W'](Hourly) ]]/1000</f>
        <v>62.195294668180757</v>
      </c>
    </row>
    <row r="67" spans="1:3" x14ac:dyDescent="0.25">
      <c r="A67" s="9" t="s">
        <v>66</v>
      </c>
      <c r="B67" s="12">
        <v>36974.469028090818</v>
      </c>
      <c r="C67">
        <f>SAFADModel_final_000023__2[[#This Row],[Whole Building:Facility Total Electric Demand Power '[W'](Hourly) ]]/1000</f>
        <v>36.974469028090816</v>
      </c>
    </row>
    <row r="68" spans="1:3" x14ac:dyDescent="0.25">
      <c r="A68" s="9" t="s">
        <v>67</v>
      </c>
      <c r="B68" s="12">
        <v>16317.931868203385</v>
      </c>
      <c r="C68">
        <f>SAFADModel_final_000023__2[[#This Row],[Whole Building:Facility Total Electric Demand Power '[W'](Hourly) ]]/1000</f>
        <v>16.317931868203384</v>
      </c>
    </row>
    <row r="69" spans="1:3" x14ac:dyDescent="0.25">
      <c r="A69" s="9" t="s">
        <v>68</v>
      </c>
      <c r="B69" s="12">
        <v>6989.0401415805272</v>
      </c>
      <c r="C69">
        <f>SAFADModel_final_000023__2[[#This Row],[Whole Building:Facility Total Electric Demand Power '[W'](Hourly) ]]/1000</f>
        <v>6.989040141580527</v>
      </c>
    </row>
    <row r="70" spans="1:3" x14ac:dyDescent="0.25">
      <c r="A70" s="9" t="s">
        <v>69</v>
      </c>
      <c r="B70" s="12">
        <v>6542.1700892017798</v>
      </c>
      <c r="C70">
        <f>SAFADModel_final_000023__2[[#This Row],[Whole Building:Facility Total Electric Demand Power '[W'](Hourly) ]]/1000</f>
        <v>6.5421700892017798</v>
      </c>
    </row>
    <row r="71" spans="1:3" x14ac:dyDescent="0.25">
      <c r="A71" s="9" t="s">
        <v>70</v>
      </c>
      <c r="B71" s="12">
        <v>6107.0597969108603</v>
      </c>
      <c r="C71">
        <f>SAFADModel_final_000023__2[[#This Row],[Whole Building:Facility Total Electric Demand Power '[W'](Hourly) ]]/1000</f>
        <v>6.1070597969108604</v>
      </c>
    </row>
    <row r="72" spans="1:3" x14ac:dyDescent="0.25">
      <c r="A72" s="9" t="s">
        <v>71</v>
      </c>
      <c r="B72" s="12">
        <v>6085.7665942143767</v>
      </c>
      <c r="C72">
        <f>SAFADModel_final_000023__2[[#This Row],[Whole Building:Facility Total Electric Demand Power '[W'](Hourly) ]]/1000</f>
        <v>6.0857665942143768</v>
      </c>
    </row>
    <row r="73" spans="1:3" x14ac:dyDescent="0.25">
      <c r="A73" s="9" t="s">
        <v>72</v>
      </c>
      <c r="B73" s="12">
        <v>6064.4528930544611</v>
      </c>
      <c r="C73">
        <f>SAFADModel_final_000023__2[[#This Row],[Whole Building:Facility Total Electric Demand Power '[W'](Hourly) ]]/1000</f>
        <v>6.0644528930544608</v>
      </c>
    </row>
    <row r="74" spans="1:3" x14ac:dyDescent="0.25">
      <c r="A74" s="9" t="s">
        <v>73</v>
      </c>
      <c r="B74" s="12">
        <v>6044.0626861862656</v>
      </c>
      <c r="C74">
        <f>SAFADModel_final_000023__2[[#This Row],[Whole Building:Facility Total Electric Demand Power '[W'](Hourly) ]]/1000</f>
        <v>6.0440626861862654</v>
      </c>
    </row>
    <row r="75" spans="1:3" x14ac:dyDescent="0.25">
      <c r="A75" s="9" t="s">
        <v>74</v>
      </c>
      <c r="B75" s="12">
        <v>6022.6763708065191</v>
      </c>
      <c r="C75">
        <f>SAFADModel_final_000023__2[[#This Row],[Whole Building:Facility Total Electric Demand Power '[W'](Hourly) ]]/1000</f>
        <v>6.0226763708065194</v>
      </c>
    </row>
    <row r="76" spans="1:3" x14ac:dyDescent="0.25">
      <c r="A76" s="9" t="s">
        <v>75</v>
      </c>
      <c r="B76" s="12">
        <v>5999.8202356176653</v>
      </c>
      <c r="C76">
        <f>SAFADModel_final_000023__2[[#This Row],[Whole Building:Facility Total Electric Demand Power '[W'](Hourly) ]]/1000</f>
        <v>5.9998202356176655</v>
      </c>
    </row>
    <row r="77" spans="1:3" x14ac:dyDescent="0.25">
      <c r="A77" s="9" t="s">
        <v>76</v>
      </c>
      <c r="B77" s="12">
        <v>5976.3781982056762</v>
      </c>
      <c r="C77">
        <f>SAFADModel_final_000023__2[[#This Row],[Whole Building:Facility Total Electric Demand Power '[W'](Hourly) ]]/1000</f>
        <v>5.9763781982056763</v>
      </c>
    </row>
    <row r="78" spans="1:3" x14ac:dyDescent="0.25">
      <c r="A78" s="9" t="s">
        <v>77</v>
      </c>
      <c r="B78" s="12">
        <v>5956.7732839572973</v>
      </c>
      <c r="C78">
        <f>SAFADModel_final_000023__2[[#This Row],[Whole Building:Facility Total Electric Demand Power '[W'](Hourly) ]]/1000</f>
        <v>5.9567732839572969</v>
      </c>
    </row>
    <row r="79" spans="1:3" x14ac:dyDescent="0.25">
      <c r="A79" s="9" t="s">
        <v>78</v>
      </c>
      <c r="B79" s="12">
        <v>5945.8413121848707</v>
      </c>
      <c r="C79">
        <f>SAFADModel_final_000023__2[[#This Row],[Whole Building:Facility Total Electric Demand Power '[W'](Hourly) ]]/1000</f>
        <v>5.9458413121848706</v>
      </c>
    </row>
    <row r="80" spans="1:3" x14ac:dyDescent="0.25">
      <c r="A80" s="9" t="s">
        <v>79</v>
      </c>
      <c r="B80" s="12">
        <v>5978.6070330102621</v>
      </c>
      <c r="C80">
        <f>SAFADModel_final_000023__2[[#This Row],[Whole Building:Facility Total Electric Demand Power '[W'](Hourly) ]]/1000</f>
        <v>5.9786070330102623</v>
      </c>
    </row>
    <row r="81" spans="1:3" x14ac:dyDescent="0.25">
      <c r="A81" s="9" t="s">
        <v>80</v>
      </c>
      <c r="B81" s="12">
        <v>16573.933397719335</v>
      </c>
      <c r="C81">
        <f>SAFADModel_final_000023__2[[#This Row],[Whole Building:Facility Total Electric Demand Power '[W'](Hourly) ]]/1000</f>
        <v>16.573933397719333</v>
      </c>
    </row>
    <row r="82" spans="1:3" x14ac:dyDescent="0.25">
      <c r="A82" s="9" t="s">
        <v>81</v>
      </c>
      <c r="B82" s="12">
        <v>80005.901052777437</v>
      </c>
      <c r="C82">
        <f>SAFADModel_final_000023__2[[#This Row],[Whole Building:Facility Total Electric Demand Power '[W'](Hourly) ]]/1000</f>
        <v>80.005901052777432</v>
      </c>
    </row>
    <row r="83" spans="1:3" x14ac:dyDescent="0.25">
      <c r="A83" s="9" t="s">
        <v>82</v>
      </c>
      <c r="B83" s="12">
        <v>105625.3373276698</v>
      </c>
      <c r="C83">
        <f>SAFADModel_final_000023__2[[#This Row],[Whole Building:Facility Total Electric Demand Power '[W'](Hourly) ]]/1000</f>
        <v>105.6253373276698</v>
      </c>
    </row>
    <row r="84" spans="1:3" x14ac:dyDescent="0.25">
      <c r="A84" s="9" t="s">
        <v>83</v>
      </c>
      <c r="B84" s="12">
        <v>117161.99049921636</v>
      </c>
      <c r="C84">
        <f>SAFADModel_final_000023__2[[#This Row],[Whole Building:Facility Total Electric Demand Power '[W'](Hourly) ]]/1000</f>
        <v>117.16199049921636</v>
      </c>
    </row>
    <row r="85" spans="1:3" x14ac:dyDescent="0.25">
      <c r="A85" s="9" t="s">
        <v>84</v>
      </c>
      <c r="B85" s="12">
        <v>117133.41146199424</v>
      </c>
      <c r="C85">
        <f>SAFADModel_final_000023__2[[#This Row],[Whole Building:Facility Total Electric Demand Power '[W'](Hourly) ]]/1000</f>
        <v>117.13341146199424</v>
      </c>
    </row>
    <row r="86" spans="1:3" x14ac:dyDescent="0.25">
      <c r="A86" s="9" t="s">
        <v>85</v>
      </c>
      <c r="B86" s="12">
        <v>116906.42121228839</v>
      </c>
      <c r="C86">
        <f>SAFADModel_final_000023__2[[#This Row],[Whole Building:Facility Total Electric Demand Power '[W'](Hourly) ]]/1000</f>
        <v>116.90642121228839</v>
      </c>
    </row>
    <row r="87" spans="1:3" x14ac:dyDescent="0.25">
      <c r="A87" s="9" t="s">
        <v>86</v>
      </c>
      <c r="B87" s="12">
        <v>126453.16708200231</v>
      </c>
      <c r="C87">
        <f>SAFADModel_final_000023__2[[#This Row],[Whole Building:Facility Total Electric Demand Power '[W'](Hourly) ]]/1000</f>
        <v>126.45316708200231</v>
      </c>
    </row>
    <row r="88" spans="1:3" x14ac:dyDescent="0.25">
      <c r="A88" s="9" t="s">
        <v>87</v>
      </c>
      <c r="B88" s="12">
        <v>123008.27050627388</v>
      </c>
      <c r="C88">
        <f>SAFADModel_final_000023__2[[#This Row],[Whole Building:Facility Total Electric Demand Power '[W'](Hourly) ]]/1000</f>
        <v>123.00827050627389</v>
      </c>
    </row>
    <row r="89" spans="1:3" x14ac:dyDescent="0.25">
      <c r="A89" s="9" t="s">
        <v>88</v>
      </c>
      <c r="B89" s="12">
        <v>129796.89342581398</v>
      </c>
      <c r="C89">
        <f>SAFADModel_final_000023__2[[#This Row],[Whole Building:Facility Total Electric Demand Power '[W'](Hourly) ]]/1000</f>
        <v>129.79689342581398</v>
      </c>
    </row>
    <row r="90" spans="1:3" x14ac:dyDescent="0.25">
      <c r="A90" s="9" t="s">
        <v>89</v>
      </c>
      <c r="B90" s="12">
        <v>120813.57609953026</v>
      </c>
      <c r="C90">
        <f>SAFADModel_final_000023__2[[#This Row],[Whole Building:Facility Total Electric Demand Power '[W'](Hourly) ]]/1000</f>
        <v>120.81357609953025</v>
      </c>
    </row>
    <row r="91" spans="1:3" x14ac:dyDescent="0.25">
      <c r="A91" s="9" t="s">
        <v>90</v>
      </c>
      <c r="B91" s="12">
        <v>66175.773134561998</v>
      </c>
      <c r="C91">
        <f>SAFADModel_final_000023__2[[#This Row],[Whole Building:Facility Total Electric Demand Power '[W'](Hourly) ]]/1000</f>
        <v>66.175773134561993</v>
      </c>
    </row>
    <row r="92" spans="1:3" x14ac:dyDescent="0.25">
      <c r="A92" s="9" t="s">
        <v>91</v>
      </c>
      <c r="B92" s="12">
        <v>48434.584614467902</v>
      </c>
      <c r="C92">
        <f>SAFADModel_final_000023__2[[#This Row],[Whole Building:Facility Total Electric Demand Power '[W'](Hourly) ]]/1000</f>
        <v>48.434584614467902</v>
      </c>
    </row>
    <row r="93" spans="1:3" x14ac:dyDescent="0.25">
      <c r="A93" s="9" t="s">
        <v>92</v>
      </c>
      <c r="B93" s="12">
        <v>35384.478553619119</v>
      </c>
      <c r="C93">
        <f>SAFADModel_final_000023__2[[#This Row],[Whole Building:Facility Total Electric Demand Power '[W'](Hourly) ]]/1000</f>
        <v>35.384478553619118</v>
      </c>
    </row>
    <row r="94" spans="1:3" x14ac:dyDescent="0.25">
      <c r="A94" s="9" t="s">
        <v>93</v>
      </c>
      <c r="B94" s="12">
        <v>6122.8792859425157</v>
      </c>
      <c r="C94">
        <f>SAFADModel_final_000023__2[[#This Row],[Whole Building:Facility Total Electric Demand Power '[W'](Hourly) ]]/1000</f>
        <v>6.1228792859425161</v>
      </c>
    </row>
    <row r="95" spans="1:3" x14ac:dyDescent="0.25">
      <c r="A95" s="9" t="s">
        <v>94</v>
      </c>
      <c r="B95" s="12">
        <v>6102.8795516116452</v>
      </c>
      <c r="C95">
        <f>SAFADModel_final_000023__2[[#This Row],[Whole Building:Facility Total Electric Demand Power '[W'](Hourly) ]]/1000</f>
        <v>6.102879551611645</v>
      </c>
    </row>
    <row r="96" spans="1:3" x14ac:dyDescent="0.25">
      <c r="A96" s="9" t="s">
        <v>95</v>
      </c>
      <c r="B96" s="12">
        <v>6079.2545713603331</v>
      </c>
      <c r="C96">
        <f>SAFADModel_final_000023__2[[#This Row],[Whole Building:Facility Total Electric Demand Power '[W'](Hourly) ]]/1000</f>
        <v>6.079254571360333</v>
      </c>
    </row>
    <row r="97" spans="1:3" x14ac:dyDescent="0.25">
      <c r="A97" s="9" t="s">
        <v>96</v>
      </c>
      <c r="B97" s="12">
        <v>6060.5893921629277</v>
      </c>
      <c r="C97">
        <f>SAFADModel_final_000023__2[[#This Row],[Whole Building:Facility Total Electric Demand Power '[W'](Hourly) ]]/1000</f>
        <v>6.0605893921629272</v>
      </c>
    </row>
    <row r="98" spans="1:3" x14ac:dyDescent="0.25">
      <c r="A98" s="9" t="s">
        <v>97</v>
      </c>
      <c r="B98" s="12">
        <v>6055.0969680070511</v>
      </c>
      <c r="C98">
        <f>SAFADModel_final_000023__2[[#This Row],[Whole Building:Facility Total Electric Demand Power '[W'](Hourly) ]]/1000</f>
        <v>6.0550969680070512</v>
      </c>
    </row>
    <row r="99" spans="1:3" x14ac:dyDescent="0.25">
      <c r="A99" s="9" t="s">
        <v>98</v>
      </c>
      <c r="B99" s="12">
        <v>6050.6900936147749</v>
      </c>
      <c r="C99">
        <f>SAFADModel_final_000023__2[[#This Row],[Whole Building:Facility Total Electric Demand Power '[W'](Hourly) ]]/1000</f>
        <v>6.0506900936147749</v>
      </c>
    </row>
    <row r="100" spans="1:3" x14ac:dyDescent="0.25">
      <c r="A100" s="9" t="s">
        <v>99</v>
      </c>
      <c r="B100" s="12">
        <v>6035.5225443658719</v>
      </c>
      <c r="C100">
        <f>SAFADModel_final_000023__2[[#This Row],[Whole Building:Facility Total Electric Demand Power '[W'](Hourly) ]]/1000</f>
        <v>6.0355225443658718</v>
      </c>
    </row>
    <row r="101" spans="1:3" x14ac:dyDescent="0.25">
      <c r="A101" s="9" t="s">
        <v>100</v>
      </c>
      <c r="B101" s="12">
        <v>6003.2976981224301</v>
      </c>
      <c r="C101">
        <f>SAFADModel_final_000023__2[[#This Row],[Whole Building:Facility Total Electric Demand Power '[W'](Hourly) ]]/1000</f>
        <v>6.00329769812243</v>
      </c>
    </row>
    <row r="102" spans="1:3" x14ac:dyDescent="0.25">
      <c r="A102" s="9" t="s">
        <v>101</v>
      </c>
      <c r="B102" s="12">
        <v>5965.3086083181142</v>
      </c>
      <c r="C102">
        <f>SAFADModel_final_000023__2[[#This Row],[Whole Building:Facility Total Electric Demand Power '[W'](Hourly) ]]/1000</f>
        <v>5.9653086083181144</v>
      </c>
    </row>
    <row r="103" spans="1:3" x14ac:dyDescent="0.25">
      <c r="A103" s="9" t="s">
        <v>102</v>
      </c>
      <c r="B103" s="12">
        <v>5947.143239377835</v>
      </c>
      <c r="C103">
        <f>SAFADModel_final_000023__2[[#This Row],[Whole Building:Facility Total Electric Demand Power '[W'](Hourly) ]]/1000</f>
        <v>5.9471432393778354</v>
      </c>
    </row>
    <row r="104" spans="1:3" x14ac:dyDescent="0.25">
      <c r="A104" s="9" t="s">
        <v>103</v>
      </c>
      <c r="B104" s="12">
        <v>5968.3762492760297</v>
      </c>
      <c r="C104">
        <f>SAFADModel_final_000023__2[[#This Row],[Whole Building:Facility Total Electric Demand Power '[W'](Hourly) ]]/1000</f>
        <v>5.9683762492760302</v>
      </c>
    </row>
    <row r="105" spans="1:3" x14ac:dyDescent="0.25">
      <c r="A105" s="9" t="s">
        <v>104</v>
      </c>
      <c r="B105" s="12">
        <v>20477.271445572649</v>
      </c>
      <c r="C105">
        <f>SAFADModel_final_000023__2[[#This Row],[Whole Building:Facility Total Electric Demand Power '[W'](Hourly) ]]/1000</f>
        <v>20.477271445572651</v>
      </c>
    </row>
    <row r="106" spans="1:3" x14ac:dyDescent="0.25">
      <c r="A106" s="9" t="s">
        <v>105</v>
      </c>
      <c r="B106" s="12">
        <v>64796.354401560653</v>
      </c>
      <c r="C106">
        <f>SAFADModel_final_000023__2[[#This Row],[Whole Building:Facility Total Electric Demand Power '[W'](Hourly) ]]/1000</f>
        <v>64.796354401560649</v>
      </c>
    </row>
    <row r="107" spans="1:3" x14ac:dyDescent="0.25">
      <c r="A107" s="9" t="s">
        <v>106</v>
      </c>
      <c r="B107" s="12">
        <v>104933.91725134291</v>
      </c>
      <c r="C107">
        <f>SAFADModel_final_000023__2[[#This Row],[Whole Building:Facility Total Electric Demand Power '[W'](Hourly) ]]/1000</f>
        <v>104.9339172513429</v>
      </c>
    </row>
    <row r="108" spans="1:3" x14ac:dyDescent="0.25">
      <c r="A108" s="9" t="s">
        <v>107</v>
      </c>
      <c r="B108" s="12">
        <v>104416.20548257923</v>
      </c>
      <c r="C108">
        <f>SAFADModel_final_000023__2[[#This Row],[Whole Building:Facility Total Electric Demand Power '[W'](Hourly) ]]/1000</f>
        <v>104.41620548257923</v>
      </c>
    </row>
    <row r="109" spans="1:3" x14ac:dyDescent="0.25">
      <c r="A109" s="9" t="s">
        <v>108</v>
      </c>
      <c r="B109" s="12">
        <v>105115.20901835915</v>
      </c>
      <c r="C109">
        <f>SAFADModel_final_000023__2[[#This Row],[Whole Building:Facility Total Electric Demand Power '[W'](Hourly) ]]/1000</f>
        <v>105.11520901835915</v>
      </c>
    </row>
    <row r="110" spans="1:3" x14ac:dyDescent="0.25">
      <c r="A110" s="9" t="s">
        <v>109</v>
      </c>
      <c r="B110" s="12">
        <v>110190.95266058989</v>
      </c>
      <c r="C110">
        <f>SAFADModel_final_000023__2[[#This Row],[Whole Building:Facility Total Electric Demand Power '[W'](Hourly) ]]/1000</f>
        <v>110.19095266058989</v>
      </c>
    </row>
    <row r="111" spans="1:3" x14ac:dyDescent="0.25">
      <c r="A111" s="9" t="s">
        <v>110</v>
      </c>
      <c r="B111" s="12">
        <v>115865.3757751755</v>
      </c>
      <c r="C111">
        <f>SAFADModel_final_000023__2[[#This Row],[Whole Building:Facility Total Electric Demand Power '[W'](Hourly) ]]/1000</f>
        <v>115.86537577517551</v>
      </c>
    </row>
    <row r="112" spans="1:3" x14ac:dyDescent="0.25">
      <c r="A112" s="9" t="s">
        <v>111</v>
      </c>
      <c r="B112" s="12">
        <v>101154.78882003868</v>
      </c>
      <c r="C112">
        <f>SAFADModel_final_000023__2[[#This Row],[Whole Building:Facility Total Electric Demand Power '[W'](Hourly) ]]/1000</f>
        <v>101.15478882003868</v>
      </c>
    </row>
    <row r="113" spans="1:3" x14ac:dyDescent="0.25">
      <c r="A113" s="9" t="s">
        <v>112</v>
      </c>
      <c r="B113" s="12">
        <v>92902.82888678473</v>
      </c>
      <c r="C113">
        <f>SAFADModel_final_000023__2[[#This Row],[Whole Building:Facility Total Electric Demand Power '[W'](Hourly) ]]/1000</f>
        <v>92.902828886784732</v>
      </c>
    </row>
    <row r="114" spans="1:3" x14ac:dyDescent="0.25">
      <c r="A114" s="9" t="s">
        <v>113</v>
      </c>
      <c r="B114" s="12">
        <v>85541.795596633892</v>
      </c>
      <c r="C114">
        <f>SAFADModel_final_000023__2[[#This Row],[Whole Building:Facility Total Electric Demand Power '[W'](Hourly) ]]/1000</f>
        <v>85.541795596633889</v>
      </c>
    </row>
    <row r="115" spans="1:3" x14ac:dyDescent="0.25">
      <c r="A115" s="9" t="s">
        <v>114</v>
      </c>
      <c r="B115" s="12">
        <v>41661.792559099827</v>
      </c>
      <c r="C115">
        <f>SAFADModel_final_000023__2[[#This Row],[Whole Building:Facility Total Electric Demand Power '[W'](Hourly) ]]/1000</f>
        <v>41.66179255909983</v>
      </c>
    </row>
    <row r="116" spans="1:3" x14ac:dyDescent="0.25">
      <c r="A116" s="9" t="s">
        <v>115</v>
      </c>
      <c r="B116" s="12">
        <v>23046.640251351728</v>
      </c>
      <c r="C116">
        <f>SAFADModel_final_000023__2[[#This Row],[Whole Building:Facility Total Electric Demand Power '[W'](Hourly) ]]/1000</f>
        <v>23.046640251351729</v>
      </c>
    </row>
    <row r="117" spans="1:3" x14ac:dyDescent="0.25">
      <c r="A117" s="9" t="s">
        <v>116</v>
      </c>
      <c r="B117" s="12">
        <v>15070.716919084634</v>
      </c>
      <c r="C117">
        <f>SAFADModel_final_000023__2[[#This Row],[Whole Building:Facility Total Electric Demand Power '[W'](Hourly) ]]/1000</f>
        <v>15.070716919084635</v>
      </c>
    </row>
    <row r="118" spans="1:3" x14ac:dyDescent="0.25">
      <c r="A118" s="9" t="s">
        <v>117</v>
      </c>
      <c r="B118" s="12">
        <v>10577.429364621757</v>
      </c>
      <c r="C118">
        <f>SAFADModel_final_000023__2[[#This Row],[Whole Building:Facility Total Electric Demand Power '[W'](Hourly) ]]/1000</f>
        <v>10.577429364621757</v>
      </c>
    </row>
    <row r="119" spans="1:3" x14ac:dyDescent="0.25">
      <c r="A119" s="9" t="s">
        <v>118</v>
      </c>
      <c r="B119" s="12">
        <v>6102.1981853427633</v>
      </c>
      <c r="C119">
        <f>SAFADModel_final_000023__2[[#This Row],[Whole Building:Facility Total Electric Demand Power '[W'](Hourly) ]]/1000</f>
        <v>6.1021981853427629</v>
      </c>
    </row>
    <row r="120" spans="1:3" x14ac:dyDescent="0.25">
      <c r="A120" s="9" t="s">
        <v>119</v>
      </c>
      <c r="B120" s="12">
        <v>6080.7751893251234</v>
      </c>
      <c r="C120">
        <f>SAFADModel_final_000023__2[[#This Row],[Whole Building:Facility Total Electric Demand Power '[W'](Hourly) ]]/1000</f>
        <v>6.0807751893251236</v>
      </c>
    </row>
    <row r="121" spans="1:3" x14ac:dyDescent="0.25">
      <c r="A121" s="9" t="s">
        <v>120</v>
      </c>
      <c r="B121" s="12">
        <v>6063.6592411270831</v>
      </c>
      <c r="C121">
        <f>SAFADModel_final_000023__2[[#This Row],[Whole Building:Facility Total Electric Demand Power '[W'](Hourly) ]]/1000</f>
        <v>6.0636592411270831</v>
      </c>
    </row>
    <row r="122" spans="1:3" x14ac:dyDescent="0.25">
      <c r="A122" s="9" t="s">
        <v>533</v>
      </c>
      <c r="B122" s="12">
        <v>6053.3113971754574</v>
      </c>
      <c r="C122">
        <f>SAFADModel_final_000023__2[[#This Row],[Whole Building:Facility Total Electric Demand Power '[W'](Hourly) ]]/1000</f>
        <v>6.0533113971754577</v>
      </c>
    </row>
    <row r="123" spans="1:3" x14ac:dyDescent="0.25">
      <c r="A123" s="9" t="s">
        <v>534</v>
      </c>
      <c r="B123" s="12">
        <v>6046.3603013717766</v>
      </c>
      <c r="C123">
        <f>SAFADModel_final_000023__2[[#This Row],[Whole Building:Facility Total Electric Demand Power '[W'](Hourly) ]]/1000</f>
        <v>6.0463603013717764</v>
      </c>
    </row>
    <row r="124" spans="1:3" x14ac:dyDescent="0.25">
      <c r="A124" s="9" t="s">
        <v>535</v>
      </c>
      <c r="B124" s="12">
        <v>6031.6463126637691</v>
      </c>
      <c r="C124">
        <f>SAFADModel_final_000023__2[[#This Row],[Whole Building:Facility Total Electric Demand Power '[W'](Hourly) ]]/1000</f>
        <v>6.0316463126637689</v>
      </c>
    </row>
    <row r="125" spans="1:3" x14ac:dyDescent="0.25">
      <c r="A125" s="9" t="s">
        <v>536</v>
      </c>
      <c r="B125" s="12">
        <v>5997.1231022339171</v>
      </c>
      <c r="C125">
        <f>SAFADModel_final_000023__2[[#This Row],[Whole Building:Facility Total Electric Demand Power '[W'](Hourly) ]]/1000</f>
        <v>5.9971231022339166</v>
      </c>
    </row>
    <row r="126" spans="1:3" x14ac:dyDescent="0.25">
      <c r="A126" s="9" t="s">
        <v>537</v>
      </c>
      <c r="B126" s="12">
        <v>5950.4327686666356</v>
      </c>
      <c r="C126">
        <f>SAFADModel_final_000023__2[[#This Row],[Whole Building:Facility Total Electric Demand Power '[W'](Hourly) ]]/1000</f>
        <v>5.9504327686666354</v>
      </c>
    </row>
    <row r="127" spans="1:3" x14ac:dyDescent="0.25">
      <c r="A127" s="9" t="s">
        <v>538</v>
      </c>
      <c r="B127" s="12">
        <v>5916.8641789525718</v>
      </c>
      <c r="C127">
        <f>SAFADModel_final_000023__2[[#This Row],[Whole Building:Facility Total Electric Demand Power '[W'](Hourly) ]]/1000</f>
        <v>5.9168641789525722</v>
      </c>
    </row>
    <row r="128" spans="1:3" x14ac:dyDescent="0.25">
      <c r="A128" s="9" t="s">
        <v>539</v>
      </c>
      <c r="B128" s="12">
        <v>5910.6470724086903</v>
      </c>
      <c r="C128">
        <f>SAFADModel_final_000023__2[[#This Row],[Whole Building:Facility Total Electric Demand Power '[W'](Hourly) ]]/1000</f>
        <v>5.9106470724086906</v>
      </c>
    </row>
    <row r="129" spans="1:3" x14ac:dyDescent="0.25">
      <c r="A129" s="9" t="s">
        <v>540</v>
      </c>
      <c r="B129" s="12">
        <v>5924.1294431514698</v>
      </c>
      <c r="C129">
        <f>SAFADModel_final_000023__2[[#This Row],[Whole Building:Facility Total Electric Demand Power '[W'](Hourly) ]]/1000</f>
        <v>5.9241294431514699</v>
      </c>
    </row>
    <row r="130" spans="1:3" x14ac:dyDescent="0.25">
      <c r="A130" s="9" t="s">
        <v>541</v>
      </c>
      <c r="B130" s="12">
        <v>39216.538534413179</v>
      </c>
      <c r="C130">
        <f>SAFADModel_final_000023__2[[#This Row],[Whole Building:Facility Total Electric Demand Power '[W'](Hourly) ]]/1000</f>
        <v>39.216538534413182</v>
      </c>
    </row>
    <row r="131" spans="1:3" x14ac:dyDescent="0.25">
      <c r="A131" s="9" t="s">
        <v>542</v>
      </c>
      <c r="B131" s="12">
        <v>55291.584792390313</v>
      </c>
      <c r="C131">
        <f>SAFADModel_final_000023__2[[#This Row],[Whole Building:Facility Total Electric Demand Power '[W'](Hourly) ]]/1000</f>
        <v>55.29158479239031</v>
      </c>
    </row>
    <row r="132" spans="1:3" x14ac:dyDescent="0.25">
      <c r="A132" s="9" t="s">
        <v>543</v>
      </c>
      <c r="B132" s="12">
        <v>62721.664019769545</v>
      </c>
      <c r="C132">
        <f>SAFADModel_final_000023__2[[#This Row],[Whole Building:Facility Total Electric Demand Power '[W'](Hourly) ]]/1000</f>
        <v>62.721664019769548</v>
      </c>
    </row>
    <row r="133" spans="1:3" x14ac:dyDescent="0.25">
      <c r="A133" s="9" t="s">
        <v>544</v>
      </c>
      <c r="B133" s="12">
        <v>54968.721821835235</v>
      </c>
      <c r="C133">
        <f>SAFADModel_final_000023__2[[#This Row],[Whole Building:Facility Total Electric Demand Power '[W'](Hourly) ]]/1000</f>
        <v>54.968721821835238</v>
      </c>
    </row>
    <row r="134" spans="1:3" x14ac:dyDescent="0.25">
      <c r="A134" s="9" t="s">
        <v>545</v>
      </c>
      <c r="B134" s="12">
        <v>38569.335519701599</v>
      </c>
      <c r="C134">
        <f>SAFADModel_final_000023__2[[#This Row],[Whole Building:Facility Total Electric Demand Power '[W'](Hourly) ]]/1000</f>
        <v>38.569335519701596</v>
      </c>
    </row>
    <row r="135" spans="1:3" x14ac:dyDescent="0.25">
      <c r="A135" s="9" t="s">
        <v>546</v>
      </c>
      <c r="B135" s="12">
        <v>33887.197008553696</v>
      </c>
      <c r="C135">
        <f>SAFADModel_final_000023__2[[#This Row],[Whole Building:Facility Total Electric Demand Power '[W'](Hourly) ]]/1000</f>
        <v>33.887197008553699</v>
      </c>
    </row>
    <row r="136" spans="1:3" x14ac:dyDescent="0.25">
      <c r="A136" s="9" t="s">
        <v>547</v>
      </c>
      <c r="B136" s="12">
        <v>35431.431934843567</v>
      </c>
      <c r="C136">
        <f>SAFADModel_final_000023__2[[#This Row],[Whole Building:Facility Total Electric Demand Power '[W'](Hourly) ]]/1000</f>
        <v>35.431431934843566</v>
      </c>
    </row>
    <row r="137" spans="1:3" x14ac:dyDescent="0.25">
      <c r="A137" s="9" t="s">
        <v>548</v>
      </c>
      <c r="B137" s="12">
        <v>32303.395518999503</v>
      </c>
      <c r="C137">
        <f>SAFADModel_final_000023__2[[#This Row],[Whole Building:Facility Total Electric Demand Power '[W'](Hourly) ]]/1000</f>
        <v>32.303395518999501</v>
      </c>
    </row>
    <row r="138" spans="1:3" x14ac:dyDescent="0.25">
      <c r="A138" s="9" t="s">
        <v>549</v>
      </c>
      <c r="B138" s="12">
        <v>26389.666348768078</v>
      </c>
      <c r="C138">
        <f>SAFADModel_final_000023__2[[#This Row],[Whole Building:Facility Total Electric Demand Power '[W'](Hourly) ]]/1000</f>
        <v>26.389666348768078</v>
      </c>
    </row>
    <row r="139" spans="1:3" x14ac:dyDescent="0.25">
      <c r="A139" s="9" t="s">
        <v>550</v>
      </c>
      <c r="B139" s="12">
        <v>23064.367183539933</v>
      </c>
      <c r="C139">
        <f>SAFADModel_final_000023__2[[#This Row],[Whole Building:Facility Total Electric Demand Power '[W'](Hourly) ]]/1000</f>
        <v>23.064367183539932</v>
      </c>
    </row>
    <row r="140" spans="1:3" x14ac:dyDescent="0.25">
      <c r="A140" s="9" t="s">
        <v>551</v>
      </c>
      <c r="B140" s="12">
        <v>18930.507710131427</v>
      </c>
      <c r="C140">
        <f>SAFADModel_final_000023__2[[#This Row],[Whole Building:Facility Total Electric Demand Power '[W'](Hourly) ]]/1000</f>
        <v>18.930507710131426</v>
      </c>
    </row>
    <row r="141" spans="1:3" x14ac:dyDescent="0.25">
      <c r="A141" s="9" t="s">
        <v>552</v>
      </c>
      <c r="B141" s="12">
        <v>7835.1772461013234</v>
      </c>
      <c r="C141">
        <f>SAFADModel_final_000023__2[[#This Row],[Whole Building:Facility Total Electric Demand Power '[W'](Hourly) ]]/1000</f>
        <v>7.8351772461013232</v>
      </c>
    </row>
    <row r="142" spans="1:3" x14ac:dyDescent="0.25">
      <c r="A142" s="9" t="s">
        <v>553</v>
      </c>
      <c r="B142" s="12">
        <v>7460.7007249688622</v>
      </c>
      <c r="C142">
        <f>SAFADModel_final_000023__2[[#This Row],[Whole Building:Facility Total Electric Demand Power '[W'](Hourly) ]]/1000</f>
        <v>7.4607007249688619</v>
      </c>
    </row>
    <row r="143" spans="1:3" x14ac:dyDescent="0.25">
      <c r="A143" s="9" t="s">
        <v>554</v>
      </c>
      <c r="B143" s="12">
        <v>6379.8075286604535</v>
      </c>
      <c r="C143">
        <f>SAFADModel_final_000023__2[[#This Row],[Whole Building:Facility Total Electric Demand Power '[W'](Hourly) ]]/1000</f>
        <v>6.3798075286604536</v>
      </c>
    </row>
    <row r="144" spans="1:3" x14ac:dyDescent="0.25">
      <c r="A144" s="9" t="s">
        <v>555</v>
      </c>
      <c r="B144" s="12">
        <v>6133.3481612973164</v>
      </c>
      <c r="C144">
        <f>SAFADModel_final_000023__2[[#This Row],[Whole Building:Facility Total Electric Demand Power '[W'](Hourly) ]]/1000</f>
        <v>6.1333481612973166</v>
      </c>
    </row>
    <row r="145" spans="1:3" x14ac:dyDescent="0.25">
      <c r="A145" s="9" t="s">
        <v>556</v>
      </c>
      <c r="B145" s="12">
        <v>6047.8969239603239</v>
      </c>
      <c r="C145">
        <f>SAFADModel_final_000023__2[[#This Row],[Whole Building:Facility Total Electric Demand Power '[W'](Hourly) ]]/1000</f>
        <v>6.047896923960324</v>
      </c>
    </row>
    <row r="146" spans="1:3" x14ac:dyDescent="0.25">
      <c r="A146" s="9" t="s">
        <v>557</v>
      </c>
      <c r="B146" s="12">
        <v>6020.1739010776773</v>
      </c>
      <c r="C146">
        <f>SAFADModel_final_000023__2[[#This Row],[Whole Building:Facility Total Electric Demand Power '[W'](Hourly) ]]/1000</f>
        <v>6.0201739010776771</v>
      </c>
    </row>
    <row r="147" spans="1:3" x14ac:dyDescent="0.25">
      <c r="A147" s="9" t="s">
        <v>558</v>
      </c>
      <c r="B147" s="12">
        <v>6003.3756690013688</v>
      </c>
      <c r="C147">
        <f>SAFADModel_final_000023__2[[#This Row],[Whole Building:Facility Total Electric Demand Power '[W'](Hourly) ]]/1000</f>
        <v>6.0033756690013691</v>
      </c>
    </row>
    <row r="148" spans="1:3" x14ac:dyDescent="0.25">
      <c r="A148" s="9" t="s">
        <v>559</v>
      </c>
      <c r="B148" s="12">
        <v>5992.8987393275884</v>
      </c>
      <c r="C148">
        <f>SAFADModel_final_000023__2[[#This Row],[Whole Building:Facility Total Electric Demand Power '[W'](Hourly) ]]/1000</f>
        <v>5.9928987393275888</v>
      </c>
    </row>
    <row r="149" spans="1:3" x14ac:dyDescent="0.25">
      <c r="A149" s="9" t="s">
        <v>560</v>
      </c>
      <c r="B149" s="12">
        <v>5986.6082211612329</v>
      </c>
      <c r="C149">
        <f>SAFADModel_final_000023__2[[#This Row],[Whole Building:Facility Total Electric Demand Power '[W'](Hourly) ]]/1000</f>
        <v>5.9866082211612328</v>
      </c>
    </row>
    <row r="150" spans="1:3" x14ac:dyDescent="0.25">
      <c r="A150" s="9" t="s">
        <v>561</v>
      </c>
      <c r="B150" s="12">
        <v>5977.41061480184</v>
      </c>
      <c r="C150">
        <f>SAFADModel_final_000023__2[[#This Row],[Whole Building:Facility Total Electric Demand Power '[W'](Hourly) ]]/1000</f>
        <v>5.9774106148018396</v>
      </c>
    </row>
    <row r="151" spans="1:3" x14ac:dyDescent="0.25">
      <c r="A151" s="9" t="s">
        <v>562</v>
      </c>
      <c r="B151" s="12">
        <v>5992.052527558094</v>
      </c>
      <c r="C151">
        <f>SAFADModel_final_000023__2[[#This Row],[Whole Building:Facility Total Electric Demand Power '[W'](Hourly) ]]/1000</f>
        <v>5.9920525275580943</v>
      </c>
    </row>
    <row r="152" spans="1:3" x14ac:dyDescent="0.25">
      <c r="A152" s="9" t="s">
        <v>563</v>
      </c>
      <c r="B152" s="12">
        <v>6045.9586047212797</v>
      </c>
      <c r="C152">
        <f>SAFADModel_final_000023__2[[#This Row],[Whole Building:Facility Total Electric Demand Power '[W'](Hourly) ]]/1000</f>
        <v>6.0459586047212799</v>
      </c>
    </row>
    <row r="153" spans="1:3" x14ac:dyDescent="0.25">
      <c r="A153" s="9" t="s">
        <v>564</v>
      </c>
      <c r="B153" s="12">
        <v>6113.5545306064369</v>
      </c>
      <c r="C153">
        <f>SAFADModel_final_000023__2[[#This Row],[Whole Building:Facility Total Electric Demand Power '[W'](Hourly) ]]/1000</f>
        <v>6.1135545306064367</v>
      </c>
    </row>
    <row r="154" spans="1:3" x14ac:dyDescent="0.25">
      <c r="A154" s="9" t="s">
        <v>565</v>
      </c>
      <c r="B154" s="12">
        <v>6168.9220969297749</v>
      </c>
      <c r="C154">
        <f>SAFADModel_final_000023__2[[#This Row],[Whole Building:Facility Total Electric Demand Power '[W'](Hourly) ]]/1000</f>
        <v>6.1689220969297747</v>
      </c>
    </row>
    <row r="155" spans="1:3" x14ac:dyDescent="0.25">
      <c r="A155" s="9" t="s">
        <v>566</v>
      </c>
      <c r="B155" s="12">
        <v>6198.9307862128726</v>
      </c>
      <c r="C155">
        <f>SAFADModel_final_000023__2[[#This Row],[Whole Building:Facility Total Electric Demand Power '[W'](Hourly) ]]/1000</f>
        <v>6.1989307862128724</v>
      </c>
    </row>
    <row r="156" spans="1:3" x14ac:dyDescent="0.25">
      <c r="A156" s="9" t="s">
        <v>567</v>
      </c>
      <c r="B156" s="12">
        <v>6216.822558568957</v>
      </c>
      <c r="C156">
        <f>SAFADModel_final_000023__2[[#This Row],[Whole Building:Facility Total Electric Demand Power '[W'](Hourly) ]]/1000</f>
        <v>6.2168225585689569</v>
      </c>
    </row>
    <row r="157" spans="1:3" x14ac:dyDescent="0.25">
      <c r="A157" s="9" t="s">
        <v>568</v>
      </c>
      <c r="B157" s="12">
        <v>6225.0207026336284</v>
      </c>
      <c r="C157">
        <f>SAFADModel_final_000023__2[[#This Row],[Whole Building:Facility Total Electric Demand Power '[W'](Hourly) ]]/1000</f>
        <v>6.2250207026336284</v>
      </c>
    </row>
    <row r="158" spans="1:3" x14ac:dyDescent="0.25">
      <c r="A158" s="9" t="s">
        <v>569</v>
      </c>
      <c r="B158" s="12">
        <v>6232.3488084700339</v>
      </c>
      <c r="C158">
        <f>SAFADModel_final_000023__2[[#This Row],[Whole Building:Facility Total Electric Demand Power '[W'](Hourly) ]]/1000</f>
        <v>6.232348808470034</v>
      </c>
    </row>
    <row r="159" spans="1:3" x14ac:dyDescent="0.25">
      <c r="A159" s="9" t="s">
        <v>570</v>
      </c>
      <c r="B159" s="12">
        <v>6244.3196728395633</v>
      </c>
      <c r="C159">
        <f>SAFADModel_final_000023__2[[#This Row],[Whole Building:Facility Total Electric Demand Power '[W'](Hourly) ]]/1000</f>
        <v>6.2443196728395636</v>
      </c>
    </row>
    <row r="160" spans="1:3" x14ac:dyDescent="0.25">
      <c r="A160" s="9" t="s">
        <v>571</v>
      </c>
      <c r="B160" s="12">
        <v>6262.745937868719</v>
      </c>
      <c r="C160">
        <f>SAFADModel_final_000023__2[[#This Row],[Whole Building:Facility Total Electric Demand Power '[W'](Hourly) ]]/1000</f>
        <v>6.2627459378687194</v>
      </c>
    </row>
    <row r="161" spans="1:3" x14ac:dyDescent="0.25">
      <c r="A161" s="9" t="s">
        <v>572</v>
      </c>
      <c r="B161" s="12">
        <v>6282.0689510002348</v>
      </c>
      <c r="C161">
        <f>SAFADModel_final_000023__2[[#This Row],[Whole Building:Facility Total Electric Demand Power '[W'](Hourly) ]]/1000</f>
        <v>6.2820689510002348</v>
      </c>
    </row>
    <row r="162" spans="1:3" x14ac:dyDescent="0.25">
      <c r="A162" s="9" t="s">
        <v>573</v>
      </c>
      <c r="B162" s="12">
        <v>6294.4586227585542</v>
      </c>
      <c r="C162">
        <f>SAFADModel_final_000023__2[[#This Row],[Whole Building:Facility Total Electric Demand Power '[W'](Hourly) ]]/1000</f>
        <v>6.2944586227585537</v>
      </c>
    </row>
    <row r="163" spans="1:3" x14ac:dyDescent="0.25">
      <c r="A163" s="9" t="s">
        <v>574</v>
      </c>
      <c r="B163" s="12">
        <v>6290.1177187717039</v>
      </c>
      <c r="C163">
        <f>SAFADModel_final_000023__2[[#This Row],[Whole Building:Facility Total Electric Demand Power '[W'](Hourly) ]]/1000</f>
        <v>6.2901177187717039</v>
      </c>
    </row>
    <row r="164" spans="1:3" x14ac:dyDescent="0.25">
      <c r="A164" s="9" t="s">
        <v>575</v>
      </c>
      <c r="B164" s="12">
        <v>6271.9623736985968</v>
      </c>
      <c r="C164">
        <f>SAFADModel_final_000023__2[[#This Row],[Whole Building:Facility Total Electric Demand Power '[W'](Hourly) ]]/1000</f>
        <v>6.2719623736985968</v>
      </c>
    </row>
    <row r="165" spans="1:3" x14ac:dyDescent="0.25">
      <c r="A165" s="9" t="s">
        <v>576</v>
      </c>
      <c r="B165" s="12">
        <v>6249.2433259932477</v>
      </c>
      <c r="C165">
        <f>SAFADModel_final_000023__2[[#This Row],[Whole Building:Facility Total Electric Demand Power '[W'](Hourly) ]]/1000</f>
        <v>6.2492433259932474</v>
      </c>
    </row>
    <row r="166" spans="1:3" x14ac:dyDescent="0.25">
      <c r="A166" s="9" t="s">
        <v>577</v>
      </c>
      <c r="B166" s="12">
        <v>6231.7673294959723</v>
      </c>
      <c r="C166">
        <f>SAFADModel_final_000023__2[[#This Row],[Whole Building:Facility Total Electric Demand Power '[W'](Hourly) ]]/1000</f>
        <v>6.2317673294959723</v>
      </c>
    </row>
    <row r="167" spans="1:3" x14ac:dyDescent="0.25">
      <c r="A167" s="9" t="s">
        <v>578</v>
      </c>
      <c r="B167" s="12">
        <v>6201.9511314830752</v>
      </c>
      <c r="C167">
        <f>SAFADModel_final_000023__2[[#This Row],[Whole Building:Facility Total Electric Demand Power '[W'](Hourly) ]]/1000</f>
        <v>6.2019511314830753</v>
      </c>
    </row>
    <row r="168" spans="1:3" x14ac:dyDescent="0.25">
      <c r="A168" s="9" t="s">
        <v>579</v>
      </c>
      <c r="B168" s="12">
        <v>6167.2248816530009</v>
      </c>
      <c r="C168">
        <f>SAFADModel_final_000023__2[[#This Row],[Whole Building:Facility Total Electric Demand Power '[W'](Hourly) ]]/1000</f>
        <v>6.1672248816530013</v>
      </c>
    </row>
    <row r="169" spans="1:3" x14ac:dyDescent="0.25">
      <c r="A169" s="9" t="s">
        <v>580</v>
      </c>
      <c r="B169" s="12">
        <v>6136.0463924869036</v>
      </c>
      <c r="C169">
        <f>SAFADModel_final_000023__2[[#This Row],[Whole Building:Facility Total Electric Demand Power '[W'](Hourly) ]]/1000</f>
        <v>6.1360463924869038</v>
      </c>
    </row>
    <row r="170" spans="1:3" x14ac:dyDescent="0.25">
      <c r="A170" s="9" t="s">
        <v>121</v>
      </c>
      <c r="B170" s="12">
        <v>6005.4820424505788</v>
      </c>
      <c r="C170">
        <f>SAFADModel_final_000023__2[[#This Row],[Whole Building:Facility Total Electric Demand Power '[W'](Hourly) ]]/1000</f>
        <v>6.0054820424505788</v>
      </c>
    </row>
    <row r="171" spans="1:3" x14ac:dyDescent="0.25">
      <c r="A171" s="9" t="s">
        <v>122</v>
      </c>
      <c r="B171" s="12">
        <v>5999.8491021222335</v>
      </c>
      <c r="C171">
        <f>SAFADModel_final_000023__2[[#This Row],[Whole Building:Facility Total Electric Demand Power '[W'](Hourly) ]]/1000</f>
        <v>5.9998491021222335</v>
      </c>
    </row>
    <row r="172" spans="1:3" x14ac:dyDescent="0.25">
      <c r="A172" s="9" t="s">
        <v>123</v>
      </c>
      <c r="B172" s="12">
        <v>5938.4613757539601</v>
      </c>
      <c r="C172">
        <f>SAFADModel_final_000023__2[[#This Row],[Whole Building:Facility Total Electric Demand Power '[W'](Hourly) ]]/1000</f>
        <v>5.9384613757539597</v>
      </c>
    </row>
    <row r="173" spans="1:3" x14ac:dyDescent="0.25">
      <c r="A173" s="9" t="s">
        <v>124</v>
      </c>
      <c r="B173" s="12">
        <v>5850.809096377835</v>
      </c>
      <c r="C173">
        <f>SAFADModel_final_000023__2[[#This Row],[Whole Building:Facility Total Electric Demand Power '[W'](Hourly) ]]/1000</f>
        <v>5.8508090963778354</v>
      </c>
    </row>
    <row r="174" spans="1:3" x14ac:dyDescent="0.25">
      <c r="A174" s="9" t="s">
        <v>125</v>
      </c>
      <c r="B174" s="12">
        <v>5760.5624228236775</v>
      </c>
      <c r="C174">
        <f>SAFADModel_final_000023__2[[#This Row],[Whole Building:Facility Total Electric Demand Power '[W'](Hourly) ]]/1000</f>
        <v>5.7605624228236776</v>
      </c>
    </row>
    <row r="175" spans="1:3" x14ac:dyDescent="0.25">
      <c r="A175" s="9" t="s">
        <v>126</v>
      </c>
      <c r="B175" s="12">
        <v>5748.9452649810846</v>
      </c>
      <c r="C175">
        <f>SAFADModel_final_000023__2[[#This Row],[Whole Building:Facility Total Electric Demand Power '[W'](Hourly) ]]/1000</f>
        <v>5.748945264981085</v>
      </c>
    </row>
    <row r="176" spans="1:3" x14ac:dyDescent="0.25">
      <c r="A176" s="9" t="s">
        <v>127</v>
      </c>
      <c r="B176" s="12">
        <v>5824.6609393781027</v>
      </c>
      <c r="C176">
        <f>SAFADModel_final_000023__2[[#This Row],[Whole Building:Facility Total Electric Demand Power '[W'](Hourly) ]]/1000</f>
        <v>5.824660939378103</v>
      </c>
    </row>
    <row r="177" spans="1:3" x14ac:dyDescent="0.25">
      <c r="A177" s="9" t="s">
        <v>128</v>
      </c>
      <c r="B177" s="12">
        <v>22518.20048053945</v>
      </c>
      <c r="C177">
        <f>SAFADModel_final_000023__2[[#This Row],[Whole Building:Facility Total Electric Demand Power '[W'](Hourly) ]]/1000</f>
        <v>22.518200480539448</v>
      </c>
    </row>
    <row r="178" spans="1:3" x14ac:dyDescent="0.25">
      <c r="A178" s="9" t="s">
        <v>129</v>
      </c>
      <c r="B178" s="12">
        <v>72018.427633783795</v>
      </c>
      <c r="C178">
        <f>SAFADModel_final_000023__2[[#This Row],[Whole Building:Facility Total Electric Demand Power '[W'](Hourly) ]]/1000</f>
        <v>72.018427633783801</v>
      </c>
    </row>
    <row r="179" spans="1:3" x14ac:dyDescent="0.25">
      <c r="A179" s="9" t="s">
        <v>130</v>
      </c>
      <c r="B179" s="12">
        <v>101700.46520534232</v>
      </c>
      <c r="C179">
        <f>SAFADModel_final_000023__2[[#This Row],[Whole Building:Facility Total Electric Demand Power '[W'](Hourly) ]]/1000</f>
        <v>101.70046520534233</v>
      </c>
    </row>
    <row r="180" spans="1:3" x14ac:dyDescent="0.25">
      <c r="A180" s="9" t="s">
        <v>131</v>
      </c>
      <c r="B180" s="12">
        <v>97473.434901329514</v>
      </c>
      <c r="C180">
        <f>SAFADModel_final_000023__2[[#This Row],[Whole Building:Facility Total Electric Demand Power '[W'](Hourly) ]]/1000</f>
        <v>97.473434901329512</v>
      </c>
    </row>
    <row r="181" spans="1:3" x14ac:dyDescent="0.25">
      <c r="A181" s="9" t="s">
        <v>132</v>
      </c>
      <c r="B181" s="12">
        <v>121124.0057271617</v>
      </c>
      <c r="C181">
        <f>SAFADModel_final_000023__2[[#This Row],[Whole Building:Facility Total Electric Demand Power '[W'](Hourly) ]]/1000</f>
        <v>121.1240057271617</v>
      </c>
    </row>
    <row r="182" spans="1:3" x14ac:dyDescent="0.25">
      <c r="A182" s="9" t="s">
        <v>133</v>
      </c>
      <c r="B182" s="12">
        <v>116445.89580337983</v>
      </c>
      <c r="C182">
        <f>SAFADModel_final_000023__2[[#This Row],[Whole Building:Facility Total Electric Demand Power '[W'](Hourly) ]]/1000</f>
        <v>116.44589580337983</v>
      </c>
    </row>
    <row r="183" spans="1:3" x14ac:dyDescent="0.25">
      <c r="A183" s="9" t="s">
        <v>134</v>
      </c>
      <c r="B183" s="12">
        <v>125311.43365540024</v>
      </c>
      <c r="C183">
        <f>SAFADModel_final_000023__2[[#This Row],[Whole Building:Facility Total Electric Demand Power '[W'](Hourly) ]]/1000</f>
        <v>125.31143365540024</v>
      </c>
    </row>
    <row r="184" spans="1:3" x14ac:dyDescent="0.25">
      <c r="A184" s="9" t="s">
        <v>135</v>
      </c>
      <c r="B184" s="12">
        <v>132049.22121915835</v>
      </c>
      <c r="C184">
        <f>SAFADModel_final_000023__2[[#This Row],[Whole Building:Facility Total Electric Demand Power '[W'](Hourly) ]]/1000</f>
        <v>132.04922121915834</v>
      </c>
    </row>
    <row r="185" spans="1:3" x14ac:dyDescent="0.25">
      <c r="A185" s="9" t="s">
        <v>136</v>
      </c>
      <c r="B185" s="12">
        <v>122777.23139797231</v>
      </c>
      <c r="C185">
        <f>SAFADModel_final_000023__2[[#This Row],[Whole Building:Facility Total Electric Demand Power '[W'](Hourly) ]]/1000</f>
        <v>122.77723139797232</v>
      </c>
    </row>
    <row r="186" spans="1:3" x14ac:dyDescent="0.25">
      <c r="A186" s="9" t="s">
        <v>137</v>
      </c>
      <c r="B186" s="12">
        <v>108254.27494747007</v>
      </c>
      <c r="C186">
        <f>SAFADModel_final_000023__2[[#This Row],[Whole Building:Facility Total Electric Demand Power '[W'](Hourly) ]]/1000</f>
        <v>108.25427494747007</v>
      </c>
    </row>
    <row r="187" spans="1:3" x14ac:dyDescent="0.25">
      <c r="A187" s="9" t="s">
        <v>138</v>
      </c>
      <c r="B187" s="12">
        <v>39326.266954376064</v>
      </c>
      <c r="C187">
        <f>SAFADModel_final_000023__2[[#This Row],[Whole Building:Facility Total Electric Demand Power '[W'](Hourly) ]]/1000</f>
        <v>39.326266954376067</v>
      </c>
    </row>
    <row r="188" spans="1:3" x14ac:dyDescent="0.25">
      <c r="A188" s="9" t="s">
        <v>139</v>
      </c>
      <c r="B188" s="12">
        <v>19304.897332078403</v>
      </c>
      <c r="C188">
        <f>SAFADModel_final_000023__2[[#This Row],[Whole Building:Facility Total Electric Demand Power '[W'](Hourly) ]]/1000</f>
        <v>19.304897332078404</v>
      </c>
    </row>
    <row r="189" spans="1:3" x14ac:dyDescent="0.25">
      <c r="A189" s="9" t="s">
        <v>140</v>
      </c>
      <c r="B189" s="12">
        <v>8433.5233566549978</v>
      </c>
      <c r="C189">
        <f>SAFADModel_final_000023__2[[#This Row],[Whole Building:Facility Total Electric Demand Power '[W'](Hourly) ]]/1000</f>
        <v>8.4335233566549981</v>
      </c>
    </row>
    <row r="190" spans="1:3" x14ac:dyDescent="0.25">
      <c r="A190" s="9" t="s">
        <v>141</v>
      </c>
      <c r="B190" s="12">
        <v>6557.6947629982269</v>
      </c>
      <c r="C190">
        <f>SAFADModel_final_000023__2[[#This Row],[Whole Building:Facility Total Electric Demand Power '[W'](Hourly) ]]/1000</f>
        <v>6.557694762998227</v>
      </c>
    </row>
    <row r="191" spans="1:3" x14ac:dyDescent="0.25">
      <c r="A191" s="9" t="s">
        <v>142</v>
      </c>
      <c r="B191" s="12">
        <v>6138.3325112688972</v>
      </c>
      <c r="C191">
        <f>SAFADModel_final_000023__2[[#This Row],[Whole Building:Facility Total Electric Demand Power '[W'](Hourly) ]]/1000</f>
        <v>6.1383325112688976</v>
      </c>
    </row>
    <row r="192" spans="1:3" x14ac:dyDescent="0.25">
      <c r="A192" s="9" t="s">
        <v>143</v>
      </c>
      <c r="B192" s="12">
        <v>6139.994420388196</v>
      </c>
      <c r="C192">
        <f>SAFADModel_final_000023__2[[#This Row],[Whole Building:Facility Total Electric Demand Power '[W'](Hourly) ]]/1000</f>
        <v>6.139994420388196</v>
      </c>
    </row>
    <row r="193" spans="1:3" x14ac:dyDescent="0.25">
      <c r="A193" s="9" t="s">
        <v>144</v>
      </c>
      <c r="B193" s="12">
        <v>6132.4231435278707</v>
      </c>
      <c r="C193">
        <f>SAFADModel_final_000023__2[[#This Row],[Whole Building:Facility Total Electric Demand Power '[W'](Hourly) ]]/1000</f>
        <v>6.1324231435278707</v>
      </c>
    </row>
    <row r="194" spans="1:3" x14ac:dyDescent="0.25">
      <c r="A194" s="9" t="s">
        <v>145</v>
      </c>
      <c r="B194" s="12">
        <v>6116.4648561628755</v>
      </c>
      <c r="C194">
        <f>SAFADModel_final_000023__2[[#This Row],[Whole Building:Facility Total Electric Demand Power '[W'](Hourly) ]]/1000</f>
        <v>6.1164648561628754</v>
      </c>
    </row>
    <row r="195" spans="1:3" x14ac:dyDescent="0.25">
      <c r="A195" s="9" t="s">
        <v>146</v>
      </c>
      <c r="B195" s="12">
        <v>6100.4447859903157</v>
      </c>
      <c r="C195">
        <f>SAFADModel_final_000023__2[[#This Row],[Whole Building:Facility Total Electric Demand Power '[W'](Hourly) ]]/1000</f>
        <v>6.1004447859903159</v>
      </c>
    </row>
    <row r="196" spans="1:3" x14ac:dyDescent="0.25">
      <c r="A196" s="9" t="s">
        <v>147</v>
      </c>
      <c r="B196" s="12">
        <v>6084.6679270265558</v>
      </c>
      <c r="C196">
        <f>SAFADModel_final_000023__2[[#This Row],[Whole Building:Facility Total Electric Demand Power '[W'](Hourly) ]]/1000</f>
        <v>6.0846679270265556</v>
      </c>
    </row>
    <row r="197" spans="1:3" x14ac:dyDescent="0.25">
      <c r="A197" s="9" t="s">
        <v>148</v>
      </c>
      <c r="B197" s="12">
        <v>6069.6509850104221</v>
      </c>
      <c r="C197">
        <f>SAFADModel_final_000023__2[[#This Row],[Whole Building:Facility Total Electric Demand Power '[W'](Hourly) ]]/1000</f>
        <v>6.0696509850104219</v>
      </c>
    </row>
    <row r="198" spans="1:3" x14ac:dyDescent="0.25">
      <c r="A198" s="9" t="s">
        <v>149</v>
      </c>
      <c r="B198" s="12">
        <v>6053.118691298966</v>
      </c>
      <c r="C198">
        <f>SAFADModel_final_000023__2[[#This Row],[Whole Building:Facility Total Electric Demand Power '[W'](Hourly) ]]/1000</f>
        <v>6.0531186912989661</v>
      </c>
    </row>
    <row r="199" spans="1:3" x14ac:dyDescent="0.25">
      <c r="A199" s="9" t="s">
        <v>150</v>
      </c>
      <c r="B199" s="12">
        <v>6055.0518324634386</v>
      </c>
      <c r="C199">
        <f>SAFADModel_final_000023__2[[#This Row],[Whole Building:Facility Total Electric Demand Power '[W'](Hourly) ]]/1000</f>
        <v>6.0550518324634384</v>
      </c>
    </row>
    <row r="200" spans="1:3" x14ac:dyDescent="0.25">
      <c r="A200" s="9" t="s">
        <v>151</v>
      </c>
      <c r="B200" s="12">
        <v>6077.2115527556771</v>
      </c>
      <c r="C200">
        <f>SAFADModel_final_000023__2[[#This Row],[Whole Building:Facility Total Electric Demand Power '[W'](Hourly) ]]/1000</f>
        <v>6.0772115527556769</v>
      </c>
    </row>
    <row r="201" spans="1:3" x14ac:dyDescent="0.25">
      <c r="A201" s="9" t="s">
        <v>152</v>
      </c>
      <c r="B201" s="12">
        <v>6111.0601132054935</v>
      </c>
      <c r="C201">
        <f>SAFADModel_final_000023__2[[#This Row],[Whole Building:Facility Total Electric Demand Power '[W'](Hourly) ]]/1000</f>
        <v>6.1110601132054931</v>
      </c>
    </row>
    <row r="202" spans="1:3" x14ac:dyDescent="0.25">
      <c r="A202" s="9" t="s">
        <v>153</v>
      </c>
      <c r="B202" s="12">
        <v>6133.2332396777247</v>
      </c>
      <c r="C202">
        <f>SAFADModel_final_000023__2[[#This Row],[Whole Building:Facility Total Electric Demand Power '[W'](Hourly) ]]/1000</f>
        <v>6.1332332396777245</v>
      </c>
    </row>
    <row r="203" spans="1:3" x14ac:dyDescent="0.25">
      <c r="A203" s="9" t="s">
        <v>154</v>
      </c>
      <c r="B203" s="12">
        <v>6190.2708807837216</v>
      </c>
      <c r="C203">
        <f>SAFADModel_final_000023__2[[#This Row],[Whole Building:Facility Total Electric Demand Power '[W'](Hourly) ]]/1000</f>
        <v>6.1902708807837215</v>
      </c>
    </row>
    <row r="204" spans="1:3" x14ac:dyDescent="0.25">
      <c r="A204" s="9" t="s">
        <v>155</v>
      </c>
      <c r="B204" s="12">
        <v>6251.2775847898265</v>
      </c>
      <c r="C204">
        <f>SAFADModel_final_000023__2[[#This Row],[Whole Building:Facility Total Electric Demand Power '[W'](Hourly) ]]/1000</f>
        <v>6.2512775847898263</v>
      </c>
    </row>
    <row r="205" spans="1:3" x14ac:dyDescent="0.25">
      <c r="A205" s="9" t="s">
        <v>156</v>
      </c>
      <c r="B205" s="12">
        <v>6273.5915436143559</v>
      </c>
      <c r="C205">
        <f>SAFADModel_final_000023__2[[#This Row],[Whole Building:Facility Total Electric Demand Power '[W'](Hourly) ]]/1000</f>
        <v>6.2735915436143559</v>
      </c>
    </row>
    <row r="206" spans="1:3" x14ac:dyDescent="0.25">
      <c r="A206" s="9" t="s">
        <v>157</v>
      </c>
      <c r="B206" s="12">
        <v>6279.2686796390635</v>
      </c>
      <c r="C206">
        <f>SAFADModel_final_000023__2[[#This Row],[Whole Building:Facility Total Electric Demand Power '[W'](Hourly) ]]/1000</f>
        <v>6.2792686796390633</v>
      </c>
    </row>
    <row r="207" spans="1:3" x14ac:dyDescent="0.25">
      <c r="A207" s="9" t="s">
        <v>158</v>
      </c>
      <c r="B207" s="12">
        <v>6274.4046381006519</v>
      </c>
      <c r="C207">
        <f>SAFADModel_final_000023__2[[#This Row],[Whole Building:Facility Total Electric Demand Power '[W'](Hourly) ]]/1000</f>
        <v>6.274404638100652</v>
      </c>
    </row>
    <row r="208" spans="1:3" x14ac:dyDescent="0.25">
      <c r="A208" s="9" t="s">
        <v>159</v>
      </c>
      <c r="B208" s="12">
        <v>6266.9111693424702</v>
      </c>
      <c r="C208">
        <f>SAFADModel_final_000023__2[[#This Row],[Whole Building:Facility Total Electric Demand Power '[W'](Hourly) ]]/1000</f>
        <v>6.2669111693424702</v>
      </c>
    </row>
    <row r="209" spans="1:3" x14ac:dyDescent="0.25">
      <c r="A209" s="9" t="s">
        <v>160</v>
      </c>
      <c r="B209" s="12">
        <v>6256.9309428811202</v>
      </c>
      <c r="C209">
        <f>SAFADModel_final_000023__2[[#This Row],[Whole Building:Facility Total Electric Demand Power '[W'](Hourly) ]]/1000</f>
        <v>6.2569309428811204</v>
      </c>
    </row>
    <row r="210" spans="1:3" x14ac:dyDescent="0.25">
      <c r="A210" s="9" t="s">
        <v>161</v>
      </c>
      <c r="B210" s="12">
        <v>6240.7472326341203</v>
      </c>
      <c r="C210">
        <f>SAFADModel_final_000023__2[[#This Row],[Whole Building:Facility Total Electric Demand Power '[W'](Hourly) ]]/1000</f>
        <v>6.2407472326341207</v>
      </c>
    </row>
    <row r="211" spans="1:3" x14ac:dyDescent="0.25">
      <c r="A211" s="9" t="s">
        <v>162</v>
      </c>
      <c r="B211" s="12">
        <v>6220.8712569680456</v>
      </c>
      <c r="C211">
        <f>SAFADModel_final_000023__2[[#This Row],[Whole Building:Facility Total Electric Demand Power '[W'](Hourly) ]]/1000</f>
        <v>6.2208712569680458</v>
      </c>
    </row>
    <row r="212" spans="1:3" x14ac:dyDescent="0.25">
      <c r="A212" s="9" t="s">
        <v>163</v>
      </c>
      <c r="B212" s="12">
        <v>6196.4765950327701</v>
      </c>
      <c r="C212">
        <f>SAFADModel_final_000023__2[[#This Row],[Whole Building:Facility Total Electric Demand Power '[W'](Hourly) ]]/1000</f>
        <v>6.1964765950327703</v>
      </c>
    </row>
    <row r="213" spans="1:3" x14ac:dyDescent="0.25">
      <c r="A213" s="9" t="s">
        <v>164</v>
      </c>
      <c r="B213" s="12">
        <v>6171.8225500075314</v>
      </c>
      <c r="C213">
        <f>SAFADModel_final_000023__2[[#This Row],[Whole Building:Facility Total Electric Demand Power '[W'](Hourly) ]]/1000</f>
        <v>6.1718225500075317</v>
      </c>
    </row>
    <row r="214" spans="1:3" x14ac:dyDescent="0.25">
      <c r="A214" s="9" t="s">
        <v>165</v>
      </c>
      <c r="B214" s="12">
        <v>6151.9215736574042</v>
      </c>
      <c r="C214">
        <f>SAFADModel_final_000023__2[[#This Row],[Whole Building:Facility Total Electric Demand Power '[W'](Hourly) ]]/1000</f>
        <v>6.151921573657404</v>
      </c>
    </row>
    <row r="215" spans="1:3" x14ac:dyDescent="0.25">
      <c r="A215" s="9" t="s">
        <v>166</v>
      </c>
      <c r="B215" s="12">
        <v>6131.1231874138939</v>
      </c>
      <c r="C215">
        <f>SAFADModel_final_000023__2[[#This Row],[Whole Building:Facility Total Electric Demand Power '[W'](Hourly) ]]/1000</f>
        <v>6.1311231874138938</v>
      </c>
    </row>
    <row r="216" spans="1:3" x14ac:dyDescent="0.25">
      <c r="A216" s="9" t="s">
        <v>167</v>
      </c>
      <c r="B216" s="12">
        <v>6112.1453278038425</v>
      </c>
      <c r="C216">
        <f>SAFADModel_final_000023__2[[#This Row],[Whole Building:Facility Total Electric Demand Power '[W'](Hourly) ]]/1000</f>
        <v>6.1121453278038427</v>
      </c>
    </row>
    <row r="217" spans="1:3" x14ac:dyDescent="0.25">
      <c r="A217" s="9" t="s">
        <v>168</v>
      </c>
      <c r="B217" s="12">
        <v>6094.8933507401343</v>
      </c>
      <c r="C217">
        <f>SAFADModel_final_000023__2[[#This Row],[Whole Building:Facility Total Electric Demand Power '[W'](Hourly) ]]/1000</f>
        <v>6.0948933507401346</v>
      </c>
    </row>
    <row r="218" spans="1:3" x14ac:dyDescent="0.25">
      <c r="A218" s="9" t="s">
        <v>169</v>
      </c>
      <c r="B218" s="12">
        <v>5920.2330629233729</v>
      </c>
      <c r="C218">
        <f>SAFADModel_final_000023__2[[#This Row],[Whole Building:Facility Total Electric Demand Power '[W'](Hourly) ]]/1000</f>
        <v>5.9202330629233728</v>
      </c>
    </row>
    <row r="219" spans="1:3" x14ac:dyDescent="0.25">
      <c r="A219" s="9" t="s">
        <v>170</v>
      </c>
      <c r="B219" s="12">
        <v>5917.3329660291338</v>
      </c>
      <c r="C219">
        <f>SAFADModel_final_000023__2[[#This Row],[Whole Building:Facility Total Electric Demand Power '[W'](Hourly) ]]/1000</f>
        <v>5.9173329660291341</v>
      </c>
    </row>
    <row r="220" spans="1:3" x14ac:dyDescent="0.25">
      <c r="A220" s="9" t="s">
        <v>171</v>
      </c>
      <c r="B220" s="12">
        <v>5884.3214951211312</v>
      </c>
      <c r="C220">
        <f>SAFADModel_final_000023__2[[#This Row],[Whole Building:Facility Total Electric Demand Power '[W'](Hourly) ]]/1000</f>
        <v>5.8843214951211316</v>
      </c>
    </row>
    <row r="221" spans="1:3" x14ac:dyDescent="0.25">
      <c r="A221" s="9" t="s">
        <v>172</v>
      </c>
      <c r="B221" s="12">
        <v>5859.2999345160279</v>
      </c>
      <c r="C221">
        <f>SAFADModel_final_000023__2[[#This Row],[Whole Building:Facility Total Electric Demand Power '[W'](Hourly) ]]/1000</f>
        <v>5.8592999345160282</v>
      </c>
    </row>
    <row r="222" spans="1:3" x14ac:dyDescent="0.25">
      <c r="A222" s="9" t="s">
        <v>173</v>
      </c>
      <c r="B222" s="12">
        <v>5834.2769279454151</v>
      </c>
      <c r="C222">
        <f>SAFADModel_final_000023__2[[#This Row],[Whole Building:Facility Total Electric Demand Power '[W'](Hourly) ]]/1000</f>
        <v>5.8342769279454147</v>
      </c>
    </row>
    <row r="223" spans="1:3" x14ac:dyDescent="0.25">
      <c r="A223" s="9" t="s">
        <v>174</v>
      </c>
      <c r="B223" s="12">
        <v>5844.4518410784804</v>
      </c>
      <c r="C223">
        <f>SAFADModel_final_000023__2[[#This Row],[Whole Building:Facility Total Electric Demand Power '[W'](Hourly) ]]/1000</f>
        <v>5.84445184107848</v>
      </c>
    </row>
    <row r="224" spans="1:3" x14ac:dyDescent="0.25">
      <c r="A224" s="9" t="s">
        <v>175</v>
      </c>
      <c r="B224" s="12">
        <v>5928.1609531530148</v>
      </c>
      <c r="C224">
        <f>SAFADModel_final_000023__2[[#This Row],[Whole Building:Facility Total Electric Demand Power '[W'](Hourly) ]]/1000</f>
        <v>5.9281609531530144</v>
      </c>
    </row>
    <row r="225" spans="1:3" x14ac:dyDescent="0.25">
      <c r="A225" s="9" t="s">
        <v>176</v>
      </c>
      <c r="B225" s="12">
        <v>18009.296878002213</v>
      </c>
      <c r="C225">
        <f>SAFADModel_final_000023__2[[#This Row],[Whole Building:Facility Total Electric Demand Power '[W'](Hourly) ]]/1000</f>
        <v>18.009296878002214</v>
      </c>
    </row>
    <row r="226" spans="1:3" x14ac:dyDescent="0.25">
      <c r="A226" s="9" t="s">
        <v>177</v>
      </c>
      <c r="B226" s="12">
        <v>85167.498772798208</v>
      </c>
      <c r="C226">
        <f>SAFADModel_final_000023__2[[#This Row],[Whole Building:Facility Total Electric Demand Power '[W'](Hourly) ]]/1000</f>
        <v>85.167498772798211</v>
      </c>
    </row>
    <row r="227" spans="1:3" x14ac:dyDescent="0.25">
      <c r="A227" s="9" t="s">
        <v>178</v>
      </c>
      <c r="B227" s="12">
        <v>101749.29596128278</v>
      </c>
      <c r="C227">
        <f>SAFADModel_final_000023__2[[#This Row],[Whole Building:Facility Total Electric Demand Power '[W'](Hourly) ]]/1000</f>
        <v>101.74929596128278</v>
      </c>
    </row>
    <row r="228" spans="1:3" x14ac:dyDescent="0.25">
      <c r="A228" s="9" t="s">
        <v>179</v>
      </c>
      <c r="B228" s="12">
        <v>112763.04802262447</v>
      </c>
      <c r="C228">
        <f>SAFADModel_final_000023__2[[#This Row],[Whole Building:Facility Total Electric Demand Power '[W'](Hourly) ]]/1000</f>
        <v>112.76304802262447</v>
      </c>
    </row>
    <row r="229" spans="1:3" x14ac:dyDescent="0.25">
      <c r="A229" s="9" t="s">
        <v>180</v>
      </c>
      <c r="B229" s="12">
        <v>130045.79585872199</v>
      </c>
      <c r="C229">
        <f>SAFADModel_final_000023__2[[#This Row],[Whole Building:Facility Total Electric Demand Power '[W'](Hourly) ]]/1000</f>
        <v>130.04579585872199</v>
      </c>
    </row>
    <row r="230" spans="1:3" x14ac:dyDescent="0.25">
      <c r="A230" s="9" t="s">
        <v>181</v>
      </c>
      <c r="B230" s="12">
        <v>126129.27021012995</v>
      </c>
      <c r="C230">
        <f>SAFADModel_final_000023__2[[#This Row],[Whole Building:Facility Total Electric Demand Power '[W'](Hourly) ]]/1000</f>
        <v>126.12927021012995</v>
      </c>
    </row>
    <row r="231" spans="1:3" x14ac:dyDescent="0.25">
      <c r="A231" s="9" t="s">
        <v>182</v>
      </c>
      <c r="B231" s="12">
        <v>122304.04819000706</v>
      </c>
      <c r="C231">
        <f>SAFADModel_final_000023__2[[#This Row],[Whole Building:Facility Total Electric Demand Power '[W'](Hourly) ]]/1000</f>
        <v>122.30404819000707</v>
      </c>
    </row>
    <row r="232" spans="1:3" x14ac:dyDescent="0.25">
      <c r="A232" s="9" t="s">
        <v>183</v>
      </c>
      <c r="B232" s="12">
        <v>128013.13944994006</v>
      </c>
      <c r="C232">
        <f>SAFADModel_final_000023__2[[#This Row],[Whole Building:Facility Total Electric Demand Power '[W'](Hourly) ]]/1000</f>
        <v>128.01313944994007</v>
      </c>
    </row>
    <row r="233" spans="1:3" x14ac:dyDescent="0.25">
      <c r="A233" s="9" t="s">
        <v>184</v>
      </c>
      <c r="B233" s="12">
        <v>107320.37445682136</v>
      </c>
      <c r="C233">
        <f>SAFADModel_final_000023__2[[#This Row],[Whole Building:Facility Total Electric Demand Power '[W'](Hourly) ]]/1000</f>
        <v>107.32037445682136</v>
      </c>
    </row>
    <row r="234" spans="1:3" x14ac:dyDescent="0.25">
      <c r="A234" s="9" t="s">
        <v>185</v>
      </c>
      <c r="B234" s="12">
        <v>67640.469008842672</v>
      </c>
      <c r="C234">
        <f>SAFADModel_final_000023__2[[#This Row],[Whole Building:Facility Total Electric Demand Power '[W'](Hourly) ]]/1000</f>
        <v>67.640469008842672</v>
      </c>
    </row>
    <row r="235" spans="1:3" x14ac:dyDescent="0.25">
      <c r="A235" s="9" t="s">
        <v>186</v>
      </c>
      <c r="B235" s="12">
        <v>36993.479847854695</v>
      </c>
      <c r="C235">
        <f>SAFADModel_final_000023__2[[#This Row],[Whole Building:Facility Total Electric Demand Power '[W'](Hourly) ]]/1000</f>
        <v>36.993479847854694</v>
      </c>
    </row>
    <row r="236" spans="1:3" x14ac:dyDescent="0.25">
      <c r="A236" s="9" t="s">
        <v>187</v>
      </c>
      <c r="B236" s="12">
        <v>16375.502594145577</v>
      </c>
      <c r="C236">
        <f>SAFADModel_final_000023__2[[#This Row],[Whole Building:Facility Total Electric Demand Power '[W'](Hourly) ]]/1000</f>
        <v>16.375502594145576</v>
      </c>
    </row>
    <row r="237" spans="1:3" x14ac:dyDescent="0.25">
      <c r="A237" s="9" t="s">
        <v>188</v>
      </c>
      <c r="B237" s="12">
        <v>6975.6824778130513</v>
      </c>
      <c r="C237">
        <f>SAFADModel_final_000023__2[[#This Row],[Whole Building:Facility Total Electric Demand Power '[W'](Hourly) ]]/1000</f>
        <v>6.9756824778130513</v>
      </c>
    </row>
    <row r="238" spans="1:3" x14ac:dyDescent="0.25">
      <c r="A238" s="9" t="s">
        <v>189</v>
      </c>
      <c r="B238" s="12">
        <v>6530.6258389948161</v>
      </c>
      <c r="C238">
        <f>SAFADModel_final_000023__2[[#This Row],[Whole Building:Facility Total Electric Demand Power '[W'](Hourly) ]]/1000</f>
        <v>6.5306258389948164</v>
      </c>
    </row>
    <row r="239" spans="1:3" x14ac:dyDescent="0.25">
      <c r="A239" s="9" t="s">
        <v>190</v>
      </c>
      <c r="B239" s="12">
        <v>6106.1340505019543</v>
      </c>
      <c r="C239">
        <f>SAFADModel_final_000023__2[[#This Row],[Whole Building:Facility Total Electric Demand Power '[W'](Hourly) ]]/1000</f>
        <v>6.1061340505019546</v>
      </c>
    </row>
    <row r="240" spans="1:3" x14ac:dyDescent="0.25">
      <c r="A240" s="9" t="s">
        <v>191</v>
      </c>
      <c r="B240" s="12">
        <v>6100.7708857201242</v>
      </c>
      <c r="C240">
        <f>SAFADModel_final_000023__2[[#This Row],[Whole Building:Facility Total Electric Demand Power '[W'](Hourly) ]]/1000</f>
        <v>6.1007708857201246</v>
      </c>
    </row>
    <row r="241" spans="1:3" x14ac:dyDescent="0.25">
      <c r="A241" s="9" t="s">
        <v>192</v>
      </c>
      <c r="B241" s="12">
        <v>6094.0479165875431</v>
      </c>
      <c r="C241">
        <f>SAFADModel_final_000023__2[[#This Row],[Whole Building:Facility Total Electric Demand Power '[W'](Hourly) ]]/1000</f>
        <v>6.0940479165875434</v>
      </c>
    </row>
    <row r="242" spans="1:3" x14ac:dyDescent="0.25">
      <c r="A242" s="9" t="s">
        <v>193</v>
      </c>
      <c r="B242" s="12">
        <v>6085.673408874155</v>
      </c>
      <c r="C242">
        <f>SAFADModel_final_000023__2[[#This Row],[Whole Building:Facility Total Electric Demand Power '[W'](Hourly) ]]/1000</f>
        <v>6.0856734088741549</v>
      </c>
    </row>
    <row r="243" spans="1:3" x14ac:dyDescent="0.25">
      <c r="A243" s="9" t="s">
        <v>194</v>
      </c>
      <c r="B243" s="12">
        <v>6080.8391711806762</v>
      </c>
      <c r="C243">
        <f>SAFADModel_final_000023__2[[#This Row],[Whole Building:Facility Total Electric Demand Power '[W'](Hourly) ]]/1000</f>
        <v>6.080839171180676</v>
      </c>
    </row>
    <row r="244" spans="1:3" x14ac:dyDescent="0.25">
      <c r="A244" s="9" t="s">
        <v>195</v>
      </c>
      <c r="B244" s="12">
        <v>6065.1135085741698</v>
      </c>
      <c r="C244">
        <f>SAFADModel_final_000023__2[[#This Row],[Whole Building:Facility Total Electric Demand Power '[W'](Hourly) ]]/1000</f>
        <v>6.0651135085741696</v>
      </c>
    </row>
    <row r="245" spans="1:3" x14ac:dyDescent="0.25">
      <c r="A245" s="9" t="s">
        <v>196</v>
      </c>
      <c r="B245" s="12">
        <v>6033.5631607580281</v>
      </c>
      <c r="C245">
        <f>SAFADModel_final_000023__2[[#This Row],[Whole Building:Facility Total Electric Demand Power '[W'](Hourly) ]]/1000</f>
        <v>6.0335631607580282</v>
      </c>
    </row>
    <row r="246" spans="1:3" x14ac:dyDescent="0.25">
      <c r="A246" s="9" t="s">
        <v>197</v>
      </c>
      <c r="B246" s="12">
        <v>5996.4978455828314</v>
      </c>
      <c r="C246">
        <f>SAFADModel_final_000023__2[[#This Row],[Whole Building:Facility Total Electric Demand Power '[W'](Hourly) ]]/1000</f>
        <v>5.9964978455828311</v>
      </c>
    </row>
    <row r="247" spans="1:3" x14ac:dyDescent="0.25">
      <c r="A247" s="9" t="s">
        <v>198</v>
      </c>
      <c r="B247" s="12">
        <v>5981.3287525542983</v>
      </c>
      <c r="C247">
        <f>SAFADModel_final_000023__2[[#This Row],[Whole Building:Facility Total Electric Demand Power '[W'](Hourly) ]]/1000</f>
        <v>5.9813287525542984</v>
      </c>
    </row>
    <row r="248" spans="1:3" x14ac:dyDescent="0.25">
      <c r="A248" s="9" t="s">
        <v>199</v>
      </c>
      <c r="B248" s="12">
        <v>6011.9524719943065</v>
      </c>
      <c r="C248">
        <f>SAFADModel_final_000023__2[[#This Row],[Whole Building:Facility Total Electric Demand Power '[W'](Hourly) ]]/1000</f>
        <v>6.0119524719943067</v>
      </c>
    </row>
    <row r="249" spans="1:3" x14ac:dyDescent="0.25">
      <c r="A249" s="9" t="s">
        <v>200</v>
      </c>
      <c r="B249" s="12">
        <v>16655.606164870078</v>
      </c>
      <c r="C249">
        <f>SAFADModel_final_000023__2[[#This Row],[Whole Building:Facility Total Electric Demand Power '[W'](Hourly) ]]/1000</f>
        <v>16.655606164870079</v>
      </c>
    </row>
    <row r="250" spans="1:3" x14ac:dyDescent="0.25">
      <c r="A250" s="9" t="s">
        <v>201</v>
      </c>
      <c r="B250" s="12">
        <v>82886.123031855052</v>
      </c>
      <c r="C250">
        <f>SAFADModel_final_000023__2[[#This Row],[Whole Building:Facility Total Electric Demand Power '[W'](Hourly) ]]/1000</f>
        <v>82.88612303185505</v>
      </c>
    </row>
    <row r="251" spans="1:3" x14ac:dyDescent="0.25">
      <c r="A251" s="9" t="s">
        <v>202</v>
      </c>
      <c r="B251" s="12">
        <v>107442.18039154657</v>
      </c>
      <c r="C251">
        <f>SAFADModel_final_000023__2[[#This Row],[Whole Building:Facility Total Electric Demand Power '[W'](Hourly) ]]/1000</f>
        <v>107.44218039154657</v>
      </c>
    </row>
    <row r="252" spans="1:3" x14ac:dyDescent="0.25">
      <c r="A252" s="9" t="s">
        <v>203</v>
      </c>
      <c r="B252" s="12">
        <v>117326.45795620659</v>
      </c>
      <c r="C252">
        <f>SAFADModel_final_000023__2[[#This Row],[Whole Building:Facility Total Electric Demand Power '[W'](Hourly) ]]/1000</f>
        <v>117.3264579562066</v>
      </c>
    </row>
    <row r="253" spans="1:3" x14ac:dyDescent="0.25">
      <c r="A253" s="9" t="s">
        <v>204</v>
      </c>
      <c r="B253" s="12">
        <v>117383.77975936526</v>
      </c>
      <c r="C253">
        <f>SAFADModel_final_000023__2[[#This Row],[Whole Building:Facility Total Electric Demand Power '[W'](Hourly) ]]/1000</f>
        <v>117.38377975936527</v>
      </c>
    </row>
    <row r="254" spans="1:3" x14ac:dyDescent="0.25">
      <c r="A254" s="9" t="s">
        <v>205</v>
      </c>
      <c r="B254" s="12">
        <v>117815.2879806306</v>
      </c>
      <c r="C254">
        <f>SAFADModel_final_000023__2[[#This Row],[Whole Building:Facility Total Electric Demand Power '[W'](Hourly) ]]/1000</f>
        <v>117.8152879806306</v>
      </c>
    </row>
    <row r="255" spans="1:3" x14ac:dyDescent="0.25">
      <c r="A255" s="9" t="s">
        <v>206</v>
      </c>
      <c r="B255" s="12">
        <v>128009.43398361582</v>
      </c>
      <c r="C255">
        <f>SAFADModel_final_000023__2[[#This Row],[Whole Building:Facility Total Electric Demand Power '[W'](Hourly) ]]/1000</f>
        <v>128.00943398361582</v>
      </c>
    </row>
    <row r="256" spans="1:3" x14ac:dyDescent="0.25">
      <c r="A256" s="9" t="s">
        <v>207</v>
      </c>
      <c r="B256" s="12">
        <v>126818.43048101979</v>
      </c>
      <c r="C256">
        <f>SAFADModel_final_000023__2[[#This Row],[Whole Building:Facility Total Electric Demand Power '[W'](Hourly) ]]/1000</f>
        <v>126.81843048101979</v>
      </c>
    </row>
    <row r="257" spans="1:3" x14ac:dyDescent="0.25">
      <c r="A257" s="9" t="s">
        <v>208</v>
      </c>
      <c r="B257" s="12">
        <v>132979.61674009755</v>
      </c>
      <c r="C257">
        <f>SAFADModel_final_000023__2[[#This Row],[Whole Building:Facility Total Electric Demand Power '[W'](Hourly) ]]/1000</f>
        <v>132.97961674009755</v>
      </c>
    </row>
    <row r="258" spans="1:3" x14ac:dyDescent="0.25">
      <c r="A258" s="9" t="s">
        <v>209</v>
      </c>
      <c r="B258" s="12">
        <v>123759.33579271218</v>
      </c>
      <c r="C258">
        <f>SAFADModel_final_000023__2[[#This Row],[Whole Building:Facility Total Electric Demand Power '[W'](Hourly) ]]/1000</f>
        <v>123.75933579271218</v>
      </c>
    </row>
    <row r="259" spans="1:3" x14ac:dyDescent="0.25">
      <c r="A259" s="9" t="s">
        <v>210</v>
      </c>
      <c r="B259" s="12">
        <v>66549.687770321369</v>
      </c>
      <c r="C259">
        <f>SAFADModel_final_000023__2[[#This Row],[Whole Building:Facility Total Electric Demand Power '[W'](Hourly) ]]/1000</f>
        <v>66.54968777032137</v>
      </c>
    </row>
    <row r="260" spans="1:3" x14ac:dyDescent="0.25">
      <c r="A260" s="9" t="s">
        <v>211</v>
      </c>
      <c r="B260" s="12">
        <v>48772.769615473102</v>
      </c>
      <c r="C260">
        <f>SAFADModel_final_000023__2[[#This Row],[Whole Building:Facility Total Electric Demand Power '[W'](Hourly) ]]/1000</f>
        <v>48.772769615473102</v>
      </c>
    </row>
    <row r="261" spans="1:3" x14ac:dyDescent="0.25">
      <c r="A261" s="9" t="s">
        <v>212</v>
      </c>
      <c r="B261" s="12">
        <v>35655.837910933558</v>
      </c>
      <c r="C261">
        <f>SAFADModel_final_000023__2[[#This Row],[Whole Building:Facility Total Electric Demand Power '[W'](Hourly) ]]/1000</f>
        <v>35.655837910933556</v>
      </c>
    </row>
    <row r="262" spans="1:3" x14ac:dyDescent="0.25">
      <c r="A262" s="9" t="s">
        <v>213</v>
      </c>
      <c r="B262" s="12">
        <v>6156.6037757205986</v>
      </c>
      <c r="C262">
        <f>SAFADModel_final_000023__2[[#This Row],[Whole Building:Facility Total Electric Demand Power '[W'](Hourly) ]]/1000</f>
        <v>6.1566037757205985</v>
      </c>
    </row>
    <row r="263" spans="1:3" x14ac:dyDescent="0.25">
      <c r="A263" s="9" t="s">
        <v>214</v>
      </c>
      <c r="B263" s="12">
        <v>6126.3652753660344</v>
      </c>
      <c r="C263">
        <f>SAFADModel_final_000023__2[[#This Row],[Whole Building:Facility Total Electric Demand Power '[W'](Hourly) ]]/1000</f>
        <v>6.1263652753660347</v>
      </c>
    </row>
    <row r="264" spans="1:3" x14ac:dyDescent="0.25">
      <c r="A264" s="9" t="s">
        <v>215</v>
      </c>
      <c r="B264" s="12">
        <v>6090.2613778733494</v>
      </c>
      <c r="C264">
        <f>SAFADModel_final_000023__2[[#This Row],[Whole Building:Facility Total Electric Demand Power '[W'](Hourly) ]]/1000</f>
        <v>6.0902613778733494</v>
      </c>
    </row>
    <row r="265" spans="1:3" x14ac:dyDescent="0.25">
      <c r="A265" s="9" t="s">
        <v>216</v>
      </c>
      <c r="B265" s="12">
        <v>6055.2606807274424</v>
      </c>
      <c r="C265">
        <f>SAFADModel_final_000023__2[[#This Row],[Whole Building:Facility Total Electric Demand Power '[W'](Hourly) ]]/1000</f>
        <v>6.0552606807274421</v>
      </c>
    </row>
    <row r="266" spans="1:3" x14ac:dyDescent="0.25">
      <c r="A266" s="9" t="s">
        <v>217</v>
      </c>
      <c r="B266" s="12">
        <v>6022.8781389753594</v>
      </c>
      <c r="C266">
        <f>SAFADModel_final_000023__2[[#This Row],[Whole Building:Facility Total Electric Demand Power '[W'](Hourly) ]]/1000</f>
        <v>6.0228781389753596</v>
      </c>
    </row>
    <row r="267" spans="1:3" x14ac:dyDescent="0.25">
      <c r="A267" s="9" t="s">
        <v>218</v>
      </c>
      <c r="B267" s="12">
        <v>5987.2002338343673</v>
      </c>
      <c r="C267">
        <f>SAFADModel_final_000023__2[[#This Row],[Whole Building:Facility Total Electric Demand Power '[W'](Hourly) ]]/1000</f>
        <v>5.9872002338343675</v>
      </c>
    </row>
    <row r="268" spans="1:3" x14ac:dyDescent="0.25">
      <c r="A268" s="9" t="s">
        <v>219</v>
      </c>
      <c r="B268" s="12">
        <v>5957.4837583940744</v>
      </c>
      <c r="C268">
        <f>SAFADModel_final_000023__2[[#This Row],[Whole Building:Facility Total Electric Demand Power '[W'](Hourly) ]]/1000</f>
        <v>5.9574837583940745</v>
      </c>
    </row>
    <row r="269" spans="1:3" x14ac:dyDescent="0.25">
      <c r="A269" s="9" t="s">
        <v>220</v>
      </c>
      <c r="B269" s="12">
        <v>5943.4874953240824</v>
      </c>
      <c r="C269">
        <f>SAFADModel_final_000023__2[[#This Row],[Whole Building:Facility Total Electric Demand Power '[W'](Hourly) ]]/1000</f>
        <v>5.9434874953240824</v>
      </c>
    </row>
    <row r="270" spans="1:3" x14ac:dyDescent="0.25">
      <c r="A270" s="9" t="s">
        <v>221</v>
      </c>
      <c r="B270" s="12">
        <v>5934.6749669177907</v>
      </c>
      <c r="C270">
        <f>SAFADModel_final_000023__2[[#This Row],[Whole Building:Facility Total Electric Demand Power '[W'](Hourly) ]]/1000</f>
        <v>5.9346749669177905</v>
      </c>
    </row>
    <row r="271" spans="1:3" x14ac:dyDescent="0.25">
      <c r="A271" s="9" t="s">
        <v>222</v>
      </c>
      <c r="B271" s="12">
        <v>5956.6415254803787</v>
      </c>
      <c r="C271">
        <f>SAFADModel_final_000023__2[[#This Row],[Whole Building:Facility Total Electric Demand Power '[W'](Hourly) ]]/1000</f>
        <v>5.9566415254803786</v>
      </c>
    </row>
    <row r="272" spans="1:3" x14ac:dyDescent="0.25">
      <c r="A272" s="9" t="s">
        <v>223</v>
      </c>
      <c r="B272" s="12">
        <v>6037.1333499394677</v>
      </c>
      <c r="C272">
        <f>SAFADModel_final_000023__2[[#This Row],[Whole Building:Facility Total Electric Demand Power '[W'](Hourly) ]]/1000</f>
        <v>6.0371333499394675</v>
      </c>
    </row>
    <row r="273" spans="1:3" x14ac:dyDescent="0.25">
      <c r="A273" s="9" t="s">
        <v>224</v>
      </c>
      <c r="B273" s="12">
        <v>20917.152917412801</v>
      </c>
      <c r="C273">
        <f>SAFADModel_final_000023__2[[#This Row],[Whole Building:Facility Total Electric Demand Power '[W'](Hourly) ]]/1000</f>
        <v>20.9171529174128</v>
      </c>
    </row>
    <row r="274" spans="1:3" x14ac:dyDescent="0.25">
      <c r="A274" s="9" t="s">
        <v>225</v>
      </c>
      <c r="B274" s="12">
        <v>73114.975025739172</v>
      </c>
      <c r="C274">
        <f>SAFADModel_final_000023__2[[#This Row],[Whole Building:Facility Total Electric Demand Power '[W'](Hourly) ]]/1000</f>
        <v>73.11497502573917</v>
      </c>
    </row>
    <row r="275" spans="1:3" x14ac:dyDescent="0.25">
      <c r="A275" s="9" t="s">
        <v>226</v>
      </c>
      <c r="B275" s="12">
        <v>108897.40277858086</v>
      </c>
      <c r="C275">
        <f>SAFADModel_final_000023__2[[#This Row],[Whole Building:Facility Total Electric Demand Power '[W'](Hourly) ]]/1000</f>
        <v>108.89740277858085</v>
      </c>
    </row>
    <row r="276" spans="1:3" x14ac:dyDescent="0.25">
      <c r="A276" s="9" t="s">
        <v>227</v>
      </c>
      <c r="B276" s="12">
        <v>108083.43370417086</v>
      </c>
      <c r="C276">
        <f>SAFADModel_final_000023__2[[#This Row],[Whole Building:Facility Total Electric Demand Power '[W'](Hourly) ]]/1000</f>
        <v>108.08343370417086</v>
      </c>
    </row>
    <row r="277" spans="1:3" x14ac:dyDescent="0.25">
      <c r="A277" s="9" t="s">
        <v>228</v>
      </c>
      <c r="B277" s="12">
        <v>109095.11651972555</v>
      </c>
      <c r="C277">
        <f>SAFADModel_final_000023__2[[#This Row],[Whole Building:Facility Total Electric Demand Power '[W'](Hourly) ]]/1000</f>
        <v>109.09511651972555</v>
      </c>
    </row>
    <row r="278" spans="1:3" x14ac:dyDescent="0.25">
      <c r="A278" s="9" t="s">
        <v>229</v>
      </c>
      <c r="B278" s="12">
        <v>113976.90646288094</v>
      </c>
      <c r="C278">
        <f>SAFADModel_final_000023__2[[#This Row],[Whole Building:Facility Total Electric Demand Power '[W'](Hourly) ]]/1000</f>
        <v>113.97690646288095</v>
      </c>
    </row>
    <row r="279" spans="1:3" x14ac:dyDescent="0.25">
      <c r="A279" s="9" t="s">
        <v>230</v>
      </c>
      <c r="B279" s="12">
        <v>120473.90103438291</v>
      </c>
      <c r="C279">
        <f>SAFADModel_final_000023__2[[#This Row],[Whole Building:Facility Total Electric Demand Power '[W'](Hourly) ]]/1000</f>
        <v>120.47390103438292</v>
      </c>
    </row>
    <row r="280" spans="1:3" x14ac:dyDescent="0.25">
      <c r="A280" s="9" t="s">
        <v>231</v>
      </c>
      <c r="B280" s="12">
        <v>109446.53281738679</v>
      </c>
      <c r="C280">
        <f>SAFADModel_final_000023__2[[#This Row],[Whole Building:Facility Total Electric Demand Power '[W'](Hourly) ]]/1000</f>
        <v>109.4465328173868</v>
      </c>
    </row>
    <row r="281" spans="1:3" x14ac:dyDescent="0.25">
      <c r="A281" s="9" t="s">
        <v>232</v>
      </c>
      <c r="B281" s="12">
        <v>99250.072044057306</v>
      </c>
      <c r="C281">
        <f>SAFADModel_final_000023__2[[#This Row],[Whole Building:Facility Total Electric Demand Power '[W'](Hourly) ]]/1000</f>
        <v>99.250072044057305</v>
      </c>
    </row>
    <row r="282" spans="1:3" x14ac:dyDescent="0.25">
      <c r="A282" s="9" t="s">
        <v>233</v>
      </c>
      <c r="B282" s="12">
        <v>90509.234658890855</v>
      </c>
      <c r="C282">
        <f>SAFADModel_final_000023__2[[#This Row],[Whole Building:Facility Total Electric Demand Power '[W'](Hourly) ]]/1000</f>
        <v>90.509234658890861</v>
      </c>
    </row>
    <row r="283" spans="1:3" x14ac:dyDescent="0.25">
      <c r="A283" s="9" t="s">
        <v>234</v>
      </c>
      <c r="B283" s="12">
        <v>41931.383469351895</v>
      </c>
      <c r="C283">
        <f>SAFADModel_final_000023__2[[#This Row],[Whole Building:Facility Total Electric Demand Power '[W'](Hourly) ]]/1000</f>
        <v>41.931383469351893</v>
      </c>
    </row>
    <row r="284" spans="1:3" x14ac:dyDescent="0.25">
      <c r="A284" s="9" t="s">
        <v>235</v>
      </c>
      <c r="B284" s="12">
        <v>23160.234379856574</v>
      </c>
      <c r="C284">
        <f>SAFADModel_final_000023__2[[#This Row],[Whole Building:Facility Total Electric Demand Power '[W'](Hourly) ]]/1000</f>
        <v>23.160234379856576</v>
      </c>
    </row>
    <row r="285" spans="1:3" x14ac:dyDescent="0.25">
      <c r="A285" s="9" t="s">
        <v>236</v>
      </c>
      <c r="B285" s="12">
        <v>15104.122922196053</v>
      </c>
      <c r="C285">
        <f>SAFADModel_final_000023__2[[#This Row],[Whole Building:Facility Total Electric Demand Power '[W'](Hourly) ]]/1000</f>
        <v>15.104122922196053</v>
      </c>
    </row>
    <row r="286" spans="1:3" x14ac:dyDescent="0.25">
      <c r="A286" s="9" t="s">
        <v>237</v>
      </c>
      <c r="B286" s="12">
        <v>10596.19608844062</v>
      </c>
      <c r="C286">
        <f>SAFADModel_final_000023__2[[#This Row],[Whole Building:Facility Total Electric Demand Power '[W'](Hourly) ]]/1000</f>
        <v>10.596196088440619</v>
      </c>
    </row>
    <row r="287" spans="1:3" x14ac:dyDescent="0.25">
      <c r="A287" s="9" t="s">
        <v>238</v>
      </c>
      <c r="B287" s="12">
        <v>6126.4963212332696</v>
      </c>
      <c r="C287">
        <f>SAFADModel_final_000023__2[[#This Row],[Whole Building:Facility Total Electric Demand Power '[W'](Hourly) ]]/1000</f>
        <v>6.1264963212332697</v>
      </c>
    </row>
    <row r="288" spans="1:3" x14ac:dyDescent="0.25">
      <c r="A288" s="9" t="s">
        <v>239</v>
      </c>
      <c r="B288" s="12">
        <v>6121.2881319863436</v>
      </c>
      <c r="C288">
        <f>SAFADModel_final_000023__2[[#This Row],[Whole Building:Facility Total Electric Demand Power '[W'](Hourly) ]]/1000</f>
        <v>6.1212881319863435</v>
      </c>
    </row>
    <row r="289" spans="1:3" x14ac:dyDescent="0.25">
      <c r="A289" s="9" t="s">
        <v>240</v>
      </c>
      <c r="B289" s="12">
        <v>6100.8426192125989</v>
      </c>
      <c r="C289">
        <f>SAFADModel_final_000023__2[[#This Row],[Whole Building:Facility Total Electric Demand Power '[W'](Hourly) ]]/1000</f>
        <v>6.1008426192125986</v>
      </c>
    </row>
    <row r="290" spans="1:3" x14ac:dyDescent="0.25">
      <c r="A290" s="9" t="s">
        <v>581</v>
      </c>
      <c r="B290" s="12">
        <v>6049.839830191323</v>
      </c>
      <c r="C290">
        <f>SAFADModel_final_000023__2[[#This Row],[Whole Building:Facility Total Electric Demand Power '[W'](Hourly) ]]/1000</f>
        <v>6.0498398301913232</v>
      </c>
    </row>
    <row r="291" spans="1:3" x14ac:dyDescent="0.25">
      <c r="A291" s="9" t="s">
        <v>582</v>
      </c>
      <c r="B291" s="12">
        <v>5988.0776873701107</v>
      </c>
      <c r="C291">
        <f>SAFADModel_final_000023__2[[#This Row],[Whole Building:Facility Total Electric Demand Power '[W'](Hourly) ]]/1000</f>
        <v>5.9880776873701107</v>
      </c>
    </row>
    <row r="292" spans="1:3" x14ac:dyDescent="0.25">
      <c r="A292" s="9" t="s">
        <v>583</v>
      </c>
      <c r="B292" s="12">
        <v>5943.0994804143884</v>
      </c>
      <c r="C292">
        <f>SAFADModel_final_000023__2[[#This Row],[Whole Building:Facility Total Electric Demand Power '[W'](Hourly) ]]/1000</f>
        <v>5.9430994804143884</v>
      </c>
    </row>
    <row r="293" spans="1:3" x14ac:dyDescent="0.25">
      <c r="A293" s="9" t="s">
        <v>584</v>
      </c>
      <c r="B293" s="12">
        <v>5918.2842972532735</v>
      </c>
      <c r="C293">
        <f>SAFADModel_final_000023__2[[#This Row],[Whole Building:Facility Total Electric Demand Power '[W'](Hourly) ]]/1000</f>
        <v>5.9182842972532734</v>
      </c>
    </row>
    <row r="294" spans="1:3" x14ac:dyDescent="0.25">
      <c r="A294" s="9" t="s">
        <v>585</v>
      </c>
      <c r="B294" s="12">
        <v>5901.6773319250469</v>
      </c>
      <c r="C294">
        <f>SAFADModel_final_000023__2[[#This Row],[Whole Building:Facility Total Electric Demand Power '[W'](Hourly) ]]/1000</f>
        <v>5.9016773319250468</v>
      </c>
    </row>
    <row r="295" spans="1:3" x14ac:dyDescent="0.25">
      <c r="A295" s="9" t="s">
        <v>586</v>
      </c>
      <c r="B295" s="12">
        <v>5915.6295215009159</v>
      </c>
      <c r="C295">
        <f>SAFADModel_final_000023__2[[#This Row],[Whole Building:Facility Total Electric Demand Power '[W'](Hourly) ]]/1000</f>
        <v>5.9156295215009163</v>
      </c>
    </row>
    <row r="296" spans="1:3" x14ac:dyDescent="0.25">
      <c r="A296" s="9" t="s">
        <v>587</v>
      </c>
      <c r="B296" s="12">
        <v>5979.767175601909</v>
      </c>
      <c r="C296">
        <f>SAFADModel_final_000023__2[[#This Row],[Whole Building:Facility Total Electric Demand Power '[W'](Hourly) ]]/1000</f>
        <v>5.9797671756019088</v>
      </c>
    </row>
    <row r="297" spans="1:3" x14ac:dyDescent="0.25">
      <c r="A297" s="9" t="s">
        <v>588</v>
      </c>
      <c r="B297" s="12">
        <v>6062.4039507681891</v>
      </c>
      <c r="C297">
        <f>SAFADModel_final_000023__2[[#This Row],[Whole Building:Facility Total Electric Demand Power '[W'](Hourly) ]]/1000</f>
        <v>6.0624039507681893</v>
      </c>
    </row>
    <row r="298" spans="1:3" x14ac:dyDescent="0.25">
      <c r="A298" s="9" t="s">
        <v>589</v>
      </c>
      <c r="B298" s="12">
        <v>50048.038851809448</v>
      </c>
      <c r="C298">
        <f>SAFADModel_final_000023__2[[#This Row],[Whole Building:Facility Total Electric Demand Power '[W'](Hourly) ]]/1000</f>
        <v>50.048038851809444</v>
      </c>
    </row>
    <row r="299" spans="1:3" x14ac:dyDescent="0.25">
      <c r="A299" s="9" t="s">
        <v>590</v>
      </c>
      <c r="B299" s="12">
        <v>67675.975074915405</v>
      </c>
      <c r="C299">
        <f>SAFADModel_final_000023__2[[#This Row],[Whole Building:Facility Total Electric Demand Power '[W'](Hourly) ]]/1000</f>
        <v>67.675975074915399</v>
      </c>
    </row>
    <row r="300" spans="1:3" x14ac:dyDescent="0.25">
      <c r="A300" s="9" t="s">
        <v>591</v>
      </c>
      <c r="B300" s="12">
        <v>74965.525747402629</v>
      </c>
      <c r="C300">
        <f>SAFADModel_final_000023__2[[#This Row],[Whole Building:Facility Total Electric Demand Power '[W'](Hourly) ]]/1000</f>
        <v>74.965525747402623</v>
      </c>
    </row>
    <row r="301" spans="1:3" x14ac:dyDescent="0.25">
      <c r="A301" s="9" t="s">
        <v>592</v>
      </c>
      <c r="B301" s="12">
        <v>65764.12372676011</v>
      </c>
      <c r="C301">
        <f>SAFADModel_final_000023__2[[#This Row],[Whole Building:Facility Total Electric Demand Power '[W'](Hourly) ]]/1000</f>
        <v>65.764123726760104</v>
      </c>
    </row>
    <row r="302" spans="1:3" x14ac:dyDescent="0.25">
      <c r="A302" s="9" t="s">
        <v>593</v>
      </c>
      <c r="B302" s="12">
        <v>44304.642634425931</v>
      </c>
      <c r="C302">
        <f>SAFADModel_final_000023__2[[#This Row],[Whole Building:Facility Total Electric Demand Power '[W'](Hourly) ]]/1000</f>
        <v>44.304642634425932</v>
      </c>
    </row>
    <row r="303" spans="1:3" x14ac:dyDescent="0.25">
      <c r="A303" s="9" t="s">
        <v>594</v>
      </c>
      <c r="B303" s="12">
        <v>40085.172340471094</v>
      </c>
      <c r="C303">
        <f>SAFADModel_final_000023__2[[#This Row],[Whole Building:Facility Total Electric Demand Power '[W'](Hourly) ]]/1000</f>
        <v>40.085172340471097</v>
      </c>
    </row>
    <row r="304" spans="1:3" x14ac:dyDescent="0.25">
      <c r="A304" s="9" t="s">
        <v>595</v>
      </c>
      <c r="B304" s="12">
        <v>40984.823476215715</v>
      </c>
      <c r="C304">
        <f>SAFADModel_final_000023__2[[#This Row],[Whole Building:Facility Total Electric Demand Power '[W'](Hourly) ]]/1000</f>
        <v>40.984823476215716</v>
      </c>
    </row>
    <row r="305" spans="1:3" x14ac:dyDescent="0.25">
      <c r="A305" s="9" t="s">
        <v>596</v>
      </c>
      <c r="B305" s="12">
        <v>36888.947595185513</v>
      </c>
      <c r="C305">
        <f>SAFADModel_final_000023__2[[#This Row],[Whole Building:Facility Total Electric Demand Power '[W'](Hourly) ]]/1000</f>
        <v>36.888947595185513</v>
      </c>
    </row>
    <row r="306" spans="1:3" x14ac:dyDescent="0.25">
      <c r="A306" s="9" t="s">
        <v>597</v>
      </c>
      <c r="B306" s="12">
        <v>30122.81364567317</v>
      </c>
      <c r="C306">
        <f>SAFADModel_final_000023__2[[#This Row],[Whole Building:Facility Total Electric Demand Power '[W'](Hourly) ]]/1000</f>
        <v>30.122813645673169</v>
      </c>
    </row>
    <row r="307" spans="1:3" x14ac:dyDescent="0.25">
      <c r="A307" s="9" t="s">
        <v>598</v>
      </c>
      <c r="B307" s="12">
        <v>24944.598337353895</v>
      </c>
      <c r="C307">
        <f>SAFADModel_final_000023__2[[#This Row],[Whole Building:Facility Total Electric Demand Power '[W'](Hourly) ]]/1000</f>
        <v>24.944598337353895</v>
      </c>
    </row>
    <row r="308" spans="1:3" x14ac:dyDescent="0.25">
      <c r="A308" s="9" t="s">
        <v>599</v>
      </c>
      <c r="B308" s="12">
        <v>19704.445463780765</v>
      </c>
      <c r="C308">
        <f>SAFADModel_final_000023__2[[#This Row],[Whole Building:Facility Total Electric Demand Power '[W'](Hourly) ]]/1000</f>
        <v>19.704445463780765</v>
      </c>
    </row>
    <row r="309" spans="1:3" x14ac:dyDescent="0.25">
      <c r="A309" s="9" t="s">
        <v>600</v>
      </c>
      <c r="B309" s="12">
        <v>8827.6216421380141</v>
      </c>
      <c r="C309">
        <f>SAFADModel_final_000023__2[[#This Row],[Whole Building:Facility Total Electric Demand Power '[W'](Hourly) ]]/1000</f>
        <v>8.8276216421380145</v>
      </c>
    </row>
    <row r="310" spans="1:3" x14ac:dyDescent="0.25">
      <c r="A310" s="9" t="s">
        <v>601</v>
      </c>
      <c r="B310" s="12">
        <v>8503.7752873058726</v>
      </c>
      <c r="C310">
        <f>SAFADModel_final_000023__2[[#This Row],[Whole Building:Facility Total Electric Demand Power '[W'](Hourly) ]]/1000</f>
        <v>8.5037752873058725</v>
      </c>
    </row>
    <row r="311" spans="1:3" x14ac:dyDescent="0.25">
      <c r="A311" s="9" t="s">
        <v>602</v>
      </c>
      <c r="B311" s="12">
        <v>6366.1268477399426</v>
      </c>
      <c r="C311">
        <f>SAFADModel_final_000023__2[[#This Row],[Whole Building:Facility Total Electric Demand Power '[W'](Hourly) ]]/1000</f>
        <v>6.3661268477399426</v>
      </c>
    </row>
    <row r="312" spans="1:3" x14ac:dyDescent="0.25">
      <c r="A312" s="9" t="s">
        <v>603</v>
      </c>
      <c r="B312" s="12">
        <v>6190.1927333500053</v>
      </c>
      <c r="C312">
        <f>SAFADModel_final_000023__2[[#This Row],[Whole Building:Facility Total Electric Demand Power '[W'](Hourly) ]]/1000</f>
        <v>6.1901927333500053</v>
      </c>
    </row>
    <row r="313" spans="1:3" x14ac:dyDescent="0.25">
      <c r="A313" s="9" t="s">
        <v>604</v>
      </c>
      <c r="B313" s="12">
        <v>6139.318274005891</v>
      </c>
      <c r="C313">
        <f>SAFADModel_final_000023__2[[#This Row],[Whole Building:Facility Total Electric Demand Power '[W'](Hourly) ]]/1000</f>
        <v>6.1393182740058911</v>
      </c>
    </row>
    <row r="314" spans="1:3" x14ac:dyDescent="0.25">
      <c r="A314" s="9" t="s">
        <v>605</v>
      </c>
      <c r="B314" s="12">
        <v>6116.8154304704512</v>
      </c>
      <c r="C314">
        <f>SAFADModel_final_000023__2[[#This Row],[Whole Building:Facility Total Electric Demand Power '[W'](Hourly) ]]/1000</f>
        <v>6.1168154304704512</v>
      </c>
    </row>
    <row r="315" spans="1:3" x14ac:dyDescent="0.25">
      <c r="A315" s="9" t="s">
        <v>606</v>
      </c>
      <c r="B315" s="12">
        <v>6101.9842103092087</v>
      </c>
      <c r="C315">
        <f>SAFADModel_final_000023__2[[#This Row],[Whole Building:Facility Total Electric Demand Power '[W'](Hourly) ]]/1000</f>
        <v>6.101984210309209</v>
      </c>
    </row>
    <row r="316" spans="1:3" x14ac:dyDescent="0.25">
      <c r="A316" s="9" t="s">
        <v>607</v>
      </c>
      <c r="B316" s="12">
        <v>6087.5489551714236</v>
      </c>
      <c r="C316">
        <f>SAFADModel_final_000023__2[[#This Row],[Whole Building:Facility Total Electric Demand Power '[W'](Hourly) ]]/1000</f>
        <v>6.0875489551714237</v>
      </c>
    </row>
    <row r="317" spans="1:3" x14ac:dyDescent="0.25">
      <c r="A317" s="9" t="s">
        <v>608</v>
      </c>
      <c r="B317" s="12">
        <v>6064.3905872270816</v>
      </c>
      <c r="C317">
        <f>SAFADModel_final_000023__2[[#This Row],[Whole Building:Facility Total Electric Demand Power '[W'](Hourly) ]]/1000</f>
        <v>6.0643905872270816</v>
      </c>
    </row>
    <row r="318" spans="1:3" x14ac:dyDescent="0.25">
      <c r="A318" s="9" t="s">
        <v>609</v>
      </c>
      <c r="B318" s="12">
        <v>6033.9755106335624</v>
      </c>
      <c r="C318">
        <f>SAFADModel_final_000023__2[[#This Row],[Whole Building:Facility Total Electric Demand Power '[W'](Hourly) ]]/1000</f>
        <v>6.033975510633562</v>
      </c>
    </row>
    <row r="319" spans="1:3" x14ac:dyDescent="0.25">
      <c r="A319" s="9" t="s">
        <v>610</v>
      </c>
      <c r="B319" s="12">
        <v>6029.7152607148628</v>
      </c>
      <c r="C319">
        <f>SAFADModel_final_000023__2[[#This Row],[Whole Building:Facility Total Electric Demand Power '[W'](Hourly) ]]/1000</f>
        <v>6.0297152607148625</v>
      </c>
    </row>
    <row r="320" spans="1:3" x14ac:dyDescent="0.25">
      <c r="A320" s="9" t="s">
        <v>611</v>
      </c>
      <c r="B320" s="12">
        <v>6056.3978741636392</v>
      </c>
      <c r="C320">
        <f>SAFADModel_final_000023__2[[#This Row],[Whole Building:Facility Total Electric Demand Power '[W'](Hourly) ]]/1000</f>
        <v>6.0563978741636388</v>
      </c>
    </row>
    <row r="321" spans="1:3" x14ac:dyDescent="0.25">
      <c r="A321" s="9" t="s">
        <v>612</v>
      </c>
      <c r="B321" s="12">
        <v>6099.0391488900232</v>
      </c>
      <c r="C321">
        <f>SAFADModel_final_000023__2[[#This Row],[Whole Building:Facility Total Electric Demand Power '[W'](Hourly) ]]/1000</f>
        <v>6.0990391488900233</v>
      </c>
    </row>
    <row r="322" spans="1:3" x14ac:dyDescent="0.25">
      <c r="A322" s="9" t="s">
        <v>613</v>
      </c>
      <c r="B322" s="12">
        <v>6140.9459285991024</v>
      </c>
      <c r="C322">
        <f>SAFADModel_final_000023__2[[#This Row],[Whole Building:Facility Total Electric Demand Power '[W'](Hourly) ]]/1000</f>
        <v>6.1409459285991028</v>
      </c>
    </row>
    <row r="323" spans="1:3" x14ac:dyDescent="0.25">
      <c r="A323" s="9" t="s">
        <v>614</v>
      </c>
      <c r="B323" s="12">
        <v>6185.9019123543512</v>
      </c>
      <c r="C323">
        <f>SAFADModel_final_000023__2[[#This Row],[Whole Building:Facility Total Electric Demand Power '[W'](Hourly) ]]/1000</f>
        <v>6.1859019123543515</v>
      </c>
    </row>
    <row r="324" spans="1:3" x14ac:dyDescent="0.25">
      <c r="A324" s="9" t="s">
        <v>615</v>
      </c>
      <c r="B324" s="12">
        <v>6231.0797598800091</v>
      </c>
      <c r="C324">
        <f>SAFADModel_final_000023__2[[#This Row],[Whole Building:Facility Total Electric Demand Power '[W'](Hourly) ]]/1000</f>
        <v>6.231079759880009</v>
      </c>
    </row>
    <row r="325" spans="1:3" x14ac:dyDescent="0.25">
      <c r="A325" s="9" t="s">
        <v>616</v>
      </c>
      <c r="B325" s="12">
        <v>6273.4759324775368</v>
      </c>
      <c r="C325">
        <f>SAFADModel_final_000023__2[[#This Row],[Whole Building:Facility Total Electric Demand Power '[W'](Hourly) ]]/1000</f>
        <v>6.2734759324775364</v>
      </c>
    </row>
    <row r="326" spans="1:3" x14ac:dyDescent="0.25">
      <c r="A326" s="9" t="s">
        <v>617</v>
      </c>
      <c r="B326" s="12">
        <v>6307.4679895287045</v>
      </c>
      <c r="C326">
        <f>SAFADModel_final_000023__2[[#This Row],[Whole Building:Facility Total Electric Demand Power '[W'](Hourly) ]]/1000</f>
        <v>6.3074679895287042</v>
      </c>
    </row>
    <row r="327" spans="1:3" x14ac:dyDescent="0.25">
      <c r="A327" s="9" t="s">
        <v>618</v>
      </c>
      <c r="B327" s="12">
        <v>6329.6280383266603</v>
      </c>
      <c r="C327">
        <f>SAFADModel_final_000023__2[[#This Row],[Whole Building:Facility Total Electric Demand Power '[W'](Hourly) ]]/1000</f>
        <v>6.3296280383266605</v>
      </c>
    </row>
    <row r="328" spans="1:3" x14ac:dyDescent="0.25">
      <c r="A328" s="9" t="s">
        <v>619</v>
      </c>
      <c r="B328" s="12">
        <v>6325.8824376501288</v>
      </c>
      <c r="C328">
        <f>SAFADModel_final_000023__2[[#This Row],[Whole Building:Facility Total Electric Demand Power '[W'](Hourly) ]]/1000</f>
        <v>6.3258824376501286</v>
      </c>
    </row>
    <row r="329" spans="1:3" x14ac:dyDescent="0.25">
      <c r="A329" s="9" t="s">
        <v>620</v>
      </c>
      <c r="B329" s="12">
        <v>6295.8028683184893</v>
      </c>
      <c r="C329">
        <f>SAFADModel_final_000023__2[[#This Row],[Whole Building:Facility Total Electric Demand Power '[W'](Hourly) ]]/1000</f>
        <v>6.2958028683184892</v>
      </c>
    </row>
    <row r="330" spans="1:3" x14ac:dyDescent="0.25">
      <c r="A330" s="9" t="s">
        <v>621</v>
      </c>
      <c r="B330" s="12">
        <v>6260.6254493336264</v>
      </c>
      <c r="C330">
        <f>SAFADModel_final_000023__2[[#This Row],[Whole Building:Facility Total Electric Demand Power '[W'](Hourly) ]]/1000</f>
        <v>6.2606254493336264</v>
      </c>
    </row>
    <row r="331" spans="1:3" x14ac:dyDescent="0.25">
      <c r="A331" s="9" t="s">
        <v>622</v>
      </c>
      <c r="B331" s="12">
        <v>6211.0186441077531</v>
      </c>
      <c r="C331">
        <f>SAFADModel_final_000023__2[[#This Row],[Whole Building:Facility Total Electric Demand Power '[W'](Hourly) ]]/1000</f>
        <v>6.2110186441077531</v>
      </c>
    </row>
    <row r="332" spans="1:3" x14ac:dyDescent="0.25">
      <c r="A332" s="9" t="s">
        <v>623</v>
      </c>
      <c r="B332" s="12">
        <v>6168.8010210211187</v>
      </c>
      <c r="C332">
        <f>SAFADModel_final_000023__2[[#This Row],[Whole Building:Facility Total Electric Demand Power '[W'](Hourly) ]]/1000</f>
        <v>6.1688010210211184</v>
      </c>
    </row>
    <row r="333" spans="1:3" x14ac:dyDescent="0.25">
      <c r="A333" s="9" t="s">
        <v>624</v>
      </c>
      <c r="B333" s="12">
        <v>6135.2187385539719</v>
      </c>
      <c r="C333">
        <f>SAFADModel_final_000023__2[[#This Row],[Whole Building:Facility Total Electric Demand Power '[W'](Hourly) ]]/1000</f>
        <v>6.1352187385539718</v>
      </c>
    </row>
    <row r="334" spans="1:3" x14ac:dyDescent="0.25">
      <c r="A334" s="9" t="s">
        <v>625</v>
      </c>
      <c r="B334" s="12">
        <v>6112.9502242655872</v>
      </c>
      <c r="C334">
        <f>SAFADModel_final_000023__2[[#This Row],[Whole Building:Facility Total Electric Demand Power '[W'](Hourly) ]]/1000</f>
        <v>6.1129502242655871</v>
      </c>
    </row>
    <row r="335" spans="1:3" x14ac:dyDescent="0.25">
      <c r="A335" s="9" t="s">
        <v>626</v>
      </c>
      <c r="B335" s="12">
        <v>6105.323490305178</v>
      </c>
      <c r="C335">
        <f>SAFADModel_final_000023__2[[#This Row],[Whole Building:Facility Total Electric Demand Power '[W'](Hourly) ]]/1000</f>
        <v>6.1053234903051781</v>
      </c>
    </row>
    <row r="336" spans="1:3" x14ac:dyDescent="0.25">
      <c r="A336" s="9" t="s">
        <v>627</v>
      </c>
      <c r="B336" s="12">
        <v>6102.0309211391987</v>
      </c>
      <c r="C336">
        <f>SAFADModel_final_000023__2[[#This Row],[Whole Building:Facility Total Electric Demand Power '[W'](Hourly) ]]/1000</f>
        <v>6.1020309211391988</v>
      </c>
    </row>
    <row r="337" spans="1:3" x14ac:dyDescent="0.25">
      <c r="A337" s="9" t="s">
        <v>628</v>
      </c>
      <c r="B337" s="12">
        <v>6094.6147391564436</v>
      </c>
      <c r="C337">
        <f>SAFADModel_final_000023__2[[#This Row],[Whole Building:Facility Total Electric Demand Power '[W'](Hourly) ]]/1000</f>
        <v>6.0946147391564436</v>
      </c>
    </row>
    <row r="338" spans="1:3" x14ac:dyDescent="0.25">
      <c r="A338" s="9" t="s">
        <v>241</v>
      </c>
      <c r="B338" s="12">
        <v>5951.8747288094783</v>
      </c>
      <c r="C338">
        <f>SAFADModel_final_000023__2[[#This Row],[Whole Building:Facility Total Electric Demand Power '[W'](Hourly) ]]/1000</f>
        <v>5.9518747288094787</v>
      </c>
    </row>
    <row r="339" spans="1:3" x14ac:dyDescent="0.25">
      <c r="A339" s="9" t="s">
        <v>242</v>
      </c>
      <c r="B339" s="12">
        <v>5959.3666635801746</v>
      </c>
      <c r="C339">
        <f>SAFADModel_final_000023__2[[#This Row],[Whole Building:Facility Total Electric Demand Power '[W'](Hourly) ]]/1000</f>
        <v>5.959366663580175</v>
      </c>
    </row>
    <row r="340" spans="1:3" x14ac:dyDescent="0.25">
      <c r="A340" s="9" t="s">
        <v>243</v>
      </c>
      <c r="B340" s="12">
        <v>5911.274482286829</v>
      </c>
      <c r="C340">
        <f>SAFADModel_final_000023__2[[#This Row],[Whole Building:Facility Total Electric Demand Power '[W'](Hourly) ]]/1000</f>
        <v>5.9112744822868288</v>
      </c>
    </row>
    <row r="341" spans="1:3" x14ac:dyDescent="0.25">
      <c r="A341" s="9" t="s">
        <v>244</v>
      </c>
      <c r="B341" s="12">
        <v>5833.2588178785072</v>
      </c>
      <c r="C341">
        <f>SAFADModel_final_000023__2[[#This Row],[Whole Building:Facility Total Electric Demand Power '[W'](Hourly) ]]/1000</f>
        <v>5.833258817878507</v>
      </c>
    </row>
    <row r="342" spans="1:3" x14ac:dyDescent="0.25">
      <c r="A342" s="9" t="s">
        <v>245</v>
      </c>
      <c r="B342" s="12">
        <v>5777.3926506670641</v>
      </c>
      <c r="C342">
        <f>SAFADModel_final_000023__2[[#This Row],[Whole Building:Facility Total Electric Demand Power '[W'](Hourly) ]]/1000</f>
        <v>5.7773926506670641</v>
      </c>
    </row>
    <row r="343" spans="1:3" x14ac:dyDescent="0.25">
      <c r="A343" s="9" t="s">
        <v>246</v>
      </c>
      <c r="B343" s="12">
        <v>5790.8991369988471</v>
      </c>
      <c r="C343">
        <f>SAFADModel_final_000023__2[[#This Row],[Whole Building:Facility Total Electric Demand Power '[W'](Hourly) ]]/1000</f>
        <v>5.7908991369988474</v>
      </c>
    </row>
    <row r="344" spans="1:3" x14ac:dyDescent="0.25">
      <c r="A344" s="9" t="s">
        <v>247</v>
      </c>
      <c r="B344" s="12">
        <v>5818.7983472119849</v>
      </c>
      <c r="C344">
        <f>SAFADModel_final_000023__2[[#This Row],[Whole Building:Facility Total Electric Demand Power '[W'](Hourly) ]]/1000</f>
        <v>5.8187983472119846</v>
      </c>
    </row>
    <row r="345" spans="1:3" x14ac:dyDescent="0.25">
      <c r="A345" s="9" t="s">
        <v>248</v>
      </c>
      <c r="B345" s="12">
        <v>22158.55156275614</v>
      </c>
      <c r="C345">
        <f>SAFADModel_final_000023__2[[#This Row],[Whole Building:Facility Total Electric Demand Power '[W'](Hourly) ]]/1000</f>
        <v>22.158551562756141</v>
      </c>
    </row>
    <row r="346" spans="1:3" x14ac:dyDescent="0.25">
      <c r="A346" s="9" t="s">
        <v>249</v>
      </c>
      <c r="B346" s="12">
        <v>70893.444306790028</v>
      </c>
      <c r="C346">
        <f>SAFADModel_final_000023__2[[#This Row],[Whole Building:Facility Total Electric Demand Power '[W'](Hourly) ]]/1000</f>
        <v>70.89344430679003</v>
      </c>
    </row>
    <row r="347" spans="1:3" x14ac:dyDescent="0.25">
      <c r="A347" s="9" t="s">
        <v>250</v>
      </c>
      <c r="B347" s="12">
        <v>99973.495883814714</v>
      </c>
      <c r="C347">
        <f>SAFADModel_final_000023__2[[#This Row],[Whole Building:Facility Total Electric Demand Power '[W'](Hourly) ]]/1000</f>
        <v>99.973495883814721</v>
      </c>
    </row>
    <row r="348" spans="1:3" x14ac:dyDescent="0.25">
      <c r="A348" s="9" t="s">
        <v>251</v>
      </c>
      <c r="B348" s="12">
        <v>96250.662632303152</v>
      </c>
      <c r="C348">
        <f>SAFADModel_final_000023__2[[#This Row],[Whole Building:Facility Total Electric Demand Power '[W'](Hourly) ]]/1000</f>
        <v>96.250662632303147</v>
      </c>
    </row>
    <row r="349" spans="1:3" x14ac:dyDescent="0.25">
      <c r="A349" s="9" t="s">
        <v>252</v>
      </c>
      <c r="B349" s="12">
        <v>119116.60133054468</v>
      </c>
      <c r="C349">
        <f>SAFADModel_final_000023__2[[#This Row],[Whole Building:Facility Total Electric Demand Power '[W'](Hourly) ]]/1000</f>
        <v>119.11660133054468</v>
      </c>
    </row>
    <row r="350" spans="1:3" x14ac:dyDescent="0.25">
      <c r="A350" s="9" t="s">
        <v>253</v>
      </c>
      <c r="B350" s="12">
        <v>114172.12418374706</v>
      </c>
      <c r="C350">
        <f>SAFADModel_final_000023__2[[#This Row],[Whole Building:Facility Total Electric Demand Power '[W'](Hourly) ]]/1000</f>
        <v>114.17212418374706</v>
      </c>
    </row>
    <row r="351" spans="1:3" x14ac:dyDescent="0.25">
      <c r="A351" s="9" t="s">
        <v>254</v>
      </c>
      <c r="B351" s="12">
        <v>123753.69881583506</v>
      </c>
      <c r="C351">
        <f>SAFADModel_final_000023__2[[#This Row],[Whole Building:Facility Total Electric Demand Power '[W'](Hourly) ]]/1000</f>
        <v>123.75369881583505</v>
      </c>
    </row>
    <row r="352" spans="1:3" x14ac:dyDescent="0.25">
      <c r="A352" s="9" t="s">
        <v>255</v>
      </c>
      <c r="B352" s="12">
        <v>130656.09005225275</v>
      </c>
      <c r="C352">
        <f>SAFADModel_final_000023__2[[#This Row],[Whole Building:Facility Total Electric Demand Power '[W'](Hourly) ]]/1000</f>
        <v>130.65609005225275</v>
      </c>
    </row>
    <row r="353" spans="1:3" x14ac:dyDescent="0.25">
      <c r="A353" s="9" t="s">
        <v>256</v>
      </c>
      <c r="B353" s="12">
        <v>120961.0865891195</v>
      </c>
      <c r="C353">
        <f>SAFADModel_final_000023__2[[#This Row],[Whole Building:Facility Total Electric Demand Power '[W'](Hourly) ]]/1000</f>
        <v>120.9610865891195</v>
      </c>
    </row>
    <row r="354" spans="1:3" x14ac:dyDescent="0.25">
      <c r="A354" s="9" t="s">
        <v>257</v>
      </c>
      <c r="B354" s="12">
        <v>106788.32063482744</v>
      </c>
      <c r="C354">
        <f>SAFADModel_final_000023__2[[#This Row],[Whole Building:Facility Total Electric Demand Power '[W'](Hourly) ]]/1000</f>
        <v>106.78832063482744</v>
      </c>
    </row>
    <row r="355" spans="1:3" x14ac:dyDescent="0.25">
      <c r="A355" s="9" t="s">
        <v>258</v>
      </c>
      <c r="B355" s="12">
        <v>39066.526794844474</v>
      </c>
      <c r="C355">
        <f>SAFADModel_final_000023__2[[#This Row],[Whole Building:Facility Total Electric Demand Power '[W'](Hourly) ]]/1000</f>
        <v>39.066526794844478</v>
      </c>
    </row>
    <row r="356" spans="1:3" x14ac:dyDescent="0.25">
      <c r="A356" s="9" t="s">
        <v>259</v>
      </c>
      <c r="B356" s="12">
        <v>19190.407921337548</v>
      </c>
      <c r="C356">
        <f>SAFADModel_final_000023__2[[#This Row],[Whole Building:Facility Total Electric Demand Power '[W'](Hourly) ]]/1000</f>
        <v>19.190407921337549</v>
      </c>
    </row>
    <row r="357" spans="1:3" x14ac:dyDescent="0.25">
      <c r="A357" s="9" t="s">
        <v>260</v>
      </c>
      <c r="B357" s="12">
        <v>8405.9357912173164</v>
      </c>
      <c r="C357">
        <f>SAFADModel_final_000023__2[[#This Row],[Whole Building:Facility Total Electric Demand Power '[W'](Hourly) ]]/1000</f>
        <v>8.4059357912173169</v>
      </c>
    </row>
    <row r="358" spans="1:3" x14ac:dyDescent="0.25">
      <c r="A358" s="9" t="s">
        <v>261</v>
      </c>
      <c r="B358" s="12">
        <v>6539.9597092233198</v>
      </c>
      <c r="C358">
        <f>SAFADModel_final_000023__2[[#This Row],[Whole Building:Facility Total Electric Demand Power '[W'](Hourly) ]]/1000</f>
        <v>6.5399597092233197</v>
      </c>
    </row>
    <row r="359" spans="1:3" x14ac:dyDescent="0.25">
      <c r="A359" s="9" t="s">
        <v>262</v>
      </c>
      <c r="B359" s="12">
        <v>6121.6300253332493</v>
      </c>
      <c r="C359">
        <f>SAFADModel_final_000023__2[[#This Row],[Whole Building:Facility Total Electric Demand Power '[W'](Hourly) ]]/1000</f>
        <v>6.121630025333249</v>
      </c>
    </row>
    <row r="360" spans="1:3" x14ac:dyDescent="0.25">
      <c r="A360" s="9" t="s">
        <v>263</v>
      </c>
      <c r="B360" s="12">
        <v>6123.3918419147813</v>
      </c>
      <c r="C360">
        <f>SAFADModel_final_000023__2[[#This Row],[Whole Building:Facility Total Electric Demand Power '[W'](Hourly) ]]/1000</f>
        <v>6.1233918419147813</v>
      </c>
    </row>
    <row r="361" spans="1:3" x14ac:dyDescent="0.25">
      <c r="A361" s="9" t="s">
        <v>264</v>
      </c>
      <c r="B361" s="12">
        <v>6111.1896196072994</v>
      </c>
      <c r="C361">
        <f>SAFADModel_final_000023__2[[#This Row],[Whole Building:Facility Total Electric Demand Power '[W'](Hourly) ]]/1000</f>
        <v>6.1111896196072992</v>
      </c>
    </row>
    <row r="362" spans="1:3" x14ac:dyDescent="0.25">
      <c r="A362" s="9" t="s">
        <v>265</v>
      </c>
      <c r="B362" s="12">
        <v>5948.3564611624415</v>
      </c>
      <c r="C362">
        <f>SAFADModel_final_000023__2[[#This Row],[Whole Building:Facility Total Electric Demand Power '[W'](Hourly) ]]/1000</f>
        <v>5.9483564611624411</v>
      </c>
    </row>
    <row r="363" spans="1:3" x14ac:dyDescent="0.25">
      <c r="A363" s="9" t="s">
        <v>266</v>
      </c>
      <c r="B363" s="12">
        <v>5842.4926400369268</v>
      </c>
      <c r="C363">
        <f>SAFADModel_final_000023__2[[#This Row],[Whole Building:Facility Total Electric Demand Power '[W'](Hourly) ]]/1000</f>
        <v>5.8424926400369266</v>
      </c>
    </row>
    <row r="364" spans="1:3" x14ac:dyDescent="0.25">
      <c r="A364" s="9" t="s">
        <v>267</v>
      </c>
      <c r="B364" s="12">
        <v>5752.6021678278639</v>
      </c>
      <c r="C364">
        <f>SAFADModel_final_000023__2[[#This Row],[Whole Building:Facility Total Electric Demand Power '[W'](Hourly) ]]/1000</f>
        <v>5.752602167827864</v>
      </c>
    </row>
    <row r="365" spans="1:3" x14ac:dyDescent="0.25">
      <c r="A365" s="9" t="s">
        <v>268</v>
      </c>
      <c r="B365" s="12">
        <v>5725.5983625362687</v>
      </c>
      <c r="C365">
        <f>SAFADModel_final_000023__2[[#This Row],[Whole Building:Facility Total Electric Demand Power '[W'](Hourly) ]]/1000</f>
        <v>5.7255983625362683</v>
      </c>
    </row>
    <row r="366" spans="1:3" x14ac:dyDescent="0.25">
      <c r="A366" s="9" t="s">
        <v>269</v>
      </c>
      <c r="B366" s="12">
        <v>5695.8930935154749</v>
      </c>
      <c r="C366">
        <f>SAFADModel_final_000023__2[[#This Row],[Whole Building:Facility Total Electric Demand Power '[W'](Hourly) ]]/1000</f>
        <v>5.6958930935154752</v>
      </c>
    </row>
    <row r="367" spans="1:3" x14ac:dyDescent="0.25">
      <c r="A367" s="9" t="s">
        <v>270</v>
      </c>
      <c r="B367" s="12">
        <v>5729.4122791463005</v>
      </c>
      <c r="C367">
        <f>SAFADModel_final_000023__2[[#This Row],[Whole Building:Facility Total Electric Demand Power '[W'](Hourly) ]]/1000</f>
        <v>5.7294122791463007</v>
      </c>
    </row>
    <row r="368" spans="1:3" x14ac:dyDescent="0.25">
      <c r="A368" s="9" t="s">
        <v>271</v>
      </c>
      <c r="B368" s="12">
        <v>5843.272041059201</v>
      </c>
      <c r="C368">
        <f>SAFADModel_final_000023__2[[#This Row],[Whole Building:Facility Total Electric Demand Power '[W'](Hourly) ]]/1000</f>
        <v>5.8432720410592012</v>
      </c>
    </row>
    <row r="369" spans="1:3" x14ac:dyDescent="0.25">
      <c r="A369" s="9" t="s">
        <v>272</v>
      </c>
      <c r="B369" s="12">
        <v>15081.236117717599</v>
      </c>
      <c r="C369">
        <f>SAFADModel_final_000023__2[[#This Row],[Whole Building:Facility Total Electric Demand Power '[W'](Hourly) ]]/1000</f>
        <v>15.0812361177176</v>
      </c>
    </row>
    <row r="370" spans="1:3" x14ac:dyDescent="0.25">
      <c r="A370" s="9" t="s">
        <v>273</v>
      </c>
      <c r="B370" s="12">
        <v>73990.740434789681</v>
      </c>
      <c r="C370">
        <f>SAFADModel_final_000023__2[[#This Row],[Whole Building:Facility Total Electric Demand Power '[W'](Hourly) ]]/1000</f>
        <v>73.990740434789686</v>
      </c>
    </row>
    <row r="371" spans="1:3" x14ac:dyDescent="0.25">
      <c r="A371" s="9" t="s">
        <v>274</v>
      </c>
      <c r="B371" s="12">
        <v>96472.134092279608</v>
      </c>
      <c r="C371">
        <f>SAFADModel_final_000023__2[[#This Row],[Whole Building:Facility Total Electric Demand Power '[W'](Hourly) ]]/1000</f>
        <v>96.472134092279603</v>
      </c>
    </row>
    <row r="372" spans="1:3" x14ac:dyDescent="0.25">
      <c r="A372" s="9" t="s">
        <v>275</v>
      </c>
      <c r="B372" s="12">
        <v>100987.21639025328</v>
      </c>
      <c r="C372">
        <f>SAFADModel_final_000023__2[[#This Row],[Whole Building:Facility Total Electric Demand Power '[W'](Hourly) ]]/1000</f>
        <v>100.98721639025328</v>
      </c>
    </row>
    <row r="373" spans="1:3" x14ac:dyDescent="0.25">
      <c r="A373" s="9" t="s">
        <v>276</v>
      </c>
      <c r="B373" s="12">
        <v>115300.68634223263</v>
      </c>
      <c r="C373">
        <f>SAFADModel_final_000023__2[[#This Row],[Whole Building:Facility Total Electric Demand Power '[W'](Hourly) ]]/1000</f>
        <v>115.30068634223262</v>
      </c>
    </row>
    <row r="374" spans="1:3" x14ac:dyDescent="0.25">
      <c r="A374" s="9" t="s">
        <v>277</v>
      </c>
      <c r="B374" s="12">
        <v>107743.96211495281</v>
      </c>
      <c r="C374">
        <f>SAFADModel_final_000023__2[[#This Row],[Whole Building:Facility Total Electric Demand Power '[W'](Hourly) ]]/1000</f>
        <v>107.74396211495281</v>
      </c>
    </row>
    <row r="375" spans="1:3" x14ac:dyDescent="0.25">
      <c r="A375" s="9" t="s">
        <v>278</v>
      </c>
      <c r="B375" s="12">
        <v>124706.99154064564</v>
      </c>
      <c r="C375">
        <f>SAFADModel_final_000023__2[[#This Row],[Whole Building:Facility Total Electric Demand Power '[W'](Hourly) ]]/1000</f>
        <v>124.70699154064565</v>
      </c>
    </row>
    <row r="376" spans="1:3" x14ac:dyDescent="0.25">
      <c r="A376" s="9" t="s">
        <v>279</v>
      </c>
      <c r="B376" s="12">
        <v>120343.32676386698</v>
      </c>
      <c r="C376">
        <f>SAFADModel_final_000023__2[[#This Row],[Whole Building:Facility Total Electric Demand Power '[W'](Hourly) ]]/1000</f>
        <v>120.34332676386698</v>
      </c>
    </row>
    <row r="377" spans="1:3" x14ac:dyDescent="0.25">
      <c r="A377" s="9" t="s">
        <v>280</v>
      </c>
      <c r="B377" s="12">
        <v>121944.83485579857</v>
      </c>
      <c r="C377">
        <f>SAFADModel_final_000023__2[[#This Row],[Whole Building:Facility Total Electric Demand Power '[W'](Hourly) ]]/1000</f>
        <v>121.94483485579858</v>
      </c>
    </row>
    <row r="378" spans="1:3" x14ac:dyDescent="0.25">
      <c r="A378" s="9" t="s">
        <v>281</v>
      </c>
      <c r="B378" s="12">
        <v>107118.66428824724</v>
      </c>
      <c r="C378">
        <f>SAFADModel_final_000023__2[[#This Row],[Whole Building:Facility Total Electric Demand Power '[W'](Hourly) ]]/1000</f>
        <v>107.11866428824723</v>
      </c>
    </row>
    <row r="379" spans="1:3" x14ac:dyDescent="0.25">
      <c r="A379" s="9" t="s">
        <v>282</v>
      </c>
      <c r="B379" s="12">
        <v>81600.818889869319</v>
      </c>
      <c r="C379">
        <f>SAFADModel_final_000023__2[[#This Row],[Whole Building:Facility Total Electric Demand Power '[W'](Hourly) ]]/1000</f>
        <v>81.600818889869316</v>
      </c>
    </row>
    <row r="380" spans="1:3" x14ac:dyDescent="0.25">
      <c r="A380" s="9" t="s">
        <v>283</v>
      </c>
      <c r="B380" s="12">
        <v>50878.998450682186</v>
      </c>
      <c r="C380">
        <f>SAFADModel_final_000023__2[[#This Row],[Whole Building:Facility Total Electric Demand Power '[W'](Hourly) ]]/1000</f>
        <v>50.878998450682182</v>
      </c>
    </row>
    <row r="381" spans="1:3" x14ac:dyDescent="0.25">
      <c r="A381" s="9" t="s">
        <v>284</v>
      </c>
      <c r="B381" s="12">
        <v>29400.358890535066</v>
      </c>
      <c r="C381">
        <f>SAFADModel_final_000023__2[[#This Row],[Whole Building:Facility Total Electric Demand Power '[W'](Hourly) ]]/1000</f>
        <v>29.400358890535067</v>
      </c>
    </row>
    <row r="382" spans="1:3" x14ac:dyDescent="0.25">
      <c r="A382" s="9" t="s">
        <v>285</v>
      </c>
      <c r="B382" s="12">
        <v>6338.485493825684</v>
      </c>
      <c r="C382">
        <f>SAFADModel_final_000023__2[[#This Row],[Whole Building:Facility Total Electric Demand Power '[W'](Hourly) ]]/1000</f>
        <v>6.3384854938256838</v>
      </c>
    </row>
    <row r="383" spans="1:3" x14ac:dyDescent="0.25">
      <c r="A383" s="9" t="s">
        <v>286</v>
      </c>
      <c r="B383" s="12">
        <v>6178.2793714407235</v>
      </c>
      <c r="C383">
        <f>SAFADModel_final_000023__2[[#This Row],[Whole Building:Facility Total Electric Demand Power '[W'](Hourly) ]]/1000</f>
        <v>6.1782793714407234</v>
      </c>
    </row>
    <row r="384" spans="1:3" x14ac:dyDescent="0.25">
      <c r="A384" s="9" t="s">
        <v>287</v>
      </c>
      <c r="B384" s="12">
        <v>6104.7511900845357</v>
      </c>
      <c r="C384">
        <f>SAFADModel_final_000023__2[[#This Row],[Whole Building:Facility Total Electric Demand Power '[W'](Hourly) ]]/1000</f>
        <v>6.1047511900845359</v>
      </c>
    </row>
    <row r="385" spans="1:3" x14ac:dyDescent="0.25">
      <c r="A385" s="9" t="s">
        <v>288</v>
      </c>
      <c r="B385" s="12">
        <v>6082.8928103677654</v>
      </c>
      <c r="C385">
        <f>SAFADModel_final_000023__2[[#This Row],[Whole Building:Facility Total Electric Demand Power '[W'](Hourly) ]]/1000</f>
        <v>6.0828928103677651</v>
      </c>
    </row>
    <row r="386" spans="1:3" x14ac:dyDescent="0.25">
      <c r="A386" s="9" t="s">
        <v>289</v>
      </c>
      <c r="B386" s="12">
        <v>6088.4936660051717</v>
      </c>
      <c r="C386">
        <f>SAFADModel_final_000023__2[[#This Row],[Whole Building:Facility Total Electric Demand Power '[W'](Hourly) ]]/1000</f>
        <v>6.0884936660051716</v>
      </c>
    </row>
    <row r="387" spans="1:3" x14ac:dyDescent="0.25">
      <c r="A387" s="9" t="s">
        <v>290</v>
      </c>
      <c r="B387" s="12">
        <v>6097.5373848943264</v>
      </c>
      <c r="C387">
        <f>SAFADModel_final_000023__2[[#This Row],[Whole Building:Facility Total Electric Demand Power '[W'](Hourly) ]]/1000</f>
        <v>6.0975373848943262</v>
      </c>
    </row>
    <row r="388" spans="1:3" x14ac:dyDescent="0.25">
      <c r="A388" s="9" t="s">
        <v>291</v>
      </c>
      <c r="B388" s="12">
        <v>6093.3409011293488</v>
      </c>
      <c r="C388">
        <f>SAFADModel_final_000023__2[[#This Row],[Whole Building:Facility Total Electric Demand Power '[W'](Hourly) ]]/1000</f>
        <v>6.0933409011293485</v>
      </c>
    </row>
    <row r="389" spans="1:3" x14ac:dyDescent="0.25">
      <c r="A389" s="9" t="s">
        <v>292</v>
      </c>
      <c r="B389" s="12">
        <v>6067.3946306244261</v>
      </c>
      <c r="C389">
        <f>SAFADModel_final_000023__2[[#This Row],[Whole Building:Facility Total Electric Demand Power '[W'](Hourly) ]]/1000</f>
        <v>6.0673946306244257</v>
      </c>
    </row>
    <row r="390" spans="1:3" x14ac:dyDescent="0.25">
      <c r="A390" s="9" t="s">
        <v>293</v>
      </c>
      <c r="B390" s="12">
        <v>6041.3087465280041</v>
      </c>
      <c r="C390">
        <f>SAFADModel_final_000023__2[[#This Row],[Whole Building:Facility Total Electric Demand Power '[W'](Hourly) ]]/1000</f>
        <v>6.0413087465280038</v>
      </c>
    </row>
    <row r="391" spans="1:3" x14ac:dyDescent="0.25">
      <c r="A391" s="9" t="s">
        <v>294</v>
      </c>
      <c r="B391" s="12">
        <v>6037.7023328263958</v>
      </c>
      <c r="C391">
        <f>SAFADModel_final_000023__2[[#This Row],[Whole Building:Facility Total Electric Demand Power '[W'](Hourly) ]]/1000</f>
        <v>6.0377023328263961</v>
      </c>
    </row>
    <row r="392" spans="1:3" x14ac:dyDescent="0.25">
      <c r="A392" s="9" t="s">
        <v>295</v>
      </c>
      <c r="B392" s="12">
        <v>6076.5194566138534</v>
      </c>
      <c r="C392">
        <f>SAFADModel_final_000023__2[[#This Row],[Whole Building:Facility Total Electric Demand Power '[W'](Hourly) ]]/1000</f>
        <v>6.0765194566138536</v>
      </c>
    </row>
    <row r="393" spans="1:3" x14ac:dyDescent="0.25">
      <c r="A393" s="9" t="s">
        <v>296</v>
      </c>
      <c r="B393" s="12">
        <v>6132.2407955129065</v>
      </c>
      <c r="C393">
        <f>SAFADModel_final_000023__2[[#This Row],[Whole Building:Facility Total Electric Demand Power '[W'](Hourly) ]]/1000</f>
        <v>6.1322407955129066</v>
      </c>
    </row>
    <row r="394" spans="1:3" x14ac:dyDescent="0.25">
      <c r="A394" s="9" t="s">
        <v>297</v>
      </c>
      <c r="B394" s="12">
        <v>6171.9854537142774</v>
      </c>
      <c r="C394">
        <f>SAFADModel_final_000023__2[[#This Row],[Whole Building:Facility Total Electric Demand Power '[W'](Hourly) ]]/1000</f>
        <v>6.1719854537142771</v>
      </c>
    </row>
    <row r="395" spans="1:3" x14ac:dyDescent="0.25">
      <c r="A395" s="9" t="s">
        <v>298</v>
      </c>
      <c r="B395" s="12">
        <v>6194.6693059955078</v>
      </c>
      <c r="C395">
        <f>SAFADModel_final_000023__2[[#This Row],[Whole Building:Facility Total Electric Demand Power '[W'](Hourly) ]]/1000</f>
        <v>6.1946693059955074</v>
      </c>
    </row>
    <row r="396" spans="1:3" x14ac:dyDescent="0.25">
      <c r="A396" s="9" t="s">
        <v>299</v>
      </c>
      <c r="B396" s="12">
        <v>6215.8645953982168</v>
      </c>
      <c r="C396">
        <f>SAFADModel_final_000023__2[[#This Row],[Whole Building:Facility Total Electric Demand Power '[W'](Hourly) ]]/1000</f>
        <v>6.2158645953982168</v>
      </c>
    </row>
    <row r="397" spans="1:3" x14ac:dyDescent="0.25">
      <c r="A397" s="9" t="s">
        <v>300</v>
      </c>
      <c r="B397" s="12">
        <v>6232.2511288222622</v>
      </c>
      <c r="C397">
        <f>SAFADModel_final_000023__2[[#This Row],[Whole Building:Facility Total Electric Demand Power '[W'](Hourly) ]]/1000</f>
        <v>6.232251128822262</v>
      </c>
    </row>
    <row r="398" spans="1:3" x14ac:dyDescent="0.25">
      <c r="A398" s="9" t="s">
        <v>301</v>
      </c>
      <c r="B398" s="12">
        <v>6238.6130557865245</v>
      </c>
      <c r="C398">
        <f>SAFADModel_final_000023__2[[#This Row],[Whole Building:Facility Total Electric Demand Power '[W'](Hourly) ]]/1000</f>
        <v>6.2386130557865247</v>
      </c>
    </row>
    <row r="399" spans="1:3" x14ac:dyDescent="0.25">
      <c r="A399" s="9" t="s">
        <v>302</v>
      </c>
      <c r="B399" s="12">
        <v>6242.1939575828628</v>
      </c>
      <c r="C399">
        <f>SAFADModel_final_000023__2[[#This Row],[Whole Building:Facility Total Electric Demand Power '[W'](Hourly) ]]/1000</f>
        <v>6.2421939575828631</v>
      </c>
    </row>
    <row r="400" spans="1:3" x14ac:dyDescent="0.25">
      <c r="A400" s="9" t="s">
        <v>303</v>
      </c>
      <c r="B400" s="12">
        <v>6247.4168802348031</v>
      </c>
      <c r="C400">
        <f>SAFADModel_final_000023__2[[#This Row],[Whole Building:Facility Total Electric Demand Power '[W'](Hourly) ]]/1000</f>
        <v>6.2474168802348027</v>
      </c>
    </row>
    <row r="401" spans="1:3" x14ac:dyDescent="0.25">
      <c r="A401" s="9" t="s">
        <v>304</v>
      </c>
      <c r="B401" s="12">
        <v>6248.938250836407</v>
      </c>
      <c r="C401">
        <f>SAFADModel_final_000023__2[[#This Row],[Whole Building:Facility Total Electric Demand Power '[W'](Hourly) ]]/1000</f>
        <v>6.2489382508364066</v>
      </c>
    </row>
    <row r="402" spans="1:3" x14ac:dyDescent="0.25">
      <c r="A402" s="9" t="s">
        <v>305</v>
      </c>
      <c r="B402" s="12">
        <v>6239.8444886674843</v>
      </c>
      <c r="C402">
        <f>SAFADModel_final_000023__2[[#This Row],[Whole Building:Facility Total Electric Demand Power '[W'](Hourly) ]]/1000</f>
        <v>6.239844488667484</v>
      </c>
    </row>
    <row r="403" spans="1:3" x14ac:dyDescent="0.25">
      <c r="A403" s="9" t="s">
        <v>306</v>
      </c>
      <c r="B403" s="12">
        <v>6219.9944614063998</v>
      </c>
      <c r="C403">
        <f>SAFADModel_final_000023__2[[#This Row],[Whole Building:Facility Total Electric Demand Power '[W'](Hourly) ]]/1000</f>
        <v>6.2199944614064</v>
      </c>
    </row>
    <row r="404" spans="1:3" x14ac:dyDescent="0.25">
      <c r="A404" s="9" t="s">
        <v>307</v>
      </c>
      <c r="B404" s="12">
        <v>6189.7688602942144</v>
      </c>
      <c r="C404">
        <f>SAFADModel_final_000023__2[[#This Row],[Whole Building:Facility Total Electric Demand Power '[W'](Hourly) ]]/1000</f>
        <v>6.1897688602942145</v>
      </c>
    </row>
    <row r="405" spans="1:3" x14ac:dyDescent="0.25">
      <c r="A405" s="9" t="s">
        <v>308</v>
      </c>
      <c r="B405" s="12">
        <v>6154.9624779923151</v>
      </c>
      <c r="C405">
        <f>SAFADModel_final_000023__2[[#This Row],[Whole Building:Facility Total Electric Demand Power '[W'](Hourly) ]]/1000</f>
        <v>6.1549624779923153</v>
      </c>
    </row>
    <row r="406" spans="1:3" x14ac:dyDescent="0.25">
      <c r="A406" s="9" t="s">
        <v>309</v>
      </c>
      <c r="B406" s="12">
        <v>6134.4639764059275</v>
      </c>
      <c r="C406">
        <f>SAFADModel_final_000023__2[[#This Row],[Whole Building:Facility Total Electric Demand Power '[W'](Hourly) ]]/1000</f>
        <v>6.1344639764059279</v>
      </c>
    </row>
    <row r="407" spans="1:3" x14ac:dyDescent="0.25">
      <c r="A407" s="9" t="s">
        <v>310</v>
      </c>
      <c r="B407" s="12">
        <v>6104.535936315976</v>
      </c>
      <c r="C407">
        <f>SAFADModel_final_000023__2[[#This Row],[Whole Building:Facility Total Electric Demand Power '[W'](Hourly) ]]/1000</f>
        <v>6.1045359363159761</v>
      </c>
    </row>
    <row r="408" spans="1:3" x14ac:dyDescent="0.25">
      <c r="A408" s="9" t="s">
        <v>311</v>
      </c>
      <c r="B408" s="12">
        <v>6074.7463995286816</v>
      </c>
      <c r="C408">
        <f>SAFADModel_final_000023__2[[#This Row],[Whole Building:Facility Total Electric Demand Power '[W'](Hourly) ]]/1000</f>
        <v>6.0747463995286815</v>
      </c>
    </row>
    <row r="409" spans="1:3" x14ac:dyDescent="0.25">
      <c r="A409" s="9" t="s">
        <v>312</v>
      </c>
      <c r="B409" s="12">
        <v>6044.0449797963302</v>
      </c>
      <c r="C409">
        <f>SAFADModel_final_000023__2[[#This Row],[Whole Building:Facility Total Electric Demand Power '[W'](Hourly) ]]/1000</f>
        <v>6.0440449797963298</v>
      </c>
    </row>
    <row r="410" spans="1:3" x14ac:dyDescent="0.25">
      <c r="A410" s="9" t="s">
        <v>313</v>
      </c>
      <c r="B410" s="12">
        <v>6023.4015766031443</v>
      </c>
      <c r="C410">
        <f>SAFADModel_final_000023__2[[#This Row],[Whole Building:Facility Total Electric Demand Power '[W'](Hourly) ]]/1000</f>
        <v>6.0234015766031446</v>
      </c>
    </row>
    <row r="411" spans="1:3" x14ac:dyDescent="0.25">
      <c r="A411" s="9" t="s">
        <v>314</v>
      </c>
      <c r="B411" s="12">
        <v>6005.2674983449333</v>
      </c>
      <c r="C411">
        <f>SAFADModel_final_000023__2[[#This Row],[Whole Building:Facility Total Electric Demand Power '[W'](Hourly) ]]/1000</f>
        <v>6.0052674983449332</v>
      </c>
    </row>
    <row r="412" spans="1:3" x14ac:dyDescent="0.25">
      <c r="A412" s="9" t="s">
        <v>315</v>
      </c>
      <c r="B412" s="12">
        <v>5990.792807133098</v>
      </c>
      <c r="C412">
        <f>SAFADModel_final_000023__2[[#This Row],[Whole Building:Facility Total Electric Demand Power '[W'](Hourly) ]]/1000</f>
        <v>5.990792807133098</v>
      </c>
    </row>
    <row r="413" spans="1:3" x14ac:dyDescent="0.25">
      <c r="A413" s="9" t="s">
        <v>316</v>
      </c>
      <c r="B413" s="12">
        <v>5973.4928242231899</v>
      </c>
      <c r="C413">
        <f>SAFADModel_final_000023__2[[#This Row],[Whole Building:Facility Total Electric Demand Power '[W'](Hourly) ]]/1000</f>
        <v>5.9734928242231895</v>
      </c>
    </row>
    <row r="414" spans="1:3" x14ac:dyDescent="0.25">
      <c r="A414" s="9" t="s">
        <v>317</v>
      </c>
      <c r="B414" s="12">
        <v>5957.7032457509949</v>
      </c>
      <c r="C414">
        <f>SAFADModel_final_000023__2[[#This Row],[Whole Building:Facility Total Electric Demand Power '[W'](Hourly) ]]/1000</f>
        <v>5.9577032457509951</v>
      </c>
    </row>
    <row r="415" spans="1:3" x14ac:dyDescent="0.25">
      <c r="A415" s="9" t="s">
        <v>318</v>
      </c>
      <c r="B415" s="12">
        <v>5961.9087294249284</v>
      </c>
      <c r="C415">
        <f>SAFADModel_final_000023__2[[#This Row],[Whole Building:Facility Total Electric Demand Power '[W'](Hourly) ]]/1000</f>
        <v>5.9619087294249287</v>
      </c>
    </row>
    <row r="416" spans="1:3" x14ac:dyDescent="0.25">
      <c r="A416" s="9" t="s">
        <v>319</v>
      </c>
      <c r="B416" s="12">
        <v>6005.6509857447018</v>
      </c>
      <c r="C416">
        <f>SAFADModel_final_000023__2[[#This Row],[Whole Building:Facility Total Electric Demand Power '[W'](Hourly) ]]/1000</f>
        <v>6.005650985744702</v>
      </c>
    </row>
    <row r="417" spans="1:3" x14ac:dyDescent="0.25">
      <c r="A417" s="9" t="s">
        <v>320</v>
      </c>
      <c r="B417" s="12">
        <v>6065.0013077598096</v>
      </c>
      <c r="C417">
        <f>SAFADModel_final_000023__2[[#This Row],[Whole Building:Facility Total Electric Demand Power '[W'](Hourly) ]]/1000</f>
        <v>6.0650013077598093</v>
      </c>
    </row>
    <row r="418" spans="1:3" x14ac:dyDescent="0.25">
      <c r="A418" s="9" t="s">
        <v>321</v>
      </c>
      <c r="B418" s="12">
        <v>6118.7437204509197</v>
      </c>
      <c r="C418">
        <f>SAFADModel_final_000023__2[[#This Row],[Whole Building:Facility Total Electric Demand Power '[W'](Hourly) ]]/1000</f>
        <v>6.1187437204509196</v>
      </c>
    </row>
    <row r="419" spans="1:3" x14ac:dyDescent="0.25">
      <c r="A419" s="9" t="s">
        <v>322</v>
      </c>
      <c r="B419" s="12">
        <v>6155.291293704624</v>
      </c>
      <c r="C419">
        <f>SAFADModel_final_000023__2[[#This Row],[Whole Building:Facility Total Electric Demand Power '[W'](Hourly) ]]/1000</f>
        <v>6.1552912937046242</v>
      </c>
    </row>
    <row r="420" spans="1:3" x14ac:dyDescent="0.25">
      <c r="A420" s="9" t="s">
        <v>323</v>
      </c>
      <c r="B420" s="12">
        <v>6190.3719180100525</v>
      </c>
      <c r="C420">
        <f>SAFADModel_final_000023__2[[#This Row],[Whole Building:Facility Total Electric Demand Power '[W'](Hourly) ]]/1000</f>
        <v>6.1903719180100527</v>
      </c>
    </row>
    <row r="421" spans="1:3" x14ac:dyDescent="0.25">
      <c r="A421" s="9" t="s">
        <v>324</v>
      </c>
      <c r="B421" s="12">
        <v>6219.0965542985405</v>
      </c>
      <c r="C421">
        <f>SAFADModel_final_000023__2[[#This Row],[Whole Building:Facility Total Electric Demand Power '[W'](Hourly) ]]/1000</f>
        <v>6.2190965542985408</v>
      </c>
    </row>
    <row r="422" spans="1:3" x14ac:dyDescent="0.25">
      <c r="A422" s="9" t="s">
        <v>325</v>
      </c>
      <c r="B422" s="12">
        <v>6237.4935766543831</v>
      </c>
      <c r="C422">
        <f>SAFADModel_final_000023__2[[#This Row],[Whole Building:Facility Total Electric Demand Power '[W'](Hourly) ]]/1000</f>
        <v>6.2374935766543835</v>
      </c>
    </row>
    <row r="423" spans="1:3" x14ac:dyDescent="0.25">
      <c r="A423" s="9" t="s">
        <v>326</v>
      </c>
      <c r="B423" s="12">
        <v>6240.3882641544069</v>
      </c>
      <c r="C423">
        <f>SAFADModel_final_000023__2[[#This Row],[Whole Building:Facility Total Electric Demand Power '[W'](Hourly) ]]/1000</f>
        <v>6.2403882641544071</v>
      </c>
    </row>
    <row r="424" spans="1:3" x14ac:dyDescent="0.25">
      <c r="A424" s="9" t="s">
        <v>327</v>
      </c>
      <c r="B424" s="12">
        <v>6223.6501039349705</v>
      </c>
      <c r="C424">
        <f>SAFADModel_final_000023__2[[#This Row],[Whole Building:Facility Total Electric Demand Power '[W'](Hourly) ]]/1000</f>
        <v>6.2236501039349701</v>
      </c>
    </row>
    <row r="425" spans="1:3" x14ac:dyDescent="0.25">
      <c r="A425" s="9" t="s">
        <v>328</v>
      </c>
      <c r="B425" s="12">
        <v>6183.9740642322577</v>
      </c>
      <c r="C425">
        <f>SAFADModel_final_000023__2[[#This Row],[Whole Building:Facility Total Electric Demand Power '[W'](Hourly) ]]/1000</f>
        <v>6.1839740642322578</v>
      </c>
    </row>
    <row r="426" spans="1:3" x14ac:dyDescent="0.25">
      <c r="A426" s="9" t="s">
        <v>329</v>
      </c>
      <c r="B426" s="12">
        <v>6141.4308506309026</v>
      </c>
      <c r="C426">
        <f>SAFADModel_final_000023__2[[#This Row],[Whole Building:Facility Total Electric Demand Power '[W'](Hourly) ]]/1000</f>
        <v>6.1414308506309023</v>
      </c>
    </row>
    <row r="427" spans="1:3" x14ac:dyDescent="0.25">
      <c r="A427" s="9" t="s">
        <v>330</v>
      </c>
      <c r="B427" s="12">
        <v>6107.7805523757079</v>
      </c>
      <c r="C427">
        <f>SAFADModel_final_000023__2[[#This Row],[Whole Building:Facility Total Electric Demand Power '[W'](Hourly) ]]/1000</f>
        <v>6.1077805523757078</v>
      </c>
    </row>
    <row r="428" spans="1:3" x14ac:dyDescent="0.25">
      <c r="A428" s="9" t="s">
        <v>331</v>
      </c>
      <c r="B428" s="12">
        <v>6088.3346133580262</v>
      </c>
      <c r="C428">
        <f>SAFADModel_final_000023__2[[#This Row],[Whole Building:Facility Total Electric Demand Power '[W'](Hourly) ]]/1000</f>
        <v>6.0883346133580263</v>
      </c>
    </row>
    <row r="429" spans="1:3" x14ac:dyDescent="0.25">
      <c r="A429" s="9" t="s">
        <v>332</v>
      </c>
      <c r="B429" s="12">
        <v>6074.4449310329801</v>
      </c>
      <c r="C429">
        <f>SAFADModel_final_000023__2[[#This Row],[Whole Building:Facility Total Electric Demand Power '[W'](Hourly) ]]/1000</f>
        <v>6.0744449310329802</v>
      </c>
    </row>
    <row r="430" spans="1:3" x14ac:dyDescent="0.25">
      <c r="A430" s="9" t="s">
        <v>333</v>
      </c>
      <c r="B430" s="12">
        <v>6060.427322494591</v>
      </c>
      <c r="C430">
        <f>SAFADModel_final_000023__2[[#This Row],[Whole Building:Facility Total Electric Demand Power '[W'](Hourly) ]]/1000</f>
        <v>6.0604273224945908</v>
      </c>
    </row>
    <row r="431" spans="1:3" x14ac:dyDescent="0.25">
      <c r="A431" s="9" t="s">
        <v>334</v>
      </c>
      <c r="B431" s="12">
        <v>6042.0886979001925</v>
      </c>
      <c r="C431">
        <f>SAFADModel_final_000023__2[[#This Row],[Whole Building:Facility Total Electric Demand Power '[W'](Hourly) ]]/1000</f>
        <v>6.0420886979001924</v>
      </c>
    </row>
    <row r="432" spans="1:3" x14ac:dyDescent="0.25">
      <c r="A432" s="9" t="s">
        <v>335</v>
      </c>
      <c r="B432" s="12">
        <v>6027.5344670074701</v>
      </c>
      <c r="C432">
        <f>SAFADModel_final_000023__2[[#This Row],[Whole Building:Facility Total Electric Demand Power '[W'](Hourly) ]]/1000</f>
        <v>6.0275344670074702</v>
      </c>
    </row>
    <row r="433" spans="1:3" x14ac:dyDescent="0.25">
      <c r="A433" s="9" t="s">
        <v>336</v>
      </c>
      <c r="B433" s="12">
        <v>6015.9060346947617</v>
      </c>
      <c r="C433">
        <f>SAFADModel_final_000023__2[[#This Row],[Whole Building:Facility Total Electric Demand Power '[W'](Hourly) ]]/1000</f>
        <v>6.0159060346947619</v>
      </c>
    </row>
    <row r="434" spans="1:3" x14ac:dyDescent="0.25">
      <c r="A434" s="9" t="s">
        <v>337</v>
      </c>
      <c r="B434" s="12">
        <v>6009.4457571094199</v>
      </c>
      <c r="C434">
        <f>SAFADModel_final_000023__2[[#This Row],[Whole Building:Facility Total Electric Demand Power '[W'](Hourly) ]]/1000</f>
        <v>6.00944575710942</v>
      </c>
    </row>
    <row r="435" spans="1:3" x14ac:dyDescent="0.25">
      <c r="A435" s="9" t="s">
        <v>338</v>
      </c>
      <c r="B435" s="12">
        <v>6006.3677271762836</v>
      </c>
      <c r="C435">
        <f>SAFADModel_final_000023__2[[#This Row],[Whole Building:Facility Total Electric Demand Power '[W'](Hourly) ]]/1000</f>
        <v>6.0063677271762836</v>
      </c>
    </row>
    <row r="436" spans="1:3" x14ac:dyDescent="0.25">
      <c r="A436" s="9" t="s">
        <v>339</v>
      </c>
      <c r="B436" s="12">
        <v>5991.9996453318099</v>
      </c>
      <c r="C436">
        <f>SAFADModel_final_000023__2[[#This Row],[Whole Building:Facility Total Electric Demand Power '[W'](Hourly) ]]/1000</f>
        <v>5.9919996453318101</v>
      </c>
    </row>
    <row r="437" spans="1:3" x14ac:dyDescent="0.25">
      <c r="A437" s="9" t="s">
        <v>340</v>
      </c>
      <c r="B437" s="12">
        <v>5957.3381596696754</v>
      </c>
      <c r="C437">
        <f>SAFADModel_final_000023__2[[#This Row],[Whole Building:Facility Total Electric Demand Power '[W'](Hourly) ]]/1000</f>
        <v>5.9573381596696757</v>
      </c>
    </row>
    <row r="438" spans="1:3" x14ac:dyDescent="0.25">
      <c r="A438" s="9" t="s">
        <v>341</v>
      </c>
      <c r="B438" s="12">
        <v>5920.7139834612317</v>
      </c>
      <c r="C438">
        <f>SAFADModel_final_000023__2[[#This Row],[Whole Building:Facility Total Electric Demand Power '[W'](Hourly) ]]/1000</f>
        <v>5.9207139834612317</v>
      </c>
    </row>
    <row r="439" spans="1:3" x14ac:dyDescent="0.25">
      <c r="A439" s="9" t="s">
        <v>342</v>
      </c>
      <c r="B439" s="12">
        <v>5919.6731252108575</v>
      </c>
      <c r="C439">
        <f>SAFADModel_final_000023__2[[#This Row],[Whole Building:Facility Total Electric Demand Power '[W'](Hourly) ]]/1000</f>
        <v>5.9196731252108572</v>
      </c>
    </row>
    <row r="440" spans="1:3" x14ac:dyDescent="0.25">
      <c r="A440" s="9" t="s">
        <v>343</v>
      </c>
      <c r="B440" s="12">
        <v>5984.8698684563751</v>
      </c>
      <c r="C440">
        <f>SAFADModel_final_000023__2[[#This Row],[Whole Building:Facility Total Electric Demand Power '[W'](Hourly) ]]/1000</f>
        <v>5.984869868456375</v>
      </c>
    </row>
    <row r="441" spans="1:3" x14ac:dyDescent="0.25">
      <c r="A441" s="9" t="s">
        <v>344</v>
      </c>
      <c r="B441" s="12">
        <v>6073.9307043121835</v>
      </c>
      <c r="C441">
        <f>SAFADModel_final_000023__2[[#This Row],[Whole Building:Facility Total Electric Demand Power '[W'](Hourly) ]]/1000</f>
        <v>6.0739307043121835</v>
      </c>
    </row>
    <row r="442" spans="1:3" x14ac:dyDescent="0.25">
      <c r="A442" s="9" t="s">
        <v>345</v>
      </c>
      <c r="B442" s="12">
        <v>6143.5702725124747</v>
      </c>
      <c r="C442">
        <f>SAFADModel_final_000023__2[[#This Row],[Whole Building:Facility Total Electric Demand Power '[W'](Hourly) ]]/1000</f>
        <v>6.1435702725124743</v>
      </c>
    </row>
    <row r="443" spans="1:3" x14ac:dyDescent="0.25">
      <c r="A443" s="9" t="s">
        <v>346</v>
      </c>
      <c r="B443" s="12">
        <v>6182.5845125001533</v>
      </c>
      <c r="C443">
        <f>SAFADModel_final_000023__2[[#This Row],[Whole Building:Facility Total Electric Demand Power '[W'](Hourly) ]]/1000</f>
        <v>6.1825845125001537</v>
      </c>
    </row>
    <row r="444" spans="1:3" x14ac:dyDescent="0.25">
      <c r="A444" s="9" t="s">
        <v>347</v>
      </c>
      <c r="B444" s="12">
        <v>6212.490483648312</v>
      </c>
      <c r="C444">
        <f>SAFADModel_final_000023__2[[#This Row],[Whole Building:Facility Total Electric Demand Power '[W'](Hourly) ]]/1000</f>
        <v>6.2124904836483124</v>
      </c>
    </row>
    <row r="445" spans="1:3" x14ac:dyDescent="0.25">
      <c r="A445" s="9" t="s">
        <v>348</v>
      </c>
      <c r="B445" s="12">
        <v>6233.1763688697747</v>
      </c>
      <c r="C445">
        <f>SAFADModel_final_000023__2[[#This Row],[Whole Building:Facility Total Electric Demand Power '[W'](Hourly) ]]/1000</f>
        <v>6.233176368869775</v>
      </c>
    </row>
    <row r="446" spans="1:3" x14ac:dyDescent="0.25">
      <c r="A446" s="9" t="s">
        <v>349</v>
      </c>
      <c r="B446" s="12">
        <v>6245.655183088983</v>
      </c>
      <c r="C446">
        <f>SAFADModel_final_000023__2[[#This Row],[Whole Building:Facility Total Electric Demand Power '[W'](Hourly) ]]/1000</f>
        <v>6.2456551830889833</v>
      </c>
    </row>
    <row r="447" spans="1:3" x14ac:dyDescent="0.25">
      <c r="A447" s="9" t="s">
        <v>350</v>
      </c>
      <c r="B447" s="12">
        <v>6250.8307641969323</v>
      </c>
      <c r="C447">
        <f>SAFADModel_final_000023__2[[#This Row],[Whole Building:Facility Total Electric Demand Power '[W'](Hourly) ]]/1000</f>
        <v>6.2508307641969321</v>
      </c>
    </row>
    <row r="448" spans="1:3" x14ac:dyDescent="0.25">
      <c r="A448" s="9" t="s">
        <v>351</v>
      </c>
      <c r="B448" s="12">
        <v>6243.8862571567633</v>
      </c>
      <c r="C448">
        <f>SAFADModel_final_000023__2[[#This Row],[Whole Building:Facility Total Electric Demand Power '[W'](Hourly) ]]/1000</f>
        <v>6.2438862571567633</v>
      </c>
    </row>
    <row r="449" spans="1:3" x14ac:dyDescent="0.25">
      <c r="A449" s="9" t="s">
        <v>352</v>
      </c>
      <c r="B449" s="12">
        <v>6231.7616335334897</v>
      </c>
      <c r="C449">
        <f>SAFADModel_final_000023__2[[#This Row],[Whole Building:Facility Total Electric Demand Power '[W'](Hourly) ]]/1000</f>
        <v>6.2317616335334893</v>
      </c>
    </row>
    <row r="450" spans="1:3" x14ac:dyDescent="0.25">
      <c r="A450" s="9" t="s">
        <v>353</v>
      </c>
      <c r="B450" s="12">
        <v>6216.5246841354419</v>
      </c>
      <c r="C450">
        <f>SAFADModel_final_000023__2[[#This Row],[Whole Building:Facility Total Electric Demand Power '[W'](Hourly) ]]/1000</f>
        <v>6.2165246841354422</v>
      </c>
    </row>
    <row r="451" spans="1:3" x14ac:dyDescent="0.25">
      <c r="A451" s="9" t="s">
        <v>354</v>
      </c>
      <c r="B451" s="12">
        <v>6194.8974524488694</v>
      </c>
      <c r="C451">
        <f>SAFADModel_final_000023__2[[#This Row],[Whole Building:Facility Total Electric Demand Power '[W'](Hourly) ]]/1000</f>
        <v>6.1948974524488696</v>
      </c>
    </row>
    <row r="452" spans="1:3" x14ac:dyDescent="0.25">
      <c r="A452" s="9" t="s">
        <v>355</v>
      </c>
      <c r="B452" s="12">
        <v>6162.0212845372043</v>
      </c>
      <c r="C452">
        <f>SAFADModel_final_000023__2[[#This Row],[Whole Building:Facility Total Electric Demand Power '[W'](Hourly) ]]/1000</f>
        <v>6.1620212845372047</v>
      </c>
    </row>
    <row r="453" spans="1:3" x14ac:dyDescent="0.25">
      <c r="A453" s="9" t="s">
        <v>356</v>
      </c>
      <c r="B453" s="12">
        <v>6119.6752665153872</v>
      </c>
      <c r="C453">
        <f>SAFADModel_final_000023__2[[#This Row],[Whole Building:Facility Total Electric Demand Power '[W'](Hourly) ]]/1000</f>
        <v>6.1196752665153875</v>
      </c>
    </row>
    <row r="454" spans="1:3" x14ac:dyDescent="0.25">
      <c r="A454" s="9" t="s">
        <v>357</v>
      </c>
      <c r="B454" s="12">
        <v>6086.0832476993955</v>
      </c>
      <c r="C454">
        <f>SAFADModel_final_000023__2[[#This Row],[Whole Building:Facility Total Electric Demand Power '[W'](Hourly) ]]/1000</f>
        <v>6.0860832476993956</v>
      </c>
    </row>
    <row r="455" spans="1:3" x14ac:dyDescent="0.25">
      <c r="A455" s="9" t="s">
        <v>358</v>
      </c>
      <c r="B455" s="12">
        <v>6046.8327563859029</v>
      </c>
      <c r="C455">
        <f>SAFADModel_final_000023__2[[#This Row],[Whole Building:Facility Total Electric Demand Power '[W'](Hourly) ]]/1000</f>
        <v>6.0468327563859026</v>
      </c>
    </row>
    <row r="456" spans="1:3" x14ac:dyDescent="0.25">
      <c r="A456" s="9" t="s">
        <v>359</v>
      </c>
      <c r="B456" s="12">
        <v>6002.5823406607669</v>
      </c>
      <c r="C456">
        <f>SAFADModel_final_000023__2[[#This Row],[Whole Building:Facility Total Electric Demand Power '[W'](Hourly) ]]/1000</f>
        <v>6.0025823406607666</v>
      </c>
    </row>
    <row r="457" spans="1:3" x14ac:dyDescent="0.25">
      <c r="A457" s="9" t="s">
        <v>360</v>
      </c>
      <c r="B457" s="12">
        <v>5967.9279300998178</v>
      </c>
      <c r="C457">
        <f>SAFADModel_final_000023__2[[#This Row],[Whole Building:Facility Total Electric Demand Power '[W'](Hourly) ]]/1000</f>
        <v>5.967927930099818</v>
      </c>
    </row>
    <row r="458" spans="1:3" x14ac:dyDescent="0.25">
      <c r="A458" s="9" t="s">
        <v>629</v>
      </c>
      <c r="B458" s="12">
        <v>5976.1392153361521</v>
      </c>
      <c r="C458">
        <f>SAFADModel_final_000023__2[[#This Row],[Whole Building:Facility Total Electric Demand Power '[W'](Hourly) ]]/1000</f>
        <v>5.9761392153361523</v>
      </c>
    </row>
    <row r="459" spans="1:3" x14ac:dyDescent="0.25">
      <c r="A459" s="9" t="s">
        <v>630</v>
      </c>
      <c r="B459" s="12">
        <v>5998.0820507868129</v>
      </c>
      <c r="C459">
        <f>SAFADModel_final_000023__2[[#This Row],[Whole Building:Facility Total Electric Demand Power '[W'](Hourly) ]]/1000</f>
        <v>5.9980820507868131</v>
      </c>
    </row>
    <row r="460" spans="1:3" x14ac:dyDescent="0.25">
      <c r="A460" s="9" t="s">
        <v>631</v>
      </c>
      <c r="B460" s="12">
        <v>6004.1619706590209</v>
      </c>
      <c r="C460">
        <f>SAFADModel_final_000023__2[[#This Row],[Whole Building:Facility Total Electric Demand Power '[W'](Hourly) ]]/1000</f>
        <v>6.0041619706590206</v>
      </c>
    </row>
    <row r="461" spans="1:3" x14ac:dyDescent="0.25">
      <c r="A461" s="9" t="s">
        <v>632</v>
      </c>
      <c r="B461" s="12">
        <v>5971.9855090134924</v>
      </c>
      <c r="C461">
        <f>SAFADModel_final_000023__2[[#This Row],[Whole Building:Facility Total Electric Demand Power '[W'](Hourly) ]]/1000</f>
        <v>5.9719855090134928</v>
      </c>
    </row>
    <row r="462" spans="1:3" x14ac:dyDescent="0.25">
      <c r="A462" s="9" t="s">
        <v>633</v>
      </c>
      <c r="B462" s="12">
        <v>5926.7111504832474</v>
      </c>
      <c r="C462">
        <f>SAFADModel_final_000023__2[[#This Row],[Whole Building:Facility Total Electric Demand Power '[W'](Hourly) ]]/1000</f>
        <v>5.9267111504832473</v>
      </c>
    </row>
    <row r="463" spans="1:3" x14ac:dyDescent="0.25">
      <c r="A463" s="9" t="s">
        <v>634</v>
      </c>
      <c r="B463" s="12">
        <v>5917.3070918921003</v>
      </c>
      <c r="C463">
        <f>SAFADModel_final_000023__2[[#This Row],[Whole Building:Facility Total Electric Demand Power '[W'](Hourly) ]]/1000</f>
        <v>5.9173070918921002</v>
      </c>
    </row>
    <row r="464" spans="1:3" x14ac:dyDescent="0.25">
      <c r="A464" s="9" t="s">
        <v>635</v>
      </c>
      <c r="B464" s="12">
        <v>5977.8600223249932</v>
      </c>
      <c r="C464">
        <f>SAFADModel_final_000023__2[[#This Row],[Whole Building:Facility Total Electric Demand Power '[W'](Hourly) ]]/1000</f>
        <v>5.9778600223249931</v>
      </c>
    </row>
    <row r="465" spans="1:3" x14ac:dyDescent="0.25">
      <c r="A465" s="9" t="s">
        <v>636</v>
      </c>
      <c r="B465" s="12">
        <v>6060.5310460433075</v>
      </c>
      <c r="C465">
        <f>SAFADModel_final_000023__2[[#This Row],[Whole Building:Facility Total Electric Demand Power '[W'](Hourly) ]]/1000</f>
        <v>6.0605310460433071</v>
      </c>
    </row>
    <row r="466" spans="1:3" x14ac:dyDescent="0.25">
      <c r="A466" s="9" t="s">
        <v>637</v>
      </c>
      <c r="B466" s="12">
        <v>6124.0293179199143</v>
      </c>
      <c r="C466">
        <f>SAFADModel_final_000023__2[[#This Row],[Whole Building:Facility Total Electric Demand Power '[W'](Hourly) ]]/1000</f>
        <v>6.1240293179199146</v>
      </c>
    </row>
    <row r="467" spans="1:3" x14ac:dyDescent="0.25">
      <c r="A467" s="9" t="s">
        <v>638</v>
      </c>
      <c r="B467" s="12">
        <v>6166.8373328449306</v>
      </c>
      <c r="C467">
        <f>SAFADModel_final_000023__2[[#This Row],[Whole Building:Facility Total Electric Demand Power '[W'](Hourly) ]]/1000</f>
        <v>6.1668373328449304</v>
      </c>
    </row>
    <row r="468" spans="1:3" x14ac:dyDescent="0.25">
      <c r="A468" s="9" t="s">
        <v>639</v>
      </c>
      <c r="B468" s="12">
        <v>6198.6319970038357</v>
      </c>
      <c r="C468">
        <f>SAFADModel_final_000023__2[[#This Row],[Whole Building:Facility Total Electric Demand Power '[W'](Hourly) ]]/1000</f>
        <v>6.1986319970038357</v>
      </c>
    </row>
    <row r="469" spans="1:3" x14ac:dyDescent="0.25">
      <c r="A469" s="9" t="s">
        <v>640</v>
      </c>
      <c r="B469" s="12">
        <v>6228.6074567324513</v>
      </c>
      <c r="C469">
        <f>SAFADModel_final_000023__2[[#This Row],[Whole Building:Facility Total Electric Demand Power '[W'](Hourly) ]]/1000</f>
        <v>6.2286074567324512</v>
      </c>
    </row>
    <row r="470" spans="1:3" x14ac:dyDescent="0.25">
      <c r="A470" s="9" t="s">
        <v>641</v>
      </c>
      <c r="B470" s="12">
        <v>6254.4843819085263</v>
      </c>
      <c r="C470">
        <f>SAFADModel_final_000023__2[[#This Row],[Whole Building:Facility Total Electric Demand Power '[W'](Hourly) ]]/1000</f>
        <v>6.2544843819085267</v>
      </c>
    </row>
    <row r="471" spans="1:3" x14ac:dyDescent="0.25">
      <c r="A471" s="9" t="s">
        <v>642</v>
      </c>
      <c r="B471" s="12">
        <v>6267.3875716157081</v>
      </c>
      <c r="C471">
        <f>SAFADModel_final_000023__2[[#This Row],[Whole Building:Facility Total Electric Demand Power '[W'](Hourly) ]]/1000</f>
        <v>6.2673875716157079</v>
      </c>
    </row>
    <row r="472" spans="1:3" x14ac:dyDescent="0.25">
      <c r="A472" s="9" t="s">
        <v>643</v>
      </c>
      <c r="B472" s="12">
        <v>6261.5803055450233</v>
      </c>
      <c r="C472">
        <f>SAFADModel_final_000023__2[[#This Row],[Whole Building:Facility Total Electric Demand Power '[W'](Hourly) ]]/1000</f>
        <v>6.2615803055450234</v>
      </c>
    </row>
    <row r="473" spans="1:3" x14ac:dyDescent="0.25">
      <c r="A473" s="9" t="s">
        <v>644</v>
      </c>
      <c r="B473" s="12">
        <v>6238.3088113709755</v>
      </c>
      <c r="C473">
        <f>SAFADModel_final_000023__2[[#This Row],[Whole Building:Facility Total Electric Demand Power '[W'](Hourly) ]]/1000</f>
        <v>6.2383088113709757</v>
      </c>
    </row>
    <row r="474" spans="1:3" x14ac:dyDescent="0.25">
      <c r="A474" s="9" t="s">
        <v>645</v>
      </c>
      <c r="B474" s="12">
        <v>6211.2176026173111</v>
      </c>
      <c r="C474">
        <f>SAFADModel_final_000023__2[[#This Row],[Whole Building:Facility Total Electric Demand Power '[W'](Hourly) ]]/1000</f>
        <v>6.2112176026173112</v>
      </c>
    </row>
    <row r="475" spans="1:3" x14ac:dyDescent="0.25">
      <c r="A475" s="9" t="s">
        <v>646</v>
      </c>
      <c r="B475" s="12">
        <v>6187.5170191228017</v>
      </c>
      <c r="C475">
        <f>SAFADModel_final_000023__2[[#This Row],[Whole Building:Facility Total Electric Demand Power '[W'](Hourly) ]]/1000</f>
        <v>6.1875170191228017</v>
      </c>
    </row>
    <row r="476" spans="1:3" x14ac:dyDescent="0.25">
      <c r="A476" s="9" t="s">
        <v>647</v>
      </c>
      <c r="B476" s="12">
        <v>6167.7336001190051</v>
      </c>
      <c r="C476">
        <f>SAFADModel_final_000023__2[[#This Row],[Whole Building:Facility Total Electric Demand Power '[W'](Hourly) ]]/1000</f>
        <v>6.1677336001190053</v>
      </c>
    </row>
    <row r="477" spans="1:3" x14ac:dyDescent="0.25">
      <c r="A477" s="9" t="s">
        <v>648</v>
      </c>
      <c r="B477" s="12">
        <v>6154.9591730883185</v>
      </c>
      <c r="C477">
        <f>SAFADModel_final_000023__2[[#This Row],[Whole Building:Facility Total Electric Demand Power '[W'](Hourly) ]]/1000</f>
        <v>6.1549591730883186</v>
      </c>
    </row>
    <row r="478" spans="1:3" x14ac:dyDescent="0.25">
      <c r="A478" s="9" t="s">
        <v>649</v>
      </c>
      <c r="B478" s="12">
        <v>6142.9065512221177</v>
      </c>
      <c r="C478">
        <f>SAFADModel_final_000023__2[[#This Row],[Whole Building:Facility Total Electric Demand Power '[W'](Hourly) ]]/1000</f>
        <v>6.1429065512221177</v>
      </c>
    </row>
    <row r="479" spans="1:3" x14ac:dyDescent="0.25">
      <c r="A479" s="9" t="s">
        <v>650</v>
      </c>
      <c r="B479" s="12">
        <v>6132.6470309242459</v>
      </c>
      <c r="C479">
        <f>SAFADModel_final_000023__2[[#This Row],[Whole Building:Facility Total Electric Demand Power '[W'](Hourly) ]]/1000</f>
        <v>6.1326470309242458</v>
      </c>
    </row>
    <row r="480" spans="1:3" x14ac:dyDescent="0.25">
      <c r="A480" s="9" t="s">
        <v>651</v>
      </c>
      <c r="B480" s="12">
        <v>6120.1502134935154</v>
      </c>
      <c r="C480">
        <f>SAFADModel_final_000023__2[[#This Row],[Whole Building:Facility Total Electric Demand Power '[W'](Hourly) ]]/1000</f>
        <v>6.1201502134935151</v>
      </c>
    </row>
    <row r="481" spans="1:3" x14ac:dyDescent="0.25">
      <c r="A481" s="9" t="s">
        <v>652</v>
      </c>
      <c r="B481" s="12">
        <v>6095.9276455231093</v>
      </c>
      <c r="C481">
        <f>SAFADModel_final_000023__2[[#This Row],[Whole Building:Facility Total Electric Demand Power '[W'](Hourly) ]]/1000</f>
        <v>6.0959276455231093</v>
      </c>
    </row>
    <row r="482" spans="1:3" x14ac:dyDescent="0.25">
      <c r="A482" s="9" t="s">
        <v>653</v>
      </c>
      <c r="B482" s="12">
        <v>6063.689782448545</v>
      </c>
      <c r="C482">
        <f>SAFADModel_final_000023__2[[#This Row],[Whole Building:Facility Total Electric Demand Power '[W'](Hourly) ]]/1000</f>
        <v>6.0636897824485452</v>
      </c>
    </row>
    <row r="483" spans="1:3" x14ac:dyDescent="0.25">
      <c r="A483" s="9" t="s">
        <v>654</v>
      </c>
      <c r="B483" s="12">
        <v>6030.5221642391671</v>
      </c>
      <c r="C483">
        <f>SAFADModel_final_000023__2[[#This Row],[Whole Building:Facility Total Electric Demand Power '[W'](Hourly) ]]/1000</f>
        <v>6.0305221642391666</v>
      </c>
    </row>
    <row r="484" spans="1:3" x14ac:dyDescent="0.25">
      <c r="A484" s="9" t="s">
        <v>655</v>
      </c>
      <c r="B484" s="12">
        <v>6005.2528214130371</v>
      </c>
      <c r="C484">
        <f>SAFADModel_final_000023__2[[#This Row],[Whole Building:Facility Total Electric Demand Power '[W'](Hourly) ]]/1000</f>
        <v>6.0052528214130367</v>
      </c>
    </row>
    <row r="485" spans="1:3" x14ac:dyDescent="0.25">
      <c r="A485" s="9" t="s">
        <v>656</v>
      </c>
      <c r="B485" s="12">
        <v>5996.0792320215623</v>
      </c>
      <c r="C485">
        <f>SAFADModel_final_000023__2[[#This Row],[Whole Building:Facility Total Electric Demand Power '[W'](Hourly) ]]/1000</f>
        <v>5.9960792320215628</v>
      </c>
    </row>
    <row r="486" spans="1:3" x14ac:dyDescent="0.25">
      <c r="A486" s="9" t="s">
        <v>657</v>
      </c>
      <c r="B486" s="12">
        <v>5991.5176077946808</v>
      </c>
      <c r="C486">
        <f>SAFADModel_final_000023__2[[#This Row],[Whole Building:Facility Total Electric Demand Power '[W'](Hourly) ]]/1000</f>
        <v>5.9915176077946803</v>
      </c>
    </row>
    <row r="487" spans="1:3" x14ac:dyDescent="0.25">
      <c r="A487" s="9" t="s">
        <v>658</v>
      </c>
      <c r="B487" s="12">
        <v>5999.4898848675766</v>
      </c>
      <c r="C487">
        <f>SAFADModel_final_000023__2[[#This Row],[Whole Building:Facility Total Electric Demand Power '[W'](Hourly) ]]/1000</f>
        <v>5.9994898848675771</v>
      </c>
    </row>
    <row r="488" spans="1:3" x14ac:dyDescent="0.25">
      <c r="A488" s="9" t="s">
        <v>659</v>
      </c>
      <c r="B488" s="12">
        <v>6025.9630898399655</v>
      </c>
      <c r="C488">
        <f>SAFADModel_final_000023__2[[#This Row],[Whole Building:Facility Total Electric Demand Power '[W'](Hourly) ]]/1000</f>
        <v>6.0259630898399656</v>
      </c>
    </row>
    <row r="489" spans="1:3" x14ac:dyDescent="0.25">
      <c r="A489" s="9" t="s">
        <v>660</v>
      </c>
      <c r="B489" s="12">
        <v>6064.5092023154421</v>
      </c>
      <c r="C489">
        <f>SAFADModel_final_000023__2[[#This Row],[Whole Building:Facility Total Electric Demand Power '[W'](Hourly) ]]/1000</f>
        <v>6.0645092023154419</v>
      </c>
    </row>
    <row r="490" spans="1:3" x14ac:dyDescent="0.25">
      <c r="A490" s="9" t="s">
        <v>661</v>
      </c>
      <c r="B490" s="12">
        <v>6108.0890049671498</v>
      </c>
      <c r="C490">
        <f>SAFADModel_final_000023__2[[#This Row],[Whole Building:Facility Total Electric Demand Power '[W'](Hourly) ]]/1000</f>
        <v>6.1080890049671499</v>
      </c>
    </row>
    <row r="491" spans="1:3" x14ac:dyDescent="0.25">
      <c r="A491" s="9" t="s">
        <v>662</v>
      </c>
      <c r="B491" s="12">
        <v>6153.6186819769382</v>
      </c>
      <c r="C491">
        <f>SAFADModel_final_000023__2[[#This Row],[Whole Building:Facility Total Electric Demand Power '[W'](Hourly) ]]/1000</f>
        <v>6.1536186819769378</v>
      </c>
    </row>
    <row r="492" spans="1:3" x14ac:dyDescent="0.25">
      <c r="A492" s="9" t="s">
        <v>663</v>
      </c>
      <c r="B492" s="12">
        <v>6191.9107381336717</v>
      </c>
      <c r="C492">
        <f>SAFADModel_final_000023__2[[#This Row],[Whole Building:Facility Total Electric Demand Power '[W'](Hourly) ]]/1000</f>
        <v>6.1919107381336715</v>
      </c>
    </row>
    <row r="493" spans="1:3" x14ac:dyDescent="0.25">
      <c r="A493" s="9" t="s">
        <v>664</v>
      </c>
      <c r="B493" s="12">
        <v>6222.6151854240698</v>
      </c>
      <c r="C493">
        <f>SAFADModel_final_000023__2[[#This Row],[Whole Building:Facility Total Electric Demand Power '[W'](Hourly) ]]/1000</f>
        <v>6.2226151854240701</v>
      </c>
    </row>
    <row r="494" spans="1:3" x14ac:dyDescent="0.25">
      <c r="A494" s="9" t="s">
        <v>665</v>
      </c>
      <c r="B494" s="12">
        <v>6248.5984976742684</v>
      </c>
      <c r="C494">
        <f>SAFADModel_final_000023__2[[#This Row],[Whole Building:Facility Total Electric Demand Power '[W'](Hourly) ]]/1000</f>
        <v>6.2485984976742683</v>
      </c>
    </row>
    <row r="495" spans="1:3" x14ac:dyDescent="0.25">
      <c r="A495" s="9" t="s">
        <v>666</v>
      </c>
      <c r="B495" s="12">
        <v>6260.960947463499</v>
      </c>
      <c r="C495">
        <f>SAFADModel_final_000023__2[[#This Row],[Whole Building:Facility Total Electric Demand Power '[W'](Hourly) ]]/1000</f>
        <v>6.2609609474634986</v>
      </c>
    </row>
    <row r="496" spans="1:3" x14ac:dyDescent="0.25">
      <c r="A496" s="9" t="s">
        <v>667</v>
      </c>
      <c r="B496" s="12">
        <v>6258.8615995210594</v>
      </c>
      <c r="C496">
        <f>SAFADModel_final_000023__2[[#This Row],[Whole Building:Facility Total Electric Demand Power '[W'](Hourly) ]]/1000</f>
        <v>6.258861599521059</v>
      </c>
    </row>
    <row r="497" spans="1:3" x14ac:dyDescent="0.25">
      <c r="A497" s="9" t="s">
        <v>668</v>
      </c>
      <c r="B497" s="12">
        <v>6247.6310613934038</v>
      </c>
      <c r="C497">
        <f>SAFADModel_final_000023__2[[#This Row],[Whole Building:Facility Total Electric Demand Power '[W'](Hourly) ]]/1000</f>
        <v>6.2476310613934034</v>
      </c>
    </row>
    <row r="498" spans="1:3" x14ac:dyDescent="0.25">
      <c r="A498" s="9" t="s">
        <v>669</v>
      </c>
      <c r="B498" s="12">
        <v>6230.074164630475</v>
      </c>
      <c r="C498">
        <f>SAFADModel_final_000023__2[[#This Row],[Whole Building:Facility Total Electric Demand Power '[W'](Hourly) ]]/1000</f>
        <v>6.2300741646304747</v>
      </c>
    </row>
    <row r="499" spans="1:3" x14ac:dyDescent="0.25">
      <c r="A499" s="9" t="s">
        <v>670</v>
      </c>
      <c r="B499" s="12">
        <v>6206.5557685282956</v>
      </c>
      <c r="C499">
        <f>SAFADModel_final_000023__2[[#This Row],[Whole Building:Facility Total Electric Demand Power '[W'](Hourly) ]]/1000</f>
        <v>6.2065557685282959</v>
      </c>
    </row>
    <row r="500" spans="1:3" x14ac:dyDescent="0.25">
      <c r="A500" s="9" t="s">
        <v>671</v>
      </c>
      <c r="B500" s="12">
        <v>6177.6139742087653</v>
      </c>
      <c r="C500">
        <f>SAFADModel_final_000023__2[[#This Row],[Whole Building:Facility Total Electric Demand Power '[W'](Hourly) ]]/1000</f>
        <v>6.1776139742087652</v>
      </c>
    </row>
    <row r="501" spans="1:3" x14ac:dyDescent="0.25">
      <c r="A501" s="9" t="s">
        <v>672</v>
      </c>
      <c r="B501" s="12">
        <v>6149.5885467032285</v>
      </c>
      <c r="C501">
        <f>SAFADModel_final_000023__2[[#This Row],[Whole Building:Facility Total Electric Demand Power '[W'](Hourly) ]]/1000</f>
        <v>6.149588546703229</v>
      </c>
    </row>
    <row r="502" spans="1:3" x14ac:dyDescent="0.25">
      <c r="A502" s="9" t="s">
        <v>673</v>
      </c>
      <c r="B502" s="12">
        <v>6125.0580981465755</v>
      </c>
      <c r="C502">
        <f>SAFADModel_final_000023__2[[#This Row],[Whole Building:Facility Total Electric Demand Power '[W'](Hourly) ]]/1000</f>
        <v>6.1250580981465754</v>
      </c>
    </row>
    <row r="503" spans="1:3" x14ac:dyDescent="0.25">
      <c r="A503" s="9" t="s">
        <v>674</v>
      </c>
      <c r="B503" s="12">
        <v>6098.5942439974779</v>
      </c>
      <c r="C503">
        <f>SAFADModel_final_000023__2[[#This Row],[Whole Building:Facility Total Electric Demand Power '[W'](Hourly) ]]/1000</f>
        <v>6.0985942439974776</v>
      </c>
    </row>
    <row r="504" spans="1:3" x14ac:dyDescent="0.25">
      <c r="A504" s="9" t="s">
        <v>675</v>
      </c>
      <c r="B504" s="12">
        <v>6069.2516977487621</v>
      </c>
      <c r="C504">
        <f>SAFADModel_final_000023__2[[#This Row],[Whole Building:Facility Total Electric Demand Power '[W'](Hourly) ]]/1000</f>
        <v>6.0692516977487623</v>
      </c>
    </row>
    <row r="505" spans="1:3" x14ac:dyDescent="0.25">
      <c r="A505" s="9" t="s">
        <v>676</v>
      </c>
      <c r="B505" s="12">
        <v>6036.8867930643282</v>
      </c>
      <c r="C505">
        <f>SAFADModel_final_000023__2[[#This Row],[Whole Building:Facility Total Electric Demand Power '[W'](Hourly) ]]/1000</f>
        <v>6.036886793064328</v>
      </c>
    </row>
    <row r="506" spans="1:3" x14ac:dyDescent="0.25">
      <c r="A506" s="9" t="s">
        <v>361</v>
      </c>
      <c r="B506" s="12">
        <v>5554.9333341152824</v>
      </c>
      <c r="C506">
        <f>SAFADModel_final_000023__2[[#This Row],[Whole Building:Facility Total Electric Demand Power '[W'](Hourly) ]]/1000</f>
        <v>5.5549333341152822</v>
      </c>
    </row>
    <row r="507" spans="1:3" x14ac:dyDescent="0.25">
      <c r="A507" s="9" t="s">
        <v>362</v>
      </c>
      <c r="B507" s="12">
        <v>5585.2540892221705</v>
      </c>
      <c r="C507">
        <f>SAFADModel_final_000023__2[[#This Row],[Whole Building:Facility Total Electric Demand Power '[W'](Hourly) ]]/1000</f>
        <v>5.58525408922217</v>
      </c>
    </row>
    <row r="508" spans="1:3" x14ac:dyDescent="0.25">
      <c r="A508" s="9" t="s">
        <v>363</v>
      </c>
      <c r="B508" s="12">
        <v>5554.8362872657417</v>
      </c>
      <c r="C508">
        <f>SAFADModel_final_000023__2[[#This Row],[Whole Building:Facility Total Electric Demand Power '[W'](Hourly) ]]/1000</f>
        <v>5.5548362872657417</v>
      </c>
    </row>
    <row r="509" spans="1:3" x14ac:dyDescent="0.25">
      <c r="A509" s="9" t="s">
        <v>364</v>
      </c>
      <c r="B509" s="12">
        <v>5535.6815670926071</v>
      </c>
      <c r="C509">
        <f>SAFADModel_final_000023__2[[#This Row],[Whole Building:Facility Total Electric Demand Power '[W'](Hourly) ]]/1000</f>
        <v>5.5356815670926069</v>
      </c>
    </row>
    <row r="510" spans="1:3" x14ac:dyDescent="0.25">
      <c r="A510" s="9" t="s">
        <v>365</v>
      </c>
      <c r="B510" s="12">
        <v>5511.93455517655</v>
      </c>
      <c r="C510">
        <f>SAFADModel_final_000023__2[[#This Row],[Whole Building:Facility Total Electric Demand Power '[W'](Hourly) ]]/1000</f>
        <v>5.5119345551765502</v>
      </c>
    </row>
    <row r="511" spans="1:3" x14ac:dyDescent="0.25">
      <c r="A511" s="9" t="s">
        <v>366</v>
      </c>
      <c r="B511" s="12">
        <v>5573.4233643162779</v>
      </c>
      <c r="C511">
        <f>SAFADModel_final_000023__2[[#This Row],[Whole Building:Facility Total Electric Demand Power '[W'](Hourly) ]]/1000</f>
        <v>5.5734233643162776</v>
      </c>
    </row>
    <row r="512" spans="1:3" x14ac:dyDescent="0.25">
      <c r="A512" s="9" t="s">
        <v>367</v>
      </c>
      <c r="B512" s="12">
        <v>5723.8455490138876</v>
      </c>
      <c r="C512">
        <f>SAFADModel_final_000023__2[[#This Row],[Whole Building:Facility Total Electric Demand Power '[W'](Hourly) ]]/1000</f>
        <v>5.7238455490138875</v>
      </c>
    </row>
    <row r="513" spans="1:3" x14ac:dyDescent="0.25">
      <c r="A513" s="9" t="s">
        <v>368</v>
      </c>
      <c r="B513" s="12">
        <v>22420.10573400967</v>
      </c>
      <c r="C513">
        <f>SAFADModel_final_000023__2[[#This Row],[Whole Building:Facility Total Electric Demand Power '[W'](Hourly) ]]/1000</f>
        <v>22.42010573400967</v>
      </c>
    </row>
    <row r="514" spans="1:3" x14ac:dyDescent="0.25">
      <c r="A514" s="9" t="s">
        <v>369</v>
      </c>
      <c r="B514" s="12">
        <v>79707.671402243592</v>
      </c>
      <c r="C514">
        <f>SAFADModel_final_000023__2[[#This Row],[Whole Building:Facility Total Electric Demand Power '[W'](Hourly) ]]/1000</f>
        <v>79.707671402243591</v>
      </c>
    </row>
    <row r="515" spans="1:3" x14ac:dyDescent="0.25">
      <c r="A515" s="9" t="s">
        <v>370</v>
      </c>
      <c r="B515" s="12">
        <v>106050.34177490161</v>
      </c>
      <c r="C515">
        <f>SAFADModel_final_000023__2[[#This Row],[Whole Building:Facility Total Electric Demand Power '[W'](Hourly) ]]/1000</f>
        <v>106.05034177490161</v>
      </c>
    </row>
    <row r="516" spans="1:3" x14ac:dyDescent="0.25">
      <c r="A516" s="9" t="s">
        <v>371</v>
      </c>
      <c r="B516" s="12">
        <v>102290.06171203678</v>
      </c>
      <c r="C516">
        <f>SAFADModel_final_000023__2[[#This Row],[Whole Building:Facility Total Electric Demand Power '[W'](Hourly) ]]/1000</f>
        <v>102.29006171203679</v>
      </c>
    </row>
    <row r="517" spans="1:3" x14ac:dyDescent="0.25">
      <c r="A517" s="9" t="s">
        <v>372</v>
      </c>
      <c r="B517" s="12">
        <v>124039.42388844606</v>
      </c>
      <c r="C517">
        <f>SAFADModel_final_000023__2[[#This Row],[Whole Building:Facility Total Electric Demand Power '[W'](Hourly) ]]/1000</f>
        <v>124.03942388844607</v>
      </c>
    </row>
    <row r="518" spans="1:3" x14ac:dyDescent="0.25">
      <c r="A518" s="9" t="s">
        <v>373</v>
      </c>
      <c r="B518" s="12">
        <v>117911.23066844023</v>
      </c>
      <c r="C518">
        <f>SAFADModel_final_000023__2[[#This Row],[Whole Building:Facility Total Electric Demand Power '[W'](Hourly) ]]/1000</f>
        <v>117.91123066844023</v>
      </c>
    </row>
    <row r="519" spans="1:3" x14ac:dyDescent="0.25">
      <c r="A519" s="9" t="s">
        <v>374</v>
      </c>
      <c r="B519" s="12">
        <v>125055.92994903598</v>
      </c>
      <c r="C519">
        <f>SAFADModel_final_000023__2[[#This Row],[Whole Building:Facility Total Electric Demand Power '[W'](Hourly) ]]/1000</f>
        <v>125.05592994903598</v>
      </c>
    </row>
    <row r="520" spans="1:3" x14ac:dyDescent="0.25">
      <c r="A520" s="9" t="s">
        <v>375</v>
      </c>
      <c r="B520" s="12">
        <v>131951.67893500402</v>
      </c>
      <c r="C520">
        <f>SAFADModel_final_000023__2[[#This Row],[Whole Building:Facility Total Electric Demand Power '[W'](Hourly) ]]/1000</f>
        <v>131.95167893500403</v>
      </c>
    </row>
    <row r="521" spans="1:3" x14ac:dyDescent="0.25">
      <c r="A521" s="9" t="s">
        <v>376</v>
      </c>
      <c r="B521" s="12">
        <v>123044.31081406749</v>
      </c>
      <c r="C521">
        <f>SAFADModel_final_000023__2[[#This Row],[Whole Building:Facility Total Electric Demand Power '[W'](Hourly) ]]/1000</f>
        <v>123.04431081406749</v>
      </c>
    </row>
    <row r="522" spans="1:3" x14ac:dyDescent="0.25">
      <c r="A522" s="9" t="s">
        <v>377</v>
      </c>
      <c r="B522" s="12">
        <v>108707.46219183131</v>
      </c>
      <c r="C522">
        <f>SAFADModel_final_000023__2[[#This Row],[Whole Building:Facility Total Electric Demand Power '[W'](Hourly) ]]/1000</f>
        <v>108.70746219183131</v>
      </c>
    </row>
    <row r="523" spans="1:3" x14ac:dyDescent="0.25">
      <c r="A523" s="9" t="s">
        <v>378</v>
      </c>
      <c r="B523" s="12">
        <v>39251.256064006237</v>
      </c>
      <c r="C523">
        <f>SAFADModel_final_000023__2[[#This Row],[Whole Building:Facility Total Electric Demand Power '[W'](Hourly) ]]/1000</f>
        <v>39.251256064006235</v>
      </c>
    </row>
    <row r="524" spans="1:3" x14ac:dyDescent="0.25">
      <c r="A524" s="9" t="s">
        <v>379</v>
      </c>
      <c r="B524" s="12">
        <v>19253.878135427585</v>
      </c>
      <c r="C524">
        <f>SAFADModel_final_000023__2[[#This Row],[Whole Building:Facility Total Electric Demand Power '[W'](Hourly) ]]/1000</f>
        <v>19.253878135427584</v>
      </c>
    </row>
    <row r="525" spans="1:3" x14ac:dyDescent="0.25">
      <c r="A525" s="9" t="s">
        <v>380</v>
      </c>
      <c r="B525" s="12">
        <v>8362.2973002732033</v>
      </c>
      <c r="C525">
        <f>SAFADModel_final_000023__2[[#This Row],[Whole Building:Facility Total Electric Demand Power '[W'](Hourly) ]]/1000</f>
        <v>8.3622973002732035</v>
      </c>
    </row>
    <row r="526" spans="1:3" x14ac:dyDescent="0.25">
      <c r="A526" s="9" t="s">
        <v>381</v>
      </c>
      <c r="B526" s="12">
        <v>6478.4487598455244</v>
      </c>
      <c r="C526">
        <f>SAFADModel_final_000023__2[[#This Row],[Whole Building:Facility Total Electric Demand Power '[W'](Hourly) ]]/1000</f>
        <v>6.4784487598455245</v>
      </c>
    </row>
    <row r="527" spans="1:3" x14ac:dyDescent="0.25">
      <c r="A527" s="9" t="s">
        <v>382</v>
      </c>
      <c r="B527" s="12">
        <v>6037.6396982118304</v>
      </c>
      <c r="C527">
        <f>SAFADModel_final_000023__2[[#This Row],[Whole Building:Facility Total Electric Demand Power '[W'](Hourly) ]]/1000</f>
        <v>6.0376396982118301</v>
      </c>
    </row>
    <row r="528" spans="1:3" x14ac:dyDescent="0.25">
      <c r="A528" s="9" t="s">
        <v>383</v>
      </c>
      <c r="B528" s="12">
        <v>6015.97620695565</v>
      </c>
      <c r="C528">
        <f>SAFADModel_final_000023__2[[#This Row],[Whole Building:Facility Total Electric Demand Power '[W'](Hourly) ]]/1000</f>
        <v>6.0159762069556502</v>
      </c>
    </row>
    <row r="529" spans="1:3" x14ac:dyDescent="0.25">
      <c r="A529" s="9" t="s">
        <v>384</v>
      </c>
      <c r="B529" s="12">
        <v>6004.1961477502473</v>
      </c>
      <c r="C529">
        <f>SAFADModel_final_000023__2[[#This Row],[Whole Building:Facility Total Electric Demand Power '[W'](Hourly) ]]/1000</f>
        <v>6.004196147750247</v>
      </c>
    </row>
    <row r="530" spans="1:3" x14ac:dyDescent="0.25">
      <c r="A530" s="9" t="s">
        <v>385</v>
      </c>
      <c r="B530" s="12">
        <v>5717.0127771084044</v>
      </c>
      <c r="C530">
        <f>SAFADModel_final_000023__2[[#This Row],[Whole Building:Facility Total Electric Demand Power '[W'](Hourly) ]]/1000</f>
        <v>5.7170127771084047</v>
      </c>
    </row>
    <row r="531" spans="1:3" x14ac:dyDescent="0.25">
      <c r="A531" s="9" t="s">
        <v>386</v>
      </c>
      <c r="B531" s="12">
        <v>5765.719015537652</v>
      </c>
      <c r="C531">
        <f>SAFADModel_final_000023__2[[#This Row],[Whole Building:Facility Total Electric Demand Power '[W'](Hourly) ]]/1000</f>
        <v>5.7657190155376519</v>
      </c>
    </row>
    <row r="532" spans="1:3" x14ac:dyDescent="0.25">
      <c r="A532" s="9" t="s">
        <v>387</v>
      </c>
      <c r="B532" s="12">
        <v>5672.088194039643</v>
      </c>
      <c r="C532">
        <f>SAFADModel_final_000023__2[[#This Row],[Whole Building:Facility Total Electric Demand Power '[W'](Hourly) ]]/1000</f>
        <v>5.6720881940396426</v>
      </c>
    </row>
    <row r="533" spans="1:3" x14ac:dyDescent="0.25">
      <c r="A533" s="9" t="s">
        <v>388</v>
      </c>
      <c r="B533" s="12">
        <v>5515.9886815840027</v>
      </c>
      <c r="C533">
        <f>SAFADModel_final_000023__2[[#This Row],[Whole Building:Facility Total Electric Demand Power '[W'](Hourly) ]]/1000</f>
        <v>5.5159886815840027</v>
      </c>
    </row>
    <row r="534" spans="1:3" x14ac:dyDescent="0.25">
      <c r="A534" s="9" t="s">
        <v>389</v>
      </c>
      <c r="B534" s="12">
        <v>5360.3913567653217</v>
      </c>
      <c r="C534">
        <f>SAFADModel_final_000023__2[[#This Row],[Whole Building:Facility Total Electric Demand Power '[W'](Hourly) ]]/1000</f>
        <v>5.3603913567653221</v>
      </c>
    </row>
    <row r="535" spans="1:3" x14ac:dyDescent="0.25">
      <c r="A535" s="9" t="s">
        <v>390</v>
      </c>
      <c r="B535" s="12">
        <v>5358.7581969380872</v>
      </c>
      <c r="C535">
        <f>SAFADModel_final_000023__2[[#This Row],[Whole Building:Facility Total Electric Demand Power '[W'](Hourly) ]]/1000</f>
        <v>5.3587581969380871</v>
      </c>
    </row>
    <row r="536" spans="1:3" x14ac:dyDescent="0.25">
      <c r="A536" s="9" t="s">
        <v>391</v>
      </c>
      <c r="B536" s="12">
        <v>5558.7489612941581</v>
      </c>
      <c r="C536">
        <f>SAFADModel_final_000023__2[[#This Row],[Whole Building:Facility Total Electric Demand Power '[W'](Hourly) ]]/1000</f>
        <v>5.5587489612941585</v>
      </c>
    </row>
    <row r="537" spans="1:3" x14ac:dyDescent="0.25">
      <c r="A537" s="9" t="s">
        <v>392</v>
      </c>
      <c r="B537" s="12">
        <v>14871.003112156657</v>
      </c>
      <c r="C537">
        <f>SAFADModel_final_000023__2[[#This Row],[Whole Building:Facility Total Electric Demand Power '[W'](Hourly) ]]/1000</f>
        <v>14.871003112156657</v>
      </c>
    </row>
    <row r="538" spans="1:3" x14ac:dyDescent="0.25">
      <c r="A538" s="9" t="s">
        <v>393</v>
      </c>
      <c r="B538" s="12">
        <v>75672.615534733675</v>
      </c>
      <c r="C538">
        <f>SAFADModel_final_000023__2[[#This Row],[Whole Building:Facility Total Electric Demand Power '[W'](Hourly) ]]/1000</f>
        <v>75.67261553473368</v>
      </c>
    </row>
    <row r="539" spans="1:3" x14ac:dyDescent="0.25">
      <c r="A539" s="9" t="s">
        <v>394</v>
      </c>
      <c r="B539" s="12">
        <v>99521.46242453577</v>
      </c>
      <c r="C539">
        <f>SAFADModel_final_000023__2[[#This Row],[Whole Building:Facility Total Electric Demand Power '[W'](Hourly) ]]/1000</f>
        <v>99.52146242453577</v>
      </c>
    </row>
    <row r="540" spans="1:3" x14ac:dyDescent="0.25">
      <c r="A540" s="9" t="s">
        <v>395</v>
      </c>
      <c r="B540" s="12">
        <v>104916.30494152087</v>
      </c>
      <c r="C540">
        <f>SAFADModel_final_000023__2[[#This Row],[Whole Building:Facility Total Electric Demand Power '[W'](Hourly) ]]/1000</f>
        <v>104.91630494152086</v>
      </c>
    </row>
    <row r="541" spans="1:3" x14ac:dyDescent="0.25">
      <c r="A541" s="9" t="s">
        <v>396</v>
      </c>
      <c r="B541" s="12">
        <v>117491.88644348244</v>
      </c>
      <c r="C541">
        <f>SAFADModel_final_000023__2[[#This Row],[Whole Building:Facility Total Electric Demand Power '[W'](Hourly) ]]/1000</f>
        <v>117.49188644348243</v>
      </c>
    </row>
    <row r="542" spans="1:3" x14ac:dyDescent="0.25">
      <c r="A542" s="9" t="s">
        <v>397</v>
      </c>
      <c r="B542" s="12">
        <v>110845.40301930944</v>
      </c>
      <c r="C542">
        <f>SAFADModel_final_000023__2[[#This Row],[Whole Building:Facility Total Electric Demand Power '[W'](Hourly) ]]/1000</f>
        <v>110.84540301930943</v>
      </c>
    </row>
    <row r="543" spans="1:3" x14ac:dyDescent="0.25">
      <c r="A543" s="9" t="s">
        <v>398</v>
      </c>
      <c r="B543" s="12">
        <v>127715.74490647028</v>
      </c>
      <c r="C543">
        <f>SAFADModel_final_000023__2[[#This Row],[Whole Building:Facility Total Electric Demand Power '[W'](Hourly) ]]/1000</f>
        <v>127.71574490647028</v>
      </c>
    </row>
    <row r="544" spans="1:3" x14ac:dyDescent="0.25">
      <c r="A544" s="9" t="s">
        <v>399</v>
      </c>
      <c r="B544" s="12">
        <v>124753.32788865369</v>
      </c>
      <c r="C544">
        <f>SAFADModel_final_000023__2[[#This Row],[Whole Building:Facility Total Electric Demand Power '[W'](Hourly) ]]/1000</f>
        <v>124.75332788865369</v>
      </c>
    </row>
    <row r="545" spans="1:3" x14ac:dyDescent="0.25">
      <c r="A545" s="9" t="s">
        <v>400</v>
      </c>
      <c r="B545" s="12">
        <v>125364.58921464205</v>
      </c>
      <c r="C545">
        <f>SAFADModel_final_000023__2[[#This Row],[Whole Building:Facility Total Electric Demand Power '[W'](Hourly) ]]/1000</f>
        <v>125.36458921464205</v>
      </c>
    </row>
    <row r="546" spans="1:3" x14ac:dyDescent="0.25">
      <c r="A546" s="9" t="s">
        <v>401</v>
      </c>
      <c r="B546" s="12">
        <v>110424.19808972278</v>
      </c>
      <c r="C546">
        <f>SAFADModel_final_000023__2[[#This Row],[Whole Building:Facility Total Electric Demand Power '[W'](Hourly) ]]/1000</f>
        <v>110.42419808972278</v>
      </c>
    </row>
    <row r="547" spans="1:3" x14ac:dyDescent="0.25">
      <c r="A547" s="9" t="s">
        <v>402</v>
      </c>
      <c r="B547" s="12">
        <v>81565.093683939704</v>
      </c>
      <c r="C547">
        <f>SAFADModel_final_000023__2[[#This Row],[Whole Building:Facility Total Electric Demand Power '[W'](Hourly) ]]/1000</f>
        <v>81.565093683939708</v>
      </c>
    </row>
    <row r="548" spans="1:3" x14ac:dyDescent="0.25">
      <c r="A548" s="9" t="s">
        <v>403</v>
      </c>
      <c r="B548" s="12">
        <v>50730.414386706834</v>
      </c>
      <c r="C548">
        <f>SAFADModel_final_000023__2[[#This Row],[Whole Building:Facility Total Electric Demand Power '[W'](Hourly) ]]/1000</f>
        <v>50.730414386706833</v>
      </c>
    </row>
    <row r="549" spans="1:3" x14ac:dyDescent="0.25">
      <c r="A549" s="9" t="s">
        <v>404</v>
      </c>
      <c r="B549" s="12">
        <v>29400.649888253189</v>
      </c>
      <c r="C549">
        <f>SAFADModel_final_000023__2[[#This Row],[Whole Building:Facility Total Electric Demand Power '[W'](Hourly) ]]/1000</f>
        <v>29.400649888253188</v>
      </c>
    </row>
    <row r="550" spans="1:3" x14ac:dyDescent="0.25">
      <c r="A550" s="9" t="s">
        <v>405</v>
      </c>
      <c r="B550" s="12">
        <v>6363.0315282142838</v>
      </c>
      <c r="C550">
        <f>SAFADModel_final_000023__2[[#This Row],[Whole Building:Facility Total Electric Demand Power '[W'](Hourly) ]]/1000</f>
        <v>6.3630315282142842</v>
      </c>
    </row>
    <row r="551" spans="1:3" x14ac:dyDescent="0.25">
      <c r="A551" s="9" t="s">
        <v>406</v>
      </c>
      <c r="B551" s="12">
        <v>6194.1041686586796</v>
      </c>
      <c r="C551">
        <f>SAFADModel_final_000023__2[[#This Row],[Whole Building:Facility Total Electric Demand Power '[W'](Hourly) ]]/1000</f>
        <v>6.1941041686586793</v>
      </c>
    </row>
    <row r="552" spans="1:3" x14ac:dyDescent="0.25">
      <c r="A552" s="9" t="s">
        <v>407</v>
      </c>
      <c r="B552" s="12">
        <v>6137.6911141266892</v>
      </c>
      <c r="C552">
        <f>SAFADModel_final_000023__2[[#This Row],[Whole Building:Facility Total Electric Demand Power '[W'](Hourly) ]]/1000</f>
        <v>6.1376911141266888</v>
      </c>
    </row>
    <row r="553" spans="1:3" x14ac:dyDescent="0.25">
      <c r="A553" s="9" t="s">
        <v>408</v>
      </c>
      <c r="B553" s="12">
        <v>6115.16134399577</v>
      </c>
      <c r="C553">
        <f>SAFADModel_final_000023__2[[#This Row],[Whole Building:Facility Total Electric Demand Power '[W'](Hourly) ]]/1000</f>
        <v>6.1151613439957702</v>
      </c>
    </row>
    <row r="554" spans="1:3" x14ac:dyDescent="0.25">
      <c r="A554" s="9" t="s">
        <v>409</v>
      </c>
      <c r="B554" s="12">
        <v>6080.307853962252</v>
      </c>
      <c r="C554">
        <f>SAFADModel_final_000023__2[[#This Row],[Whole Building:Facility Total Electric Demand Power '[W'](Hourly) ]]/1000</f>
        <v>6.0803078539622524</v>
      </c>
    </row>
    <row r="555" spans="1:3" x14ac:dyDescent="0.25">
      <c r="A555" s="9" t="s">
        <v>410</v>
      </c>
      <c r="B555" s="12">
        <v>6050.6642003546767</v>
      </c>
      <c r="C555">
        <f>SAFADModel_final_000023__2[[#This Row],[Whole Building:Facility Total Electric Demand Power '[W'](Hourly) ]]/1000</f>
        <v>6.0506642003546771</v>
      </c>
    </row>
    <row r="556" spans="1:3" x14ac:dyDescent="0.25">
      <c r="A556" s="9" t="s">
        <v>411</v>
      </c>
      <c r="B556" s="12">
        <v>6017.3926708446415</v>
      </c>
      <c r="C556">
        <f>SAFADModel_final_000023__2[[#This Row],[Whole Building:Facility Total Electric Demand Power '[W'](Hourly) ]]/1000</f>
        <v>6.0173926708446412</v>
      </c>
    </row>
    <row r="557" spans="1:3" x14ac:dyDescent="0.25">
      <c r="A557" s="9" t="s">
        <v>412</v>
      </c>
      <c r="B557" s="12">
        <v>5980.8218715633402</v>
      </c>
      <c r="C557">
        <f>SAFADModel_final_000023__2[[#This Row],[Whole Building:Facility Total Electric Demand Power '[W'](Hourly) ]]/1000</f>
        <v>5.9808218715633403</v>
      </c>
    </row>
    <row r="558" spans="1:3" x14ac:dyDescent="0.25">
      <c r="A558" s="9" t="s">
        <v>413</v>
      </c>
      <c r="B558" s="12">
        <v>5939.8070400320139</v>
      </c>
      <c r="C558">
        <f>SAFADModel_final_000023__2[[#This Row],[Whole Building:Facility Total Electric Demand Power '[W'](Hourly) ]]/1000</f>
        <v>5.9398070400320142</v>
      </c>
    </row>
    <row r="559" spans="1:3" x14ac:dyDescent="0.25">
      <c r="A559" s="9" t="s">
        <v>414</v>
      </c>
      <c r="B559" s="12">
        <v>5949.5852737325113</v>
      </c>
      <c r="C559">
        <f>SAFADModel_final_000023__2[[#This Row],[Whole Building:Facility Total Electric Demand Power '[W'](Hourly) ]]/1000</f>
        <v>5.9495852737325112</v>
      </c>
    </row>
    <row r="560" spans="1:3" x14ac:dyDescent="0.25">
      <c r="A560" s="9" t="s">
        <v>415</v>
      </c>
      <c r="B560" s="12">
        <v>6026.972216274612</v>
      </c>
      <c r="C560">
        <f>SAFADModel_final_000023__2[[#This Row],[Whole Building:Facility Total Electric Demand Power '[W'](Hourly) ]]/1000</f>
        <v>6.0269722162746122</v>
      </c>
    </row>
    <row r="561" spans="1:3" x14ac:dyDescent="0.25">
      <c r="A561" s="9" t="s">
        <v>416</v>
      </c>
      <c r="B561" s="12">
        <v>17844.307048630617</v>
      </c>
      <c r="C561">
        <f>SAFADModel_final_000023__2[[#This Row],[Whole Building:Facility Total Electric Demand Power '[W'](Hourly) ]]/1000</f>
        <v>17.844307048630618</v>
      </c>
    </row>
    <row r="562" spans="1:3" x14ac:dyDescent="0.25">
      <c r="A562" s="9" t="s">
        <v>417</v>
      </c>
      <c r="B562" s="12">
        <v>85068.29867012614</v>
      </c>
      <c r="C562">
        <f>SAFADModel_final_000023__2[[#This Row],[Whole Building:Facility Total Electric Demand Power '[W'](Hourly) ]]/1000</f>
        <v>85.06829867012614</v>
      </c>
    </row>
    <row r="563" spans="1:3" x14ac:dyDescent="0.25">
      <c r="A563" s="9" t="s">
        <v>418</v>
      </c>
      <c r="B563" s="12">
        <v>101018.98159301661</v>
      </c>
      <c r="C563">
        <f>SAFADModel_final_000023__2[[#This Row],[Whole Building:Facility Total Electric Demand Power '[W'](Hourly) ]]/1000</f>
        <v>101.0189815930166</v>
      </c>
    </row>
    <row r="564" spans="1:3" x14ac:dyDescent="0.25">
      <c r="A564" s="9" t="s">
        <v>419</v>
      </c>
      <c r="B564" s="12">
        <v>111691.57944584305</v>
      </c>
      <c r="C564">
        <f>SAFADModel_final_000023__2[[#This Row],[Whole Building:Facility Total Electric Demand Power '[W'](Hourly) ]]/1000</f>
        <v>111.69157944584305</v>
      </c>
    </row>
    <row r="565" spans="1:3" x14ac:dyDescent="0.25">
      <c r="A565" s="9" t="s">
        <v>420</v>
      </c>
      <c r="B565" s="12">
        <v>129249.12488998046</v>
      </c>
      <c r="C565">
        <f>SAFADModel_final_000023__2[[#This Row],[Whole Building:Facility Total Electric Demand Power '[W'](Hourly) ]]/1000</f>
        <v>129.24912488998046</v>
      </c>
    </row>
    <row r="566" spans="1:3" x14ac:dyDescent="0.25">
      <c r="A566" s="9" t="s">
        <v>421</v>
      </c>
      <c r="B566" s="12">
        <v>125550.62302312751</v>
      </c>
      <c r="C566">
        <f>SAFADModel_final_000023__2[[#This Row],[Whole Building:Facility Total Electric Demand Power '[W'](Hourly) ]]/1000</f>
        <v>125.55062302312751</v>
      </c>
    </row>
    <row r="567" spans="1:3" x14ac:dyDescent="0.25">
      <c r="A567" s="9" t="s">
        <v>422</v>
      </c>
      <c r="B567" s="12">
        <v>122087.31347415323</v>
      </c>
      <c r="C567">
        <f>SAFADModel_final_000023__2[[#This Row],[Whole Building:Facility Total Electric Demand Power '[W'](Hourly) ]]/1000</f>
        <v>122.08731347415322</v>
      </c>
    </row>
    <row r="568" spans="1:3" x14ac:dyDescent="0.25">
      <c r="A568" s="9" t="s">
        <v>423</v>
      </c>
      <c r="B568" s="12">
        <v>128333.02946657404</v>
      </c>
      <c r="C568">
        <f>SAFADModel_final_000023__2[[#This Row],[Whole Building:Facility Total Electric Demand Power '[W'](Hourly) ]]/1000</f>
        <v>128.33302946657403</v>
      </c>
    </row>
    <row r="569" spans="1:3" x14ac:dyDescent="0.25">
      <c r="A569" s="9" t="s">
        <v>424</v>
      </c>
      <c r="B569" s="12">
        <v>108614.4558207923</v>
      </c>
      <c r="C569">
        <f>SAFADModel_final_000023__2[[#This Row],[Whole Building:Facility Total Electric Demand Power '[W'](Hourly) ]]/1000</f>
        <v>108.6144558207923</v>
      </c>
    </row>
    <row r="570" spans="1:3" x14ac:dyDescent="0.25">
      <c r="A570" s="9" t="s">
        <v>425</v>
      </c>
      <c r="B570" s="12">
        <v>69299.693613079929</v>
      </c>
      <c r="C570">
        <f>SAFADModel_final_000023__2[[#This Row],[Whole Building:Facility Total Electric Demand Power '[W'](Hourly) ]]/1000</f>
        <v>69.299693613079924</v>
      </c>
    </row>
    <row r="571" spans="1:3" x14ac:dyDescent="0.25">
      <c r="A571" s="9" t="s">
        <v>426</v>
      </c>
      <c r="B571" s="12">
        <v>37314.406362098751</v>
      </c>
      <c r="C571">
        <f>SAFADModel_final_000023__2[[#This Row],[Whole Building:Facility Total Electric Demand Power '[W'](Hourly) ]]/1000</f>
        <v>37.314406362098751</v>
      </c>
    </row>
    <row r="572" spans="1:3" x14ac:dyDescent="0.25">
      <c r="A572" s="9" t="s">
        <v>427</v>
      </c>
      <c r="B572" s="12">
        <v>16530.568485163072</v>
      </c>
      <c r="C572">
        <f>SAFADModel_final_000023__2[[#This Row],[Whole Building:Facility Total Electric Demand Power '[W'](Hourly) ]]/1000</f>
        <v>16.530568485163073</v>
      </c>
    </row>
    <row r="573" spans="1:3" x14ac:dyDescent="0.25">
      <c r="A573" s="9" t="s">
        <v>428</v>
      </c>
      <c r="B573" s="12">
        <v>7033.1324343752176</v>
      </c>
      <c r="C573">
        <f>SAFADModel_final_000023__2[[#This Row],[Whole Building:Facility Total Electric Demand Power '[W'](Hourly) ]]/1000</f>
        <v>7.0331324343752177</v>
      </c>
    </row>
    <row r="574" spans="1:3" x14ac:dyDescent="0.25">
      <c r="A574" s="9" t="s">
        <v>429</v>
      </c>
      <c r="B574" s="12">
        <v>6589.2909967815285</v>
      </c>
      <c r="C574">
        <f>SAFADModel_final_000023__2[[#This Row],[Whole Building:Facility Total Electric Demand Power '[W'](Hourly) ]]/1000</f>
        <v>6.5892909967815285</v>
      </c>
    </row>
    <row r="575" spans="1:3" x14ac:dyDescent="0.25">
      <c r="A575" s="9" t="s">
        <v>430</v>
      </c>
      <c r="B575" s="12">
        <v>6157.5592503555417</v>
      </c>
      <c r="C575">
        <f>SAFADModel_final_000023__2[[#This Row],[Whole Building:Facility Total Electric Demand Power '[W'](Hourly) ]]/1000</f>
        <v>6.1575592503555416</v>
      </c>
    </row>
    <row r="576" spans="1:3" x14ac:dyDescent="0.25">
      <c r="A576" s="9" t="s">
        <v>431</v>
      </c>
      <c r="B576" s="12">
        <v>6140.1450704636563</v>
      </c>
      <c r="C576">
        <f>SAFADModel_final_000023__2[[#This Row],[Whole Building:Facility Total Electric Demand Power '[W'](Hourly) ]]/1000</f>
        <v>6.1401450704636567</v>
      </c>
    </row>
    <row r="577" spans="1:3" x14ac:dyDescent="0.25">
      <c r="A577" s="9" t="s">
        <v>432</v>
      </c>
      <c r="B577" s="12">
        <v>6123.9002662306129</v>
      </c>
      <c r="C577">
        <f>SAFADModel_final_000023__2[[#This Row],[Whole Building:Facility Total Electric Demand Power '[W'](Hourly) ]]/1000</f>
        <v>6.1239002662306126</v>
      </c>
    </row>
    <row r="578" spans="1:3" x14ac:dyDescent="0.25">
      <c r="A578" s="9" t="s">
        <v>433</v>
      </c>
      <c r="B578" s="12">
        <v>6107.0470004588014</v>
      </c>
      <c r="C578">
        <f>SAFADModel_final_000023__2[[#This Row],[Whole Building:Facility Total Electric Demand Power '[W'](Hourly) ]]/1000</f>
        <v>6.1070470004588016</v>
      </c>
    </row>
    <row r="579" spans="1:3" x14ac:dyDescent="0.25">
      <c r="A579" s="9" t="s">
        <v>434</v>
      </c>
      <c r="B579" s="12">
        <v>6095.8440986439928</v>
      </c>
      <c r="C579">
        <f>SAFADModel_final_000023__2[[#This Row],[Whole Building:Facility Total Electric Demand Power '[W'](Hourly) ]]/1000</f>
        <v>6.095844098643993</v>
      </c>
    </row>
    <row r="580" spans="1:3" x14ac:dyDescent="0.25">
      <c r="A580" s="9" t="s">
        <v>435</v>
      </c>
      <c r="B580" s="12">
        <v>6071.75983863273</v>
      </c>
      <c r="C580">
        <f>SAFADModel_final_000023__2[[#This Row],[Whole Building:Facility Total Electric Demand Power '[W'](Hourly) ]]/1000</f>
        <v>6.0717598386327296</v>
      </c>
    </row>
    <row r="581" spans="1:3" x14ac:dyDescent="0.25">
      <c r="A581" s="9" t="s">
        <v>436</v>
      </c>
      <c r="B581" s="12">
        <v>6036.6066708613371</v>
      </c>
      <c r="C581">
        <f>SAFADModel_final_000023__2[[#This Row],[Whole Building:Facility Total Electric Demand Power '[W'](Hourly) ]]/1000</f>
        <v>6.0366066708613371</v>
      </c>
    </row>
    <row r="582" spans="1:3" x14ac:dyDescent="0.25">
      <c r="A582" s="9" t="s">
        <v>437</v>
      </c>
      <c r="B582" s="12">
        <v>5999.8099588377372</v>
      </c>
      <c r="C582">
        <f>SAFADModel_final_000023__2[[#This Row],[Whole Building:Facility Total Electric Demand Power '[W'](Hourly) ]]/1000</f>
        <v>5.9998099588377372</v>
      </c>
    </row>
    <row r="583" spans="1:3" x14ac:dyDescent="0.25">
      <c r="A583" s="9" t="s">
        <v>438</v>
      </c>
      <c r="B583" s="12">
        <v>5997.7417635233023</v>
      </c>
      <c r="C583">
        <f>SAFADModel_final_000023__2[[#This Row],[Whole Building:Facility Total Electric Demand Power '[W'](Hourly) ]]/1000</f>
        <v>5.9977417635233019</v>
      </c>
    </row>
    <row r="584" spans="1:3" x14ac:dyDescent="0.25">
      <c r="A584" s="9" t="s">
        <v>439</v>
      </c>
      <c r="B584" s="12">
        <v>6059.5608615446372</v>
      </c>
      <c r="C584">
        <f>SAFADModel_final_000023__2[[#This Row],[Whole Building:Facility Total Electric Demand Power '[W'](Hourly) ]]/1000</f>
        <v>6.0595608615446368</v>
      </c>
    </row>
    <row r="585" spans="1:3" x14ac:dyDescent="0.25">
      <c r="A585" s="9" t="s">
        <v>440</v>
      </c>
      <c r="B585" s="12">
        <v>16864.670876836422</v>
      </c>
      <c r="C585">
        <f>SAFADModel_final_000023__2[[#This Row],[Whole Building:Facility Total Electric Demand Power '[W'](Hourly) ]]/1000</f>
        <v>16.864670876836421</v>
      </c>
    </row>
    <row r="586" spans="1:3" x14ac:dyDescent="0.25">
      <c r="A586" s="9" t="s">
        <v>441</v>
      </c>
      <c r="B586" s="12">
        <v>85947.537042321099</v>
      </c>
      <c r="C586">
        <f>SAFADModel_final_000023__2[[#This Row],[Whole Building:Facility Total Electric Demand Power '[W'](Hourly) ]]/1000</f>
        <v>85.947537042321102</v>
      </c>
    </row>
    <row r="587" spans="1:3" x14ac:dyDescent="0.25">
      <c r="A587" s="9" t="s">
        <v>442</v>
      </c>
      <c r="B587" s="12">
        <v>110916.46819156354</v>
      </c>
      <c r="C587">
        <f>SAFADModel_final_000023__2[[#This Row],[Whole Building:Facility Total Electric Demand Power '[W'](Hourly) ]]/1000</f>
        <v>110.91646819156354</v>
      </c>
    </row>
    <row r="588" spans="1:3" x14ac:dyDescent="0.25">
      <c r="A588" s="9" t="s">
        <v>443</v>
      </c>
      <c r="B588" s="12">
        <v>118617.96980480511</v>
      </c>
      <c r="C588">
        <f>SAFADModel_final_000023__2[[#This Row],[Whole Building:Facility Total Electric Demand Power '[W'](Hourly) ]]/1000</f>
        <v>118.61796980480511</v>
      </c>
    </row>
    <row r="589" spans="1:3" x14ac:dyDescent="0.25">
      <c r="A589" s="9" t="s">
        <v>444</v>
      </c>
      <c r="B589" s="12">
        <v>117767.35423589381</v>
      </c>
      <c r="C589">
        <f>SAFADModel_final_000023__2[[#This Row],[Whole Building:Facility Total Electric Demand Power '[W'](Hourly) ]]/1000</f>
        <v>117.76735423589382</v>
      </c>
    </row>
    <row r="590" spans="1:3" x14ac:dyDescent="0.25">
      <c r="A590" s="9" t="s">
        <v>445</v>
      </c>
      <c r="B590" s="12">
        <v>118191.35738851332</v>
      </c>
      <c r="C590">
        <f>SAFADModel_final_000023__2[[#This Row],[Whole Building:Facility Total Electric Demand Power '[W'](Hourly) ]]/1000</f>
        <v>118.19135738851332</v>
      </c>
    </row>
    <row r="591" spans="1:3" x14ac:dyDescent="0.25">
      <c r="A591" s="9" t="s">
        <v>446</v>
      </c>
      <c r="B591" s="12">
        <v>128721.43289893765</v>
      </c>
      <c r="C591">
        <f>SAFADModel_final_000023__2[[#This Row],[Whole Building:Facility Total Electric Demand Power '[W'](Hourly) ]]/1000</f>
        <v>128.72143289893765</v>
      </c>
    </row>
    <row r="592" spans="1:3" x14ac:dyDescent="0.25">
      <c r="A592" s="9" t="s">
        <v>447</v>
      </c>
      <c r="B592" s="12">
        <v>128529.93566138844</v>
      </c>
      <c r="C592">
        <f>SAFADModel_final_000023__2[[#This Row],[Whole Building:Facility Total Electric Demand Power '[W'](Hourly) ]]/1000</f>
        <v>128.52993566138844</v>
      </c>
    </row>
    <row r="593" spans="1:3" x14ac:dyDescent="0.25">
      <c r="A593" s="9" t="s">
        <v>448</v>
      </c>
      <c r="B593" s="12">
        <v>134534.99393876921</v>
      </c>
      <c r="C593">
        <f>SAFADModel_final_000023__2[[#This Row],[Whole Building:Facility Total Electric Demand Power '[W'](Hourly) ]]/1000</f>
        <v>134.53499393876922</v>
      </c>
    </row>
    <row r="594" spans="1:3" x14ac:dyDescent="0.25">
      <c r="A594" s="9" t="s">
        <v>449</v>
      </c>
      <c r="B594" s="12">
        <v>125058.52793540695</v>
      </c>
      <c r="C594">
        <f>SAFADModel_final_000023__2[[#This Row],[Whole Building:Facility Total Electric Demand Power '[W'](Hourly) ]]/1000</f>
        <v>125.05852793540694</v>
      </c>
    </row>
    <row r="595" spans="1:3" x14ac:dyDescent="0.25">
      <c r="A595" s="9" t="s">
        <v>450</v>
      </c>
      <c r="B595" s="12">
        <v>66641.739759780598</v>
      </c>
      <c r="C595">
        <f>SAFADModel_final_000023__2[[#This Row],[Whole Building:Facility Total Electric Demand Power '[W'](Hourly) ]]/1000</f>
        <v>66.641739759780592</v>
      </c>
    </row>
    <row r="596" spans="1:3" x14ac:dyDescent="0.25">
      <c r="A596" s="9" t="s">
        <v>451</v>
      </c>
      <c r="B596" s="12">
        <v>48852.665442609876</v>
      </c>
      <c r="C596">
        <f>SAFADModel_final_000023__2[[#This Row],[Whole Building:Facility Total Electric Demand Power '[W'](Hourly) ]]/1000</f>
        <v>48.852665442609876</v>
      </c>
    </row>
    <row r="597" spans="1:3" x14ac:dyDescent="0.25">
      <c r="A597" s="9" t="s">
        <v>452</v>
      </c>
      <c r="B597" s="12">
        <v>35730.739584848488</v>
      </c>
      <c r="C597">
        <f>SAFADModel_final_000023__2[[#This Row],[Whole Building:Facility Total Electric Demand Power '[W'](Hourly) ]]/1000</f>
        <v>35.730739584848486</v>
      </c>
    </row>
    <row r="598" spans="1:3" x14ac:dyDescent="0.25">
      <c r="A598" s="9" t="s">
        <v>453</v>
      </c>
      <c r="B598" s="12">
        <v>6172.7325841265492</v>
      </c>
      <c r="C598">
        <f>SAFADModel_final_000023__2[[#This Row],[Whole Building:Facility Total Electric Demand Power '[W'](Hourly) ]]/1000</f>
        <v>6.1727325841265488</v>
      </c>
    </row>
    <row r="599" spans="1:3" x14ac:dyDescent="0.25">
      <c r="A599" s="9" t="s">
        <v>454</v>
      </c>
      <c r="B599" s="12">
        <v>6158.5035837779915</v>
      </c>
      <c r="C599">
        <f>SAFADModel_final_000023__2[[#This Row],[Whole Building:Facility Total Electric Demand Power '[W'](Hourly) ]]/1000</f>
        <v>6.1585035837779918</v>
      </c>
    </row>
    <row r="600" spans="1:3" x14ac:dyDescent="0.25">
      <c r="A600" s="9" t="s">
        <v>455</v>
      </c>
      <c r="B600" s="12">
        <v>6146.3870373761483</v>
      </c>
      <c r="C600">
        <f>SAFADModel_final_000023__2[[#This Row],[Whole Building:Facility Total Electric Demand Power '[W'](Hourly) ]]/1000</f>
        <v>6.1463870373761482</v>
      </c>
    </row>
    <row r="601" spans="1:3" x14ac:dyDescent="0.25">
      <c r="A601" s="9" t="s">
        <v>456</v>
      </c>
      <c r="B601" s="12">
        <v>6133.8798414067351</v>
      </c>
      <c r="C601">
        <f>SAFADModel_final_000023__2[[#This Row],[Whole Building:Facility Total Electric Demand Power '[W'](Hourly) ]]/1000</f>
        <v>6.1338798414067348</v>
      </c>
    </row>
    <row r="602" spans="1:3" x14ac:dyDescent="0.25">
      <c r="A602" s="9" t="s">
        <v>457</v>
      </c>
      <c r="B602" s="12">
        <v>6122.2810256943567</v>
      </c>
      <c r="C602">
        <f>SAFADModel_final_000023__2[[#This Row],[Whole Building:Facility Total Electric Demand Power '[W'](Hourly) ]]/1000</f>
        <v>6.1222810256943569</v>
      </c>
    </row>
    <row r="603" spans="1:3" x14ac:dyDescent="0.25">
      <c r="A603" s="9" t="s">
        <v>458</v>
      </c>
      <c r="B603" s="12">
        <v>6107.9893234394485</v>
      </c>
      <c r="C603">
        <f>SAFADModel_final_000023__2[[#This Row],[Whole Building:Facility Total Electric Demand Power '[W'](Hourly) ]]/1000</f>
        <v>6.1079893234394484</v>
      </c>
    </row>
    <row r="604" spans="1:3" x14ac:dyDescent="0.25">
      <c r="A604" s="9" t="s">
        <v>459</v>
      </c>
      <c r="B604" s="12">
        <v>6085.1764414928766</v>
      </c>
      <c r="C604">
        <f>SAFADModel_final_000023__2[[#This Row],[Whole Building:Facility Total Electric Demand Power '[W'](Hourly) ]]/1000</f>
        <v>6.0851764414928766</v>
      </c>
    </row>
    <row r="605" spans="1:3" x14ac:dyDescent="0.25">
      <c r="A605" s="9" t="s">
        <v>460</v>
      </c>
      <c r="B605" s="12">
        <v>6057.186310504585</v>
      </c>
      <c r="C605">
        <f>SAFADModel_final_000023__2[[#This Row],[Whole Building:Facility Total Electric Demand Power '[W'](Hourly) ]]/1000</f>
        <v>6.0571863105045853</v>
      </c>
    </row>
    <row r="606" spans="1:3" x14ac:dyDescent="0.25">
      <c r="A606" s="9" t="s">
        <v>461</v>
      </c>
      <c r="B606" s="12">
        <v>6033.3327317383473</v>
      </c>
      <c r="C606">
        <f>SAFADModel_final_000023__2[[#This Row],[Whole Building:Facility Total Electric Demand Power '[W'](Hourly) ]]/1000</f>
        <v>6.0333327317383469</v>
      </c>
    </row>
    <row r="607" spans="1:3" x14ac:dyDescent="0.25">
      <c r="A607" s="9" t="s">
        <v>462</v>
      </c>
      <c r="B607" s="12">
        <v>6029.6518120405135</v>
      </c>
      <c r="C607">
        <f>SAFADModel_final_000023__2[[#This Row],[Whole Building:Facility Total Electric Demand Power '[W'](Hourly) ]]/1000</f>
        <v>6.0296518120405134</v>
      </c>
    </row>
    <row r="608" spans="1:3" x14ac:dyDescent="0.25">
      <c r="A608" s="9" t="s">
        <v>463</v>
      </c>
      <c r="B608" s="12">
        <v>6061.1741475103508</v>
      </c>
      <c r="C608">
        <f>SAFADModel_final_000023__2[[#This Row],[Whole Building:Facility Total Electric Demand Power '[W'](Hourly) ]]/1000</f>
        <v>6.0611741475103509</v>
      </c>
    </row>
    <row r="609" spans="1:3" x14ac:dyDescent="0.25">
      <c r="A609" s="9" t="s">
        <v>464</v>
      </c>
      <c r="B609" s="12">
        <v>20787.262443711759</v>
      </c>
      <c r="C609">
        <f>SAFADModel_final_000023__2[[#This Row],[Whole Building:Facility Total Electric Demand Power '[W'](Hourly) ]]/1000</f>
        <v>20.787262443711761</v>
      </c>
    </row>
    <row r="610" spans="1:3" x14ac:dyDescent="0.25">
      <c r="A610" s="9" t="s">
        <v>465</v>
      </c>
      <c r="B610" s="12">
        <v>71836.815096691906</v>
      </c>
      <c r="C610">
        <f>SAFADModel_final_000023__2[[#This Row],[Whole Building:Facility Total Electric Demand Power '[W'](Hourly) ]]/1000</f>
        <v>71.836815096691907</v>
      </c>
    </row>
    <row r="611" spans="1:3" x14ac:dyDescent="0.25">
      <c r="A611" s="9" t="s">
        <v>466</v>
      </c>
      <c r="B611" s="12">
        <v>107677.31645998413</v>
      </c>
      <c r="C611">
        <f>SAFADModel_final_000023__2[[#This Row],[Whole Building:Facility Total Electric Demand Power '[W'](Hourly) ]]/1000</f>
        <v>107.67731645998413</v>
      </c>
    </row>
    <row r="612" spans="1:3" x14ac:dyDescent="0.25">
      <c r="A612" s="9" t="s">
        <v>467</v>
      </c>
      <c r="B612" s="12">
        <v>107503.79553512728</v>
      </c>
      <c r="C612">
        <f>SAFADModel_final_000023__2[[#This Row],[Whole Building:Facility Total Electric Demand Power '[W'](Hourly) ]]/1000</f>
        <v>107.50379553512728</v>
      </c>
    </row>
    <row r="613" spans="1:3" x14ac:dyDescent="0.25">
      <c r="A613" s="9" t="s">
        <v>468</v>
      </c>
      <c r="B613" s="12">
        <v>109338.24610499463</v>
      </c>
      <c r="C613">
        <f>SAFADModel_final_000023__2[[#This Row],[Whole Building:Facility Total Electric Demand Power '[W'](Hourly) ]]/1000</f>
        <v>109.33824610499462</v>
      </c>
    </row>
    <row r="614" spans="1:3" x14ac:dyDescent="0.25">
      <c r="A614" s="9" t="s">
        <v>469</v>
      </c>
      <c r="B614" s="12">
        <v>114660.03885945573</v>
      </c>
      <c r="C614">
        <f>SAFADModel_final_000023__2[[#This Row],[Whole Building:Facility Total Electric Demand Power '[W'](Hourly) ]]/1000</f>
        <v>114.66003885945572</v>
      </c>
    </row>
    <row r="615" spans="1:3" x14ac:dyDescent="0.25">
      <c r="A615" s="9" t="s">
        <v>470</v>
      </c>
      <c r="B615" s="12">
        <v>121256.94683241261</v>
      </c>
      <c r="C615">
        <f>SAFADModel_final_000023__2[[#This Row],[Whole Building:Facility Total Electric Demand Power '[W'](Hourly) ]]/1000</f>
        <v>121.25694683241261</v>
      </c>
    </row>
    <row r="616" spans="1:3" x14ac:dyDescent="0.25">
      <c r="A616" s="9" t="s">
        <v>471</v>
      </c>
      <c r="B616" s="12">
        <v>110467.5734089976</v>
      </c>
      <c r="C616">
        <f>SAFADModel_final_000023__2[[#This Row],[Whole Building:Facility Total Electric Demand Power '[W'](Hourly) ]]/1000</f>
        <v>110.46757340899761</v>
      </c>
    </row>
    <row r="617" spans="1:3" x14ac:dyDescent="0.25">
      <c r="A617" s="9" t="s">
        <v>472</v>
      </c>
      <c r="B617" s="12">
        <v>99272.479783330331</v>
      </c>
      <c r="C617">
        <f>SAFADModel_final_000023__2[[#This Row],[Whole Building:Facility Total Electric Demand Power '[W'](Hourly) ]]/1000</f>
        <v>99.272479783330326</v>
      </c>
    </row>
    <row r="618" spans="1:3" x14ac:dyDescent="0.25">
      <c r="A618" s="9" t="s">
        <v>473</v>
      </c>
      <c r="B618" s="12">
        <v>89462.341130523899</v>
      </c>
      <c r="C618">
        <f>SAFADModel_final_000023__2[[#This Row],[Whole Building:Facility Total Electric Demand Power '[W'](Hourly) ]]/1000</f>
        <v>89.462341130523896</v>
      </c>
    </row>
    <row r="619" spans="1:3" x14ac:dyDescent="0.25">
      <c r="A619" s="9" t="s">
        <v>474</v>
      </c>
      <c r="B619" s="12">
        <v>41635.835075072937</v>
      </c>
      <c r="C619">
        <f>SAFADModel_final_000023__2[[#This Row],[Whole Building:Facility Total Electric Demand Power '[W'](Hourly) ]]/1000</f>
        <v>41.63583507507294</v>
      </c>
    </row>
    <row r="620" spans="1:3" x14ac:dyDescent="0.25">
      <c r="A620" s="9" t="s">
        <v>475</v>
      </c>
      <c r="B620" s="12">
        <v>23040.856773781154</v>
      </c>
      <c r="C620">
        <f>SAFADModel_final_000023__2[[#This Row],[Whole Building:Facility Total Electric Demand Power '[W'](Hourly) ]]/1000</f>
        <v>23.040856773781154</v>
      </c>
    </row>
    <row r="621" spans="1:3" x14ac:dyDescent="0.25">
      <c r="A621" s="9" t="s">
        <v>476</v>
      </c>
      <c r="B621" s="12">
        <v>15057.545693689439</v>
      </c>
      <c r="C621">
        <f>SAFADModel_final_000023__2[[#This Row],[Whole Building:Facility Total Electric Demand Power '[W'](Hourly) ]]/1000</f>
        <v>15.057545693689439</v>
      </c>
    </row>
    <row r="622" spans="1:3" x14ac:dyDescent="0.25">
      <c r="A622" s="9" t="s">
        <v>477</v>
      </c>
      <c r="B622" s="12">
        <v>10571.379735806318</v>
      </c>
      <c r="C622">
        <f>SAFADModel_final_000023__2[[#This Row],[Whole Building:Facility Total Electric Demand Power '[W'](Hourly) ]]/1000</f>
        <v>10.571379735806319</v>
      </c>
    </row>
    <row r="623" spans="1:3" x14ac:dyDescent="0.25">
      <c r="A623" s="9" t="s">
        <v>478</v>
      </c>
      <c r="B623" s="12">
        <v>6130.4493041842843</v>
      </c>
      <c r="C623">
        <f>SAFADModel_final_000023__2[[#This Row],[Whole Building:Facility Total Electric Demand Power '[W'](Hourly) ]]/1000</f>
        <v>6.1304493041842845</v>
      </c>
    </row>
    <row r="624" spans="1:3" x14ac:dyDescent="0.25">
      <c r="A624" s="9" t="s">
        <v>479</v>
      </c>
      <c r="B624" s="12">
        <v>6149.9209689223671</v>
      </c>
      <c r="C624">
        <f>SAFADModel_final_000023__2[[#This Row],[Whole Building:Facility Total Electric Demand Power '[W'](Hourly) ]]/1000</f>
        <v>6.1499209689223671</v>
      </c>
    </row>
    <row r="625" spans="1:3" x14ac:dyDescent="0.25">
      <c r="A625" s="9" t="s">
        <v>480</v>
      </c>
      <c r="B625" s="12">
        <v>6160.679115064876</v>
      </c>
      <c r="C625">
        <f>SAFADModel_final_000023__2[[#This Row],[Whole Building:Facility Total Electric Demand Power '[W'](Hourly) ]]/1000</f>
        <v>6.1606791150648759</v>
      </c>
    </row>
    <row r="626" spans="1:3" x14ac:dyDescent="0.25">
      <c r="A626" s="9" t="s">
        <v>677</v>
      </c>
      <c r="B626" s="12">
        <v>6149.6207294477572</v>
      </c>
      <c r="C626">
        <f>SAFADModel_final_000023__2[[#This Row],[Whole Building:Facility Total Electric Demand Power '[W'](Hourly) ]]/1000</f>
        <v>6.149620729447757</v>
      </c>
    </row>
    <row r="627" spans="1:3" x14ac:dyDescent="0.25">
      <c r="A627" s="9" t="s">
        <v>678</v>
      </c>
      <c r="B627" s="12">
        <v>6130.4683070908732</v>
      </c>
      <c r="C627">
        <f>SAFADModel_final_000023__2[[#This Row],[Whole Building:Facility Total Electric Demand Power '[W'](Hourly) ]]/1000</f>
        <v>6.1304683070908732</v>
      </c>
    </row>
    <row r="628" spans="1:3" x14ac:dyDescent="0.25">
      <c r="A628" s="9" t="s">
        <v>679</v>
      </c>
      <c r="B628" s="12">
        <v>6107.3745807535852</v>
      </c>
      <c r="C628">
        <f>SAFADModel_final_000023__2[[#This Row],[Whole Building:Facility Total Electric Demand Power '[W'](Hourly) ]]/1000</f>
        <v>6.1073745807535849</v>
      </c>
    </row>
    <row r="629" spans="1:3" x14ac:dyDescent="0.25">
      <c r="A629" s="9" t="s">
        <v>680</v>
      </c>
      <c r="B629" s="12">
        <v>6075.0147059565452</v>
      </c>
      <c r="C629">
        <f>SAFADModel_final_000023__2[[#This Row],[Whole Building:Facility Total Electric Demand Power '[W'](Hourly) ]]/1000</f>
        <v>6.0750147059565451</v>
      </c>
    </row>
    <row r="630" spans="1:3" x14ac:dyDescent="0.25">
      <c r="A630" s="9" t="s">
        <v>681</v>
      </c>
      <c r="B630" s="12">
        <v>6038.1474120181692</v>
      </c>
      <c r="C630">
        <f>SAFADModel_final_000023__2[[#This Row],[Whole Building:Facility Total Electric Demand Power '[W'](Hourly) ]]/1000</f>
        <v>6.0381474120181693</v>
      </c>
    </row>
    <row r="631" spans="1:3" x14ac:dyDescent="0.25">
      <c r="A631" s="9" t="s">
        <v>682</v>
      </c>
      <c r="B631" s="12">
        <v>6017.1503778066681</v>
      </c>
      <c r="C631">
        <f>SAFADModel_final_000023__2[[#This Row],[Whole Building:Facility Total Electric Demand Power '[W'](Hourly) ]]/1000</f>
        <v>6.0171503778066677</v>
      </c>
    </row>
    <row r="632" spans="1:3" x14ac:dyDescent="0.25">
      <c r="A632" s="9" t="s">
        <v>683</v>
      </c>
      <c r="B632" s="12">
        <v>6036.5290716314739</v>
      </c>
      <c r="C632">
        <f>SAFADModel_final_000023__2[[#This Row],[Whole Building:Facility Total Electric Demand Power '[W'](Hourly) ]]/1000</f>
        <v>6.0365290716314739</v>
      </c>
    </row>
    <row r="633" spans="1:3" x14ac:dyDescent="0.25">
      <c r="A633" s="9" t="s">
        <v>684</v>
      </c>
      <c r="B633" s="12">
        <v>6079.8486970474842</v>
      </c>
      <c r="C633">
        <f>SAFADModel_final_000023__2[[#This Row],[Whole Building:Facility Total Electric Demand Power '[W'](Hourly) ]]/1000</f>
        <v>6.0798486970474839</v>
      </c>
    </row>
    <row r="634" spans="1:3" x14ac:dyDescent="0.25">
      <c r="A634" s="9" t="s">
        <v>685</v>
      </c>
      <c r="B634" s="12">
        <v>51119.684032389916</v>
      </c>
      <c r="C634">
        <f>SAFADModel_final_000023__2[[#This Row],[Whole Building:Facility Total Electric Demand Power '[W'](Hourly) ]]/1000</f>
        <v>51.119684032389912</v>
      </c>
    </row>
    <row r="635" spans="1:3" x14ac:dyDescent="0.25">
      <c r="A635" s="9" t="s">
        <v>686</v>
      </c>
      <c r="B635" s="12">
        <v>69765.098643259058</v>
      </c>
      <c r="C635">
        <f>SAFADModel_final_000023__2[[#This Row],[Whole Building:Facility Total Electric Demand Power '[W'](Hourly) ]]/1000</f>
        <v>69.765098643259051</v>
      </c>
    </row>
    <row r="636" spans="1:3" x14ac:dyDescent="0.25">
      <c r="A636" s="9" t="s">
        <v>687</v>
      </c>
      <c r="B636" s="12">
        <v>78868.220233118409</v>
      </c>
      <c r="C636">
        <f>SAFADModel_final_000023__2[[#This Row],[Whole Building:Facility Total Electric Demand Power '[W'](Hourly) ]]/1000</f>
        <v>78.868220233118407</v>
      </c>
    </row>
    <row r="637" spans="1:3" x14ac:dyDescent="0.25">
      <c r="A637" s="9" t="s">
        <v>688</v>
      </c>
      <c r="B637" s="12">
        <v>71464.229716081754</v>
      </c>
      <c r="C637">
        <f>SAFADModel_final_000023__2[[#This Row],[Whole Building:Facility Total Electric Demand Power '[W'](Hourly) ]]/1000</f>
        <v>71.464229716081761</v>
      </c>
    </row>
    <row r="638" spans="1:3" x14ac:dyDescent="0.25">
      <c r="A638" s="9" t="s">
        <v>689</v>
      </c>
      <c r="B638" s="12">
        <v>47255.988080917065</v>
      </c>
      <c r="C638">
        <f>SAFADModel_final_000023__2[[#This Row],[Whole Building:Facility Total Electric Demand Power '[W'](Hourly) ]]/1000</f>
        <v>47.255988080917064</v>
      </c>
    </row>
    <row r="639" spans="1:3" x14ac:dyDescent="0.25">
      <c r="A639" s="9" t="s">
        <v>690</v>
      </c>
      <c r="B639" s="12">
        <v>42419.083389211628</v>
      </c>
      <c r="C639">
        <f>SAFADModel_final_000023__2[[#This Row],[Whole Building:Facility Total Electric Demand Power '[W'](Hourly) ]]/1000</f>
        <v>42.419083389211629</v>
      </c>
    </row>
    <row r="640" spans="1:3" x14ac:dyDescent="0.25">
      <c r="A640" s="9" t="s">
        <v>691</v>
      </c>
      <c r="B640" s="12">
        <v>42566.768287556937</v>
      </c>
      <c r="C640">
        <f>SAFADModel_final_000023__2[[#This Row],[Whole Building:Facility Total Electric Demand Power '[W'](Hourly) ]]/1000</f>
        <v>42.56676828755694</v>
      </c>
    </row>
    <row r="641" spans="1:3" x14ac:dyDescent="0.25">
      <c r="A641" s="9" t="s">
        <v>692</v>
      </c>
      <c r="B641" s="12">
        <v>38129.285801400896</v>
      </c>
      <c r="C641">
        <f>SAFADModel_final_000023__2[[#This Row],[Whole Building:Facility Total Electric Demand Power '[W'](Hourly) ]]/1000</f>
        <v>38.129285801400897</v>
      </c>
    </row>
    <row r="642" spans="1:3" x14ac:dyDescent="0.25">
      <c r="A642" s="9" t="s">
        <v>693</v>
      </c>
      <c r="B642" s="12">
        <v>31064.381485462614</v>
      </c>
      <c r="C642">
        <f>SAFADModel_final_000023__2[[#This Row],[Whole Building:Facility Total Electric Demand Power '[W'](Hourly) ]]/1000</f>
        <v>31.064381485462615</v>
      </c>
    </row>
    <row r="643" spans="1:3" x14ac:dyDescent="0.25">
      <c r="A643" s="9" t="s">
        <v>694</v>
      </c>
      <c r="B643" s="12">
        <v>25525.680659385558</v>
      </c>
      <c r="C643">
        <f>SAFADModel_final_000023__2[[#This Row],[Whole Building:Facility Total Electric Demand Power '[W'](Hourly) ]]/1000</f>
        <v>25.525680659385557</v>
      </c>
    </row>
    <row r="644" spans="1:3" x14ac:dyDescent="0.25">
      <c r="A644" s="9" t="s">
        <v>695</v>
      </c>
      <c r="B644" s="12">
        <v>20025.589575206504</v>
      </c>
      <c r="C644">
        <f>SAFADModel_final_000023__2[[#This Row],[Whole Building:Facility Total Electric Demand Power '[W'](Hourly) ]]/1000</f>
        <v>20.025589575206503</v>
      </c>
    </row>
    <row r="645" spans="1:3" x14ac:dyDescent="0.25">
      <c r="A645" s="9" t="s">
        <v>696</v>
      </c>
      <c r="B645" s="12">
        <v>9366.7846070451033</v>
      </c>
      <c r="C645">
        <f>SAFADModel_final_000023__2[[#This Row],[Whole Building:Facility Total Electric Demand Power '[W'](Hourly) ]]/1000</f>
        <v>9.3667846070451031</v>
      </c>
    </row>
    <row r="646" spans="1:3" x14ac:dyDescent="0.25">
      <c r="A646" s="9" t="s">
        <v>697</v>
      </c>
      <c r="B646" s="12">
        <v>9092.4924555350026</v>
      </c>
      <c r="C646">
        <f>SAFADModel_final_000023__2[[#This Row],[Whole Building:Facility Total Electric Demand Power '[W'](Hourly) ]]/1000</f>
        <v>9.0924924555350017</v>
      </c>
    </row>
    <row r="647" spans="1:3" x14ac:dyDescent="0.25">
      <c r="A647" s="9" t="s">
        <v>698</v>
      </c>
      <c r="B647" s="12">
        <v>6449.6724996313851</v>
      </c>
      <c r="C647">
        <f>SAFADModel_final_000023__2[[#This Row],[Whole Building:Facility Total Electric Demand Power '[W'](Hourly) ]]/1000</f>
        <v>6.4496724996313848</v>
      </c>
    </row>
    <row r="648" spans="1:3" x14ac:dyDescent="0.25">
      <c r="A648" s="9" t="s">
        <v>699</v>
      </c>
      <c r="B648" s="12">
        <v>6283.8525556283466</v>
      </c>
      <c r="C648">
        <f>SAFADModel_final_000023__2[[#This Row],[Whole Building:Facility Total Electric Demand Power '[W'](Hourly) ]]/1000</f>
        <v>6.2838525556283464</v>
      </c>
    </row>
    <row r="649" spans="1:3" x14ac:dyDescent="0.25">
      <c r="A649" s="9" t="s">
        <v>700</v>
      </c>
      <c r="B649" s="12">
        <v>6225.2590394143017</v>
      </c>
      <c r="C649">
        <f>SAFADModel_final_000023__2[[#This Row],[Whole Building:Facility Total Electric Demand Power '[W'](Hourly) ]]/1000</f>
        <v>6.2252590394143015</v>
      </c>
    </row>
    <row r="650" spans="1:3" x14ac:dyDescent="0.25">
      <c r="A650" s="9" t="s">
        <v>701</v>
      </c>
      <c r="B650" s="12">
        <v>6196.0547073977514</v>
      </c>
      <c r="C650">
        <f>SAFADModel_final_000023__2[[#This Row],[Whole Building:Facility Total Electric Demand Power '[W'](Hourly) ]]/1000</f>
        <v>6.1960547073977512</v>
      </c>
    </row>
    <row r="651" spans="1:3" x14ac:dyDescent="0.25">
      <c r="A651" s="9" t="s">
        <v>702</v>
      </c>
      <c r="B651" s="12">
        <v>6173.8972958383756</v>
      </c>
      <c r="C651">
        <f>SAFADModel_final_000023__2[[#This Row],[Whole Building:Facility Total Electric Demand Power '[W'](Hourly) ]]/1000</f>
        <v>6.1738972958383753</v>
      </c>
    </row>
    <row r="652" spans="1:3" x14ac:dyDescent="0.25">
      <c r="A652" s="9" t="s">
        <v>703</v>
      </c>
      <c r="B652" s="12">
        <v>6159.3478728129921</v>
      </c>
      <c r="C652">
        <f>SAFADModel_final_000023__2[[#This Row],[Whole Building:Facility Total Electric Demand Power '[W'](Hourly) ]]/1000</f>
        <v>6.159347872812992</v>
      </c>
    </row>
    <row r="653" spans="1:3" x14ac:dyDescent="0.25">
      <c r="A653" s="9" t="s">
        <v>704</v>
      </c>
      <c r="B653" s="12">
        <v>6143.9832406058822</v>
      </c>
      <c r="C653">
        <f>SAFADModel_final_000023__2[[#This Row],[Whole Building:Facility Total Electric Demand Power '[W'](Hourly) ]]/1000</f>
        <v>6.1439832406058823</v>
      </c>
    </row>
    <row r="654" spans="1:3" x14ac:dyDescent="0.25">
      <c r="A654" s="9" t="s">
        <v>705</v>
      </c>
      <c r="B654" s="12">
        <v>6125.1944318997512</v>
      </c>
      <c r="C654">
        <f>SAFADModel_final_000023__2[[#This Row],[Whole Building:Facility Total Electric Demand Power '[W'](Hourly) ]]/1000</f>
        <v>6.1251944318997511</v>
      </c>
    </row>
    <row r="655" spans="1:3" x14ac:dyDescent="0.25">
      <c r="A655" s="9" t="s">
        <v>706</v>
      </c>
      <c r="B655" s="12">
        <v>6129.1552327866621</v>
      </c>
      <c r="C655">
        <f>SAFADModel_final_000023__2[[#This Row],[Whole Building:Facility Total Electric Demand Power '[W'](Hourly) ]]/1000</f>
        <v>6.1291552327866619</v>
      </c>
    </row>
    <row r="656" spans="1:3" x14ac:dyDescent="0.25">
      <c r="A656" s="9" t="s">
        <v>707</v>
      </c>
      <c r="B656" s="12">
        <v>6169.2116413715075</v>
      </c>
      <c r="C656">
        <f>SAFADModel_final_000023__2[[#This Row],[Whole Building:Facility Total Electric Demand Power '[W'](Hourly) ]]/1000</f>
        <v>6.1692116413715077</v>
      </c>
    </row>
    <row r="657" spans="1:3" x14ac:dyDescent="0.25">
      <c r="A657" s="9" t="s">
        <v>708</v>
      </c>
      <c r="B657" s="12">
        <v>6215.6565825846528</v>
      </c>
      <c r="C657">
        <f>SAFADModel_final_000023__2[[#This Row],[Whole Building:Facility Total Electric Demand Power '[W'](Hourly) ]]/1000</f>
        <v>6.2156565825846526</v>
      </c>
    </row>
    <row r="658" spans="1:3" x14ac:dyDescent="0.25">
      <c r="A658" s="9" t="s">
        <v>709</v>
      </c>
      <c r="B658" s="12">
        <v>6254.2585020940742</v>
      </c>
      <c r="C658">
        <f>SAFADModel_final_000023__2[[#This Row],[Whole Building:Facility Total Electric Demand Power '[W'](Hourly) ]]/1000</f>
        <v>6.254258502094074</v>
      </c>
    </row>
    <row r="659" spans="1:3" x14ac:dyDescent="0.25">
      <c r="A659" s="9" t="s">
        <v>710</v>
      </c>
      <c r="B659" s="12">
        <v>6283.0934409686342</v>
      </c>
      <c r="C659">
        <f>SAFADModel_final_000023__2[[#This Row],[Whole Building:Facility Total Electric Demand Power '[W'](Hourly) ]]/1000</f>
        <v>6.2830934409686341</v>
      </c>
    </row>
    <row r="660" spans="1:3" x14ac:dyDescent="0.25">
      <c r="A660" s="9" t="s">
        <v>711</v>
      </c>
      <c r="B660" s="12">
        <v>6303.6702286616774</v>
      </c>
      <c r="C660">
        <f>SAFADModel_final_000023__2[[#This Row],[Whole Building:Facility Total Electric Demand Power '[W'](Hourly) ]]/1000</f>
        <v>6.3036702286616775</v>
      </c>
    </row>
    <row r="661" spans="1:3" x14ac:dyDescent="0.25">
      <c r="A661" s="9" t="s">
        <v>712</v>
      </c>
      <c r="B661" s="12">
        <v>6317.9600912358837</v>
      </c>
      <c r="C661">
        <f>SAFADModel_final_000023__2[[#This Row],[Whole Building:Facility Total Electric Demand Power '[W'](Hourly) ]]/1000</f>
        <v>6.317960091235884</v>
      </c>
    </row>
    <row r="662" spans="1:3" x14ac:dyDescent="0.25">
      <c r="A662" s="9" t="s">
        <v>713</v>
      </c>
      <c r="B662" s="12">
        <v>6321.8933529739843</v>
      </c>
      <c r="C662">
        <f>SAFADModel_final_000023__2[[#This Row],[Whole Building:Facility Total Electric Demand Power '[W'](Hourly) ]]/1000</f>
        <v>6.3218933529739845</v>
      </c>
    </row>
    <row r="663" spans="1:3" x14ac:dyDescent="0.25">
      <c r="A663" s="9" t="s">
        <v>714</v>
      </c>
      <c r="B663" s="12">
        <v>6319.5000886663647</v>
      </c>
      <c r="C663">
        <f>SAFADModel_final_000023__2[[#This Row],[Whole Building:Facility Total Electric Demand Power '[W'](Hourly) ]]/1000</f>
        <v>6.3195000886663646</v>
      </c>
    </row>
    <row r="664" spans="1:3" x14ac:dyDescent="0.25">
      <c r="A664" s="9" t="s">
        <v>715</v>
      </c>
      <c r="B664" s="12">
        <v>6303.5029380822243</v>
      </c>
      <c r="C664">
        <f>SAFADModel_final_000023__2[[#This Row],[Whole Building:Facility Total Electric Demand Power '[W'](Hourly) ]]/1000</f>
        <v>6.3035029380822243</v>
      </c>
    </row>
    <row r="665" spans="1:3" x14ac:dyDescent="0.25">
      <c r="A665" s="9" t="s">
        <v>716</v>
      </c>
      <c r="B665" s="12">
        <v>6283.7509133297235</v>
      </c>
      <c r="C665">
        <f>SAFADModel_final_000023__2[[#This Row],[Whole Building:Facility Total Electric Demand Power '[W'](Hourly) ]]/1000</f>
        <v>6.2837509133297234</v>
      </c>
    </row>
    <row r="666" spans="1:3" x14ac:dyDescent="0.25">
      <c r="A666" s="9" t="s">
        <v>717</v>
      </c>
      <c r="B666" s="12">
        <v>6263.2529896429687</v>
      </c>
      <c r="C666">
        <f>SAFADModel_final_000023__2[[#This Row],[Whole Building:Facility Total Electric Demand Power '[W'](Hourly) ]]/1000</f>
        <v>6.2632529896429689</v>
      </c>
    </row>
    <row r="667" spans="1:3" x14ac:dyDescent="0.25">
      <c r="A667" s="9" t="s">
        <v>718</v>
      </c>
      <c r="B667" s="12">
        <v>6242.0509137334411</v>
      </c>
      <c r="C667">
        <f>SAFADModel_final_000023__2[[#This Row],[Whole Building:Facility Total Electric Demand Power '[W'](Hourly) ]]/1000</f>
        <v>6.2420509137334408</v>
      </c>
    </row>
    <row r="668" spans="1:3" x14ac:dyDescent="0.25">
      <c r="A668" s="9" t="s">
        <v>719</v>
      </c>
      <c r="B668" s="12">
        <v>6218.8832166028269</v>
      </c>
      <c r="C668">
        <f>SAFADModel_final_000023__2[[#This Row],[Whole Building:Facility Total Electric Demand Power '[W'](Hourly) ]]/1000</f>
        <v>6.2188832166028272</v>
      </c>
    </row>
    <row r="669" spans="1:3" x14ac:dyDescent="0.25">
      <c r="A669" s="9" t="s">
        <v>720</v>
      </c>
      <c r="B669" s="12">
        <v>6187.7159364366898</v>
      </c>
      <c r="C669">
        <f>SAFADModel_final_000023__2[[#This Row],[Whole Building:Facility Total Electric Demand Power '[W'](Hourly) ]]/1000</f>
        <v>6.1877159364366898</v>
      </c>
    </row>
    <row r="670" spans="1:3" x14ac:dyDescent="0.25">
      <c r="A670" s="9" t="s">
        <v>721</v>
      </c>
      <c r="B670" s="12">
        <v>6164.2774771677732</v>
      </c>
      <c r="C670">
        <f>SAFADModel_final_000023__2[[#This Row],[Whole Building:Facility Total Electric Demand Power '[W'](Hourly) ]]/1000</f>
        <v>6.1642774771677731</v>
      </c>
    </row>
    <row r="671" spans="1:3" x14ac:dyDescent="0.25">
      <c r="A671" s="9" t="s">
        <v>722</v>
      </c>
      <c r="B671" s="12">
        <v>6144.824559243908</v>
      </c>
      <c r="C671">
        <f>SAFADModel_final_000023__2[[#This Row],[Whole Building:Facility Total Electric Demand Power '[W'](Hourly) ]]/1000</f>
        <v>6.1448245592439079</v>
      </c>
    </row>
    <row r="672" spans="1:3" x14ac:dyDescent="0.25">
      <c r="A672" s="9" t="s">
        <v>723</v>
      </c>
      <c r="B672" s="12">
        <v>6124.8109657611712</v>
      </c>
      <c r="C672">
        <f>SAFADModel_final_000023__2[[#This Row],[Whole Building:Facility Total Electric Demand Power '[W'](Hourly) ]]/1000</f>
        <v>6.1248109657611716</v>
      </c>
    </row>
    <row r="673" spans="1:3" x14ac:dyDescent="0.25">
      <c r="A673" s="9" t="s">
        <v>724</v>
      </c>
      <c r="B673" s="12">
        <v>6101.8382470272381</v>
      </c>
      <c r="C673">
        <f>SAFADModel_final_000023__2[[#This Row],[Whole Building:Facility Total Electric Demand Power '[W'](Hourly) ]]/1000</f>
        <v>6.1018382470272385</v>
      </c>
    </row>
    <row r="674" spans="1:3" x14ac:dyDescent="0.25">
      <c r="A674" s="9" t="s">
        <v>481</v>
      </c>
      <c r="B674" s="12">
        <v>5975.7560076463897</v>
      </c>
      <c r="C674">
        <f>SAFADModel_final_000023__2[[#This Row],[Whole Building:Facility Total Electric Demand Power '[W'](Hourly) ]]/1000</f>
        <v>5.9757560076463898</v>
      </c>
    </row>
    <row r="675" spans="1:3" x14ac:dyDescent="0.25">
      <c r="A675" s="9" t="s">
        <v>482</v>
      </c>
      <c r="B675" s="12">
        <v>5942.0793335925964</v>
      </c>
      <c r="C675">
        <f>SAFADModel_final_000023__2[[#This Row],[Whole Building:Facility Total Electric Demand Power '[W'](Hourly) ]]/1000</f>
        <v>5.9420793335925968</v>
      </c>
    </row>
    <row r="676" spans="1:3" x14ac:dyDescent="0.25">
      <c r="A676" s="9" t="s">
        <v>483</v>
      </c>
      <c r="B676" s="12">
        <v>5895.7010565139935</v>
      </c>
      <c r="C676">
        <f>SAFADModel_final_000023__2[[#This Row],[Whole Building:Facility Total Electric Demand Power '[W'](Hourly) ]]/1000</f>
        <v>5.8957010565139933</v>
      </c>
    </row>
    <row r="677" spans="1:3" x14ac:dyDescent="0.25">
      <c r="A677" s="9" t="s">
        <v>484</v>
      </c>
      <c r="B677" s="12">
        <v>5820.9518017652545</v>
      </c>
      <c r="C677">
        <f>SAFADModel_final_000023__2[[#This Row],[Whole Building:Facility Total Electric Demand Power '[W'](Hourly) ]]/1000</f>
        <v>5.8209518017652542</v>
      </c>
    </row>
    <row r="678" spans="1:3" x14ac:dyDescent="0.25">
      <c r="A678" s="9" t="s">
        <v>485</v>
      </c>
      <c r="B678" s="12">
        <v>5725.186515213165</v>
      </c>
      <c r="C678">
        <f>SAFADModel_final_000023__2[[#This Row],[Whole Building:Facility Total Electric Demand Power '[W'](Hourly) ]]/1000</f>
        <v>5.7251865152131654</v>
      </c>
    </row>
    <row r="679" spans="1:3" x14ac:dyDescent="0.25">
      <c r="A679" s="9" t="s">
        <v>486</v>
      </c>
      <c r="B679" s="12">
        <v>5772.5811894665121</v>
      </c>
      <c r="C679">
        <f>SAFADModel_final_000023__2[[#This Row],[Whole Building:Facility Total Electric Demand Power '[W'](Hourly) ]]/1000</f>
        <v>5.7725811894665124</v>
      </c>
    </row>
    <row r="680" spans="1:3" x14ac:dyDescent="0.25">
      <c r="A680" s="9" t="s">
        <v>487</v>
      </c>
      <c r="B680" s="12">
        <v>5954.7691897024715</v>
      </c>
      <c r="C680">
        <f>SAFADModel_final_000023__2[[#This Row],[Whole Building:Facility Total Electric Demand Power '[W'](Hourly) ]]/1000</f>
        <v>5.9547691897024713</v>
      </c>
    </row>
    <row r="681" spans="1:3" x14ac:dyDescent="0.25">
      <c r="A681" s="9" t="s">
        <v>488</v>
      </c>
      <c r="B681" s="12">
        <v>22492.138417181483</v>
      </c>
      <c r="C681">
        <f>SAFADModel_final_000023__2[[#This Row],[Whole Building:Facility Total Electric Demand Power '[W'](Hourly) ]]/1000</f>
        <v>22.492138417181483</v>
      </c>
    </row>
    <row r="682" spans="1:3" x14ac:dyDescent="0.25">
      <c r="A682" s="9" t="s">
        <v>489</v>
      </c>
      <c r="B682" s="12">
        <v>80095.659410172899</v>
      </c>
      <c r="C682">
        <f>SAFADModel_final_000023__2[[#This Row],[Whole Building:Facility Total Electric Demand Power '[W'](Hourly) ]]/1000</f>
        <v>80.0956594101729</v>
      </c>
    </row>
    <row r="683" spans="1:3" x14ac:dyDescent="0.25">
      <c r="A683" s="9" t="s">
        <v>490</v>
      </c>
      <c r="B683" s="12">
        <v>107347.54350718741</v>
      </c>
      <c r="C683">
        <f>SAFADModel_final_000023__2[[#This Row],[Whole Building:Facility Total Electric Demand Power '[W'](Hourly) ]]/1000</f>
        <v>107.34754350718741</v>
      </c>
    </row>
    <row r="684" spans="1:3" x14ac:dyDescent="0.25">
      <c r="A684" s="9" t="s">
        <v>491</v>
      </c>
      <c r="B684" s="12">
        <v>104112.97691665811</v>
      </c>
      <c r="C684">
        <f>SAFADModel_final_000023__2[[#This Row],[Whole Building:Facility Total Electric Demand Power '[W'](Hourly) ]]/1000</f>
        <v>104.11297691665811</v>
      </c>
    </row>
    <row r="685" spans="1:3" x14ac:dyDescent="0.25">
      <c r="A685" s="9" t="s">
        <v>492</v>
      </c>
      <c r="B685" s="12">
        <v>126824.70877795007</v>
      </c>
      <c r="C685">
        <f>SAFADModel_final_000023__2[[#This Row],[Whole Building:Facility Total Electric Demand Power '[W'](Hourly) ]]/1000</f>
        <v>126.82470877795008</v>
      </c>
    </row>
    <row r="686" spans="1:3" x14ac:dyDescent="0.25">
      <c r="A686" s="9" t="s">
        <v>493</v>
      </c>
      <c r="B686" s="12">
        <v>122799.23863772232</v>
      </c>
      <c r="C686">
        <f>SAFADModel_final_000023__2[[#This Row],[Whole Building:Facility Total Electric Demand Power '[W'](Hourly) ]]/1000</f>
        <v>122.79923863772231</v>
      </c>
    </row>
    <row r="687" spans="1:3" x14ac:dyDescent="0.25">
      <c r="A687" s="9" t="s">
        <v>494</v>
      </c>
      <c r="B687" s="12">
        <v>127769.14096297872</v>
      </c>
      <c r="C687">
        <f>SAFADModel_final_000023__2[[#This Row],[Whole Building:Facility Total Electric Demand Power '[W'](Hourly) ]]/1000</f>
        <v>127.76914096297872</v>
      </c>
    </row>
    <row r="688" spans="1:3" x14ac:dyDescent="0.25">
      <c r="A688" s="9" t="s">
        <v>495</v>
      </c>
      <c r="B688" s="12">
        <v>133832.69099793976</v>
      </c>
      <c r="C688">
        <f>SAFADModel_final_000023__2[[#This Row],[Whole Building:Facility Total Electric Demand Power '[W'](Hourly) ]]/1000</f>
        <v>133.83269099793975</v>
      </c>
    </row>
    <row r="689" spans="1:3" x14ac:dyDescent="0.25">
      <c r="A689" s="9" t="s">
        <v>496</v>
      </c>
      <c r="B689" s="12">
        <v>124846.81051836425</v>
      </c>
      <c r="C689">
        <f>SAFADModel_final_000023__2[[#This Row],[Whole Building:Facility Total Electric Demand Power '[W'](Hourly) ]]/1000</f>
        <v>124.84681051836425</v>
      </c>
    </row>
    <row r="690" spans="1:3" x14ac:dyDescent="0.25">
      <c r="A690" s="9" t="s">
        <v>497</v>
      </c>
      <c r="B690" s="12">
        <v>110195.39130696461</v>
      </c>
      <c r="C690">
        <f>SAFADModel_final_000023__2[[#This Row],[Whole Building:Facility Total Electric Demand Power '[W'](Hourly) ]]/1000</f>
        <v>110.19539130696461</v>
      </c>
    </row>
    <row r="691" spans="1:3" x14ac:dyDescent="0.25">
      <c r="A691" s="9" t="s">
        <v>498</v>
      </c>
      <c r="B691" s="12">
        <v>39616.311222654076</v>
      </c>
      <c r="C691">
        <f>SAFADModel_final_000023__2[[#This Row],[Whole Building:Facility Total Electric Demand Power '[W'](Hourly) ]]/1000</f>
        <v>39.616311222654076</v>
      </c>
    </row>
    <row r="692" spans="1:3" x14ac:dyDescent="0.25">
      <c r="A692" s="9" t="s">
        <v>499</v>
      </c>
      <c r="B692" s="12">
        <v>19501.664667408771</v>
      </c>
      <c r="C692">
        <f>SAFADModel_final_000023__2[[#This Row],[Whole Building:Facility Total Electric Demand Power '[W'](Hourly) ]]/1000</f>
        <v>19.501664667408772</v>
      </c>
    </row>
    <row r="693" spans="1:3" x14ac:dyDescent="0.25">
      <c r="A693" s="9" t="s">
        <v>500</v>
      </c>
      <c r="B693" s="12">
        <v>8502.6304340655552</v>
      </c>
      <c r="C693">
        <f>SAFADModel_final_000023__2[[#This Row],[Whole Building:Facility Total Electric Demand Power '[W'](Hourly) ]]/1000</f>
        <v>8.502630434065555</v>
      </c>
    </row>
    <row r="694" spans="1:3" x14ac:dyDescent="0.25">
      <c r="A694" s="9" t="s">
        <v>501</v>
      </c>
      <c r="B694" s="12">
        <v>6602.1704046560853</v>
      </c>
      <c r="C694">
        <f>SAFADModel_final_000023__2[[#This Row],[Whole Building:Facility Total Electric Demand Power '[W'](Hourly) ]]/1000</f>
        <v>6.6021704046560856</v>
      </c>
    </row>
    <row r="695" spans="1:3" x14ac:dyDescent="0.25">
      <c r="A695" s="9" t="s">
        <v>502</v>
      </c>
      <c r="B695" s="12">
        <v>6160.1428937886376</v>
      </c>
      <c r="C695">
        <f>SAFADModel_final_000023__2[[#This Row],[Whole Building:Facility Total Electric Demand Power '[W'](Hourly) ]]/1000</f>
        <v>6.1601428937886373</v>
      </c>
    </row>
    <row r="696" spans="1:3" x14ac:dyDescent="0.25">
      <c r="A696" s="9" t="s">
        <v>503</v>
      </c>
      <c r="B696" s="12">
        <v>6131.3406511185522</v>
      </c>
      <c r="C696">
        <f>SAFADModel_final_000023__2[[#This Row],[Whole Building:Facility Total Electric Demand Power '[W'](Hourly) ]]/1000</f>
        <v>6.1313406511185518</v>
      </c>
    </row>
    <row r="697" spans="1:3" x14ac:dyDescent="0.25">
      <c r="A697" s="9" t="s">
        <v>504</v>
      </c>
      <c r="B697" s="12">
        <v>6104.3146526244773</v>
      </c>
      <c r="C697">
        <f>SAFADModel_final_000023__2[[#This Row],[Whole Building:Facility Total Electric Demand Power '[W'](Hourly) ]]/1000</f>
        <v>6.1043146526244776</v>
      </c>
    </row>
    <row r="698" spans="1:3" x14ac:dyDescent="0.25">
      <c r="A698" s="9" t="s">
        <v>505</v>
      </c>
      <c r="B698" s="12">
        <v>6014.7794866703871</v>
      </c>
      <c r="C698">
        <f>SAFADModel_final_000023__2[[#This Row],[Whole Building:Facility Total Electric Demand Power '[W'](Hourly) ]]/1000</f>
        <v>6.0147794866703874</v>
      </c>
    </row>
    <row r="699" spans="1:3" x14ac:dyDescent="0.25">
      <c r="A699" s="9" t="s">
        <v>506</v>
      </c>
      <c r="B699" s="12">
        <v>5976.9805132958691</v>
      </c>
      <c r="C699">
        <f>SAFADModel_final_000023__2[[#This Row],[Whole Building:Facility Total Electric Demand Power '[W'](Hourly) ]]/1000</f>
        <v>5.9769805132958691</v>
      </c>
    </row>
    <row r="700" spans="1:3" x14ac:dyDescent="0.25">
      <c r="A700" s="9" t="s">
        <v>507</v>
      </c>
      <c r="B700" s="12">
        <v>5933.347721351729</v>
      </c>
      <c r="C700">
        <f>SAFADModel_final_000023__2[[#This Row],[Whole Building:Facility Total Electric Demand Power '[W'](Hourly) ]]/1000</f>
        <v>5.9333477213517289</v>
      </c>
    </row>
    <row r="701" spans="1:3" x14ac:dyDescent="0.25">
      <c r="A701" s="9" t="s">
        <v>508</v>
      </c>
      <c r="B701" s="12">
        <v>5896.305390062932</v>
      </c>
      <c r="C701">
        <f>SAFADModel_final_000023__2[[#This Row],[Whole Building:Facility Total Electric Demand Power '[W'](Hourly) ]]/1000</f>
        <v>5.8963053900629321</v>
      </c>
    </row>
    <row r="702" spans="1:3" x14ac:dyDescent="0.25">
      <c r="A702" s="9" t="s">
        <v>509</v>
      </c>
      <c r="B702" s="12">
        <v>5840.3175347409115</v>
      </c>
      <c r="C702">
        <f>SAFADModel_final_000023__2[[#This Row],[Whole Building:Facility Total Electric Demand Power '[W'](Hourly) ]]/1000</f>
        <v>5.8403175347409118</v>
      </c>
    </row>
    <row r="703" spans="1:3" x14ac:dyDescent="0.25">
      <c r="A703" s="9" t="s">
        <v>510</v>
      </c>
      <c r="B703" s="12">
        <v>5886.4846795733829</v>
      </c>
      <c r="C703">
        <f>SAFADModel_final_000023__2[[#This Row],[Whole Building:Facility Total Electric Demand Power '[W'](Hourly) ]]/1000</f>
        <v>5.8864846795733827</v>
      </c>
    </row>
    <row r="704" spans="1:3" x14ac:dyDescent="0.25">
      <c r="A704" s="9" t="s">
        <v>511</v>
      </c>
      <c r="B704" s="12">
        <v>6001.5147543716848</v>
      </c>
      <c r="C704">
        <f>SAFADModel_final_000023__2[[#This Row],[Whole Building:Facility Total Electric Demand Power '[W'](Hourly) ]]/1000</f>
        <v>6.0015147543716845</v>
      </c>
    </row>
    <row r="705" spans="1:3" x14ac:dyDescent="0.25">
      <c r="A705" s="9" t="s">
        <v>512</v>
      </c>
      <c r="B705" s="12">
        <v>15202.572057696272</v>
      </c>
      <c r="C705">
        <f>SAFADModel_final_000023__2[[#This Row],[Whole Building:Facility Total Electric Demand Power '[W'](Hourly) ]]/1000</f>
        <v>15.202572057696273</v>
      </c>
    </row>
    <row r="706" spans="1:3" x14ac:dyDescent="0.25">
      <c r="A706" s="9" t="s">
        <v>513</v>
      </c>
      <c r="B706" s="12">
        <v>78656.530358286036</v>
      </c>
      <c r="C706">
        <f>SAFADModel_final_000023__2[[#This Row],[Whole Building:Facility Total Electric Demand Power '[W'](Hourly) ]]/1000</f>
        <v>78.656530358286034</v>
      </c>
    </row>
    <row r="707" spans="1:3" x14ac:dyDescent="0.25">
      <c r="A707" s="9" t="s">
        <v>514</v>
      </c>
      <c r="B707" s="12">
        <v>101756.46388225944</v>
      </c>
      <c r="C707">
        <f>SAFADModel_final_000023__2[[#This Row],[Whole Building:Facility Total Electric Demand Power '[W'](Hourly) ]]/1000</f>
        <v>101.75646388225944</v>
      </c>
    </row>
    <row r="708" spans="1:3" x14ac:dyDescent="0.25">
      <c r="A708" s="9" t="s">
        <v>515</v>
      </c>
      <c r="B708" s="12">
        <v>106673.47184159573</v>
      </c>
      <c r="C708">
        <f>SAFADModel_final_000023__2[[#This Row],[Whole Building:Facility Total Electric Demand Power '[W'](Hourly) ]]/1000</f>
        <v>106.67347184159573</v>
      </c>
    </row>
    <row r="709" spans="1:3" x14ac:dyDescent="0.25">
      <c r="A709" s="9" t="s">
        <v>516</v>
      </c>
      <c r="B709" s="12">
        <v>118936.72466765931</v>
      </c>
      <c r="C709">
        <f>SAFADModel_final_000023__2[[#This Row],[Whole Building:Facility Total Electric Demand Power '[W'](Hourly) ]]/1000</f>
        <v>118.93672466765931</v>
      </c>
    </row>
    <row r="710" spans="1:3" x14ac:dyDescent="0.25">
      <c r="A710" s="9" t="s">
        <v>517</v>
      </c>
      <c r="B710" s="12">
        <v>112113.10749119402</v>
      </c>
      <c r="C710">
        <f>SAFADModel_final_000023__2[[#This Row],[Whole Building:Facility Total Electric Demand Power '[W'](Hourly) ]]/1000</f>
        <v>112.11310749119403</v>
      </c>
    </row>
    <row r="711" spans="1:3" x14ac:dyDescent="0.25">
      <c r="A711" s="9" t="s">
        <v>518</v>
      </c>
      <c r="B711" s="12">
        <v>128908.91797950654</v>
      </c>
      <c r="C711">
        <f>SAFADModel_final_000023__2[[#This Row],[Whole Building:Facility Total Electric Demand Power '[W'](Hourly) ]]/1000</f>
        <v>128.90891797950655</v>
      </c>
    </row>
    <row r="712" spans="1:3" x14ac:dyDescent="0.25">
      <c r="A712" s="9" t="s">
        <v>519</v>
      </c>
      <c r="B712" s="12">
        <v>126013.23471346655</v>
      </c>
      <c r="C712">
        <f>SAFADModel_final_000023__2[[#This Row],[Whole Building:Facility Total Electric Demand Power '[W'](Hourly) ]]/1000</f>
        <v>126.01323471346655</v>
      </c>
    </row>
    <row r="713" spans="1:3" x14ac:dyDescent="0.25">
      <c r="A713" s="9" t="s">
        <v>520</v>
      </c>
      <c r="B713" s="12">
        <v>126564.61613017092</v>
      </c>
      <c r="C713">
        <f>SAFADModel_final_000023__2[[#This Row],[Whole Building:Facility Total Electric Demand Power '[W'](Hourly) ]]/1000</f>
        <v>126.56461613017092</v>
      </c>
    </row>
    <row r="714" spans="1:3" x14ac:dyDescent="0.25">
      <c r="A714" s="9" t="s">
        <v>521</v>
      </c>
      <c r="B714" s="12">
        <v>112126.88569225767</v>
      </c>
      <c r="C714">
        <f>SAFADModel_final_000023__2[[#This Row],[Whole Building:Facility Total Electric Demand Power '[W'](Hourly) ]]/1000</f>
        <v>112.12688569225767</v>
      </c>
    </row>
    <row r="715" spans="1:3" x14ac:dyDescent="0.25">
      <c r="A715" s="9" t="s">
        <v>522</v>
      </c>
      <c r="B715" s="12">
        <v>81958.203683656931</v>
      </c>
      <c r="C715">
        <f>SAFADModel_final_000023__2[[#This Row],[Whole Building:Facility Total Electric Demand Power '[W'](Hourly) ]]/1000</f>
        <v>81.958203683656933</v>
      </c>
    </row>
    <row r="716" spans="1:3" x14ac:dyDescent="0.25">
      <c r="A716" s="9" t="s">
        <v>523</v>
      </c>
      <c r="B716" s="12">
        <v>51791.797974538669</v>
      </c>
      <c r="C716">
        <f>SAFADModel_final_000023__2[[#This Row],[Whole Building:Facility Total Electric Demand Power '[W'](Hourly) ]]/1000</f>
        <v>51.791797974538667</v>
      </c>
    </row>
    <row r="717" spans="1:3" x14ac:dyDescent="0.25">
      <c r="A717" s="9" t="s">
        <v>524</v>
      </c>
      <c r="B717" s="12">
        <v>30718.082459754631</v>
      </c>
      <c r="C717">
        <f>SAFADModel_final_000023__2[[#This Row],[Whole Building:Facility Total Electric Demand Power '[W'](Hourly) ]]/1000</f>
        <v>30.71808245975463</v>
      </c>
    </row>
    <row r="718" spans="1:3" x14ac:dyDescent="0.25">
      <c r="A718" s="9" t="s">
        <v>525</v>
      </c>
      <c r="B718" s="12">
        <v>6404.820444327871</v>
      </c>
      <c r="C718">
        <f>SAFADModel_final_000023__2[[#This Row],[Whole Building:Facility Total Electric Demand Power '[W'](Hourly) ]]/1000</f>
        <v>6.4048204443278713</v>
      </c>
    </row>
    <row r="719" spans="1:3" x14ac:dyDescent="0.25">
      <c r="A719" s="9" t="s">
        <v>526</v>
      </c>
      <c r="B719" s="12">
        <v>6250.380148324607</v>
      </c>
      <c r="C719">
        <f>SAFADModel_final_000023__2[[#This Row],[Whole Building:Facility Total Electric Demand Power '[W'](Hourly) ]]/1000</f>
        <v>6.2503801483246066</v>
      </c>
    </row>
    <row r="720" spans="1:3" x14ac:dyDescent="0.25">
      <c r="A720" s="9" t="s">
        <v>527</v>
      </c>
      <c r="B720" s="12">
        <v>6191.7599405933661</v>
      </c>
      <c r="C720">
        <f>SAFADModel_final_000023__2[[#This Row],[Whole Building:Facility Total Electric Demand Power '[W'](Hourly) ]]/1000</f>
        <v>6.1917599405933661</v>
      </c>
    </row>
    <row r="721" spans="1:3" x14ac:dyDescent="0.25">
      <c r="A721" s="9" t="s">
        <v>528</v>
      </c>
      <c r="B721" s="12">
        <v>6163.1680559110891</v>
      </c>
      <c r="C721">
        <f>SAFADModel_final_000023__2[[#This Row],[Whole Building:Facility Total Electric Demand Power '[W'](Hourly) ]]/1000</f>
        <v>6.1631680559110888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C4F6D-4932-4B92-B5E0-593676072061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7468.5901519152167</v>
      </c>
      <c r="C2">
        <f>SAFADModel_final_000022[[#This Row],[Whole Building:Facility Total Electric Demand Power '[W'](Hourly) ]]/1000</f>
        <v>7.4685901519152162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7341.3024972600733</v>
      </c>
      <c r="C3">
        <f>SAFADModel_final_000022[[#This Row],[Whole Building:Facility Total Electric Demand Power '[W'](Hourly) ]]/1000</f>
        <v>7.3413024972600729</v>
      </c>
      <c r="D3">
        <v>9.7455627672785141</v>
      </c>
      <c r="E3">
        <v>29.016980723693024</v>
      </c>
      <c r="F3">
        <v>13.026009032615708</v>
      </c>
    </row>
    <row r="4" spans="1:6" x14ac:dyDescent="0.25">
      <c r="A4" s="9" t="s">
        <v>3</v>
      </c>
      <c r="B4" s="12">
        <v>7288.1498879475466</v>
      </c>
      <c r="C4">
        <f>SAFADModel_final_000022[[#This Row],[Whole Building:Facility Total Electric Demand Power '[W'](Hourly) ]]/1000</f>
        <v>7.2881498879475464</v>
      </c>
    </row>
    <row r="5" spans="1:6" x14ac:dyDescent="0.25">
      <c r="A5" s="9" t="s">
        <v>4</v>
      </c>
      <c r="B5" s="12">
        <v>7235.60409628449</v>
      </c>
      <c r="C5">
        <f>SAFADModel_final_000022[[#This Row],[Whole Building:Facility Total Electric Demand Power '[W'](Hourly) ]]/1000</f>
        <v>7.2356040962844901</v>
      </c>
    </row>
    <row r="6" spans="1:6" x14ac:dyDescent="0.25">
      <c r="A6" s="9" t="s">
        <v>5</v>
      </c>
      <c r="B6" s="12">
        <v>7180.8772786247837</v>
      </c>
      <c r="C6">
        <f>SAFADModel_final_000022[[#This Row],[Whole Building:Facility Total Electric Demand Power '[W'](Hourly) ]]/1000</f>
        <v>7.1808772786247834</v>
      </c>
    </row>
    <row r="7" spans="1:6" x14ac:dyDescent="0.25">
      <c r="A7" s="9" t="s">
        <v>6</v>
      </c>
      <c r="B7" s="12">
        <v>7160.1476874843638</v>
      </c>
      <c r="C7">
        <f>SAFADModel_final_000022[[#This Row],[Whole Building:Facility Total Electric Demand Power '[W'](Hourly) ]]/1000</f>
        <v>7.1601476874843639</v>
      </c>
    </row>
    <row r="8" spans="1:6" x14ac:dyDescent="0.25">
      <c r="A8" s="9" t="s">
        <v>7</v>
      </c>
      <c r="B8" s="12">
        <v>7222.5252038108001</v>
      </c>
      <c r="C8">
        <f>SAFADModel_final_000022[[#This Row],[Whole Building:Facility Total Electric Demand Power '[W'](Hourly) ]]/1000</f>
        <v>7.2225252038108003</v>
      </c>
    </row>
    <row r="9" spans="1:6" x14ac:dyDescent="0.25">
      <c r="A9" s="9" t="s">
        <v>8</v>
      </c>
      <c r="B9" s="12">
        <v>26012.231559611217</v>
      </c>
      <c r="C9">
        <f>SAFADModel_final_000022[[#This Row],[Whole Building:Facility Total Electric Demand Power '[W'](Hourly) ]]/1000</f>
        <v>26.012231559611216</v>
      </c>
    </row>
    <row r="10" spans="1:6" x14ac:dyDescent="0.25">
      <c r="A10" s="9" t="s">
        <v>9</v>
      </c>
      <c r="B10" s="12">
        <v>61410.042861254704</v>
      </c>
      <c r="C10">
        <f>SAFADModel_final_000022[[#This Row],[Whole Building:Facility Total Electric Demand Power '[W'](Hourly) ]]/1000</f>
        <v>61.410042861254702</v>
      </c>
    </row>
    <row r="11" spans="1:6" x14ac:dyDescent="0.25">
      <c r="A11" s="9" t="s">
        <v>10</v>
      </c>
      <c r="B11" s="12">
        <v>98559.650815256478</v>
      </c>
      <c r="C11">
        <f>SAFADModel_final_000022[[#This Row],[Whole Building:Facility Total Electric Demand Power '[W'](Hourly) ]]/1000</f>
        <v>98.559650815256475</v>
      </c>
    </row>
    <row r="12" spans="1:6" x14ac:dyDescent="0.25">
      <c r="A12" s="9" t="s">
        <v>11</v>
      </c>
      <c r="B12" s="12">
        <v>102713.14984198562</v>
      </c>
      <c r="C12">
        <f>SAFADModel_final_000022[[#This Row],[Whole Building:Facility Total Electric Demand Power '[W'](Hourly) ]]/1000</f>
        <v>102.71314984198563</v>
      </c>
    </row>
    <row r="13" spans="1:6" x14ac:dyDescent="0.25">
      <c r="A13" s="9" t="s">
        <v>12</v>
      </c>
      <c r="B13" s="12">
        <v>146210.08943893114</v>
      </c>
      <c r="C13">
        <f>SAFADModel_final_000022[[#This Row],[Whole Building:Facility Total Electric Demand Power '[W'](Hourly) ]]/1000</f>
        <v>146.21008943893113</v>
      </c>
    </row>
    <row r="14" spans="1:6" x14ac:dyDescent="0.25">
      <c r="A14" s="9" t="s">
        <v>13</v>
      </c>
      <c r="B14" s="12">
        <v>146983.56112908435</v>
      </c>
      <c r="C14">
        <f>SAFADModel_final_000022[[#This Row],[Whole Building:Facility Total Electric Demand Power '[W'](Hourly) ]]/1000</f>
        <v>146.98356112908436</v>
      </c>
    </row>
    <row r="15" spans="1:6" x14ac:dyDescent="0.25">
      <c r="A15" s="9" t="s">
        <v>14</v>
      </c>
      <c r="B15" s="12">
        <v>154909.28784686563</v>
      </c>
      <c r="C15">
        <f>SAFADModel_final_000022[[#This Row],[Whole Building:Facility Total Electric Demand Power '[W'](Hourly) ]]/1000</f>
        <v>154.90928784686562</v>
      </c>
    </row>
    <row r="16" spans="1:6" x14ac:dyDescent="0.25">
      <c r="A16" s="9" t="s">
        <v>15</v>
      </c>
      <c r="B16" s="12">
        <v>161063.72740340291</v>
      </c>
      <c r="C16">
        <f>SAFADModel_final_000022[[#This Row],[Whole Building:Facility Total Electric Demand Power '[W'](Hourly) ]]/1000</f>
        <v>161.06372740340291</v>
      </c>
    </row>
    <row r="17" spans="1:3" x14ac:dyDescent="0.25">
      <c r="A17" s="9" t="s">
        <v>16</v>
      </c>
      <c r="B17" s="12">
        <v>151895.44836015519</v>
      </c>
      <c r="C17">
        <f>SAFADModel_final_000022[[#This Row],[Whole Building:Facility Total Electric Demand Power '[W'](Hourly) ]]/1000</f>
        <v>151.8954483601552</v>
      </c>
    </row>
    <row r="18" spans="1:3" x14ac:dyDescent="0.25">
      <c r="A18" s="9" t="s">
        <v>17</v>
      </c>
      <c r="B18" s="12">
        <v>136713.41933135333</v>
      </c>
      <c r="C18">
        <f>SAFADModel_final_000022[[#This Row],[Whole Building:Facility Total Electric Demand Power '[W'](Hourly) ]]/1000</f>
        <v>136.71341933135332</v>
      </c>
    </row>
    <row r="19" spans="1:3" x14ac:dyDescent="0.25">
      <c r="A19" s="9" t="s">
        <v>18</v>
      </c>
      <c r="B19" s="12">
        <v>48477.473163531628</v>
      </c>
      <c r="C19">
        <f>SAFADModel_final_000022[[#This Row],[Whole Building:Facility Total Electric Demand Power '[W'](Hourly) ]]/1000</f>
        <v>48.477473163531627</v>
      </c>
    </row>
    <row r="20" spans="1:3" x14ac:dyDescent="0.25">
      <c r="A20" s="9" t="s">
        <v>19</v>
      </c>
      <c r="B20" s="12">
        <v>23992.019114631006</v>
      </c>
      <c r="C20">
        <f>SAFADModel_final_000022[[#This Row],[Whole Building:Facility Total Electric Demand Power '[W'](Hourly) ]]/1000</f>
        <v>23.992019114631006</v>
      </c>
    </row>
    <row r="21" spans="1:3" x14ac:dyDescent="0.25">
      <c r="A21" s="9" t="s">
        <v>20</v>
      </c>
      <c r="B21" s="12">
        <v>10247.188370377256</v>
      </c>
      <c r="C21">
        <f>SAFADModel_final_000022[[#This Row],[Whole Building:Facility Total Electric Demand Power '[W'](Hourly) ]]/1000</f>
        <v>10.247188370377257</v>
      </c>
    </row>
    <row r="22" spans="1:3" x14ac:dyDescent="0.25">
      <c r="A22" s="9" t="s">
        <v>21</v>
      </c>
      <c r="B22" s="12">
        <v>7953.9337529918703</v>
      </c>
      <c r="C22">
        <f>SAFADModel_final_000022[[#This Row],[Whole Building:Facility Total Electric Demand Power '[W'](Hourly) ]]/1000</f>
        <v>7.9539337529918699</v>
      </c>
    </row>
    <row r="23" spans="1:3" x14ac:dyDescent="0.25">
      <c r="A23" s="9" t="s">
        <v>22</v>
      </c>
      <c r="B23" s="12">
        <v>7530.0606787259858</v>
      </c>
      <c r="C23">
        <f>SAFADModel_final_000022[[#This Row],[Whole Building:Facility Total Electric Demand Power '[W'](Hourly) ]]/1000</f>
        <v>7.5300606787259854</v>
      </c>
    </row>
    <row r="24" spans="1:3" x14ac:dyDescent="0.25">
      <c r="A24" s="9" t="s">
        <v>23</v>
      </c>
      <c r="B24" s="12">
        <v>7532.992022907546</v>
      </c>
      <c r="C24">
        <f>SAFADModel_final_000022[[#This Row],[Whole Building:Facility Total Electric Demand Power '[W'](Hourly) ]]/1000</f>
        <v>7.5329920229075462</v>
      </c>
    </row>
    <row r="25" spans="1:3" x14ac:dyDescent="0.25">
      <c r="A25" s="9" t="s">
        <v>24</v>
      </c>
      <c r="B25" s="12">
        <v>7525.2329533275306</v>
      </c>
      <c r="C25">
        <f>SAFADModel_final_000022[[#This Row],[Whole Building:Facility Total Electric Demand Power '[W'](Hourly) ]]/1000</f>
        <v>7.5252329533275306</v>
      </c>
    </row>
    <row r="26" spans="1:3" x14ac:dyDescent="0.25">
      <c r="A26" s="9" t="s">
        <v>25</v>
      </c>
      <c r="B26" s="12">
        <v>7514.6750791553559</v>
      </c>
      <c r="C26">
        <f>SAFADModel_final_000022[[#This Row],[Whole Building:Facility Total Electric Demand Power '[W'](Hourly) ]]/1000</f>
        <v>7.5146750791553556</v>
      </c>
    </row>
    <row r="27" spans="1:3" x14ac:dyDescent="0.25">
      <c r="A27" s="9" t="s">
        <v>26</v>
      </c>
      <c r="B27" s="12">
        <v>7499.5040381682529</v>
      </c>
      <c r="C27">
        <f>SAFADModel_final_000022[[#This Row],[Whole Building:Facility Total Electric Demand Power '[W'](Hourly) ]]/1000</f>
        <v>7.4995040381682525</v>
      </c>
    </row>
    <row r="28" spans="1:3" x14ac:dyDescent="0.25">
      <c r="A28" s="9" t="s">
        <v>27</v>
      </c>
      <c r="B28" s="12">
        <v>7483.5781203231791</v>
      </c>
      <c r="C28">
        <f>SAFADModel_final_000022[[#This Row],[Whole Building:Facility Total Electric Demand Power '[W'](Hourly) ]]/1000</f>
        <v>7.4835781203231795</v>
      </c>
    </row>
    <row r="29" spans="1:3" x14ac:dyDescent="0.25">
      <c r="A29" s="9" t="s">
        <v>28</v>
      </c>
      <c r="B29" s="12">
        <v>7480.8825689357072</v>
      </c>
      <c r="C29">
        <f>SAFADModel_final_000022[[#This Row],[Whole Building:Facility Total Electric Demand Power '[W'](Hourly) ]]/1000</f>
        <v>7.4808825689357068</v>
      </c>
    </row>
    <row r="30" spans="1:3" x14ac:dyDescent="0.25">
      <c r="A30" s="9" t="s">
        <v>29</v>
      </c>
      <c r="B30" s="12">
        <v>7478.221805779217</v>
      </c>
      <c r="C30">
        <f>SAFADModel_final_000022[[#This Row],[Whole Building:Facility Total Electric Demand Power '[W'](Hourly) ]]/1000</f>
        <v>7.4782218057792171</v>
      </c>
    </row>
    <row r="31" spans="1:3" x14ac:dyDescent="0.25">
      <c r="A31" s="9" t="s">
        <v>30</v>
      </c>
      <c r="B31" s="12">
        <v>7476.4475340913741</v>
      </c>
      <c r="C31">
        <f>SAFADModel_final_000022[[#This Row],[Whole Building:Facility Total Electric Demand Power '[W'](Hourly) ]]/1000</f>
        <v>7.4764475340913741</v>
      </c>
    </row>
    <row r="32" spans="1:3" x14ac:dyDescent="0.25">
      <c r="A32" s="9" t="s">
        <v>31</v>
      </c>
      <c r="B32" s="12">
        <v>7477.3592898345769</v>
      </c>
      <c r="C32">
        <f>SAFADModel_final_000022[[#This Row],[Whole Building:Facility Total Electric Demand Power '[W'](Hourly) ]]/1000</f>
        <v>7.4773592898345766</v>
      </c>
    </row>
    <row r="33" spans="1:3" x14ac:dyDescent="0.25">
      <c r="A33" s="9" t="s">
        <v>32</v>
      </c>
      <c r="B33" s="12">
        <v>18251.67526093464</v>
      </c>
      <c r="C33">
        <f>SAFADModel_final_000022[[#This Row],[Whole Building:Facility Total Electric Demand Power '[W'](Hourly) ]]/1000</f>
        <v>18.25167526093464</v>
      </c>
    </row>
    <row r="34" spans="1:3" x14ac:dyDescent="0.25">
      <c r="A34" s="9" t="s">
        <v>33</v>
      </c>
      <c r="B34" s="12">
        <v>86233.43041731503</v>
      </c>
      <c r="C34">
        <f>SAFADModel_final_000022[[#This Row],[Whole Building:Facility Total Electric Demand Power '[W'](Hourly) ]]/1000</f>
        <v>86.233430417315034</v>
      </c>
    </row>
    <row r="35" spans="1:3" x14ac:dyDescent="0.25">
      <c r="A35" s="9" t="s">
        <v>34</v>
      </c>
      <c r="B35" s="12">
        <v>119280.8700029644</v>
      </c>
      <c r="C35">
        <f>SAFADModel_final_000022[[#This Row],[Whole Building:Facility Total Electric Demand Power '[W'](Hourly) ]]/1000</f>
        <v>119.28087000296439</v>
      </c>
    </row>
    <row r="36" spans="1:3" x14ac:dyDescent="0.25">
      <c r="A36" s="9" t="s">
        <v>35</v>
      </c>
      <c r="B36" s="12">
        <v>131209.96398111203</v>
      </c>
      <c r="C36">
        <f>SAFADModel_final_000022[[#This Row],[Whole Building:Facility Total Electric Demand Power '[W'](Hourly) ]]/1000</f>
        <v>131.20996398111203</v>
      </c>
    </row>
    <row r="37" spans="1:3" x14ac:dyDescent="0.25">
      <c r="A37" s="9" t="s">
        <v>36</v>
      </c>
      <c r="B37" s="12">
        <v>150264.3249168343</v>
      </c>
      <c r="C37">
        <f>SAFADModel_final_000022[[#This Row],[Whole Building:Facility Total Electric Demand Power '[W'](Hourly) ]]/1000</f>
        <v>150.26432491683431</v>
      </c>
    </row>
    <row r="38" spans="1:3" x14ac:dyDescent="0.25">
      <c r="A38" s="9" t="s">
        <v>37</v>
      </c>
      <c r="B38" s="12">
        <v>144045.05150095394</v>
      </c>
      <c r="C38">
        <f>SAFADModel_final_000022[[#This Row],[Whole Building:Facility Total Electric Demand Power '[W'](Hourly) ]]/1000</f>
        <v>144.04505150095395</v>
      </c>
    </row>
    <row r="39" spans="1:3" x14ac:dyDescent="0.25">
      <c r="A39" s="9" t="s">
        <v>38</v>
      </c>
      <c r="B39" s="12">
        <v>162545.22124823721</v>
      </c>
      <c r="C39">
        <f>SAFADModel_final_000022[[#This Row],[Whole Building:Facility Total Electric Demand Power '[W'](Hourly) ]]/1000</f>
        <v>162.54522124823723</v>
      </c>
    </row>
    <row r="40" spans="1:3" x14ac:dyDescent="0.25">
      <c r="A40" s="9" t="s">
        <v>39</v>
      </c>
      <c r="B40" s="12">
        <v>153548.19151423124</v>
      </c>
      <c r="C40">
        <f>SAFADModel_final_000022[[#This Row],[Whole Building:Facility Total Electric Demand Power '[W'](Hourly) ]]/1000</f>
        <v>153.54819151423123</v>
      </c>
    </row>
    <row r="41" spans="1:3" x14ac:dyDescent="0.25">
      <c r="A41" s="9" t="s">
        <v>40</v>
      </c>
      <c r="B41" s="12">
        <v>152983.57817048303</v>
      </c>
      <c r="C41">
        <f>SAFADModel_final_000022[[#This Row],[Whole Building:Facility Total Electric Demand Power '[W'](Hourly) ]]/1000</f>
        <v>152.98357817048304</v>
      </c>
    </row>
    <row r="42" spans="1:3" x14ac:dyDescent="0.25">
      <c r="A42" s="9" t="s">
        <v>41</v>
      </c>
      <c r="B42" s="12">
        <v>130974.52442839129</v>
      </c>
      <c r="C42">
        <f>SAFADModel_final_000022[[#This Row],[Whole Building:Facility Total Electric Demand Power '[W'](Hourly) ]]/1000</f>
        <v>130.97452442839128</v>
      </c>
    </row>
    <row r="43" spans="1:3" x14ac:dyDescent="0.25">
      <c r="A43" s="9" t="s">
        <v>42</v>
      </c>
      <c r="B43" s="12">
        <v>97469.703172148831</v>
      </c>
      <c r="C43">
        <f>SAFADModel_final_000022[[#This Row],[Whole Building:Facility Total Electric Demand Power '[W'](Hourly) ]]/1000</f>
        <v>97.469703172148826</v>
      </c>
    </row>
    <row r="44" spans="1:3" x14ac:dyDescent="0.25">
      <c r="A44" s="9" t="s">
        <v>43</v>
      </c>
      <c r="B44" s="12">
        <v>65306.285164174791</v>
      </c>
      <c r="C44">
        <f>SAFADModel_final_000022[[#This Row],[Whole Building:Facility Total Electric Demand Power '[W'](Hourly) ]]/1000</f>
        <v>65.306285164174795</v>
      </c>
    </row>
    <row r="45" spans="1:3" x14ac:dyDescent="0.25">
      <c r="A45" s="9" t="s">
        <v>44</v>
      </c>
      <c r="B45" s="12">
        <v>38901.689776607498</v>
      </c>
      <c r="C45">
        <f>SAFADModel_final_000022[[#This Row],[Whole Building:Facility Total Electric Demand Power '[W'](Hourly) ]]/1000</f>
        <v>38.901689776607498</v>
      </c>
    </row>
    <row r="46" spans="1:3" x14ac:dyDescent="0.25">
      <c r="A46" s="9" t="s">
        <v>45</v>
      </c>
      <c r="B46" s="12">
        <v>7640.3578389393042</v>
      </c>
      <c r="C46">
        <f>SAFADModel_final_000022[[#This Row],[Whole Building:Facility Total Electric Demand Power '[W'](Hourly) ]]/1000</f>
        <v>7.6403578389393045</v>
      </c>
    </row>
    <row r="47" spans="1:3" x14ac:dyDescent="0.25">
      <c r="A47" s="9" t="s">
        <v>46</v>
      </c>
      <c r="B47" s="12">
        <v>7573.1601178791725</v>
      </c>
      <c r="C47">
        <f>SAFADModel_final_000022[[#This Row],[Whole Building:Facility Total Electric Demand Power '[W'](Hourly) ]]/1000</f>
        <v>7.5731601178791728</v>
      </c>
    </row>
    <row r="48" spans="1:3" x14ac:dyDescent="0.25">
      <c r="A48" s="9" t="s">
        <v>47</v>
      </c>
      <c r="B48" s="12">
        <v>7525.1235083052716</v>
      </c>
      <c r="C48">
        <f>SAFADModel_final_000022[[#This Row],[Whole Building:Facility Total Electric Demand Power '[W'](Hourly) ]]/1000</f>
        <v>7.5251235083052714</v>
      </c>
    </row>
    <row r="49" spans="1:3" x14ac:dyDescent="0.25">
      <c r="A49" s="9" t="s">
        <v>48</v>
      </c>
      <c r="B49" s="12">
        <v>7480.8430850396362</v>
      </c>
      <c r="C49">
        <f>SAFADModel_final_000022[[#This Row],[Whole Building:Facility Total Electric Demand Power '[W'](Hourly) ]]/1000</f>
        <v>7.4808430850396359</v>
      </c>
    </row>
    <row r="50" spans="1:3" x14ac:dyDescent="0.25">
      <c r="A50" s="9" t="s">
        <v>49</v>
      </c>
      <c r="B50" s="12">
        <v>7438.0673764539315</v>
      </c>
      <c r="C50">
        <f>SAFADModel_final_000022[[#This Row],[Whole Building:Facility Total Electric Demand Power '[W'](Hourly) ]]/1000</f>
        <v>7.4380673764539313</v>
      </c>
    </row>
    <row r="51" spans="1:3" x14ac:dyDescent="0.25">
      <c r="A51" s="9" t="s">
        <v>50</v>
      </c>
      <c r="B51" s="12">
        <v>7402.0503457326331</v>
      </c>
      <c r="C51">
        <f>SAFADModel_final_000022[[#This Row],[Whole Building:Facility Total Electric Demand Power '[W'](Hourly) ]]/1000</f>
        <v>7.4020503457326328</v>
      </c>
    </row>
    <row r="52" spans="1:3" x14ac:dyDescent="0.25">
      <c r="A52" s="9" t="s">
        <v>51</v>
      </c>
      <c r="B52" s="12">
        <v>7360.6539342977512</v>
      </c>
      <c r="C52">
        <f>SAFADModel_final_000022[[#This Row],[Whole Building:Facility Total Electric Demand Power '[W'](Hourly) ]]/1000</f>
        <v>7.3606539342977513</v>
      </c>
    </row>
    <row r="53" spans="1:3" x14ac:dyDescent="0.25">
      <c r="A53" s="9" t="s">
        <v>52</v>
      </c>
      <c r="B53" s="12">
        <v>7323.9580657171873</v>
      </c>
      <c r="C53">
        <f>SAFADModel_final_000022[[#This Row],[Whole Building:Facility Total Electric Demand Power '[W'](Hourly) ]]/1000</f>
        <v>7.3239580657171874</v>
      </c>
    </row>
    <row r="54" spans="1:3" x14ac:dyDescent="0.25">
      <c r="A54" s="9" t="s">
        <v>53</v>
      </c>
      <c r="B54" s="12">
        <v>7288.0225166546434</v>
      </c>
      <c r="C54">
        <f>SAFADModel_final_000022[[#This Row],[Whole Building:Facility Total Electric Demand Power '[W'](Hourly) ]]/1000</f>
        <v>7.2880225166546433</v>
      </c>
    </row>
    <row r="55" spans="1:3" x14ac:dyDescent="0.25">
      <c r="A55" s="9" t="s">
        <v>54</v>
      </c>
      <c r="B55" s="12">
        <v>7277.8877919423221</v>
      </c>
      <c r="C55">
        <f>SAFADModel_final_000022[[#This Row],[Whole Building:Facility Total Electric Demand Power '[W'](Hourly) ]]/1000</f>
        <v>7.2778877919423222</v>
      </c>
    </row>
    <row r="56" spans="1:3" x14ac:dyDescent="0.25">
      <c r="A56" s="9" t="s">
        <v>55</v>
      </c>
      <c r="B56" s="12">
        <v>7337.8000771600055</v>
      </c>
      <c r="C56">
        <f>SAFADModel_final_000022[[#This Row],[Whole Building:Facility Total Electric Demand Power '[W'](Hourly) ]]/1000</f>
        <v>7.3378000771600052</v>
      </c>
    </row>
    <row r="57" spans="1:3" x14ac:dyDescent="0.25">
      <c r="A57" s="9" t="s">
        <v>56</v>
      </c>
      <c r="B57" s="12">
        <v>21607.306706058491</v>
      </c>
      <c r="C57">
        <f>SAFADModel_final_000022[[#This Row],[Whole Building:Facility Total Electric Demand Power '[W'](Hourly) ]]/1000</f>
        <v>21.607306706058491</v>
      </c>
    </row>
    <row r="58" spans="1:3" x14ac:dyDescent="0.25">
      <c r="A58" s="9" t="s">
        <v>57</v>
      </c>
      <c r="B58" s="12">
        <v>74924.338947885102</v>
      </c>
      <c r="C58">
        <f>SAFADModel_final_000022[[#This Row],[Whole Building:Facility Total Electric Demand Power '[W'](Hourly) ]]/1000</f>
        <v>74.924338947885104</v>
      </c>
    </row>
    <row r="59" spans="1:3" x14ac:dyDescent="0.25">
      <c r="A59" s="9" t="s">
        <v>58</v>
      </c>
      <c r="B59" s="12">
        <v>110251.30617872463</v>
      </c>
      <c r="C59">
        <f>SAFADModel_final_000022[[#This Row],[Whole Building:Facility Total Electric Demand Power '[W'](Hourly) ]]/1000</f>
        <v>110.25130617872463</v>
      </c>
    </row>
    <row r="60" spans="1:3" x14ac:dyDescent="0.25">
      <c r="A60" s="9" t="s">
        <v>59</v>
      </c>
      <c r="B60" s="12">
        <v>134628.38596847298</v>
      </c>
      <c r="C60">
        <f>SAFADModel_final_000022[[#This Row],[Whole Building:Facility Total Electric Demand Power '[W'](Hourly) ]]/1000</f>
        <v>134.62838596847297</v>
      </c>
    </row>
    <row r="61" spans="1:3" x14ac:dyDescent="0.25">
      <c r="A61" s="9" t="s">
        <v>60</v>
      </c>
      <c r="B61" s="12">
        <v>161235.55518732991</v>
      </c>
      <c r="C61">
        <f>SAFADModel_final_000022[[#This Row],[Whole Building:Facility Total Electric Demand Power '[W'](Hourly) ]]/1000</f>
        <v>161.23555518732991</v>
      </c>
    </row>
    <row r="62" spans="1:3" x14ac:dyDescent="0.25">
      <c r="A62" s="9" t="s">
        <v>61</v>
      </c>
      <c r="B62" s="12">
        <v>159626.83184629478</v>
      </c>
      <c r="C62">
        <f>SAFADModel_final_000022[[#This Row],[Whole Building:Facility Total Electric Demand Power '[W'](Hourly) ]]/1000</f>
        <v>159.62683184629478</v>
      </c>
    </row>
    <row r="63" spans="1:3" x14ac:dyDescent="0.25">
      <c r="A63" s="9" t="s">
        <v>62</v>
      </c>
      <c r="B63" s="12">
        <v>154969.54287567479</v>
      </c>
      <c r="C63">
        <f>SAFADModel_final_000022[[#This Row],[Whole Building:Facility Total Electric Demand Power '[W'](Hourly) ]]/1000</f>
        <v>154.96954287567479</v>
      </c>
    </row>
    <row r="64" spans="1:3" x14ac:dyDescent="0.25">
      <c r="A64" s="9" t="s">
        <v>63</v>
      </c>
      <c r="B64" s="12">
        <v>161193.79724034315</v>
      </c>
      <c r="C64">
        <f>SAFADModel_final_000022[[#This Row],[Whole Building:Facility Total Electric Demand Power '[W'](Hourly) ]]/1000</f>
        <v>161.19379724034314</v>
      </c>
    </row>
    <row r="65" spans="1:3" x14ac:dyDescent="0.25">
      <c r="A65" s="9" t="s">
        <v>64</v>
      </c>
      <c r="B65" s="12">
        <v>138387.5544423323</v>
      </c>
      <c r="C65">
        <f>SAFADModel_final_000022[[#This Row],[Whole Building:Facility Total Electric Demand Power '[W'](Hourly) ]]/1000</f>
        <v>138.38755444233229</v>
      </c>
    </row>
    <row r="66" spans="1:3" x14ac:dyDescent="0.25">
      <c r="A66" s="9" t="s">
        <v>65</v>
      </c>
      <c r="B66" s="12">
        <v>78980.779567125646</v>
      </c>
      <c r="C66">
        <f>SAFADModel_final_000022[[#This Row],[Whole Building:Facility Total Electric Demand Power '[W'](Hourly) ]]/1000</f>
        <v>78.980779567125651</v>
      </c>
    </row>
    <row r="67" spans="1:3" x14ac:dyDescent="0.25">
      <c r="A67" s="9" t="s">
        <v>66</v>
      </c>
      <c r="B67" s="12">
        <v>45102.391794476738</v>
      </c>
      <c r="C67">
        <f>SAFADModel_final_000022[[#This Row],[Whole Building:Facility Total Electric Demand Power '[W'](Hourly) ]]/1000</f>
        <v>45.102391794476738</v>
      </c>
    </row>
    <row r="68" spans="1:3" x14ac:dyDescent="0.25">
      <c r="A68" s="9" t="s">
        <v>67</v>
      </c>
      <c r="B68" s="12">
        <v>20171.656893869324</v>
      </c>
      <c r="C68">
        <f>SAFADModel_final_000022[[#This Row],[Whole Building:Facility Total Electric Demand Power '[W'](Hourly) ]]/1000</f>
        <v>20.171656893869322</v>
      </c>
    </row>
    <row r="69" spans="1:3" x14ac:dyDescent="0.25">
      <c r="A69" s="9" t="s">
        <v>68</v>
      </c>
      <c r="B69" s="12">
        <v>8375.0928283863777</v>
      </c>
      <c r="C69">
        <f>SAFADModel_final_000022[[#This Row],[Whole Building:Facility Total Electric Demand Power '[W'](Hourly) ]]/1000</f>
        <v>8.3750928283863786</v>
      </c>
    </row>
    <row r="70" spans="1:3" x14ac:dyDescent="0.25">
      <c r="A70" s="9" t="s">
        <v>69</v>
      </c>
      <c r="B70" s="12">
        <v>7941.5719020519318</v>
      </c>
      <c r="C70">
        <f>SAFADModel_final_000022[[#This Row],[Whole Building:Facility Total Electric Demand Power '[W'](Hourly) ]]/1000</f>
        <v>7.9415719020519315</v>
      </c>
    </row>
    <row r="71" spans="1:3" x14ac:dyDescent="0.25">
      <c r="A71" s="9" t="s">
        <v>70</v>
      </c>
      <c r="B71" s="12">
        <v>7506.5557072465081</v>
      </c>
      <c r="C71">
        <f>SAFADModel_final_000022[[#This Row],[Whole Building:Facility Total Electric Demand Power '[W'](Hourly) ]]/1000</f>
        <v>7.5065557072465081</v>
      </c>
    </row>
    <row r="72" spans="1:3" x14ac:dyDescent="0.25">
      <c r="A72" s="9" t="s">
        <v>71</v>
      </c>
      <c r="B72" s="12">
        <v>7483.1488581811018</v>
      </c>
      <c r="C72">
        <f>SAFADModel_final_000022[[#This Row],[Whole Building:Facility Total Electric Demand Power '[W'](Hourly) ]]/1000</f>
        <v>7.4831488581811021</v>
      </c>
    </row>
    <row r="73" spans="1:3" x14ac:dyDescent="0.25">
      <c r="A73" s="9" t="s">
        <v>72</v>
      </c>
      <c r="B73" s="12">
        <v>7459.7303948157487</v>
      </c>
      <c r="C73">
        <f>SAFADModel_final_000022[[#This Row],[Whole Building:Facility Total Electric Demand Power '[W'](Hourly) ]]/1000</f>
        <v>7.4597303948157485</v>
      </c>
    </row>
    <row r="74" spans="1:3" x14ac:dyDescent="0.25">
      <c r="A74" s="9" t="s">
        <v>73</v>
      </c>
      <c r="B74" s="12">
        <v>7436.9859879137803</v>
      </c>
      <c r="C74">
        <f>SAFADModel_final_000022[[#This Row],[Whole Building:Facility Total Electric Demand Power '[W'](Hourly) ]]/1000</f>
        <v>7.4369859879137801</v>
      </c>
    </row>
    <row r="75" spans="1:3" x14ac:dyDescent="0.25">
      <c r="A75" s="9" t="s">
        <v>74</v>
      </c>
      <c r="B75" s="12">
        <v>7412.5977835622061</v>
      </c>
      <c r="C75">
        <f>SAFADModel_final_000022[[#This Row],[Whole Building:Facility Total Electric Demand Power '[W'](Hourly) ]]/1000</f>
        <v>7.4125977835622061</v>
      </c>
    </row>
    <row r="76" spans="1:3" x14ac:dyDescent="0.25">
      <c r="A76" s="9" t="s">
        <v>75</v>
      </c>
      <c r="B76" s="12">
        <v>7386.1412365467231</v>
      </c>
      <c r="C76">
        <f>SAFADModel_final_000022[[#This Row],[Whole Building:Facility Total Electric Demand Power '[W'](Hourly) ]]/1000</f>
        <v>7.3861412365467229</v>
      </c>
    </row>
    <row r="77" spans="1:3" x14ac:dyDescent="0.25">
      <c r="A77" s="9" t="s">
        <v>76</v>
      </c>
      <c r="B77" s="12">
        <v>7358.34748831877</v>
      </c>
      <c r="C77">
        <f>SAFADModel_final_000022[[#This Row],[Whole Building:Facility Total Electric Demand Power '[W'](Hourly) ]]/1000</f>
        <v>7.3583474883187696</v>
      </c>
    </row>
    <row r="78" spans="1:3" x14ac:dyDescent="0.25">
      <c r="A78" s="9" t="s">
        <v>77</v>
      </c>
      <c r="B78" s="12">
        <v>7336.7872899916101</v>
      </c>
      <c r="C78">
        <f>SAFADModel_final_000022[[#This Row],[Whole Building:Facility Total Electric Demand Power '[W'](Hourly) ]]/1000</f>
        <v>7.3367872899916105</v>
      </c>
    </row>
    <row r="79" spans="1:3" x14ac:dyDescent="0.25">
      <c r="A79" s="9" t="s">
        <v>78</v>
      </c>
      <c r="B79" s="12">
        <v>7327.7152623842439</v>
      </c>
      <c r="C79">
        <f>SAFADModel_final_000022[[#This Row],[Whole Building:Facility Total Electric Demand Power '[W'](Hourly) ]]/1000</f>
        <v>7.3277152623842436</v>
      </c>
    </row>
    <row r="80" spans="1:3" x14ac:dyDescent="0.25">
      <c r="A80" s="9" t="s">
        <v>79</v>
      </c>
      <c r="B80" s="12">
        <v>7383.4605847210469</v>
      </c>
      <c r="C80">
        <f>SAFADModel_final_000022[[#This Row],[Whole Building:Facility Total Electric Demand Power '[W'](Hourly) ]]/1000</f>
        <v>7.383460584721047</v>
      </c>
    </row>
    <row r="81" spans="1:3" x14ac:dyDescent="0.25">
      <c r="A81" s="9" t="s">
        <v>80</v>
      </c>
      <c r="B81" s="12">
        <v>20178.169129637477</v>
      </c>
      <c r="C81">
        <f>SAFADModel_final_000022[[#This Row],[Whole Building:Facility Total Electric Demand Power '[W'](Hourly) ]]/1000</f>
        <v>20.178169129637478</v>
      </c>
    </row>
    <row r="82" spans="1:3" x14ac:dyDescent="0.25">
      <c r="A82" s="9" t="s">
        <v>81</v>
      </c>
      <c r="B82" s="12">
        <v>101230.16683426847</v>
      </c>
      <c r="C82">
        <f>SAFADModel_final_000022[[#This Row],[Whole Building:Facility Total Electric Demand Power '[W'](Hourly) ]]/1000</f>
        <v>101.23016683426847</v>
      </c>
    </row>
    <row r="83" spans="1:3" x14ac:dyDescent="0.25">
      <c r="A83" s="9" t="s">
        <v>82</v>
      </c>
      <c r="B83" s="12">
        <v>136645.31979995369</v>
      </c>
      <c r="C83">
        <f>SAFADModel_final_000022[[#This Row],[Whole Building:Facility Total Electric Demand Power '[W'](Hourly) ]]/1000</f>
        <v>136.64531979995368</v>
      </c>
    </row>
    <row r="84" spans="1:3" x14ac:dyDescent="0.25">
      <c r="A84" s="9" t="s">
        <v>83</v>
      </c>
      <c r="B84" s="12">
        <v>150310.0823576056</v>
      </c>
      <c r="C84">
        <f>SAFADModel_final_000022[[#This Row],[Whole Building:Facility Total Electric Demand Power '[W'](Hourly) ]]/1000</f>
        <v>150.31008235760561</v>
      </c>
    </row>
    <row r="85" spans="1:3" x14ac:dyDescent="0.25">
      <c r="A85" s="9" t="s">
        <v>84</v>
      </c>
      <c r="B85" s="12">
        <v>149199.98778472815</v>
      </c>
      <c r="C85">
        <f>SAFADModel_final_000022[[#This Row],[Whole Building:Facility Total Electric Demand Power '[W'](Hourly) ]]/1000</f>
        <v>149.19998778472814</v>
      </c>
    </row>
    <row r="86" spans="1:3" x14ac:dyDescent="0.25">
      <c r="A86" s="9" t="s">
        <v>85</v>
      </c>
      <c r="B86" s="12">
        <v>149836.4705352028</v>
      </c>
      <c r="C86">
        <f>SAFADModel_final_000022[[#This Row],[Whole Building:Facility Total Electric Demand Power '[W'](Hourly) ]]/1000</f>
        <v>149.83647053520281</v>
      </c>
    </row>
    <row r="87" spans="1:3" x14ac:dyDescent="0.25">
      <c r="A87" s="9" t="s">
        <v>86</v>
      </c>
      <c r="B87" s="12">
        <v>160739.96268027558</v>
      </c>
      <c r="C87">
        <f>SAFADModel_final_000022[[#This Row],[Whole Building:Facility Total Electric Demand Power '[W'](Hourly) ]]/1000</f>
        <v>160.73996268027557</v>
      </c>
    </row>
    <row r="88" spans="1:3" x14ac:dyDescent="0.25">
      <c r="A88" s="9" t="s">
        <v>87</v>
      </c>
      <c r="B88" s="12">
        <v>164205.98239418052</v>
      </c>
      <c r="C88">
        <f>SAFADModel_final_000022[[#This Row],[Whole Building:Facility Total Electric Demand Power '[W'](Hourly) ]]/1000</f>
        <v>164.20598239418052</v>
      </c>
    </row>
    <row r="89" spans="1:3" x14ac:dyDescent="0.25">
      <c r="A89" s="9" t="s">
        <v>88</v>
      </c>
      <c r="B89" s="12">
        <v>166464.74130473347</v>
      </c>
      <c r="C89">
        <f>SAFADModel_final_000022[[#This Row],[Whole Building:Facility Total Electric Demand Power '[W'](Hourly) ]]/1000</f>
        <v>166.46474130473348</v>
      </c>
    </row>
    <row r="90" spans="1:3" x14ac:dyDescent="0.25">
      <c r="A90" s="9" t="s">
        <v>89</v>
      </c>
      <c r="B90" s="12">
        <v>154588.95709748892</v>
      </c>
      <c r="C90">
        <f>SAFADModel_final_000022[[#This Row],[Whole Building:Facility Total Electric Demand Power '[W'](Hourly) ]]/1000</f>
        <v>154.58895709748893</v>
      </c>
    </row>
    <row r="91" spans="1:3" x14ac:dyDescent="0.25">
      <c r="A91" s="9" t="s">
        <v>90</v>
      </c>
      <c r="B91" s="12">
        <v>78209.785003154058</v>
      </c>
      <c r="C91">
        <f>SAFADModel_final_000022[[#This Row],[Whole Building:Facility Total Electric Demand Power '[W'](Hourly) ]]/1000</f>
        <v>78.209785003154053</v>
      </c>
    </row>
    <row r="92" spans="1:3" x14ac:dyDescent="0.25">
      <c r="A92" s="9" t="s">
        <v>91</v>
      </c>
      <c r="B92" s="12">
        <v>57402.438973821641</v>
      </c>
      <c r="C92">
        <f>SAFADModel_final_000022[[#This Row],[Whole Building:Facility Total Electric Demand Power '[W'](Hourly) ]]/1000</f>
        <v>57.402438973821639</v>
      </c>
    </row>
    <row r="93" spans="1:3" x14ac:dyDescent="0.25">
      <c r="A93" s="9" t="s">
        <v>92</v>
      </c>
      <c r="B93" s="12">
        <v>42041.607357858833</v>
      </c>
      <c r="C93">
        <f>SAFADModel_final_000022[[#This Row],[Whole Building:Facility Total Electric Demand Power '[W'](Hourly) ]]/1000</f>
        <v>42.04160735785883</v>
      </c>
    </row>
    <row r="94" spans="1:3" x14ac:dyDescent="0.25">
      <c r="A94" s="9" t="s">
        <v>93</v>
      </c>
      <c r="B94" s="12">
        <v>7536.8063676833372</v>
      </c>
      <c r="C94">
        <f>SAFADModel_final_000022[[#This Row],[Whole Building:Facility Total Electric Demand Power '[W'](Hourly) ]]/1000</f>
        <v>7.5368063676833374</v>
      </c>
    </row>
    <row r="95" spans="1:3" x14ac:dyDescent="0.25">
      <c r="A95" s="9" t="s">
        <v>94</v>
      </c>
      <c r="B95" s="12">
        <v>7516.1558129235809</v>
      </c>
      <c r="C95">
        <f>SAFADModel_final_000022[[#This Row],[Whole Building:Facility Total Electric Demand Power '[W'](Hourly) ]]/1000</f>
        <v>7.5161558129235813</v>
      </c>
    </row>
    <row r="96" spans="1:3" x14ac:dyDescent="0.25">
      <c r="A96" s="9" t="s">
        <v>95</v>
      </c>
      <c r="B96" s="12">
        <v>7490.85799537812</v>
      </c>
      <c r="C96">
        <f>SAFADModel_final_000022[[#This Row],[Whole Building:Facility Total Electric Demand Power '[W'](Hourly) ]]/1000</f>
        <v>7.4908579953781196</v>
      </c>
    </row>
    <row r="97" spans="1:3" x14ac:dyDescent="0.25">
      <c r="A97" s="9" t="s">
        <v>96</v>
      </c>
      <c r="B97" s="12">
        <v>7470.6943801140478</v>
      </c>
      <c r="C97">
        <f>SAFADModel_final_000022[[#This Row],[Whole Building:Facility Total Electric Demand Power '[W'](Hourly) ]]/1000</f>
        <v>7.4706943801140477</v>
      </c>
    </row>
    <row r="98" spans="1:3" x14ac:dyDescent="0.25">
      <c r="A98" s="9" t="s">
        <v>97</v>
      </c>
      <c r="B98" s="12">
        <v>7467.4554095562453</v>
      </c>
      <c r="C98">
        <f>SAFADModel_final_000022[[#This Row],[Whole Building:Facility Total Electric Demand Power '[W'](Hourly) ]]/1000</f>
        <v>7.4674554095562451</v>
      </c>
    </row>
    <row r="99" spans="1:3" x14ac:dyDescent="0.25">
      <c r="A99" s="9" t="s">
        <v>98</v>
      </c>
      <c r="B99" s="12">
        <v>7464.2551854954027</v>
      </c>
      <c r="C99">
        <f>SAFADModel_final_000022[[#This Row],[Whole Building:Facility Total Electric Demand Power '[W'](Hourly) ]]/1000</f>
        <v>7.4642551854954027</v>
      </c>
    </row>
    <row r="100" spans="1:3" x14ac:dyDescent="0.25">
      <c r="A100" s="9" t="s">
        <v>99</v>
      </c>
      <c r="B100" s="12">
        <v>7447.5586911212413</v>
      </c>
      <c r="C100">
        <f>SAFADModel_final_000022[[#This Row],[Whole Building:Facility Total Electric Demand Power '[W'](Hourly) ]]/1000</f>
        <v>7.447558691121241</v>
      </c>
    </row>
    <row r="101" spans="1:3" x14ac:dyDescent="0.25">
      <c r="A101" s="9" t="s">
        <v>100</v>
      </c>
      <c r="B101" s="12">
        <v>7407.8274708305225</v>
      </c>
      <c r="C101">
        <f>SAFADModel_final_000022[[#This Row],[Whole Building:Facility Total Electric Demand Power '[W'](Hourly) ]]/1000</f>
        <v>7.4078274708305223</v>
      </c>
    </row>
    <row r="102" spans="1:3" x14ac:dyDescent="0.25">
      <c r="A102" s="9" t="s">
        <v>101</v>
      </c>
      <c r="B102" s="12">
        <v>7362.608961030056</v>
      </c>
      <c r="C102">
        <f>SAFADModel_final_000022[[#This Row],[Whole Building:Facility Total Electric Demand Power '[W'](Hourly) ]]/1000</f>
        <v>7.3626089610300562</v>
      </c>
    </row>
    <row r="103" spans="1:3" x14ac:dyDescent="0.25">
      <c r="A103" s="9" t="s">
        <v>102</v>
      </c>
      <c r="B103" s="12">
        <v>7344.0964048221795</v>
      </c>
      <c r="C103">
        <f>SAFADModel_final_000022[[#This Row],[Whole Building:Facility Total Electric Demand Power '[W'](Hourly) ]]/1000</f>
        <v>7.3440964048221797</v>
      </c>
    </row>
    <row r="104" spans="1:3" x14ac:dyDescent="0.25">
      <c r="A104" s="9" t="s">
        <v>103</v>
      </c>
      <c r="B104" s="12">
        <v>7376.4585464642551</v>
      </c>
      <c r="C104">
        <f>SAFADModel_final_000022[[#This Row],[Whole Building:Facility Total Electric Demand Power '[W'](Hourly) ]]/1000</f>
        <v>7.3764585464642547</v>
      </c>
    </row>
    <row r="105" spans="1:3" x14ac:dyDescent="0.25">
      <c r="A105" s="9" t="s">
        <v>104</v>
      </c>
      <c r="B105" s="12">
        <v>24826.72557602981</v>
      </c>
      <c r="C105">
        <f>SAFADModel_final_000022[[#This Row],[Whole Building:Facility Total Electric Demand Power '[W'](Hourly) ]]/1000</f>
        <v>24.826725576029812</v>
      </c>
    </row>
    <row r="106" spans="1:3" x14ac:dyDescent="0.25">
      <c r="A106" s="9" t="s">
        <v>105</v>
      </c>
      <c r="B106" s="12">
        <v>77525.156594613974</v>
      </c>
      <c r="C106">
        <f>SAFADModel_final_000022[[#This Row],[Whole Building:Facility Total Electric Demand Power '[W'](Hourly) ]]/1000</f>
        <v>77.525156594613975</v>
      </c>
    </row>
    <row r="107" spans="1:3" x14ac:dyDescent="0.25">
      <c r="A107" s="9" t="s">
        <v>106</v>
      </c>
      <c r="B107" s="12">
        <v>134441.55793106157</v>
      </c>
      <c r="C107">
        <f>SAFADModel_final_000022[[#This Row],[Whole Building:Facility Total Electric Demand Power '[W'](Hourly) ]]/1000</f>
        <v>134.44155793106157</v>
      </c>
    </row>
    <row r="108" spans="1:3" x14ac:dyDescent="0.25">
      <c r="A108" s="9" t="s">
        <v>107</v>
      </c>
      <c r="B108" s="12">
        <v>136809.24873380261</v>
      </c>
      <c r="C108">
        <f>SAFADModel_final_000022[[#This Row],[Whole Building:Facility Total Electric Demand Power '[W'](Hourly) ]]/1000</f>
        <v>136.8092487338026</v>
      </c>
    </row>
    <row r="109" spans="1:3" x14ac:dyDescent="0.25">
      <c r="A109" s="9" t="s">
        <v>108</v>
      </c>
      <c r="B109" s="12">
        <v>139756.54573525055</v>
      </c>
      <c r="C109">
        <f>SAFADModel_final_000022[[#This Row],[Whole Building:Facility Total Electric Demand Power '[W'](Hourly) ]]/1000</f>
        <v>139.75654573525054</v>
      </c>
    </row>
    <row r="110" spans="1:3" x14ac:dyDescent="0.25">
      <c r="A110" s="9" t="s">
        <v>109</v>
      </c>
      <c r="B110" s="12">
        <v>145364.84552556477</v>
      </c>
      <c r="C110">
        <f>SAFADModel_final_000022[[#This Row],[Whole Building:Facility Total Electric Demand Power '[W'](Hourly) ]]/1000</f>
        <v>145.36484552556476</v>
      </c>
    </row>
    <row r="111" spans="1:3" x14ac:dyDescent="0.25">
      <c r="A111" s="9" t="s">
        <v>110</v>
      </c>
      <c r="B111" s="12">
        <v>151702.56720389225</v>
      </c>
      <c r="C111">
        <f>SAFADModel_final_000022[[#This Row],[Whole Building:Facility Total Electric Demand Power '[W'](Hourly) ]]/1000</f>
        <v>151.70256720389224</v>
      </c>
    </row>
    <row r="112" spans="1:3" x14ac:dyDescent="0.25">
      <c r="A112" s="9" t="s">
        <v>111</v>
      </c>
      <c r="B112" s="12">
        <v>139745.17709302207</v>
      </c>
      <c r="C112">
        <f>SAFADModel_final_000022[[#This Row],[Whole Building:Facility Total Electric Demand Power '[W'](Hourly) ]]/1000</f>
        <v>139.74517709302208</v>
      </c>
    </row>
    <row r="113" spans="1:3" x14ac:dyDescent="0.25">
      <c r="A113" s="9" t="s">
        <v>112</v>
      </c>
      <c r="B113" s="12">
        <v>123036.50906263948</v>
      </c>
      <c r="C113">
        <f>SAFADModel_final_000022[[#This Row],[Whole Building:Facility Total Electric Demand Power '[W'](Hourly) ]]/1000</f>
        <v>123.03650906263948</v>
      </c>
    </row>
    <row r="114" spans="1:3" x14ac:dyDescent="0.25">
      <c r="A114" s="9" t="s">
        <v>113</v>
      </c>
      <c r="B114" s="12">
        <v>114717.65047629527</v>
      </c>
      <c r="C114">
        <f>SAFADModel_final_000022[[#This Row],[Whole Building:Facility Total Electric Demand Power '[W'](Hourly) ]]/1000</f>
        <v>114.71765047629526</v>
      </c>
    </row>
    <row r="115" spans="1:3" x14ac:dyDescent="0.25">
      <c r="A115" s="9" t="s">
        <v>114</v>
      </c>
      <c r="B115" s="12">
        <v>49481.586134239245</v>
      </c>
      <c r="C115">
        <f>SAFADModel_final_000022[[#This Row],[Whole Building:Facility Total Electric Demand Power '[W'](Hourly) ]]/1000</f>
        <v>49.481586134239244</v>
      </c>
    </row>
    <row r="116" spans="1:3" x14ac:dyDescent="0.25">
      <c r="A116" s="9" t="s">
        <v>115</v>
      </c>
      <c r="B116" s="12">
        <v>26874.414803881798</v>
      </c>
      <c r="C116">
        <f>SAFADModel_final_000022[[#This Row],[Whole Building:Facility Total Electric Demand Power '[W'](Hourly) ]]/1000</f>
        <v>26.874414803881798</v>
      </c>
    </row>
    <row r="117" spans="1:3" x14ac:dyDescent="0.25">
      <c r="A117" s="9" t="s">
        <v>116</v>
      </c>
      <c r="B117" s="12">
        <v>17266.055444111251</v>
      </c>
      <c r="C117">
        <f>SAFADModel_final_000022[[#This Row],[Whole Building:Facility Total Electric Demand Power '[W'](Hourly) ]]/1000</f>
        <v>17.266055444111252</v>
      </c>
    </row>
    <row r="118" spans="1:3" x14ac:dyDescent="0.25">
      <c r="A118" s="9" t="s">
        <v>117</v>
      </c>
      <c r="B118" s="12">
        <v>12384.708672824543</v>
      </c>
      <c r="C118">
        <f>SAFADModel_final_000022[[#This Row],[Whole Building:Facility Total Electric Demand Power '[W'](Hourly) ]]/1000</f>
        <v>12.384708672824543</v>
      </c>
    </row>
    <row r="119" spans="1:3" x14ac:dyDescent="0.25">
      <c r="A119" s="9" t="s">
        <v>118</v>
      </c>
      <c r="B119" s="12">
        <v>7516.7903194365908</v>
      </c>
      <c r="C119">
        <f>SAFADModel_final_000022[[#This Row],[Whole Building:Facility Total Electric Demand Power '[W'](Hourly) ]]/1000</f>
        <v>7.5167903194365913</v>
      </c>
    </row>
    <row r="120" spans="1:3" x14ac:dyDescent="0.25">
      <c r="A120" s="9" t="s">
        <v>119</v>
      </c>
      <c r="B120" s="12">
        <v>7494.569426208006</v>
      </c>
      <c r="C120">
        <f>SAFADModel_final_000022[[#This Row],[Whole Building:Facility Total Electric Demand Power '[W'](Hourly) ]]/1000</f>
        <v>7.494569426208006</v>
      </c>
    </row>
    <row r="121" spans="1:3" x14ac:dyDescent="0.25">
      <c r="A121" s="9" t="s">
        <v>120</v>
      </c>
      <c r="B121" s="12">
        <v>7476.8741646306407</v>
      </c>
      <c r="C121">
        <f>SAFADModel_final_000022[[#This Row],[Whole Building:Facility Total Electric Demand Power '[W'](Hourly) ]]/1000</f>
        <v>7.4768741646306411</v>
      </c>
    </row>
    <row r="122" spans="1:3" x14ac:dyDescent="0.25">
      <c r="A122" s="9" t="s">
        <v>533</v>
      </c>
      <c r="B122" s="12">
        <v>7467.6068678588235</v>
      </c>
      <c r="C122">
        <f>SAFADModel_final_000022[[#This Row],[Whole Building:Facility Total Electric Demand Power '[W'](Hourly) ]]/1000</f>
        <v>7.4676068678588239</v>
      </c>
    </row>
    <row r="123" spans="1:3" x14ac:dyDescent="0.25">
      <c r="A123" s="9" t="s">
        <v>534</v>
      </c>
      <c r="B123" s="12">
        <v>7461.3378115039013</v>
      </c>
      <c r="C123">
        <f>SAFADModel_final_000022[[#This Row],[Whole Building:Facility Total Electric Demand Power '[W'](Hourly) ]]/1000</f>
        <v>7.4613378115039017</v>
      </c>
    </row>
    <row r="124" spans="1:3" x14ac:dyDescent="0.25">
      <c r="A124" s="9" t="s">
        <v>535</v>
      </c>
      <c r="B124" s="12">
        <v>7440.3189812331475</v>
      </c>
      <c r="C124">
        <f>SAFADModel_final_000022[[#This Row],[Whole Building:Facility Total Electric Demand Power '[W'](Hourly) ]]/1000</f>
        <v>7.4403189812331476</v>
      </c>
    </row>
    <row r="125" spans="1:3" x14ac:dyDescent="0.25">
      <c r="A125" s="9" t="s">
        <v>536</v>
      </c>
      <c r="B125" s="12">
        <v>7392.9352924674849</v>
      </c>
      <c r="C125">
        <f>SAFADModel_final_000022[[#This Row],[Whole Building:Facility Total Electric Demand Power '[W'](Hourly) ]]/1000</f>
        <v>7.3929352924674854</v>
      </c>
    </row>
    <row r="126" spans="1:3" x14ac:dyDescent="0.25">
      <c r="A126" s="9" t="s">
        <v>537</v>
      </c>
      <c r="B126" s="12">
        <v>7331.212637506168</v>
      </c>
      <c r="C126">
        <f>SAFADModel_final_000022[[#This Row],[Whole Building:Facility Total Electric Demand Power '[W'](Hourly) ]]/1000</f>
        <v>7.3312126375061677</v>
      </c>
    </row>
    <row r="127" spans="1:3" x14ac:dyDescent="0.25">
      <c r="A127" s="9" t="s">
        <v>538</v>
      </c>
      <c r="B127" s="12">
        <v>7294.904757782755</v>
      </c>
      <c r="C127">
        <f>SAFADModel_final_000022[[#This Row],[Whole Building:Facility Total Electric Demand Power '[W'](Hourly) ]]/1000</f>
        <v>7.2949047577827546</v>
      </c>
    </row>
    <row r="128" spans="1:3" x14ac:dyDescent="0.25">
      <c r="A128" s="9" t="s">
        <v>539</v>
      </c>
      <c r="B128" s="12">
        <v>7295.6366467092221</v>
      </c>
      <c r="C128">
        <f>SAFADModel_final_000022[[#This Row],[Whole Building:Facility Total Electric Demand Power '[W'](Hourly) ]]/1000</f>
        <v>7.2956366467092222</v>
      </c>
    </row>
    <row r="129" spans="1:3" x14ac:dyDescent="0.25">
      <c r="A129" s="9" t="s">
        <v>540</v>
      </c>
      <c r="B129" s="12">
        <v>7319.0208039345443</v>
      </c>
      <c r="C129">
        <f>SAFADModel_final_000022[[#This Row],[Whole Building:Facility Total Electric Demand Power '[W'](Hourly) ]]/1000</f>
        <v>7.3190208039345439</v>
      </c>
    </row>
    <row r="130" spans="1:3" x14ac:dyDescent="0.25">
      <c r="A130" s="9" t="s">
        <v>541</v>
      </c>
      <c r="B130" s="12">
        <v>35573.981133855712</v>
      </c>
      <c r="C130">
        <f>SAFADModel_final_000022[[#This Row],[Whole Building:Facility Total Electric Demand Power '[W'](Hourly) ]]/1000</f>
        <v>35.57398113385571</v>
      </c>
    </row>
    <row r="131" spans="1:3" x14ac:dyDescent="0.25">
      <c r="A131" s="9" t="s">
        <v>542</v>
      </c>
      <c r="B131" s="12">
        <v>49909.591540568836</v>
      </c>
      <c r="C131">
        <f>SAFADModel_final_000022[[#This Row],[Whole Building:Facility Total Electric Demand Power '[W'](Hourly) ]]/1000</f>
        <v>49.909591540568833</v>
      </c>
    </row>
    <row r="132" spans="1:3" x14ac:dyDescent="0.25">
      <c r="A132" s="9" t="s">
        <v>543</v>
      </c>
      <c r="B132" s="12">
        <v>57759.43026370756</v>
      </c>
      <c r="C132">
        <f>SAFADModel_final_000022[[#This Row],[Whole Building:Facility Total Electric Demand Power '[W'](Hourly) ]]/1000</f>
        <v>57.759430263707557</v>
      </c>
    </row>
    <row r="133" spans="1:3" x14ac:dyDescent="0.25">
      <c r="A133" s="9" t="s">
        <v>544</v>
      </c>
      <c r="B133" s="12">
        <v>52086.449513500789</v>
      </c>
      <c r="C133">
        <f>SAFADModel_final_000022[[#This Row],[Whole Building:Facility Total Electric Demand Power '[W'](Hourly) ]]/1000</f>
        <v>52.086449513500789</v>
      </c>
    </row>
    <row r="134" spans="1:3" x14ac:dyDescent="0.25">
      <c r="A134" s="9" t="s">
        <v>545</v>
      </c>
      <c r="B134" s="12">
        <v>50314.07480089696</v>
      </c>
      <c r="C134">
        <f>SAFADModel_final_000022[[#This Row],[Whole Building:Facility Total Electric Demand Power '[W'](Hourly) ]]/1000</f>
        <v>50.314074800896961</v>
      </c>
    </row>
    <row r="135" spans="1:3" x14ac:dyDescent="0.25">
      <c r="A135" s="9" t="s">
        <v>546</v>
      </c>
      <c r="B135" s="12">
        <v>47177.181293397654</v>
      </c>
      <c r="C135">
        <f>SAFADModel_final_000022[[#This Row],[Whole Building:Facility Total Electric Demand Power '[W'](Hourly) ]]/1000</f>
        <v>47.177181293397652</v>
      </c>
    </row>
    <row r="136" spans="1:3" x14ac:dyDescent="0.25">
      <c r="A136" s="9" t="s">
        <v>547</v>
      </c>
      <c r="B136" s="12">
        <v>49631.09457087161</v>
      </c>
      <c r="C136">
        <f>SAFADModel_final_000022[[#This Row],[Whole Building:Facility Total Electric Demand Power '[W'](Hourly) ]]/1000</f>
        <v>49.63109457087161</v>
      </c>
    </row>
    <row r="137" spans="1:3" x14ac:dyDescent="0.25">
      <c r="A137" s="9" t="s">
        <v>548</v>
      </c>
      <c r="B137" s="12">
        <v>45417.848999110902</v>
      </c>
      <c r="C137">
        <f>SAFADModel_final_000022[[#This Row],[Whole Building:Facility Total Electric Demand Power '[W'](Hourly) ]]/1000</f>
        <v>45.417848999110902</v>
      </c>
    </row>
    <row r="138" spans="1:3" x14ac:dyDescent="0.25">
      <c r="A138" s="9" t="s">
        <v>549</v>
      </c>
      <c r="B138" s="12">
        <v>37706.355253805428</v>
      </c>
      <c r="C138">
        <f>SAFADModel_final_000022[[#This Row],[Whole Building:Facility Total Electric Demand Power '[W'](Hourly) ]]/1000</f>
        <v>37.706355253805427</v>
      </c>
    </row>
    <row r="139" spans="1:3" x14ac:dyDescent="0.25">
      <c r="A139" s="9" t="s">
        <v>550</v>
      </c>
      <c r="B139" s="12">
        <v>32529.788647792913</v>
      </c>
      <c r="C139">
        <f>SAFADModel_final_000022[[#This Row],[Whole Building:Facility Total Electric Demand Power '[W'](Hourly) ]]/1000</f>
        <v>32.529788647792913</v>
      </c>
    </row>
    <row r="140" spans="1:3" x14ac:dyDescent="0.25">
      <c r="A140" s="9" t="s">
        <v>551</v>
      </c>
      <c r="B140" s="12">
        <v>25617.422034033909</v>
      </c>
      <c r="C140">
        <f>SAFADModel_final_000022[[#This Row],[Whole Building:Facility Total Electric Demand Power '[W'](Hourly) ]]/1000</f>
        <v>25.617422034033908</v>
      </c>
    </row>
    <row r="141" spans="1:3" x14ac:dyDescent="0.25">
      <c r="A141" s="9" t="s">
        <v>552</v>
      </c>
      <c r="B141" s="12">
        <v>12517.357855599046</v>
      </c>
      <c r="C141">
        <f>SAFADModel_final_000022[[#This Row],[Whole Building:Facility Total Electric Demand Power '[W'](Hourly) ]]/1000</f>
        <v>12.517357855599046</v>
      </c>
    </row>
    <row r="142" spans="1:3" x14ac:dyDescent="0.25">
      <c r="A142" s="9" t="s">
        <v>553</v>
      </c>
      <c r="B142" s="12">
        <v>11682.431352439302</v>
      </c>
      <c r="C142">
        <f>SAFADModel_final_000022[[#This Row],[Whole Building:Facility Total Electric Demand Power '[W'](Hourly) ]]/1000</f>
        <v>11.682431352439302</v>
      </c>
    </row>
    <row r="143" spans="1:3" x14ac:dyDescent="0.25">
      <c r="A143" s="9" t="s">
        <v>554</v>
      </c>
      <c r="B143" s="12">
        <v>7529.6102968733394</v>
      </c>
      <c r="C143">
        <f>SAFADModel_final_000022[[#This Row],[Whole Building:Facility Total Electric Demand Power '[W'](Hourly) ]]/1000</f>
        <v>7.5296102968733392</v>
      </c>
    </row>
    <row r="144" spans="1:3" x14ac:dyDescent="0.25">
      <c r="A144" s="9" t="s">
        <v>555</v>
      </c>
      <c r="B144" s="12">
        <v>7451.6348836095685</v>
      </c>
      <c r="C144">
        <f>SAFADModel_final_000022[[#This Row],[Whole Building:Facility Total Electric Demand Power '[W'](Hourly) ]]/1000</f>
        <v>7.4516348836095689</v>
      </c>
    </row>
    <row r="145" spans="1:3" x14ac:dyDescent="0.25">
      <c r="A145" s="9" t="s">
        <v>556</v>
      </c>
      <c r="B145" s="12">
        <v>7423.6731224349523</v>
      </c>
      <c r="C145">
        <f>SAFADModel_final_000022[[#This Row],[Whole Building:Facility Total Electric Demand Power '[W'](Hourly) ]]/1000</f>
        <v>7.4236731224349519</v>
      </c>
    </row>
    <row r="146" spans="1:3" x14ac:dyDescent="0.25">
      <c r="A146" s="9" t="s">
        <v>557</v>
      </c>
      <c r="B146" s="12">
        <v>7409.3700674255624</v>
      </c>
      <c r="C146">
        <f>SAFADModel_final_000022[[#This Row],[Whole Building:Facility Total Electric Demand Power '[W'](Hourly) ]]/1000</f>
        <v>7.409370067425562</v>
      </c>
    </row>
    <row r="147" spans="1:3" x14ac:dyDescent="0.25">
      <c r="A147" s="9" t="s">
        <v>558</v>
      </c>
      <c r="B147" s="12">
        <v>7396.3730959514987</v>
      </c>
      <c r="C147">
        <f>SAFADModel_final_000022[[#This Row],[Whole Building:Facility Total Electric Demand Power '[W'](Hourly) ]]/1000</f>
        <v>7.3963730959514988</v>
      </c>
    </row>
    <row r="148" spans="1:3" x14ac:dyDescent="0.25">
      <c r="A148" s="9" t="s">
        <v>559</v>
      </c>
      <c r="B148" s="12">
        <v>7388.4178439293537</v>
      </c>
      <c r="C148">
        <f>SAFADModel_final_000022[[#This Row],[Whole Building:Facility Total Electric Demand Power '[W'](Hourly) ]]/1000</f>
        <v>7.3884178439293535</v>
      </c>
    </row>
    <row r="149" spans="1:3" x14ac:dyDescent="0.25">
      <c r="A149" s="9" t="s">
        <v>560</v>
      </c>
      <c r="B149" s="12">
        <v>7383.6580960449728</v>
      </c>
      <c r="C149">
        <f>SAFADModel_final_000022[[#This Row],[Whole Building:Facility Total Electric Demand Power '[W'](Hourly) ]]/1000</f>
        <v>7.3836580960449725</v>
      </c>
    </row>
    <row r="150" spans="1:3" x14ac:dyDescent="0.25">
      <c r="A150" s="9" t="s">
        <v>561</v>
      </c>
      <c r="B150" s="12">
        <v>7373.957673767537</v>
      </c>
      <c r="C150">
        <f>SAFADModel_final_000022[[#This Row],[Whole Building:Facility Total Electric Demand Power '[W'](Hourly) ]]/1000</f>
        <v>7.3739576737675367</v>
      </c>
    </row>
    <row r="151" spans="1:3" x14ac:dyDescent="0.25">
      <c r="A151" s="9" t="s">
        <v>562</v>
      </c>
      <c r="B151" s="12">
        <v>7396.9649765254953</v>
      </c>
      <c r="C151">
        <f>SAFADModel_final_000022[[#This Row],[Whole Building:Facility Total Electric Demand Power '[W'](Hourly) ]]/1000</f>
        <v>7.3969649765254957</v>
      </c>
    </row>
    <row r="152" spans="1:3" x14ac:dyDescent="0.25">
      <c r="A152" s="9" t="s">
        <v>563</v>
      </c>
      <c r="B152" s="12">
        <v>7469.6693913531899</v>
      </c>
      <c r="C152">
        <f>SAFADModel_final_000022[[#This Row],[Whole Building:Facility Total Electric Demand Power '[W'](Hourly) ]]/1000</f>
        <v>7.4696693913531895</v>
      </c>
    </row>
    <row r="153" spans="1:3" x14ac:dyDescent="0.25">
      <c r="A153" s="9" t="s">
        <v>564</v>
      </c>
      <c r="B153" s="12">
        <v>7553.0848427818737</v>
      </c>
      <c r="C153">
        <f>SAFADModel_final_000022[[#This Row],[Whole Building:Facility Total Electric Demand Power '[W'](Hourly) ]]/1000</f>
        <v>7.5530848427818738</v>
      </c>
    </row>
    <row r="154" spans="1:3" x14ac:dyDescent="0.25">
      <c r="A154" s="9" t="s">
        <v>565</v>
      </c>
      <c r="B154" s="12">
        <v>7615.0643227834007</v>
      </c>
      <c r="C154">
        <f>SAFADModel_final_000022[[#This Row],[Whole Building:Facility Total Electric Demand Power '[W'](Hourly) ]]/1000</f>
        <v>7.6150643227834003</v>
      </c>
    </row>
    <row r="155" spans="1:3" x14ac:dyDescent="0.25">
      <c r="A155" s="9" t="s">
        <v>566</v>
      </c>
      <c r="B155" s="12">
        <v>7642.504412176414</v>
      </c>
      <c r="C155">
        <f>SAFADModel_final_000022[[#This Row],[Whole Building:Facility Total Electric Demand Power '[W'](Hourly) ]]/1000</f>
        <v>7.6425044121764136</v>
      </c>
    </row>
    <row r="156" spans="1:3" x14ac:dyDescent="0.25">
      <c r="A156" s="9" t="s">
        <v>567</v>
      </c>
      <c r="B156" s="12">
        <v>7657.8598171498315</v>
      </c>
      <c r="C156">
        <f>SAFADModel_final_000022[[#This Row],[Whole Building:Facility Total Electric Demand Power '[W'](Hourly) ]]/1000</f>
        <v>7.6578598171498315</v>
      </c>
    </row>
    <row r="157" spans="1:3" x14ac:dyDescent="0.25">
      <c r="A157" s="9" t="s">
        <v>568</v>
      </c>
      <c r="B157" s="12">
        <v>7662.5391731662494</v>
      </c>
      <c r="C157">
        <f>SAFADModel_final_000022[[#This Row],[Whole Building:Facility Total Electric Demand Power '[W'](Hourly) ]]/1000</f>
        <v>7.6625391731662491</v>
      </c>
    </row>
    <row r="158" spans="1:3" x14ac:dyDescent="0.25">
      <c r="A158" s="9" t="s">
        <v>569</v>
      </c>
      <c r="B158" s="12">
        <v>7669.9072401967651</v>
      </c>
      <c r="C158">
        <f>SAFADModel_final_000022[[#This Row],[Whole Building:Facility Total Electric Demand Power '[W'](Hourly) ]]/1000</f>
        <v>7.669907240196765</v>
      </c>
    </row>
    <row r="159" spans="1:3" x14ac:dyDescent="0.25">
      <c r="A159" s="9" t="s">
        <v>570</v>
      </c>
      <c r="B159" s="12">
        <v>7684.7627529684796</v>
      </c>
      <c r="C159">
        <f>SAFADModel_final_000022[[#This Row],[Whole Building:Facility Total Electric Demand Power '[W'](Hourly) ]]/1000</f>
        <v>7.6847627529684797</v>
      </c>
    </row>
    <row r="160" spans="1:3" x14ac:dyDescent="0.25">
      <c r="A160" s="9" t="s">
        <v>571</v>
      </c>
      <c r="B160" s="12">
        <v>7707.522537763135</v>
      </c>
      <c r="C160">
        <f>SAFADModel_final_000022[[#This Row],[Whole Building:Facility Total Electric Demand Power '[W'](Hourly) ]]/1000</f>
        <v>7.7075225377631353</v>
      </c>
    </row>
    <row r="161" spans="1:3" x14ac:dyDescent="0.25">
      <c r="A161" s="9" t="s">
        <v>572</v>
      </c>
      <c r="B161" s="12">
        <v>7723.9935537705614</v>
      </c>
      <c r="C161">
        <f>SAFADModel_final_000022[[#This Row],[Whole Building:Facility Total Electric Demand Power '[W'](Hourly) ]]/1000</f>
        <v>7.7239935537705611</v>
      </c>
    </row>
    <row r="162" spans="1:3" x14ac:dyDescent="0.25">
      <c r="A162" s="9" t="s">
        <v>573</v>
      </c>
      <c r="B162" s="12">
        <v>7731.945821371045</v>
      </c>
      <c r="C162">
        <f>SAFADModel_final_000022[[#This Row],[Whole Building:Facility Total Electric Demand Power '[W'](Hourly) ]]/1000</f>
        <v>7.7319458213710446</v>
      </c>
    </row>
    <row r="163" spans="1:3" x14ac:dyDescent="0.25">
      <c r="A163" s="9" t="s">
        <v>574</v>
      </c>
      <c r="B163" s="12">
        <v>7723.5899649778012</v>
      </c>
      <c r="C163">
        <f>SAFADModel_final_000022[[#This Row],[Whole Building:Facility Total Electric Demand Power '[W'](Hourly) ]]/1000</f>
        <v>7.7235899649778013</v>
      </c>
    </row>
    <row r="164" spans="1:3" x14ac:dyDescent="0.25">
      <c r="A164" s="9" t="s">
        <v>575</v>
      </c>
      <c r="B164" s="12">
        <v>7704.6455065648488</v>
      </c>
      <c r="C164">
        <f>SAFADModel_final_000022[[#This Row],[Whole Building:Facility Total Electric Demand Power '[W'](Hourly) ]]/1000</f>
        <v>7.7046455065648489</v>
      </c>
    </row>
    <row r="165" spans="1:3" x14ac:dyDescent="0.25">
      <c r="A165" s="9" t="s">
        <v>576</v>
      </c>
      <c r="B165" s="12">
        <v>7682.936394609299</v>
      </c>
      <c r="C165">
        <f>SAFADModel_final_000022[[#This Row],[Whole Building:Facility Total Electric Demand Power '[W'](Hourly) ]]/1000</f>
        <v>7.6829363946092988</v>
      </c>
    </row>
    <row r="166" spans="1:3" x14ac:dyDescent="0.25">
      <c r="A166" s="9" t="s">
        <v>577</v>
      </c>
      <c r="B166" s="12">
        <v>7666.3502000261542</v>
      </c>
      <c r="C166">
        <f>SAFADModel_final_000022[[#This Row],[Whole Building:Facility Total Electric Demand Power '[W'](Hourly) ]]/1000</f>
        <v>7.6663502000261543</v>
      </c>
    </row>
    <row r="167" spans="1:3" x14ac:dyDescent="0.25">
      <c r="A167" s="9" t="s">
        <v>578</v>
      </c>
      <c r="B167" s="12">
        <v>7637.7340583057548</v>
      </c>
      <c r="C167">
        <f>SAFADModel_final_000022[[#This Row],[Whole Building:Facility Total Electric Demand Power '[W'](Hourly) ]]/1000</f>
        <v>7.6377340583057549</v>
      </c>
    </row>
    <row r="168" spans="1:3" x14ac:dyDescent="0.25">
      <c r="A168" s="9" t="s">
        <v>579</v>
      </c>
      <c r="B168" s="12">
        <v>7603.6242821006863</v>
      </c>
      <c r="C168">
        <f>SAFADModel_final_000022[[#This Row],[Whole Building:Facility Total Electric Demand Power '[W'](Hourly) ]]/1000</f>
        <v>7.6036242821006859</v>
      </c>
    </row>
    <row r="169" spans="1:3" x14ac:dyDescent="0.25">
      <c r="A169" s="9" t="s">
        <v>580</v>
      </c>
      <c r="B169" s="12">
        <v>7568.7657040885933</v>
      </c>
      <c r="C169">
        <f>SAFADModel_final_000022[[#This Row],[Whole Building:Facility Total Electric Demand Power '[W'](Hourly) ]]/1000</f>
        <v>7.5687657040885936</v>
      </c>
    </row>
    <row r="170" spans="1:3" x14ac:dyDescent="0.25">
      <c r="A170" s="9" t="s">
        <v>121</v>
      </c>
      <c r="B170" s="12">
        <v>7554.7055748926405</v>
      </c>
      <c r="C170">
        <f>SAFADModel_final_000022[[#This Row],[Whole Building:Facility Total Electric Demand Power '[W'](Hourly) ]]/1000</f>
        <v>7.5547055748926404</v>
      </c>
    </row>
    <row r="171" spans="1:3" x14ac:dyDescent="0.25">
      <c r="A171" s="9" t="s">
        <v>122</v>
      </c>
      <c r="B171" s="12">
        <v>7539.5107415927187</v>
      </c>
      <c r="C171">
        <f>SAFADModel_final_000022[[#This Row],[Whole Building:Facility Total Electric Demand Power '[W'](Hourly) ]]/1000</f>
        <v>7.5395107415927187</v>
      </c>
    </row>
    <row r="172" spans="1:3" x14ac:dyDescent="0.25">
      <c r="A172" s="9" t="s">
        <v>123</v>
      </c>
      <c r="B172" s="12">
        <v>7512.8165925239909</v>
      </c>
      <c r="C172">
        <f>SAFADModel_final_000022[[#This Row],[Whole Building:Facility Total Electric Demand Power '[W'](Hourly) ]]/1000</f>
        <v>7.5128165925239907</v>
      </c>
    </row>
    <row r="173" spans="1:3" x14ac:dyDescent="0.25">
      <c r="A173" s="9" t="s">
        <v>124</v>
      </c>
      <c r="B173" s="12">
        <v>7478.1992521286948</v>
      </c>
      <c r="C173">
        <f>SAFADModel_final_000022[[#This Row],[Whole Building:Facility Total Electric Demand Power '[W'](Hourly) ]]/1000</f>
        <v>7.4781992521286949</v>
      </c>
    </row>
    <row r="174" spans="1:3" x14ac:dyDescent="0.25">
      <c r="A174" s="9" t="s">
        <v>125</v>
      </c>
      <c r="B174" s="12">
        <v>7438.1831011729273</v>
      </c>
      <c r="C174">
        <f>SAFADModel_final_000022[[#This Row],[Whole Building:Facility Total Electric Demand Power '[W'](Hourly) ]]/1000</f>
        <v>7.4381831011729274</v>
      </c>
    </row>
    <row r="175" spans="1:3" x14ac:dyDescent="0.25">
      <c r="A175" s="9" t="s">
        <v>126</v>
      </c>
      <c r="B175" s="12">
        <v>7427.2981562084487</v>
      </c>
      <c r="C175">
        <f>SAFADModel_final_000022[[#This Row],[Whole Building:Facility Total Electric Demand Power '[W'](Hourly) ]]/1000</f>
        <v>7.4272981562084484</v>
      </c>
    </row>
    <row r="176" spans="1:3" x14ac:dyDescent="0.25">
      <c r="A176" s="9" t="s">
        <v>127</v>
      </c>
      <c r="B176" s="12">
        <v>7461.3137649852579</v>
      </c>
      <c r="C176">
        <f>SAFADModel_final_000022[[#This Row],[Whole Building:Facility Total Electric Demand Power '[W'](Hourly) ]]/1000</f>
        <v>7.4613137649852579</v>
      </c>
    </row>
    <row r="177" spans="1:3" x14ac:dyDescent="0.25">
      <c r="A177" s="9" t="s">
        <v>128</v>
      </c>
      <c r="B177" s="12">
        <v>26828.134844274671</v>
      </c>
      <c r="C177">
        <f>SAFADModel_final_000022[[#This Row],[Whole Building:Facility Total Electric Demand Power '[W'](Hourly) ]]/1000</f>
        <v>26.828134844274672</v>
      </c>
    </row>
    <row r="178" spans="1:3" x14ac:dyDescent="0.25">
      <c r="A178" s="9" t="s">
        <v>129</v>
      </c>
      <c r="B178" s="12">
        <v>65640.410415606151</v>
      </c>
      <c r="C178">
        <f>SAFADModel_final_000022[[#This Row],[Whole Building:Facility Total Electric Demand Power '[W'](Hourly) ]]/1000</f>
        <v>65.640410415606155</v>
      </c>
    </row>
    <row r="179" spans="1:3" x14ac:dyDescent="0.25">
      <c r="A179" s="9" t="s">
        <v>130</v>
      </c>
      <c r="B179" s="12">
        <v>115970.95950394245</v>
      </c>
      <c r="C179">
        <f>SAFADModel_final_000022[[#This Row],[Whole Building:Facility Total Electric Demand Power '[W'](Hourly) ]]/1000</f>
        <v>115.97095950394245</v>
      </c>
    </row>
    <row r="180" spans="1:3" x14ac:dyDescent="0.25">
      <c r="A180" s="9" t="s">
        <v>131</v>
      </c>
      <c r="B180" s="12">
        <v>114770.89870790059</v>
      </c>
      <c r="C180">
        <f>SAFADModel_final_000022[[#This Row],[Whole Building:Facility Total Electric Demand Power '[W'](Hourly) ]]/1000</f>
        <v>114.77089870790059</v>
      </c>
    </row>
    <row r="181" spans="1:3" x14ac:dyDescent="0.25">
      <c r="A181" s="9" t="s">
        <v>132</v>
      </c>
      <c r="B181" s="12">
        <v>154534.44864963519</v>
      </c>
      <c r="C181">
        <f>SAFADModel_final_000022[[#This Row],[Whole Building:Facility Total Electric Demand Power '[W'](Hourly) ]]/1000</f>
        <v>154.53444864963518</v>
      </c>
    </row>
    <row r="182" spans="1:3" x14ac:dyDescent="0.25">
      <c r="A182" s="9" t="s">
        <v>133</v>
      </c>
      <c r="B182" s="12">
        <v>153391.58752303655</v>
      </c>
      <c r="C182">
        <f>SAFADModel_final_000022[[#This Row],[Whole Building:Facility Total Electric Demand Power '[W'](Hourly) ]]/1000</f>
        <v>153.39158752303655</v>
      </c>
    </row>
    <row r="183" spans="1:3" x14ac:dyDescent="0.25">
      <c r="A183" s="9" t="s">
        <v>134</v>
      </c>
      <c r="B183" s="12">
        <v>157421.34990377145</v>
      </c>
      <c r="C183">
        <f>SAFADModel_final_000022[[#This Row],[Whole Building:Facility Total Electric Demand Power '[W'](Hourly) ]]/1000</f>
        <v>157.42134990377144</v>
      </c>
    </row>
    <row r="184" spans="1:3" x14ac:dyDescent="0.25">
      <c r="A184" s="9" t="s">
        <v>135</v>
      </c>
      <c r="B184" s="12">
        <v>163304.99477781111</v>
      </c>
      <c r="C184">
        <f>SAFADModel_final_000022[[#This Row],[Whole Building:Facility Total Electric Demand Power '[W'](Hourly) ]]/1000</f>
        <v>163.30499477781112</v>
      </c>
    </row>
    <row r="185" spans="1:3" x14ac:dyDescent="0.25">
      <c r="A185" s="9" t="s">
        <v>136</v>
      </c>
      <c r="B185" s="12">
        <v>154386.46428518268</v>
      </c>
      <c r="C185">
        <f>SAFADModel_final_000022[[#This Row],[Whole Building:Facility Total Electric Demand Power '[W'](Hourly) ]]/1000</f>
        <v>154.38646428518268</v>
      </c>
    </row>
    <row r="186" spans="1:3" x14ac:dyDescent="0.25">
      <c r="A186" s="9" t="s">
        <v>137</v>
      </c>
      <c r="B186" s="12">
        <v>139069.8085501345</v>
      </c>
      <c r="C186">
        <f>SAFADModel_final_000022[[#This Row],[Whole Building:Facility Total Electric Demand Power '[W'](Hourly) ]]/1000</f>
        <v>139.0698085501345</v>
      </c>
    </row>
    <row r="187" spans="1:3" x14ac:dyDescent="0.25">
      <c r="A187" s="9" t="s">
        <v>138</v>
      </c>
      <c r="B187" s="12">
        <v>48847.746087208034</v>
      </c>
      <c r="C187">
        <f>SAFADModel_final_000022[[#This Row],[Whole Building:Facility Total Electric Demand Power '[W'](Hourly) ]]/1000</f>
        <v>48.847746087208037</v>
      </c>
    </row>
    <row r="188" spans="1:3" x14ac:dyDescent="0.25">
      <c r="A188" s="9" t="s">
        <v>139</v>
      </c>
      <c r="B188" s="12">
        <v>24135.059154708619</v>
      </c>
      <c r="C188">
        <f>SAFADModel_final_000022[[#This Row],[Whole Building:Facility Total Electric Demand Power '[W'](Hourly) ]]/1000</f>
        <v>24.135059154708618</v>
      </c>
    </row>
    <row r="189" spans="1:3" x14ac:dyDescent="0.25">
      <c r="A189" s="9" t="s">
        <v>140</v>
      </c>
      <c r="B189" s="12">
        <v>10279.480097376718</v>
      </c>
      <c r="C189">
        <f>SAFADModel_final_000022[[#This Row],[Whole Building:Facility Total Electric Demand Power '[W'](Hourly) ]]/1000</f>
        <v>10.279480097376718</v>
      </c>
    </row>
    <row r="190" spans="1:3" x14ac:dyDescent="0.25">
      <c r="A190" s="9" t="s">
        <v>141</v>
      </c>
      <c r="B190" s="12">
        <v>7969.2494483906239</v>
      </c>
      <c r="C190">
        <f>SAFADModel_final_000022[[#This Row],[Whole Building:Facility Total Electric Demand Power '[W'](Hourly) ]]/1000</f>
        <v>7.9692494483906238</v>
      </c>
    </row>
    <row r="191" spans="1:3" x14ac:dyDescent="0.25">
      <c r="A191" s="9" t="s">
        <v>142</v>
      </c>
      <c r="B191" s="12">
        <v>7557.2387687220098</v>
      </c>
      <c r="C191">
        <f>SAFADModel_final_000022[[#This Row],[Whole Building:Facility Total Electric Demand Power '[W'](Hourly) ]]/1000</f>
        <v>7.5572387687220095</v>
      </c>
    </row>
    <row r="192" spans="1:3" x14ac:dyDescent="0.25">
      <c r="A192" s="9" t="s">
        <v>143</v>
      </c>
      <c r="B192" s="12">
        <v>7564.4206547685671</v>
      </c>
      <c r="C192">
        <f>SAFADModel_final_000022[[#This Row],[Whole Building:Facility Total Electric Demand Power '[W'](Hourly) ]]/1000</f>
        <v>7.5644206547685675</v>
      </c>
    </row>
    <row r="193" spans="1:3" x14ac:dyDescent="0.25">
      <c r="A193" s="9" t="s">
        <v>144</v>
      </c>
      <c r="B193" s="12">
        <v>7557.1211018887307</v>
      </c>
      <c r="C193">
        <f>SAFADModel_final_000022[[#This Row],[Whole Building:Facility Total Electric Demand Power '[W'](Hourly) ]]/1000</f>
        <v>7.5571211018887308</v>
      </c>
    </row>
    <row r="194" spans="1:3" x14ac:dyDescent="0.25">
      <c r="A194" s="9" t="s">
        <v>145</v>
      </c>
      <c r="B194" s="12">
        <v>7539.7458740460979</v>
      </c>
      <c r="C194">
        <f>SAFADModel_final_000022[[#This Row],[Whole Building:Facility Total Electric Demand Power '[W'](Hourly) ]]/1000</f>
        <v>7.5397458740460976</v>
      </c>
    </row>
    <row r="195" spans="1:3" x14ac:dyDescent="0.25">
      <c r="A195" s="9" t="s">
        <v>146</v>
      </c>
      <c r="B195" s="12">
        <v>7523.6522372256122</v>
      </c>
      <c r="C195">
        <f>SAFADModel_final_000022[[#This Row],[Whole Building:Facility Total Electric Demand Power '[W'](Hourly) ]]/1000</f>
        <v>7.5236522372256118</v>
      </c>
    </row>
    <row r="196" spans="1:3" x14ac:dyDescent="0.25">
      <c r="A196" s="9" t="s">
        <v>147</v>
      </c>
      <c r="B196" s="12">
        <v>7506.7997814490291</v>
      </c>
      <c r="C196">
        <f>SAFADModel_final_000022[[#This Row],[Whole Building:Facility Total Electric Demand Power '[W'](Hourly) ]]/1000</f>
        <v>7.506799781449029</v>
      </c>
    </row>
    <row r="197" spans="1:3" x14ac:dyDescent="0.25">
      <c r="A197" s="9" t="s">
        <v>148</v>
      </c>
      <c r="B197" s="12">
        <v>7490.5822686287966</v>
      </c>
      <c r="C197">
        <f>SAFADModel_final_000022[[#This Row],[Whole Building:Facility Total Electric Demand Power '[W'](Hourly) ]]/1000</f>
        <v>7.4905822686287964</v>
      </c>
    </row>
    <row r="198" spans="1:3" x14ac:dyDescent="0.25">
      <c r="A198" s="9" t="s">
        <v>149</v>
      </c>
      <c r="B198" s="12">
        <v>7472.0173995799114</v>
      </c>
      <c r="C198">
        <f>SAFADModel_final_000022[[#This Row],[Whole Building:Facility Total Electric Demand Power '[W'](Hourly) ]]/1000</f>
        <v>7.4720173995799115</v>
      </c>
    </row>
    <row r="199" spans="1:3" x14ac:dyDescent="0.25">
      <c r="A199" s="9" t="s">
        <v>150</v>
      </c>
      <c r="B199" s="12">
        <v>7475.0838638962132</v>
      </c>
      <c r="C199">
        <f>SAFADModel_final_000022[[#This Row],[Whole Building:Facility Total Electric Demand Power '[W'](Hourly) ]]/1000</f>
        <v>7.4750838638962129</v>
      </c>
    </row>
    <row r="200" spans="1:3" x14ac:dyDescent="0.25">
      <c r="A200" s="9" t="s">
        <v>151</v>
      </c>
      <c r="B200" s="12">
        <v>7499.8183656730143</v>
      </c>
      <c r="C200">
        <f>SAFADModel_final_000022[[#This Row],[Whole Building:Facility Total Electric Demand Power '[W'](Hourly) ]]/1000</f>
        <v>7.499818365673014</v>
      </c>
    </row>
    <row r="201" spans="1:3" x14ac:dyDescent="0.25">
      <c r="A201" s="9" t="s">
        <v>152</v>
      </c>
      <c r="B201" s="12">
        <v>7538.9417772381939</v>
      </c>
      <c r="C201">
        <f>SAFADModel_final_000022[[#This Row],[Whole Building:Facility Total Electric Demand Power '[W'](Hourly) ]]/1000</f>
        <v>7.5389417772381941</v>
      </c>
    </row>
    <row r="202" spans="1:3" x14ac:dyDescent="0.25">
      <c r="A202" s="9" t="s">
        <v>153</v>
      </c>
      <c r="B202" s="12">
        <v>7568.9738305991314</v>
      </c>
      <c r="C202">
        <f>SAFADModel_final_000022[[#This Row],[Whole Building:Facility Total Electric Demand Power '[W'](Hourly) ]]/1000</f>
        <v>7.5689738305991314</v>
      </c>
    </row>
    <row r="203" spans="1:3" x14ac:dyDescent="0.25">
      <c r="A203" s="9" t="s">
        <v>154</v>
      </c>
      <c r="B203" s="12">
        <v>7642.4633657152699</v>
      </c>
      <c r="C203">
        <f>SAFADModel_final_000022[[#This Row],[Whole Building:Facility Total Electric Demand Power '[W'](Hourly) ]]/1000</f>
        <v>7.6424633657152699</v>
      </c>
    </row>
    <row r="204" spans="1:3" x14ac:dyDescent="0.25">
      <c r="A204" s="9" t="s">
        <v>155</v>
      </c>
      <c r="B204" s="12">
        <v>7702.3681394455425</v>
      </c>
      <c r="C204">
        <f>SAFADModel_final_000022[[#This Row],[Whole Building:Facility Total Electric Demand Power '[W'](Hourly) ]]/1000</f>
        <v>7.7023681394455421</v>
      </c>
    </row>
    <row r="205" spans="1:3" x14ac:dyDescent="0.25">
      <c r="A205" s="9" t="s">
        <v>156</v>
      </c>
      <c r="B205" s="12">
        <v>7721.0273298323955</v>
      </c>
      <c r="C205">
        <f>SAFADModel_final_000022[[#This Row],[Whole Building:Facility Total Electric Demand Power '[W'](Hourly) ]]/1000</f>
        <v>7.7210273298323955</v>
      </c>
    </row>
    <row r="206" spans="1:3" x14ac:dyDescent="0.25">
      <c r="A206" s="9" t="s">
        <v>157</v>
      </c>
      <c r="B206" s="12">
        <v>7723.851553077031</v>
      </c>
      <c r="C206">
        <f>SAFADModel_final_000022[[#This Row],[Whole Building:Facility Total Electric Demand Power '[W'](Hourly) ]]/1000</f>
        <v>7.7238515530770311</v>
      </c>
    </row>
    <row r="207" spans="1:3" x14ac:dyDescent="0.25">
      <c r="A207" s="9" t="s">
        <v>158</v>
      </c>
      <c r="B207" s="12">
        <v>7715.3058204465679</v>
      </c>
      <c r="C207">
        <f>SAFADModel_final_000022[[#This Row],[Whole Building:Facility Total Electric Demand Power '[W'](Hourly) ]]/1000</f>
        <v>7.7153058204465674</v>
      </c>
    </row>
    <row r="208" spans="1:3" x14ac:dyDescent="0.25">
      <c r="A208" s="9" t="s">
        <v>159</v>
      </c>
      <c r="B208" s="12">
        <v>7705.4242016233848</v>
      </c>
      <c r="C208">
        <f>SAFADModel_final_000022[[#This Row],[Whole Building:Facility Total Electric Demand Power '[W'](Hourly) ]]/1000</f>
        <v>7.7054242016233845</v>
      </c>
    </row>
    <row r="209" spans="1:3" x14ac:dyDescent="0.25">
      <c r="A209" s="9" t="s">
        <v>160</v>
      </c>
      <c r="B209" s="12">
        <v>7692.9194251171748</v>
      </c>
      <c r="C209">
        <f>SAFADModel_final_000022[[#This Row],[Whole Building:Facility Total Electric Demand Power '[W'](Hourly) ]]/1000</f>
        <v>7.6929194251171751</v>
      </c>
    </row>
    <row r="210" spans="1:3" x14ac:dyDescent="0.25">
      <c r="A210" s="9" t="s">
        <v>161</v>
      </c>
      <c r="B210" s="12">
        <v>7675.6616763759002</v>
      </c>
      <c r="C210">
        <f>SAFADModel_final_000022[[#This Row],[Whole Building:Facility Total Electric Demand Power '[W'](Hourly) ]]/1000</f>
        <v>7.6756616763759</v>
      </c>
    </row>
    <row r="211" spans="1:3" x14ac:dyDescent="0.25">
      <c r="A211" s="9" t="s">
        <v>162</v>
      </c>
      <c r="B211" s="12">
        <v>7656.4750086772392</v>
      </c>
      <c r="C211">
        <f>SAFADModel_final_000022[[#This Row],[Whole Building:Facility Total Electric Demand Power '[W'](Hourly) ]]/1000</f>
        <v>7.6564750086772388</v>
      </c>
    </row>
    <row r="212" spans="1:3" x14ac:dyDescent="0.25">
      <c r="A212" s="9" t="s">
        <v>163</v>
      </c>
      <c r="B212" s="12">
        <v>7630.4839424210249</v>
      </c>
      <c r="C212">
        <f>SAFADModel_final_000022[[#This Row],[Whole Building:Facility Total Electric Demand Power '[W'](Hourly) ]]/1000</f>
        <v>7.6304839424210247</v>
      </c>
    </row>
    <row r="213" spans="1:3" x14ac:dyDescent="0.25">
      <c r="A213" s="9" t="s">
        <v>164</v>
      </c>
      <c r="B213" s="12">
        <v>7602.9233268827375</v>
      </c>
      <c r="C213">
        <f>SAFADModel_final_000022[[#This Row],[Whole Building:Facility Total Electric Demand Power '[W'](Hourly) ]]/1000</f>
        <v>7.6029233268827374</v>
      </c>
    </row>
    <row r="214" spans="1:3" x14ac:dyDescent="0.25">
      <c r="A214" s="9" t="s">
        <v>165</v>
      </c>
      <c r="B214" s="12">
        <v>7581.1927260444236</v>
      </c>
      <c r="C214">
        <f>SAFADModel_final_000022[[#This Row],[Whole Building:Facility Total Electric Demand Power '[W'](Hourly) ]]/1000</f>
        <v>7.5811927260444234</v>
      </c>
    </row>
    <row r="215" spans="1:3" x14ac:dyDescent="0.25">
      <c r="A215" s="9" t="s">
        <v>166</v>
      </c>
      <c r="B215" s="12">
        <v>7558.326748084487</v>
      </c>
      <c r="C215">
        <f>SAFADModel_final_000022[[#This Row],[Whole Building:Facility Total Electric Demand Power '[W'](Hourly) ]]/1000</f>
        <v>7.5583267480844869</v>
      </c>
    </row>
    <row r="216" spans="1:3" x14ac:dyDescent="0.25">
      <c r="A216" s="9" t="s">
        <v>167</v>
      </c>
      <c r="B216" s="12">
        <v>7538.1061980158292</v>
      </c>
      <c r="C216">
        <f>SAFADModel_final_000022[[#This Row],[Whole Building:Facility Total Electric Demand Power '[W'](Hourly) ]]/1000</f>
        <v>7.5381061980158295</v>
      </c>
    </row>
    <row r="217" spans="1:3" x14ac:dyDescent="0.25">
      <c r="A217" s="9" t="s">
        <v>168</v>
      </c>
      <c r="B217" s="12">
        <v>7519.5965184739916</v>
      </c>
      <c r="C217">
        <f>SAFADModel_final_000022[[#This Row],[Whole Building:Facility Total Electric Demand Power '[W'](Hourly) ]]/1000</f>
        <v>7.5195965184739917</v>
      </c>
    </row>
    <row r="218" spans="1:3" x14ac:dyDescent="0.25">
      <c r="A218" s="9" t="s">
        <v>169</v>
      </c>
      <c r="B218" s="12">
        <v>7505.7984688701026</v>
      </c>
      <c r="C218">
        <f>SAFADModel_final_000022[[#This Row],[Whole Building:Facility Total Electric Demand Power '[W'](Hourly) ]]/1000</f>
        <v>7.5057984688701023</v>
      </c>
    </row>
    <row r="219" spans="1:3" x14ac:dyDescent="0.25">
      <c r="A219" s="9" t="s">
        <v>170</v>
      </c>
      <c r="B219" s="12">
        <v>7494.4802611940495</v>
      </c>
      <c r="C219">
        <f>SAFADModel_final_000022[[#This Row],[Whole Building:Facility Total Electric Demand Power '[W'](Hourly) ]]/1000</f>
        <v>7.4944802611940498</v>
      </c>
    </row>
    <row r="220" spans="1:3" x14ac:dyDescent="0.25">
      <c r="A220" s="9" t="s">
        <v>171</v>
      </c>
      <c r="B220" s="12">
        <v>7483.9964597505232</v>
      </c>
      <c r="C220">
        <f>SAFADModel_final_000022[[#This Row],[Whole Building:Facility Total Electric Demand Power '[W'](Hourly) ]]/1000</f>
        <v>7.4839964597505233</v>
      </c>
    </row>
    <row r="221" spans="1:3" x14ac:dyDescent="0.25">
      <c r="A221" s="9" t="s">
        <v>172</v>
      </c>
      <c r="B221" s="12">
        <v>7475.5422134518931</v>
      </c>
      <c r="C221">
        <f>SAFADModel_final_000022[[#This Row],[Whole Building:Facility Total Electric Demand Power '[W'](Hourly) ]]/1000</f>
        <v>7.4755422134518934</v>
      </c>
    </row>
    <row r="222" spans="1:3" x14ac:dyDescent="0.25">
      <c r="A222" s="9" t="s">
        <v>173</v>
      </c>
      <c r="B222" s="12">
        <v>7469.1385179936378</v>
      </c>
      <c r="C222">
        <f>SAFADModel_final_000022[[#This Row],[Whole Building:Facility Total Electric Demand Power '[W'](Hourly) ]]/1000</f>
        <v>7.4691385179936383</v>
      </c>
    </row>
    <row r="223" spans="1:3" x14ac:dyDescent="0.25">
      <c r="A223" s="9" t="s">
        <v>174</v>
      </c>
      <c r="B223" s="12">
        <v>7475.5281876806848</v>
      </c>
      <c r="C223">
        <f>SAFADModel_final_000022[[#This Row],[Whole Building:Facility Total Electric Demand Power '[W'](Hourly) ]]/1000</f>
        <v>7.4755281876806849</v>
      </c>
    </row>
    <row r="224" spans="1:3" x14ac:dyDescent="0.25">
      <c r="A224" s="9" t="s">
        <v>175</v>
      </c>
      <c r="B224" s="12">
        <v>7517.6825254473142</v>
      </c>
      <c r="C224">
        <f>SAFADModel_final_000022[[#This Row],[Whole Building:Facility Total Electric Demand Power '[W'](Hourly) ]]/1000</f>
        <v>7.5176825254473139</v>
      </c>
    </row>
    <row r="225" spans="1:3" x14ac:dyDescent="0.25">
      <c r="A225" s="9" t="s">
        <v>176</v>
      </c>
      <c r="B225" s="12">
        <v>22002.048545094876</v>
      </c>
      <c r="C225">
        <f>SAFADModel_final_000022[[#This Row],[Whole Building:Facility Total Electric Demand Power '[W'](Hourly) ]]/1000</f>
        <v>22.002048545094876</v>
      </c>
    </row>
    <row r="226" spans="1:3" x14ac:dyDescent="0.25">
      <c r="A226" s="9" t="s">
        <v>177</v>
      </c>
      <c r="B226" s="12">
        <v>92632.958107989325</v>
      </c>
      <c r="C226">
        <f>SAFADModel_final_000022[[#This Row],[Whole Building:Facility Total Electric Demand Power '[W'](Hourly) ]]/1000</f>
        <v>92.632958107989325</v>
      </c>
    </row>
    <row r="227" spans="1:3" x14ac:dyDescent="0.25">
      <c r="A227" s="9" t="s">
        <v>178</v>
      </c>
      <c r="B227" s="12">
        <v>123060.24580203583</v>
      </c>
      <c r="C227">
        <f>SAFADModel_final_000022[[#This Row],[Whole Building:Facility Total Electric Demand Power '[W'](Hourly) ]]/1000</f>
        <v>123.06024580203584</v>
      </c>
    </row>
    <row r="228" spans="1:3" x14ac:dyDescent="0.25">
      <c r="A228" s="9" t="s">
        <v>179</v>
      </c>
      <c r="B228" s="12">
        <v>143399.77589834179</v>
      </c>
      <c r="C228">
        <f>SAFADModel_final_000022[[#This Row],[Whole Building:Facility Total Electric Demand Power '[W'](Hourly) ]]/1000</f>
        <v>143.3997758983418</v>
      </c>
    </row>
    <row r="229" spans="1:3" x14ac:dyDescent="0.25">
      <c r="A229" s="9" t="s">
        <v>180</v>
      </c>
      <c r="B229" s="12">
        <v>165487.25089287339</v>
      </c>
      <c r="C229">
        <f>SAFADModel_final_000022[[#This Row],[Whole Building:Facility Total Electric Demand Power '[W'](Hourly) ]]/1000</f>
        <v>165.48725089287339</v>
      </c>
    </row>
    <row r="230" spans="1:3" x14ac:dyDescent="0.25">
      <c r="A230" s="9" t="s">
        <v>181</v>
      </c>
      <c r="B230" s="12">
        <v>163269.2906226771</v>
      </c>
      <c r="C230">
        <f>SAFADModel_final_000022[[#This Row],[Whole Building:Facility Total Electric Demand Power '[W'](Hourly) ]]/1000</f>
        <v>163.26929062267709</v>
      </c>
    </row>
    <row r="231" spans="1:3" x14ac:dyDescent="0.25">
      <c r="A231" s="9" t="s">
        <v>182</v>
      </c>
      <c r="B231" s="12">
        <v>156811.38025090159</v>
      </c>
      <c r="C231">
        <f>SAFADModel_final_000022[[#This Row],[Whole Building:Facility Total Electric Demand Power '[W'](Hourly) ]]/1000</f>
        <v>156.81138025090161</v>
      </c>
    </row>
    <row r="232" spans="1:3" x14ac:dyDescent="0.25">
      <c r="A232" s="9" t="s">
        <v>183</v>
      </c>
      <c r="B232" s="12">
        <v>163008.19300556311</v>
      </c>
      <c r="C232">
        <f>SAFADModel_final_000022[[#This Row],[Whole Building:Facility Total Electric Demand Power '[W'](Hourly) ]]/1000</f>
        <v>163.0081930055631</v>
      </c>
    </row>
    <row r="233" spans="1:3" x14ac:dyDescent="0.25">
      <c r="A233" s="9" t="s">
        <v>184</v>
      </c>
      <c r="B233" s="12">
        <v>142210.09927924813</v>
      </c>
      <c r="C233">
        <f>SAFADModel_final_000022[[#This Row],[Whole Building:Facility Total Electric Demand Power '[W'](Hourly) ]]/1000</f>
        <v>142.21009927924814</v>
      </c>
    </row>
    <row r="234" spans="1:3" x14ac:dyDescent="0.25">
      <c r="A234" s="9" t="s">
        <v>185</v>
      </c>
      <c r="B234" s="12">
        <v>86255.990589052642</v>
      </c>
      <c r="C234">
        <f>SAFADModel_final_000022[[#This Row],[Whole Building:Facility Total Electric Demand Power '[W'](Hourly) ]]/1000</f>
        <v>86.255990589052644</v>
      </c>
    </row>
    <row r="235" spans="1:3" x14ac:dyDescent="0.25">
      <c r="A235" s="9" t="s">
        <v>186</v>
      </c>
      <c r="B235" s="12">
        <v>45117.167269578749</v>
      </c>
      <c r="C235">
        <f>SAFADModel_final_000022[[#This Row],[Whole Building:Facility Total Electric Demand Power '[W'](Hourly) ]]/1000</f>
        <v>45.117167269578751</v>
      </c>
    </row>
    <row r="236" spans="1:3" x14ac:dyDescent="0.25">
      <c r="A236" s="9" t="s">
        <v>187</v>
      </c>
      <c r="B236" s="12">
        <v>20204.005180514145</v>
      </c>
      <c r="C236">
        <f>SAFADModel_final_000022[[#This Row],[Whole Building:Facility Total Electric Demand Power '[W'](Hourly) ]]/1000</f>
        <v>20.204005180514145</v>
      </c>
    </row>
    <row r="237" spans="1:3" x14ac:dyDescent="0.25">
      <c r="A237" s="9" t="s">
        <v>188</v>
      </c>
      <c r="B237" s="12">
        <v>8366.9330698776466</v>
      </c>
      <c r="C237">
        <f>SAFADModel_final_000022[[#This Row],[Whole Building:Facility Total Electric Demand Power '[W'](Hourly) ]]/1000</f>
        <v>8.3669330698776463</v>
      </c>
    </row>
    <row r="238" spans="1:3" x14ac:dyDescent="0.25">
      <c r="A238" s="9" t="s">
        <v>189</v>
      </c>
      <c r="B238" s="12">
        <v>7935.5719615714479</v>
      </c>
      <c r="C238">
        <f>SAFADModel_final_000022[[#This Row],[Whole Building:Facility Total Electric Demand Power '[W'](Hourly) ]]/1000</f>
        <v>7.9355719615714477</v>
      </c>
    </row>
    <row r="239" spans="1:3" x14ac:dyDescent="0.25">
      <c r="A239" s="9" t="s">
        <v>190</v>
      </c>
      <c r="B239" s="12">
        <v>7516.8204021981046</v>
      </c>
      <c r="C239">
        <f>SAFADModel_final_000022[[#This Row],[Whole Building:Facility Total Electric Demand Power '[W'](Hourly) ]]/1000</f>
        <v>7.5168204021981042</v>
      </c>
    </row>
    <row r="240" spans="1:3" x14ac:dyDescent="0.25">
      <c r="A240" s="9" t="s">
        <v>191</v>
      </c>
      <c r="B240" s="12">
        <v>7514.6547065819686</v>
      </c>
      <c r="C240">
        <f>SAFADModel_final_000022[[#This Row],[Whole Building:Facility Total Electric Demand Power '[W'](Hourly) ]]/1000</f>
        <v>7.5146547065819682</v>
      </c>
    </row>
    <row r="241" spans="1:3" x14ac:dyDescent="0.25">
      <c r="A241" s="9" t="s">
        <v>192</v>
      </c>
      <c r="B241" s="12">
        <v>7509.1215979887784</v>
      </c>
      <c r="C241">
        <f>SAFADModel_final_000022[[#This Row],[Whole Building:Facility Total Electric Demand Power '[W'](Hourly) ]]/1000</f>
        <v>7.509121597988778</v>
      </c>
    </row>
    <row r="242" spans="1:3" x14ac:dyDescent="0.25">
      <c r="A242" s="9" t="s">
        <v>193</v>
      </c>
      <c r="B242" s="12">
        <v>7501.0624512702716</v>
      </c>
      <c r="C242">
        <f>SAFADModel_final_000022[[#This Row],[Whole Building:Facility Total Electric Demand Power '[W'](Hourly) ]]/1000</f>
        <v>7.5010624512702719</v>
      </c>
    </row>
    <row r="243" spans="1:3" x14ac:dyDescent="0.25">
      <c r="A243" s="9" t="s">
        <v>194</v>
      </c>
      <c r="B243" s="12">
        <v>7498.2280395176485</v>
      </c>
      <c r="C243">
        <f>SAFADModel_final_000022[[#This Row],[Whole Building:Facility Total Electric Demand Power '[W'](Hourly) ]]/1000</f>
        <v>7.4982280395176488</v>
      </c>
    </row>
    <row r="244" spans="1:3" x14ac:dyDescent="0.25">
      <c r="A244" s="9" t="s">
        <v>195</v>
      </c>
      <c r="B244" s="12">
        <v>7480.9762240784194</v>
      </c>
      <c r="C244">
        <f>SAFADModel_final_000022[[#This Row],[Whole Building:Facility Total Electric Demand Power '[W'](Hourly) ]]/1000</f>
        <v>7.480976224078419</v>
      </c>
    </row>
    <row r="245" spans="1:3" x14ac:dyDescent="0.25">
      <c r="A245" s="9" t="s">
        <v>196</v>
      </c>
      <c r="B245" s="12">
        <v>7442.0778643766489</v>
      </c>
      <c r="C245">
        <f>SAFADModel_final_000022[[#This Row],[Whole Building:Facility Total Electric Demand Power '[W'](Hourly) ]]/1000</f>
        <v>7.4420778643766488</v>
      </c>
    </row>
    <row r="246" spans="1:3" x14ac:dyDescent="0.25">
      <c r="A246" s="9" t="s">
        <v>197</v>
      </c>
      <c r="B246" s="12">
        <v>7397.3539545708336</v>
      </c>
      <c r="C246">
        <f>SAFADModel_final_000022[[#This Row],[Whole Building:Facility Total Electric Demand Power '[W'](Hourly) ]]/1000</f>
        <v>7.3973539545708338</v>
      </c>
    </row>
    <row r="247" spans="1:3" x14ac:dyDescent="0.25">
      <c r="A247" s="9" t="s">
        <v>198</v>
      </c>
      <c r="B247" s="12">
        <v>7383.8834493578152</v>
      </c>
      <c r="C247">
        <f>SAFADModel_final_000022[[#This Row],[Whole Building:Facility Total Electric Demand Power '[W'](Hourly) ]]/1000</f>
        <v>7.3838834493578149</v>
      </c>
    </row>
    <row r="248" spans="1:3" x14ac:dyDescent="0.25">
      <c r="A248" s="9" t="s">
        <v>199</v>
      </c>
      <c r="B248" s="12">
        <v>7431.8805324741616</v>
      </c>
      <c r="C248">
        <f>SAFADModel_final_000022[[#This Row],[Whole Building:Facility Total Electric Demand Power '[W'](Hourly) ]]/1000</f>
        <v>7.4318805324741612</v>
      </c>
    </row>
    <row r="249" spans="1:3" x14ac:dyDescent="0.25">
      <c r="A249" s="9" t="s">
        <v>200</v>
      </c>
      <c r="B249" s="12">
        <v>20259.397563806997</v>
      </c>
      <c r="C249">
        <f>SAFADModel_final_000022[[#This Row],[Whole Building:Facility Total Electric Demand Power '[W'](Hourly) ]]/1000</f>
        <v>20.259397563806996</v>
      </c>
    </row>
    <row r="250" spans="1:3" x14ac:dyDescent="0.25">
      <c r="A250" s="9" t="s">
        <v>201</v>
      </c>
      <c r="B250" s="12">
        <v>103417.20245327153</v>
      </c>
      <c r="C250">
        <f>SAFADModel_final_000022[[#This Row],[Whole Building:Facility Total Electric Demand Power '[W'](Hourly) ]]/1000</f>
        <v>103.41720245327153</v>
      </c>
    </row>
    <row r="251" spans="1:3" x14ac:dyDescent="0.25">
      <c r="A251" s="9" t="s">
        <v>202</v>
      </c>
      <c r="B251" s="12">
        <v>136781.28203174649</v>
      </c>
      <c r="C251">
        <f>SAFADModel_final_000022[[#This Row],[Whole Building:Facility Total Electric Demand Power '[W'](Hourly) ]]/1000</f>
        <v>136.78128203174649</v>
      </c>
    </row>
    <row r="252" spans="1:3" x14ac:dyDescent="0.25">
      <c r="A252" s="9" t="s">
        <v>203</v>
      </c>
      <c r="B252" s="12">
        <v>148940.96808907916</v>
      </c>
      <c r="C252">
        <f>SAFADModel_final_000022[[#This Row],[Whole Building:Facility Total Electric Demand Power '[W'](Hourly) ]]/1000</f>
        <v>148.94096808907918</v>
      </c>
    </row>
    <row r="253" spans="1:3" x14ac:dyDescent="0.25">
      <c r="A253" s="9" t="s">
        <v>204</v>
      </c>
      <c r="B253" s="12">
        <v>148836.23768651669</v>
      </c>
      <c r="C253">
        <f>SAFADModel_final_000022[[#This Row],[Whole Building:Facility Total Electric Demand Power '[W'](Hourly) ]]/1000</f>
        <v>148.83623768651668</v>
      </c>
    </row>
    <row r="254" spans="1:3" x14ac:dyDescent="0.25">
      <c r="A254" s="9" t="s">
        <v>205</v>
      </c>
      <c r="B254" s="12">
        <v>150289.25750808709</v>
      </c>
      <c r="C254">
        <f>SAFADModel_final_000022[[#This Row],[Whole Building:Facility Total Electric Demand Power '[W'](Hourly) ]]/1000</f>
        <v>150.28925750808708</v>
      </c>
    </row>
    <row r="255" spans="1:3" x14ac:dyDescent="0.25">
      <c r="A255" s="9" t="s">
        <v>206</v>
      </c>
      <c r="B255" s="12">
        <v>162183.84720309117</v>
      </c>
      <c r="C255">
        <f>SAFADModel_final_000022[[#This Row],[Whole Building:Facility Total Electric Demand Power '[W'](Hourly) ]]/1000</f>
        <v>162.18384720309118</v>
      </c>
    </row>
    <row r="256" spans="1:3" x14ac:dyDescent="0.25">
      <c r="A256" s="9" t="s">
        <v>207</v>
      </c>
      <c r="B256" s="12">
        <v>167612.19298365526</v>
      </c>
      <c r="C256">
        <f>SAFADModel_final_000022[[#This Row],[Whole Building:Facility Total Electric Demand Power '[W'](Hourly) ]]/1000</f>
        <v>167.61219298365526</v>
      </c>
    </row>
    <row r="257" spans="1:3" x14ac:dyDescent="0.25">
      <c r="A257" s="9" t="s">
        <v>208</v>
      </c>
      <c r="B257" s="12">
        <v>169648.50966689762</v>
      </c>
      <c r="C257">
        <f>SAFADModel_final_000022[[#This Row],[Whole Building:Facility Total Electric Demand Power '[W'](Hourly) ]]/1000</f>
        <v>169.64850966689761</v>
      </c>
    </row>
    <row r="258" spans="1:3" x14ac:dyDescent="0.25">
      <c r="A258" s="9" t="s">
        <v>209</v>
      </c>
      <c r="B258" s="12">
        <v>157203.06861043515</v>
      </c>
      <c r="C258">
        <f>SAFADModel_final_000022[[#This Row],[Whole Building:Facility Total Electric Demand Power '[W'](Hourly) ]]/1000</f>
        <v>157.20306861043514</v>
      </c>
    </row>
    <row r="259" spans="1:3" x14ac:dyDescent="0.25">
      <c r="A259" s="9" t="s">
        <v>210</v>
      </c>
      <c r="B259" s="12">
        <v>78623.118304402713</v>
      </c>
      <c r="C259">
        <f>SAFADModel_final_000022[[#This Row],[Whole Building:Facility Total Electric Demand Power '[W'](Hourly) ]]/1000</f>
        <v>78.623118304402709</v>
      </c>
    </row>
    <row r="260" spans="1:3" x14ac:dyDescent="0.25">
      <c r="A260" s="9" t="s">
        <v>211</v>
      </c>
      <c r="B260" s="12">
        <v>57748.898124329869</v>
      </c>
      <c r="C260">
        <f>SAFADModel_final_000022[[#This Row],[Whole Building:Facility Total Electric Demand Power '[W'](Hourly) ]]/1000</f>
        <v>57.74889812432987</v>
      </c>
    </row>
    <row r="261" spans="1:3" x14ac:dyDescent="0.25">
      <c r="A261" s="9" t="s">
        <v>212</v>
      </c>
      <c r="B261" s="12">
        <v>42302.900511369582</v>
      </c>
      <c r="C261">
        <f>SAFADModel_final_000022[[#This Row],[Whole Building:Facility Total Electric Demand Power '[W'](Hourly) ]]/1000</f>
        <v>42.302900511369579</v>
      </c>
    </row>
    <row r="262" spans="1:3" x14ac:dyDescent="0.25">
      <c r="A262" s="9" t="s">
        <v>213</v>
      </c>
      <c r="B262" s="12">
        <v>7580.5359348844031</v>
      </c>
      <c r="C262">
        <f>SAFADModel_final_000022[[#This Row],[Whole Building:Facility Total Electric Demand Power '[W'](Hourly) ]]/1000</f>
        <v>7.580535934884403</v>
      </c>
    </row>
    <row r="263" spans="1:3" x14ac:dyDescent="0.25">
      <c r="A263" s="9" t="s">
        <v>214</v>
      </c>
      <c r="B263" s="12">
        <v>7547.9317132626347</v>
      </c>
      <c r="C263">
        <f>SAFADModel_final_000022[[#This Row],[Whole Building:Facility Total Electric Demand Power '[W'](Hourly) ]]/1000</f>
        <v>7.5479317132626349</v>
      </c>
    </row>
    <row r="264" spans="1:3" x14ac:dyDescent="0.25">
      <c r="A264" s="9" t="s">
        <v>215</v>
      </c>
      <c r="B264" s="12">
        <v>7506.7691179536569</v>
      </c>
      <c r="C264">
        <f>SAFADModel_final_000022[[#This Row],[Whole Building:Facility Total Electric Demand Power '[W'](Hourly) ]]/1000</f>
        <v>7.5067691179536569</v>
      </c>
    </row>
    <row r="265" spans="1:3" x14ac:dyDescent="0.25">
      <c r="A265" s="9" t="s">
        <v>216</v>
      </c>
      <c r="B265" s="12">
        <v>7467.259978236968</v>
      </c>
      <c r="C265">
        <f>SAFADModel_final_000022[[#This Row],[Whole Building:Facility Total Electric Demand Power '[W'](Hourly) ]]/1000</f>
        <v>7.4672599782369682</v>
      </c>
    </row>
    <row r="266" spans="1:3" x14ac:dyDescent="0.25">
      <c r="A266" s="9" t="s">
        <v>217</v>
      </c>
      <c r="B266" s="12">
        <v>7430.5612667035057</v>
      </c>
      <c r="C266">
        <f>SAFADModel_final_000022[[#This Row],[Whole Building:Facility Total Electric Demand Power '[W'](Hourly) ]]/1000</f>
        <v>7.4305612667035055</v>
      </c>
    </row>
    <row r="267" spans="1:3" x14ac:dyDescent="0.25">
      <c r="A267" s="9" t="s">
        <v>218</v>
      </c>
      <c r="B267" s="12">
        <v>7387.7236308913662</v>
      </c>
      <c r="C267">
        <f>SAFADModel_final_000022[[#This Row],[Whole Building:Facility Total Electric Demand Power '[W'](Hourly) ]]/1000</f>
        <v>7.3877236308913661</v>
      </c>
    </row>
    <row r="268" spans="1:3" x14ac:dyDescent="0.25">
      <c r="A268" s="9" t="s">
        <v>219</v>
      </c>
      <c r="B268" s="12">
        <v>7352.9976892779741</v>
      </c>
      <c r="C268">
        <f>SAFADModel_final_000022[[#This Row],[Whole Building:Facility Total Electric Demand Power '[W'](Hourly) ]]/1000</f>
        <v>7.3529976892779745</v>
      </c>
    </row>
    <row r="269" spans="1:3" x14ac:dyDescent="0.25">
      <c r="A269" s="9" t="s">
        <v>220</v>
      </c>
      <c r="B269" s="12">
        <v>7340.4130508815861</v>
      </c>
      <c r="C269">
        <f>SAFADModel_final_000022[[#This Row],[Whole Building:Facility Total Electric Demand Power '[W'](Hourly) ]]/1000</f>
        <v>7.3404130508815859</v>
      </c>
    </row>
    <row r="270" spans="1:3" x14ac:dyDescent="0.25">
      <c r="A270" s="9" t="s">
        <v>221</v>
      </c>
      <c r="B270" s="12">
        <v>7333.2383765597042</v>
      </c>
      <c r="C270">
        <f>SAFADModel_final_000022[[#This Row],[Whole Building:Facility Total Electric Demand Power '[W'](Hourly) ]]/1000</f>
        <v>7.333238376559704</v>
      </c>
    </row>
    <row r="271" spans="1:3" x14ac:dyDescent="0.25">
      <c r="A271" s="9" t="s">
        <v>222</v>
      </c>
      <c r="B271" s="12">
        <v>7364.9943454006861</v>
      </c>
      <c r="C271">
        <f>SAFADModel_final_000022[[#This Row],[Whole Building:Facility Total Electric Demand Power '[W'](Hourly) ]]/1000</f>
        <v>7.3649943454006861</v>
      </c>
    </row>
    <row r="272" spans="1:3" x14ac:dyDescent="0.25">
      <c r="A272" s="9" t="s">
        <v>223</v>
      </c>
      <c r="B272" s="12">
        <v>7472.0938431075692</v>
      </c>
      <c r="C272">
        <f>SAFADModel_final_000022[[#This Row],[Whole Building:Facility Total Electric Demand Power '[W'](Hourly) ]]/1000</f>
        <v>7.4720938431075696</v>
      </c>
    </row>
    <row r="273" spans="1:3" x14ac:dyDescent="0.25">
      <c r="A273" s="9" t="s">
        <v>224</v>
      </c>
      <c r="B273" s="12">
        <v>25392.041791566939</v>
      </c>
      <c r="C273">
        <f>SAFADModel_final_000022[[#This Row],[Whole Building:Facility Total Electric Demand Power '[W'](Hourly) ]]/1000</f>
        <v>25.392041791566939</v>
      </c>
    </row>
    <row r="274" spans="1:3" x14ac:dyDescent="0.25">
      <c r="A274" s="9" t="s">
        <v>225</v>
      </c>
      <c r="B274" s="12">
        <v>92810.020825830565</v>
      </c>
      <c r="C274">
        <f>SAFADModel_final_000022[[#This Row],[Whole Building:Facility Total Electric Demand Power '[W'](Hourly) ]]/1000</f>
        <v>92.810020825830563</v>
      </c>
    </row>
    <row r="275" spans="1:3" x14ac:dyDescent="0.25">
      <c r="A275" s="9" t="s">
        <v>226</v>
      </c>
      <c r="B275" s="12">
        <v>139274.76189887963</v>
      </c>
      <c r="C275">
        <f>SAFADModel_final_000022[[#This Row],[Whole Building:Facility Total Electric Demand Power '[W'](Hourly) ]]/1000</f>
        <v>139.27476189887963</v>
      </c>
    </row>
    <row r="276" spans="1:3" x14ac:dyDescent="0.25">
      <c r="A276" s="9" t="s">
        <v>227</v>
      </c>
      <c r="B276" s="12">
        <v>141312.41974759454</v>
      </c>
      <c r="C276">
        <f>SAFADModel_final_000022[[#This Row],[Whole Building:Facility Total Electric Demand Power '[W'](Hourly) ]]/1000</f>
        <v>141.31241974759453</v>
      </c>
    </row>
    <row r="277" spans="1:3" x14ac:dyDescent="0.25">
      <c r="A277" s="9" t="s">
        <v>228</v>
      </c>
      <c r="B277" s="12">
        <v>143739.42139965843</v>
      </c>
      <c r="C277">
        <f>SAFADModel_final_000022[[#This Row],[Whole Building:Facility Total Electric Demand Power '[W'](Hourly) ]]/1000</f>
        <v>143.73942139965843</v>
      </c>
    </row>
    <row r="278" spans="1:3" x14ac:dyDescent="0.25">
      <c r="A278" s="9" t="s">
        <v>229</v>
      </c>
      <c r="B278" s="12">
        <v>149293.45893344111</v>
      </c>
      <c r="C278">
        <f>SAFADModel_final_000022[[#This Row],[Whole Building:Facility Total Electric Demand Power '[W'](Hourly) ]]/1000</f>
        <v>149.29345893344112</v>
      </c>
    </row>
    <row r="279" spans="1:3" x14ac:dyDescent="0.25">
      <c r="A279" s="9" t="s">
        <v>230</v>
      </c>
      <c r="B279" s="12">
        <v>155919.54139299926</v>
      </c>
      <c r="C279">
        <f>SAFADModel_final_000022[[#This Row],[Whole Building:Facility Total Electric Demand Power '[W'](Hourly) ]]/1000</f>
        <v>155.91954139299926</v>
      </c>
    </row>
    <row r="280" spans="1:3" x14ac:dyDescent="0.25">
      <c r="A280" s="9" t="s">
        <v>231</v>
      </c>
      <c r="B280" s="12">
        <v>149209.8647407612</v>
      </c>
      <c r="C280">
        <f>SAFADModel_final_000022[[#This Row],[Whole Building:Facility Total Electric Demand Power '[W'](Hourly) ]]/1000</f>
        <v>149.20986474076119</v>
      </c>
    </row>
    <row r="281" spans="1:3" x14ac:dyDescent="0.25">
      <c r="A281" s="9" t="s">
        <v>232</v>
      </c>
      <c r="B281" s="12">
        <v>134312.55392860752</v>
      </c>
      <c r="C281">
        <f>SAFADModel_final_000022[[#This Row],[Whole Building:Facility Total Electric Demand Power '[W'](Hourly) ]]/1000</f>
        <v>134.31255392860751</v>
      </c>
    </row>
    <row r="282" spans="1:3" x14ac:dyDescent="0.25">
      <c r="A282" s="9" t="s">
        <v>233</v>
      </c>
      <c r="B282" s="12">
        <v>120635.61180405237</v>
      </c>
      <c r="C282">
        <f>SAFADModel_final_000022[[#This Row],[Whole Building:Facility Total Electric Demand Power '[W'](Hourly) ]]/1000</f>
        <v>120.63561180405237</v>
      </c>
    </row>
    <row r="283" spans="1:3" x14ac:dyDescent="0.25">
      <c r="A283" s="9" t="s">
        <v>234</v>
      </c>
      <c r="B283" s="12">
        <v>49765.046438484344</v>
      </c>
      <c r="C283">
        <f>SAFADModel_final_000022[[#This Row],[Whole Building:Facility Total Electric Demand Power '[W'](Hourly) ]]/1000</f>
        <v>49.76504643848434</v>
      </c>
    </row>
    <row r="284" spans="1:3" x14ac:dyDescent="0.25">
      <c r="A284" s="9" t="s">
        <v>235</v>
      </c>
      <c r="B284" s="12">
        <v>26974.830612024816</v>
      </c>
      <c r="C284">
        <f>SAFADModel_final_000022[[#This Row],[Whole Building:Facility Total Electric Demand Power '[W'](Hourly) ]]/1000</f>
        <v>26.974830612024817</v>
      </c>
    </row>
    <row r="285" spans="1:3" x14ac:dyDescent="0.25">
      <c r="A285" s="9" t="s">
        <v>236</v>
      </c>
      <c r="B285" s="12">
        <v>17290.004925756828</v>
      </c>
      <c r="C285">
        <f>SAFADModel_final_000022[[#This Row],[Whole Building:Facility Total Electric Demand Power '[W'](Hourly) ]]/1000</f>
        <v>17.290004925756829</v>
      </c>
    </row>
    <row r="286" spans="1:3" x14ac:dyDescent="0.25">
      <c r="A286" s="9" t="s">
        <v>237</v>
      </c>
      <c r="B286" s="12">
        <v>12395.595522847556</v>
      </c>
      <c r="C286">
        <f>SAFADModel_final_000022[[#This Row],[Whole Building:Facility Total Electric Demand Power '[W'](Hourly) ]]/1000</f>
        <v>12.395595522847556</v>
      </c>
    </row>
    <row r="287" spans="1:3" x14ac:dyDescent="0.25">
      <c r="A287" s="9" t="s">
        <v>238</v>
      </c>
      <c r="B287" s="12">
        <v>7540.8823999826081</v>
      </c>
      <c r="C287">
        <f>SAFADModel_final_000022[[#This Row],[Whole Building:Facility Total Electric Demand Power '[W'](Hourly) ]]/1000</f>
        <v>7.5408823999826078</v>
      </c>
    </row>
    <row r="288" spans="1:3" x14ac:dyDescent="0.25">
      <c r="A288" s="9" t="s">
        <v>239</v>
      </c>
      <c r="B288" s="12">
        <v>7539.4457928264274</v>
      </c>
      <c r="C288">
        <f>SAFADModel_final_000022[[#This Row],[Whole Building:Facility Total Electric Demand Power '[W'](Hourly) ]]/1000</f>
        <v>7.5394457928264274</v>
      </c>
    </row>
    <row r="289" spans="1:3" x14ac:dyDescent="0.25">
      <c r="A289" s="9" t="s">
        <v>240</v>
      </c>
      <c r="B289" s="12">
        <v>7516.675888941897</v>
      </c>
      <c r="C289">
        <f>SAFADModel_final_000022[[#This Row],[Whole Building:Facility Total Electric Demand Power '[W'](Hourly) ]]/1000</f>
        <v>7.5166758889418972</v>
      </c>
    </row>
    <row r="290" spans="1:3" x14ac:dyDescent="0.25">
      <c r="A290" s="9" t="s">
        <v>581</v>
      </c>
      <c r="B290" s="12">
        <v>7451.6031171834538</v>
      </c>
      <c r="C290">
        <f>SAFADModel_final_000022[[#This Row],[Whole Building:Facility Total Electric Demand Power '[W'](Hourly) ]]/1000</f>
        <v>7.4516031171834536</v>
      </c>
    </row>
    <row r="291" spans="1:3" x14ac:dyDescent="0.25">
      <c r="A291" s="9" t="s">
        <v>582</v>
      </c>
      <c r="B291" s="12">
        <v>7374.070948102436</v>
      </c>
      <c r="C291">
        <f>SAFADModel_final_000022[[#This Row],[Whole Building:Facility Total Electric Demand Power '[W'](Hourly) ]]/1000</f>
        <v>7.3740709481024362</v>
      </c>
    </row>
    <row r="292" spans="1:3" x14ac:dyDescent="0.25">
      <c r="A292" s="9" t="s">
        <v>583</v>
      </c>
      <c r="B292" s="12">
        <v>7321.164489903781</v>
      </c>
      <c r="C292">
        <f>SAFADModel_final_000022[[#This Row],[Whole Building:Facility Total Electric Demand Power '[W'](Hourly) ]]/1000</f>
        <v>7.3211644899037811</v>
      </c>
    </row>
    <row r="293" spans="1:3" x14ac:dyDescent="0.25">
      <c r="A293" s="9" t="s">
        <v>584</v>
      </c>
      <c r="B293" s="12">
        <v>7295.8970707380868</v>
      </c>
      <c r="C293">
        <f>SAFADModel_final_000022[[#This Row],[Whole Building:Facility Total Electric Demand Power '[W'](Hourly) ]]/1000</f>
        <v>7.2958970707380866</v>
      </c>
    </row>
    <row r="294" spans="1:3" x14ac:dyDescent="0.25">
      <c r="A294" s="9" t="s">
        <v>585</v>
      </c>
      <c r="B294" s="12">
        <v>7281.1307030428316</v>
      </c>
      <c r="C294">
        <f>SAFADModel_final_000022[[#This Row],[Whole Building:Facility Total Electric Demand Power '[W'](Hourly) ]]/1000</f>
        <v>7.2811307030428312</v>
      </c>
    </row>
    <row r="295" spans="1:3" x14ac:dyDescent="0.25">
      <c r="A295" s="9" t="s">
        <v>586</v>
      </c>
      <c r="B295" s="12">
        <v>7303.0693027419593</v>
      </c>
      <c r="C295">
        <f>SAFADModel_final_000022[[#This Row],[Whole Building:Facility Total Electric Demand Power '[W'](Hourly) ]]/1000</f>
        <v>7.3030693027419593</v>
      </c>
    </row>
    <row r="296" spans="1:3" x14ac:dyDescent="0.25">
      <c r="A296" s="9" t="s">
        <v>587</v>
      </c>
      <c r="B296" s="12">
        <v>7387.8475043200569</v>
      </c>
      <c r="C296">
        <f>SAFADModel_final_000022[[#This Row],[Whole Building:Facility Total Electric Demand Power '[W'](Hourly) ]]/1000</f>
        <v>7.3878475043200567</v>
      </c>
    </row>
    <row r="297" spans="1:3" x14ac:dyDescent="0.25">
      <c r="A297" s="9" t="s">
        <v>588</v>
      </c>
      <c r="B297" s="12">
        <v>7493.1787915643945</v>
      </c>
      <c r="C297">
        <f>SAFADModel_final_000022[[#This Row],[Whole Building:Facility Total Electric Demand Power '[W'](Hourly) ]]/1000</f>
        <v>7.4931787915643948</v>
      </c>
    </row>
    <row r="298" spans="1:3" x14ac:dyDescent="0.25">
      <c r="A298" s="9" t="s">
        <v>589</v>
      </c>
      <c r="B298" s="12">
        <v>51041.453280033857</v>
      </c>
      <c r="C298">
        <f>SAFADModel_final_000022[[#This Row],[Whole Building:Facility Total Electric Demand Power '[W'](Hourly) ]]/1000</f>
        <v>51.041453280033856</v>
      </c>
    </row>
    <row r="299" spans="1:3" x14ac:dyDescent="0.25">
      <c r="A299" s="9" t="s">
        <v>590</v>
      </c>
      <c r="B299" s="12">
        <v>72755.336470887225</v>
      </c>
      <c r="C299">
        <f>SAFADModel_final_000022[[#This Row],[Whole Building:Facility Total Electric Demand Power '[W'](Hourly) ]]/1000</f>
        <v>72.755336470887229</v>
      </c>
    </row>
    <row r="300" spans="1:3" x14ac:dyDescent="0.25">
      <c r="A300" s="9" t="s">
        <v>591</v>
      </c>
      <c r="B300" s="12">
        <v>83186.390402652396</v>
      </c>
      <c r="C300">
        <f>SAFADModel_final_000022[[#This Row],[Whole Building:Facility Total Electric Demand Power '[W'](Hourly) ]]/1000</f>
        <v>83.186390402652393</v>
      </c>
    </row>
    <row r="301" spans="1:3" x14ac:dyDescent="0.25">
      <c r="A301" s="9" t="s">
        <v>592</v>
      </c>
      <c r="B301" s="12">
        <v>75791.334518064032</v>
      </c>
      <c r="C301">
        <f>SAFADModel_final_000022[[#This Row],[Whole Building:Facility Total Electric Demand Power '[W'](Hourly) ]]/1000</f>
        <v>75.791334518064033</v>
      </c>
    </row>
    <row r="302" spans="1:3" x14ac:dyDescent="0.25">
      <c r="A302" s="9" t="s">
        <v>593</v>
      </c>
      <c r="B302" s="12">
        <v>59420.029649832461</v>
      </c>
      <c r="C302">
        <f>SAFADModel_final_000022[[#This Row],[Whole Building:Facility Total Electric Demand Power '[W'](Hourly) ]]/1000</f>
        <v>59.420029649832458</v>
      </c>
    </row>
    <row r="303" spans="1:3" x14ac:dyDescent="0.25">
      <c r="A303" s="9" t="s">
        <v>594</v>
      </c>
      <c r="B303" s="12">
        <v>55154.242162282513</v>
      </c>
      <c r="C303">
        <f>SAFADModel_final_000022[[#This Row],[Whole Building:Facility Total Electric Demand Power '[W'](Hourly) ]]/1000</f>
        <v>55.154242162282515</v>
      </c>
    </row>
    <row r="304" spans="1:3" x14ac:dyDescent="0.25">
      <c r="A304" s="9" t="s">
        <v>595</v>
      </c>
      <c r="B304" s="12">
        <v>55860.601132834236</v>
      </c>
      <c r="C304">
        <f>SAFADModel_final_000022[[#This Row],[Whole Building:Facility Total Electric Demand Power '[W'](Hourly) ]]/1000</f>
        <v>55.860601132834233</v>
      </c>
    </row>
    <row r="305" spans="1:3" x14ac:dyDescent="0.25">
      <c r="A305" s="9" t="s">
        <v>596</v>
      </c>
      <c r="B305" s="12">
        <v>50574.306375064036</v>
      </c>
      <c r="C305">
        <f>SAFADModel_final_000022[[#This Row],[Whole Building:Facility Total Electric Demand Power '[W'](Hourly) ]]/1000</f>
        <v>50.574306375064033</v>
      </c>
    </row>
    <row r="306" spans="1:3" x14ac:dyDescent="0.25">
      <c r="A306" s="9" t="s">
        <v>597</v>
      </c>
      <c r="B306" s="12">
        <v>41929.077148965989</v>
      </c>
      <c r="C306">
        <f>SAFADModel_final_000022[[#This Row],[Whole Building:Facility Total Electric Demand Power '[W'](Hourly) ]]/1000</f>
        <v>41.929077148965987</v>
      </c>
    </row>
    <row r="307" spans="1:3" x14ac:dyDescent="0.25">
      <c r="A307" s="9" t="s">
        <v>598</v>
      </c>
      <c r="B307" s="12">
        <v>34252.849764027655</v>
      </c>
      <c r="C307">
        <f>SAFADModel_final_000022[[#This Row],[Whole Building:Facility Total Electric Demand Power '[W'](Hourly) ]]/1000</f>
        <v>34.252849764027651</v>
      </c>
    </row>
    <row r="308" spans="1:3" x14ac:dyDescent="0.25">
      <c r="A308" s="9" t="s">
        <v>599</v>
      </c>
      <c r="B308" s="12">
        <v>26118.967213219821</v>
      </c>
      <c r="C308">
        <f>SAFADModel_final_000022[[#This Row],[Whole Building:Facility Total Electric Demand Power '[W'](Hourly) ]]/1000</f>
        <v>26.118967213219822</v>
      </c>
    </row>
    <row r="309" spans="1:3" x14ac:dyDescent="0.25">
      <c r="A309" s="9" t="s">
        <v>600</v>
      </c>
      <c r="B309" s="12">
        <v>14723.606365660649</v>
      </c>
      <c r="C309">
        <f>SAFADModel_final_000022[[#This Row],[Whole Building:Facility Total Electric Demand Power '[W'](Hourly) ]]/1000</f>
        <v>14.723606365660649</v>
      </c>
    </row>
    <row r="310" spans="1:3" x14ac:dyDescent="0.25">
      <c r="A310" s="9" t="s">
        <v>601</v>
      </c>
      <c r="B310" s="12">
        <v>13680.046039635961</v>
      </c>
      <c r="C310">
        <f>SAFADModel_final_000022[[#This Row],[Whole Building:Facility Total Electric Demand Power '[W'](Hourly) ]]/1000</f>
        <v>13.680046039635961</v>
      </c>
    </row>
    <row r="311" spans="1:3" x14ac:dyDescent="0.25">
      <c r="A311" s="9" t="s">
        <v>602</v>
      </c>
      <c r="B311" s="12">
        <v>7588.3934483300791</v>
      </c>
      <c r="C311">
        <f>SAFADModel_final_000022[[#This Row],[Whole Building:Facility Total Electric Demand Power '[W'](Hourly) ]]/1000</f>
        <v>7.5883934483300788</v>
      </c>
    </row>
    <row r="312" spans="1:3" x14ac:dyDescent="0.25">
      <c r="A312" s="9" t="s">
        <v>603</v>
      </c>
      <c r="B312" s="12">
        <v>7543.3519246001624</v>
      </c>
      <c r="C312">
        <f>SAFADModel_final_000022[[#This Row],[Whole Building:Facility Total Electric Demand Power '[W'](Hourly) ]]/1000</f>
        <v>7.5433519246001621</v>
      </c>
    </row>
    <row r="313" spans="1:3" x14ac:dyDescent="0.25">
      <c r="A313" s="9" t="s">
        <v>604</v>
      </c>
      <c r="B313" s="12">
        <v>7532.7047232123778</v>
      </c>
      <c r="C313">
        <f>SAFADModel_final_000022[[#This Row],[Whole Building:Facility Total Electric Demand Power '[W'](Hourly) ]]/1000</f>
        <v>7.5327047232123778</v>
      </c>
    </row>
    <row r="314" spans="1:3" x14ac:dyDescent="0.25">
      <c r="A314" s="9" t="s">
        <v>605</v>
      </c>
      <c r="B314" s="12">
        <v>7519.1015608338594</v>
      </c>
      <c r="C314">
        <f>SAFADModel_final_000022[[#This Row],[Whole Building:Facility Total Electric Demand Power '[W'](Hourly) ]]/1000</f>
        <v>7.5191015608338594</v>
      </c>
    </row>
    <row r="315" spans="1:3" x14ac:dyDescent="0.25">
      <c r="A315" s="9" t="s">
        <v>606</v>
      </c>
      <c r="B315" s="12">
        <v>7507.911229982099</v>
      </c>
      <c r="C315">
        <f>SAFADModel_final_000022[[#This Row],[Whole Building:Facility Total Electric Demand Power '[W'](Hourly) ]]/1000</f>
        <v>7.5079112299820991</v>
      </c>
    </row>
    <row r="316" spans="1:3" x14ac:dyDescent="0.25">
      <c r="A316" s="9" t="s">
        <v>607</v>
      </c>
      <c r="B316" s="12">
        <v>7493.8291228223252</v>
      </c>
      <c r="C316">
        <f>SAFADModel_final_000022[[#This Row],[Whole Building:Facility Total Electric Demand Power '[W'](Hourly) ]]/1000</f>
        <v>7.4938291228223255</v>
      </c>
    </row>
    <row r="317" spans="1:3" x14ac:dyDescent="0.25">
      <c r="A317" s="9" t="s">
        <v>608</v>
      </c>
      <c r="B317" s="12">
        <v>7466.5274918790064</v>
      </c>
      <c r="C317">
        <f>SAFADModel_final_000022[[#This Row],[Whole Building:Facility Total Electric Demand Power '[W'](Hourly) ]]/1000</f>
        <v>7.4665274918790061</v>
      </c>
    </row>
    <row r="318" spans="1:3" x14ac:dyDescent="0.25">
      <c r="A318" s="9" t="s">
        <v>609</v>
      </c>
      <c r="B318" s="12">
        <v>7429.9141620552582</v>
      </c>
      <c r="C318">
        <f>SAFADModel_final_000022[[#This Row],[Whole Building:Facility Total Electric Demand Power '[W'](Hourly) ]]/1000</f>
        <v>7.4299141620552582</v>
      </c>
    </row>
    <row r="319" spans="1:3" x14ac:dyDescent="0.25">
      <c r="A319" s="9" t="s">
        <v>610</v>
      </c>
      <c r="B319" s="12">
        <v>7427.1599922261476</v>
      </c>
      <c r="C319">
        <f>SAFADModel_final_000022[[#This Row],[Whole Building:Facility Total Electric Demand Power '[W'](Hourly) ]]/1000</f>
        <v>7.427159992226148</v>
      </c>
    </row>
    <row r="320" spans="1:3" x14ac:dyDescent="0.25">
      <c r="A320" s="9" t="s">
        <v>611</v>
      </c>
      <c r="B320" s="12">
        <v>7460.1256678891114</v>
      </c>
      <c r="C320">
        <f>SAFADModel_final_000022[[#This Row],[Whole Building:Facility Total Electric Demand Power '[W'](Hourly) ]]/1000</f>
        <v>7.4601256678891117</v>
      </c>
    </row>
    <row r="321" spans="1:3" x14ac:dyDescent="0.25">
      <c r="A321" s="9" t="s">
        <v>612</v>
      </c>
      <c r="B321" s="12">
        <v>7511.1036940779522</v>
      </c>
      <c r="C321">
        <f>SAFADModel_final_000022[[#This Row],[Whole Building:Facility Total Electric Demand Power '[W'](Hourly) ]]/1000</f>
        <v>7.5111036940779519</v>
      </c>
    </row>
    <row r="322" spans="1:3" x14ac:dyDescent="0.25">
      <c r="A322" s="9" t="s">
        <v>613</v>
      </c>
      <c r="B322" s="12">
        <v>7560.3904606527785</v>
      </c>
      <c r="C322">
        <f>SAFADModel_final_000022[[#This Row],[Whole Building:Facility Total Electric Demand Power '[W'](Hourly) ]]/1000</f>
        <v>7.5603904606527781</v>
      </c>
    </row>
    <row r="323" spans="1:3" x14ac:dyDescent="0.25">
      <c r="A323" s="9" t="s">
        <v>614</v>
      </c>
      <c r="B323" s="12">
        <v>7614.6937866999251</v>
      </c>
      <c r="C323">
        <f>SAFADModel_final_000022[[#This Row],[Whole Building:Facility Total Electric Demand Power '[W'](Hourly) ]]/1000</f>
        <v>7.6146937866999247</v>
      </c>
    </row>
    <row r="324" spans="1:3" x14ac:dyDescent="0.25">
      <c r="A324" s="9" t="s">
        <v>615</v>
      </c>
      <c r="B324" s="12">
        <v>7667.0403538255778</v>
      </c>
      <c r="C324">
        <f>SAFADModel_final_000022[[#This Row],[Whole Building:Facility Total Electric Demand Power '[W'](Hourly) ]]/1000</f>
        <v>7.6670403538255778</v>
      </c>
    </row>
    <row r="325" spans="1:3" x14ac:dyDescent="0.25">
      <c r="A325" s="9" t="s">
        <v>616</v>
      </c>
      <c r="B325" s="12">
        <v>7714.8452106649247</v>
      </c>
      <c r="C325">
        <f>SAFADModel_final_000022[[#This Row],[Whole Building:Facility Total Electric Demand Power '[W'](Hourly) ]]/1000</f>
        <v>7.714845210664925</v>
      </c>
    </row>
    <row r="326" spans="1:3" x14ac:dyDescent="0.25">
      <c r="A326" s="9" t="s">
        <v>617</v>
      </c>
      <c r="B326" s="12">
        <v>7748.7063029121464</v>
      </c>
      <c r="C326">
        <f>SAFADModel_final_000022[[#This Row],[Whole Building:Facility Total Electric Demand Power '[W'](Hourly) ]]/1000</f>
        <v>7.7487063029121463</v>
      </c>
    </row>
    <row r="327" spans="1:3" x14ac:dyDescent="0.25">
      <c r="A327" s="9" t="s">
        <v>618</v>
      </c>
      <c r="B327" s="12">
        <v>7768.6306924401424</v>
      </c>
      <c r="C327">
        <f>SAFADModel_final_000022[[#This Row],[Whole Building:Facility Total Electric Demand Power '[W'](Hourly) ]]/1000</f>
        <v>7.7686306924401425</v>
      </c>
    </row>
    <row r="328" spans="1:3" x14ac:dyDescent="0.25">
      <c r="A328" s="9" t="s">
        <v>619</v>
      </c>
      <c r="B328" s="12">
        <v>7758.9782383649144</v>
      </c>
      <c r="C328">
        <f>SAFADModel_final_000022[[#This Row],[Whole Building:Facility Total Electric Demand Power '[W'](Hourly) ]]/1000</f>
        <v>7.7589782383649144</v>
      </c>
    </row>
    <row r="329" spans="1:3" x14ac:dyDescent="0.25">
      <c r="A329" s="9" t="s">
        <v>620</v>
      </c>
      <c r="B329" s="12">
        <v>7723.7777646159011</v>
      </c>
      <c r="C329">
        <f>SAFADModel_final_000022[[#This Row],[Whole Building:Facility Total Electric Demand Power '[W'](Hourly) ]]/1000</f>
        <v>7.7237777646159014</v>
      </c>
    </row>
    <row r="330" spans="1:3" x14ac:dyDescent="0.25">
      <c r="A330" s="9" t="s">
        <v>621</v>
      </c>
      <c r="B330" s="12">
        <v>7686.1663898325542</v>
      </c>
      <c r="C330">
        <f>SAFADModel_final_000022[[#This Row],[Whole Building:Facility Total Electric Demand Power '[W'](Hourly) ]]/1000</f>
        <v>7.6861663898325538</v>
      </c>
    </row>
    <row r="331" spans="1:3" x14ac:dyDescent="0.25">
      <c r="A331" s="9" t="s">
        <v>622</v>
      </c>
      <c r="B331" s="12">
        <v>7633.0686180802031</v>
      </c>
      <c r="C331">
        <f>SAFADModel_final_000022[[#This Row],[Whole Building:Facility Total Electric Demand Power '[W'](Hourly) ]]/1000</f>
        <v>7.6330686180802028</v>
      </c>
    </row>
    <row r="332" spans="1:3" x14ac:dyDescent="0.25">
      <c r="A332" s="9" t="s">
        <v>623</v>
      </c>
      <c r="B332" s="12">
        <v>7588.3811915872748</v>
      </c>
      <c r="C332">
        <f>SAFADModel_final_000022[[#This Row],[Whole Building:Facility Total Electric Demand Power '[W'](Hourly) ]]/1000</f>
        <v>7.588381191587275</v>
      </c>
    </row>
    <row r="333" spans="1:3" x14ac:dyDescent="0.25">
      <c r="A333" s="9" t="s">
        <v>624</v>
      </c>
      <c r="B333" s="12">
        <v>7553.1815489716319</v>
      </c>
      <c r="C333">
        <f>SAFADModel_final_000022[[#This Row],[Whole Building:Facility Total Electric Demand Power '[W'](Hourly) ]]/1000</f>
        <v>7.5531815489716321</v>
      </c>
    </row>
    <row r="334" spans="1:3" x14ac:dyDescent="0.25">
      <c r="A334" s="9" t="s">
        <v>625</v>
      </c>
      <c r="B334" s="12">
        <v>7529.8031781667332</v>
      </c>
      <c r="C334">
        <f>SAFADModel_final_000022[[#This Row],[Whole Building:Facility Total Electric Demand Power '[W'](Hourly) ]]/1000</f>
        <v>7.5298031781667332</v>
      </c>
    </row>
    <row r="335" spans="1:3" x14ac:dyDescent="0.25">
      <c r="A335" s="9" t="s">
        <v>626</v>
      </c>
      <c r="B335" s="12">
        <v>7524.8855078978549</v>
      </c>
      <c r="C335">
        <f>SAFADModel_final_000022[[#This Row],[Whole Building:Facility Total Electric Demand Power '[W'](Hourly) ]]/1000</f>
        <v>7.5248855078978547</v>
      </c>
    </row>
    <row r="336" spans="1:3" x14ac:dyDescent="0.25">
      <c r="A336" s="9" t="s">
        <v>627</v>
      </c>
      <c r="B336" s="12">
        <v>7524.2422707804535</v>
      </c>
      <c r="C336">
        <f>SAFADModel_final_000022[[#This Row],[Whole Building:Facility Total Electric Demand Power '[W'](Hourly) ]]/1000</f>
        <v>7.5242422707804533</v>
      </c>
    </row>
    <row r="337" spans="1:3" x14ac:dyDescent="0.25">
      <c r="A337" s="9" t="s">
        <v>628</v>
      </c>
      <c r="B337" s="12">
        <v>7516.354485317981</v>
      </c>
      <c r="C337">
        <f>SAFADModel_final_000022[[#This Row],[Whole Building:Facility Total Electric Demand Power '[W'](Hourly) ]]/1000</f>
        <v>7.5163544853179811</v>
      </c>
    </row>
    <row r="338" spans="1:3" x14ac:dyDescent="0.25">
      <c r="A338" s="9" t="s">
        <v>241</v>
      </c>
      <c r="B338" s="12">
        <v>7501.4383246668631</v>
      </c>
      <c r="C338">
        <f>SAFADModel_final_000022[[#This Row],[Whole Building:Facility Total Electric Demand Power '[W'](Hourly) ]]/1000</f>
        <v>7.5014383246668634</v>
      </c>
    </row>
    <row r="339" spans="1:3" x14ac:dyDescent="0.25">
      <c r="A339" s="9" t="s">
        <v>242</v>
      </c>
      <c r="B339" s="12">
        <v>7491.1724018275881</v>
      </c>
      <c r="C339">
        <f>SAFADModel_final_000022[[#This Row],[Whole Building:Facility Total Electric Demand Power '[W'](Hourly) ]]/1000</f>
        <v>7.4911724018275878</v>
      </c>
    </row>
    <row r="340" spans="1:3" x14ac:dyDescent="0.25">
      <c r="A340" s="9" t="s">
        <v>243</v>
      </c>
      <c r="B340" s="12">
        <v>7467.9108422827967</v>
      </c>
      <c r="C340">
        <f>SAFADModel_final_000022[[#This Row],[Whole Building:Facility Total Electric Demand Power '[W'](Hourly) ]]/1000</f>
        <v>7.4679108422827971</v>
      </c>
    </row>
    <row r="341" spans="1:3" x14ac:dyDescent="0.25">
      <c r="A341" s="9" t="s">
        <v>244</v>
      </c>
      <c r="B341" s="12">
        <v>7441.138265377308</v>
      </c>
      <c r="C341">
        <f>SAFADModel_final_000022[[#This Row],[Whole Building:Facility Total Electric Demand Power '[W'](Hourly) ]]/1000</f>
        <v>7.4411382653773082</v>
      </c>
    </row>
    <row r="342" spans="1:3" x14ac:dyDescent="0.25">
      <c r="A342" s="9" t="s">
        <v>245</v>
      </c>
      <c r="B342" s="12">
        <v>7414.6372568001871</v>
      </c>
      <c r="C342">
        <f>SAFADModel_final_000022[[#This Row],[Whole Building:Facility Total Electric Demand Power '[W'](Hourly) ]]/1000</f>
        <v>7.4146372568001873</v>
      </c>
    </row>
    <row r="343" spans="1:3" x14ac:dyDescent="0.25">
      <c r="A343" s="9" t="s">
        <v>246</v>
      </c>
      <c r="B343" s="12">
        <v>7411.542180507754</v>
      </c>
      <c r="C343">
        <f>SAFADModel_final_000022[[#This Row],[Whole Building:Facility Total Electric Demand Power '[W'](Hourly) ]]/1000</f>
        <v>7.4115421805077544</v>
      </c>
    </row>
    <row r="344" spans="1:3" x14ac:dyDescent="0.25">
      <c r="A344" s="9" t="s">
        <v>247</v>
      </c>
      <c r="B344" s="12">
        <v>7425.9249912727946</v>
      </c>
      <c r="C344">
        <f>SAFADModel_final_000022[[#This Row],[Whole Building:Facility Total Electric Demand Power '[W'](Hourly) ]]/1000</f>
        <v>7.4259249912727947</v>
      </c>
    </row>
    <row r="345" spans="1:3" x14ac:dyDescent="0.25">
      <c r="A345" s="9" t="s">
        <v>248</v>
      </c>
      <c r="B345" s="12">
        <v>26635.299265600839</v>
      </c>
      <c r="C345">
        <f>SAFADModel_final_000022[[#This Row],[Whole Building:Facility Total Electric Demand Power '[W'](Hourly) ]]/1000</f>
        <v>26.635299265600839</v>
      </c>
    </row>
    <row r="346" spans="1:3" x14ac:dyDescent="0.25">
      <c r="A346" s="9" t="s">
        <v>249</v>
      </c>
      <c r="B346" s="12">
        <v>63686.58518756579</v>
      </c>
      <c r="C346">
        <f>SAFADModel_final_000022[[#This Row],[Whole Building:Facility Total Electric Demand Power '[W'](Hourly) ]]/1000</f>
        <v>63.68658518756579</v>
      </c>
    </row>
    <row r="347" spans="1:3" x14ac:dyDescent="0.25">
      <c r="A347" s="9" t="s">
        <v>250</v>
      </c>
      <c r="B347" s="12">
        <v>109308.42669029288</v>
      </c>
      <c r="C347">
        <f>SAFADModel_final_000022[[#This Row],[Whole Building:Facility Total Electric Demand Power '[W'](Hourly) ]]/1000</f>
        <v>109.30842669029288</v>
      </c>
    </row>
    <row r="348" spans="1:3" x14ac:dyDescent="0.25">
      <c r="A348" s="9" t="s">
        <v>251</v>
      </c>
      <c r="B348" s="12">
        <v>109636.51568721991</v>
      </c>
      <c r="C348">
        <f>SAFADModel_final_000022[[#This Row],[Whole Building:Facility Total Electric Demand Power '[W'](Hourly) ]]/1000</f>
        <v>109.63651568721991</v>
      </c>
    </row>
    <row r="349" spans="1:3" x14ac:dyDescent="0.25">
      <c r="A349" s="9" t="s">
        <v>252</v>
      </c>
      <c r="B349" s="12">
        <v>150873.02303437589</v>
      </c>
      <c r="C349">
        <f>SAFADModel_final_000022[[#This Row],[Whole Building:Facility Total Electric Demand Power '[W'](Hourly) ]]/1000</f>
        <v>150.87302303437588</v>
      </c>
    </row>
    <row r="350" spans="1:3" x14ac:dyDescent="0.25">
      <c r="A350" s="9" t="s">
        <v>253</v>
      </c>
      <c r="B350" s="12">
        <v>149851.69561291914</v>
      </c>
      <c r="C350">
        <f>SAFADModel_final_000022[[#This Row],[Whole Building:Facility Total Electric Demand Power '[W'](Hourly) ]]/1000</f>
        <v>149.85169561291914</v>
      </c>
    </row>
    <row r="351" spans="1:3" x14ac:dyDescent="0.25">
      <c r="A351" s="9" t="s">
        <v>254</v>
      </c>
      <c r="B351" s="12">
        <v>155629.22545925563</v>
      </c>
      <c r="C351">
        <f>SAFADModel_final_000022[[#This Row],[Whole Building:Facility Total Electric Demand Power '[W'](Hourly) ]]/1000</f>
        <v>155.62922545925562</v>
      </c>
    </row>
    <row r="352" spans="1:3" x14ac:dyDescent="0.25">
      <c r="A352" s="9" t="s">
        <v>255</v>
      </c>
      <c r="B352" s="12">
        <v>161712.29628780967</v>
      </c>
      <c r="C352">
        <f>SAFADModel_final_000022[[#This Row],[Whole Building:Facility Total Electric Demand Power '[W'](Hourly) ]]/1000</f>
        <v>161.71229628780966</v>
      </c>
    </row>
    <row r="353" spans="1:3" x14ac:dyDescent="0.25">
      <c r="A353" s="9" t="s">
        <v>256</v>
      </c>
      <c r="B353" s="12">
        <v>152759.69831992156</v>
      </c>
      <c r="C353">
        <f>SAFADModel_final_000022[[#This Row],[Whole Building:Facility Total Electric Demand Power '[W'](Hourly) ]]/1000</f>
        <v>152.75969831992157</v>
      </c>
    </row>
    <row r="354" spans="1:3" x14ac:dyDescent="0.25">
      <c r="A354" s="9" t="s">
        <v>257</v>
      </c>
      <c r="B354" s="12">
        <v>137547.54237800595</v>
      </c>
      <c r="C354">
        <f>SAFADModel_final_000022[[#This Row],[Whole Building:Facility Total Electric Demand Power '[W'](Hourly) ]]/1000</f>
        <v>137.54754237800594</v>
      </c>
    </row>
    <row r="355" spans="1:3" x14ac:dyDescent="0.25">
      <c r="A355" s="9" t="s">
        <v>258</v>
      </c>
      <c r="B355" s="12">
        <v>48535.144745728052</v>
      </c>
      <c r="C355">
        <f>SAFADModel_final_000022[[#This Row],[Whole Building:Facility Total Electric Demand Power '[W'](Hourly) ]]/1000</f>
        <v>48.535144745728054</v>
      </c>
    </row>
    <row r="356" spans="1:3" x14ac:dyDescent="0.25">
      <c r="A356" s="9" t="s">
        <v>259</v>
      </c>
      <c r="B356" s="12">
        <v>24003.248055432068</v>
      </c>
      <c r="C356">
        <f>SAFADModel_final_000022[[#This Row],[Whole Building:Facility Total Electric Demand Power '[W'](Hourly) ]]/1000</f>
        <v>24.003248055432067</v>
      </c>
    </row>
    <row r="357" spans="1:3" x14ac:dyDescent="0.25">
      <c r="A357" s="9" t="s">
        <v>260</v>
      </c>
      <c r="B357" s="12">
        <v>10248.732540563376</v>
      </c>
      <c r="C357">
        <f>SAFADModel_final_000022[[#This Row],[Whole Building:Facility Total Electric Demand Power '[W'](Hourly) ]]/1000</f>
        <v>10.248732540563376</v>
      </c>
    </row>
    <row r="358" spans="1:3" x14ac:dyDescent="0.25">
      <c r="A358" s="9" t="s">
        <v>261</v>
      </c>
      <c r="B358" s="12">
        <v>7952.2511536474294</v>
      </c>
      <c r="C358">
        <f>SAFADModel_final_000022[[#This Row],[Whole Building:Facility Total Electric Demand Power '[W'](Hourly) ]]/1000</f>
        <v>7.9522511536474294</v>
      </c>
    </row>
    <row r="359" spans="1:3" x14ac:dyDescent="0.25">
      <c r="A359" s="9" t="s">
        <v>262</v>
      </c>
      <c r="B359" s="12">
        <v>7542.3441323498373</v>
      </c>
      <c r="C359">
        <f>SAFADModel_final_000022[[#This Row],[Whole Building:Facility Total Electric Demand Power '[W'](Hourly) ]]/1000</f>
        <v>7.5423441323498377</v>
      </c>
    </row>
    <row r="360" spans="1:3" x14ac:dyDescent="0.25">
      <c r="A360" s="9" t="s">
        <v>263</v>
      </c>
      <c r="B360" s="12">
        <v>7550.6755418162984</v>
      </c>
      <c r="C360">
        <f>SAFADModel_final_000022[[#This Row],[Whole Building:Facility Total Electric Demand Power '[W'](Hourly) ]]/1000</f>
        <v>7.5506755418162985</v>
      </c>
    </row>
    <row r="361" spans="1:3" x14ac:dyDescent="0.25">
      <c r="A361" s="9" t="s">
        <v>264</v>
      </c>
      <c r="B361" s="12">
        <v>7538.4663962506338</v>
      </c>
      <c r="C361">
        <f>SAFADModel_final_000022[[#This Row],[Whole Building:Facility Total Electric Demand Power '[W'](Hourly) ]]/1000</f>
        <v>7.5384663962506337</v>
      </c>
    </row>
    <row r="362" spans="1:3" x14ac:dyDescent="0.25">
      <c r="A362" s="9" t="s">
        <v>265</v>
      </c>
      <c r="B362" s="12">
        <v>7485.4556240401216</v>
      </c>
      <c r="C362">
        <f>SAFADModel_final_000022[[#This Row],[Whole Building:Facility Total Electric Demand Power '[W'](Hourly) ]]/1000</f>
        <v>7.4854556240401218</v>
      </c>
    </row>
    <row r="363" spans="1:3" x14ac:dyDescent="0.25">
      <c r="A363" s="9" t="s">
        <v>266</v>
      </c>
      <c r="B363" s="12">
        <v>7427.8990981079342</v>
      </c>
      <c r="C363">
        <f>SAFADModel_final_000022[[#This Row],[Whole Building:Facility Total Electric Demand Power '[W'](Hourly) ]]/1000</f>
        <v>7.4278990981079343</v>
      </c>
    </row>
    <row r="364" spans="1:3" x14ac:dyDescent="0.25">
      <c r="A364" s="9" t="s">
        <v>267</v>
      </c>
      <c r="B364" s="12">
        <v>7383.055475256192</v>
      </c>
      <c r="C364">
        <f>SAFADModel_final_000022[[#This Row],[Whole Building:Facility Total Electric Demand Power '[W'](Hourly) ]]/1000</f>
        <v>7.3830554752561923</v>
      </c>
    </row>
    <row r="365" spans="1:3" x14ac:dyDescent="0.25">
      <c r="A365" s="9" t="s">
        <v>268</v>
      </c>
      <c r="B365" s="12">
        <v>7375.7607748286237</v>
      </c>
      <c r="C365">
        <f>SAFADModel_final_000022[[#This Row],[Whole Building:Facility Total Electric Demand Power '[W'](Hourly) ]]/1000</f>
        <v>7.375760774828624</v>
      </c>
    </row>
    <row r="366" spans="1:3" x14ac:dyDescent="0.25">
      <c r="A366" s="9" t="s">
        <v>269</v>
      </c>
      <c r="B366" s="12">
        <v>7369.7087369722403</v>
      </c>
      <c r="C366">
        <f>SAFADModel_final_000022[[#This Row],[Whole Building:Facility Total Electric Demand Power '[W'](Hourly) ]]/1000</f>
        <v>7.3697087369722407</v>
      </c>
    </row>
    <row r="367" spans="1:3" x14ac:dyDescent="0.25">
      <c r="A367" s="9" t="s">
        <v>270</v>
      </c>
      <c r="B367" s="12">
        <v>7381.8534772021621</v>
      </c>
      <c r="C367">
        <f>SAFADModel_final_000022[[#This Row],[Whole Building:Facility Total Electric Demand Power '[W'](Hourly) ]]/1000</f>
        <v>7.3818534772021618</v>
      </c>
    </row>
    <row r="368" spans="1:3" x14ac:dyDescent="0.25">
      <c r="A368" s="9" t="s">
        <v>271</v>
      </c>
      <c r="B368" s="12">
        <v>7434.6563622674248</v>
      </c>
      <c r="C368">
        <f>SAFADModel_final_000022[[#This Row],[Whole Building:Facility Total Electric Demand Power '[W'](Hourly) ]]/1000</f>
        <v>7.4346563622674244</v>
      </c>
    </row>
    <row r="369" spans="1:3" x14ac:dyDescent="0.25">
      <c r="A369" s="9" t="s">
        <v>272</v>
      </c>
      <c r="B369" s="12">
        <v>18279.952605257127</v>
      </c>
      <c r="C369">
        <f>SAFADModel_final_000022[[#This Row],[Whole Building:Facility Total Electric Demand Power '[W'](Hourly) ]]/1000</f>
        <v>18.279952605257126</v>
      </c>
    </row>
    <row r="370" spans="1:3" x14ac:dyDescent="0.25">
      <c r="A370" s="9" t="s">
        <v>273</v>
      </c>
      <c r="B370" s="12">
        <v>89757.053474102533</v>
      </c>
      <c r="C370">
        <f>SAFADModel_final_000022[[#This Row],[Whole Building:Facility Total Electric Demand Power '[W'](Hourly) ]]/1000</f>
        <v>89.757053474102534</v>
      </c>
    </row>
    <row r="371" spans="1:3" x14ac:dyDescent="0.25">
      <c r="A371" s="9" t="s">
        <v>274</v>
      </c>
      <c r="B371" s="12">
        <v>121259.74165442593</v>
      </c>
      <c r="C371">
        <f>SAFADModel_final_000022[[#This Row],[Whole Building:Facility Total Electric Demand Power '[W'](Hourly) ]]/1000</f>
        <v>121.25974165442594</v>
      </c>
    </row>
    <row r="372" spans="1:3" x14ac:dyDescent="0.25">
      <c r="A372" s="9" t="s">
        <v>275</v>
      </c>
      <c r="B372" s="12">
        <v>131240.92593264693</v>
      </c>
      <c r="C372">
        <f>SAFADModel_final_000022[[#This Row],[Whole Building:Facility Total Electric Demand Power '[W'](Hourly) ]]/1000</f>
        <v>131.24092593264695</v>
      </c>
    </row>
    <row r="373" spans="1:3" x14ac:dyDescent="0.25">
      <c r="A373" s="9" t="s">
        <v>276</v>
      </c>
      <c r="B373" s="12">
        <v>150335.3026964172</v>
      </c>
      <c r="C373">
        <f>SAFADModel_final_000022[[#This Row],[Whole Building:Facility Total Electric Demand Power '[W'](Hourly) ]]/1000</f>
        <v>150.33530269641722</v>
      </c>
    </row>
    <row r="374" spans="1:3" x14ac:dyDescent="0.25">
      <c r="A374" s="9" t="s">
        <v>277</v>
      </c>
      <c r="B374" s="12">
        <v>144975.58515605808</v>
      </c>
      <c r="C374">
        <f>SAFADModel_final_000022[[#This Row],[Whole Building:Facility Total Electric Demand Power '[W'](Hourly) ]]/1000</f>
        <v>144.97558515605809</v>
      </c>
    </row>
    <row r="375" spans="1:3" x14ac:dyDescent="0.25">
      <c r="A375" s="9" t="s">
        <v>278</v>
      </c>
      <c r="B375" s="12">
        <v>164953.17059256078</v>
      </c>
      <c r="C375">
        <f>SAFADModel_final_000022[[#This Row],[Whole Building:Facility Total Electric Demand Power '[W'](Hourly) ]]/1000</f>
        <v>164.95317059256078</v>
      </c>
    </row>
    <row r="376" spans="1:3" x14ac:dyDescent="0.25">
      <c r="A376" s="9" t="s">
        <v>279</v>
      </c>
      <c r="B376" s="12">
        <v>159094.01865501396</v>
      </c>
      <c r="C376">
        <f>SAFADModel_final_000022[[#This Row],[Whole Building:Facility Total Electric Demand Power '[W'](Hourly) ]]/1000</f>
        <v>159.09401865501397</v>
      </c>
    </row>
    <row r="377" spans="1:3" x14ac:dyDescent="0.25">
      <c r="A377" s="9" t="s">
        <v>280</v>
      </c>
      <c r="B377" s="12">
        <v>157668.90584931622</v>
      </c>
      <c r="C377">
        <f>SAFADModel_final_000022[[#This Row],[Whole Building:Facility Total Electric Demand Power '[W'](Hourly) ]]/1000</f>
        <v>157.66890584931622</v>
      </c>
    </row>
    <row r="378" spans="1:3" x14ac:dyDescent="0.25">
      <c r="A378" s="9" t="s">
        <v>281</v>
      </c>
      <c r="B378" s="12">
        <v>134876.62652162963</v>
      </c>
      <c r="C378">
        <f>SAFADModel_final_000022[[#This Row],[Whole Building:Facility Total Electric Demand Power '[W'](Hourly) ]]/1000</f>
        <v>134.87662652162962</v>
      </c>
    </row>
    <row r="379" spans="1:3" x14ac:dyDescent="0.25">
      <c r="A379" s="9" t="s">
        <v>282</v>
      </c>
      <c r="B379" s="12">
        <v>97504.221662590557</v>
      </c>
      <c r="C379">
        <f>SAFADModel_final_000022[[#This Row],[Whole Building:Facility Total Electric Demand Power '[W'](Hourly) ]]/1000</f>
        <v>97.504221662590552</v>
      </c>
    </row>
    <row r="380" spans="1:3" x14ac:dyDescent="0.25">
      <c r="A380" s="9" t="s">
        <v>283</v>
      </c>
      <c r="B380" s="12">
        <v>64940.058747321986</v>
      </c>
      <c r="C380">
        <f>SAFADModel_final_000022[[#This Row],[Whole Building:Facility Total Electric Demand Power '[W'](Hourly) ]]/1000</f>
        <v>64.940058747321984</v>
      </c>
    </row>
    <row r="381" spans="1:3" x14ac:dyDescent="0.25">
      <c r="A381" s="9" t="s">
        <v>284</v>
      </c>
      <c r="B381" s="12">
        <v>37901.043057549141</v>
      </c>
      <c r="C381">
        <f>SAFADModel_final_000022[[#This Row],[Whole Building:Facility Total Electric Demand Power '[W'](Hourly) ]]/1000</f>
        <v>37.901043057549138</v>
      </c>
    </row>
    <row r="382" spans="1:3" x14ac:dyDescent="0.25">
      <c r="A382" s="9" t="s">
        <v>285</v>
      </c>
      <c r="B382" s="12">
        <v>7574.0918010012019</v>
      </c>
      <c r="C382">
        <f>SAFADModel_final_000022[[#This Row],[Whole Building:Facility Total Electric Demand Power '[W'](Hourly) ]]/1000</f>
        <v>7.5740918010012015</v>
      </c>
    </row>
    <row r="383" spans="1:3" x14ac:dyDescent="0.25">
      <c r="A383" s="9" t="s">
        <v>286</v>
      </c>
      <c r="B383" s="12">
        <v>7517.0635620713401</v>
      </c>
      <c r="C383">
        <f>SAFADModel_final_000022[[#This Row],[Whole Building:Facility Total Electric Demand Power '[W'](Hourly) ]]/1000</f>
        <v>7.51706356207134</v>
      </c>
    </row>
    <row r="384" spans="1:3" x14ac:dyDescent="0.25">
      <c r="A384" s="9" t="s">
        <v>287</v>
      </c>
      <c r="B384" s="12">
        <v>7488.1033751175737</v>
      </c>
      <c r="C384">
        <f>SAFADModel_final_000022[[#This Row],[Whole Building:Facility Total Electric Demand Power '[W'](Hourly) ]]/1000</f>
        <v>7.4881033751175741</v>
      </c>
    </row>
    <row r="385" spans="1:3" x14ac:dyDescent="0.25">
      <c r="A385" s="9" t="s">
        <v>288</v>
      </c>
      <c r="B385" s="12">
        <v>7479.1694674658311</v>
      </c>
      <c r="C385">
        <f>SAFADModel_final_000022[[#This Row],[Whole Building:Facility Total Electric Demand Power '[W'](Hourly) ]]/1000</f>
        <v>7.4791694674658311</v>
      </c>
    </row>
    <row r="386" spans="1:3" x14ac:dyDescent="0.25">
      <c r="A386" s="9" t="s">
        <v>289</v>
      </c>
      <c r="B386" s="12">
        <v>7489.4067558476263</v>
      </c>
      <c r="C386">
        <f>SAFADModel_final_000022[[#This Row],[Whole Building:Facility Total Electric Demand Power '[W'](Hourly) ]]/1000</f>
        <v>7.4894067558476261</v>
      </c>
    </row>
    <row r="387" spans="1:3" x14ac:dyDescent="0.25">
      <c r="A387" s="9" t="s">
        <v>290</v>
      </c>
      <c r="B387" s="12">
        <v>7505.3799104735272</v>
      </c>
      <c r="C387">
        <f>SAFADModel_final_000022[[#This Row],[Whole Building:Facility Total Electric Demand Power '[W'](Hourly) ]]/1000</f>
        <v>7.5053799104735273</v>
      </c>
    </row>
    <row r="388" spans="1:3" x14ac:dyDescent="0.25">
      <c r="A388" s="9" t="s">
        <v>291</v>
      </c>
      <c r="B388" s="12">
        <v>7502.7919852656087</v>
      </c>
      <c r="C388">
        <f>SAFADModel_final_000022[[#This Row],[Whole Building:Facility Total Electric Demand Power '[W'](Hourly) ]]/1000</f>
        <v>7.5027919852656089</v>
      </c>
    </row>
    <row r="389" spans="1:3" x14ac:dyDescent="0.25">
      <c r="A389" s="9" t="s">
        <v>292</v>
      </c>
      <c r="B389" s="12">
        <v>7470.7454623503399</v>
      </c>
      <c r="C389">
        <f>SAFADModel_final_000022[[#This Row],[Whole Building:Facility Total Electric Demand Power '[W'](Hourly) ]]/1000</f>
        <v>7.4707454623503402</v>
      </c>
    </row>
    <row r="390" spans="1:3" x14ac:dyDescent="0.25">
      <c r="A390" s="9" t="s">
        <v>293</v>
      </c>
      <c r="B390" s="12">
        <v>7442.6366906044032</v>
      </c>
      <c r="C390">
        <f>SAFADModel_final_000022[[#This Row],[Whole Building:Facility Total Electric Demand Power '[W'](Hourly) ]]/1000</f>
        <v>7.4426366906044032</v>
      </c>
    </row>
    <row r="391" spans="1:3" x14ac:dyDescent="0.25">
      <c r="A391" s="9" t="s">
        <v>294</v>
      </c>
      <c r="B391" s="12">
        <v>7441.7081403558468</v>
      </c>
      <c r="C391">
        <f>SAFADModel_final_000022[[#This Row],[Whole Building:Facility Total Electric Demand Power '[W'](Hourly) ]]/1000</f>
        <v>7.4417081403558472</v>
      </c>
    </row>
    <row r="392" spans="1:3" x14ac:dyDescent="0.25">
      <c r="A392" s="9" t="s">
        <v>295</v>
      </c>
      <c r="B392" s="12">
        <v>7494.2744979610397</v>
      </c>
      <c r="C392">
        <f>SAFADModel_final_000022[[#This Row],[Whole Building:Facility Total Electric Demand Power '[W'](Hourly) ]]/1000</f>
        <v>7.4942744979610394</v>
      </c>
    </row>
    <row r="393" spans="1:3" x14ac:dyDescent="0.25">
      <c r="A393" s="9" t="s">
        <v>296</v>
      </c>
      <c r="B393" s="12">
        <v>7562.2618105760021</v>
      </c>
      <c r="C393">
        <f>SAFADModel_final_000022[[#This Row],[Whole Building:Facility Total Electric Demand Power '[W'](Hourly) ]]/1000</f>
        <v>7.5622618105760022</v>
      </c>
    </row>
    <row r="394" spans="1:3" x14ac:dyDescent="0.25">
      <c r="A394" s="9" t="s">
        <v>297</v>
      </c>
      <c r="B394" s="12">
        <v>7605.0172426994468</v>
      </c>
      <c r="C394">
        <f>SAFADModel_final_000022[[#This Row],[Whole Building:Facility Total Electric Demand Power '[W'](Hourly) ]]/1000</f>
        <v>7.6050172426994465</v>
      </c>
    </row>
    <row r="395" spans="1:3" x14ac:dyDescent="0.25">
      <c r="A395" s="9" t="s">
        <v>298</v>
      </c>
      <c r="B395" s="12">
        <v>7627.8947991954547</v>
      </c>
      <c r="C395">
        <f>SAFADModel_final_000022[[#This Row],[Whole Building:Facility Total Electric Demand Power '[W'](Hourly) ]]/1000</f>
        <v>7.6278947991954542</v>
      </c>
    </row>
    <row r="396" spans="1:3" x14ac:dyDescent="0.25">
      <c r="A396" s="9" t="s">
        <v>299</v>
      </c>
      <c r="B396" s="12">
        <v>7650.9998383011252</v>
      </c>
      <c r="C396">
        <f>SAFADModel_final_000022[[#This Row],[Whole Building:Facility Total Electric Demand Power '[W'](Hourly) ]]/1000</f>
        <v>7.6509998383011251</v>
      </c>
    </row>
    <row r="397" spans="1:3" x14ac:dyDescent="0.25">
      <c r="A397" s="9" t="s">
        <v>300</v>
      </c>
      <c r="B397" s="12">
        <v>7667.5475914400604</v>
      </c>
      <c r="C397">
        <f>SAFADModel_final_000022[[#This Row],[Whole Building:Facility Total Electric Demand Power '[W'](Hourly) ]]/1000</f>
        <v>7.6675475914400604</v>
      </c>
    </row>
    <row r="398" spans="1:3" x14ac:dyDescent="0.25">
      <c r="A398" s="9" t="s">
        <v>301</v>
      </c>
      <c r="B398" s="12">
        <v>7670.9289554605739</v>
      </c>
      <c r="C398">
        <f>SAFADModel_final_000022[[#This Row],[Whole Building:Facility Total Electric Demand Power '[W'](Hourly) ]]/1000</f>
        <v>7.6709289554605737</v>
      </c>
    </row>
    <row r="399" spans="1:3" x14ac:dyDescent="0.25">
      <c r="A399" s="9" t="s">
        <v>302</v>
      </c>
      <c r="B399" s="12">
        <v>7671.8400462080781</v>
      </c>
      <c r="C399">
        <f>SAFADModel_final_000022[[#This Row],[Whole Building:Facility Total Electric Demand Power '[W'](Hourly) ]]/1000</f>
        <v>7.6718400462080778</v>
      </c>
    </row>
    <row r="400" spans="1:3" x14ac:dyDescent="0.25">
      <c r="A400" s="9" t="s">
        <v>303</v>
      </c>
      <c r="B400" s="12">
        <v>7676.0851993780889</v>
      </c>
      <c r="C400">
        <f>SAFADModel_final_000022[[#This Row],[Whole Building:Facility Total Electric Demand Power '[W'](Hourly) ]]/1000</f>
        <v>7.6760851993780888</v>
      </c>
    </row>
    <row r="401" spans="1:3" x14ac:dyDescent="0.25">
      <c r="A401" s="9" t="s">
        <v>304</v>
      </c>
      <c r="B401" s="12">
        <v>7676.277969403458</v>
      </c>
      <c r="C401">
        <f>SAFADModel_final_000022[[#This Row],[Whole Building:Facility Total Electric Demand Power '[W'](Hourly) ]]/1000</f>
        <v>7.6762779694034577</v>
      </c>
    </row>
    <row r="402" spans="1:3" x14ac:dyDescent="0.25">
      <c r="A402" s="9" t="s">
        <v>305</v>
      </c>
      <c r="B402" s="12">
        <v>7664.2739716739734</v>
      </c>
      <c r="C402">
        <f>SAFADModel_final_000022[[#This Row],[Whole Building:Facility Total Electric Demand Power '[W'](Hourly) ]]/1000</f>
        <v>7.664273971673973</v>
      </c>
    </row>
    <row r="403" spans="1:3" x14ac:dyDescent="0.25">
      <c r="A403" s="9" t="s">
        <v>306</v>
      </c>
      <c r="B403" s="12">
        <v>7643.1131979100828</v>
      </c>
      <c r="C403">
        <f>SAFADModel_final_000022[[#This Row],[Whole Building:Facility Total Electric Demand Power '[W'](Hourly) ]]/1000</f>
        <v>7.6431131979100826</v>
      </c>
    </row>
    <row r="404" spans="1:3" x14ac:dyDescent="0.25">
      <c r="A404" s="9" t="s">
        <v>307</v>
      </c>
      <c r="B404" s="12">
        <v>7611.8478139579483</v>
      </c>
      <c r="C404">
        <f>SAFADModel_final_000022[[#This Row],[Whole Building:Facility Total Electric Demand Power '[W'](Hourly) ]]/1000</f>
        <v>7.6118478139579482</v>
      </c>
    </row>
    <row r="405" spans="1:3" x14ac:dyDescent="0.25">
      <c r="A405" s="9" t="s">
        <v>308</v>
      </c>
      <c r="B405" s="12">
        <v>7573.2245149566852</v>
      </c>
      <c r="C405">
        <f>SAFADModel_final_000022[[#This Row],[Whole Building:Facility Total Electric Demand Power '[W'](Hourly) ]]/1000</f>
        <v>7.573224514956685</v>
      </c>
    </row>
    <row r="406" spans="1:3" x14ac:dyDescent="0.25">
      <c r="A406" s="9" t="s">
        <v>309</v>
      </c>
      <c r="B406" s="12">
        <v>7552.1307422076907</v>
      </c>
      <c r="C406">
        <f>SAFADModel_final_000022[[#This Row],[Whole Building:Facility Total Electric Demand Power '[W'](Hourly) ]]/1000</f>
        <v>7.5521307422076909</v>
      </c>
    </row>
    <row r="407" spans="1:3" x14ac:dyDescent="0.25">
      <c r="A407" s="9" t="s">
        <v>310</v>
      </c>
      <c r="B407" s="12">
        <v>7514.0056284675366</v>
      </c>
      <c r="C407">
        <f>SAFADModel_final_000022[[#This Row],[Whole Building:Facility Total Electric Demand Power '[W'](Hourly) ]]/1000</f>
        <v>7.5140056284675367</v>
      </c>
    </row>
    <row r="408" spans="1:3" x14ac:dyDescent="0.25">
      <c r="A408" s="9" t="s">
        <v>311</v>
      </c>
      <c r="B408" s="12">
        <v>7478.6062607781869</v>
      </c>
      <c r="C408">
        <f>SAFADModel_final_000022[[#This Row],[Whole Building:Facility Total Electric Demand Power '[W'](Hourly) ]]/1000</f>
        <v>7.4786062607781867</v>
      </c>
    </row>
    <row r="409" spans="1:3" x14ac:dyDescent="0.25">
      <c r="A409" s="9" t="s">
        <v>312</v>
      </c>
      <c r="B409" s="12">
        <v>7442.2115995181957</v>
      </c>
      <c r="C409">
        <f>SAFADModel_final_000022[[#This Row],[Whole Building:Facility Total Electric Demand Power '[W'](Hourly) ]]/1000</f>
        <v>7.4422115995181954</v>
      </c>
    </row>
    <row r="410" spans="1:3" x14ac:dyDescent="0.25">
      <c r="A410" s="9" t="s">
        <v>313</v>
      </c>
      <c r="B410" s="12">
        <v>7423.5453465855098</v>
      </c>
      <c r="C410">
        <f>SAFADModel_final_000022[[#This Row],[Whole Building:Facility Total Electric Demand Power '[W'](Hourly) ]]/1000</f>
        <v>7.4235453465855095</v>
      </c>
    </row>
    <row r="411" spans="1:3" x14ac:dyDescent="0.25">
      <c r="A411" s="9" t="s">
        <v>314</v>
      </c>
      <c r="B411" s="12">
        <v>7406.0353242821702</v>
      </c>
      <c r="C411">
        <f>SAFADModel_final_000022[[#This Row],[Whole Building:Facility Total Electric Demand Power '[W'](Hourly) ]]/1000</f>
        <v>7.4060353242821702</v>
      </c>
    </row>
    <row r="412" spans="1:3" x14ac:dyDescent="0.25">
      <c r="A412" s="9" t="s">
        <v>315</v>
      </c>
      <c r="B412" s="12">
        <v>7392.1127400960895</v>
      </c>
      <c r="C412">
        <f>SAFADModel_final_000022[[#This Row],[Whole Building:Facility Total Electric Demand Power '[W'](Hourly) ]]/1000</f>
        <v>7.3921127400960893</v>
      </c>
    </row>
    <row r="413" spans="1:3" x14ac:dyDescent="0.25">
      <c r="A413" s="9" t="s">
        <v>316</v>
      </c>
      <c r="B413" s="12">
        <v>7372.6860453591407</v>
      </c>
      <c r="C413">
        <f>SAFADModel_final_000022[[#This Row],[Whole Building:Facility Total Electric Demand Power '[W'](Hourly) ]]/1000</f>
        <v>7.3726860453591403</v>
      </c>
    </row>
    <row r="414" spans="1:3" x14ac:dyDescent="0.25">
      <c r="A414" s="9" t="s">
        <v>317</v>
      </c>
      <c r="B414" s="12">
        <v>7356.3814249153547</v>
      </c>
      <c r="C414">
        <f>SAFADModel_final_000022[[#This Row],[Whole Building:Facility Total Electric Demand Power '[W'](Hourly) ]]/1000</f>
        <v>7.3563814249153543</v>
      </c>
    </row>
    <row r="415" spans="1:3" x14ac:dyDescent="0.25">
      <c r="A415" s="9" t="s">
        <v>318</v>
      </c>
      <c r="B415" s="12">
        <v>7364.0240733262863</v>
      </c>
      <c r="C415">
        <f>SAFADModel_final_000022[[#This Row],[Whole Building:Facility Total Electric Demand Power '[W'](Hourly) ]]/1000</f>
        <v>7.3640240733262861</v>
      </c>
    </row>
    <row r="416" spans="1:3" x14ac:dyDescent="0.25">
      <c r="A416" s="9" t="s">
        <v>319</v>
      </c>
      <c r="B416" s="12">
        <v>7423.6676768093885</v>
      </c>
      <c r="C416">
        <f>SAFADModel_final_000022[[#This Row],[Whole Building:Facility Total Electric Demand Power '[W'](Hourly) ]]/1000</f>
        <v>7.4236676768093881</v>
      </c>
    </row>
    <row r="417" spans="1:3" x14ac:dyDescent="0.25">
      <c r="A417" s="9" t="s">
        <v>320</v>
      </c>
      <c r="B417" s="12">
        <v>7497.9853423727518</v>
      </c>
      <c r="C417">
        <f>SAFADModel_final_000022[[#This Row],[Whole Building:Facility Total Electric Demand Power '[W'](Hourly) ]]/1000</f>
        <v>7.4979853423727514</v>
      </c>
    </row>
    <row r="418" spans="1:3" x14ac:dyDescent="0.25">
      <c r="A418" s="9" t="s">
        <v>321</v>
      </c>
      <c r="B418" s="12">
        <v>7560.4449539265688</v>
      </c>
      <c r="C418">
        <f>SAFADModel_final_000022[[#This Row],[Whole Building:Facility Total Electric Demand Power '[W'](Hourly) ]]/1000</f>
        <v>7.5604449539265692</v>
      </c>
    </row>
    <row r="419" spans="1:3" x14ac:dyDescent="0.25">
      <c r="A419" s="9" t="s">
        <v>322</v>
      </c>
      <c r="B419" s="12">
        <v>7598.872049032605</v>
      </c>
      <c r="C419">
        <f>SAFADModel_final_000022[[#This Row],[Whole Building:Facility Total Electric Demand Power '[W'](Hourly) ]]/1000</f>
        <v>7.5988720490326047</v>
      </c>
    </row>
    <row r="420" spans="1:3" x14ac:dyDescent="0.25">
      <c r="A420" s="9" t="s">
        <v>323</v>
      </c>
      <c r="B420" s="12">
        <v>7637.5332542717015</v>
      </c>
      <c r="C420">
        <f>SAFADModel_final_000022[[#This Row],[Whole Building:Facility Total Electric Demand Power '[W'](Hourly) ]]/1000</f>
        <v>7.6375332542717018</v>
      </c>
    </row>
    <row r="421" spans="1:3" x14ac:dyDescent="0.25">
      <c r="A421" s="9" t="s">
        <v>324</v>
      </c>
      <c r="B421" s="12">
        <v>7666.5918990038163</v>
      </c>
      <c r="C421">
        <f>SAFADModel_final_000022[[#This Row],[Whole Building:Facility Total Electric Demand Power '[W'](Hourly) ]]/1000</f>
        <v>7.6665918990038167</v>
      </c>
    </row>
    <row r="422" spans="1:3" x14ac:dyDescent="0.25">
      <c r="A422" s="9" t="s">
        <v>325</v>
      </c>
      <c r="B422" s="12">
        <v>7684.6237187194301</v>
      </c>
      <c r="C422">
        <f>SAFADModel_final_000022[[#This Row],[Whole Building:Facility Total Electric Demand Power '[W'](Hourly) ]]/1000</f>
        <v>7.68462371871943</v>
      </c>
    </row>
    <row r="423" spans="1:3" x14ac:dyDescent="0.25">
      <c r="A423" s="9" t="s">
        <v>326</v>
      </c>
      <c r="B423" s="12">
        <v>7683.9986298861286</v>
      </c>
      <c r="C423">
        <f>SAFADModel_final_000022[[#This Row],[Whole Building:Facility Total Electric Demand Power '[W'](Hourly) ]]/1000</f>
        <v>7.6839986298861289</v>
      </c>
    </row>
    <row r="424" spans="1:3" x14ac:dyDescent="0.25">
      <c r="A424" s="9" t="s">
        <v>327</v>
      </c>
      <c r="B424" s="12">
        <v>7661.4137181705928</v>
      </c>
      <c r="C424">
        <f>SAFADModel_final_000022[[#This Row],[Whole Building:Facility Total Electric Demand Power '[W'](Hourly) ]]/1000</f>
        <v>7.6614137181705928</v>
      </c>
    </row>
    <row r="425" spans="1:3" x14ac:dyDescent="0.25">
      <c r="A425" s="9" t="s">
        <v>328</v>
      </c>
      <c r="B425" s="12">
        <v>7611.801603740726</v>
      </c>
      <c r="C425">
        <f>SAFADModel_final_000022[[#This Row],[Whole Building:Facility Total Electric Demand Power '[W'](Hourly) ]]/1000</f>
        <v>7.6118016037407257</v>
      </c>
    </row>
    <row r="426" spans="1:3" x14ac:dyDescent="0.25">
      <c r="A426" s="9" t="s">
        <v>329</v>
      </c>
      <c r="B426" s="12">
        <v>7562.1287870848864</v>
      </c>
      <c r="C426">
        <f>SAFADModel_final_000022[[#This Row],[Whole Building:Facility Total Electric Demand Power '[W'](Hourly) ]]/1000</f>
        <v>7.5621287870848866</v>
      </c>
    </row>
    <row r="427" spans="1:3" x14ac:dyDescent="0.25">
      <c r="A427" s="9" t="s">
        <v>330</v>
      </c>
      <c r="B427" s="12">
        <v>7523.7899690170862</v>
      </c>
      <c r="C427">
        <f>SAFADModel_final_000022[[#This Row],[Whole Building:Facility Total Electric Demand Power '[W'](Hourly) ]]/1000</f>
        <v>7.523789969017086</v>
      </c>
    </row>
    <row r="428" spans="1:3" x14ac:dyDescent="0.25">
      <c r="A428" s="9" t="s">
        <v>331</v>
      </c>
      <c r="B428" s="12">
        <v>7503.3170215592181</v>
      </c>
      <c r="C428">
        <f>SAFADModel_final_000022[[#This Row],[Whole Building:Facility Total Electric Demand Power '[W'](Hourly) ]]/1000</f>
        <v>7.5033170215592184</v>
      </c>
    </row>
    <row r="429" spans="1:3" x14ac:dyDescent="0.25">
      <c r="A429" s="9" t="s">
        <v>332</v>
      </c>
      <c r="B429" s="12">
        <v>7489.0784988677669</v>
      </c>
      <c r="C429">
        <f>SAFADModel_final_000022[[#This Row],[Whole Building:Facility Total Electric Demand Power '[W'](Hourly) ]]/1000</f>
        <v>7.4890784988677668</v>
      </c>
    </row>
    <row r="430" spans="1:3" x14ac:dyDescent="0.25">
      <c r="A430" s="9" t="s">
        <v>333</v>
      </c>
      <c r="B430" s="12">
        <v>7474.2181423861939</v>
      </c>
      <c r="C430">
        <f>SAFADModel_final_000022[[#This Row],[Whole Building:Facility Total Electric Demand Power '[W'](Hourly) ]]/1000</f>
        <v>7.474218142386194</v>
      </c>
    </row>
    <row r="431" spans="1:3" x14ac:dyDescent="0.25">
      <c r="A431" s="9" t="s">
        <v>334</v>
      </c>
      <c r="B431" s="12">
        <v>7454.7169132969857</v>
      </c>
      <c r="C431">
        <f>SAFADModel_final_000022[[#This Row],[Whole Building:Facility Total Electric Demand Power '[W'](Hourly) ]]/1000</f>
        <v>7.4547169132969859</v>
      </c>
    </row>
    <row r="432" spans="1:3" x14ac:dyDescent="0.25">
      <c r="A432" s="9" t="s">
        <v>335</v>
      </c>
      <c r="B432" s="12">
        <v>7441.7538343915376</v>
      </c>
      <c r="C432">
        <f>SAFADModel_final_000022[[#This Row],[Whole Building:Facility Total Electric Demand Power '[W'](Hourly) ]]/1000</f>
        <v>7.4417538343915375</v>
      </c>
    </row>
    <row r="433" spans="1:3" x14ac:dyDescent="0.25">
      <c r="A433" s="9" t="s">
        <v>336</v>
      </c>
      <c r="B433" s="12">
        <v>7429.4239761587633</v>
      </c>
      <c r="C433">
        <f>SAFADModel_final_000022[[#This Row],[Whole Building:Facility Total Electric Demand Power '[W'](Hourly) ]]/1000</f>
        <v>7.4294239761587635</v>
      </c>
    </row>
    <row r="434" spans="1:3" x14ac:dyDescent="0.25">
      <c r="A434" s="9" t="s">
        <v>337</v>
      </c>
      <c r="B434" s="12">
        <v>7424.7436963142936</v>
      </c>
      <c r="C434">
        <f>SAFADModel_final_000022[[#This Row],[Whole Building:Facility Total Electric Demand Power '[W'](Hourly) ]]/1000</f>
        <v>7.4247436963142937</v>
      </c>
    </row>
    <row r="435" spans="1:3" x14ac:dyDescent="0.25">
      <c r="A435" s="9" t="s">
        <v>338</v>
      </c>
      <c r="B435" s="12">
        <v>7424.0833280262304</v>
      </c>
      <c r="C435">
        <f>SAFADModel_final_000022[[#This Row],[Whole Building:Facility Total Electric Demand Power '[W'](Hourly) ]]/1000</f>
        <v>7.4240833280262306</v>
      </c>
    </row>
    <row r="436" spans="1:3" x14ac:dyDescent="0.25">
      <c r="A436" s="9" t="s">
        <v>339</v>
      </c>
      <c r="B436" s="12">
        <v>7407.3368732246126</v>
      </c>
      <c r="C436">
        <f>SAFADModel_final_000022[[#This Row],[Whole Building:Facility Total Electric Demand Power '[W'](Hourly) ]]/1000</f>
        <v>7.4073368732246125</v>
      </c>
    </row>
    <row r="437" spans="1:3" x14ac:dyDescent="0.25">
      <c r="A437" s="9" t="s">
        <v>340</v>
      </c>
      <c r="B437" s="12">
        <v>7365.1392635316188</v>
      </c>
      <c r="C437">
        <f>SAFADModel_final_000022[[#This Row],[Whole Building:Facility Total Electric Demand Power '[W'](Hourly) ]]/1000</f>
        <v>7.3651392635316189</v>
      </c>
    </row>
    <row r="438" spans="1:3" x14ac:dyDescent="0.25">
      <c r="A438" s="9" t="s">
        <v>341</v>
      </c>
      <c r="B438" s="12">
        <v>7322.6836050645106</v>
      </c>
      <c r="C438">
        <f>SAFADModel_final_000022[[#This Row],[Whole Building:Facility Total Electric Demand Power '[W'](Hourly) ]]/1000</f>
        <v>7.322683605064511</v>
      </c>
    </row>
    <row r="439" spans="1:3" x14ac:dyDescent="0.25">
      <c r="A439" s="9" t="s">
        <v>342</v>
      </c>
      <c r="B439" s="12">
        <v>7326.1790363407345</v>
      </c>
      <c r="C439">
        <f>SAFADModel_final_000022[[#This Row],[Whole Building:Facility Total Electric Demand Power '[W'](Hourly) ]]/1000</f>
        <v>7.3261790363407346</v>
      </c>
    </row>
    <row r="440" spans="1:3" x14ac:dyDescent="0.25">
      <c r="A440" s="9" t="s">
        <v>343</v>
      </c>
      <c r="B440" s="12">
        <v>7418.428796793999</v>
      </c>
      <c r="C440">
        <f>SAFADModel_final_000022[[#This Row],[Whole Building:Facility Total Electric Demand Power '[W'](Hourly) ]]/1000</f>
        <v>7.4184287967939992</v>
      </c>
    </row>
    <row r="441" spans="1:3" x14ac:dyDescent="0.25">
      <c r="A441" s="9" t="s">
        <v>344</v>
      </c>
      <c r="B441" s="12">
        <v>7530.7779086674391</v>
      </c>
      <c r="C441">
        <f>SAFADModel_final_000022[[#This Row],[Whole Building:Facility Total Electric Demand Power '[W'](Hourly) ]]/1000</f>
        <v>7.5307779086674387</v>
      </c>
    </row>
    <row r="442" spans="1:3" x14ac:dyDescent="0.25">
      <c r="A442" s="9" t="s">
        <v>345</v>
      </c>
      <c r="B442" s="12">
        <v>7609.0583846958589</v>
      </c>
      <c r="C442">
        <f>SAFADModel_final_000022[[#This Row],[Whole Building:Facility Total Electric Demand Power '[W'](Hourly) ]]/1000</f>
        <v>7.6090583846958593</v>
      </c>
    </row>
    <row r="443" spans="1:3" x14ac:dyDescent="0.25">
      <c r="A443" s="9" t="s">
        <v>346</v>
      </c>
      <c r="B443" s="12">
        <v>7647.0829136943175</v>
      </c>
      <c r="C443">
        <f>SAFADModel_final_000022[[#This Row],[Whole Building:Facility Total Electric Demand Power '[W'](Hourly) ]]/1000</f>
        <v>7.6470829136943177</v>
      </c>
    </row>
    <row r="444" spans="1:3" x14ac:dyDescent="0.25">
      <c r="A444" s="9" t="s">
        <v>347</v>
      </c>
      <c r="B444" s="12">
        <v>7677.4414554904406</v>
      </c>
      <c r="C444">
        <f>SAFADModel_final_000022[[#This Row],[Whole Building:Facility Total Electric Demand Power '[W'](Hourly) ]]/1000</f>
        <v>7.6774414554904409</v>
      </c>
    </row>
    <row r="445" spans="1:3" x14ac:dyDescent="0.25">
      <c r="A445" s="9" t="s">
        <v>348</v>
      </c>
      <c r="B445" s="12">
        <v>7697.2387069948973</v>
      </c>
      <c r="C445">
        <f>SAFADModel_final_000022[[#This Row],[Whole Building:Facility Total Electric Demand Power '[W'](Hourly) ]]/1000</f>
        <v>7.6972387069948969</v>
      </c>
    </row>
    <row r="446" spans="1:3" x14ac:dyDescent="0.25">
      <c r="A446" s="9" t="s">
        <v>349</v>
      </c>
      <c r="B446" s="12">
        <v>7708.4609617757851</v>
      </c>
      <c r="C446">
        <f>SAFADModel_final_000022[[#This Row],[Whole Building:Facility Total Electric Demand Power '[W'](Hourly) ]]/1000</f>
        <v>7.7084609617757849</v>
      </c>
    </row>
    <row r="447" spans="1:3" x14ac:dyDescent="0.25">
      <c r="A447" s="9" t="s">
        <v>350</v>
      </c>
      <c r="B447" s="12">
        <v>7711.1209771973454</v>
      </c>
      <c r="C447">
        <f>SAFADModel_final_000022[[#This Row],[Whole Building:Facility Total Electric Demand Power '[W'](Hourly) ]]/1000</f>
        <v>7.7111209771973455</v>
      </c>
    </row>
    <row r="448" spans="1:3" x14ac:dyDescent="0.25">
      <c r="A448" s="9" t="s">
        <v>351</v>
      </c>
      <c r="B448" s="12">
        <v>7700.3018787213341</v>
      </c>
      <c r="C448">
        <f>SAFADModel_final_000022[[#This Row],[Whole Building:Facility Total Electric Demand Power '[W'](Hourly) ]]/1000</f>
        <v>7.7003018787213344</v>
      </c>
    </row>
    <row r="449" spans="1:3" x14ac:dyDescent="0.25">
      <c r="A449" s="9" t="s">
        <v>352</v>
      </c>
      <c r="B449" s="12">
        <v>7684.5632413414505</v>
      </c>
      <c r="C449">
        <f>SAFADModel_final_000022[[#This Row],[Whole Building:Facility Total Electric Demand Power '[W'](Hourly) ]]/1000</f>
        <v>7.6845632413414506</v>
      </c>
    </row>
    <row r="450" spans="1:3" x14ac:dyDescent="0.25">
      <c r="A450" s="9" t="s">
        <v>353</v>
      </c>
      <c r="B450" s="12">
        <v>7667.0650977091573</v>
      </c>
      <c r="C450">
        <f>SAFADModel_final_000022[[#This Row],[Whole Building:Facility Total Electric Demand Power '[W'](Hourly) ]]/1000</f>
        <v>7.6670650977091572</v>
      </c>
    </row>
    <row r="451" spans="1:3" x14ac:dyDescent="0.25">
      <c r="A451" s="9" t="s">
        <v>354</v>
      </c>
      <c r="B451" s="12">
        <v>7644.7579946864671</v>
      </c>
      <c r="C451">
        <f>SAFADModel_final_000022[[#This Row],[Whole Building:Facility Total Electric Demand Power '[W'](Hourly) ]]/1000</f>
        <v>7.6447579946864668</v>
      </c>
    </row>
    <row r="452" spans="1:3" x14ac:dyDescent="0.25">
      <c r="A452" s="9" t="s">
        <v>355</v>
      </c>
      <c r="B452" s="12">
        <v>7606.524994897517</v>
      </c>
      <c r="C452">
        <f>SAFADModel_final_000022[[#This Row],[Whole Building:Facility Total Electric Demand Power '[W'](Hourly) ]]/1000</f>
        <v>7.6065249948975167</v>
      </c>
    </row>
    <row r="453" spans="1:3" x14ac:dyDescent="0.25">
      <c r="A453" s="9" t="s">
        <v>356</v>
      </c>
      <c r="B453" s="12">
        <v>7554.4153464373458</v>
      </c>
      <c r="C453">
        <f>SAFADModel_final_000022[[#This Row],[Whole Building:Facility Total Electric Demand Power '[W'](Hourly) ]]/1000</f>
        <v>7.554415346437346</v>
      </c>
    </row>
    <row r="454" spans="1:3" x14ac:dyDescent="0.25">
      <c r="A454" s="9" t="s">
        <v>357</v>
      </c>
      <c r="B454" s="12">
        <v>7514.8951020026225</v>
      </c>
      <c r="C454">
        <f>SAFADModel_final_000022[[#This Row],[Whole Building:Facility Total Electric Demand Power '[W'](Hourly) ]]/1000</f>
        <v>7.5148951020026225</v>
      </c>
    </row>
    <row r="455" spans="1:3" x14ac:dyDescent="0.25">
      <c r="A455" s="9" t="s">
        <v>358</v>
      </c>
      <c r="B455" s="12">
        <v>7462.4056680741915</v>
      </c>
      <c r="C455">
        <f>SAFADModel_final_000022[[#This Row],[Whole Building:Facility Total Electric Demand Power '[W'](Hourly) ]]/1000</f>
        <v>7.462405668074191</v>
      </c>
    </row>
    <row r="456" spans="1:3" x14ac:dyDescent="0.25">
      <c r="A456" s="9" t="s">
        <v>359</v>
      </c>
      <c r="B456" s="12">
        <v>7403.0033960782675</v>
      </c>
      <c r="C456">
        <f>SAFADModel_final_000022[[#This Row],[Whole Building:Facility Total Electric Demand Power '[W'](Hourly) ]]/1000</f>
        <v>7.403003396078268</v>
      </c>
    </row>
    <row r="457" spans="1:3" x14ac:dyDescent="0.25">
      <c r="A457" s="9" t="s">
        <v>360</v>
      </c>
      <c r="B457" s="12">
        <v>7364.562713627809</v>
      </c>
      <c r="C457">
        <f>SAFADModel_final_000022[[#This Row],[Whole Building:Facility Total Electric Demand Power '[W'](Hourly) ]]/1000</f>
        <v>7.3645627136278087</v>
      </c>
    </row>
    <row r="458" spans="1:3" x14ac:dyDescent="0.25">
      <c r="A458" s="9" t="s">
        <v>629</v>
      </c>
      <c r="B458" s="12">
        <v>7394.3368814905143</v>
      </c>
      <c r="C458">
        <f>SAFADModel_final_000022[[#This Row],[Whole Building:Facility Total Electric Demand Power '[W'](Hourly) ]]/1000</f>
        <v>7.3943368814905144</v>
      </c>
    </row>
    <row r="459" spans="1:3" x14ac:dyDescent="0.25">
      <c r="A459" s="9" t="s">
        <v>630</v>
      </c>
      <c r="B459" s="12">
        <v>7434.8913132524285</v>
      </c>
      <c r="C459">
        <f>SAFADModel_final_000022[[#This Row],[Whole Building:Facility Total Electric Demand Power '[W'](Hourly) ]]/1000</f>
        <v>7.4348913132524288</v>
      </c>
    </row>
    <row r="460" spans="1:3" x14ac:dyDescent="0.25">
      <c r="A460" s="9" t="s">
        <v>631</v>
      </c>
      <c r="B460" s="12">
        <v>7446.5600517253433</v>
      </c>
      <c r="C460">
        <f>SAFADModel_final_000022[[#This Row],[Whole Building:Facility Total Electric Demand Power '[W'](Hourly) ]]/1000</f>
        <v>7.446560051725343</v>
      </c>
    </row>
    <row r="461" spans="1:3" x14ac:dyDescent="0.25">
      <c r="A461" s="9" t="s">
        <v>632</v>
      </c>
      <c r="B461" s="12">
        <v>7402.1233061753492</v>
      </c>
      <c r="C461">
        <f>SAFADModel_final_000022[[#This Row],[Whole Building:Facility Total Electric Demand Power '[W'](Hourly) ]]/1000</f>
        <v>7.4021233061753495</v>
      </c>
    </row>
    <row r="462" spans="1:3" x14ac:dyDescent="0.25">
      <c r="A462" s="9" t="s">
        <v>633</v>
      </c>
      <c r="B462" s="12">
        <v>7344.8480195013226</v>
      </c>
      <c r="C462">
        <f>SAFADModel_final_000022[[#This Row],[Whole Building:Facility Total Electric Demand Power '[W'](Hourly) ]]/1000</f>
        <v>7.3448480195013222</v>
      </c>
    </row>
    <row r="463" spans="1:3" x14ac:dyDescent="0.25">
      <c r="A463" s="9" t="s">
        <v>634</v>
      </c>
      <c r="B463" s="12">
        <v>7332.0629435125156</v>
      </c>
      <c r="C463">
        <f>SAFADModel_final_000022[[#This Row],[Whole Building:Facility Total Electric Demand Power '[W'](Hourly) ]]/1000</f>
        <v>7.3320629435125158</v>
      </c>
    </row>
    <row r="464" spans="1:3" x14ac:dyDescent="0.25">
      <c r="A464" s="9" t="s">
        <v>635</v>
      </c>
      <c r="B464" s="12">
        <v>7410.7192651185842</v>
      </c>
      <c r="C464">
        <f>SAFADModel_final_000022[[#This Row],[Whole Building:Facility Total Electric Demand Power '[W'](Hourly) ]]/1000</f>
        <v>7.4107192651185843</v>
      </c>
    </row>
    <row r="465" spans="1:3" x14ac:dyDescent="0.25">
      <c r="A465" s="9" t="s">
        <v>636</v>
      </c>
      <c r="B465" s="12">
        <v>7511.5662392255435</v>
      </c>
      <c r="C465">
        <f>SAFADModel_final_000022[[#This Row],[Whole Building:Facility Total Electric Demand Power '[W'](Hourly) ]]/1000</f>
        <v>7.5115662392255436</v>
      </c>
    </row>
    <row r="466" spans="1:3" x14ac:dyDescent="0.25">
      <c r="A466" s="9" t="s">
        <v>637</v>
      </c>
      <c r="B466" s="12">
        <v>7586.4960642773358</v>
      </c>
      <c r="C466">
        <f>SAFADModel_final_000022[[#This Row],[Whole Building:Facility Total Electric Demand Power '[W'](Hourly) ]]/1000</f>
        <v>7.5864960642773358</v>
      </c>
    </row>
    <row r="467" spans="1:3" x14ac:dyDescent="0.25">
      <c r="A467" s="9" t="s">
        <v>638</v>
      </c>
      <c r="B467" s="12">
        <v>7636.7086131680962</v>
      </c>
      <c r="C467">
        <f>SAFADModel_final_000022[[#This Row],[Whole Building:Facility Total Electric Demand Power '[W'](Hourly) ]]/1000</f>
        <v>7.6367086131680963</v>
      </c>
    </row>
    <row r="468" spans="1:3" x14ac:dyDescent="0.25">
      <c r="A468" s="9" t="s">
        <v>639</v>
      </c>
      <c r="B468" s="12">
        <v>7669.6076655627476</v>
      </c>
      <c r="C468">
        <f>SAFADModel_final_000022[[#This Row],[Whole Building:Facility Total Electric Demand Power '[W'](Hourly) ]]/1000</f>
        <v>7.6696076655627472</v>
      </c>
    </row>
    <row r="469" spans="1:3" x14ac:dyDescent="0.25">
      <c r="A469" s="9" t="s">
        <v>640</v>
      </c>
      <c r="B469" s="12">
        <v>7695.2865430101365</v>
      </c>
      <c r="C469">
        <f>SAFADModel_final_000022[[#This Row],[Whole Building:Facility Total Electric Demand Power '[W'](Hourly) ]]/1000</f>
        <v>7.6952865430101367</v>
      </c>
    </row>
    <row r="470" spans="1:3" x14ac:dyDescent="0.25">
      <c r="A470" s="9" t="s">
        <v>641</v>
      </c>
      <c r="B470" s="12">
        <v>7717.166295453223</v>
      </c>
      <c r="C470">
        <f>SAFADModel_final_000022[[#This Row],[Whole Building:Facility Total Electric Demand Power '[W'](Hourly) ]]/1000</f>
        <v>7.7171662954532234</v>
      </c>
    </row>
    <row r="471" spans="1:3" x14ac:dyDescent="0.25">
      <c r="A471" s="9" t="s">
        <v>642</v>
      </c>
      <c r="B471" s="12">
        <v>7726.1876754544473</v>
      </c>
      <c r="C471">
        <f>SAFADModel_final_000022[[#This Row],[Whole Building:Facility Total Electric Demand Power '[W'](Hourly) ]]/1000</f>
        <v>7.7261876754544474</v>
      </c>
    </row>
    <row r="472" spans="1:3" x14ac:dyDescent="0.25">
      <c r="A472" s="9" t="s">
        <v>643</v>
      </c>
      <c r="B472" s="12">
        <v>7716.5821183059925</v>
      </c>
      <c r="C472">
        <f>SAFADModel_final_000022[[#This Row],[Whole Building:Facility Total Electric Demand Power '[W'](Hourly) ]]/1000</f>
        <v>7.7165821183059924</v>
      </c>
    </row>
    <row r="473" spans="1:3" x14ac:dyDescent="0.25">
      <c r="A473" s="9" t="s">
        <v>644</v>
      </c>
      <c r="B473" s="12">
        <v>7690.9199466034361</v>
      </c>
      <c r="C473">
        <f>SAFADModel_final_000022[[#This Row],[Whole Building:Facility Total Electric Demand Power '[W'](Hourly) ]]/1000</f>
        <v>7.6909199466034357</v>
      </c>
    </row>
    <row r="474" spans="1:3" x14ac:dyDescent="0.25">
      <c r="A474" s="9" t="s">
        <v>645</v>
      </c>
      <c r="B474" s="12">
        <v>7664.2633711963799</v>
      </c>
      <c r="C474">
        <f>SAFADModel_final_000022[[#This Row],[Whole Building:Facility Total Electric Demand Power '[W'](Hourly) ]]/1000</f>
        <v>7.6642633711963803</v>
      </c>
    </row>
    <row r="475" spans="1:3" x14ac:dyDescent="0.25">
      <c r="A475" s="9" t="s">
        <v>646</v>
      </c>
      <c r="B475" s="12">
        <v>7641.4257291712629</v>
      </c>
      <c r="C475">
        <f>SAFADModel_final_000022[[#This Row],[Whole Building:Facility Total Electric Demand Power '[W'](Hourly) ]]/1000</f>
        <v>7.6414257291712628</v>
      </c>
    </row>
    <row r="476" spans="1:3" x14ac:dyDescent="0.25">
      <c r="A476" s="9" t="s">
        <v>647</v>
      </c>
      <c r="B476" s="12">
        <v>7620.7901732051869</v>
      </c>
      <c r="C476">
        <f>SAFADModel_final_000022[[#This Row],[Whole Building:Facility Total Electric Demand Power '[W'](Hourly) ]]/1000</f>
        <v>7.6207901732051866</v>
      </c>
    </row>
    <row r="477" spans="1:3" x14ac:dyDescent="0.25">
      <c r="A477" s="9" t="s">
        <v>648</v>
      </c>
      <c r="B477" s="12">
        <v>7608.7033337463581</v>
      </c>
      <c r="C477">
        <f>SAFADModel_final_000022[[#This Row],[Whole Building:Facility Total Electric Demand Power '[W'](Hourly) ]]/1000</f>
        <v>7.6087033337463579</v>
      </c>
    </row>
    <row r="478" spans="1:3" x14ac:dyDescent="0.25">
      <c r="A478" s="9" t="s">
        <v>649</v>
      </c>
      <c r="B478" s="12">
        <v>7596.4106671236923</v>
      </c>
      <c r="C478">
        <f>SAFADModel_final_000022[[#This Row],[Whole Building:Facility Total Electric Demand Power '[W'](Hourly) ]]/1000</f>
        <v>7.596410667123692</v>
      </c>
    </row>
    <row r="479" spans="1:3" x14ac:dyDescent="0.25">
      <c r="A479" s="9" t="s">
        <v>650</v>
      </c>
      <c r="B479" s="12">
        <v>7586.4167549820959</v>
      </c>
      <c r="C479">
        <f>SAFADModel_final_000022[[#This Row],[Whole Building:Facility Total Electric Demand Power '[W'](Hourly) ]]/1000</f>
        <v>7.5864167549820962</v>
      </c>
    </row>
    <row r="480" spans="1:3" x14ac:dyDescent="0.25">
      <c r="A480" s="9" t="s">
        <v>651</v>
      </c>
      <c r="B480" s="12">
        <v>7572.4708100626622</v>
      </c>
      <c r="C480">
        <f>SAFADModel_final_000022[[#This Row],[Whole Building:Facility Total Electric Demand Power '[W'](Hourly) ]]/1000</f>
        <v>7.5724708100626623</v>
      </c>
    </row>
    <row r="481" spans="1:3" x14ac:dyDescent="0.25">
      <c r="A481" s="9" t="s">
        <v>652</v>
      </c>
      <c r="B481" s="12">
        <v>7543.8219789386594</v>
      </c>
      <c r="C481">
        <f>SAFADModel_final_000022[[#This Row],[Whole Building:Facility Total Electric Demand Power '[W'](Hourly) ]]/1000</f>
        <v>7.5438219789386594</v>
      </c>
    </row>
    <row r="482" spans="1:3" x14ac:dyDescent="0.25">
      <c r="A482" s="9" t="s">
        <v>653</v>
      </c>
      <c r="B482" s="12">
        <v>7506.159204782336</v>
      </c>
      <c r="C482">
        <f>SAFADModel_final_000022[[#This Row],[Whole Building:Facility Total Electric Demand Power '[W'](Hourly) ]]/1000</f>
        <v>7.5061592047823362</v>
      </c>
    </row>
    <row r="483" spans="1:3" x14ac:dyDescent="0.25">
      <c r="A483" s="9" t="s">
        <v>654</v>
      </c>
      <c r="B483" s="12">
        <v>7468.7063466207555</v>
      </c>
      <c r="C483">
        <f>SAFADModel_final_000022[[#This Row],[Whole Building:Facility Total Electric Demand Power '[W'](Hourly) ]]/1000</f>
        <v>7.4687063466207553</v>
      </c>
    </row>
    <row r="484" spans="1:3" x14ac:dyDescent="0.25">
      <c r="A484" s="9" t="s">
        <v>655</v>
      </c>
      <c r="B484" s="12">
        <v>7440.9205160909669</v>
      </c>
      <c r="C484">
        <f>SAFADModel_final_000022[[#This Row],[Whole Building:Facility Total Electric Demand Power '[W'](Hourly) ]]/1000</f>
        <v>7.4409205160909666</v>
      </c>
    </row>
    <row r="485" spans="1:3" x14ac:dyDescent="0.25">
      <c r="A485" s="9" t="s">
        <v>656</v>
      </c>
      <c r="B485" s="12">
        <v>7434.6632763088264</v>
      </c>
      <c r="C485">
        <f>SAFADModel_final_000022[[#This Row],[Whole Building:Facility Total Electric Demand Power '[W'](Hourly) ]]/1000</f>
        <v>7.4346632763088261</v>
      </c>
    </row>
    <row r="486" spans="1:3" x14ac:dyDescent="0.25">
      <c r="A486" s="9" t="s">
        <v>657</v>
      </c>
      <c r="B486" s="12">
        <v>7432.8543230203732</v>
      </c>
      <c r="C486">
        <f>SAFADModel_final_000022[[#This Row],[Whole Building:Facility Total Electric Demand Power '[W'](Hourly) ]]/1000</f>
        <v>7.432854323020373</v>
      </c>
    </row>
    <row r="487" spans="1:3" x14ac:dyDescent="0.25">
      <c r="A487" s="9" t="s">
        <v>658</v>
      </c>
      <c r="B487" s="12">
        <v>7443.0506455090081</v>
      </c>
      <c r="C487">
        <f>SAFADModel_final_000022[[#This Row],[Whole Building:Facility Total Electric Demand Power '[W'](Hourly) ]]/1000</f>
        <v>7.4430506455090084</v>
      </c>
    </row>
    <row r="488" spans="1:3" x14ac:dyDescent="0.25">
      <c r="A488" s="9" t="s">
        <v>659</v>
      </c>
      <c r="B488" s="12">
        <v>7471.376014911094</v>
      </c>
      <c r="C488">
        <f>SAFADModel_final_000022[[#This Row],[Whole Building:Facility Total Electric Demand Power '[W'](Hourly) ]]/1000</f>
        <v>7.4713760149110939</v>
      </c>
    </row>
    <row r="489" spans="1:3" x14ac:dyDescent="0.25">
      <c r="A489" s="9" t="s">
        <v>660</v>
      </c>
      <c r="B489" s="12">
        <v>7514.1509096419113</v>
      </c>
      <c r="C489">
        <f>SAFADModel_final_000022[[#This Row],[Whole Building:Facility Total Electric Demand Power '[W'](Hourly) ]]/1000</f>
        <v>7.514150909641911</v>
      </c>
    </row>
    <row r="490" spans="1:3" x14ac:dyDescent="0.25">
      <c r="A490" s="9" t="s">
        <v>661</v>
      </c>
      <c r="B490" s="12">
        <v>7564.8317539705558</v>
      </c>
      <c r="C490">
        <f>SAFADModel_final_000022[[#This Row],[Whole Building:Facility Total Electric Demand Power '[W'](Hourly) ]]/1000</f>
        <v>7.5648317539705561</v>
      </c>
    </row>
    <row r="491" spans="1:3" x14ac:dyDescent="0.25">
      <c r="A491" s="9" t="s">
        <v>662</v>
      </c>
      <c r="B491" s="12">
        <v>7616.688767710958</v>
      </c>
      <c r="C491">
        <f>SAFADModel_final_000022[[#This Row],[Whole Building:Facility Total Electric Demand Power '[W'](Hourly) ]]/1000</f>
        <v>7.6166887677109578</v>
      </c>
    </row>
    <row r="492" spans="1:3" x14ac:dyDescent="0.25">
      <c r="A492" s="9" t="s">
        <v>663</v>
      </c>
      <c r="B492" s="12">
        <v>7658.3488717691725</v>
      </c>
      <c r="C492">
        <f>SAFADModel_final_000022[[#This Row],[Whole Building:Facility Total Electric Demand Power '[W'](Hourly) ]]/1000</f>
        <v>7.6583488717691726</v>
      </c>
    </row>
    <row r="493" spans="1:3" x14ac:dyDescent="0.25">
      <c r="A493" s="9" t="s">
        <v>664</v>
      </c>
      <c r="B493" s="12">
        <v>7691.6066232659432</v>
      </c>
      <c r="C493">
        <f>SAFADModel_final_000022[[#This Row],[Whole Building:Facility Total Electric Demand Power '[W'](Hourly) ]]/1000</f>
        <v>7.691606623265943</v>
      </c>
    </row>
    <row r="494" spans="1:3" x14ac:dyDescent="0.25">
      <c r="A494" s="9" t="s">
        <v>665</v>
      </c>
      <c r="B494" s="12">
        <v>7719.0843926972493</v>
      </c>
      <c r="C494">
        <f>SAFADModel_final_000022[[#This Row],[Whole Building:Facility Total Electric Demand Power '[W'](Hourly) ]]/1000</f>
        <v>7.7190843926972494</v>
      </c>
    </row>
    <row r="495" spans="1:3" x14ac:dyDescent="0.25">
      <c r="A495" s="9" t="s">
        <v>666</v>
      </c>
      <c r="B495" s="12">
        <v>7727.7627581844308</v>
      </c>
      <c r="C495">
        <f>SAFADModel_final_000022[[#This Row],[Whole Building:Facility Total Electric Demand Power '[W'](Hourly) ]]/1000</f>
        <v>7.727762758184431</v>
      </c>
    </row>
    <row r="496" spans="1:3" x14ac:dyDescent="0.25">
      <c r="A496" s="9" t="s">
        <v>667</v>
      </c>
      <c r="B496" s="12">
        <v>7721.9186562547793</v>
      </c>
      <c r="C496">
        <f>SAFADModel_final_000022[[#This Row],[Whole Building:Facility Total Electric Demand Power '[W'](Hourly) ]]/1000</f>
        <v>7.721918656254779</v>
      </c>
    </row>
    <row r="497" spans="1:3" x14ac:dyDescent="0.25">
      <c r="A497" s="9" t="s">
        <v>668</v>
      </c>
      <c r="B497" s="12">
        <v>7707.4245592562538</v>
      </c>
      <c r="C497">
        <f>SAFADModel_final_000022[[#This Row],[Whole Building:Facility Total Electric Demand Power '[W'](Hourly) ]]/1000</f>
        <v>7.7074245592562542</v>
      </c>
    </row>
    <row r="498" spans="1:3" x14ac:dyDescent="0.25">
      <c r="A498" s="9" t="s">
        <v>669</v>
      </c>
      <c r="B498" s="12">
        <v>7687.066389554192</v>
      </c>
      <c r="C498">
        <f>SAFADModel_final_000022[[#This Row],[Whole Building:Facility Total Electric Demand Power '[W'](Hourly) ]]/1000</f>
        <v>7.6870663895541922</v>
      </c>
    </row>
    <row r="499" spans="1:3" x14ac:dyDescent="0.25">
      <c r="A499" s="9" t="s">
        <v>670</v>
      </c>
      <c r="B499" s="12">
        <v>7661.9609650366083</v>
      </c>
      <c r="C499">
        <f>SAFADModel_final_000022[[#This Row],[Whole Building:Facility Total Electric Demand Power '[W'](Hourly) ]]/1000</f>
        <v>7.6619609650366085</v>
      </c>
    </row>
    <row r="500" spans="1:3" x14ac:dyDescent="0.25">
      <c r="A500" s="9" t="s">
        <v>671</v>
      </c>
      <c r="B500" s="12">
        <v>7631.6576025167078</v>
      </c>
      <c r="C500">
        <f>SAFADModel_final_000022[[#This Row],[Whole Building:Facility Total Electric Demand Power '[W'](Hourly) ]]/1000</f>
        <v>7.6316576025167082</v>
      </c>
    </row>
    <row r="501" spans="1:3" x14ac:dyDescent="0.25">
      <c r="A501" s="9" t="s">
        <v>672</v>
      </c>
      <c r="B501" s="12">
        <v>7602.0911818447066</v>
      </c>
      <c r="C501">
        <f>SAFADModel_final_000022[[#This Row],[Whole Building:Facility Total Electric Demand Power '[W'](Hourly) ]]/1000</f>
        <v>7.602091181844707</v>
      </c>
    </row>
    <row r="502" spans="1:3" x14ac:dyDescent="0.25">
      <c r="A502" s="9" t="s">
        <v>673</v>
      </c>
      <c r="B502" s="12">
        <v>7575.3379757754437</v>
      </c>
      <c r="C502">
        <f>SAFADModel_final_000022[[#This Row],[Whole Building:Facility Total Electric Demand Power '[W'](Hourly) ]]/1000</f>
        <v>7.5753379757754438</v>
      </c>
    </row>
    <row r="503" spans="1:3" x14ac:dyDescent="0.25">
      <c r="A503" s="9" t="s">
        <v>674</v>
      </c>
      <c r="B503" s="12">
        <v>7544.7900506961887</v>
      </c>
      <c r="C503">
        <f>SAFADModel_final_000022[[#This Row],[Whole Building:Facility Total Electric Demand Power '[W'](Hourly) ]]/1000</f>
        <v>7.5447900506961885</v>
      </c>
    </row>
    <row r="504" spans="1:3" x14ac:dyDescent="0.25">
      <c r="A504" s="9" t="s">
        <v>675</v>
      </c>
      <c r="B504" s="12">
        <v>7510.5982053717707</v>
      </c>
      <c r="C504">
        <f>SAFADModel_final_000022[[#This Row],[Whole Building:Facility Total Electric Demand Power '[W'](Hourly) ]]/1000</f>
        <v>7.510598205371771</v>
      </c>
    </row>
    <row r="505" spans="1:3" x14ac:dyDescent="0.25">
      <c r="A505" s="9" t="s">
        <v>676</v>
      </c>
      <c r="B505" s="12">
        <v>7473.1922134819615</v>
      </c>
      <c r="C505">
        <f>SAFADModel_final_000022[[#This Row],[Whole Building:Facility Total Electric Demand Power '[W'](Hourly) ]]/1000</f>
        <v>7.4731922134819619</v>
      </c>
    </row>
    <row r="506" spans="1:3" x14ac:dyDescent="0.25">
      <c r="A506" s="9" t="s">
        <v>361</v>
      </c>
      <c r="B506" s="12">
        <v>7445.0133952836286</v>
      </c>
      <c r="C506">
        <f>SAFADModel_final_000022[[#This Row],[Whole Building:Facility Total Electric Demand Power '[W'](Hourly) ]]/1000</f>
        <v>7.4450133952836284</v>
      </c>
    </row>
    <row r="507" spans="1:3" x14ac:dyDescent="0.25">
      <c r="A507" s="9" t="s">
        <v>362</v>
      </c>
      <c r="B507" s="12">
        <v>7414.1157224308618</v>
      </c>
      <c r="C507">
        <f>SAFADModel_final_000022[[#This Row],[Whole Building:Facility Total Electric Demand Power '[W'](Hourly) ]]/1000</f>
        <v>7.4141157224308616</v>
      </c>
    </row>
    <row r="508" spans="1:3" x14ac:dyDescent="0.25">
      <c r="A508" s="9" t="s">
        <v>363</v>
      </c>
      <c r="B508" s="12">
        <v>7392.6625805967196</v>
      </c>
      <c r="C508">
        <f>SAFADModel_final_000022[[#This Row],[Whole Building:Facility Total Electric Demand Power '[W'](Hourly) ]]/1000</f>
        <v>7.3926625805967197</v>
      </c>
    </row>
    <row r="509" spans="1:3" x14ac:dyDescent="0.25">
      <c r="A509" s="9" t="s">
        <v>364</v>
      </c>
      <c r="B509" s="12">
        <v>7384.2489153911456</v>
      </c>
      <c r="C509">
        <f>SAFADModel_final_000022[[#This Row],[Whole Building:Facility Total Electric Demand Power '[W'](Hourly) ]]/1000</f>
        <v>7.3842489153911455</v>
      </c>
    </row>
    <row r="510" spans="1:3" x14ac:dyDescent="0.25">
      <c r="A510" s="9" t="s">
        <v>365</v>
      </c>
      <c r="B510" s="12">
        <v>7372.3312074649511</v>
      </c>
      <c r="C510">
        <f>SAFADModel_final_000022[[#This Row],[Whole Building:Facility Total Electric Demand Power '[W'](Hourly) ]]/1000</f>
        <v>7.372331207464951</v>
      </c>
    </row>
    <row r="511" spans="1:3" x14ac:dyDescent="0.25">
      <c r="A511" s="9" t="s">
        <v>366</v>
      </c>
      <c r="B511" s="12">
        <v>7389.5352575083016</v>
      </c>
      <c r="C511">
        <f>SAFADModel_final_000022[[#This Row],[Whole Building:Facility Total Electric Demand Power '[W'](Hourly) ]]/1000</f>
        <v>7.3895352575083013</v>
      </c>
    </row>
    <row r="512" spans="1:3" x14ac:dyDescent="0.25">
      <c r="A512" s="9" t="s">
        <v>367</v>
      </c>
      <c r="B512" s="12">
        <v>7459.186552566046</v>
      </c>
      <c r="C512">
        <f>SAFADModel_final_000022[[#This Row],[Whole Building:Facility Total Electric Demand Power '[W'](Hourly) ]]/1000</f>
        <v>7.4591865525660461</v>
      </c>
    </row>
    <row r="513" spans="1:3" x14ac:dyDescent="0.25">
      <c r="A513" s="9" t="s">
        <v>368</v>
      </c>
      <c r="B513" s="12">
        <v>26759.256378118811</v>
      </c>
      <c r="C513">
        <f>SAFADModel_final_000022[[#This Row],[Whole Building:Facility Total Electric Demand Power '[W'](Hourly) ]]/1000</f>
        <v>26.75925637811881</v>
      </c>
    </row>
    <row r="514" spans="1:3" x14ac:dyDescent="0.25">
      <c r="A514" s="9" t="s">
        <v>369</v>
      </c>
      <c r="B514" s="12">
        <v>73970.520146542389</v>
      </c>
      <c r="C514">
        <f>SAFADModel_final_000022[[#This Row],[Whole Building:Facility Total Electric Demand Power '[W'](Hourly) ]]/1000</f>
        <v>73.970520146542384</v>
      </c>
    </row>
    <row r="515" spans="1:3" x14ac:dyDescent="0.25">
      <c r="A515" s="9" t="s">
        <v>370</v>
      </c>
      <c r="B515" s="12">
        <v>121066.48758295074</v>
      </c>
      <c r="C515">
        <f>SAFADModel_final_000022[[#This Row],[Whole Building:Facility Total Electric Demand Power '[W'](Hourly) ]]/1000</f>
        <v>121.06648758295074</v>
      </c>
    </row>
    <row r="516" spans="1:3" x14ac:dyDescent="0.25">
      <c r="A516" s="9" t="s">
        <v>371</v>
      </c>
      <c r="B516" s="12">
        <v>116397.2689149388</v>
      </c>
      <c r="C516">
        <f>SAFADModel_final_000022[[#This Row],[Whole Building:Facility Total Electric Demand Power '[W'](Hourly) ]]/1000</f>
        <v>116.39726891493881</v>
      </c>
    </row>
    <row r="517" spans="1:3" x14ac:dyDescent="0.25">
      <c r="A517" s="9" t="s">
        <v>372</v>
      </c>
      <c r="B517" s="12">
        <v>153019.52237190949</v>
      </c>
      <c r="C517">
        <f>SAFADModel_final_000022[[#This Row],[Whole Building:Facility Total Electric Demand Power '[W'](Hourly) ]]/1000</f>
        <v>153.01952237190949</v>
      </c>
    </row>
    <row r="518" spans="1:3" x14ac:dyDescent="0.25">
      <c r="A518" s="9" t="s">
        <v>373</v>
      </c>
      <c r="B518" s="12">
        <v>152069.49052672921</v>
      </c>
      <c r="C518">
        <f>SAFADModel_final_000022[[#This Row],[Whole Building:Facility Total Electric Demand Power '[W'](Hourly) ]]/1000</f>
        <v>152.0694905267292</v>
      </c>
    </row>
    <row r="519" spans="1:3" x14ac:dyDescent="0.25">
      <c r="A519" s="9" t="s">
        <v>374</v>
      </c>
      <c r="B519" s="12">
        <v>156162.22782854448</v>
      </c>
      <c r="C519">
        <f>SAFADModel_final_000022[[#This Row],[Whole Building:Facility Total Electric Demand Power '[W'](Hourly) ]]/1000</f>
        <v>156.16222782854447</v>
      </c>
    </row>
    <row r="520" spans="1:3" x14ac:dyDescent="0.25">
      <c r="A520" s="9" t="s">
        <v>375</v>
      </c>
      <c r="B520" s="12">
        <v>162296.20496278058</v>
      </c>
      <c r="C520">
        <f>SAFADModel_final_000022[[#This Row],[Whole Building:Facility Total Electric Demand Power '[W'](Hourly) ]]/1000</f>
        <v>162.29620496278059</v>
      </c>
    </row>
    <row r="521" spans="1:3" x14ac:dyDescent="0.25">
      <c r="A521" s="9" t="s">
        <v>376</v>
      </c>
      <c r="B521" s="12">
        <v>153543.35548054767</v>
      </c>
      <c r="C521">
        <f>SAFADModel_final_000022[[#This Row],[Whole Building:Facility Total Electric Demand Power '[W'](Hourly) ]]/1000</f>
        <v>153.54335548054766</v>
      </c>
    </row>
    <row r="522" spans="1:3" x14ac:dyDescent="0.25">
      <c r="A522" s="9" t="s">
        <v>377</v>
      </c>
      <c r="B522" s="12">
        <v>138227.24769714885</v>
      </c>
      <c r="C522">
        <f>SAFADModel_final_000022[[#This Row],[Whole Building:Facility Total Electric Demand Power '[W'](Hourly) ]]/1000</f>
        <v>138.22724769714884</v>
      </c>
    </row>
    <row r="523" spans="1:3" x14ac:dyDescent="0.25">
      <c r="A523" s="9" t="s">
        <v>378</v>
      </c>
      <c r="B523" s="12">
        <v>48546.231454429122</v>
      </c>
      <c r="C523">
        <f>SAFADModel_final_000022[[#This Row],[Whole Building:Facility Total Electric Demand Power '[W'](Hourly) ]]/1000</f>
        <v>48.546231454429119</v>
      </c>
    </row>
    <row r="524" spans="1:3" x14ac:dyDescent="0.25">
      <c r="A524" s="9" t="s">
        <v>379</v>
      </c>
      <c r="B524" s="12">
        <v>23966.78358663687</v>
      </c>
      <c r="C524">
        <f>SAFADModel_final_000022[[#This Row],[Whole Building:Facility Total Electric Demand Power '[W'](Hourly) ]]/1000</f>
        <v>23.966783586636868</v>
      </c>
    </row>
    <row r="525" spans="1:3" x14ac:dyDescent="0.25">
      <c r="A525" s="9" t="s">
        <v>380</v>
      </c>
      <c r="B525" s="12">
        <v>10184.52480799612</v>
      </c>
      <c r="C525">
        <f>SAFADModel_final_000022[[#This Row],[Whole Building:Facility Total Electric Demand Power '[W'](Hourly) ]]/1000</f>
        <v>10.184524807996119</v>
      </c>
    </row>
    <row r="526" spans="1:3" x14ac:dyDescent="0.25">
      <c r="A526" s="9" t="s">
        <v>381</v>
      </c>
      <c r="B526" s="12">
        <v>7880.6151771937302</v>
      </c>
      <c r="C526">
        <f>SAFADModel_final_000022[[#This Row],[Whole Building:Facility Total Electric Demand Power '[W'](Hourly) ]]/1000</f>
        <v>7.8806151771937305</v>
      </c>
    </row>
    <row r="527" spans="1:3" x14ac:dyDescent="0.25">
      <c r="A527" s="9" t="s">
        <v>382</v>
      </c>
      <c r="B527" s="12">
        <v>7440.1735205444056</v>
      </c>
      <c r="C527">
        <f>SAFADModel_final_000022[[#This Row],[Whole Building:Facility Total Electric Demand Power '[W'](Hourly) ]]/1000</f>
        <v>7.4401735205444055</v>
      </c>
    </row>
    <row r="528" spans="1:3" x14ac:dyDescent="0.25">
      <c r="A528" s="9" t="s">
        <v>383</v>
      </c>
      <c r="B528" s="12">
        <v>7419.704529349503</v>
      </c>
      <c r="C528">
        <f>SAFADModel_final_000022[[#This Row],[Whole Building:Facility Total Electric Demand Power '[W'](Hourly) ]]/1000</f>
        <v>7.4197045293495032</v>
      </c>
    </row>
    <row r="529" spans="1:3" x14ac:dyDescent="0.25">
      <c r="A529" s="9" t="s">
        <v>384</v>
      </c>
      <c r="B529" s="12">
        <v>7408.3184466921821</v>
      </c>
      <c r="C529">
        <f>SAFADModel_final_000022[[#This Row],[Whole Building:Facility Total Electric Demand Power '[W'](Hourly) ]]/1000</f>
        <v>7.4083184466921823</v>
      </c>
    </row>
    <row r="530" spans="1:3" x14ac:dyDescent="0.25">
      <c r="A530" s="9" t="s">
        <v>385</v>
      </c>
      <c r="B530" s="12">
        <v>7404.1879530458064</v>
      </c>
      <c r="C530">
        <f>SAFADModel_final_000022[[#This Row],[Whole Building:Facility Total Electric Demand Power '[W'](Hourly) ]]/1000</f>
        <v>7.4041879530458061</v>
      </c>
    </row>
    <row r="531" spans="1:3" x14ac:dyDescent="0.25">
      <c r="A531" s="9" t="s">
        <v>386</v>
      </c>
      <c r="B531" s="12">
        <v>7400.7997745217617</v>
      </c>
      <c r="C531">
        <f>SAFADModel_final_000022[[#This Row],[Whole Building:Facility Total Electric Demand Power '[W'](Hourly) ]]/1000</f>
        <v>7.4007997745217615</v>
      </c>
    </row>
    <row r="532" spans="1:3" x14ac:dyDescent="0.25">
      <c r="A532" s="9" t="s">
        <v>387</v>
      </c>
      <c r="B532" s="12">
        <v>7366.4221372935017</v>
      </c>
      <c r="C532">
        <f>SAFADModel_final_000022[[#This Row],[Whole Building:Facility Total Electric Demand Power '[W'](Hourly) ]]/1000</f>
        <v>7.3664221372935019</v>
      </c>
    </row>
    <row r="533" spans="1:3" x14ac:dyDescent="0.25">
      <c r="A533" s="9" t="s">
        <v>388</v>
      </c>
      <c r="B533" s="12">
        <v>7290.5668180097418</v>
      </c>
      <c r="C533">
        <f>SAFADModel_final_000022[[#This Row],[Whole Building:Facility Total Electric Demand Power '[W'](Hourly) ]]/1000</f>
        <v>7.2905668180097418</v>
      </c>
    </row>
    <row r="534" spans="1:3" x14ac:dyDescent="0.25">
      <c r="A534" s="9" t="s">
        <v>389</v>
      </c>
      <c r="B534" s="12">
        <v>7212.0169561799366</v>
      </c>
      <c r="C534">
        <f>SAFADModel_final_000022[[#This Row],[Whole Building:Facility Total Electric Demand Power '[W'](Hourly) ]]/1000</f>
        <v>7.2120169561799363</v>
      </c>
    </row>
    <row r="535" spans="1:3" x14ac:dyDescent="0.25">
      <c r="A535" s="9" t="s">
        <v>390</v>
      </c>
      <c r="B535" s="12">
        <v>7191.920019073179</v>
      </c>
      <c r="C535">
        <f>SAFADModel_final_000022[[#This Row],[Whole Building:Facility Total Electric Demand Power '[W'](Hourly) ]]/1000</f>
        <v>7.1919200190731791</v>
      </c>
    </row>
    <row r="536" spans="1:3" x14ac:dyDescent="0.25">
      <c r="A536" s="9" t="s">
        <v>391</v>
      </c>
      <c r="B536" s="12">
        <v>7298.0305117382341</v>
      </c>
      <c r="C536">
        <f>SAFADModel_final_000022[[#This Row],[Whole Building:Facility Total Electric Demand Power '[W'](Hourly) ]]/1000</f>
        <v>7.2980305117382338</v>
      </c>
    </row>
    <row r="537" spans="1:3" x14ac:dyDescent="0.25">
      <c r="A537" s="9" t="s">
        <v>392</v>
      </c>
      <c r="B537" s="12">
        <v>18169.313861971135</v>
      </c>
      <c r="C537">
        <f>SAFADModel_final_000022[[#This Row],[Whole Building:Facility Total Electric Demand Power '[W'](Hourly) ]]/1000</f>
        <v>18.169313861971137</v>
      </c>
    </row>
    <row r="538" spans="1:3" x14ac:dyDescent="0.25">
      <c r="A538" s="9" t="s">
        <v>393</v>
      </c>
      <c r="B538" s="12">
        <v>92308.783312538129</v>
      </c>
      <c r="C538">
        <f>SAFADModel_final_000022[[#This Row],[Whole Building:Facility Total Electric Demand Power '[W'](Hourly) ]]/1000</f>
        <v>92.308783312538125</v>
      </c>
    </row>
    <row r="539" spans="1:3" x14ac:dyDescent="0.25">
      <c r="A539" s="9" t="s">
        <v>394</v>
      </c>
      <c r="B539" s="12">
        <v>124146.46633270528</v>
      </c>
      <c r="C539">
        <f>SAFADModel_final_000022[[#This Row],[Whole Building:Facility Total Electric Demand Power '[W'](Hourly) ]]/1000</f>
        <v>124.14646633270529</v>
      </c>
    </row>
    <row r="540" spans="1:3" x14ac:dyDescent="0.25">
      <c r="A540" s="9" t="s">
        <v>395</v>
      </c>
      <c r="B540" s="12">
        <v>133652.3540058443</v>
      </c>
      <c r="C540">
        <f>SAFADModel_final_000022[[#This Row],[Whole Building:Facility Total Electric Demand Power '[W'](Hourly) ]]/1000</f>
        <v>133.6523540058443</v>
      </c>
    </row>
    <row r="541" spans="1:3" x14ac:dyDescent="0.25">
      <c r="A541" s="9" t="s">
        <v>396</v>
      </c>
      <c r="B541" s="12">
        <v>151162.32528811271</v>
      </c>
      <c r="C541">
        <f>SAFADModel_final_000022[[#This Row],[Whole Building:Facility Total Electric Demand Power '[W'](Hourly) ]]/1000</f>
        <v>151.16232528811273</v>
      </c>
    </row>
    <row r="542" spans="1:3" x14ac:dyDescent="0.25">
      <c r="A542" s="9" t="s">
        <v>397</v>
      </c>
      <c r="B542" s="12">
        <v>146757.7855743668</v>
      </c>
      <c r="C542">
        <f>SAFADModel_final_000022[[#This Row],[Whole Building:Facility Total Electric Demand Power '[W'](Hourly) ]]/1000</f>
        <v>146.75778557436681</v>
      </c>
    </row>
    <row r="543" spans="1:3" x14ac:dyDescent="0.25">
      <c r="A543" s="9" t="s">
        <v>398</v>
      </c>
      <c r="B543" s="12">
        <v>166654.99280070743</v>
      </c>
      <c r="C543">
        <f>SAFADModel_final_000022[[#This Row],[Whole Building:Facility Total Electric Demand Power '[W'](Hourly) ]]/1000</f>
        <v>166.65499280070745</v>
      </c>
    </row>
    <row r="544" spans="1:3" x14ac:dyDescent="0.25">
      <c r="A544" s="9" t="s">
        <v>399</v>
      </c>
      <c r="B544" s="12">
        <v>163082.48850814474</v>
      </c>
      <c r="C544">
        <f>SAFADModel_final_000022[[#This Row],[Whole Building:Facility Total Electric Demand Power '[W'](Hourly) ]]/1000</f>
        <v>163.08248850814473</v>
      </c>
    </row>
    <row r="545" spans="1:3" x14ac:dyDescent="0.25">
      <c r="A545" s="9" t="s">
        <v>400</v>
      </c>
      <c r="B545" s="12">
        <v>160408.37065681547</v>
      </c>
      <c r="C545">
        <f>SAFADModel_final_000022[[#This Row],[Whole Building:Facility Total Electric Demand Power '[W'](Hourly) ]]/1000</f>
        <v>160.40837065681546</v>
      </c>
    </row>
    <row r="546" spans="1:3" x14ac:dyDescent="0.25">
      <c r="A546" s="9" t="s">
        <v>401</v>
      </c>
      <c r="B546" s="12">
        <v>137716.37459612847</v>
      </c>
      <c r="C546">
        <f>SAFADModel_final_000022[[#This Row],[Whole Building:Facility Total Electric Demand Power '[W'](Hourly) ]]/1000</f>
        <v>137.71637459612847</v>
      </c>
    </row>
    <row r="547" spans="1:3" x14ac:dyDescent="0.25">
      <c r="A547" s="9" t="s">
        <v>402</v>
      </c>
      <c r="B547" s="12">
        <v>97301.480067127923</v>
      </c>
      <c r="C547">
        <f>SAFADModel_final_000022[[#This Row],[Whole Building:Facility Total Electric Demand Power '[W'](Hourly) ]]/1000</f>
        <v>97.301480067127926</v>
      </c>
    </row>
    <row r="548" spans="1:3" x14ac:dyDescent="0.25">
      <c r="A548" s="9" t="s">
        <v>403</v>
      </c>
      <c r="B548" s="12">
        <v>64698.132240408966</v>
      </c>
      <c r="C548">
        <f>SAFADModel_final_000022[[#This Row],[Whole Building:Facility Total Electric Demand Power '[W'](Hourly) ]]/1000</f>
        <v>64.698132240408967</v>
      </c>
    </row>
    <row r="549" spans="1:3" x14ac:dyDescent="0.25">
      <c r="A549" s="9" t="s">
        <v>404</v>
      </c>
      <c r="B549" s="12">
        <v>37824.538362493644</v>
      </c>
      <c r="C549">
        <f>SAFADModel_final_000022[[#This Row],[Whole Building:Facility Total Electric Demand Power '[W'](Hourly) ]]/1000</f>
        <v>37.824538362493641</v>
      </c>
    </row>
    <row r="550" spans="1:3" x14ac:dyDescent="0.25">
      <c r="A550" s="9" t="s">
        <v>405</v>
      </c>
      <c r="B550" s="12">
        <v>7586.2449636278752</v>
      </c>
      <c r="C550">
        <f>SAFADModel_final_000022[[#This Row],[Whole Building:Facility Total Electric Demand Power '[W'](Hourly) ]]/1000</f>
        <v>7.586244963627875</v>
      </c>
    </row>
    <row r="551" spans="1:3" x14ac:dyDescent="0.25">
      <c r="A551" s="9" t="s">
        <v>406</v>
      </c>
      <c r="B551" s="12">
        <v>7547.6203760713179</v>
      </c>
      <c r="C551">
        <f>SAFADModel_final_000022[[#This Row],[Whole Building:Facility Total Electric Demand Power '[W'](Hourly) ]]/1000</f>
        <v>7.5476203760713183</v>
      </c>
    </row>
    <row r="552" spans="1:3" x14ac:dyDescent="0.25">
      <c r="A552" s="9" t="s">
        <v>407</v>
      </c>
      <c r="B552" s="12">
        <v>7530.8593930702164</v>
      </c>
      <c r="C552">
        <f>SAFADModel_final_000022[[#This Row],[Whole Building:Facility Total Electric Demand Power '[W'](Hourly) ]]/1000</f>
        <v>7.5308593930702168</v>
      </c>
    </row>
    <row r="553" spans="1:3" x14ac:dyDescent="0.25">
      <c r="A553" s="9" t="s">
        <v>408</v>
      </c>
      <c r="B553" s="12">
        <v>7519.0915104097903</v>
      </c>
      <c r="C553">
        <f>SAFADModel_final_000022[[#This Row],[Whole Building:Facility Total Electric Demand Power '[W'](Hourly) ]]/1000</f>
        <v>7.5190915104097904</v>
      </c>
    </row>
    <row r="554" spans="1:3" x14ac:dyDescent="0.25">
      <c r="A554" s="9" t="s">
        <v>409</v>
      </c>
      <c r="B554" s="12">
        <v>7507.2890317681095</v>
      </c>
      <c r="C554">
        <f>SAFADModel_final_000022[[#This Row],[Whole Building:Facility Total Electric Demand Power '[W'](Hourly) ]]/1000</f>
        <v>7.5072890317681091</v>
      </c>
    </row>
    <row r="555" spans="1:3" x14ac:dyDescent="0.25">
      <c r="A555" s="9" t="s">
        <v>410</v>
      </c>
      <c r="B555" s="12">
        <v>7494.9657302542846</v>
      </c>
      <c r="C555">
        <f>SAFADModel_final_000022[[#This Row],[Whole Building:Facility Total Electric Demand Power '[W'](Hourly) ]]/1000</f>
        <v>7.4949657302542843</v>
      </c>
    </row>
    <row r="556" spans="1:3" x14ac:dyDescent="0.25">
      <c r="A556" s="9" t="s">
        <v>411</v>
      </c>
      <c r="B556" s="12">
        <v>7478.8482958760369</v>
      </c>
      <c r="C556">
        <f>SAFADModel_final_000022[[#This Row],[Whole Building:Facility Total Electric Demand Power '[W'](Hourly) ]]/1000</f>
        <v>7.4788482958760367</v>
      </c>
    </row>
    <row r="557" spans="1:3" x14ac:dyDescent="0.25">
      <c r="A557" s="9" t="s">
        <v>412</v>
      </c>
      <c r="B557" s="12">
        <v>7457.5502171179569</v>
      </c>
      <c r="C557">
        <f>SAFADModel_final_000022[[#This Row],[Whole Building:Facility Total Electric Demand Power '[W'](Hourly) ]]/1000</f>
        <v>7.4575502171179568</v>
      </c>
    </row>
    <row r="558" spans="1:3" x14ac:dyDescent="0.25">
      <c r="A558" s="9" t="s">
        <v>413</v>
      </c>
      <c r="B558" s="12">
        <v>7432.8358276132722</v>
      </c>
      <c r="C558">
        <f>SAFADModel_final_000022[[#This Row],[Whole Building:Facility Total Electric Demand Power '[W'](Hourly) ]]/1000</f>
        <v>7.432835827613272</v>
      </c>
    </row>
    <row r="559" spans="1:3" x14ac:dyDescent="0.25">
      <c r="A559" s="9" t="s">
        <v>414</v>
      </c>
      <c r="B559" s="12">
        <v>7439.4015719214485</v>
      </c>
      <c r="C559">
        <f>SAFADModel_final_000022[[#This Row],[Whole Building:Facility Total Electric Demand Power '[W'](Hourly) ]]/1000</f>
        <v>7.4394015719214481</v>
      </c>
    </row>
    <row r="560" spans="1:3" x14ac:dyDescent="0.25">
      <c r="A560" s="9" t="s">
        <v>415</v>
      </c>
      <c r="B560" s="12">
        <v>7497.5344559105433</v>
      </c>
      <c r="C560">
        <f>SAFADModel_final_000022[[#This Row],[Whole Building:Facility Total Electric Demand Power '[W'](Hourly) ]]/1000</f>
        <v>7.497534455910543</v>
      </c>
    </row>
    <row r="561" spans="1:3" x14ac:dyDescent="0.25">
      <c r="A561" s="9" t="s">
        <v>416</v>
      </c>
      <c r="B561" s="12">
        <v>21876.933217289949</v>
      </c>
      <c r="C561">
        <f>SAFADModel_final_000022[[#This Row],[Whole Building:Facility Total Electric Demand Power '[W'](Hourly) ]]/1000</f>
        <v>21.876933217289949</v>
      </c>
    </row>
    <row r="562" spans="1:3" x14ac:dyDescent="0.25">
      <c r="A562" s="9" t="s">
        <v>417</v>
      </c>
      <c r="B562" s="12">
        <v>94723.961487312103</v>
      </c>
      <c r="C562">
        <f>SAFADModel_final_000022[[#This Row],[Whole Building:Facility Total Electric Demand Power '[W'](Hourly) ]]/1000</f>
        <v>94.723961487312096</v>
      </c>
    </row>
    <row r="563" spans="1:3" x14ac:dyDescent="0.25">
      <c r="A563" s="9" t="s">
        <v>418</v>
      </c>
      <c r="B563" s="12">
        <v>123452.18369598153</v>
      </c>
      <c r="C563">
        <f>SAFADModel_final_000022[[#This Row],[Whole Building:Facility Total Electric Demand Power '[W'](Hourly) ]]/1000</f>
        <v>123.45218369598153</v>
      </c>
    </row>
    <row r="564" spans="1:3" x14ac:dyDescent="0.25">
      <c r="A564" s="9" t="s">
        <v>419</v>
      </c>
      <c r="B564" s="12">
        <v>142129.89716330086</v>
      </c>
      <c r="C564">
        <f>SAFADModel_final_000022[[#This Row],[Whole Building:Facility Total Electric Demand Power '[W'](Hourly) ]]/1000</f>
        <v>142.12989716330085</v>
      </c>
    </row>
    <row r="565" spans="1:3" x14ac:dyDescent="0.25">
      <c r="A565" s="9" t="s">
        <v>420</v>
      </c>
      <c r="B565" s="12">
        <v>164564.82594657232</v>
      </c>
      <c r="C565">
        <f>SAFADModel_final_000022[[#This Row],[Whole Building:Facility Total Electric Demand Power '[W'](Hourly) ]]/1000</f>
        <v>164.56482594657231</v>
      </c>
    </row>
    <row r="566" spans="1:3" x14ac:dyDescent="0.25">
      <c r="A566" s="9" t="s">
        <v>421</v>
      </c>
      <c r="B566" s="12">
        <v>162339.43140433429</v>
      </c>
      <c r="C566">
        <f>SAFADModel_final_000022[[#This Row],[Whole Building:Facility Total Electric Demand Power '[W'](Hourly) ]]/1000</f>
        <v>162.33943140433428</v>
      </c>
    </row>
    <row r="567" spans="1:3" x14ac:dyDescent="0.25">
      <c r="A567" s="9" t="s">
        <v>422</v>
      </c>
      <c r="B567" s="12">
        <v>156341.01124195516</v>
      </c>
      <c r="C567">
        <f>SAFADModel_final_000022[[#This Row],[Whole Building:Facility Total Electric Demand Power '[W'](Hourly) ]]/1000</f>
        <v>156.34101124195516</v>
      </c>
    </row>
    <row r="568" spans="1:3" x14ac:dyDescent="0.25">
      <c r="A568" s="9" t="s">
        <v>423</v>
      </c>
      <c r="B568" s="12">
        <v>163205.43763563305</v>
      </c>
      <c r="C568">
        <f>SAFADModel_final_000022[[#This Row],[Whole Building:Facility Total Electric Demand Power '[W'](Hourly) ]]/1000</f>
        <v>163.20543763563305</v>
      </c>
    </row>
    <row r="569" spans="1:3" x14ac:dyDescent="0.25">
      <c r="A569" s="9" t="s">
        <v>424</v>
      </c>
      <c r="B569" s="12">
        <v>144082.19439645758</v>
      </c>
      <c r="C569">
        <f>SAFADModel_final_000022[[#This Row],[Whole Building:Facility Total Electric Demand Power '[W'](Hourly) ]]/1000</f>
        <v>144.08219439645757</v>
      </c>
    </row>
    <row r="570" spans="1:3" x14ac:dyDescent="0.25">
      <c r="A570" s="9" t="s">
        <v>425</v>
      </c>
      <c r="B570" s="12">
        <v>91540.115001373328</v>
      </c>
      <c r="C570">
        <f>SAFADModel_final_000022[[#This Row],[Whole Building:Facility Total Electric Demand Power '[W'](Hourly) ]]/1000</f>
        <v>91.540115001373323</v>
      </c>
    </row>
    <row r="571" spans="1:3" x14ac:dyDescent="0.25">
      <c r="A571" s="9" t="s">
        <v>426</v>
      </c>
      <c r="B571" s="12">
        <v>45508.692358877008</v>
      </c>
      <c r="C571">
        <f>SAFADModel_final_000022[[#This Row],[Whole Building:Facility Total Electric Demand Power '[W'](Hourly) ]]/1000</f>
        <v>45.508692358877006</v>
      </c>
    </row>
    <row r="572" spans="1:3" x14ac:dyDescent="0.25">
      <c r="A572" s="9" t="s">
        <v>427</v>
      </c>
      <c r="B572" s="12">
        <v>20389.50322449076</v>
      </c>
      <c r="C572">
        <f>SAFADModel_final_000022[[#This Row],[Whole Building:Facility Total Electric Demand Power '[W'](Hourly) ]]/1000</f>
        <v>20.38950322449076</v>
      </c>
    </row>
    <row r="573" spans="1:3" x14ac:dyDescent="0.25">
      <c r="A573" s="9" t="s">
        <v>428</v>
      </c>
      <c r="B573" s="12">
        <v>8424.3982404012095</v>
      </c>
      <c r="C573">
        <f>SAFADModel_final_000022[[#This Row],[Whole Building:Facility Total Electric Demand Power '[W'](Hourly) ]]/1000</f>
        <v>8.4243982404012101</v>
      </c>
    </row>
    <row r="574" spans="1:3" x14ac:dyDescent="0.25">
      <c r="A574" s="9" t="s">
        <v>429</v>
      </c>
      <c r="B574" s="12">
        <v>7993.6590250073241</v>
      </c>
      <c r="C574">
        <f>SAFADModel_final_000022[[#This Row],[Whole Building:Facility Total Electric Demand Power '[W'](Hourly) ]]/1000</f>
        <v>7.9936590250073243</v>
      </c>
    </row>
    <row r="575" spans="1:3" x14ac:dyDescent="0.25">
      <c r="A575" s="9" t="s">
        <v>430</v>
      </c>
      <c r="B575" s="12">
        <v>7563.4094946440737</v>
      </c>
      <c r="C575">
        <f>SAFADModel_final_000022[[#This Row],[Whole Building:Facility Total Electric Demand Power '[W'](Hourly) ]]/1000</f>
        <v>7.5634094946440733</v>
      </c>
    </row>
    <row r="576" spans="1:3" x14ac:dyDescent="0.25">
      <c r="A576" s="9" t="s">
        <v>431</v>
      </c>
      <c r="B576" s="12">
        <v>7545.1459804593624</v>
      </c>
      <c r="C576">
        <f>SAFADModel_final_000022[[#This Row],[Whole Building:Facility Total Electric Demand Power '[W'](Hourly) ]]/1000</f>
        <v>7.5451459804593624</v>
      </c>
    </row>
    <row r="577" spans="1:3" x14ac:dyDescent="0.25">
      <c r="A577" s="9" t="s">
        <v>432</v>
      </c>
      <c r="B577" s="12">
        <v>7528.124498874432</v>
      </c>
      <c r="C577">
        <f>SAFADModel_final_000022[[#This Row],[Whole Building:Facility Total Electric Demand Power '[W'](Hourly) ]]/1000</f>
        <v>7.5281244988744316</v>
      </c>
    </row>
    <row r="578" spans="1:3" x14ac:dyDescent="0.25">
      <c r="A578" s="9" t="s">
        <v>433</v>
      </c>
      <c r="B578" s="12">
        <v>7511.1321403096235</v>
      </c>
      <c r="C578">
        <f>SAFADModel_final_000022[[#This Row],[Whole Building:Facility Total Electric Demand Power '[W'](Hourly) ]]/1000</f>
        <v>7.5111321403096234</v>
      </c>
    </row>
    <row r="579" spans="1:3" x14ac:dyDescent="0.25">
      <c r="A579" s="9" t="s">
        <v>434</v>
      </c>
      <c r="B579" s="12">
        <v>7502.4096308085755</v>
      </c>
      <c r="C579">
        <f>SAFADModel_final_000022[[#This Row],[Whole Building:Facility Total Electric Demand Power '[W'](Hourly) ]]/1000</f>
        <v>7.5024096308085753</v>
      </c>
    </row>
    <row r="580" spans="1:3" x14ac:dyDescent="0.25">
      <c r="A580" s="9" t="s">
        <v>435</v>
      </c>
      <c r="B580" s="12">
        <v>7473.9818293532035</v>
      </c>
      <c r="C580">
        <f>SAFADModel_final_000022[[#This Row],[Whole Building:Facility Total Electric Demand Power '[W'](Hourly) ]]/1000</f>
        <v>7.4739818293532032</v>
      </c>
    </row>
    <row r="581" spans="1:3" x14ac:dyDescent="0.25">
      <c r="A581" s="9" t="s">
        <v>436</v>
      </c>
      <c r="B581" s="12">
        <v>7432.0660177410318</v>
      </c>
      <c r="C581">
        <f>SAFADModel_final_000022[[#This Row],[Whole Building:Facility Total Electric Demand Power '[W'](Hourly) ]]/1000</f>
        <v>7.4320660177410316</v>
      </c>
    </row>
    <row r="582" spans="1:3" x14ac:dyDescent="0.25">
      <c r="A582" s="9" t="s">
        <v>437</v>
      </c>
      <c r="B582" s="12">
        <v>7388.9007711823397</v>
      </c>
      <c r="C582">
        <f>SAFADModel_final_000022[[#This Row],[Whole Building:Facility Total Electric Demand Power '[W'](Hourly) ]]/1000</f>
        <v>7.3889007711823398</v>
      </c>
    </row>
    <row r="583" spans="1:3" x14ac:dyDescent="0.25">
      <c r="A583" s="9" t="s">
        <v>438</v>
      </c>
      <c r="B583" s="12">
        <v>7391.6486769144249</v>
      </c>
      <c r="C583">
        <f>SAFADModel_final_000022[[#This Row],[Whole Building:Facility Total Electric Demand Power '[W'](Hourly) ]]/1000</f>
        <v>7.391648676914425</v>
      </c>
    </row>
    <row r="584" spans="1:3" x14ac:dyDescent="0.25">
      <c r="A584" s="9" t="s">
        <v>439</v>
      </c>
      <c r="B584" s="12">
        <v>7479.2447760398909</v>
      </c>
      <c r="C584">
        <f>SAFADModel_final_000022[[#This Row],[Whole Building:Facility Total Electric Demand Power '[W'](Hourly) ]]/1000</f>
        <v>7.4792447760398906</v>
      </c>
    </row>
    <row r="585" spans="1:3" x14ac:dyDescent="0.25">
      <c r="A585" s="9" t="s">
        <v>440</v>
      </c>
      <c r="B585" s="12">
        <v>20497.919242111315</v>
      </c>
      <c r="C585">
        <f>SAFADModel_final_000022[[#This Row],[Whole Building:Facility Total Electric Demand Power '[W'](Hourly) ]]/1000</f>
        <v>20.497919242111315</v>
      </c>
    </row>
    <row r="586" spans="1:3" x14ac:dyDescent="0.25">
      <c r="A586" s="9" t="s">
        <v>441</v>
      </c>
      <c r="B586" s="12">
        <v>108121.929450611</v>
      </c>
      <c r="C586">
        <f>SAFADModel_final_000022[[#This Row],[Whole Building:Facility Total Electric Demand Power '[W'](Hourly) ]]/1000</f>
        <v>108.12192945061101</v>
      </c>
    </row>
    <row r="587" spans="1:3" x14ac:dyDescent="0.25">
      <c r="A587" s="9" t="s">
        <v>442</v>
      </c>
      <c r="B587" s="12">
        <v>140885.90341017747</v>
      </c>
      <c r="C587">
        <f>SAFADModel_final_000022[[#This Row],[Whole Building:Facility Total Electric Demand Power '[W'](Hourly) ]]/1000</f>
        <v>140.88590341017746</v>
      </c>
    </row>
    <row r="588" spans="1:3" x14ac:dyDescent="0.25">
      <c r="A588" s="9" t="s">
        <v>443</v>
      </c>
      <c r="B588" s="12">
        <v>150135.17982604541</v>
      </c>
      <c r="C588">
        <f>SAFADModel_final_000022[[#This Row],[Whole Building:Facility Total Electric Demand Power '[W'](Hourly) ]]/1000</f>
        <v>150.1351798260454</v>
      </c>
    </row>
    <row r="589" spans="1:3" x14ac:dyDescent="0.25">
      <c r="A589" s="9" t="s">
        <v>444</v>
      </c>
      <c r="B589" s="12">
        <v>148869.4661974225</v>
      </c>
      <c r="C589">
        <f>SAFADModel_final_000022[[#This Row],[Whole Building:Facility Total Electric Demand Power '[W'](Hourly) ]]/1000</f>
        <v>148.8694661974225</v>
      </c>
    </row>
    <row r="590" spans="1:3" x14ac:dyDescent="0.25">
      <c r="A590" s="9" t="s">
        <v>445</v>
      </c>
      <c r="B590" s="12">
        <v>150448.85411319774</v>
      </c>
      <c r="C590">
        <f>SAFADModel_final_000022[[#This Row],[Whole Building:Facility Total Electric Demand Power '[W'](Hourly) ]]/1000</f>
        <v>150.44885411319774</v>
      </c>
    </row>
    <row r="591" spans="1:3" x14ac:dyDescent="0.25">
      <c r="A591" s="9" t="s">
        <v>446</v>
      </c>
      <c r="B591" s="12">
        <v>162858.02616343979</v>
      </c>
      <c r="C591">
        <f>SAFADModel_final_000022[[#This Row],[Whole Building:Facility Total Electric Demand Power '[W'](Hourly) ]]/1000</f>
        <v>162.8580261634398</v>
      </c>
    </row>
    <row r="592" spans="1:3" x14ac:dyDescent="0.25">
      <c r="A592" s="9" t="s">
        <v>447</v>
      </c>
      <c r="B592" s="12">
        <v>169245.02193401611</v>
      </c>
      <c r="C592">
        <f>SAFADModel_final_000022[[#This Row],[Whole Building:Facility Total Electric Demand Power '[W'](Hourly) ]]/1000</f>
        <v>169.24502193401611</v>
      </c>
    </row>
    <row r="593" spans="1:3" x14ac:dyDescent="0.25">
      <c r="A593" s="9" t="s">
        <v>448</v>
      </c>
      <c r="B593" s="12">
        <v>171340.40927753938</v>
      </c>
      <c r="C593">
        <f>SAFADModel_final_000022[[#This Row],[Whole Building:Facility Total Electric Demand Power '[W'](Hourly) ]]/1000</f>
        <v>171.34040927753938</v>
      </c>
    </row>
    <row r="594" spans="1:3" x14ac:dyDescent="0.25">
      <c r="A594" s="9" t="s">
        <v>449</v>
      </c>
      <c r="B594" s="12">
        <v>158463.5483198725</v>
      </c>
      <c r="C594">
        <f>SAFADModel_final_000022[[#This Row],[Whole Building:Facility Total Electric Demand Power '[W'](Hourly) ]]/1000</f>
        <v>158.4635483198725</v>
      </c>
    </row>
    <row r="595" spans="1:3" x14ac:dyDescent="0.25">
      <c r="A595" s="9" t="s">
        <v>450</v>
      </c>
      <c r="B595" s="12">
        <v>78770.620064249917</v>
      </c>
      <c r="C595">
        <f>SAFADModel_final_000022[[#This Row],[Whole Building:Facility Total Electric Demand Power '[W'](Hourly) ]]/1000</f>
        <v>78.770620064249911</v>
      </c>
    </row>
    <row r="596" spans="1:3" x14ac:dyDescent="0.25">
      <c r="A596" s="9" t="s">
        <v>451</v>
      </c>
      <c r="B596" s="12">
        <v>57795.011346416264</v>
      </c>
      <c r="C596">
        <f>SAFADModel_final_000022[[#This Row],[Whole Building:Facility Total Electric Demand Power '[W'](Hourly) ]]/1000</f>
        <v>57.795011346416267</v>
      </c>
    </row>
    <row r="597" spans="1:3" x14ac:dyDescent="0.25">
      <c r="A597" s="9" t="s">
        <v>452</v>
      </c>
      <c r="B597" s="12">
        <v>42322.074409214816</v>
      </c>
      <c r="C597">
        <f>SAFADModel_final_000022[[#This Row],[Whole Building:Facility Total Electric Demand Power '[W'](Hourly) ]]/1000</f>
        <v>42.322074409214814</v>
      </c>
    </row>
    <row r="598" spans="1:3" x14ac:dyDescent="0.25">
      <c r="A598" s="9" t="s">
        <v>453</v>
      </c>
      <c r="B598" s="12">
        <v>7585.3631352144739</v>
      </c>
      <c r="C598">
        <f>SAFADModel_final_000022[[#This Row],[Whole Building:Facility Total Electric Demand Power '[W'](Hourly) ]]/1000</f>
        <v>7.5853631352144735</v>
      </c>
    </row>
    <row r="599" spans="1:3" x14ac:dyDescent="0.25">
      <c r="A599" s="9" t="s">
        <v>454</v>
      </c>
      <c r="B599" s="12">
        <v>7571.7218152814339</v>
      </c>
      <c r="C599">
        <f>SAFADModel_final_000022[[#This Row],[Whole Building:Facility Total Electric Demand Power '[W'](Hourly) ]]/1000</f>
        <v>7.5717218152814336</v>
      </c>
    </row>
    <row r="600" spans="1:3" x14ac:dyDescent="0.25">
      <c r="A600" s="9" t="s">
        <v>455</v>
      </c>
      <c r="B600" s="12">
        <v>7561.1043177802394</v>
      </c>
      <c r="C600">
        <f>SAFADModel_final_000022[[#This Row],[Whole Building:Facility Total Electric Demand Power '[W'](Hourly) ]]/1000</f>
        <v>7.5611043177802397</v>
      </c>
    </row>
    <row r="601" spans="1:3" x14ac:dyDescent="0.25">
      <c r="A601" s="9" t="s">
        <v>456</v>
      </c>
      <c r="B601" s="12">
        <v>7548.4623375668516</v>
      </c>
      <c r="C601">
        <f>SAFADModel_final_000022[[#This Row],[Whole Building:Facility Total Electric Demand Power '[W'](Hourly) ]]/1000</f>
        <v>7.5484623375668516</v>
      </c>
    </row>
    <row r="602" spans="1:3" x14ac:dyDescent="0.25">
      <c r="A602" s="9" t="s">
        <v>457</v>
      </c>
      <c r="B602" s="12">
        <v>7537.2646201739262</v>
      </c>
      <c r="C602">
        <f>SAFADModel_final_000022[[#This Row],[Whole Building:Facility Total Electric Demand Power '[W'](Hourly) ]]/1000</f>
        <v>7.537264620173926</v>
      </c>
    </row>
    <row r="603" spans="1:3" x14ac:dyDescent="0.25">
      <c r="A603" s="9" t="s">
        <v>458</v>
      </c>
      <c r="B603" s="12">
        <v>7521.6398435008732</v>
      </c>
      <c r="C603">
        <f>SAFADModel_final_000022[[#This Row],[Whole Building:Facility Total Electric Demand Power '[W'](Hourly) ]]/1000</f>
        <v>7.5216398435008731</v>
      </c>
    </row>
    <row r="604" spans="1:3" x14ac:dyDescent="0.25">
      <c r="A604" s="9" t="s">
        <v>459</v>
      </c>
      <c r="B604" s="12">
        <v>7495.1543417281728</v>
      </c>
      <c r="C604">
        <f>SAFADModel_final_000022[[#This Row],[Whole Building:Facility Total Electric Demand Power '[W'](Hourly) ]]/1000</f>
        <v>7.4951543417281732</v>
      </c>
    </row>
    <row r="605" spans="1:3" x14ac:dyDescent="0.25">
      <c r="A605" s="9" t="s">
        <v>460</v>
      </c>
      <c r="B605" s="12">
        <v>7464.3749356756634</v>
      </c>
      <c r="C605">
        <f>SAFADModel_final_000022[[#This Row],[Whole Building:Facility Total Electric Demand Power '[W'](Hourly) ]]/1000</f>
        <v>7.4643749356756635</v>
      </c>
    </row>
    <row r="606" spans="1:3" x14ac:dyDescent="0.25">
      <c r="A606" s="9" t="s">
        <v>461</v>
      </c>
      <c r="B606" s="12">
        <v>7440.1969205849573</v>
      </c>
      <c r="C606">
        <f>SAFADModel_final_000022[[#This Row],[Whole Building:Facility Total Electric Demand Power '[W'](Hourly) ]]/1000</f>
        <v>7.440196920584957</v>
      </c>
    </row>
    <row r="607" spans="1:3" x14ac:dyDescent="0.25">
      <c r="A607" s="9" t="s">
        <v>462</v>
      </c>
      <c r="B607" s="12">
        <v>7437.7065105529573</v>
      </c>
      <c r="C607">
        <f>SAFADModel_final_000022[[#This Row],[Whole Building:Facility Total Electric Demand Power '[W'](Hourly) ]]/1000</f>
        <v>7.4377065105529576</v>
      </c>
    </row>
    <row r="608" spans="1:3" x14ac:dyDescent="0.25">
      <c r="A608" s="9" t="s">
        <v>463</v>
      </c>
      <c r="B608" s="12">
        <v>7478.6408401140407</v>
      </c>
      <c r="C608">
        <f>SAFADModel_final_000022[[#This Row],[Whole Building:Facility Total Electric Demand Power '[W'](Hourly) ]]/1000</f>
        <v>7.478640840114041</v>
      </c>
    </row>
    <row r="609" spans="1:3" x14ac:dyDescent="0.25">
      <c r="A609" s="9" t="s">
        <v>464</v>
      </c>
      <c r="B609" s="12">
        <v>25146.992334460752</v>
      </c>
      <c r="C609">
        <f>SAFADModel_final_000022[[#This Row],[Whole Building:Facility Total Electric Demand Power '[W'](Hourly) ]]/1000</f>
        <v>25.146992334460752</v>
      </c>
    </row>
    <row r="610" spans="1:3" x14ac:dyDescent="0.25">
      <c r="A610" s="9" t="s">
        <v>465</v>
      </c>
      <c r="B610" s="12">
        <v>89207.574871427307</v>
      </c>
      <c r="C610">
        <f>SAFADModel_final_000022[[#This Row],[Whole Building:Facility Total Electric Demand Power '[W'](Hourly) ]]/1000</f>
        <v>89.207574871427312</v>
      </c>
    </row>
    <row r="611" spans="1:3" x14ac:dyDescent="0.25">
      <c r="A611" s="9" t="s">
        <v>466</v>
      </c>
      <c r="B611" s="12">
        <v>137188.72773701168</v>
      </c>
      <c r="C611">
        <f>SAFADModel_final_000022[[#This Row],[Whole Building:Facility Total Electric Demand Power '[W'](Hourly) ]]/1000</f>
        <v>137.18872773701167</v>
      </c>
    </row>
    <row r="612" spans="1:3" x14ac:dyDescent="0.25">
      <c r="A612" s="9" t="s">
        <v>467</v>
      </c>
      <c r="B612" s="12">
        <v>139778.9026247616</v>
      </c>
      <c r="C612">
        <f>SAFADModel_final_000022[[#This Row],[Whole Building:Facility Total Electric Demand Power '[W'](Hourly) ]]/1000</f>
        <v>139.7789026247616</v>
      </c>
    </row>
    <row r="613" spans="1:3" x14ac:dyDescent="0.25">
      <c r="A613" s="9" t="s">
        <v>468</v>
      </c>
      <c r="B613" s="12">
        <v>143643.44956399841</v>
      </c>
      <c r="C613">
        <f>SAFADModel_final_000022[[#This Row],[Whole Building:Facility Total Electric Demand Power '[W'](Hourly) ]]/1000</f>
        <v>143.64344956399842</v>
      </c>
    </row>
    <row r="614" spans="1:3" x14ac:dyDescent="0.25">
      <c r="A614" s="9" t="s">
        <v>469</v>
      </c>
      <c r="B614" s="12">
        <v>149728.10982211147</v>
      </c>
      <c r="C614">
        <f>SAFADModel_final_000022[[#This Row],[Whole Building:Facility Total Electric Demand Power '[W'](Hourly) ]]/1000</f>
        <v>149.72810982211146</v>
      </c>
    </row>
    <row r="615" spans="1:3" x14ac:dyDescent="0.25">
      <c r="A615" s="9" t="s">
        <v>470</v>
      </c>
      <c r="B615" s="12">
        <v>156383.59068703934</v>
      </c>
      <c r="C615">
        <f>SAFADModel_final_000022[[#This Row],[Whole Building:Facility Total Electric Demand Power '[W'](Hourly) ]]/1000</f>
        <v>156.38359068703934</v>
      </c>
    </row>
    <row r="616" spans="1:3" x14ac:dyDescent="0.25">
      <c r="A616" s="9" t="s">
        <v>471</v>
      </c>
      <c r="B616" s="12">
        <v>149834.55708818012</v>
      </c>
      <c r="C616">
        <f>SAFADModel_final_000022[[#This Row],[Whole Building:Facility Total Electric Demand Power '[W'](Hourly) ]]/1000</f>
        <v>149.83455708818013</v>
      </c>
    </row>
    <row r="617" spans="1:3" x14ac:dyDescent="0.25">
      <c r="A617" s="9" t="s">
        <v>472</v>
      </c>
      <c r="B617" s="12">
        <v>133377.76381912135</v>
      </c>
      <c r="C617">
        <f>SAFADModel_final_000022[[#This Row],[Whole Building:Facility Total Electric Demand Power '[W'](Hourly) ]]/1000</f>
        <v>133.37776381912136</v>
      </c>
    </row>
    <row r="618" spans="1:3" x14ac:dyDescent="0.25">
      <c r="A618" s="9" t="s">
        <v>473</v>
      </c>
      <c r="B618" s="12">
        <v>118409.30747567739</v>
      </c>
      <c r="C618">
        <f>SAFADModel_final_000022[[#This Row],[Whole Building:Facility Total Electric Demand Power '[W'](Hourly) ]]/1000</f>
        <v>118.40930747567738</v>
      </c>
    </row>
    <row r="619" spans="1:3" x14ac:dyDescent="0.25">
      <c r="A619" s="9" t="s">
        <v>474</v>
      </c>
      <c r="B619" s="12">
        <v>49379.440671338547</v>
      </c>
      <c r="C619">
        <f>SAFADModel_final_000022[[#This Row],[Whole Building:Facility Total Electric Demand Power '[W'](Hourly) ]]/1000</f>
        <v>49.37944067133855</v>
      </c>
    </row>
    <row r="620" spans="1:3" x14ac:dyDescent="0.25">
      <c r="A620" s="9" t="s">
        <v>475</v>
      </c>
      <c r="B620" s="12">
        <v>26803.933874853188</v>
      </c>
      <c r="C620">
        <f>SAFADModel_final_000022[[#This Row],[Whole Building:Facility Total Electric Demand Power '[W'](Hourly) ]]/1000</f>
        <v>26.80393387485319</v>
      </c>
    </row>
    <row r="621" spans="1:3" x14ac:dyDescent="0.25">
      <c r="A621" s="9" t="s">
        <v>476</v>
      </c>
      <c r="B621" s="12">
        <v>17214.172038816338</v>
      </c>
      <c r="C621">
        <f>SAFADModel_final_000022[[#This Row],[Whole Building:Facility Total Electric Demand Power '[W'](Hourly) ]]/1000</f>
        <v>17.214172038816336</v>
      </c>
    </row>
    <row r="622" spans="1:3" x14ac:dyDescent="0.25">
      <c r="A622" s="9" t="s">
        <v>477</v>
      </c>
      <c r="B622" s="12">
        <v>12356.111138908853</v>
      </c>
      <c r="C622">
        <f>SAFADModel_final_000022[[#This Row],[Whole Building:Facility Total Electric Demand Power '[W'](Hourly) ]]/1000</f>
        <v>12.356111138908853</v>
      </c>
    </row>
    <row r="623" spans="1:3" x14ac:dyDescent="0.25">
      <c r="A623" s="9" t="s">
        <v>478</v>
      </c>
      <c r="B623" s="12">
        <v>7547.1522429076713</v>
      </c>
      <c r="C623">
        <f>SAFADModel_final_000022[[#This Row],[Whole Building:Facility Total Electric Demand Power '[W'](Hourly) ]]/1000</f>
        <v>7.5471522429076714</v>
      </c>
    </row>
    <row r="624" spans="1:3" x14ac:dyDescent="0.25">
      <c r="A624" s="9" t="s">
        <v>479</v>
      </c>
      <c r="B624" s="12">
        <v>7577.7286142341254</v>
      </c>
      <c r="C624">
        <f>SAFADModel_final_000022[[#This Row],[Whole Building:Facility Total Electric Demand Power '[W'](Hourly) ]]/1000</f>
        <v>7.5777286142341254</v>
      </c>
    </row>
    <row r="625" spans="1:3" x14ac:dyDescent="0.25">
      <c r="A625" s="9" t="s">
        <v>480</v>
      </c>
      <c r="B625" s="12">
        <v>7593.8402760686013</v>
      </c>
      <c r="C625">
        <f>SAFADModel_final_000022[[#This Row],[Whole Building:Facility Total Electric Demand Power '[W'](Hourly) ]]/1000</f>
        <v>7.593840276068601</v>
      </c>
    </row>
    <row r="626" spans="1:3" x14ac:dyDescent="0.25">
      <c r="A626" s="9" t="s">
        <v>677</v>
      </c>
      <c r="B626" s="12">
        <v>7578.7495707327935</v>
      </c>
      <c r="C626">
        <f>SAFADModel_final_000022[[#This Row],[Whole Building:Facility Total Electric Demand Power '[W'](Hourly) ]]/1000</f>
        <v>7.5787495707327937</v>
      </c>
    </row>
    <row r="627" spans="1:3" x14ac:dyDescent="0.25">
      <c r="A627" s="9" t="s">
        <v>678</v>
      </c>
      <c r="B627" s="12">
        <v>7556.556561644139</v>
      </c>
      <c r="C627">
        <f>SAFADModel_final_000022[[#This Row],[Whole Building:Facility Total Electric Demand Power '[W'](Hourly) ]]/1000</f>
        <v>7.5565565616441388</v>
      </c>
    </row>
    <row r="628" spans="1:3" x14ac:dyDescent="0.25">
      <c r="A628" s="9" t="s">
        <v>679</v>
      </c>
      <c r="B628" s="12">
        <v>7529.4935341381752</v>
      </c>
      <c r="C628">
        <f>SAFADModel_final_000022[[#This Row],[Whole Building:Facility Total Electric Demand Power '[W'](Hourly) ]]/1000</f>
        <v>7.529493534138175</v>
      </c>
    </row>
    <row r="629" spans="1:3" x14ac:dyDescent="0.25">
      <c r="A629" s="9" t="s">
        <v>680</v>
      </c>
      <c r="B629" s="12">
        <v>7488.3179093845902</v>
      </c>
      <c r="C629">
        <f>SAFADModel_final_000022[[#This Row],[Whole Building:Facility Total Electric Demand Power '[W'](Hourly) ]]/1000</f>
        <v>7.4883179093845902</v>
      </c>
    </row>
    <row r="630" spans="1:3" x14ac:dyDescent="0.25">
      <c r="A630" s="9" t="s">
        <v>681</v>
      </c>
      <c r="B630" s="12">
        <v>7441.0391517566386</v>
      </c>
      <c r="C630">
        <f>SAFADModel_final_000022[[#This Row],[Whole Building:Facility Total Electric Demand Power '[W'](Hourly) ]]/1000</f>
        <v>7.4410391517566383</v>
      </c>
    </row>
    <row r="631" spans="1:3" x14ac:dyDescent="0.25">
      <c r="A631" s="9" t="s">
        <v>682</v>
      </c>
      <c r="B631" s="12">
        <v>7413.823225413641</v>
      </c>
      <c r="C631">
        <f>SAFADModel_final_000022[[#This Row],[Whole Building:Facility Total Electric Demand Power '[W'](Hourly) ]]/1000</f>
        <v>7.4138232254136414</v>
      </c>
    </row>
    <row r="632" spans="1:3" x14ac:dyDescent="0.25">
      <c r="A632" s="9" t="s">
        <v>683</v>
      </c>
      <c r="B632" s="12">
        <v>7442.3086494596428</v>
      </c>
      <c r="C632">
        <f>SAFADModel_final_000022[[#This Row],[Whole Building:Facility Total Electric Demand Power '[W'](Hourly) ]]/1000</f>
        <v>7.4423086494596431</v>
      </c>
    </row>
    <row r="633" spans="1:3" x14ac:dyDescent="0.25">
      <c r="A633" s="9" t="s">
        <v>684</v>
      </c>
      <c r="B633" s="12">
        <v>7500.5902108007112</v>
      </c>
      <c r="C633">
        <f>SAFADModel_final_000022[[#This Row],[Whole Building:Facility Total Electric Demand Power '[W'](Hourly) ]]/1000</f>
        <v>7.500590210800711</v>
      </c>
    </row>
    <row r="634" spans="1:3" x14ac:dyDescent="0.25">
      <c r="A634" s="9" t="s">
        <v>685</v>
      </c>
      <c r="B634" s="12">
        <v>51992.402334822611</v>
      </c>
      <c r="C634">
        <f>SAFADModel_final_000022[[#This Row],[Whole Building:Facility Total Electric Demand Power '[W'](Hourly) ]]/1000</f>
        <v>51.992402334822614</v>
      </c>
    </row>
    <row r="635" spans="1:3" x14ac:dyDescent="0.25">
      <c r="A635" s="9" t="s">
        <v>686</v>
      </c>
      <c r="B635" s="12">
        <v>76777.595532739404</v>
      </c>
      <c r="C635">
        <f>SAFADModel_final_000022[[#This Row],[Whole Building:Facility Total Electric Demand Power '[W'](Hourly) ]]/1000</f>
        <v>76.777595532739397</v>
      </c>
    </row>
    <row r="636" spans="1:3" x14ac:dyDescent="0.25">
      <c r="A636" s="9" t="s">
        <v>687</v>
      </c>
      <c r="B636" s="12">
        <v>92949.533614273343</v>
      </c>
      <c r="C636">
        <f>SAFADModel_final_000022[[#This Row],[Whole Building:Facility Total Electric Demand Power '[W'](Hourly) ]]/1000</f>
        <v>92.949533614273349</v>
      </c>
    </row>
    <row r="637" spans="1:3" x14ac:dyDescent="0.25">
      <c r="A637" s="9" t="s">
        <v>688</v>
      </c>
      <c r="B637" s="12">
        <v>90486.248950884677</v>
      </c>
      <c r="C637">
        <f>SAFADModel_final_000022[[#This Row],[Whole Building:Facility Total Electric Demand Power '[W'](Hourly) ]]/1000</f>
        <v>90.486248950884672</v>
      </c>
    </row>
    <row r="638" spans="1:3" x14ac:dyDescent="0.25">
      <c r="A638" s="9" t="s">
        <v>689</v>
      </c>
      <c r="B638" s="12">
        <v>64849.700859207114</v>
      </c>
      <c r="C638">
        <f>SAFADModel_final_000022[[#This Row],[Whole Building:Facility Total Electric Demand Power '[W'](Hourly) ]]/1000</f>
        <v>64.849700859207118</v>
      </c>
    </row>
    <row r="639" spans="1:3" x14ac:dyDescent="0.25">
      <c r="A639" s="9" t="s">
        <v>690</v>
      </c>
      <c r="B639" s="12">
        <v>58826.561726866174</v>
      </c>
      <c r="C639">
        <f>SAFADModel_final_000022[[#This Row],[Whole Building:Facility Total Electric Demand Power '[W'](Hourly) ]]/1000</f>
        <v>58.826561726866174</v>
      </c>
    </row>
    <row r="640" spans="1:3" x14ac:dyDescent="0.25">
      <c r="A640" s="9" t="s">
        <v>691</v>
      </c>
      <c r="B640" s="12">
        <v>58133.9490745203</v>
      </c>
      <c r="C640">
        <f>SAFADModel_final_000022[[#This Row],[Whole Building:Facility Total Electric Demand Power '[W'](Hourly) ]]/1000</f>
        <v>58.133949074520302</v>
      </c>
    </row>
    <row r="641" spans="1:3" x14ac:dyDescent="0.25">
      <c r="A641" s="9" t="s">
        <v>692</v>
      </c>
      <c r="B641" s="12">
        <v>52114.163663072955</v>
      </c>
      <c r="C641">
        <f>SAFADModel_final_000022[[#This Row],[Whole Building:Facility Total Electric Demand Power '[W'](Hourly) ]]/1000</f>
        <v>52.114163663072958</v>
      </c>
    </row>
    <row r="642" spans="1:3" x14ac:dyDescent="0.25">
      <c r="A642" s="9" t="s">
        <v>693</v>
      </c>
      <c r="B642" s="12">
        <v>43381.993444982196</v>
      </c>
      <c r="C642">
        <f>SAFADModel_final_000022[[#This Row],[Whole Building:Facility Total Electric Demand Power '[W'](Hourly) ]]/1000</f>
        <v>43.381993444982193</v>
      </c>
    </row>
    <row r="643" spans="1:3" x14ac:dyDescent="0.25">
      <c r="A643" s="9" t="s">
        <v>694</v>
      </c>
      <c r="B643" s="12">
        <v>35066.269531334117</v>
      </c>
      <c r="C643">
        <f>SAFADModel_final_000022[[#This Row],[Whole Building:Facility Total Electric Demand Power '[W'](Hourly) ]]/1000</f>
        <v>35.066269531334115</v>
      </c>
    </row>
    <row r="644" spans="1:3" x14ac:dyDescent="0.25">
      <c r="A644" s="9" t="s">
        <v>695</v>
      </c>
      <c r="B644" s="12">
        <v>26566.5163196865</v>
      </c>
      <c r="C644">
        <f>SAFADModel_final_000022[[#This Row],[Whole Building:Facility Total Electric Demand Power '[W'](Hourly) ]]/1000</f>
        <v>26.5665163196865</v>
      </c>
    </row>
    <row r="645" spans="1:3" x14ac:dyDescent="0.25">
      <c r="A645" s="9" t="s">
        <v>696</v>
      </c>
      <c r="B645" s="12">
        <v>15874.537207899528</v>
      </c>
      <c r="C645">
        <f>SAFADModel_final_000022[[#This Row],[Whole Building:Facility Total Electric Demand Power '[W'](Hourly) ]]/1000</f>
        <v>15.874537207899527</v>
      </c>
    </row>
    <row r="646" spans="1:3" x14ac:dyDescent="0.25">
      <c r="A646" s="9" t="s">
        <v>697</v>
      </c>
      <c r="B646" s="12">
        <v>14683.511537146858</v>
      </c>
      <c r="C646">
        <f>SAFADModel_final_000022[[#This Row],[Whole Building:Facility Total Electric Demand Power '[W'](Hourly) ]]/1000</f>
        <v>14.683511537146858</v>
      </c>
    </row>
    <row r="647" spans="1:3" x14ac:dyDescent="0.25">
      <c r="A647" s="9" t="s">
        <v>698</v>
      </c>
      <c r="B647" s="12">
        <v>7658.9676326037215</v>
      </c>
      <c r="C647">
        <f>SAFADModel_final_000022[[#This Row],[Whole Building:Facility Total Electric Demand Power '[W'](Hourly) ]]/1000</f>
        <v>7.6589676326037219</v>
      </c>
    </row>
    <row r="648" spans="1:3" x14ac:dyDescent="0.25">
      <c r="A648" s="9" t="s">
        <v>699</v>
      </c>
      <c r="B648" s="12">
        <v>7638.2205164556954</v>
      </c>
      <c r="C648">
        <f>SAFADModel_final_000022[[#This Row],[Whole Building:Facility Total Electric Demand Power '[W'](Hourly) ]]/1000</f>
        <v>7.6382205164556956</v>
      </c>
    </row>
    <row r="649" spans="1:3" x14ac:dyDescent="0.25">
      <c r="A649" s="9" t="s">
        <v>700</v>
      </c>
      <c r="B649" s="12">
        <v>7626.8417456957677</v>
      </c>
      <c r="C649">
        <f>SAFADModel_final_000022[[#This Row],[Whole Building:Facility Total Electric Demand Power '[W'](Hourly) ]]/1000</f>
        <v>7.626841745695768</v>
      </c>
    </row>
    <row r="650" spans="1:3" x14ac:dyDescent="0.25">
      <c r="A650" s="9" t="s">
        <v>701</v>
      </c>
      <c r="B650" s="12">
        <v>7605.5845027282967</v>
      </c>
      <c r="C650">
        <f>SAFADModel_final_000022[[#This Row],[Whole Building:Facility Total Electric Demand Power '[W'](Hourly) ]]/1000</f>
        <v>7.6055845027282967</v>
      </c>
    </row>
    <row r="651" spans="1:3" x14ac:dyDescent="0.25">
      <c r="A651" s="9" t="s">
        <v>702</v>
      </c>
      <c r="B651" s="12">
        <v>7585.5365780342372</v>
      </c>
      <c r="C651">
        <f>SAFADModel_final_000022[[#This Row],[Whole Building:Facility Total Electric Demand Power '[W'](Hourly) ]]/1000</f>
        <v>7.5855365780342376</v>
      </c>
    </row>
    <row r="652" spans="1:3" x14ac:dyDescent="0.25">
      <c r="A652" s="9" t="s">
        <v>703</v>
      </c>
      <c r="B652" s="12">
        <v>7573.7718135673213</v>
      </c>
      <c r="C652">
        <f>SAFADModel_final_000022[[#This Row],[Whole Building:Facility Total Electric Demand Power '[W'](Hourly) ]]/1000</f>
        <v>7.5737718135673209</v>
      </c>
    </row>
    <row r="653" spans="1:3" x14ac:dyDescent="0.25">
      <c r="A653" s="9" t="s">
        <v>704</v>
      </c>
      <c r="B653" s="12">
        <v>7558.8421137903561</v>
      </c>
      <c r="C653">
        <f>SAFADModel_final_000022[[#This Row],[Whole Building:Facility Total Electric Demand Power '[W'](Hourly) ]]/1000</f>
        <v>7.5588421137903561</v>
      </c>
    </row>
    <row r="654" spans="1:3" x14ac:dyDescent="0.25">
      <c r="A654" s="9" t="s">
        <v>705</v>
      </c>
      <c r="B654" s="12">
        <v>7538.6930775184628</v>
      </c>
      <c r="C654">
        <f>SAFADModel_final_000022[[#This Row],[Whole Building:Facility Total Electric Demand Power '[W'](Hourly) ]]/1000</f>
        <v>7.5386930775184631</v>
      </c>
    </row>
    <row r="655" spans="1:3" x14ac:dyDescent="0.25">
      <c r="A655" s="9" t="s">
        <v>706</v>
      </c>
      <c r="B655" s="12">
        <v>7545.8817751120368</v>
      </c>
      <c r="C655">
        <f>SAFADModel_final_000022[[#This Row],[Whole Building:Facility Total Electric Demand Power '[W'](Hourly) ]]/1000</f>
        <v>7.5458817751120373</v>
      </c>
    </row>
    <row r="656" spans="1:3" x14ac:dyDescent="0.25">
      <c r="A656" s="9" t="s">
        <v>707</v>
      </c>
      <c r="B656" s="12">
        <v>7595.6343718554817</v>
      </c>
      <c r="C656">
        <f>SAFADModel_final_000022[[#This Row],[Whole Building:Facility Total Electric Demand Power '[W'](Hourly) ]]/1000</f>
        <v>7.595634371855482</v>
      </c>
    </row>
    <row r="657" spans="1:3" x14ac:dyDescent="0.25">
      <c r="A657" s="9" t="s">
        <v>708</v>
      </c>
      <c r="B657" s="12">
        <v>7648.5291099702836</v>
      </c>
      <c r="C657">
        <f>SAFADModel_final_000022[[#This Row],[Whole Building:Facility Total Electric Demand Power '[W'](Hourly) ]]/1000</f>
        <v>7.6485291099702835</v>
      </c>
    </row>
    <row r="658" spans="1:3" x14ac:dyDescent="0.25">
      <c r="A658" s="9" t="s">
        <v>709</v>
      </c>
      <c r="B658" s="12">
        <v>7690.6678984507162</v>
      </c>
      <c r="C658">
        <f>SAFADModel_final_000022[[#This Row],[Whole Building:Facility Total Electric Demand Power '[W'](Hourly) ]]/1000</f>
        <v>7.690667898450716</v>
      </c>
    </row>
    <row r="659" spans="1:3" x14ac:dyDescent="0.25">
      <c r="A659" s="9" t="s">
        <v>710</v>
      </c>
      <c r="B659" s="12">
        <v>7717.181715630868</v>
      </c>
      <c r="C659">
        <f>SAFADModel_final_000022[[#This Row],[Whole Building:Facility Total Electric Demand Power '[W'](Hourly) ]]/1000</f>
        <v>7.7171817156308684</v>
      </c>
    </row>
    <row r="660" spans="1:3" x14ac:dyDescent="0.25">
      <c r="A660" s="9" t="s">
        <v>711</v>
      </c>
      <c r="B660" s="12">
        <v>7735.1602769056435</v>
      </c>
      <c r="C660">
        <f>SAFADModel_final_000022[[#This Row],[Whole Building:Facility Total Electric Demand Power '[W'](Hourly) ]]/1000</f>
        <v>7.7351602769056438</v>
      </c>
    </row>
    <row r="661" spans="1:3" x14ac:dyDescent="0.25">
      <c r="A661" s="9" t="s">
        <v>712</v>
      </c>
      <c r="B661" s="12">
        <v>7748.1285898590395</v>
      </c>
      <c r="C661">
        <f>SAFADModel_final_000022[[#This Row],[Whole Building:Facility Total Electric Demand Power '[W'](Hourly) ]]/1000</f>
        <v>7.7481285898590393</v>
      </c>
    </row>
    <row r="662" spans="1:3" x14ac:dyDescent="0.25">
      <c r="A662" s="9" t="s">
        <v>713</v>
      </c>
      <c r="B662" s="12">
        <v>7752.279650076528</v>
      </c>
      <c r="C662">
        <f>SAFADModel_final_000022[[#This Row],[Whole Building:Facility Total Electric Demand Power '[W'](Hourly) ]]/1000</f>
        <v>7.7522796500765283</v>
      </c>
    </row>
    <row r="663" spans="1:3" x14ac:dyDescent="0.25">
      <c r="A663" s="9" t="s">
        <v>714</v>
      </c>
      <c r="B663" s="12">
        <v>7747.6290897018289</v>
      </c>
      <c r="C663">
        <f>SAFADModel_final_000022[[#This Row],[Whole Building:Facility Total Electric Demand Power '[W'](Hourly) ]]/1000</f>
        <v>7.747629089701829</v>
      </c>
    </row>
    <row r="664" spans="1:3" x14ac:dyDescent="0.25">
      <c r="A664" s="9" t="s">
        <v>715</v>
      </c>
      <c r="B664" s="12">
        <v>7726.2448644905844</v>
      </c>
      <c r="C664">
        <f>SAFADModel_final_000022[[#This Row],[Whole Building:Facility Total Electric Demand Power '[W'](Hourly) ]]/1000</f>
        <v>7.7262448644905843</v>
      </c>
    </row>
    <row r="665" spans="1:3" x14ac:dyDescent="0.25">
      <c r="A665" s="9" t="s">
        <v>716</v>
      </c>
      <c r="B665" s="12">
        <v>7703.8183518866181</v>
      </c>
      <c r="C665">
        <f>SAFADModel_final_000022[[#This Row],[Whole Building:Facility Total Electric Demand Power '[W'](Hourly) ]]/1000</f>
        <v>7.7038183518866177</v>
      </c>
    </row>
    <row r="666" spans="1:3" x14ac:dyDescent="0.25">
      <c r="A666" s="9" t="s">
        <v>717</v>
      </c>
      <c r="B666" s="12">
        <v>7682.351230972411</v>
      </c>
      <c r="C666">
        <f>SAFADModel_final_000022[[#This Row],[Whole Building:Facility Total Electric Demand Power '[W'](Hourly) ]]/1000</f>
        <v>7.6823512309724107</v>
      </c>
    </row>
    <row r="667" spans="1:3" x14ac:dyDescent="0.25">
      <c r="A667" s="9" t="s">
        <v>718</v>
      </c>
      <c r="B667" s="12">
        <v>7661.9467239466912</v>
      </c>
      <c r="C667">
        <f>SAFADModel_final_000022[[#This Row],[Whole Building:Facility Total Electric Demand Power '[W'](Hourly) ]]/1000</f>
        <v>7.6619467239466914</v>
      </c>
    </row>
    <row r="668" spans="1:3" x14ac:dyDescent="0.25">
      <c r="A668" s="9" t="s">
        <v>719</v>
      </c>
      <c r="B668" s="12">
        <v>7638.0471973402591</v>
      </c>
      <c r="C668">
        <f>SAFADModel_final_000022[[#This Row],[Whole Building:Facility Total Electric Demand Power '[W'](Hourly) ]]/1000</f>
        <v>7.6380471973402591</v>
      </c>
    </row>
    <row r="669" spans="1:3" x14ac:dyDescent="0.25">
      <c r="A669" s="9" t="s">
        <v>720</v>
      </c>
      <c r="B669" s="12">
        <v>7602.051166537778</v>
      </c>
      <c r="C669">
        <f>SAFADModel_final_000022[[#This Row],[Whole Building:Facility Total Electric Demand Power '[W'](Hourly) ]]/1000</f>
        <v>7.6020511665377777</v>
      </c>
    </row>
    <row r="670" spans="1:3" x14ac:dyDescent="0.25">
      <c r="A670" s="9" t="s">
        <v>721</v>
      </c>
      <c r="B670" s="12">
        <v>7577.2451494245061</v>
      </c>
      <c r="C670">
        <f>SAFADModel_final_000022[[#This Row],[Whole Building:Facility Total Electric Demand Power '[W'](Hourly) ]]/1000</f>
        <v>7.5772451494245061</v>
      </c>
    </row>
    <row r="671" spans="1:3" x14ac:dyDescent="0.25">
      <c r="A671" s="9" t="s">
        <v>722</v>
      </c>
      <c r="B671" s="12">
        <v>7555.8400446539663</v>
      </c>
      <c r="C671">
        <f>SAFADModel_final_000022[[#This Row],[Whole Building:Facility Total Electric Demand Power '[W'](Hourly) ]]/1000</f>
        <v>7.5558400446539666</v>
      </c>
    </row>
    <row r="672" spans="1:3" x14ac:dyDescent="0.25">
      <c r="A672" s="9" t="s">
        <v>723</v>
      </c>
      <c r="B672" s="12">
        <v>7533.899449661465</v>
      </c>
      <c r="C672">
        <f>SAFADModel_final_000022[[#This Row],[Whole Building:Facility Total Electric Demand Power '[W'](Hourly) ]]/1000</f>
        <v>7.5338994496614653</v>
      </c>
    </row>
    <row r="673" spans="1:3" x14ac:dyDescent="0.25">
      <c r="A673" s="9" t="s">
        <v>724</v>
      </c>
      <c r="B673" s="12">
        <v>7508.2037993492186</v>
      </c>
      <c r="C673">
        <f>SAFADModel_final_000022[[#This Row],[Whole Building:Facility Total Electric Demand Power '[W'](Hourly) ]]/1000</f>
        <v>7.5082037993492188</v>
      </c>
    </row>
    <row r="674" spans="1:3" x14ac:dyDescent="0.25">
      <c r="A674" s="9" t="s">
        <v>481</v>
      </c>
      <c r="B674" s="12">
        <v>7475.2343358268708</v>
      </c>
      <c r="C674">
        <f>SAFADModel_final_000022[[#This Row],[Whole Building:Facility Total Electric Demand Power '[W'](Hourly) ]]/1000</f>
        <v>7.4752343358268707</v>
      </c>
    </row>
    <row r="675" spans="1:3" x14ac:dyDescent="0.25">
      <c r="A675" s="9" t="s">
        <v>482</v>
      </c>
      <c r="B675" s="12">
        <v>7445.5805441476141</v>
      </c>
      <c r="C675">
        <f>SAFADModel_final_000022[[#This Row],[Whole Building:Facility Total Electric Demand Power '[W'](Hourly) ]]/1000</f>
        <v>7.4455805441476137</v>
      </c>
    </row>
    <row r="676" spans="1:3" x14ac:dyDescent="0.25">
      <c r="A676" s="9" t="s">
        <v>483</v>
      </c>
      <c r="B676" s="12">
        <v>7420.2160493575439</v>
      </c>
      <c r="C676">
        <f>SAFADModel_final_000022[[#This Row],[Whole Building:Facility Total Electric Demand Power '[W'](Hourly) ]]/1000</f>
        <v>7.4202160493575438</v>
      </c>
    </row>
    <row r="677" spans="1:3" x14ac:dyDescent="0.25">
      <c r="A677" s="9" t="s">
        <v>484</v>
      </c>
      <c r="B677" s="12">
        <v>7385.7595535320725</v>
      </c>
      <c r="C677">
        <f>SAFADModel_final_000022[[#This Row],[Whole Building:Facility Total Electric Demand Power '[W'](Hourly) ]]/1000</f>
        <v>7.3857595535320728</v>
      </c>
    </row>
    <row r="678" spans="1:3" x14ac:dyDescent="0.25">
      <c r="A678" s="9" t="s">
        <v>485</v>
      </c>
      <c r="B678" s="12">
        <v>7344.8968548037665</v>
      </c>
      <c r="C678">
        <f>SAFADModel_final_000022[[#This Row],[Whole Building:Facility Total Electric Demand Power '[W'](Hourly) ]]/1000</f>
        <v>7.3448968548037668</v>
      </c>
    </row>
    <row r="679" spans="1:3" x14ac:dyDescent="0.25">
      <c r="A679" s="9" t="s">
        <v>486</v>
      </c>
      <c r="B679" s="12">
        <v>7360.7829967854232</v>
      </c>
      <c r="C679">
        <f>SAFADModel_final_000022[[#This Row],[Whole Building:Facility Total Electric Demand Power '[W'](Hourly) ]]/1000</f>
        <v>7.3607829967854235</v>
      </c>
    </row>
    <row r="680" spans="1:3" x14ac:dyDescent="0.25">
      <c r="A680" s="9" t="s">
        <v>487</v>
      </c>
      <c r="B680" s="12">
        <v>7463.6667629476369</v>
      </c>
      <c r="C680">
        <f>SAFADModel_final_000022[[#This Row],[Whole Building:Facility Total Electric Demand Power '[W'](Hourly) ]]/1000</f>
        <v>7.4636667629476365</v>
      </c>
    </row>
    <row r="681" spans="1:3" x14ac:dyDescent="0.25">
      <c r="A681" s="9" t="s">
        <v>488</v>
      </c>
      <c r="B681" s="12">
        <v>27056.756718693166</v>
      </c>
      <c r="C681">
        <f>SAFADModel_final_000022[[#This Row],[Whole Building:Facility Total Electric Demand Power '[W'](Hourly) ]]/1000</f>
        <v>27.056756718693165</v>
      </c>
    </row>
    <row r="682" spans="1:3" x14ac:dyDescent="0.25">
      <c r="A682" s="9" t="s">
        <v>489</v>
      </c>
      <c r="B682" s="12">
        <v>77786.569032264306</v>
      </c>
      <c r="C682">
        <f>SAFADModel_final_000022[[#This Row],[Whole Building:Facility Total Electric Demand Power '[W'](Hourly) ]]/1000</f>
        <v>77.78656903226431</v>
      </c>
    </row>
    <row r="683" spans="1:3" x14ac:dyDescent="0.25">
      <c r="A683" s="9" t="s">
        <v>490</v>
      </c>
      <c r="B683" s="12">
        <v>128395.1828704597</v>
      </c>
      <c r="C683">
        <f>SAFADModel_final_000022[[#This Row],[Whole Building:Facility Total Electric Demand Power '[W'](Hourly) ]]/1000</f>
        <v>128.39518287045971</v>
      </c>
    </row>
    <row r="684" spans="1:3" x14ac:dyDescent="0.25">
      <c r="A684" s="9" t="s">
        <v>491</v>
      </c>
      <c r="B684" s="12">
        <v>125016.44191988466</v>
      </c>
      <c r="C684">
        <f>SAFADModel_final_000022[[#This Row],[Whole Building:Facility Total Electric Demand Power '[W'](Hourly) ]]/1000</f>
        <v>125.01644191988466</v>
      </c>
    </row>
    <row r="685" spans="1:3" x14ac:dyDescent="0.25">
      <c r="A685" s="9" t="s">
        <v>492</v>
      </c>
      <c r="B685" s="12">
        <v>160650.02092333612</v>
      </c>
      <c r="C685">
        <f>SAFADModel_final_000022[[#This Row],[Whole Building:Facility Total Electric Demand Power '[W'](Hourly) ]]/1000</f>
        <v>160.65002092333611</v>
      </c>
    </row>
    <row r="686" spans="1:3" x14ac:dyDescent="0.25">
      <c r="A686" s="9" t="s">
        <v>493</v>
      </c>
      <c r="B686" s="12">
        <v>158911.53465188816</v>
      </c>
      <c r="C686">
        <f>SAFADModel_final_000022[[#This Row],[Whole Building:Facility Total Electric Demand Power '[W'](Hourly) ]]/1000</f>
        <v>158.91153465188816</v>
      </c>
    </row>
    <row r="687" spans="1:3" x14ac:dyDescent="0.25">
      <c r="A687" s="9" t="s">
        <v>494</v>
      </c>
      <c r="B687" s="12">
        <v>159454.07384463892</v>
      </c>
      <c r="C687">
        <f>SAFADModel_final_000022[[#This Row],[Whole Building:Facility Total Electric Demand Power '[W'](Hourly) ]]/1000</f>
        <v>159.45407384463891</v>
      </c>
    </row>
    <row r="688" spans="1:3" x14ac:dyDescent="0.25">
      <c r="A688" s="9" t="s">
        <v>495</v>
      </c>
      <c r="B688" s="12">
        <v>164918.96358614331</v>
      </c>
      <c r="C688">
        <f>SAFADModel_final_000022[[#This Row],[Whole Building:Facility Total Electric Demand Power '[W'](Hourly) ]]/1000</f>
        <v>164.91896358614329</v>
      </c>
    </row>
    <row r="689" spans="1:3" x14ac:dyDescent="0.25">
      <c r="A689" s="9" t="s">
        <v>496</v>
      </c>
      <c r="B689" s="12">
        <v>155808.66017214605</v>
      </c>
      <c r="C689">
        <f>SAFADModel_final_000022[[#This Row],[Whole Building:Facility Total Electric Demand Power '[W'](Hourly) ]]/1000</f>
        <v>155.80866017214603</v>
      </c>
    </row>
    <row r="690" spans="1:3" x14ac:dyDescent="0.25">
      <c r="A690" s="9" t="s">
        <v>497</v>
      </c>
      <c r="B690" s="12">
        <v>140280.11472889874</v>
      </c>
      <c r="C690">
        <f>SAFADModel_final_000022[[#This Row],[Whole Building:Facility Total Electric Demand Power '[W'](Hourly) ]]/1000</f>
        <v>140.28011472889875</v>
      </c>
    </row>
    <row r="691" spans="1:3" x14ac:dyDescent="0.25">
      <c r="A691" s="9" t="s">
        <v>498</v>
      </c>
      <c r="B691" s="12">
        <v>49118.031460495222</v>
      </c>
      <c r="C691">
        <f>SAFADModel_final_000022[[#This Row],[Whole Building:Facility Total Electric Demand Power '[W'](Hourly) ]]/1000</f>
        <v>49.118031460495224</v>
      </c>
    </row>
    <row r="692" spans="1:3" x14ac:dyDescent="0.25">
      <c r="A692" s="9" t="s">
        <v>499</v>
      </c>
      <c r="B692" s="12">
        <v>24338.79796488861</v>
      </c>
      <c r="C692">
        <f>SAFADModel_final_000022[[#This Row],[Whole Building:Facility Total Electric Demand Power '[W'](Hourly) ]]/1000</f>
        <v>24.338797964888609</v>
      </c>
    </row>
    <row r="693" spans="1:3" x14ac:dyDescent="0.25">
      <c r="A693" s="9" t="s">
        <v>500</v>
      </c>
      <c r="B693" s="12">
        <v>10354.687604158476</v>
      </c>
      <c r="C693">
        <f>SAFADModel_final_000022[[#This Row],[Whole Building:Facility Total Electric Demand Power '[W'](Hourly) ]]/1000</f>
        <v>10.354687604158476</v>
      </c>
    </row>
    <row r="694" spans="1:3" x14ac:dyDescent="0.25">
      <c r="A694" s="9" t="s">
        <v>501</v>
      </c>
      <c r="B694" s="12">
        <v>8015.5269095024232</v>
      </c>
      <c r="C694">
        <f>SAFADModel_final_000022[[#This Row],[Whole Building:Facility Total Electric Demand Power '[W'](Hourly) ]]/1000</f>
        <v>8.0155269095024231</v>
      </c>
    </row>
    <row r="695" spans="1:3" x14ac:dyDescent="0.25">
      <c r="A695" s="9" t="s">
        <v>502</v>
      </c>
      <c r="B695" s="12">
        <v>7574.4282991298523</v>
      </c>
      <c r="C695">
        <f>SAFADModel_final_000022[[#This Row],[Whole Building:Facility Total Electric Demand Power '[W'](Hourly) ]]/1000</f>
        <v>7.5744282991298526</v>
      </c>
    </row>
    <row r="696" spans="1:3" x14ac:dyDescent="0.25">
      <c r="A696" s="9" t="s">
        <v>503</v>
      </c>
      <c r="B696" s="12">
        <v>7544.6462938082223</v>
      </c>
      <c r="C696">
        <f>SAFADModel_final_000022[[#This Row],[Whole Building:Facility Total Electric Demand Power '[W'](Hourly) ]]/1000</f>
        <v>7.5446462938082224</v>
      </c>
    </row>
    <row r="697" spans="1:3" x14ac:dyDescent="0.25">
      <c r="A697" s="9" t="s">
        <v>504</v>
      </c>
      <c r="B697" s="12">
        <v>7515.6811456820551</v>
      </c>
      <c r="C697">
        <f>SAFADModel_final_000022[[#This Row],[Whole Building:Facility Total Electric Demand Power '[W'](Hourly) ]]/1000</f>
        <v>7.5156811456820547</v>
      </c>
    </row>
    <row r="698" spans="1:3" x14ac:dyDescent="0.25">
      <c r="A698" s="9" t="s">
        <v>505</v>
      </c>
      <c r="B698" s="12">
        <v>7487.4239408595322</v>
      </c>
      <c r="C698">
        <f>SAFADModel_final_000022[[#This Row],[Whole Building:Facility Total Electric Demand Power '[W'](Hourly) ]]/1000</f>
        <v>7.4874239408595322</v>
      </c>
    </row>
    <row r="699" spans="1:3" x14ac:dyDescent="0.25">
      <c r="A699" s="9" t="s">
        <v>506</v>
      </c>
      <c r="B699" s="12">
        <v>7460.2774905401993</v>
      </c>
      <c r="C699">
        <f>SAFADModel_final_000022[[#This Row],[Whole Building:Facility Total Electric Demand Power '[W'](Hourly) ]]/1000</f>
        <v>7.4602774905401992</v>
      </c>
    </row>
    <row r="700" spans="1:3" x14ac:dyDescent="0.25">
      <c r="A700" s="9" t="s">
        <v>507</v>
      </c>
      <c r="B700" s="12">
        <v>7434.2382556839329</v>
      </c>
      <c r="C700">
        <f>SAFADModel_final_000022[[#This Row],[Whole Building:Facility Total Electric Demand Power '[W'](Hourly) ]]/1000</f>
        <v>7.4342382556839333</v>
      </c>
    </row>
    <row r="701" spans="1:3" x14ac:dyDescent="0.25">
      <c r="A701" s="9" t="s">
        <v>508</v>
      </c>
      <c r="B701" s="12">
        <v>7415.9437028835609</v>
      </c>
      <c r="C701">
        <f>SAFADModel_final_000022[[#This Row],[Whole Building:Facility Total Electric Demand Power '[W'](Hourly) ]]/1000</f>
        <v>7.4159437028835606</v>
      </c>
    </row>
    <row r="702" spans="1:3" x14ac:dyDescent="0.25">
      <c r="A702" s="9" t="s">
        <v>509</v>
      </c>
      <c r="B702" s="12">
        <v>7396.4884026000864</v>
      </c>
      <c r="C702">
        <f>SAFADModel_final_000022[[#This Row],[Whole Building:Facility Total Electric Demand Power '[W'](Hourly) ]]/1000</f>
        <v>7.3964884026000863</v>
      </c>
    </row>
    <row r="703" spans="1:3" x14ac:dyDescent="0.25">
      <c r="A703" s="9" t="s">
        <v>510</v>
      </c>
      <c r="B703" s="12">
        <v>7414.7462596920859</v>
      </c>
      <c r="C703">
        <f>SAFADModel_final_000022[[#This Row],[Whole Building:Facility Total Electric Demand Power '[W'](Hourly) ]]/1000</f>
        <v>7.4147462596920857</v>
      </c>
    </row>
    <row r="704" spans="1:3" x14ac:dyDescent="0.25">
      <c r="A704" s="9" t="s">
        <v>511</v>
      </c>
      <c r="B704" s="12">
        <v>7483.2561709116553</v>
      </c>
      <c r="C704">
        <f>SAFADModel_final_000022[[#This Row],[Whole Building:Facility Total Electric Demand Power '[W'](Hourly) ]]/1000</f>
        <v>7.4832561709116554</v>
      </c>
    </row>
    <row r="705" spans="1:3" x14ac:dyDescent="0.25">
      <c r="A705" s="9" t="s">
        <v>512</v>
      </c>
      <c r="B705" s="12">
        <v>18433.222115076849</v>
      </c>
      <c r="C705">
        <f>SAFADModel_final_000022[[#This Row],[Whole Building:Facility Total Electric Demand Power '[W'](Hourly) ]]/1000</f>
        <v>18.433222115076848</v>
      </c>
    </row>
    <row r="706" spans="1:3" x14ac:dyDescent="0.25">
      <c r="A706" s="9" t="s">
        <v>513</v>
      </c>
      <c r="B706" s="12">
        <v>98888.439517602048</v>
      </c>
      <c r="C706">
        <f>SAFADModel_final_000022[[#This Row],[Whole Building:Facility Total Electric Demand Power '[W'](Hourly) ]]/1000</f>
        <v>98.888439517602052</v>
      </c>
    </row>
    <row r="707" spans="1:3" x14ac:dyDescent="0.25">
      <c r="A707" s="9" t="s">
        <v>514</v>
      </c>
      <c r="B707" s="12">
        <v>129458.43780093042</v>
      </c>
      <c r="C707">
        <f>SAFADModel_final_000022[[#This Row],[Whole Building:Facility Total Electric Demand Power '[W'](Hourly) ]]/1000</f>
        <v>129.45843780093043</v>
      </c>
    </row>
    <row r="708" spans="1:3" x14ac:dyDescent="0.25">
      <c r="A708" s="9" t="s">
        <v>515</v>
      </c>
      <c r="B708" s="12">
        <v>138006.46682948153</v>
      </c>
      <c r="C708">
        <f>SAFADModel_final_000022[[#This Row],[Whole Building:Facility Total Electric Demand Power '[W'](Hourly) ]]/1000</f>
        <v>138.00646682948152</v>
      </c>
    </row>
    <row r="709" spans="1:3" x14ac:dyDescent="0.25">
      <c r="A709" s="9" t="s">
        <v>516</v>
      </c>
      <c r="B709" s="12">
        <v>153247.0403779225</v>
      </c>
      <c r="C709">
        <f>SAFADModel_final_000022[[#This Row],[Whole Building:Facility Total Electric Demand Power '[W'](Hourly) ]]/1000</f>
        <v>153.2470403779225</v>
      </c>
    </row>
    <row r="710" spans="1:3" x14ac:dyDescent="0.25">
      <c r="A710" s="9" t="s">
        <v>517</v>
      </c>
      <c r="B710" s="12">
        <v>148559.12836859367</v>
      </c>
      <c r="C710">
        <f>SAFADModel_final_000022[[#This Row],[Whole Building:Facility Total Electric Demand Power '[W'](Hourly) ]]/1000</f>
        <v>148.55912836859366</v>
      </c>
    </row>
    <row r="711" spans="1:3" x14ac:dyDescent="0.25">
      <c r="A711" s="9" t="s">
        <v>518</v>
      </c>
      <c r="B711" s="12">
        <v>168279.45948158103</v>
      </c>
      <c r="C711">
        <f>SAFADModel_final_000022[[#This Row],[Whole Building:Facility Total Electric Demand Power '[W'](Hourly) ]]/1000</f>
        <v>168.27945948158103</v>
      </c>
    </row>
    <row r="712" spans="1:3" x14ac:dyDescent="0.25">
      <c r="A712" s="9" t="s">
        <v>519</v>
      </c>
      <c r="B712" s="12">
        <v>165539.28206889113</v>
      </c>
      <c r="C712">
        <f>SAFADModel_final_000022[[#This Row],[Whole Building:Facility Total Electric Demand Power '[W'](Hourly) ]]/1000</f>
        <v>165.53928206889114</v>
      </c>
    </row>
    <row r="713" spans="1:3" x14ac:dyDescent="0.25">
      <c r="A713" s="9" t="s">
        <v>520</v>
      </c>
      <c r="B713" s="12">
        <v>162795.78692179837</v>
      </c>
      <c r="C713">
        <f>SAFADModel_final_000022[[#This Row],[Whole Building:Facility Total Electric Demand Power '[W'](Hourly) ]]/1000</f>
        <v>162.79578692179837</v>
      </c>
    </row>
    <row r="714" spans="1:3" x14ac:dyDescent="0.25">
      <c r="A714" s="9" t="s">
        <v>521</v>
      </c>
      <c r="B714" s="12">
        <v>142071.41723026588</v>
      </c>
      <c r="C714">
        <f>SAFADModel_final_000022[[#This Row],[Whole Building:Facility Total Electric Demand Power '[W'](Hourly) ]]/1000</f>
        <v>142.07141723026589</v>
      </c>
    </row>
    <row r="715" spans="1:3" x14ac:dyDescent="0.25">
      <c r="A715" s="9" t="s">
        <v>522</v>
      </c>
      <c r="B715" s="12">
        <v>97817.482400800611</v>
      </c>
      <c r="C715">
        <f>SAFADModel_final_000022[[#This Row],[Whole Building:Facility Total Electric Demand Power '[W'](Hourly) ]]/1000</f>
        <v>97.817482400800614</v>
      </c>
    </row>
    <row r="716" spans="1:3" x14ac:dyDescent="0.25">
      <c r="A716" s="9" t="s">
        <v>523</v>
      </c>
      <c r="B716" s="12">
        <v>66044.963572810215</v>
      </c>
      <c r="C716">
        <f>SAFADModel_final_000022[[#This Row],[Whole Building:Facility Total Electric Demand Power '[W'](Hourly) ]]/1000</f>
        <v>66.044963572810218</v>
      </c>
    </row>
    <row r="717" spans="1:3" x14ac:dyDescent="0.25">
      <c r="A717" s="9" t="s">
        <v>524</v>
      </c>
      <c r="B717" s="12">
        <v>40093.752667134329</v>
      </c>
      <c r="C717">
        <f>SAFADModel_final_000022[[#This Row],[Whole Building:Facility Total Electric Demand Power '[W'](Hourly) ]]/1000</f>
        <v>40.093752667134332</v>
      </c>
    </row>
    <row r="718" spans="1:3" x14ac:dyDescent="0.25">
      <c r="A718" s="9" t="s">
        <v>525</v>
      </c>
      <c r="B718" s="12">
        <v>7659.4739424413701</v>
      </c>
      <c r="C718">
        <f>SAFADModel_final_000022[[#This Row],[Whole Building:Facility Total Electric Demand Power '[W'](Hourly) ]]/1000</f>
        <v>7.6594739424413705</v>
      </c>
    </row>
    <row r="719" spans="1:3" x14ac:dyDescent="0.25">
      <c r="A719" s="9" t="s">
        <v>526</v>
      </c>
      <c r="B719" s="12">
        <v>7616.2625034559251</v>
      </c>
      <c r="C719">
        <f>SAFADModel_final_000022[[#This Row],[Whole Building:Facility Total Electric Demand Power '[W'](Hourly) ]]/1000</f>
        <v>7.6162625034559248</v>
      </c>
    </row>
    <row r="720" spans="1:3" x14ac:dyDescent="0.25">
      <c r="A720" s="9" t="s">
        <v>527</v>
      </c>
      <c r="B720" s="12">
        <v>7584.2427001688629</v>
      </c>
      <c r="C720">
        <f>SAFADModel_final_000022[[#This Row],[Whole Building:Facility Total Electric Demand Power '[W'](Hourly) ]]/1000</f>
        <v>7.584242700168863</v>
      </c>
    </row>
    <row r="721" spans="1:3" x14ac:dyDescent="0.25">
      <c r="A721" s="9" t="s">
        <v>528</v>
      </c>
      <c r="B721" s="12">
        <v>7559.7055673603891</v>
      </c>
      <c r="C721">
        <f>SAFADModel_final_000022[[#This Row],[Whole Building:Facility Total Electric Demand Power '[W'](Hourly) ]]/1000</f>
        <v>7.559705567360389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1484-3C98-4747-A2E7-A8C92287389B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12720.594219959201</v>
      </c>
      <c r="C2">
        <f>SAFADModel_final_000021[[#This Row],[Whole Building:Facility Total Electric Demand Power '[W'](Hourly) ]]/1000</f>
        <v>12.720594219959201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12454.780591123825</v>
      </c>
      <c r="C3">
        <f>SAFADModel_final_000021[[#This Row],[Whole Building:Facility Total Electric Demand Power '[W'](Hourly) ]]/1000</f>
        <v>12.454780591123825</v>
      </c>
      <c r="D3">
        <v>-39.686076813083268</v>
      </c>
      <c r="E3">
        <v>84.805377012577509</v>
      </c>
      <c r="F3">
        <v>46.224251433171872</v>
      </c>
    </row>
    <row r="4" spans="1:6" x14ac:dyDescent="0.25">
      <c r="A4" s="9" t="s">
        <v>3</v>
      </c>
      <c r="B4" s="12">
        <v>12323.293386121681</v>
      </c>
      <c r="C4">
        <f>SAFADModel_final_000021[[#This Row],[Whole Building:Facility Total Electric Demand Power '[W'](Hourly) ]]/1000</f>
        <v>12.32329338612168</v>
      </c>
    </row>
    <row r="5" spans="1:6" x14ac:dyDescent="0.25">
      <c r="A5" s="9" t="s">
        <v>4</v>
      </c>
      <c r="B5" s="12">
        <v>12201.975673772327</v>
      </c>
      <c r="C5">
        <f>SAFADModel_final_000021[[#This Row],[Whole Building:Facility Total Electric Demand Power '[W'](Hourly) ]]/1000</f>
        <v>12.201975673772328</v>
      </c>
    </row>
    <row r="6" spans="1:6" x14ac:dyDescent="0.25">
      <c r="A6" s="9" t="s">
        <v>5</v>
      </c>
      <c r="B6" s="12">
        <v>12049.033296847507</v>
      </c>
      <c r="C6">
        <f>SAFADModel_final_000021[[#This Row],[Whole Building:Facility Total Electric Demand Power '[W'](Hourly) ]]/1000</f>
        <v>12.049033296847506</v>
      </c>
    </row>
    <row r="7" spans="1:6" x14ac:dyDescent="0.25">
      <c r="A7" s="9" t="s">
        <v>6</v>
      </c>
      <c r="B7" s="12">
        <v>11977.591506546474</v>
      </c>
      <c r="C7">
        <f>SAFADModel_final_000021[[#This Row],[Whole Building:Facility Total Electric Demand Power '[W'](Hourly) ]]/1000</f>
        <v>11.977591506546474</v>
      </c>
    </row>
    <row r="8" spans="1:6" x14ac:dyDescent="0.25">
      <c r="A8" s="9" t="s">
        <v>7</v>
      </c>
      <c r="B8" s="12">
        <v>12157.90194577002</v>
      </c>
      <c r="C8">
        <f>SAFADModel_final_000021[[#This Row],[Whole Building:Facility Total Electric Demand Power '[W'](Hourly) ]]/1000</f>
        <v>12.157901945770019</v>
      </c>
    </row>
    <row r="9" spans="1:6" x14ac:dyDescent="0.25">
      <c r="A9" s="9" t="s">
        <v>8</v>
      </c>
      <c r="B9" s="12">
        <v>45406.071437487844</v>
      </c>
      <c r="C9">
        <f>SAFADModel_final_000021[[#This Row],[Whole Building:Facility Total Electric Demand Power '[W'](Hourly) ]]/1000</f>
        <v>45.406071437487846</v>
      </c>
    </row>
    <row r="10" spans="1:6" x14ac:dyDescent="0.25">
      <c r="A10" s="9" t="s">
        <v>9</v>
      </c>
      <c r="B10" s="12">
        <v>65626.987153508235</v>
      </c>
      <c r="C10">
        <f>SAFADModel_final_000021[[#This Row],[Whole Building:Facility Total Electric Demand Power '[W'](Hourly) ]]/1000</f>
        <v>65.626987153508239</v>
      </c>
    </row>
    <row r="11" spans="1:6" x14ac:dyDescent="0.25">
      <c r="A11" s="9" t="s">
        <v>10</v>
      </c>
      <c r="B11" s="12">
        <v>117038.46918272936</v>
      </c>
      <c r="C11">
        <f>SAFADModel_final_000021[[#This Row],[Whole Building:Facility Total Electric Demand Power '[W'](Hourly) ]]/1000</f>
        <v>117.03846918272936</v>
      </c>
    </row>
    <row r="12" spans="1:6" x14ac:dyDescent="0.25">
      <c r="A12" s="9" t="s">
        <v>11</v>
      </c>
      <c r="B12" s="12">
        <v>122267.58633049885</v>
      </c>
      <c r="C12">
        <f>SAFADModel_final_000021[[#This Row],[Whole Building:Facility Total Electric Demand Power '[W'](Hourly) ]]/1000</f>
        <v>122.26758633049884</v>
      </c>
    </row>
    <row r="13" spans="1:6" x14ac:dyDescent="0.25">
      <c r="A13" s="9" t="s">
        <v>12</v>
      </c>
      <c r="B13" s="12">
        <v>204846.76421140961</v>
      </c>
      <c r="C13">
        <f>SAFADModel_final_000021[[#This Row],[Whole Building:Facility Total Electric Demand Power '[W'](Hourly) ]]/1000</f>
        <v>204.84676421140961</v>
      </c>
    </row>
    <row r="14" spans="1:6" x14ac:dyDescent="0.25">
      <c r="A14" s="9" t="s">
        <v>13</v>
      </c>
      <c r="B14" s="12">
        <v>219896.98432734222</v>
      </c>
      <c r="C14">
        <f>SAFADModel_final_000021[[#This Row],[Whole Building:Facility Total Electric Demand Power '[W'](Hourly) ]]/1000</f>
        <v>219.89698432734221</v>
      </c>
    </row>
    <row r="15" spans="1:6" x14ac:dyDescent="0.25">
      <c r="A15" s="9" t="s">
        <v>14</v>
      </c>
      <c r="B15" s="12">
        <v>262609.21506719425</v>
      </c>
      <c r="C15">
        <f>SAFADModel_final_000021[[#This Row],[Whole Building:Facility Total Electric Demand Power '[W'](Hourly) ]]/1000</f>
        <v>262.60921506719427</v>
      </c>
    </row>
    <row r="16" spans="1:6" x14ac:dyDescent="0.25">
      <c r="A16" s="9" t="s">
        <v>15</v>
      </c>
      <c r="B16" s="12">
        <v>279793.35340975987</v>
      </c>
      <c r="C16">
        <f>SAFADModel_final_000021[[#This Row],[Whole Building:Facility Total Electric Demand Power '[W'](Hourly) ]]/1000</f>
        <v>279.7933534097599</v>
      </c>
    </row>
    <row r="17" spans="1:3" x14ac:dyDescent="0.25">
      <c r="A17" s="9" t="s">
        <v>16</v>
      </c>
      <c r="B17" s="12">
        <v>255757.09055761216</v>
      </c>
      <c r="C17">
        <f>SAFADModel_final_000021[[#This Row],[Whole Building:Facility Total Electric Demand Power '[W'](Hourly) ]]/1000</f>
        <v>255.75709055761214</v>
      </c>
    </row>
    <row r="18" spans="1:3" x14ac:dyDescent="0.25">
      <c r="A18" s="9" t="s">
        <v>17</v>
      </c>
      <c r="B18" s="12">
        <v>229213.05607781842</v>
      </c>
      <c r="C18">
        <f>SAFADModel_final_000021[[#This Row],[Whole Building:Facility Total Electric Demand Power '[W'](Hourly) ]]/1000</f>
        <v>229.21305607781841</v>
      </c>
    </row>
    <row r="19" spans="1:3" x14ac:dyDescent="0.25">
      <c r="A19" s="9" t="s">
        <v>18</v>
      </c>
      <c r="B19" s="12">
        <v>86400.973683686418</v>
      </c>
      <c r="C19">
        <f>SAFADModel_final_000021[[#This Row],[Whole Building:Facility Total Electric Demand Power '[W'](Hourly) ]]/1000</f>
        <v>86.400973683686416</v>
      </c>
    </row>
    <row r="20" spans="1:3" x14ac:dyDescent="0.25">
      <c r="A20" s="9" t="s">
        <v>19</v>
      </c>
      <c r="B20" s="12">
        <v>42478.804375183667</v>
      </c>
      <c r="C20">
        <f>SAFADModel_final_000021[[#This Row],[Whole Building:Facility Total Electric Demand Power '[W'](Hourly) ]]/1000</f>
        <v>42.478804375183664</v>
      </c>
    </row>
    <row r="21" spans="1:3" x14ac:dyDescent="0.25">
      <c r="A21" s="9" t="s">
        <v>20</v>
      </c>
      <c r="B21" s="12">
        <v>17121.043734405444</v>
      </c>
      <c r="C21">
        <f>SAFADModel_final_000021[[#This Row],[Whole Building:Facility Total Electric Demand Power '[W'](Hourly) ]]/1000</f>
        <v>17.121043734405443</v>
      </c>
    </row>
    <row r="22" spans="1:3" x14ac:dyDescent="0.25">
      <c r="A22" s="9" t="s">
        <v>21</v>
      </c>
      <c r="B22" s="12">
        <v>13292.04537773142</v>
      </c>
      <c r="C22">
        <f>SAFADModel_final_000021[[#This Row],[Whole Building:Facility Total Electric Demand Power '[W'](Hourly) ]]/1000</f>
        <v>13.292045377731419</v>
      </c>
    </row>
    <row r="23" spans="1:3" x14ac:dyDescent="0.25">
      <c r="A23" s="9" t="s">
        <v>22</v>
      </c>
      <c r="B23" s="12">
        <v>12851.420236269854</v>
      </c>
      <c r="C23">
        <f>SAFADModel_final_000021[[#This Row],[Whole Building:Facility Total Electric Demand Power '[W'](Hourly) ]]/1000</f>
        <v>12.851420236269854</v>
      </c>
    </row>
    <row r="24" spans="1:3" x14ac:dyDescent="0.25">
      <c r="A24" s="9" t="s">
        <v>23</v>
      </c>
      <c r="B24" s="12">
        <v>12853.658786395463</v>
      </c>
      <c r="C24">
        <f>SAFADModel_final_000021[[#This Row],[Whole Building:Facility Total Electric Demand Power '[W'](Hourly) ]]/1000</f>
        <v>12.853658786395464</v>
      </c>
    </row>
    <row r="25" spans="1:3" x14ac:dyDescent="0.25">
      <c r="A25" s="9" t="s">
        <v>24</v>
      </c>
      <c r="B25" s="12">
        <v>12836.269793158921</v>
      </c>
      <c r="C25">
        <f>SAFADModel_final_000021[[#This Row],[Whole Building:Facility Total Electric Demand Power '[W'](Hourly) ]]/1000</f>
        <v>12.836269793158921</v>
      </c>
    </row>
    <row r="26" spans="1:3" x14ac:dyDescent="0.25">
      <c r="A26" s="9" t="s">
        <v>25</v>
      </c>
      <c r="B26" s="12">
        <v>12811.790444263597</v>
      </c>
      <c r="C26">
        <f>SAFADModel_final_000021[[#This Row],[Whole Building:Facility Total Electric Demand Power '[W'](Hourly) ]]/1000</f>
        <v>12.811790444263597</v>
      </c>
    </row>
    <row r="27" spans="1:3" x14ac:dyDescent="0.25">
      <c r="A27" s="9" t="s">
        <v>26</v>
      </c>
      <c r="B27" s="12">
        <v>12777.076043216724</v>
      </c>
      <c r="C27">
        <f>SAFADModel_final_000021[[#This Row],[Whole Building:Facility Total Electric Demand Power '[W'](Hourly) ]]/1000</f>
        <v>12.777076043216724</v>
      </c>
    </row>
    <row r="28" spans="1:3" x14ac:dyDescent="0.25">
      <c r="A28" s="9" t="s">
        <v>27</v>
      </c>
      <c r="B28" s="12">
        <v>12739.545967923186</v>
      </c>
      <c r="C28">
        <f>SAFADModel_final_000021[[#This Row],[Whole Building:Facility Total Electric Demand Power '[W'](Hourly) ]]/1000</f>
        <v>12.739545967923187</v>
      </c>
    </row>
    <row r="29" spans="1:3" x14ac:dyDescent="0.25">
      <c r="A29" s="9" t="s">
        <v>28</v>
      </c>
      <c r="B29" s="12">
        <v>12729.81639180443</v>
      </c>
      <c r="C29">
        <f>SAFADModel_final_000021[[#This Row],[Whole Building:Facility Total Electric Demand Power '[W'](Hourly) ]]/1000</f>
        <v>12.72981639180443</v>
      </c>
    </row>
    <row r="30" spans="1:3" x14ac:dyDescent="0.25">
      <c r="A30" s="9" t="s">
        <v>29</v>
      </c>
      <c r="B30" s="12">
        <v>12721.747537054507</v>
      </c>
      <c r="C30">
        <f>SAFADModel_final_000021[[#This Row],[Whole Building:Facility Total Electric Demand Power '[W'](Hourly) ]]/1000</f>
        <v>12.721747537054506</v>
      </c>
    </row>
    <row r="31" spans="1:3" x14ac:dyDescent="0.25">
      <c r="A31" s="9" t="s">
        <v>30</v>
      </c>
      <c r="B31" s="12">
        <v>12717.223507541472</v>
      </c>
      <c r="C31">
        <f>SAFADModel_final_000021[[#This Row],[Whole Building:Facility Total Electric Demand Power '[W'](Hourly) ]]/1000</f>
        <v>12.717223507541473</v>
      </c>
    </row>
    <row r="32" spans="1:3" x14ac:dyDescent="0.25">
      <c r="A32" s="9" t="s">
        <v>31</v>
      </c>
      <c r="B32" s="12">
        <v>12721.093919068155</v>
      </c>
      <c r="C32">
        <f>SAFADModel_final_000021[[#This Row],[Whole Building:Facility Total Electric Demand Power '[W'](Hourly) ]]/1000</f>
        <v>12.721093919068155</v>
      </c>
    </row>
    <row r="33" spans="1:3" x14ac:dyDescent="0.25">
      <c r="A33" s="9" t="s">
        <v>32</v>
      </c>
      <c r="B33" s="12">
        <v>32611.953975443848</v>
      </c>
      <c r="C33">
        <f>SAFADModel_final_000021[[#This Row],[Whole Building:Facility Total Electric Demand Power '[W'](Hourly) ]]/1000</f>
        <v>32.611953975443846</v>
      </c>
    </row>
    <row r="34" spans="1:3" x14ac:dyDescent="0.25">
      <c r="A34" s="9" t="s">
        <v>33</v>
      </c>
      <c r="B34" s="12">
        <v>108886.79523763638</v>
      </c>
      <c r="C34">
        <f>SAFADModel_final_000021[[#This Row],[Whole Building:Facility Total Electric Demand Power '[W'](Hourly) ]]/1000</f>
        <v>108.88679523763638</v>
      </c>
    </row>
    <row r="35" spans="1:3" x14ac:dyDescent="0.25">
      <c r="A35" s="9" t="s">
        <v>34</v>
      </c>
      <c r="B35" s="12">
        <v>157485.34496845902</v>
      </c>
      <c r="C35">
        <f>SAFADModel_final_000021[[#This Row],[Whole Building:Facility Total Electric Demand Power '[W'](Hourly) ]]/1000</f>
        <v>157.485344968459</v>
      </c>
    </row>
    <row r="36" spans="1:3" x14ac:dyDescent="0.25">
      <c r="A36" s="9" t="s">
        <v>35</v>
      </c>
      <c r="B36" s="12">
        <v>177683.24435319356</v>
      </c>
      <c r="C36">
        <f>SAFADModel_final_000021[[#This Row],[Whole Building:Facility Total Electric Demand Power '[W'](Hourly) ]]/1000</f>
        <v>177.68324435319354</v>
      </c>
    </row>
    <row r="37" spans="1:3" x14ac:dyDescent="0.25">
      <c r="A37" s="9" t="s">
        <v>36</v>
      </c>
      <c r="B37" s="12">
        <v>241897.51357278344</v>
      </c>
      <c r="C37">
        <f>SAFADModel_final_000021[[#This Row],[Whole Building:Facility Total Electric Demand Power '[W'](Hourly) ]]/1000</f>
        <v>241.89751357278345</v>
      </c>
    </row>
    <row r="38" spans="1:3" x14ac:dyDescent="0.25">
      <c r="A38" s="9" t="s">
        <v>37</v>
      </c>
      <c r="B38" s="12">
        <v>226247.90415217017</v>
      </c>
      <c r="C38">
        <f>SAFADModel_final_000021[[#This Row],[Whole Building:Facility Total Electric Demand Power '[W'](Hourly) ]]/1000</f>
        <v>226.24790415217018</v>
      </c>
    </row>
    <row r="39" spans="1:3" x14ac:dyDescent="0.25">
      <c r="A39" s="9" t="s">
        <v>38</v>
      </c>
      <c r="B39" s="12">
        <v>251203.97590333701</v>
      </c>
      <c r="C39">
        <f>SAFADModel_final_000021[[#This Row],[Whole Building:Facility Total Electric Demand Power '[W'](Hourly) ]]/1000</f>
        <v>251.20397590333701</v>
      </c>
    </row>
    <row r="40" spans="1:3" x14ac:dyDescent="0.25">
      <c r="A40" s="9" t="s">
        <v>39</v>
      </c>
      <c r="B40" s="12">
        <v>194552.31280289346</v>
      </c>
      <c r="C40">
        <f>SAFADModel_final_000021[[#This Row],[Whole Building:Facility Total Electric Demand Power '[W'](Hourly) ]]/1000</f>
        <v>194.55231280289345</v>
      </c>
    </row>
    <row r="41" spans="1:3" x14ac:dyDescent="0.25">
      <c r="A41" s="9" t="s">
        <v>40</v>
      </c>
      <c r="B41" s="12">
        <v>207899.38901418998</v>
      </c>
      <c r="C41">
        <f>SAFADModel_final_000021[[#This Row],[Whole Building:Facility Total Electric Demand Power '[W'](Hourly) ]]/1000</f>
        <v>207.89938901418998</v>
      </c>
    </row>
    <row r="42" spans="1:3" x14ac:dyDescent="0.25">
      <c r="A42" s="9" t="s">
        <v>41</v>
      </c>
      <c r="B42" s="12">
        <v>159929.22725814572</v>
      </c>
      <c r="C42">
        <f>SAFADModel_final_000021[[#This Row],[Whole Building:Facility Total Electric Demand Power '[W'](Hourly) ]]/1000</f>
        <v>159.92922725814572</v>
      </c>
    </row>
    <row r="43" spans="1:3" x14ac:dyDescent="0.25">
      <c r="A43" s="9" t="s">
        <v>42</v>
      </c>
      <c r="B43" s="12">
        <v>170240.16147507951</v>
      </c>
      <c r="C43">
        <f>SAFADModel_final_000021[[#This Row],[Whole Building:Facility Total Electric Demand Power '[W'](Hourly) ]]/1000</f>
        <v>170.2401614750795</v>
      </c>
    </row>
    <row r="44" spans="1:3" x14ac:dyDescent="0.25">
      <c r="A44" s="9" t="s">
        <v>43</v>
      </c>
      <c r="B44" s="12">
        <v>101395.88027970656</v>
      </c>
      <c r="C44">
        <f>SAFADModel_final_000021[[#This Row],[Whole Building:Facility Total Electric Demand Power '[W'](Hourly) ]]/1000</f>
        <v>101.39588027970656</v>
      </c>
    </row>
    <row r="45" spans="1:3" x14ac:dyDescent="0.25">
      <c r="A45" s="9" t="s">
        <v>44</v>
      </c>
      <c r="B45" s="12">
        <v>50502.629948190559</v>
      </c>
      <c r="C45">
        <f>SAFADModel_final_000021[[#This Row],[Whole Building:Facility Total Electric Demand Power '[W'](Hourly) ]]/1000</f>
        <v>50.50262994819056</v>
      </c>
    </row>
    <row r="46" spans="1:3" x14ac:dyDescent="0.25">
      <c r="A46" s="9" t="s">
        <v>45</v>
      </c>
      <c r="B46" s="12">
        <v>13329.332076529536</v>
      </c>
      <c r="C46">
        <f>SAFADModel_final_000021[[#This Row],[Whole Building:Facility Total Electric Demand Power '[W'](Hourly) ]]/1000</f>
        <v>13.329332076529536</v>
      </c>
    </row>
    <row r="47" spans="1:3" x14ac:dyDescent="0.25">
      <c r="A47" s="9" t="s">
        <v>46</v>
      </c>
      <c r="B47" s="12">
        <v>13010.131701375407</v>
      </c>
      <c r="C47">
        <f>SAFADModel_final_000021[[#This Row],[Whole Building:Facility Total Electric Demand Power '[W'](Hourly) ]]/1000</f>
        <v>13.010131701375407</v>
      </c>
    </row>
    <row r="48" spans="1:3" x14ac:dyDescent="0.25">
      <c r="A48" s="9" t="s">
        <v>47</v>
      </c>
      <c r="B48" s="12">
        <v>12873.026252662899</v>
      </c>
      <c r="C48">
        <f>SAFADModel_final_000021[[#This Row],[Whole Building:Facility Total Electric Demand Power '[W'](Hourly) ]]/1000</f>
        <v>12.8730262526629</v>
      </c>
    </row>
    <row r="49" spans="1:3" x14ac:dyDescent="0.25">
      <c r="A49" s="9" t="s">
        <v>48</v>
      </c>
      <c r="B49" s="12">
        <v>12768.322145706386</v>
      </c>
      <c r="C49">
        <f>SAFADModel_final_000021[[#This Row],[Whole Building:Facility Total Electric Demand Power '[W'](Hourly) ]]/1000</f>
        <v>12.768322145706387</v>
      </c>
    </row>
    <row r="50" spans="1:3" x14ac:dyDescent="0.25">
      <c r="A50" s="9" t="s">
        <v>49</v>
      </c>
      <c r="B50" s="12">
        <v>12669.583512750585</v>
      </c>
      <c r="C50">
        <f>SAFADModel_final_000021[[#This Row],[Whole Building:Facility Total Electric Demand Power '[W'](Hourly) ]]/1000</f>
        <v>12.669583512750584</v>
      </c>
    </row>
    <row r="51" spans="1:3" x14ac:dyDescent="0.25">
      <c r="A51" s="9" t="s">
        <v>50</v>
      </c>
      <c r="B51" s="12">
        <v>12586.465643805384</v>
      </c>
      <c r="C51">
        <f>SAFADModel_final_000021[[#This Row],[Whole Building:Facility Total Electric Demand Power '[W'](Hourly) ]]/1000</f>
        <v>12.586465643805385</v>
      </c>
    </row>
    <row r="52" spans="1:3" x14ac:dyDescent="0.25">
      <c r="A52" s="9" t="s">
        <v>51</v>
      </c>
      <c r="B52" s="12">
        <v>12495.096656761614</v>
      </c>
      <c r="C52">
        <f>SAFADModel_final_000021[[#This Row],[Whole Building:Facility Total Electric Demand Power '[W'](Hourly) ]]/1000</f>
        <v>12.495096656761614</v>
      </c>
    </row>
    <row r="53" spans="1:3" x14ac:dyDescent="0.25">
      <c r="A53" s="9" t="s">
        <v>52</v>
      </c>
      <c r="B53" s="12">
        <v>12411.619953587235</v>
      </c>
      <c r="C53">
        <f>SAFADModel_final_000021[[#This Row],[Whole Building:Facility Total Electric Demand Power '[W'](Hourly) ]]/1000</f>
        <v>12.411619953587234</v>
      </c>
    </row>
    <row r="54" spans="1:3" x14ac:dyDescent="0.25">
      <c r="A54" s="9" t="s">
        <v>53</v>
      </c>
      <c r="B54" s="12">
        <v>12330.211650844889</v>
      </c>
      <c r="C54">
        <f>SAFADModel_final_000021[[#This Row],[Whole Building:Facility Total Electric Demand Power '[W'](Hourly) ]]/1000</f>
        <v>12.330211650844889</v>
      </c>
    </row>
    <row r="55" spans="1:3" x14ac:dyDescent="0.25">
      <c r="A55" s="9" t="s">
        <v>54</v>
      </c>
      <c r="B55" s="12">
        <v>12301.932817569099</v>
      </c>
      <c r="C55">
        <f>SAFADModel_final_000021[[#This Row],[Whole Building:Facility Total Electric Demand Power '[W'](Hourly) ]]/1000</f>
        <v>12.301932817569099</v>
      </c>
    </row>
    <row r="56" spans="1:3" x14ac:dyDescent="0.25">
      <c r="A56" s="9" t="s">
        <v>55</v>
      </c>
      <c r="B56" s="12">
        <v>12420.525531825459</v>
      </c>
      <c r="C56">
        <f>SAFADModel_final_000021[[#This Row],[Whole Building:Facility Total Electric Demand Power '[W'](Hourly) ]]/1000</f>
        <v>12.420525531825458</v>
      </c>
    </row>
    <row r="57" spans="1:3" x14ac:dyDescent="0.25">
      <c r="A57" s="9" t="s">
        <v>56</v>
      </c>
      <c r="B57" s="12">
        <v>39341.933103883559</v>
      </c>
      <c r="C57">
        <f>SAFADModel_final_000021[[#This Row],[Whole Building:Facility Total Electric Demand Power '[W'](Hourly) ]]/1000</f>
        <v>39.341933103883562</v>
      </c>
    </row>
    <row r="58" spans="1:3" x14ac:dyDescent="0.25">
      <c r="A58" s="9" t="s">
        <v>57</v>
      </c>
      <c r="B58" s="12">
        <v>87561.6477043833</v>
      </c>
      <c r="C58">
        <f>SAFADModel_final_000021[[#This Row],[Whole Building:Facility Total Electric Demand Power '[W'](Hourly) ]]/1000</f>
        <v>87.561647704383304</v>
      </c>
    </row>
    <row r="59" spans="1:3" x14ac:dyDescent="0.25">
      <c r="A59" s="9" t="s">
        <v>58</v>
      </c>
      <c r="B59" s="12">
        <v>140190.30543467382</v>
      </c>
      <c r="C59">
        <f>SAFADModel_final_000021[[#This Row],[Whole Building:Facility Total Electric Demand Power '[W'](Hourly) ]]/1000</f>
        <v>140.19030543467383</v>
      </c>
    </row>
    <row r="60" spans="1:3" x14ac:dyDescent="0.25">
      <c r="A60" s="9" t="s">
        <v>59</v>
      </c>
      <c r="B60" s="12">
        <v>181809.96317309924</v>
      </c>
      <c r="C60">
        <f>SAFADModel_final_000021[[#This Row],[Whole Building:Facility Total Electric Demand Power '[W'](Hourly) ]]/1000</f>
        <v>181.80996317309925</v>
      </c>
    </row>
    <row r="61" spans="1:3" x14ac:dyDescent="0.25">
      <c r="A61" s="9" t="s">
        <v>60</v>
      </c>
      <c r="B61" s="12">
        <v>253688.0870129641</v>
      </c>
      <c r="C61">
        <f>SAFADModel_final_000021[[#This Row],[Whole Building:Facility Total Electric Demand Power '[W'](Hourly) ]]/1000</f>
        <v>253.6880870129641</v>
      </c>
    </row>
    <row r="62" spans="1:3" x14ac:dyDescent="0.25">
      <c r="A62" s="9" t="s">
        <v>61</v>
      </c>
      <c r="B62" s="12">
        <v>258125.30755484756</v>
      </c>
      <c r="C62">
        <f>SAFADModel_final_000021[[#This Row],[Whole Building:Facility Total Electric Demand Power '[W'](Hourly) ]]/1000</f>
        <v>258.12530755484755</v>
      </c>
    </row>
    <row r="63" spans="1:3" x14ac:dyDescent="0.25">
      <c r="A63" s="9" t="s">
        <v>62</v>
      </c>
      <c r="B63" s="12">
        <v>258131.25406906733</v>
      </c>
      <c r="C63">
        <f>SAFADModel_final_000021[[#This Row],[Whole Building:Facility Total Electric Demand Power '[W'](Hourly) ]]/1000</f>
        <v>258.13125406906732</v>
      </c>
    </row>
    <row r="64" spans="1:3" x14ac:dyDescent="0.25">
      <c r="A64" s="9" t="s">
        <v>63</v>
      </c>
      <c r="B64" s="12">
        <v>263440.44142013596</v>
      </c>
      <c r="C64">
        <f>SAFADModel_final_000021[[#This Row],[Whole Building:Facility Total Electric Demand Power '[W'](Hourly) ]]/1000</f>
        <v>263.44044142013598</v>
      </c>
    </row>
    <row r="65" spans="1:3" x14ac:dyDescent="0.25">
      <c r="A65" s="9" t="s">
        <v>64</v>
      </c>
      <c r="B65" s="12">
        <v>196764.35963498312</v>
      </c>
      <c r="C65">
        <f>SAFADModel_final_000021[[#This Row],[Whole Building:Facility Total Electric Demand Power '[W'](Hourly) ]]/1000</f>
        <v>196.76435963498312</v>
      </c>
    </row>
    <row r="66" spans="1:3" x14ac:dyDescent="0.25">
      <c r="A66" s="9" t="s">
        <v>65</v>
      </c>
      <c r="B66" s="12">
        <v>86013.069968813186</v>
      </c>
      <c r="C66">
        <f>SAFADModel_final_000021[[#This Row],[Whole Building:Facility Total Electric Demand Power '[W'](Hourly) ]]/1000</f>
        <v>86.013069968813184</v>
      </c>
    </row>
    <row r="67" spans="1:3" x14ac:dyDescent="0.25">
      <c r="A67" s="9" t="s">
        <v>66</v>
      </c>
      <c r="B67" s="12">
        <v>82042.963272132998</v>
      </c>
      <c r="C67">
        <f>SAFADModel_final_000021[[#This Row],[Whole Building:Facility Total Electric Demand Power '[W'](Hourly) ]]/1000</f>
        <v>82.042963272132994</v>
      </c>
    </row>
    <row r="68" spans="1:3" x14ac:dyDescent="0.25">
      <c r="A68" s="9" t="s">
        <v>67</v>
      </c>
      <c r="B68" s="12">
        <v>35699.680172844761</v>
      </c>
      <c r="C68">
        <f>SAFADModel_final_000021[[#This Row],[Whole Building:Facility Total Electric Demand Power '[W'](Hourly) ]]/1000</f>
        <v>35.699680172844758</v>
      </c>
    </row>
    <row r="69" spans="1:3" x14ac:dyDescent="0.25">
      <c r="A69" s="9" t="s">
        <v>68</v>
      </c>
      <c r="B69" s="12">
        <v>13743.50941724354</v>
      </c>
      <c r="C69">
        <f>SAFADModel_final_000021[[#This Row],[Whole Building:Facility Total Electric Demand Power '[W'](Hourly) ]]/1000</f>
        <v>13.743509417243541</v>
      </c>
    </row>
    <row r="70" spans="1:3" x14ac:dyDescent="0.25">
      <c r="A70" s="9" t="s">
        <v>69</v>
      </c>
      <c r="B70" s="12">
        <v>13276.299717941009</v>
      </c>
      <c r="C70">
        <f>SAFADModel_final_000021[[#This Row],[Whole Building:Facility Total Electric Demand Power '[W'](Hourly) ]]/1000</f>
        <v>13.276299717941008</v>
      </c>
    </row>
    <row r="71" spans="1:3" x14ac:dyDescent="0.25">
      <c r="A71" s="9" t="s">
        <v>70</v>
      </c>
      <c r="B71" s="12">
        <v>12814.085409263122</v>
      </c>
      <c r="C71">
        <f>SAFADModel_final_000021[[#This Row],[Whole Building:Facility Total Electric Demand Power '[W'](Hourly) ]]/1000</f>
        <v>12.814085409263122</v>
      </c>
    </row>
    <row r="72" spans="1:3" x14ac:dyDescent="0.25">
      <c r="A72" s="9" t="s">
        <v>71</v>
      </c>
      <c r="B72" s="12">
        <v>12761.762938575552</v>
      </c>
      <c r="C72">
        <f>SAFADModel_final_000021[[#This Row],[Whole Building:Facility Total Electric Demand Power '[W'](Hourly) ]]/1000</f>
        <v>12.761762938575552</v>
      </c>
    </row>
    <row r="73" spans="1:3" x14ac:dyDescent="0.25">
      <c r="A73" s="9" t="s">
        <v>72</v>
      </c>
      <c r="B73" s="12">
        <v>12707.587024833449</v>
      </c>
      <c r="C73">
        <f>SAFADModel_final_000021[[#This Row],[Whole Building:Facility Total Electric Demand Power '[W'](Hourly) ]]/1000</f>
        <v>12.707587024833449</v>
      </c>
    </row>
    <row r="74" spans="1:3" x14ac:dyDescent="0.25">
      <c r="A74" s="9" t="s">
        <v>73</v>
      </c>
      <c r="B74" s="12">
        <v>12655.227298769858</v>
      </c>
      <c r="C74">
        <f>SAFADModel_final_000021[[#This Row],[Whole Building:Facility Total Electric Demand Power '[W'](Hourly) ]]/1000</f>
        <v>12.655227298769859</v>
      </c>
    </row>
    <row r="75" spans="1:3" x14ac:dyDescent="0.25">
      <c r="A75" s="9" t="s">
        <v>74</v>
      </c>
      <c r="B75" s="12">
        <v>12599.561467604808</v>
      </c>
      <c r="C75">
        <f>SAFADModel_final_000021[[#This Row],[Whole Building:Facility Total Electric Demand Power '[W'](Hourly) ]]/1000</f>
        <v>12.599561467604808</v>
      </c>
    </row>
    <row r="76" spans="1:3" x14ac:dyDescent="0.25">
      <c r="A76" s="9" t="s">
        <v>75</v>
      </c>
      <c r="B76" s="12">
        <v>12539.803382395714</v>
      </c>
      <c r="C76">
        <f>SAFADModel_final_000021[[#This Row],[Whole Building:Facility Total Electric Demand Power '[W'](Hourly) ]]/1000</f>
        <v>12.539803382395714</v>
      </c>
    </row>
    <row r="77" spans="1:3" x14ac:dyDescent="0.25">
      <c r="A77" s="9" t="s">
        <v>76</v>
      </c>
      <c r="B77" s="12">
        <v>12477.367052278314</v>
      </c>
      <c r="C77">
        <f>SAFADModel_final_000021[[#This Row],[Whole Building:Facility Total Electric Demand Power '[W'](Hourly) ]]/1000</f>
        <v>12.477367052278314</v>
      </c>
    </row>
    <row r="78" spans="1:3" x14ac:dyDescent="0.25">
      <c r="A78" s="9" t="s">
        <v>77</v>
      </c>
      <c r="B78" s="12">
        <v>12427.39746311831</v>
      </c>
      <c r="C78">
        <f>SAFADModel_final_000021[[#This Row],[Whole Building:Facility Total Electric Demand Power '[W'](Hourly) ]]/1000</f>
        <v>12.427397463118311</v>
      </c>
    </row>
    <row r="79" spans="1:3" x14ac:dyDescent="0.25">
      <c r="A79" s="9" t="s">
        <v>78</v>
      </c>
      <c r="B79" s="12">
        <v>12402.267174151451</v>
      </c>
      <c r="C79">
        <f>SAFADModel_final_000021[[#This Row],[Whole Building:Facility Total Electric Demand Power '[W'](Hourly) ]]/1000</f>
        <v>12.402267174151451</v>
      </c>
    </row>
    <row r="80" spans="1:3" x14ac:dyDescent="0.25">
      <c r="A80" s="9" t="s">
        <v>79</v>
      </c>
      <c r="B80" s="12">
        <v>12509.553708103167</v>
      </c>
      <c r="C80">
        <f>SAFADModel_final_000021[[#This Row],[Whole Building:Facility Total Electric Demand Power '[W'](Hourly) ]]/1000</f>
        <v>12.509553708103168</v>
      </c>
    </row>
    <row r="81" spans="1:3" x14ac:dyDescent="0.25">
      <c r="A81" s="9" t="s">
        <v>80</v>
      </c>
      <c r="B81" s="12">
        <v>36206.228227625019</v>
      </c>
      <c r="C81">
        <f>SAFADModel_final_000021[[#This Row],[Whole Building:Facility Total Electric Demand Power '[W'](Hourly) ]]/1000</f>
        <v>36.206228227625019</v>
      </c>
    </row>
    <row r="82" spans="1:3" x14ac:dyDescent="0.25">
      <c r="A82" s="9" t="s">
        <v>81</v>
      </c>
      <c r="B82" s="12">
        <v>148193.61011047874</v>
      </c>
      <c r="C82">
        <f>SAFADModel_final_000021[[#This Row],[Whole Building:Facility Total Electric Demand Power '[W'](Hourly) ]]/1000</f>
        <v>148.19361011047874</v>
      </c>
    </row>
    <row r="83" spans="1:3" x14ac:dyDescent="0.25">
      <c r="A83" s="9" t="s">
        <v>82</v>
      </c>
      <c r="B83" s="12">
        <v>197456.66402763288</v>
      </c>
      <c r="C83">
        <f>SAFADModel_final_000021[[#This Row],[Whole Building:Facility Total Electric Demand Power '[W'](Hourly) ]]/1000</f>
        <v>197.45666402763288</v>
      </c>
    </row>
    <row r="84" spans="1:3" x14ac:dyDescent="0.25">
      <c r="A84" s="9" t="s">
        <v>83</v>
      </c>
      <c r="B84" s="12">
        <v>246107.89731060807</v>
      </c>
      <c r="C84">
        <f>SAFADModel_final_000021[[#This Row],[Whole Building:Facility Total Electric Demand Power '[W'](Hourly) ]]/1000</f>
        <v>246.10789731060805</v>
      </c>
    </row>
    <row r="85" spans="1:3" x14ac:dyDescent="0.25">
      <c r="A85" s="9" t="s">
        <v>84</v>
      </c>
      <c r="B85" s="12">
        <v>258144.53503080143</v>
      </c>
      <c r="C85">
        <f>SAFADModel_final_000021[[#This Row],[Whole Building:Facility Total Electric Demand Power '[W'](Hourly) ]]/1000</f>
        <v>258.14453503080142</v>
      </c>
    </row>
    <row r="86" spans="1:3" x14ac:dyDescent="0.25">
      <c r="A86" s="9" t="s">
        <v>85</v>
      </c>
      <c r="B86" s="12">
        <v>267710.96122352505</v>
      </c>
      <c r="C86">
        <f>SAFADModel_final_000021[[#This Row],[Whole Building:Facility Total Electric Demand Power '[W'](Hourly) ]]/1000</f>
        <v>267.71096122352503</v>
      </c>
    </row>
    <row r="87" spans="1:3" x14ac:dyDescent="0.25">
      <c r="A87" s="9" t="s">
        <v>86</v>
      </c>
      <c r="B87" s="12">
        <v>282865.00749824801</v>
      </c>
      <c r="C87">
        <f>SAFADModel_final_000021[[#This Row],[Whole Building:Facility Total Electric Demand Power '[W'](Hourly) ]]/1000</f>
        <v>282.86500749824802</v>
      </c>
    </row>
    <row r="88" spans="1:3" x14ac:dyDescent="0.25">
      <c r="A88" s="9" t="s">
        <v>87</v>
      </c>
      <c r="B88" s="12">
        <v>258295.39868169473</v>
      </c>
      <c r="C88">
        <f>SAFADModel_final_000021[[#This Row],[Whole Building:Facility Total Electric Demand Power '[W'](Hourly) ]]/1000</f>
        <v>258.29539868169473</v>
      </c>
    </row>
    <row r="89" spans="1:3" x14ac:dyDescent="0.25">
      <c r="A89" s="9" t="s">
        <v>88</v>
      </c>
      <c r="B89" s="12">
        <v>262763.58762736199</v>
      </c>
      <c r="C89">
        <f>SAFADModel_final_000021[[#This Row],[Whole Building:Facility Total Electric Demand Power '[W'](Hourly) ]]/1000</f>
        <v>262.76358762736197</v>
      </c>
    </row>
    <row r="90" spans="1:3" x14ac:dyDescent="0.25">
      <c r="A90" s="9" t="s">
        <v>89</v>
      </c>
      <c r="B90" s="12">
        <v>242595.73282678871</v>
      </c>
      <c r="C90">
        <f>SAFADModel_final_000021[[#This Row],[Whole Building:Facility Total Electric Demand Power '[W'](Hourly) ]]/1000</f>
        <v>242.59573282678872</v>
      </c>
    </row>
    <row r="91" spans="1:3" x14ac:dyDescent="0.25">
      <c r="A91" s="9" t="s">
        <v>90</v>
      </c>
      <c r="B91" s="12">
        <v>130862.36298613547</v>
      </c>
      <c r="C91">
        <f>SAFADModel_final_000021[[#This Row],[Whole Building:Facility Total Electric Demand Power '[W'](Hourly) ]]/1000</f>
        <v>130.86236298613548</v>
      </c>
    </row>
    <row r="92" spans="1:3" x14ac:dyDescent="0.25">
      <c r="A92" s="9" t="s">
        <v>91</v>
      </c>
      <c r="B92" s="12">
        <v>91921.271356582176</v>
      </c>
      <c r="C92">
        <f>SAFADModel_final_000021[[#This Row],[Whole Building:Facility Total Electric Demand Power '[W'](Hourly) ]]/1000</f>
        <v>91.921271356582182</v>
      </c>
    </row>
    <row r="93" spans="1:3" x14ac:dyDescent="0.25">
      <c r="A93" s="9" t="s">
        <v>92</v>
      </c>
      <c r="B93" s="12">
        <v>64799.05092409152</v>
      </c>
      <c r="C93">
        <f>SAFADModel_final_000021[[#This Row],[Whole Building:Facility Total Electric Demand Power '[W'](Hourly) ]]/1000</f>
        <v>64.799050924091517</v>
      </c>
    </row>
    <row r="94" spans="1:3" x14ac:dyDescent="0.25">
      <c r="A94" s="9" t="s">
        <v>93</v>
      </c>
      <c r="B94" s="12">
        <v>12872.399917677263</v>
      </c>
      <c r="C94">
        <f>SAFADModel_final_000021[[#This Row],[Whole Building:Facility Total Electric Demand Power '[W'](Hourly) ]]/1000</f>
        <v>12.872399917677264</v>
      </c>
    </row>
    <row r="95" spans="1:3" x14ac:dyDescent="0.25">
      <c r="A95" s="9" t="s">
        <v>94</v>
      </c>
      <c r="B95" s="12">
        <v>12824.313445938946</v>
      </c>
      <c r="C95">
        <f>SAFADModel_final_000021[[#This Row],[Whole Building:Facility Total Electric Demand Power '[W'](Hourly) ]]/1000</f>
        <v>12.824313445938946</v>
      </c>
    </row>
    <row r="96" spans="1:3" x14ac:dyDescent="0.25">
      <c r="A96" s="9" t="s">
        <v>95</v>
      </c>
      <c r="B96" s="12">
        <v>12766.129704972664</v>
      </c>
      <c r="C96">
        <f>SAFADModel_final_000021[[#This Row],[Whole Building:Facility Total Electric Demand Power '[W'](Hourly) ]]/1000</f>
        <v>12.766129704972663</v>
      </c>
    </row>
    <row r="97" spans="1:3" x14ac:dyDescent="0.25">
      <c r="A97" s="9" t="s">
        <v>96</v>
      </c>
      <c r="B97" s="12">
        <v>12719.155052806347</v>
      </c>
      <c r="C97">
        <f>SAFADModel_final_000021[[#This Row],[Whole Building:Facility Total Electric Demand Power '[W'](Hourly) ]]/1000</f>
        <v>12.719155052806347</v>
      </c>
    </row>
    <row r="98" spans="1:3" x14ac:dyDescent="0.25">
      <c r="A98" s="9" t="s">
        <v>97</v>
      </c>
      <c r="B98" s="12">
        <v>12708.781600011183</v>
      </c>
      <c r="C98">
        <f>SAFADModel_final_000021[[#This Row],[Whole Building:Facility Total Electric Demand Power '[W'](Hourly) ]]/1000</f>
        <v>12.708781600011184</v>
      </c>
    </row>
    <row r="99" spans="1:3" x14ac:dyDescent="0.25">
      <c r="A99" s="9" t="s">
        <v>98</v>
      </c>
      <c r="B99" s="12">
        <v>12700.028745455655</v>
      </c>
      <c r="C99">
        <f>SAFADModel_final_000021[[#This Row],[Whole Building:Facility Total Electric Demand Power '[W'](Hourly) ]]/1000</f>
        <v>12.700028745455654</v>
      </c>
    </row>
    <row r="100" spans="1:3" x14ac:dyDescent="0.25">
      <c r="A100" s="9" t="s">
        <v>99</v>
      </c>
      <c r="B100" s="12">
        <v>12662.241908878699</v>
      </c>
      <c r="C100">
        <f>SAFADModel_final_000021[[#This Row],[Whole Building:Facility Total Electric Demand Power '[W'](Hourly) ]]/1000</f>
        <v>12.662241908878698</v>
      </c>
    </row>
    <row r="101" spans="1:3" x14ac:dyDescent="0.25">
      <c r="A101" s="9" t="s">
        <v>100</v>
      </c>
      <c r="B101" s="12">
        <v>12575.48880124157</v>
      </c>
      <c r="C101">
        <f>SAFADModel_final_000021[[#This Row],[Whole Building:Facility Total Electric Demand Power '[W'](Hourly) ]]/1000</f>
        <v>12.575488801241571</v>
      </c>
    </row>
    <row r="102" spans="1:3" x14ac:dyDescent="0.25">
      <c r="A102" s="9" t="s">
        <v>101</v>
      </c>
      <c r="B102" s="12">
        <v>12474.25974298158</v>
      </c>
      <c r="C102">
        <f>SAFADModel_final_000021[[#This Row],[Whole Building:Facility Total Electric Demand Power '[W'](Hourly) ]]/1000</f>
        <v>12.47425974298158</v>
      </c>
    </row>
    <row r="103" spans="1:3" x14ac:dyDescent="0.25">
      <c r="A103" s="9" t="s">
        <v>102</v>
      </c>
      <c r="B103" s="12">
        <v>12428.918450621517</v>
      </c>
      <c r="C103">
        <f>SAFADModel_final_000021[[#This Row],[Whole Building:Facility Total Electric Demand Power '[W'](Hourly) ]]/1000</f>
        <v>12.428918450621516</v>
      </c>
    </row>
    <row r="104" spans="1:3" x14ac:dyDescent="0.25">
      <c r="A104" s="9" t="s">
        <v>103</v>
      </c>
      <c r="B104" s="12">
        <v>12493.669722173059</v>
      </c>
      <c r="C104">
        <f>SAFADModel_final_000021[[#This Row],[Whole Building:Facility Total Electric Demand Power '[W'](Hourly) ]]/1000</f>
        <v>12.49366972217306</v>
      </c>
    </row>
    <row r="105" spans="1:3" x14ac:dyDescent="0.25">
      <c r="A105" s="9" t="s">
        <v>104</v>
      </c>
      <c r="B105" s="12">
        <v>44575.186388644164</v>
      </c>
      <c r="C105">
        <f>SAFADModel_final_000021[[#This Row],[Whole Building:Facility Total Electric Demand Power '[W'](Hourly) ]]/1000</f>
        <v>44.575186388644163</v>
      </c>
    </row>
    <row r="106" spans="1:3" x14ac:dyDescent="0.25">
      <c r="A106" s="9" t="s">
        <v>105</v>
      </c>
      <c r="B106" s="12">
        <v>101700.36234259512</v>
      </c>
      <c r="C106">
        <f>SAFADModel_final_000021[[#This Row],[Whole Building:Facility Total Electric Demand Power '[W'](Hourly) ]]/1000</f>
        <v>101.70036234259513</v>
      </c>
    </row>
    <row r="107" spans="1:3" x14ac:dyDescent="0.25">
      <c r="A107" s="9" t="s">
        <v>106</v>
      </c>
      <c r="B107" s="12">
        <v>221285.52838051968</v>
      </c>
      <c r="C107">
        <f>SAFADModel_final_000021[[#This Row],[Whole Building:Facility Total Electric Demand Power '[W'](Hourly) ]]/1000</f>
        <v>221.28552838051968</v>
      </c>
    </row>
    <row r="108" spans="1:3" x14ac:dyDescent="0.25">
      <c r="A108" s="9" t="s">
        <v>107</v>
      </c>
      <c r="B108" s="12">
        <v>214693.85478431472</v>
      </c>
      <c r="C108">
        <f>SAFADModel_final_000021[[#This Row],[Whole Building:Facility Total Electric Demand Power '[W'](Hourly) ]]/1000</f>
        <v>214.69385478431474</v>
      </c>
    </row>
    <row r="109" spans="1:3" x14ac:dyDescent="0.25">
      <c r="A109" s="9" t="s">
        <v>108</v>
      </c>
      <c r="B109" s="12">
        <v>218916.85131066685</v>
      </c>
      <c r="C109">
        <f>SAFADModel_final_000021[[#This Row],[Whole Building:Facility Total Electric Demand Power '[W'](Hourly) ]]/1000</f>
        <v>218.91685131066686</v>
      </c>
    </row>
    <row r="110" spans="1:3" x14ac:dyDescent="0.25">
      <c r="A110" s="9" t="s">
        <v>109</v>
      </c>
      <c r="B110" s="12">
        <v>238200.46837157698</v>
      </c>
      <c r="C110">
        <f>SAFADModel_final_000021[[#This Row],[Whole Building:Facility Total Electric Demand Power '[W'](Hourly) ]]/1000</f>
        <v>238.20046837157699</v>
      </c>
    </row>
    <row r="111" spans="1:3" x14ac:dyDescent="0.25">
      <c r="A111" s="9" t="s">
        <v>110</v>
      </c>
      <c r="B111" s="12">
        <v>243781.76715662578</v>
      </c>
      <c r="C111">
        <f>SAFADModel_final_000021[[#This Row],[Whole Building:Facility Total Electric Demand Power '[W'](Hourly) ]]/1000</f>
        <v>243.78176715662579</v>
      </c>
    </row>
    <row r="112" spans="1:3" x14ac:dyDescent="0.25">
      <c r="A112" s="9" t="s">
        <v>111</v>
      </c>
      <c r="B112" s="12">
        <v>191200.9839060372</v>
      </c>
      <c r="C112">
        <f>SAFADModel_final_000021[[#This Row],[Whole Building:Facility Total Electric Demand Power '[W'](Hourly) ]]/1000</f>
        <v>191.20098390603721</v>
      </c>
    </row>
    <row r="113" spans="1:3" x14ac:dyDescent="0.25">
      <c r="A113" s="9" t="s">
        <v>112</v>
      </c>
      <c r="B113" s="12">
        <v>166126.30733203006</v>
      </c>
      <c r="C113">
        <f>SAFADModel_final_000021[[#This Row],[Whole Building:Facility Total Electric Demand Power '[W'](Hourly) ]]/1000</f>
        <v>166.12630733203005</v>
      </c>
    </row>
    <row r="114" spans="1:3" x14ac:dyDescent="0.25">
      <c r="A114" s="9" t="s">
        <v>113</v>
      </c>
      <c r="B114" s="12">
        <v>168340.45339995599</v>
      </c>
      <c r="C114">
        <f>SAFADModel_final_000021[[#This Row],[Whole Building:Facility Total Electric Demand Power '[W'](Hourly) ]]/1000</f>
        <v>168.340453399956</v>
      </c>
    </row>
    <row r="115" spans="1:3" x14ac:dyDescent="0.25">
      <c r="A115" s="9" t="s">
        <v>114</v>
      </c>
      <c r="B115" s="12">
        <v>83726.728868341423</v>
      </c>
      <c r="C115">
        <f>SAFADModel_final_000021[[#This Row],[Whole Building:Facility Total Electric Demand Power '[W'](Hourly) ]]/1000</f>
        <v>83.726728868341425</v>
      </c>
    </row>
    <row r="116" spans="1:3" x14ac:dyDescent="0.25">
      <c r="A116" s="9" t="s">
        <v>115</v>
      </c>
      <c r="B116" s="12">
        <v>42561.158938705921</v>
      </c>
      <c r="C116">
        <f>SAFADModel_final_000021[[#This Row],[Whole Building:Facility Total Electric Demand Power '[W'](Hourly) ]]/1000</f>
        <v>42.561158938705923</v>
      </c>
    </row>
    <row r="117" spans="1:3" x14ac:dyDescent="0.25">
      <c r="A117" s="9" t="s">
        <v>116</v>
      </c>
      <c r="B117" s="12">
        <v>26034.7217676857</v>
      </c>
      <c r="C117">
        <f>SAFADModel_final_000021[[#This Row],[Whole Building:Facility Total Electric Demand Power '[W'](Hourly) ]]/1000</f>
        <v>26.034721767685699</v>
      </c>
    </row>
    <row r="118" spans="1:3" x14ac:dyDescent="0.25">
      <c r="A118" s="9" t="s">
        <v>117</v>
      </c>
      <c r="B118" s="12">
        <v>19413.35307309475</v>
      </c>
      <c r="C118">
        <f>SAFADModel_final_000021[[#This Row],[Whole Building:Facility Total Electric Demand Power '[W'](Hourly) ]]/1000</f>
        <v>19.413353073094751</v>
      </c>
    </row>
    <row r="119" spans="1:3" x14ac:dyDescent="0.25">
      <c r="A119" s="9" t="s">
        <v>118</v>
      </c>
      <c r="B119" s="12">
        <v>12824.748139219731</v>
      </c>
      <c r="C119">
        <f>SAFADModel_final_000021[[#This Row],[Whole Building:Facility Total Electric Demand Power '[W'](Hourly) ]]/1000</f>
        <v>12.824748139219732</v>
      </c>
    </row>
    <row r="120" spans="1:3" x14ac:dyDescent="0.25">
      <c r="A120" s="9" t="s">
        <v>119</v>
      </c>
      <c r="B120" s="12">
        <v>12772.404941944749</v>
      </c>
      <c r="C120">
        <f>SAFADModel_final_000021[[#This Row],[Whole Building:Facility Total Electric Demand Power '[W'](Hourly) ]]/1000</f>
        <v>12.77240494194475</v>
      </c>
    </row>
    <row r="121" spans="1:3" x14ac:dyDescent="0.25">
      <c r="A121" s="9" t="s">
        <v>120</v>
      </c>
      <c r="B121" s="12">
        <v>12730.4962978565</v>
      </c>
      <c r="C121">
        <f>SAFADModel_final_000021[[#This Row],[Whole Building:Facility Total Electric Demand Power '[W'](Hourly) ]]/1000</f>
        <v>12.730496297856501</v>
      </c>
    </row>
    <row r="122" spans="1:3" x14ac:dyDescent="0.25">
      <c r="A122" s="9" t="s">
        <v>533</v>
      </c>
      <c r="B122" s="12">
        <v>12707.039146846044</v>
      </c>
      <c r="C122">
        <f>SAFADModel_final_000021[[#This Row],[Whole Building:Facility Total Electric Demand Power '[W'](Hourly) ]]/1000</f>
        <v>12.707039146846045</v>
      </c>
    </row>
    <row r="123" spans="1:3" x14ac:dyDescent="0.25">
      <c r="A123" s="9" t="s">
        <v>534</v>
      </c>
      <c r="B123" s="12">
        <v>12691.566664578828</v>
      </c>
      <c r="C123">
        <f>SAFADModel_final_000021[[#This Row],[Whole Building:Facility Total Electric Demand Power '[W'](Hourly) ]]/1000</f>
        <v>12.691566664578827</v>
      </c>
    </row>
    <row r="124" spans="1:3" x14ac:dyDescent="0.25">
      <c r="A124" s="9" t="s">
        <v>535</v>
      </c>
      <c r="B124" s="12">
        <v>12648.489479674428</v>
      </c>
      <c r="C124">
        <f>SAFADModel_final_000021[[#This Row],[Whole Building:Facility Total Electric Demand Power '[W'](Hourly) ]]/1000</f>
        <v>12.648489479674428</v>
      </c>
    </row>
    <row r="125" spans="1:3" x14ac:dyDescent="0.25">
      <c r="A125" s="9" t="s">
        <v>536</v>
      </c>
      <c r="B125" s="12">
        <v>12549.029876770206</v>
      </c>
      <c r="C125">
        <f>SAFADModel_final_000021[[#This Row],[Whole Building:Facility Total Electric Demand Power '[W'](Hourly) ]]/1000</f>
        <v>12.549029876770206</v>
      </c>
    </row>
    <row r="126" spans="1:3" x14ac:dyDescent="0.25">
      <c r="A126" s="9" t="s">
        <v>537</v>
      </c>
      <c r="B126" s="12">
        <v>12416.501895068233</v>
      </c>
      <c r="C126">
        <f>SAFADModel_final_000021[[#This Row],[Whole Building:Facility Total Electric Demand Power '[W'](Hourly) ]]/1000</f>
        <v>12.416501895068233</v>
      </c>
    </row>
    <row r="127" spans="1:3" x14ac:dyDescent="0.25">
      <c r="A127" s="9" t="s">
        <v>538</v>
      </c>
      <c r="B127" s="12">
        <v>12330.803783080977</v>
      </c>
      <c r="C127">
        <f>SAFADModel_final_000021[[#This Row],[Whole Building:Facility Total Electric Demand Power '[W'](Hourly) ]]/1000</f>
        <v>12.330803783080977</v>
      </c>
    </row>
    <row r="128" spans="1:3" x14ac:dyDescent="0.25">
      <c r="A128" s="9" t="s">
        <v>539</v>
      </c>
      <c r="B128" s="12">
        <v>12324.142506418424</v>
      </c>
      <c r="C128">
        <f>SAFADModel_final_000021[[#This Row],[Whole Building:Facility Total Electric Demand Power '[W'](Hourly) ]]/1000</f>
        <v>12.324142506418424</v>
      </c>
    </row>
    <row r="129" spans="1:3" x14ac:dyDescent="0.25">
      <c r="A129" s="9" t="s">
        <v>540</v>
      </c>
      <c r="B129" s="12">
        <v>12370.041262114146</v>
      </c>
      <c r="C129">
        <f>SAFADModel_final_000021[[#This Row],[Whole Building:Facility Total Electric Demand Power '[W'](Hourly) ]]/1000</f>
        <v>12.370041262114146</v>
      </c>
    </row>
    <row r="130" spans="1:3" x14ac:dyDescent="0.25">
      <c r="A130" s="9" t="s">
        <v>541</v>
      </c>
      <c r="B130" s="12">
        <v>35442.272487859176</v>
      </c>
      <c r="C130">
        <f>SAFADModel_final_000021[[#This Row],[Whole Building:Facility Total Electric Demand Power '[W'](Hourly) ]]/1000</f>
        <v>35.442272487859178</v>
      </c>
    </row>
    <row r="131" spans="1:3" x14ac:dyDescent="0.25">
      <c r="A131" s="9" t="s">
        <v>542</v>
      </c>
      <c r="B131" s="12">
        <v>50568.01604994596</v>
      </c>
      <c r="C131">
        <f>SAFADModel_final_000021[[#This Row],[Whole Building:Facility Total Electric Demand Power '[W'](Hourly) ]]/1000</f>
        <v>50.56801604994596</v>
      </c>
    </row>
    <row r="132" spans="1:3" x14ac:dyDescent="0.25">
      <c r="A132" s="9" t="s">
        <v>543</v>
      </c>
      <c r="B132" s="12">
        <v>62097.18890053912</v>
      </c>
      <c r="C132">
        <f>SAFADModel_final_000021[[#This Row],[Whole Building:Facility Total Electric Demand Power '[W'](Hourly) ]]/1000</f>
        <v>62.097188900539123</v>
      </c>
    </row>
    <row r="133" spans="1:3" x14ac:dyDescent="0.25">
      <c r="A133" s="9" t="s">
        <v>544</v>
      </c>
      <c r="B133" s="12">
        <v>57206.445290222509</v>
      </c>
      <c r="C133">
        <f>SAFADModel_final_000021[[#This Row],[Whole Building:Facility Total Electric Demand Power '[W'](Hourly) ]]/1000</f>
        <v>57.206445290222511</v>
      </c>
    </row>
    <row r="134" spans="1:3" x14ac:dyDescent="0.25">
      <c r="A134" s="9" t="s">
        <v>545</v>
      </c>
      <c r="B134" s="12">
        <v>70365.769670325477</v>
      </c>
      <c r="C134">
        <f>SAFADModel_final_000021[[#This Row],[Whole Building:Facility Total Electric Demand Power '[W'](Hourly) ]]/1000</f>
        <v>70.365769670325477</v>
      </c>
    </row>
    <row r="135" spans="1:3" x14ac:dyDescent="0.25">
      <c r="A135" s="9" t="s">
        <v>546</v>
      </c>
      <c r="B135" s="12">
        <v>61117.56053578313</v>
      </c>
      <c r="C135">
        <f>SAFADModel_final_000021[[#This Row],[Whole Building:Facility Total Electric Demand Power '[W'](Hourly) ]]/1000</f>
        <v>61.117560535783127</v>
      </c>
    </row>
    <row r="136" spans="1:3" x14ac:dyDescent="0.25">
      <c r="A136" s="9" t="s">
        <v>547</v>
      </c>
      <c r="B136" s="12">
        <v>63865.58628088305</v>
      </c>
      <c r="C136">
        <f>SAFADModel_final_000021[[#This Row],[Whole Building:Facility Total Electric Demand Power '[W'](Hourly) ]]/1000</f>
        <v>63.865586280883051</v>
      </c>
    </row>
    <row r="137" spans="1:3" x14ac:dyDescent="0.25">
      <c r="A137" s="9" t="s">
        <v>548</v>
      </c>
      <c r="B137" s="12">
        <v>58514.19911592998</v>
      </c>
      <c r="C137">
        <f>SAFADModel_final_000021[[#This Row],[Whole Building:Facility Total Electric Demand Power '[W'](Hourly) ]]/1000</f>
        <v>58.514199115929976</v>
      </c>
    </row>
    <row r="138" spans="1:3" x14ac:dyDescent="0.25">
      <c r="A138" s="9" t="s">
        <v>549</v>
      </c>
      <c r="B138" s="12">
        <v>49246.683001010409</v>
      </c>
      <c r="C138">
        <f>SAFADModel_final_000021[[#This Row],[Whole Building:Facility Total Electric Demand Power '[W'](Hourly) ]]/1000</f>
        <v>49.24668300101041</v>
      </c>
    </row>
    <row r="139" spans="1:3" x14ac:dyDescent="0.25">
      <c r="A139" s="9" t="s">
        <v>550</v>
      </c>
      <c r="B139" s="12">
        <v>52095.667418432196</v>
      </c>
      <c r="C139">
        <f>SAFADModel_final_000021[[#This Row],[Whole Building:Facility Total Electric Demand Power '[W'](Hourly) ]]/1000</f>
        <v>52.0956674184322</v>
      </c>
    </row>
    <row r="140" spans="1:3" x14ac:dyDescent="0.25">
      <c r="A140" s="9" t="s">
        <v>551</v>
      </c>
      <c r="B140" s="12">
        <v>43601.76566161005</v>
      </c>
      <c r="C140">
        <f>SAFADModel_final_000021[[#This Row],[Whole Building:Facility Total Electric Demand Power '[W'](Hourly) ]]/1000</f>
        <v>43.601765661610052</v>
      </c>
    </row>
    <row r="141" spans="1:3" x14ac:dyDescent="0.25">
      <c r="A141" s="9" t="s">
        <v>552</v>
      </c>
      <c r="B141" s="12">
        <v>14639.139689085205</v>
      </c>
      <c r="C141">
        <f>SAFADModel_final_000021[[#This Row],[Whole Building:Facility Total Electric Demand Power '[W'](Hourly) ]]/1000</f>
        <v>14.639139689085205</v>
      </c>
    </row>
    <row r="142" spans="1:3" x14ac:dyDescent="0.25">
      <c r="A142" s="9" t="s">
        <v>553</v>
      </c>
      <c r="B142" s="12">
        <v>14945.881568113336</v>
      </c>
      <c r="C142">
        <f>SAFADModel_final_000021[[#This Row],[Whole Building:Facility Total Electric Demand Power '[W'](Hourly) ]]/1000</f>
        <v>14.945881568113336</v>
      </c>
    </row>
    <row r="143" spans="1:3" x14ac:dyDescent="0.25">
      <c r="A143" s="9" t="s">
        <v>554</v>
      </c>
      <c r="B143" s="12">
        <v>13099.584974794656</v>
      </c>
      <c r="C143">
        <f>SAFADModel_final_000021[[#This Row],[Whole Building:Facility Total Electric Demand Power '[W'](Hourly) ]]/1000</f>
        <v>13.099584974794656</v>
      </c>
    </row>
    <row r="144" spans="1:3" x14ac:dyDescent="0.25">
      <c r="A144" s="9" t="s">
        <v>555</v>
      </c>
      <c r="B144" s="12">
        <v>12747.424267242235</v>
      </c>
      <c r="C144">
        <f>SAFADModel_final_000021[[#This Row],[Whole Building:Facility Total Electric Demand Power '[W'](Hourly) ]]/1000</f>
        <v>12.747424267242236</v>
      </c>
    </row>
    <row r="145" spans="1:3" x14ac:dyDescent="0.25">
      <c r="A145" s="9" t="s">
        <v>556</v>
      </c>
      <c r="B145" s="12">
        <v>12638.633330667872</v>
      </c>
      <c r="C145">
        <f>SAFADModel_final_000021[[#This Row],[Whole Building:Facility Total Electric Demand Power '[W'](Hourly) ]]/1000</f>
        <v>12.638633330667872</v>
      </c>
    </row>
    <row r="146" spans="1:3" x14ac:dyDescent="0.25">
      <c r="A146" s="9" t="s">
        <v>557</v>
      </c>
      <c r="B146" s="12">
        <v>12595.73951450747</v>
      </c>
      <c r="C146">
        <f>SAFADModel_final_000021[[#This Row],[Whole Building:Facility Total Electric Demand Power '[W'](Hourly) ]]/1000</f>
        <v>12.59573951450747</v>
      </c>
    </row>
    <row r="147" spans="1:3" x14ac:dyDescent="0.25">
      <c r="A147" s="9" t="s">
        <v>558</v>
      </c>
      <c r="B147" s="12">
        <v>12561.991577569803</v>
      </c>
      <c r="C147">
        <f>SAFADModel_final_000021[[#This Row],[Whole Building:Facility Total Electric Demand Power '[W'](Hourly) ]]/1000</f>
        <v>12.561991577569803</v>
      </c>
    </row>
    <row r="148" spans="1:3" x14ac:dyDescent="0.25">
      <c r="A148" s="9" t="s">
        <v>559</v>
      </c>
      <c r="B148" s="12">
        <v>12540.615522676155</v>
      </c>
      <c r="C148">
        <f>SAFADModel_final_000021[[#This Row],[Whole Building:Facility Total Electric Demand Power '[W'](Hourly) ]]/1000</f>
        <v>12.540615522676156</v>
      </c>
    </row>
    <row r="149" spans="1:3" x14ac:dyDescent="0.25">
      <c r="A149" s="9" t="s">
        <v>560</v>
      </c>
      <c r="B149" s="12">
        <v>12528.038637993612</v>
      </c>
      <c r="C149">
        <f>SAFADModel_final_000021[[#This Row],[Whole Building:Facility Total Electric Demand Power '[W'](Hourly) ]]/1000</f>
        <v>12.528038637993612</v>
      </c>
    </row>
    <row r="150" spans="1:3" x14ac:dyDescent="0.25">
      <c r="A150" s="9" t="s">
        <v>561</v>
      </c>
      <c r="B150" s="12">
        <v>12505.439724892232</v>
      </c>
      <c r="C150">
        <f>SAFADModel_final_000021[[#This Row],[Whole Building:Facility Total Electric Demand Power '[W'](Hourly) ]]/1000</f>
        <v>12.505439724892232</v>
      </c>
    </row>
    <row r="151" spans="1:3" x14ac:dyDescent="0.25">
      <c r="A151" s="9" t="s">
        <v>562</v>
      </c>
      <c r="B151" s="12">
        <v>12550.544146716231</v>
      </c>
      <c r="C151">
        <f>SAFADModel_final_000021[[#This Row],[Whole Building:Facility Total Electric Demand Power '[W'](Hourly) ]]/1000</f>
        <v>12.550544146716231</v>
      </c>
    </row>
    <row r="152" spans="1:3" x14ac:dyDescent="0.25">
      <c r="A152" s="9" t="s">
        <v>563</v>
      </c>
      <c r="B152" s="12">
        <v>12704.879565385601</v>
      </c>
      <c r="C152">
        <f>SAFADModel_final_000021[[#This Row],[Whole Building:Facility Total Electric Demand Power '[W'](Hourly) ]]/1000</f>
        <v>12.704879565385601</v>
      </c>
    </row>
    <row r="153" spans="1:3" x14ac:dyDescent="0.25">
      <c r="A153" s="9" t="s">
        <v>564</v>
      </c>
      <c r="B153" s="12">
        <v>12891.099011724893</v>
      </c>
      <c r="C153">
        <f>SAFADModel_final_000021[[#This Row],[Whole Building:Facility Total Electric Demand Power '[W'](Hourly) ]]/1000</f>
        <v>12.891099011724894</v>
      </c>
    </row>
    <row r="154" spans="1:3" x14ac:dyDescent="0.25">
      <c r="A154" s="9" t="s">
        <v>565</v>
      </c>
      <c r="B154" s="12">
        <v>13036.838363170828</v>
      </c>
      <c r="C154">
        <f>SAFADModel_final_000021[[#This Row],[Whole Building:Facility Total Electric Demand Power '[W'](Hourly) ]]/1000</f>
        <v>13.036838363170828</v>
      </c>
    </row>
    <row r="155" spans="1:3" x14ac:dyDescent="0.25">
      <c r="A155" s="9" t="s">
        <v>566</v>
      </c>
      <c r="B155" s="12">
        <v>13107.232217709696</v>
      </c>
      <c r="C155">
        <f>SAFADModel_final_000021[[#This Row],[Whole Building:Facility Total Electric Demand Power '[W'](Hourly) ]]/1000</f>
        <v>13.107232217709695</v>
      </c>
    </row>
    <row r="156" spans="1:3" x14ac:dyDescent="0.25">
      <c r="A156" s="9" t="s">
        <v>567</v>
      </c>
      <c r="B156" s="12">
        <v>13146.554010968508</v>
      </c>
      <c r="C156">
        <f>SAFADModel_final_000021[[#This Row],[Whole Building:Facility Total Electric Demand Power '[W'](Hourly) ]]/1000</f>
        <v>13.146554010968508</v>
      </c>
    </row>
    <row r="157" spans="1:3" x14ac:dyDescent="0.25">
      <c r="A157" s="9" t="s">
        <v>568</v>
      </c>
      <c r="B157" s="12">
        <v>13160.255450477247</v>
      </c>
      <c r="C157">
        <f>SAFADModel_final_000021[[#This Row],[Whole Building:Facility Total Electric Demand Power '[W'](Hourly) ]]/1000</f>
        <v>13.160255450477248</v>
      </c>
    </row>
    <row r="158" spans="1:3" x14ac:dyDescent="0.25">
      <c r="A158" s="9" t="s">
        <v>569</v>
      </c>
      <c r="B158" s="12">
        <v>13176.145344306346</v>
      </c>
      <c r="C158">
        <f>SAFADModel_final_000021[[#This Row],[Whole Building:Facility Total Electric Demand Power '[W'](Hourly) ]]/1000</f>
        <v>13.176145344306345</v>
      </c>
    </row>
    <row r="159" spans="1:3" x14ac:dyDescent="0.25">
      <c r="A159" s="9" t="s">
        <v>570</v>
      </c>
      <c r="B159" s="12">
        <v>13207.91769686626</v>
      </c>
      <c r="C159">
        <f>SAFADModel_final_000021[[#This Row],[Whole Building:Facility Total Electric Demand Power '[W'](Hourly) ]]/1000</f>
        <v>13.207917696866259</v>
      </c>
    </row>
    <row r="160" spans="1:3" x14ac:dyDescent="0.25">
      <c r="A160" s="9" t="s">
        <v>571</v>
      </c>
      <c r="B160" s="12">
        <v>13260.529842607015</v>
      </c>
      <c r="C160">
        <f>SAFADModel_final_000021[[#This Row],[Whole Building:Facility Total Electric Demand Power '[W'](Hourly) ]]/1000</f>
        <v>13.260529842607015</v>
      </c>
    </row>
    <row r="161" spans="1:3" x14ac:dyDescent="0.25">
      <c r="A161" s="9" t="s">
        <v>572</v>
      </c>
      <c r="B161" s="12">
        <v>13318.292241476694</v>
      </c>
      <c r="C161">
        <f>SAFADModel_final_000021[[#This Row],[Whole Building:Facility Total Electric Demand Power '[W'](Hourly) ]]/1000</f>
        <v>13.318292241476694</v>
      </c>
    </row>
    <row r="162" spans="1:3" x14ac:dyDescent="0.25">
      <c r="A162" s="9" t="s">
        <v>573</v>
      </c>
      <c r="B162" s="12">
        <v>13356.9963111493</v>
      </c>
      <c r="C162">
        <f>SAFADModel_final_000021[[#This Row],[Whole Building:Facility Total Electric Demand Power '[W'](Hourly) ]]/1000</f>
        <v>13.356996311149301</v>
      </c>
    </row>
    <row r="163" spans="1:3" x14ac:dyDescent="0.25">
      <c r="A163" s="9" t="s">
        <v>574</v>
      </c>
      <c r="B163" s="12">
        <v>13347.789349178644</v>
      </c>
      <c r="C163">
        <f>SAFADModel_final_000021[[#This Row],[Whole Building:Facility Total Electric Demand Power '[W'](Hourly) ]]/1000</f>
        <v>13.347789349178644</v>
      </c>
    </row>
    <row r="164" spans="1:3" x14ac:dyDescent="0.25">
      <c r="A164" s="9" t="s">
        <v>575</v>
      </c>
      <c r="B164" s="12">
        <v>13301.331717965435</v>
      </c>
      <c r="C164">
        <f>SAFADModel_final_000021[[#This Row],[Whole Building:Facility Total Electric Demand Power '[W'](Hourly) ]]/1000</f>
        <v>13.301331717965436</v>
      </c>
    </row>
    <row r="165" spans="1:3" x14ac:dyDescent="0.25">
      <c r="A165" s="9" t="s">
        <v>576</v>
      </c>
      <c r="B165" s="12">
        <v>13242.717726727504</v>
      </c>
      <c r="C165">
        <f>SAFADModel_final_000021[[#This Row],[Whole Building:Facility Total Electric Demand Power '[W'](Hourly) ]]/1000</f>
        <v>13.242717726727504</v>
      </c>
    </row>
    <row r="166" spans="1:3" x14ac:dyDescent="0.25">
      <c r="A166" s="9" t="s">
        <v>577</v>
      </c>
      <c r="B166" s="12">
        <v>13199.208125543722</v>
      </c>
      <c r="C166">
        <f>SAFADModel_final_000021[[#This Row],[Whole Building:Facility Total Electric Demand Power '[W'](Hourly) ]]/1000</f>
        <v>13.199208125543722</v>
      </c>
    </row>
    <row r="167" spans="1:3" x14ac:dyDescent="0.25">
      <c r="A167" s="9" t="s">
        <v>578</v>
      </c>
      <c r="B167" s="12">
        <v>13117.207581110073</v>
      </c>
      <c r="C167">
        <f>SAFADModel_final_000021[[#This Row],[Whole Building:Facility Total Electric Demand Power '[W'](Hourly) ]]/1000</f>
        <v>13.117207581110073</v>
      </c>
    </row>
    <row r="168" spans="1:3" x14ac:dyDescent="0.25">
      <c r="A168" s="9" t="s">
        <v>579</v>
      </c>
      <c r="B168" s="12">
        <v>13022.949431877945</v>
      </c>
      <c r="C168">
        <f>SAFADModel_final_000021[[#This Row],[Whole Building:Facility Total Electric Demand Power '[W'](Hourly) ]]/1000</f>
        <v>13.022949431877946</v>
      </c>
    </row>
    <row r="169" spans="1:3" x14ac:dyDescent="0.25">
      <c r="A169" s="9" t="s">
        <v>580</v>
      </c>
      <c r="B169" s="12">
        <v>12940.575211203604</v>
      </c>
      <c r="C169">
        <f>SAFADModel_final_000021[[#This Row],[Whole Building:Facility Total Electric Demand Power '[W'](Hourly) ]]/1000</f>
        <v>12.940575211203605</v>
      </c>
    </row>
    <row r="170" spans="1:3" x14ac:dyDescent="0.25">
      <c r="A170" s="9" t="s">
        <v>121</v>
      </c>
      <c r="B170" s="12">
        <v>12903.625682686943</v>
      </c>
      <c r="C170">
        <f>SAFADModel_final_000021[[#This Row],[Whole Building:Facility Total Electric Demand Power '[W'](Hourly) ]]/1000</f>
        <v>12.903625682686943</v>
      </c>
    </row>
    <row r="171" spans="1:3" x14ac:dyDescent="0.25">
      <c r="A171" s="9" t="s">
        <v>122</v>
      </c>
      <c r="B171" s="12">
        <v>12867.99942516478</v>
      </c>
      <c r="C171">
        <f>SAFADModel_final_000021[[#This Row],[Whole Building:Facility Total Electric Demand Power '[W'](Hourly) ]]/1000</f>
        <v>12.867999425164781</v>
      </c>
    </row>
    <row r="172" spans="1:3" x14ac:dyDescent="0.25">
      <c r="A172" s="9" t="s">
        <v>123</v>
      </c>
      <c r="B172" s="12">
        <v>12807.069001931739</v>
      </c>
      <c r="C172">
        <f>SAFADModel_final_000021[[#This Row],[Whole Building:Facility Total Electric Demand Power '[W'](Hourly) ]]/1000</f>
        <v>12.807069001931739</v>
      </c>
    </row>
    <row r="173" spans="1:3" x14ac:dyDescent="0.25">
      <c r="A173" s="9" t="s">
        <v>124</v>
      </c>
      <c r="B173" s="12">
        <v>12728.501205404084</v>
      </c>
      <c r="C173">
        <f>SAFADModel_final_000021[[#This Row],[Whole Building:Facility Total Electric Demand Power '[W'](Hourly) ]]/1000</f>
        <v>12.728501205404083</v>
      </c>
    </row>
    <row r="174" spans="1:3" x14ac:dyDescent="0.25">
      <c r="A174" s="9" t="s">
        <v>125</v>
      </c>
      <c r="B174" s="12">
        <v>12637.976641743609</v>
      </c>
      <c r="C174">
        <f>SAFADModel_final_000021[[#This Row],[Whole Building:Facility Total Electric Demand Power '[W'](Hourly) ]]/1000</f>
        <v>12.637976641743609</v>
      </c>
    </row>
    <row r="175" spans="1:3" x14ac:dyDescent="0.25">
      <c r="A175" s="9" t="s">
        <v>126</v>
      </c>
      <c r="B175" s="12">
        <v>12609.299564817002</v>
      </c>
      <c r="C175">
        <f>SAFADModel_final_000021[[#This Row],[Whole Building:Facility Total Electric Demand Power '[W'](Hourly) ]]/1000</f>
        <v>12.609299564817002</v>
      </c>
    </row>
    <row r="176" spans="1:3" x14ac:dyDescent="0.25">
      <c r="A176" s="9" t="s">
        <v>127</v>
      </c>
      <c r="B176" s="12">
        <v>12680.734365188926</v>
      </c>
      <c r="C176">
        <f>SAFADModel_final_000021[[#This Row],[Whole Building:Facility Total Electric Demand Power '[W'](Hourly) ]]/1000</f>
        <v>12.680734365188925</v>
      </c>
    </row>
    <row r="177" spans="1:3" x14ac:dyDescent="0.25">
      <c r="A177" s="9" t="s">
        <v>128</v>
      </c>
      <c r="B177" s="12">
        <v>46800.774781187582</v>
      </c>
      <c r="C177">
        <f>SAFADModel_final_000021[[#This Row],[Whole Building:Facility Total Electric Demand Power '[W'](Hourly) ]]/1000</f>
        <v>46.800774781187584</v>
      </c>
    </row>
    <row r="178" spans="1:3" x14ac:dyDescent="0.25">
      <c r="A178" s="9" t="s">
        <v>129</v>
      </c>
      <c r="B178" s="12">
        <v>71239.319041574854</v>
      </c>
      <c r="C178">
        <f>SAFADModel_final_000021[[#This Row],[Whole Building:Facility Total Electric Demand Power '[W'](Hourly) ]]/1000</f>
        <v>71.239319041574859</v>
      </c>
    </row>
    <row r="179" spans="1:3" x14ac:dyDescent="0.25">
      <c r="A179" s="9" t="s">
        <v>130</v>
      </c>
      <c r="B179" s="12">
        <v>145834.88641650949</v>
      </c>
      <c r="C179">
        <f>SAFADModel_final_000021[[#This Row],[Whole Building:Facility Total Electric Demand Power '[W'](Hourly) ]]/1000</f>
        <v>145.83488641650948</v>
      </c>
    </row>
    <row r="180" spans="1:3" x14ac:dyDescent="0.25">
      <c r="A180" s="9" t="s">
        <v>131</v>
      </c>
      <c r="B180" s="12">
        <v>142439.97287963179</v>
      </c>
      <c r="C180">
        <f>SAFADModel_final_000021[[#This Row],[Whole Building:Facility Total Electric Demand Power '[W'](Hourly) ]]/1000</f>
        <v>142.4399728796318</v>
      </c>
    </row>
    <row r="181" spans="1:3" x14ac:dyDescent="0.25">
      <c r="A181" s="9" t="s">
        <v>132</v>
      </c>
      <c r="B181" s="12">
        <v>227200.1409646426</v>
      </c>
      <c r="C181">
        <f>SAFADModel_final_000021[[#This Row],[Whole Building:Facility Total Electric Demand Power '[W'](Hourly) ]]/1000</f>
        <v>227.2001409646426</v>
      </c>
    </row>
    <row r="182" spans="1:3" x14ac:dyDescent="0.25">
      <c r="A182" s="9" t="s">
        <v>133</v>
      </c>
      <c r="B182" s="12">
        <v>236939.74553628638</v>
      </c>
      <c r="C182">
        <f>SAFADModel_final_000021[[#This Row],[Whole Building:Facility Total Electric Demand Power '[W'](Hourly) ]]/1000</f>
        <v>236.93974553628638</v>
      </c>
    </row>
    <row r="183" spans="1:3" x14ac:dyDescent="0.25">
      <c r="A183" s="9" t="s">
        <v>134</v>
      </c>
      <c r="B183" s="12">
        <v>271800.0504412484</v>
      </c>
      <c r="C183">
        <f>SAFADModel_final_000021[[#This Row],[Whole Building:Facility Total Electric Demand Power '[W'](Hourly) ]]/1000</f>
        <v>271.8000504412484</v>
      </c>
    </row>
    <row r="184" spans="1:3" x14ac:dyDescent="0.25">
      <c r="A184" s="9" t="s">
        <v>135</v>
      </c>
      <c r="B184" s="12">
        <v>286439.69422777835</v>
      </c>
      <c r="C184">
        <f>SAFADModel_final_000021[[#This Row],[Whole Building:Facility Total Electric Demand Power '[W'](Hourly) ]]/1000</f>
        <v>286.43969422777838</v>
      </c>
    </row>
    <row r="185" spans="1:3" x14ac:dyDescent="0.25">
      <c r="A185" s="9" t="s">
        <v>136</v>
      </c>
      <c r="B185" s="12">
        <v>263299.18290707178</v>
      </c>
      <c r="C185">
        <f>SAFADModel_final_000021[[#This Row],[Whole Building:Facility Total Electric Demand Power '[W'](Hourly) ]]/1000</f>
        <v>263.29918290707178</v>
      </c>
    </row>
    <row r="186" spans="1:3" x14ac:dyDescent="0.25">
      <c r="A186" s="9" t="s">
        <v>137</v>
      </c>
      <c r="B186" s="12">
        <v>236002.74054455906</v>
      </c>
      <c r="C186">
        <f>SAFADModel_final_000021[[#This Row],[Whole Building:Facility Total Electric Demand Power '[W'](Hourly) ]]/1000</f>
        <v>236.00274054455906</v>
      </c>
    </row>
    <row r="187" spans="1:3" x14ac:dyDescent="0.25">
      <c r="A187" s="9" t="s">
        <v>138</v>
      </c>
      <c r="B187" s="12">
        <v>87248.452935425157</v>
      </c>
      <c r="C187">
        <f>SAFADModel_final_000021[[#This Row],[Whole Building:Facility Total Electric Demand Power '[W'](Hourly) ]]/1000</f>
        <v>87.248452935425163</v>
      </c>
    </row>
    <row r="188" spans="1:3" x14ac:dyDescent="0.25">
      <c r="A188" s="9" t="s">
        <v>139</v>
      </c>
      <c r="B188" s="12">
        <v>42832.77460359189</v>
      </c>
      <c r="C188">
        <f>SAFADModel_final_000021[[#This Row],[Whole Building:Facility Total Electric Demand Power '[W'](Hourly) ]]/1000</f>
        <v>42.832774603591886</v>
      </c>
    </row>
    <row r="189" spans="1:3" x14ac:dyDescent="0.25">
      <c r="A189" s="9" t="s">
        <v>140</v>
      </c>
      <c r="B189" s="12">
        <v>17201.391135542595</v>
      </c>
      <c r="C189">
        <f>SAFADModel_final_000021[[#This Row],[Whole Building:Facility Total Electric Demand Power '[W'](Hourly) ]]/1000</f>
        <v>17.201391135542597</v>
      </c>
    </row>
    <row r="190" spans="1:3" x14ac:dyDescent="0.25">
      <c r="A190" s="9" t="s">
        <v>141</v>
      </c>
      <c r="B190" s="12">
        <v>13334.123198171519</v>
      </c>
      <c r="C190">
        <f>SAFADModel_final_000021[[#This Row],[Whole Building:Facility Total Electric Demand Power '[W'](Hourly) ]]/1000</f>
        <v>13.334123198171518</v>
      </c>
    </row>
    <row r="191" spans="1:3" x14ac:dyDescent="0.25">
      <c r="A191" s="9" t="s">
        <v>142</v>
      </c>
      <c r="B191" s="12">
        <v>12919.636961051137</v>
      </c>
      <c r="C191">
        <f>SAFADModel_final_000021[[#This Row],[Whole Building:Facility Total Electric Demand Power '[W'](Hourly) ]]/1000</f>
        <v>12.919636961051138</v>
      </c>
    </row>
    <row r="192" spans="1:3" x14ac:dyDescent="0.25">
      <c r="A192" s="9" t="s">
        <v>143</v>
      </c>
      <c r="B192" s="12">
        <v>12932.795652275163</v>
      </c>
      <c r="C192">
        <f>SAFADModel_final_000021[[#This Row],[Whole Building:Facility Total Electric Demand Power '[W'](Hourly) ]]/1000</f>
        <v>12.932795652275162</v>
      </c>
    </row>
    <row r="193" spans="1:3" x14ac:dyDescent="0.25">
      <c r="A193" s="9" t="s">
        <v>144</v>
      </c>
      <c r="B193" s="12">
        <v>12916.743217590993</v>
      </c>
      <c r="C193">
        <f>SAFADModel_final_000021[[#This Row],[Whole Building:Facility Total Electric Demand Power '[W'](Hourly) ]]/1000</f>
        <v>12.916743217590993</v>
      </c>
    </row>
    <row r="194" spans="1:3" x14ac:dyDescent="0.25">
      <c r="A194" s="9" t="s">
        <v>145</v>
      </c>
      <c r="B194" s="12">
        <v>12877.037458688492</v>
      </c>
      <c r="C194">
        <f>SAFADModel_final_000021[[#This Row],[Whole Building:Facility Total Electric Demand Power '[W'](Hourly) ]]/1000</f>
        <v>12.877037458688491</v>
      </c>
    </row>
    <row r="195" spans="1:3" x14ac:dyDescent="0.25">
      <c r="A195" s="9" t="s">
        <v>146</v>
      </c>
      <c r="B195" s="12">
        <v>12838.597698263509</v>
      </c>
      <c r="C195">
        <f>SAFADModel_final_000021[[#This Row],[Whole Building:Facility Total Electric Demand Power '[W'](Hourly) ]]/1000</f>
        <v>12.838597698263509</v>
      </c>
    </row>
    <row r="196" spans="1:3" x14ac:dyDescent="0.25">
      <c r="A196" s="9" t="s">
        <v>147</v>
      </c>
      <c r="B196" s="12">
        <v>12799.439536250566</v>
      </c>
      <c r="C196">
        <f>SAFADModel_final_000021[[#This Row],[Whole Building:Facility Total Electric Demand Power '[W'](Hourly) ]]/1000</f>
        <v>12.799439536250565</v>
      </c>
    </row>
    <row r="197" spans="1:3" x14ac:dyDescent="0.25">
      <c r="A197" s="9" t="s">
        <v>148</v>
      </c>
      <c r="B197" s="12">
        <v>12761.778418533322</v>
      </c>
      <c r="C197">
        <f>SAFADModel_final_000021[[#This Row],[Whole Building:Facility Total Electric Demand Power '[W'](Hourly) ]]/1000</f>
        <v>12.761778418533321</v>
      </c>
    </row>
    <row r="198" spans="1:3" x14ac:dyDescent="0.25">
      <c r="A198" s="9" t="s">
        <v>149</v>
      </c>
      <c r="B198" s="12">
        <v>12719.152056845902</v>
      </c>
      <c r="C198">
        <f>SAFADModel_final_000021[[#This Row],[Whole Building:Facility Total Electric Demand Power '[W'](Hourly) ]]/1000</f>
        <v>12.719152056845902</v>
      </c>
    </row>
    <row r="199" spans="1:3" x14ac:dyDescent="0.25">
      <c r="A199" s="9" t="s">
        <v>150</v>
      </c>
      <c r="B199" s="12">
        <v>12725.067481821708</v>
      </c>
      <c r="C199">
        <f>SAFADModel_final_000021[[#This Row],[Whole Building:Facility Total Electric Demand Power '[W'](Hourly) ]]/1000</f>
        <v>12.725067481821709</v>
      </c>
    </row>
    <row r="200" spans="1:3" x14ac:dyDescent="0.25">
      <c r="A200" s="9" t="s">
        <v>151</v>
      </c>
      <c r="B200" s="12">
        <v>12781.589593048977</v>
      </c>
      <c r="C200">
        <f>SAFADModel_final_000021[[#This Row],[Whole Building:Facility Total Electric Demand Power '[W'](Hourly) ]]/1000</f>
        <v>12.781589593048977</v>
      </c>
    </row>
    <row r="201" spans="1:3" x14ac:dyDescent="0.25">
      <c r="A201" s="9" t="s">
        <v>152</v>
      </c>
      <c r="B201" s="12">
        <v>12870.046318738679</v>
      </c>
      <c r="C201">
        <f>SAFADModel_final_000021[[#This Row],[Whole Building:Facility Total Electric Demand Power '[W'](Hourly) ]]/1000</f>
        <v>12.87004631873868</v>
      </c>
    </row>
    <row r="202" spans="1:3" x14ac:dyDescent="0.25">
      <c r="A202" s="9" t="s">
        <v>153</v>
      </c>
      <c r="B202" s="12">
        <v>12933.766241375504</v>
      </c>
      <c r="C202">
        <f>SAFADModel_final_000021[[#This Row],[Whole Building:Facility Total Electric Demand Power '[W'](Hourly) ]]/1000</f>
        <v>12.933766241375505</v>
      </c>
    </row>
    <row r="203" spans="1:3" x14ac:dyDescent="0.25">
      <c r="A203" s="9" t="s">
        <v>154</v>
      </c>
      <c r="B203" s="12">
        <v>13097.055931545774</v>
      </c>
      <c r="C203">
        <f>SAFADModel_final_000021[[#This Row],[Whole Building:Facility Total Electric Demand Power '[W'](Hourly) ]]/1000</f>
        <v>13.097055931545775</v>
      </c>
    </row>
    <row r="204" spans="1:3" x14ac:dyDescent="0.25">
      <c r="A204" s="9" t="s">
        <v>155</v>
      </c>
      <c r="B204" s="12">
        <v>13251.928950452615</v>
      </c>
      <c r="C204">
        <f>SAFADModel_final_000021[[#This Row],[Whole Building:Facility Total Electric Demand Power '[W'](Hourly) ]]/1000</f>
        <v>13.251928950452616</v>
      </c>
    </row>
    <row r="205" spans="1:3" x14ac:dyDescent="0.25">
      <c r="A205" s="9" t="s">
        <v>156</v>
      </c>
      <c r="B205" s="12">
        <v>13299.927889187815</v>
      </c>
      <c r="C205">
        <f>SAFADModel_final_000021[[#This Row],[Whole Building:Facility Total Electric Demand Power '[W'](Hourly) ]]/1000</f>
        <v>13.299927889187815</v>
      </c>
    </row>
    <row r="206" spans="1:3" x14ac:dyDescent="0.25">
      <c r="A206" s="9" t="s">
        <v>157</v>
      </c>
      <c r="B206" s="12">
        <v>13310.149857149503</v>
      </c>
      <c r="C206">
        <f>SAFADModel_final_000021[[#This Row],[Whole Building:Facility Total Electric Demand Power '[W'](Hourly) ]]/1000</f>
        <v>13.310149857149502</v>
      </c>
    </row>
    <row r="207" spans="1:3" x14ac:dyDescent="0.25">
      <c r="A207" s="9" t="s">
        <v>158</v>
      </c>
      <c r="B207" s="12">
        <v>13291.4836446837</v>
      </c>
      <c r="C207">
        <f>SAFADModel_final_000021[[#This Row],[Whole Building:Facility Total Electric Demand Power '[W'](Hourly) ]]/1000</f>
        <v>13.2914836446837</v>
      </c>
    </row>
    <row r="208" spans="1:3" x14ac:dyDescent="0.25">
      <c r="A208" s="9" t="s">
        <v>159</v>
      </c>
      <c r="B208" s="12">
        <v>13269.517922905428</v>
      </c>
      <c r="C208">
        <f>SAFADModel_final_000021[[#This Row],[Whole Building:Facility Total Electric Demand Power '[W'](Hourly) ]]/1000</f>
        <v>13.269517922905429</v>
      </c>
    </row>
    <row r="209" spans="1:3" x14ac:dyDescent="0.25">
      <c r="A209" s="9" t="s">
        <v>160</v>
      </c>
      <c r="B209" s="12">
        <v>13241.718321428538</v>
      </c>
      <c r="C209">
        <f>SAFADModel_final_000021[[#This Row],[Whole Building:Facility Total Electric Demand Power '[W'](Hourly) ]]/1000</f>
        <v>13.241718321428538</v>
      </c>
    </row>
    <row r="210" spans="1:3" x14ac:dyDescent="0.25">
      <c r="A210" s="9" t="s">
        <v>161</v>
      </c>
      <c r="B210" s="12">
        <v>13197.800709900455</v>
      </c>
      <c r="C210">
        <f>SAFADModel_final_000021[[#This Row],[Whole Building:Facility Total Electric Demand Power '[W'](Hourly) ]]/1000</f>
        <v>13.197800709900456</v>
      </c>
    </row>
    <row r="211" spans="1:3" x14ac:dyDescent="0.25">
      <c r="A211" s="9" t="s">
        <v>162</v>
      </c>
      <c r="B211" s="12">
        <v>13146.45897628708</v>
      </c>
      <c r="C211">
        <f>SAFADModel_final_000021[[#This Row],[Whole Building:Facility Total Electric Demand Power '[W'](Hourly) ]]/1000</f>
        <v>13.14645897628708</v>
      </c>
    </row>
    <row r="212" spans="1:3" x14ac:dyDescent="0.25">
      <c r="A212" s="9" t="s">
        <v>163</v>
      </c>
      <c r="B212" s="12">
        <v>13084.433978779178</v>
      </c>
      <c r="C212">
        <f>SAFADModel_final_000021[[#This Row],[Whole Building:Facility Total Electric Demand Power '[W'](Hourly) ]]/1000</f>
        <v>13.084433978779177</v>
      </c>
    </row>
    <row r="213" spans="1:3" x14ac:dyDescent="0.25">
      <c r="A213" s="9" t="s">
        <v>164</v>
      </c>
      <c r="B213" s="12">
        <v>13020.313908166703</v>
      </c>
      <c r="C213">
        <f>SAFADModel_final_000021[[#This Row],[Whole Building:Facility Total Electric Demand Power '[W'](Hourly) ]]/1000</f>
        <v>13.020313908166703</v>
      </c>
    </row>
    <row r="214" spans="1:3" x14ac:dyDescent="0.25">
      <c r="A214" s="9" t="s">
        <v>165</v>
      </c>
      <c r="B214" s="12">
        <v>12969.403072499905</v>
      </c>
      <c r="C214">
        <f>SAFADModel_final_000021[[#This Row],[Whole Building:Facility Total Electric Demand Power '[W'](Hourly) ]]/1000</f>
        <v>12.969403072499905</v>
      </c>
    </row>
    <row r="215" spans="1:3" x14ac:dyDescent="0.25">
      <c r="A215" s="9" t="s">
        <v>166</v>
      </c>
      <c r="B215" s="12">
        <v>12916.434556973238</v>
      </c>
      <c r="C215">
        <f>SAFADModel_final_000021[[#This Row],[Whole Building:Facility Total Electric Demand Power '[W'](Hourly) ]]/1000</f>
        <v>12.916434556973238</v>
      </c>
    </row>
    <row r="216" spans="1:3" x14ac:dyDescent="0.25">
      <c r="A216" s="9" t="s">
        <v>167</v>
      </c>
      <c r="B216" s="12">
        <v>12869.307833884921</v>
      </c>
      <c r="C216">
        <f>SAFADModel_final_000021[[#This Row],[Whole Building:Facility Total Electric Demand Power '[W'](Hourly) ]]/1000</f>
        <v>12.869307833884921</v>
      </c>
    </row>
    <row r="217" spans="1:3" x14ac:dyDescent="0.25">
      <c r="A217" s="9" t="s">
        <v>168</v>
      </c>
      <c r="B217" s="12">
        <v>12826.270208227279</v>
      </c>
      <c r="C217">
        <f>SAFADModel_final_000021[[#This Row],[Whole Building:Facility Total Electric Demand Power '[W'](Hourly) ]]/1000</f>
        <v>12.826270208227278</v>
      </c>
    </row>
    <row r="218" spans="1:3" x14ac:dyDescent="0.25">
      <c r="A218" s="9" t="s">
        <v>169</v>
      </c>
      <c r="B218" s="12">
        <v>12791.969662110474</v>
      </c>
      <c r="C218">
        <f>SAFADModel_final_000021[[#This Row],[Whole Building:Facility Total Electric Demand Power '[W'](Hourly) ]]/1000</f>
        <v>12.791969662110475</v>
      </c>
    </row>
    <row r="219" spans="1:3" x14ac:dyDescent="0.25">
      <c r="A219" s="9" t="s">
        <v>170</v>
      </c>
      <c r="B219" s="12">
        <v>12763.575438242544</v>
      </c>
      <c r="C219">
        <f>SAFADModel_final_000021[[#This Row],[Whole Building:Facility Total Electric Demand Power '[W'](Hourly) ]]/1000</f>
        <v>12.763575438242544</v>
      </c>
    </row>
    <row r="220" spans="1:3" x14ac:dyDescent="0.25">
      <c r="A220" s="9" t="s">
        <v>171</v>
      </c>
      <c r="B220" s="12">
        <v>12738.466897446129</v>
      </c>
      <c r="C220">
        <f>SAFADModel_final_000021[[#This Row],[Whole Building:Facility Total Electric Demand Power '[W'](Hourly) ]]/1000</f>
        <v>12.738466897446129</v>
      </c>
    </row>
    <row r="221" spans="1:3" x14ac:dyDescent="0.25">
      <c r="A221" s="9" t="s">
        <v>172</v>
      </c>
      <c r="B221" s="12">
        <v>12718.357354134905</v>
      </c>
      <c r="C221">
        <f>SAFADModel_final_000021[[#This Row],[Whole Building:Facility Total Electric Demand Power '[W'](Hourly) ]]/1000</f>
        <v>12.718357354134906</v>
      </c>
    </row>
    <row r="222" spans="1:3" x14ac:dyDescent="0.25">
      <c r="A222" s="9" t="s">
        <v>173</v>
      </c>
      <c r="B222" s="12">
        <v>12702.428708968308</v>
      </c>
      <c r="C222">
        <f>SAFADModel_final_000021[[#This Row],[Whole Building:Facility Total Electric Demand Power '[W'](Hourly) ]]/1000</f>
        <v>12.702428708968307</v>
      </c>
    </row>
    <row r="223" spans="1:3" x14ac:dyDescent="0.25">
      <c r="A223" s="9" t="s">
        <v>174</v>
      </c>
      <c r="B223" s="12">
        <v>12713.947018120218</v>
      </c>
      <c r="C223">
        <f>SAFADModel_final_000021[[#This Row],[Whole Building:Facility Total Electric Demand Power '[W'](Hourly) ]]/1000</f>
        <v>12.713947018120217</v>
      </c>
    </row>
    <row r="224" spans="1:3" x14ac:dyDescent="0.25">
      <c r="A224" s="9" t="s">
        <v>175</v>
      </c>
      <c r="B224" s="12">
        <v>12803.980080314759</v>
      </c>
      <c r="C224">
        <f>SAFADModel_final_000021[[#This Row],[Whole Building:Facility Total Electric Demand Power '[W'](Hourly) ]]/1000</f>
        <v>12.803980080314759</v>
      </c>
    </row>
    <row r="225" spans="1:3" x14ac:dyDescent="0.25">
      <c r="A225" s="9" t="s">
        <v>176</v>
      </c>
      <c r="B225" s="12">
        <v>40303.427947180076</v>
      </c>
      <c r="C225">
        <f>SAFADModel_final_000021[[#This Row],[Whole Building:Facility Total Electric Demand Power '[W'](Hourly) ]]/1000</f>
        <v>40.303427947180076</v>
      </c>
    </row>
    <row r="226" spans="1:3" x14ac:dyDescent="0.25">
      <c r="A226" s="9" t="s">
        <v>177</v>
      </c>
      <c r="B226" s="12">
        <v>116186.56492568988</v>
      </c>
      <c r="C226">
        <f>SAFADModel_final_000021[[#This Row],[Whole Building:Facility Total Electric Demand Power '[W'](Hourly) ]]/1000</f>
        <v>116.18656492568988</v>
      </c>
    </row>
    <row r="227" spans="1:3" x14ac:dyDescent="0.25">
      <c r="A227" s="9" t="s">
        <v>178</v>
      </c>
      <c r="B227" s="12">
        <v>164416.8984696602</v>
      </c>
      <c r="C227">
        <f>SAFADModel_final_000021[[#This Row],[Whole Building:Facility Total Electric Demand Power '[W'](Hourly) ]]/1000</f>
        <v>164.4168984696602</v>
      </c>
    </row>
    <row r="228" spans="1:3" x14ac:dyDescent="0.25">
      <c r="A228" s="9" t="s">
        <v>179</v>
      </c>
      <c r="B228" s="12">
        <v>203247.62606665996</v>
      </c>
      <c r="C228">
        <f>SAFADModel_final_000021[[#This Row],[Whole Building:Facility Total Electric Demand Power '[W'](Hourly) ]]/1000</f>
        <v>203.24762606665996</v>
      </c>
    </row>
    <row r="229" spans="1:3" x14ac:dyDescent="0.25">
      <c r="A229" s="9" t="s">
        <v>180</v>
      </c>
      <c r="B229" s="12">
        <v>264533.9478524024</v>
      </c>
      <c r="C229">
        <f>SAFADModel_final_000021[[#This Row],[Whole Building:Facility Total Electric Demand Power '[W'](Hourly) ]]/1000</f>
        <v>264.53394785240238</v>
      </c>
    </row>
    <row r="230" spans="1:3" x14ac:dyDescent="0.25">
      <c r="A230" s="9" t="s">
        <v>181</v>
      </c>
      <c r="B230" s="12">
        <v>267553.59368503588</v>
      </c>
      <c r="C230">
        <f>SAFADModel_final_000021[[#This Row],[Whole Building:Facility Total Electric Demand Power '[W'](Hourly) ]]/1000</f>
        <v>267.55359368503588</v>
      </c>
    </row>
    <row r="231" spans="1:3" x14ac:dyDescent="0.25">
      <c r="A231" s="9" t="s">
        <v>182</v>
      </c>
      <c r="B231" s="12">
        <v>263929.90984722163</v>
      </c>
      <c r="C231">
        <f>SAFADModel_final_000021[[#This Row],[Whole Building:Facility Total Electric Demand Power '[W'](Hourly) ]]/1000</f>
        <v>263.92990984722161</v>
      </c>
    </row>
    <row r="232" spans="1:3" x14ac:dyDescent="0.25">
      <c r="A232" s="9" t="s">
        <v>183</v>
      </c>
      <c r="B232" s="12">
        <v>269391.83243844012</v>
      </c>
      <c r="C232">
        <f>SAFADModel_final_000021[[#This Row],[Whole Building:Facility Total Electric Demand Power '[W'](Hourly) ]]/1000</f>
        <v>269.39183243844013</v>
      </c>
    </row>
    <row r="233" spans="1:3" x14ac:dyDescent="0.25">
      <c r="A233" s="9" t="s">
        <v>184</v>
      </c>
      <c r="B233" s="12">
        <v>208298.63030846359</v>
      </c>
      <c r="C233">
        <f>SAFADModel_final_000021[[#This Row],[Whole Building:Facility Total Electric Demand Power '[W'](Hourly) ]]/1000</f>
        <v>208.2986303084636</v>
      </c>
    </row>
    <row r="234" spans="1:3" x14ac:dyDescent="0.25">
      <c r="A234" s="9" t="s">
        <v>185</v>
      </c>
      <c r="B234" s="12">
        <v>97035.168905494487</v>
      </c>
      <c r="C234">
        <f>SAFADModel_final_000021[[#This Row],[Whole Building:Facility Total Electric Demand Power '[W'](Hourly) ]]/1000</f>
        <v>97.035168905494487</v>
      </c>
    </row>
    <row r="235" spans="1:3" x14ac:dyDescent="0.25">
      <c r="A235" s="9" t="s">
        <v>186</v>
      </c>
      <c r="B235" s="12">
        <v>82011.427813427857</v>
      </c>
      <c r="C235">
        <f>SAFADModel_final_000021[[#This Row],[Whole Building:Facility Total Electric Demand Power '[W'](Hourly) ]]/1000</f>
        <v>82.011427813427858</v>
      </c>
    </row>
    <row r="236" spans="1:3" x14ac:dyDescent="0.25">
      <c r="A236" s="9" t="s">
        <v>187</v>
      </c>
      <c r="B236" s="12">
        <v>35752.744540224841</v>
      </c>
      <c r="C236">
        <f>SAFADModel_final_000021[[#This Row],[Whole Building:Facility Total Electric Demand Power '[W'](Hourly) ]]/1000</f>
        <v>35.752744540224839</v>
      </c>
    </row>
    <row r="237" spans="1:3" x14ac:dyDescent="0.25">
      <c r="A237" s="9" t="s">
        <v>188</v>
      </c>
      <c r="B237" s="12">
        <v>13719.351364752365</v>
      </c>
      <c r="C237">
        <f>SAFADModel_final_000021[[#This Row],[Whole Building:Facility Total Electric Demand Power '[W'](Hourly) ]]/1000</f>
        <v>13.719351364752365</v>
      </c>
    </row>
    <row r="238" spans="1:3" x14ac:dyDescent="0.25">
      <c r="A238" s="9" t="s">
        <v>189</v>
      </c>
      <c r="B238" s="12">
        <v>13257.734285844866</v>
      </c>
      <c r="C238">
        <f>SAFADModel_final_000021[[#This Row],[Whole Building:Facility Total Electric Demand Power '[W'](Hourly) ]]/1000</f>
        <v>13.257734285844867</v>
      </c>
    </row>
    <row r="239" spans="1:3" x14ac:dyDescent="0.25">
      <c r="A239" s="9" t="s">
        <v>190</v>
      </c>
      <c r="B239" s="12">
        <v>12829.949843936485</v>
      </c>
      <c r="C239">
        <f>SAFADModel_final_000021[[#This Row],[Whole Building:Facility Total Electric Demand Power '[W'](Hourly) ]]/1000</f>
        <v>12.829949843936486</v>
      </c>
    </row>
    <row r="240" spans="1:3" x14ac:dyDescent="0.25">
      <c r="A240" s="9" t="s">
        <v>191</v>
      </c>
      <c r="B240" s="12">
        <v>12822.39660133703</v>
      </c>
      <c r="C240">
        <f>SAFADModel_final_000021[[#This Row],[Whole Building:Facility Total Electric Demand Power '[W'](Hourly) ]]/1000</f>
        <v>12.822396601337029</v>
      </c>
    </row>
    <row r="241" spans="1:3" x14ac:dyDescent="0.25">
      <c r="A241" s="9" t="s">
        <v>192</v>
      </c>
      <c r="B241" s="12">
        <v>12808.512225434491</v>
      </c>
      <c r="C241">
        <f>SAFADModel_final_000021[[#This Row],[Whole Building:Facility Total Electric Demand Power '[W'](Hourly) ]]/1000</f>
        <v>12.808512225434491</v>
      </c>
    </row>
    <row r="242" spans="1:3" x14ac:dyDescent="0.25">
      <c r="A242" s="9" t="s">
        <v>193</v>
      </c>
      <c r="B242" s="12">
        <v>12789.072890796369</v>
      </c>
      <c r="C242">
        <f>SAFADModel_final_000021[[#This Row],[Whole Building:Facility Total Electric Demand Power '[W'](Hourly) ]]/1000</f>
        <v>12.789072890796369</v>
      </c>
    </row>
    <row r="243" spans="1:3" x14ac:dyDescent="0.25">
      <c r="A243" s="9" t="s">
        <v>194</v>
      </c>
      <c r="B243" s="12">
        <v>12780.212245190529</v>
      </c>
      <c r="C243">
        <f>SAFADModel_final_000021[[#This Row],[Whole Building:Facility Total Electric Demand Power '[W'](Hourly) ]]/1000</f>
        <v>12.780212245190528</v>
      </c>
    </row>
    <row r="244" spans="1:3" x14ac:dyDescent="0.25">
      <c r="A244" s="9" t="s">
        <v>195</v>
      </c>
      <c r="B244" s="12">
        <v>12741.073843274688</v>
      </c>
      <c r="C244">
        <f>SAFADModel_final_000021[[#This Row],[Whole Building:Facility Total Electric Demand Power '[W'](Hourly) ]]/1000</f>
        <v>12.741073843274688</v>
      </c>
    </row>
    <row r="245" spans="1:3" x14ac:dyDescent="0.25">
      <c r="A245" s="9" t="s">
        <v>196</v>
      </c>
      <c r="B245" s="12">
        <v>12655.912615383817</v>
      </c>
      <c r="C245">
        <f>SAFADModel_final_000021[[#This Row],[Whole Building:Facility Total Electric Demand Power '[W'](Hourly) ]]/1000</f>
        <v>12.655912615383818</v>
      </c>
    </row>
    <row r="246" spans="1:3" x14ac:dyDescent="0.25">
      <c r="A246" s="9" t="s">
        <v>197</v>
      </c>
      <c r="B246" s="12">
        <v>12556.123291547985</v>
      </c>
      <c r="C246">
        <f>SAFADModel_final_000021[[#This Row],[Whole Building:Facility Total Electric Demand Power '[W'](Hourly) ]]/1000</f>
        <v>12.556123291547985</v>
      </c>
    </row>
    <row r="247" spans="1:3" x14ac:dyDescent="0.25">
      <c r="A247" s="9" t="s">
        <v>198</v>
      </c>
      <c r="B247" s="12">
        <v>12519.951277514099</v>
      </c>
      <c r="C247">
        <f>SAFADModel_final_000021[[#This Row],[Whole Building:Facility Total Electric Demand Power '[W'](Hourly) ]]/1000</f>
        <v>12.5199512775141</v>
      </c>
    </row>
    <row r="248" spans="1:3" x14ac:dyDescent="0.25">
      <c r="A248" s="9" t="s">
        <v>199</v>
      </c>
      <c r="B248" s="12">
        <v>12615.643308905695</v>
      </c>
      <c r="C248">
        <f>SAFADModel_final_000021[[#This Row],[Whole Building:Facility Total Electric Demand Power '[W'](Hourly) ]]/1000</f>
        <v>12.615643308905696</v>
      </c>
    </row>
    <row r="249" spans="1:3" x14ac:dyDescent="0.25">
      <c r="A249" s="9" t="s">
        <v>200</v>
      </c>
      <c r="B249" s="12">
        <v>36423.750169615225</v>
      </c>
      <c r="C249">
        <f>SAFADModel_final_000021[[#This Row],[Whole Building:Facility Total Electric Demand Power '[W'](Hourly) ]]/1000</f>
        <v>36.423750169615225</v>
      </c>
    </row>
    <row r="250" spans="1:3" x14ac:dyDescent="0.25">
      <c r="A250" s="9" t="s">
        <v>201</v>
      </c>
      <c r="B250" s="12">
        <v>154279.21684321042</v>
      </c>
      <c r="C250">
        <f>SAFADModel_final_000021[[#This Row],[Whole Building:Facility Total Electric Demand Power '[W'](Hourly) ]]/1000</f>
        <v>154.27921684321043</v>
      </c>
    </row>
    <row r="251" spans="1:3" x14ac:dyDescent="0.25">
      <c r="A251" s="9" t="s">
        <v>202</v>
      </c>
      <c r="B251" s="12">
        <v>199531.44617079804</v>
      </c>
      <c r="C251">
        <f>SAFADModel_final_000021[[#This Row],[Whole Building:Facility Total Electric Demand Power '[W'](Hourly) ]]/1000</f>
        <v>199.53144617079803</v>
      </c>
    </row>
    <row r="252" spans="1:3" x14ac:dyDescent="0.25">
      <c r="A252" s="9" t="s">
        <v>203</v>
      </c>
      <c r="B252" s="12">
        <v>246091.39622980534</v>
      </c>
      <c r="C252">
        <f>SAFADModel_final_000021[[#This Row],[Whole Building:Facility Total Electric Demand Power '[W'](Hourly) ]]/1000</f>
        <v>246.09139622980533</v>
      </c>
    </row>
    <row r="253" spans="1:3" x14ac:dyDescent="0.25">
      <c r="A253" s="9" t="s">
        <v>204</v>
      </c>
      <c r="B253" s="12">
        <v>257862.72004228449</v>
      </c>
      <c r="C253">
        <f>SAFADModel_final_000021[[#This Row],[Whole Building:Facility Total Electric Demand Power '[W'](Hourly) ]]/1000</f>
        <v>257.86272004228448</v>
      </c>
    </row>
    <row r="254" spans="1:3" x14ac:dyDescent="0.25">
      <c r="A254" s="9" t="s">
        <v>205</v>
      </c>
      <c r="B254" s="12">
        <v>269324.83518056822</v>
      </c>
      <c r="C254">
        <f>SAFADModel_final_000021[[#This Row],[Whole Building:Facility Total Electric Demand Power '[W'](Hourly) ]]/1000</f>
        <v>269.32483518056824</v>
      </c>
    </row>
    <row r="255" spans="1:3" x14ac:dyDescent="0.25">
      <c r="A255" s="9" t="s">
        <v>206</v>
      </c>
      <c r="B255" s="12">
        <v>287030.47661618568</v>
      </c>
      <c r="C255">
        <f>SAFADModel_final_000021[[#This Row],[Whole Building:Facility Total Electric Demand Power '[W'](Hourly) ]]/1000</f>
        <v>287.03047661618569</v>
      </c>
    </row>
    <row r="256" spans="1:3" x14ac:dyDescent="0.25">
      <c r="A256" s="9" t="s">
        <v>207</v>
      </c>
      <c r="B256" s="12">
        <v>267895.39957981353</v>
      </c>
      <c r="C256">
        <f>SAFADModel_final_000021[[#This Row],[Whole Building:Facility Total Electric Demand Power '[W'](Hourly) ]]/1000</f>
        <v>267.89539957981356</v>
      </c>
    </row>
    <row r="257" spans="1:3" x14ac:dyDescent="0.25">
      <c r="A257" s="9" t="s">
        <v>208</v>
      </c>
      <c r="B257" s="12">
        <v>270686.84128675296</v>
      </c>
      <c r="C257">
        <f>SAFADModel_final_000021[[#This Row],[Whole Building:Facility Total Electric Demand Power '[W'](Hourly) ]]/1000</f>
        <v>270.68684128675295</v>
      </c>
    </row>
    <row r="258" spans="1:3" x14ac:dyDescent="0.25">
      <c r="A258" s="9" t="s">
        <v>209</v>
      </c>
      <c r="B258" s="12">
        <v>249402.41062500721</v>
      </c>
      <c r="C258">
        <f>SAFADModel_final_000021[[#This Row],[Whole Building:Facility Total Electric Demand Power '[W'](Hourly) ]]/1000</f>
        <v>249.40241062500721</v>
      </c>
    </row>
    <row r="259" spans="1:3" x14ac:dyDescent="0.25">
      <c r="A259" s="9" t="s">
        <v>210</v>
      </c>
      <c r="B259" s="12">
        <v>131806.96435070253</v>
      </c>
      <c r="C259">
        <f>SAFADModel_final_000021[[#This Row],[Whole Building:Facility Total Electric Demand Power '[W'](Hourly) ]]/1000</f>
        <v>131.80696435070254</v>
      </c>
    </row>
    <row r="260" spans="1:3" x14ac:dyDescent="0.25">
      <c r="A260" s="9" t="s">
        <v>211</v>
      </c>
      <c r="B260" s="12">
        <v>92730.89079535917</v>
      </c>
      <c r="C260">
        <f>SAFADModel_final_000021[[#This Row],[Whole Building:Facility Total Electric Demand Power '[W'](Hourly) ]]/1000</f>
        <v>92.730890795359173</v>
      </c>
    </row>
    <row r="261" spans="1:3" x14ac:dyDescent="0.25">
      <c r="A261" s="9" t="s">
        <v>212</v>
      </c>
      <c r="B261" s="12">
        <v>65347.710254351528</v>
      </c>
      <c r="C261">
        <f>SAFADModel_final_000021[[#This Row],[Whole Building:Facility Total Electric Demand Power '[W'](Hourly) ]]/1000</f>
        <v>65.347710254351526</v>
      </c>
    </row>
    <row r="262" spans="1:3" x14ac:dyDescent="0.25">
      <c r="A262" s="9" t="s">
        <v>213</v>
      </c>
      <c r="B262" s="12">
        <v>12971.10960582766</v>
      </c>
      <c r="C262">
        <f>SAFADModel_final_000021[[#This Row],[Whole Building:Facility Total Electric Demand Power '[W'](Hourly) ]]/1000</f>
        <v>12.97110960582766</v>
      </c>
    </row>
    <row r="263" spans="1:3" x14ac:dyDescent="0.25">
      <c r="A263" s="9" t="s">
        <v>214</v>
      </c>
      <c r="B263" s="12">
        <v>12895.957153883539</v>
      </c>
      <c r="C263">
        <f>SAFADModel_final_000021[[#This Row],[Whole Building:Facility Total Electric Demand Power '[W'](Hourly) ]]/1000</f>
        <v>12.89595715388354</v>
      </c>
    </row>
    <row r="264" spans="1:3" x14ac:dyDescent="0.25">
      <c r="A264" s="9" t="s">
        <v>215</v>
      </c>
      <c r="B264" s="12">
        <v>12802.702078034295</v>
      </c>
      <c r="C264">
        <f>SAFADModel_final_000021[[#This Row],[Whole Building:Facility Total Electric Demand Power '[W'](Hourly) ]]/1000</f>
        <v>12.802702078034295</v>
      </c>
    </row>
    <row r="265" spans="1:3" x14ac:dyDescent="0.25">
      <c r="A265" s="9" t="s">
        <v>216</v>
      </c>
      <c r="B265" s="12">
        <v>12711.839985953977</v>
      </c>
      <c r="C265">
        <f>SAFADModel_final_000021[[#This Row],[Whole Building:Facility Total Electric Demand Power '[W'](Hourly) ]]/1000</f>
        <v>12.711839985953977</v>
      </c>
    </row>
    <row r="266" spans="1:3" x14ac:dyDescent="0.25">
      <c r="A266" s="9" t="s">
        <v>217</v>
      </c>
      <c r="B266" s="12">
        <v>12627.795708937492</v>
      </c>
      <c r="C266">
        <f>SAFADModel_final_000021[[#This Row],[Whole Building:Facility Total Electric Demand Power '[W'](Hourly) ]]/1000</f>
        <v>12.627795708937493</v>
      </c>
    </row>
    <row r="267" spans="1:3" x14ac:dyDescent="0.25">
      <c r="A267" s="9" t="s">
        <v>218</v>
      </c>
      <c r="B267" s="12">
        <v>12532.270704272481</v>
      </c>
      <c r="C267">
        <f>SAFADModel_final_000021[[#This Row],[Whole Building:Facility Total Electric Demand Power '[W'](Hourly) ]]/1000</f>
        <v>12.532270704272481</v>
      </c>
    </row>
    <row r="268" spans="1:3" x14ac:dyDescent="0.25">
      <c r="A268" s="9" t="s">
        <v>219</v>
      </c>
      <c r="B268" s="12">
        <v>12453.221599191094</v>
      </c>
      <c r="C268">
        <f>SAFADModel_final_000021[[#This Row],[Whole Building:Facility Total Electric Demand Power '[W'](Hourly) ]]/1000</f>
        <v>12.453221599191094</v>
      </c>
    </row>
    <row r="269" spans="1:3" x14ac:dyDescent="0.25">
      <c r="A269" s="9" t="s">
        <v>220</v>
      </c>
      <c r="B269" s="12">
        <v>12420.339856101176</v>
      </c>
      <c r="C269">
        <f>SAFADModel_final_000021[[#This Row],[Whole Building:Facility Total Electric Demand Power '[W'](Hourly) ]]/1000</f>
        <v>12.420339856101176</v>
      </c>
    </row>
    <row r="270" spans="1:3" x14ac:dyDescent="0.25">
      <c r="A270" s="9" t="s">
        <v>221</v>
      </c>
      <c r="B270" s="12">
        <v>12401.259296510934</v>
      </c>
      <c r="C270">
        <f>SAFADModel_final_000021[[#This Row],[Whole Building:Facility Total Electric Demand Power '[W'](Hourly) ]]/1000</f>
        <v>12.401259296510935</v>
      </c>
    </row>
    <row r="271" spans="1:3" x14ac:dyDescent="0.25">
      <c r="A271" s="9" t="s">
        <v>222</v>
      </c>
      <c r="B271" s="12">
        <v>12465.775370274276</v>
      </c>
      <c r="C271">
        <f>SAFADModel_final_000021[[#This Row],[Whole Building:Facility Total Electric Demand Power '[W'](Hourly) ]]/1000</f>
        <v>12.465775370274276</v>
      </c>
    </row>
    <row r="272" spans="1:3" x14ac:dyDescent="0.25">
      <c r="A272" s="9" t="s">
        <v>223</v>
      </c>
      <c r="B272" s="12">
        <v>12694.546524907591</v>
      </c>
      <c r="C272">
        <f>SAFADModel_final_000021[[#This Row],[Whole Building:Facility Total Electric Demand Power '[W'](Hourly) ]]/1000</f>
        <v>12.694546524907592</v>
      </c>
    </row>
    <row r="273" spans="1:3" x14ac:dyDescent="0.25">
      <c r="A273" s="9" t="s">
        <v>224</v>
      </c>
      <c r="B273" s="12">
        <v>45799.589737894414</v>
      </c>
      <c r="C273">
        <f>SAFADModel_final_000021[[#This Row],[Whole Building:Facility Total Electric Demand Power '[W'](Hourly) ]]/1000</f>
        <v>45.799589737894415</v>
      </c>
    </row>
    <row r="274" spans="1:3" x14ac:dyDescent="0.25">
      <c r="A274" s="9" t="s">
        <v>225</v>
      </c>
      <c r="B274" s="12">
        <v>127282.65254138624</v>
      </c>
      <c r="C274">
        <f>SAFADModel_final_000021[[#This Row],[Whole Building:Facility Total Electric Demand Power '[W'](Hourly) ]]/1000</f>
        <v>127.28265254138624</v>
      </c>
    </row>
    <row r="275" spans="1:3" x14ac:dyDescent="0.25">
      <c r="A275" s="9" t="s">
        <v>226</v>
      </c>
      <c r="B275" s="12">
        <v>233310.56404936407</v>
      </c>
      <c r="C275">
        <f>SAFADModel_final_000021[[#This Row],[Whole Building:Facility Total Electric Demand Power '[W'](Hourly) ]]/1000</f>
        <v>233.31056404936407</v>
      </c>
    </row>
    <row r="276" spans="1:3" x14ac:dyDescent="0.25">
      <c r="A276" s="9" t="s">
        <v>227</v>
      </c>
      <c r="B276" s="12">
        <v>225039.65739792318</v>
      </c>
      <c r="C276">
        <f>SAFADModel_final_000021[[#This Row],[Whole Building:Facility Total Electric Demand Power '[W'](Hourly) ]]/1000</f>
        <v>225.03965739792318</v>
      </c>
    </row>
    <row r="277" spans="1:3" x14ac:dyDescent="0.25">
      <c r="A277" s="9" t="s">
        <v>228</v>
      </c>
      <c r="B277" s="12">
        <v>228737.71408272497</v>
      </c>
      <c r="C277">
        <f>SAFADModel_final_000021[[#This Row],[Whole Building:Facility Total Electric Demand Power '[W'](Hourly) ]]/1000</f>
        <v>228.73771408272498</v>
      </c>
    </row>
    <row r="278" spans="1:3" x14ac:dyDescent="0.25">
      <c r="A278" s="9" t="s">
        <v>229</v>
      </c>
      <c r="B278" s="12">
        <v>248578.16787726889</v>
      </c>
      <c r="C278">
        <f>SAFADModel_final_000021[[#This Row],[Whole Building:Facility Total Electric Demand Power '[W'](Hourly) ]]/1000</f>
        <v>248.5781678772689</v>
      </c>
    </row>
    <row r="279" spans="1:3" x14ac:dyDescent="0.25">
      <c r="A279" s="9" t="s">
        <v>230</v>
      </c>
      <c r="B279" s="12">
        <v>256031.31595046434</v>
      </c>
      <c r="C279">
        <f>SAFADModel_final_000021[[#This Row],[Whole Building:Facility Total Electric Demand Power '[W'](Hourly) ]]/1000</f>
        <v>256.03131595046432</v>
      </c>
    </row>
    <row r="280" spans="1:3" x14ac:dyDescent="0.25">
      <c r="A280" s="9" t="s">
        <v>231</v>
      </c>
      <c r="B280" s="12">
        <v>214194.50749274102</v>
      </c>
      <c r="C280">
        <f>SAFADModel_final_000021[[#This Row],[Whole Building:Facility Total Electric Demand Power '[W'](Hourly) ]]/1000</f>
        <v>214.19450749274102</v>
      </c>
    </row>
    <row r="281" spans="1:3" x14ac:dyDescent="0.25">
      <c r="A281" s="9" t="s">
        <v>232</v>
      </c>
      <c r="B281" s="12">
        <v>188571.87661373778</v>
      </c>
      <c r="C281">
        <f>SAFADModel_final_000021[[#This Row],[Whole Building:Facility Total Electric Demand Power '[W'](Hourly) ]]/1000</f>
        <v>188.57187661373777</v>
      </c>
    </row>
    <row r="282" spans="1:3" x14ac:dyDescent="0.25">
      <c r="A282" s="9" t="s">
        <v>233</v>
      </c>
      <c r="B282" s="12">
        <v>182085.35751042026</v>
      </c>
      <c r="C282">
        <f>SAFADModel_final_000021[[#This Row],[Whole Building:Facility Total Electric Demand Power '[W'](Hourly) ]]/1000</f>
        <v>182.08535751042027</v>
      </c>
    </row>
    <row r="283" spans="1:3" x14ac:dyDescent="0.25">
      <c r="A283" s="9" t="s">
        <v>234</v>
      </c>
      <c r="B283" s="12">
        <v>84754.307973206625</v>
      </c>
      <c r="C283">
        <f>SAFADModel_final_000021[[#This Row],[Whole Building:Facility Total Electric Demand Power '[W'](Hourly) ]]/1000</f>
        <v>84.754307973206622</v>
      </c>
    </row>
    <row r="284" spans="1:3" x14ac:dyDescent="0.25">
      <c r="A284" s="9" t="s">
        <v>235</v>
      </c>
      <c r="B284" s="12">
        <v>42850.367517130828</v>
      </c>
      <c r="C284">
        <f>SAFADModel_final_000021[[#This Row],[Whole Building:Facility Total Electric Demand Power '[W'](Hourly) ]]/1000</f>
        <v>42.850367517130827</v>
      </c>
    </row>
    <row r="285" spans="1:3" x14ac:dyDescent="0.25">
      <c r="A285" s="9" t="s">
        <v>236</v>
      </c>
      <c r="B285" s="12">
        <v>26109.954293208171</v>
      </c>
      <c r="C285">
        <f>SAFADModel_final_000021[[#This Row],[Whole Building:Facility Total Electric Demand Power '[W'](Hourly) ]]/1000</f>
        <v>26.109954293208173</v>
      </c>
    </row>
    <row r="286" spans="1:3" x14ac:dyDescent="0.25">
      <c r="A286" s="9" t="s">
        <v>237</v>
      </c>
      <c r="B286" s="12">
        <v>19450.810273763429</v>
      </c>
      <c r="C286">
        <f>SAFADModel_final_000021[[#This Row],[Whole Building:Facility Total Electric Demand Power '[W'](Hourly) ]]/1000</f>
        <v>19.45081027376343</v>
      </c>
    </row>
    <row r="287" spans="1:3" x14ac:dyDescent="0.25">
      <c r="A287" s="9" t="s">
        <v>238</v>
      </c>
      <c r="B287" s="12">
        <v>12882.66148203868</v>
      </c>
      <c r="C287">
        <f>SAFADModel_final_000021[[#This Row],[Whole Building:Facility Total Electric Demand Power '[W'](Hourly) ]]/1000</f>
        <v>12.88266148203868</v>
      </c>
    </row>
    <row r="288" spans="1:3" x14ac:dyDescent="0.25">
      <c r="A288" s="9" t="s">
        <v>239</v>
      </c>
      <c r="B288" s="12">
        <v>12876.411334333176</v>
      </c>
      <c r="C288">
        <f>SAFADModel_final_000021[[#This Row],[Whole Building:Facility Total Electric Demand Power '[W'](Hourly) ]]/1000</f>
        <v>12.876411334333175</v>
      </c>
    </row>
    <row r="289" spans="1:3" x14ac:dyDescent="0.25">
      <c r="A289" s="9" t="s">
        <v>240</v>
      </c>
      <c r="B289" s="12">
        <v>12825.843466861872</v>
      </c>
      <c r="C289">
        <f>SAFADModel_final_000021[[#This Row],[Whole Building:Facility Total Electric Demand Power '[W'](Hourly) ]]/1000</f>
        <v>12.825843466861873</v>
      </c>
    </row>
    <row r="290" spans="1:3" x14ac:dyDescent="0.25">
      <c r="A290" s="9" t="s">
        <v>581</v>
      </c>
      <c r="B290" s="12">
        <v>12685.514751290182</v>
      </c>
      <c r="C290">
        <f>SAFADModel_final_000021[[#This Row],[Whole Building:Facility Total Electric Demand Power '[W'](Hourly) ]]/1000</f>
        <v>12.685514751290182</v>
      </c>
    </row>
    <row r="291" spans="1:3" x14ac:dyDescent="0.25">
      <c r="A291" s="9" t="s">
        <v>582</v>
      </c>
      <c r="B291" s="12">
        <v>12515.233828341887</v>
      </c>
      <c r="C291">
        <f>SAFADModel_final_000021[[#This Row],[Whole Building:Facility Total Electric Demand Power '[W'](Hourly) ]]/1000</f>
        <v>12.515233828341886</v>
      </c>
    </row>
    <row r="292" spans="1:3" x14ac:dyDescent="0.25">
      <c r="A292" s="9" t="s">
        <v>583</v>
      </c>
      <c r="B292" s="12">
        <v>12394.892394373443</v>
      </c>
      <c r="C292">
        <f>SAFADModel_final_000021[[#This Row],[Whole Building:Facility Total Electric Demand Power '[W'](Hourly) ]]/1000</f>
        <v>12.394892394373443</v>
      </c>
    </row>
    <row r="293" spans="1:3" x14ac:dyDescent="0.25">
      <c r="A293" s="9" t="s">
        <v>584</v>
      </c>
      <c r="B293" s="12">
        <v>12333.363105590555</v>
      </c>
      <c r="C293">
        <f>SAFADModel_final_000021[[#This Row],[Whole Building:Facility Total Electric Demand Power '[W'](Hourly) ]]/1000</f>
        <v>12.333363105590555</v>
      </c>
    </row>
    <row r="294" spans="1:3" x14ac:dyDescent="0.25">
      <c r="A294" s="9" t="s">
        <v>585</v>
      </c>
      <c r="B294" s="12">
        <v>12295.553763524507</v>
      </c>
      <c r="C294">
        <f>SAFADModel_final_000021[[#This Row],[Whole Building:Facility Total Electric Demand Power '[W'](Hourly) ]]/1000</f>
        <v>12.295553763524508</v>
      </c>
    </row>
    <row r="295" spans="1:3" x14ac:dyDescent="0.25">
      <c r="A295" s="9" t="s">
        <v>586</v>
      </c>
      <c r="B295" s="12">
        <v>12338.905978773704</v>
      </c>
      <c r="C295">
        <f>SAFADModel_final_000021[[#This Row],[Whole Building:Facility Total Electric Demand Power '[W'](Hourly) ]]/1000</f>
        <v>12.338905978773704</v>
      </c>
    </row>
    <row r="296" spans="1:3" x14ac:dyDescent="0.25">
      <c r="A296" s="9" t="s">
        <v>587</v>
      </c>
      <c r="B296" s="12">
        <v>12519.796846475219</v>
      </c>
      <c r="C296">
        <f>SAFADModel_final_000021[[#This Row],[Whole Building:Facility Total Electric Demand Power '[W'](Hourly) ]]/1000</f>
        <v>12.51979684647522</v>
      </c>
    </row>
    <row r="297" spans="1:3" x14ac:dyDescent="0.25">
      <c r="A297" s="9" t="s">
        <v>588</v>
      </c>
      <c r="B297" s="12">
        <v>12747.726845353369</v>
      </c>
      <c r="C297">
        <f>SAFADModel_final_000021[[#This Row],[Whole Building:Facility Total Electric Demand Power '[W'](Hourly) ]]/1000</f>
        <v>12.74772684535337</v>
      </c>
    </row>
    <row r="298" spans="1:3" x14ac:dyDescent="0.25">
      <c r="A298" s="9" t="s">
        <v>589</v>
      </c>
      <c r="B298" s="12">
        <v>57684.658176801342</v>
      </c>
      <c r="C298">
        <f>SAFADModel_final_000021[[#This Row],[Whole Building:Facility Total Electric Demand Power '[W'](Hourly) ]]/1000</f>
        <v>57.684658176801342</v>
      </c>
    </row>
    <row r="299" spans="1:3" x14ac:dyDescent="0.25">
      <c r="A299" s="9" t="s">
        <v>590</v>
      </c>
      <c r="B299" s="12">
        <v>84662.901513079691</v>
      </c>
      <c r="C299">
        <f>SAFADModel_final_000021[[#This Row],[Whole Building:Facility Total Electric Demand Power '[W'](Hourly) ]]/1000</f>
        <v>84.662901513079689</v>
      </c>
    </row>
    <row r="300" spans="1:3" x14ac:dyDescent="0.25">
      <c r="A300" s="9" t="s">
        <v>591</v>
      </c>
      <c r="B300" s="12">
        <v>97481.887807575171</v>
      </c>
      <c r="C300">
        <f>SAFADModel_final_000021[[#This Row],[Whole Building:Facility Total Electric Demand Power '[W'](Hourly) ]]/1000</f>
        <v>97.481887807575177</v>
      </c>
    </row>
    <row r="301" spans="1:3" x14ac:dyDescent="0.25">
      <c r="A301" s="9" t="s">
        <v>592</v>
      </c>
      <c r="B301" s="12">
        <v>88989.607320660332</v>
      </c>
      <c r="C301">
        <f>SAFADModel_final_000021[[#This Row],[Whole Building:Facility Total Electric Demand Power '[W'](Hourly) ]]/1000</f>
        <v>88.989607320660326</v>
      </c>
    </row>
    <row r="302" spans="1:3" x14ac:dyDescent="0.25">
      <c r="A302" s="9" t="s">
        <v>593</v>
      </c>
      <c r="B302" s="12">
        <v>90275.302954725339</v>
      </c>
      <c r="C302">
        <f>SAFADModel_final_000021[[#This Row],[Whole Building:Facility Total Electric Demand Power '[W'](Hourly) ]]/1000</f>
        <v>90.275302954725333</v>
      </c>
    </row>
    <row r="303" spans="1:3" x14ac:dyDescent="0.25">
      <c r="A303" s="9" t="s">
        <v>594</v>
      </c>
      <c r="B303" s="12">
        <v>80303.187482046997</v>
      </c>
      <c r="C303">
        <f>SAFADModel_final_000021[[#This Row],[Whole Building:Facility Total Electric Demand Power '[W'](Hourly) ]]/1000</f>
        <v>80.303187482046994</v>
      </c>
    </row>
    <row r="304" spans="1:3" x14ac:dyDescent="0.25">
      <c r="A304" s="9" t="s">
        <v>595</v>
      </c>
      <c r="B304" s="12">
        <v>80444.14470240855</v>
      </c>
      <c r="C304">
        <f>SAFADModel_final_000021[[#This Row],[Whole Building:Facility Total Electric Demand Power '[W'](Hourly) ]]/1000</f>
        <v>80.444144702408551</v>
      </c>
    </row>
    <row r="305" spans="1:3" x14ac:dyDescent="0.25">
      <c r="A305" s="9" t="s">
        <v>596</v>
      </c>
      <c r="B305" s="12">
        <v>71956.73826605572</v>
      </c>
      <c r="C305">
        <f>SAFADModel_final_000021[[#This Row],[Whole Building:Facility Total Electric Demand Power '[W'](Hourly) ]]/1000</f>
        <v>71.956738266055723</v>
      </c>
    </row>
    <row r="306" spans="1:3" x14ac:dyDescent="0.25">
      <c r="A306" s="9" t="s">
        <v>597</v>
      </c>
      <c r="B306" s="12">
        <v>59594.581127872749</v>
      </c>
      <c r="C306">
        <f>SAFADModel_final_000021[[#This Row],[Whole Building:Facility Total Electric Demand Power '[W'](Hourly) ]]/1000</f>
        <v>59.59458112787275</v>
      </c>
    </row>
    <row r="307" spans="1:3" x14ac:dyDescent="0.25">
      <c r="A307" s="9" t="s">
        <v>598</v>
      </c>
      <c r="B307" s="12">
        <v>55370.273414116498</v>
      </c>
      <c r="C307">
        <f>SAFADModel_final_000021[[#This Row],[Whole Building:Facility Total Electric Demand Power '[W'](Hourly) ]]/1000</f>
        <v>55.370273414116497</v>
      </c>
    </row>
    <row r="308" spans="1:3" x14ac:dyDescent="0.25">
      <c r="A308" s="9" t="s">
        <v>599</v>
      </c>
      <c r="B308" s="12">
        <v>45183.899767599971</v>
      </c>
      <c r="C308">
        <f>SAFADModel_final_000021[[#This Row],[Whole Building:Facility Total Electric Demand Power '[W'](Hourly) ]]/1000</f>
        <v>45.183899767599968</v>
      </c>
    </row>
    <row r="309" spans="1:3" x14ac:dyDescent="0.25">
      <c r="A309" s="9" t="s">
        <v>600</v>
      </c>
      <c r="B309" s="12">
        <v>17691.829442089173</v>
      </c>
      <c r="C309">
        <f>SAFADModel_final_000021[[#This Row],[Whole Building:Facility Total Electric Demand Power '[W'](Hourly) ]]/1000</f>
        <v>17.691829442089173</v>
      </c>
    </row>
    <row r="310" spans="1:3" x14ac:dyDescent="0.25">
      <c r="A310" s="9" t="s">
        <v>601</v>
      </c>
      <c r="B310" s="12">
        <v>17841.769124563481</v>
      </c>
      <c r="C310">
        <f>SAFADModel_final_000021[[#This Row],[Whole Building:Facility Total Electric Demand Power '[W'](Hourly) ]]/1000</f>
        <v>17.841769124563481</v>
      </c>
    </row>
    <row r="311" spans="1:3" x14ac:dyDescent="0.25">
      <c r="A311" s="9" t="s">
        <v>602</v>
      </c>
      <c r="B311" s="12">
        <v>13261.266169266133</v>
      </c>
      <c r="C311">
        <f>SAFADModel_final_000021[[#This Row],[Whole Building:Facility Total Electric Demand Power '[W'](Hourly) ]]/1000</f>
        <v>13.261266169266133</v>
      </c>
    </row>
    <row r="312" spans="1:3" x14ac:dyDescent="0.25">
      <c r="A312" s="9" t="s">
        <v>603</v>
      </c>
      <c r="B312" s="12">
        <v>12954.910354000242</v>
      </c>
      <c r="C312">
        <f>SAFADModel_final_000021[[#This Row],[Whole Building:Facility Total Electric Demand Power '[W'](Hourly) ]]/1000</f>
        <v>12.954910354000242</v>
      </c>
    </row>
    <row r="313" spans="1:3" x14ac:dyDescent="0.25">
      <c r="A313" s="9" t="s">
        <v>604</v>
      </c>
      <c r="B313" s="12">
        <v>12887.804151534423</v>
      </c>
      <c r="C313">
        <f>SAFADModel_final_000021[[#This Row],[Whole Building:Facility Total Electric Demand Power '[W'](Hourly) ]]/1000</f>
        <v>12.887804151534423</v>
      </c>
    </row>
    <row r="314" spans="1:3" x14ac:dyDescent="0.25">
      <c r="A314" s="9" t="s">
        <v>605</v>
      </c>
      <c r="B314" s="12">
        <v>12848.196351375014</v>
      </c>
      <c r="C314">
        <f>SAFADModel_final_000021[[#This Row],[Whole Building:Facility Total Electric Demand Power '[W'](Hourly) ]]/1000</f>
        <v>12.848196351375014</v>
      </c>
    </row>
    <row r="315" spans="1:3" x14ac:dyDescent="0.25">
      <c r="A315" s="9" t="s">
        <v>606</v>
      </c>
      <c r="B315" s="12">
        <v>12818.436190515962</v>
      </c>
      <c r="C315">
        <f>SAFADModel_final_000021[[#This Row],[Whole Building:Facility Total Electric Demand Power '[W'](Hourly) ]]/1000</f>
        <v>12.818436190515962</v>
      </c>
    </row>
    <row r="316" spans="1:3" x14ac:dyDescent="0.25">
      <c r="A316" s="9" t="s">
        <v>607</v>
      </c>
      <c r="B316" s="12">
        <v>12784.946816798505</v>
      </c>
      <c r="C316">
        <f>SAFADModel_final_000021[[#This Row],[Whole Building:Facility Total Electric Demand Power '[W'](Hourly) ]]/1000</f>
        <v>12.784946816798506</v>
      </c>
    </row>
    <row r="317" spans="1:3" x14ac:dyDescent="0.25">
      <c r="A317" s="9" t="s">
        <v>608</v>
      </c>
      <c r="B317" s="12">
        <v>12724.203457047166</v>
      </c>
      <c r="C317">
        <f>SAFADModel_final_000021[[#This Row],[Whole Building:Facility Total Electric Demand Power '[W'](Hourly) ]]/1000</f>
        <v>12.724203457047166</v>
      </c>
    </row>
    <row r="318" spans="1:3" x14ac:dyDescent="0.25">
      <c r="A318" s="9" t="s">
        <v>609</v>
      </c>
      <c r="B318" s="12">
        <v>12642.2063384102</v>
      </c>
      <c r="C318">
        <f>SAFADModel_final_000021[[#This Row],[Whole Building:Facility Total Electric Demand Power '[W'](Hourly) ]]/1000</f>
        <v>12.642206338410201</v>
      </c>
    </row>
    <row r="319" spans="1:3" x14ac:dyDescent="0.25">
      <c r="A319" s="9" t="s">
        <v>610</v>
      </c>
      <c r="B319" s="12">
        <v>12632.68373078791</v>
      </c>
      <c r="C319">
        <f>SAFADModel_final_000021[[#This Row],[Whole Building:Facility Total Electric Demand Power '[W'](Hourly) ]]/1000</f>
        <v>12.63268373078791</v>
      </c>
    </row>
    <row r="320" spans="1:3" x14ac:dyDescent="0.25">
      <c r="A320" s="9" t="s">
        <v>611</v>
      </c>
      <c r="B320" s="12">
        <v>12704.55184896601</v>
      </c>
      <c r="C320">
        <f>SAFADModel_final_000021[[#This Row],[Whole Building:Facility Total Electric Demand Power '[W'](Hourly) ]]/1000</f>
        <v>12.704551848966009</v>
      </c>
    </row>
    <row r="321" spans="1:3" x14ac:dyDescent="0.25">
      <c r="A321" s="9" t="s">
        <v>612</v>
      </c>
      <c r="B321" s="12">
        <v>12818.368676708576</v>
      </c>
      <c r="C321">
        <f>SAFADModel_final_000021[[#This Row],[Whole Building:Facility Total Electric Demand Power '[W'](Hourly) ]]/1000</f>
        <v>12.818368676708577</v>
      </c>
    </row>
    <row r="322" spans="1:3" x14ac:dyDescent="0.25">
      <c r="A322" s="9" t="s">
        <v>613</v>
      </c>
      <c r="B322" s="12">
        <v>12929.38343799884</v>
      </c>
      <c r="C322">
        <f>SAFADModel_final_000021[[#This Row],[Whole Building:Facility Total Electric Demand Power '[W'](Hourly) ]]/1000</f>
        <v>12.92938343799884</v>
      </c>
    </row>
    <row r="323" spans="1:3" x14ac:dyDescent="0.25">
      <c r="A323" s="9" t="s">
        <v>614</v>
      </c>
      <c r="B323" s="12">
        <v>13050.48058492665</v>
      </c>
      <c r="C323">
        <f>SAFADModel_final_000021[[#This Row],[Whole Building:Facility Total Electric Demand Power '[W'](Hourly) ]]/1000</f>
        <v>13.05048058492665</v>
      </c>
    </row>
    <row r="324" spans="1:3" x14ac:dyDescent="0.25">
      <c r="A324" s="9" t="s">
        <v>615</v>
      </c>
      <c r="B324" s="12">
        <v>13169.776549014532</v>
      </c>
      <c r="C324">
        <f>SAFADModel_final_000021[[#This Row],[Whole Building:Facility Total Electric Demand Power '[W'](Hourly) ]]/1000</f>
        <v>13.169776549014532</v>
      </c>
    </row>
    <row r="325" spans="1:3" x14ac:dyDescent="0.25">
      <c r="A325" s="9" t="s">
        <v>616</v>
      </c>
      <c r="B325" s="12">
        <v>13281.953138220553</v>
      </c>
      <c r="C325">
        <f>SAFADModel_final_000021[[#This Row],[Whole Building:Facility Total Electric Demand Power '[W'](Hourly) ]]/1000</f>
        <v>13.281953138220553</v>
      </c>
    </row>
    <row r="326" spans="1:3" x14ac:dyDescent="0.25">
      <c r="A326" s="9" t="s">
        <v>617</v>
      </c>
      <c r="B326" s="12">
        <v>13369.255302278953</v>
      </c>
      <c r="C326">
        <f>SAFADModel_final_000021[[#This Row],[Whole Building:Facility Total Electric Demand Power '[W'](Hourly) ]]/1000</f>
        <v>13.369255302278953</v>
      </c>
    </row>
    <row r="327" spans="1:3" x14ac:dyDescent="0.25">
      <c r="A327" s="9" t="s">
        <v>618</v>
      </c>
      <c r="B327" s="12">
        <v>13425.692461367018</v>
      </c>
      <c r="C327">
        <f>SAFADModel_final_000021[[#This Row],[Whole Building:Facility Total Electric Demand Power '[W'](Hourly) ]]/1000</f>
        <v>13.425692461367017</v>
      </c>
    </row>
    <row r="328" spans="1:3" x14ac:dyDescent="0.25">
      <c r="A328" s="9" t="s">
        <v>619</v>
      </c>
      <c r="B328" s="12">
        <v>13411.07463009349</v>
      </c>
      <c r="C328">
        <f>SAFADModel_final_000021[[#This Row],[Whole Building:Facility Total Electric Demand Power '[W'](Hourly) ]]/1000</f>
        <v>13.41107463009349</v>
      </c>
    </row>
    <row r="329" spans="1:3" x14ac:dyDescent="0.25">
      <c r="A329" s="9" t="s">
        <v>620</v>
      </c>
      <c r="B329" s="12">
        <v>13327.154988627974</v>
      </c>
      <c r="C329">
        <f>SAFADModel_final_000021[[#This Row],[Whole Building:Facility Total Electric Demand Power '[W'](Hourly) ]]/1000</f>
        <v>13.327154988627974</v>
      </c>
    </row>
    <row r="330" spans="1:3" x14ac:dyDescent="0.25">
      <c r="A330" s="9" t="s">
        <v>621</v>
      </c>
      <c r="B330" s="12">
        <v>13235.235163240983</v>
      </c>
      <c r="C330">
        <f>SAFADModel_final_000021[[#This Row],[Whole Building:Facility Total Electric Demand Power '[W'](Hourly) ]]/1000</f>
        <v>13.235235163240983</v>
      </c>
    </row>
    <row r="331" spans="1:3" x14ac:dyDescent="0.25">
      <c r="A331" s="9" t="s">
        <v>622</v>
      </c>
      <c r="B331" s="12">
        <v>13103.683007852203</v>
      </c>
      <c r="C331">
        <f>SAFADModel_final_000021[[#This Row],[Whole Building:Facility Total Electric Demand Power '[W'](Hourly) ]]/1000</f>
        <v>13.103683007852203</v>
      </c>
    </row>
    <row r="332" spans="1:3" x14ac:dyDescent="0.25">
      <c r="A332" s="9" t="s">
        <v>623</v>
      </c>
      <c r="B332" s="12">
        <v>12997.36194566787</v>
      </c>
      <c r="C332">
        <f>SAFADModel_final_000021[[#This Row],[Whole Building:Facility Total Electric Demand Power '[W'](Hourly) ]]/1000</f>
        <v>12.997361945667869</v>
      </c>
    </row>
    <row r="333" spans="1:3" x14ac:dyDescent="0.25">
      <c r="A333" s="9" t="s">
        <v>624</v>
      </c>
      <c r="B333" s="12">
        <v>12914.032111162183</v>
      </c>
      <c r="C333">
        <f>SAFADModel_final_000021[[#This Row],[Whole Building:Facility Total Electric Demand Power '[W'](Hourly) ]]/1000</f>
        <v>12.914032111162184</v>
      </c>
    </row>
    <row r="334" spans="1:3" x14ac:dyDescent="0.25">
      <c r="A334" s="9" t="s">
        <v>625</v>
      </c>
      <c r="B334" s="12">
        <v>12858.709282409627</v>
      </c>
      <c r="C334">
        <f>SAFADModel_final_000021[[#This Row],[Whole Building:Facility Total Electric Demand Power '[W'](Hourly) ]]/1000</f>
        <v>12.858709282409627</v>
      </c>
    </row>
    <row r="335" spans="1:3" x14ac:dyDescent="0.25">
      <c r="A335" s="9" t="s">
        <v>626</v>
      </c>
      <c r="B335" s="12">
        <v>12843.724664259222</v>
      </c>
      <c r="C335">
        <f>SAFADModel_final_000021[[#This Row],[Whole Building:Facility Total Electric Demand Power '[W'](Hourly) ]]/1000</f>
        <v>12.843724664259222</v>
      </c>
    </row>
    <row r="336" spans="1:3" x14ac:dyDescent="0.25">
      <c r="A336" s="9" t="s">
        <v>627</v>
      </c>
      <c r="B336" s="12">
        <v>12839.92152087567</v>
      </c>
      <c r="C336">
        <f>SAFADModel_final_000021[[#This Row],[Whole Building:Facility Total Electric Demand Power '[W'](Hourly) ]]/1000</f>
        <v>12.83992152087567</v>
      </c>
    </row>
    <row r="337" spans="1:3" x14ac:dyDescent="0.25">
      <c r="A337" s="9" t="s">
        <v>628</v>
      </c>
      <c r="B337" s="12">
        <v>12822.323746793123</v>
      </c>
      <c r="C337">
        <f>SAFADModel_final_000021[[#This Row],[Whole Building:Facility Total Electric Demand Power '[W'](Hourly) ]]/1000</f>
        <v>12.822323746793122</v>
      </c>
    </row>
    <row r="338" spans="1:3" x14ac:dyDescent="0.25">
      <c r="A338" s="9" t="s">
        <v>241</v>
      </c>
      <c r="B338" s="12">
        <v>12788.604032606889</v>
      </c>
      <c r="C338">
        <f>SAFADModel_final_000021[[#This Row],[Whole Building:Facility Total Electric Demand Power '[W'](Hourly) ]]/1000</f>
        <v>12.788604032606889</v>
      </c>
    </row>
    <row r="339" spans="1:3" x14ac:dyDescent="0.25">
      <c r="A339" s="9" t="s">
        <v>242</v>
      </c>
      <c r="B339" s="12">
        <v>12763.732177566524</v>
      </c>
      <c r="C339">
        <f>SAFADModel_final_000021[[#This Row],[Whole Building:Facility Total Electric Demand Power '[W'](Hourly) ]]/1000</f>
        <v>12.763732177566524</v>
      </c>
    </row>
    <row r="340" spans="1:3" x14ac:dyDescent="0.25">
      <c r="A340" s="9" t="s">
        <v>243</v>
      </c>
      <c r="B340" s="12">
        <v>12711.619207901917</v>
      </c>
      <c r="C340">
        <f>SAFADModel_final_000021[[#This Row],[Whole Building:Facility Total Electric Demand Power '[W'](Hourly) ]]/1000</f>
        <v>12.711619207901917</v>
      </c>
    </row>
    <row r="341" spans="1:3" x14ac:dyDescent="0.25">
      <c r="A341" s="9" t="s">
        <v>244</v>
      </c>
      <c r="B341" s="12">
        <v>12649.585929080584</v>
      </c>
      <c r="C341">
        <f>SAFADModel_final_000021[[#This Row],[Whole Building:Facility Total Electric Demand Power '[W'](Hourly) ]]/1000</f>
        <v>12.649585929080583</v>
      </c>
    </row>
    <row r="342" spans="1:3" x14ac:dyDescent="0.25">
      <c r="A342" s="9" t="s">
        <v>245</v>
      </c>
      <c r="B342" s="12">
        <v>12587.562749849518</v>
      </c>
      <c r="C342">
        <f>SAFADModel_final_000021[[#This Row],[Whole Building:Facility Total Electric Demand Power '[W'](Hourly) ]]/1000</f>
        <v>12.587562749849518</v>
      </c>
    </row>
    <row r="343" spans="1:3" x14ac:dyDescent="0.25">
      <c r="A343" s="9" t="s">
        <v>246</v>
      </c>
      <c r="B343" s="12">
        <v>12579.636253551706</v>
      </c>
      <c r="C343">
        <f>SAFADModel_final_000021[[#This Row],[Whole Building:Facility Total Electric Demand Power '[W'](Hourly) ]]/1000</f>
        <v>12.579636253551705</v>
      </c>
    </row>
    <row r="344" spans="1:3" x14ac:dyDescent="0.25">
      <c r="A344" s="9" t="s">
        <v>247</v>
      </c>
      <c r="B344" s="12">
        <v>12611.63385557224</v>
      </c>
      <c r="C344">
        <f>SAFADModel_final_000021[[#This Row],[Whole Building:Facility Total Electric Demand Power '[W'](Hourly) ]]/1000</f>
        <v>12.61163385557224</v>
      </c>
    </row>
    <row r="345" spans="1:3" x14ac:dyDescent="0.25">
      <c r="A345" s="9" t="s">
        <v>248</v>
      </c>
      <c r="B345" s="12">
        <v>46393.81335854932</v>
      </c>
      <c r="C345">
        <f>SAFADModel_final_000021[[#This Row],[Whole Building:Facility Total Electric Demand Power '[W'](Hourly) ]]/1000</f>
        <v>46.393813358549316</v>
      </c>
    </row>
    <row r="346" spans="1:3" x14ac:dyDescent="0.25">
      <c r="A346" s="9" t="s">
        <v>249</v>
      </c>
      <c r="B346" s="12">
        <v>69218.439130585277</v>
      </c>
      <c r="C346">
        <f>SAFADModel_final_000021[[#This Row],[Whole Building:Facility Total Electric Demand Power '[W'](Hourly) ]]/1000</f>
        <v>69.218439130585281</v>
      </c>
    </row>
    <row r="347" spans="1:3" x14ac:dyDescent="0.25">
      <c r="A347" s="9" t="s">
        <v>250</v>
      </c>
      <c r="B347" s="12">
        <v>137865.42473650674</v>
      </c>
      <c r="C347">
        <f>SAFADModel_final_000021[[#This Row],[Whole Building:Facility Total Electric Demand Power '[W'](Hourly) ]]/1000</f>
        <v>137.86542473650675</v>
      </c>
    </row>
    <row r="348" spans="1:3" x14ac:dyDescent="0.25">
      <c r="A348" s="9" t="s">
        <v>251</v>
      </c>
      <c r="B348" s="12">
        <v>136494.52959082319</v>
      </c>
      <c r="C348">
        <f>SAFADModel_final_000021[[#This Row],[Whole Building:Facility Total Electric Demand Power '[W'](Hourly) ]]/1000</f>
        <v>136.49452959082319</v>
      </c>
    </row>
    <row r="349" spans="1:3" x14ac:dyDescent="0.25">
      <c r="A349" s="9" t="s">
        <v>252</v>
      </c>
      <c r="B349" s="12">
        <v>220036.95803637532</v>
      </c>
      <c r="C349">
        <f>SAFADModel_final_000021[[#This Row],[Whole Building:Facility Total Electric Demand Power '[W'](Hourly) ]]/1000</f>
        <v>220.03695803637532</v>
      </c>
    </row>
    <row r="350" spans="1:3" x14ac:dyDescent="0.25">
      <c r="A350" s="9" t="s">
        <v>253</v>
      </c>
      <c r="B350" s="12">
        <v>229764.11721514296</v>
      </c>
      <c r="C350">
        <f>SAFADModel_final_000021[[#This Row],[Whole Building:Facility Total Electric Demand Power '[W'](Hourly) ]]/1000</f>
        <v>229.76411721514296</v>
      </c>
    </row>
    <row r="351" spans="1:3" x14ac:dyDescent="0.25">
      <c r="A351" s="9" t="s">
        <v>254</v>
      </c>
      <c r="B351" s="12">
        <v>266647.17780652142</v>
      </c>
      <c r="C351">
        <f>SAFADModel_final_000021[[#This Row],[Whole Building:Facility Total Electric Demand Power '[W'](Hourly) ]]/1000</f>
        <v>266.64717780652143</v>
      </c>
    </row>
    <row r="352" spans="1:3" x14ac:dyDescent="0.25">
      <c r="A352" s="9" t="s">
        <v>255</v>
      </c>
      <c r="B352" s="12">
        <v>282006.97694326082</v>
      </c>
      <c r="C352">
        <f>SAFADModel_final_000021[[#This Row],[Whole Building:Facility Total Electric Demand Power '[W'](Hourly) ]]/1000</f>
        <v>282.00697694326084</v>
      </c>
    </row>
    <row r="353" spans="1:3" x14ac:dyDescent="0.25">
      <c r="A353" s="9" t="s">
        <v>256</v>
      </c>
      <c r="B353" s="12">
        <v>258874.08165932298</v>
      </c>
      <c r="C353">
        <f>SAFADModel_final_000021[[#This Row],[Whole Building:Facility Total Electric Demand Power '[W'](Hourly) ]]/1000</f>
        <v>258.874081659323</v>
      </c>
    </row>
    <row r="354" spans="1:3" x14ac:dyDescent="0.25">
      <c r="A354" s="9" t="s">
        <v>257</v>
      </c>
      <c r="B354" s="12">
        <v>232329.96722735945</v>
      </c>
      <c r="C354">
        <f>SAFADModel_final_000021[[#This Row],[Whole Building:Facility Total Electric Demand Power '[W'](Hourly) ]]/1000</f>
        <v>232.32996722735945</v>
      </c>
    </row>
    <row r="355" spans="1:3" x14ac:dyDescent="0.25">
      <c r="A355" s="9" t="s">
        <v>258</v>
      </c>
      <c r="B355" s="12">
        <v>86612.601757077602</v>
      </c>
      <c r="C355">
        <f>SAFADModel_final_000021[[#This Row],[Whole Building:Facility Total Electric Demand Power '[W'](Hourly) ]]/1000</f>
        <v>86.612601757077599</v>
      </c>
    </row>
    <row r="356" spans="1:3" x14ac:dyDescent="0.25">
      <c r="A356" s="9" t="s">
        <v>259</v>
      </c>
      <c r="B356" s="12">
        <v>42546.52819861225</v>
      </c>
      <c r="C356">
        <f>SAFADModel_final_000021[[#This Row],[Whole Building:Facility Total Electric Demand Power '[W'](Hourly) ]]/1000</f>
        <v>42.546528198612251</v>
      </c>
    </row>
    <row r="357" spans="1:3" x14ac:dyDescent="0.25">
      <c r="A357" s="9" t="s">
        <v>260</v>
      </c>
      <c r="B357" s="12">
        <v>17131.493405075675</v>
      </c>
      <c r="C357">
        <f>SAFADModel_final_000021[[#This Row],[Whole Building:Facility Total Electric Demand Power '[W'](Hourly) ]]/1000</f>
        <v>17.131493405075673</v>
      </c>
    </row>
    <row r="358" spans="1:3" x14ac:dyDescent="0.25">
      <c r="A358" s="9" t="s">
        <v>261</v>
      </c>
      <c r="B358" s="12">
        <v>13293.692489383278</v>
      </c>
      <c r="C358">
        <f>SAFADModel_final_000021[[#This Row],[Whole Building:Facility Total Electric Demand Power '[W'](Hourly) ]]/1000</f>
        <v>13.293692489383279</v>
      </c>
    </row>
    <row r="359" spans="1:3" x14ac:dyDescent="0.25">
      <c r="A359" s="9" t="s">
        <v>262</v>
      </c>
      <c r="B359" s="12">
        <v>12883.519082443483</v>
      </c>
      <c r="C359">
        <f>SAFADModel_final_000021[[#This Row],[Whole Building:Facility Total Electric Demand Power '[W'](Hourly) ]]/1000</f>
        <v>12.883519082443483</v>
      </c>
    </row>
    <row r="360" spans="1:3" x14ac:dyDescent="0.25">
      <c r="A360" s="9" t="s">
        <v>263</v>
      </c>
      <c r="B360" s="12">
        <v>12897.630617247212</v>
      </c>
      <c r="C360">
        <f>SAFADModel_final_000021[[#This Row],[Whole Building:Facility Total Electric Demand Power '[W'](Hourly) ]]/1000</f>
        <v>12.897630617247213</v>
      </c>
    </row>
    <row r="361" spans="1:3" x14ac:dyDescent="0.25">
      <c r="A361" s="9" t="s">
        <v>264</v>
      </c>
      <c r="B361" s="12">
        <v>12870.621735411289</v>
      </c>
      <c r="C361">
        <f>SAFADModel_final_000021[[#This Row],[Whole Building:Facility Total Electric Demand Power '[W'](Hourly) ]]/1000</f>
        <v>12.870621735411289</v>
      </c>
    </row>
    <row r="362" spans="1:3" x14ac:dyDescent="0.25">
      <c r="A362" s="9" t="s">
        <v>265</v>
      </c>
      <c r="B362" s="12">
        <v>12756.239231538078</v>
      </c>
      <c r="C362">
        <f>SAFADModel_final_000021[[#This Row],[Whole Building:Facility Total Electric Demand Power '[W'](Hourly) ]]/1000</f>
        <v>12.756239231538078</v>
      </c>
    </row>
    <row r="363" spans="1:3" x14ac:dyDescent="0.25">
      <c r="A363" s="9" t="s">
        <v>266</v>
      </c>
      <c r="B363" s="12">
        <v>12627.127387278393</v>
      </c>
      <c r="C363">
        <f>SAFADModel_final_000021[[#This Row],[Whole Building:Facility Total Electric Demand Power '[W'](Hourly) ]]/1000</f>
        <v>12.627127387278394</v>
      </c>
    </row>
    <row r="364" spans="1:3" x14ac:dyDescent="0.25">
      <c r="A364" s="9" t="s">
        <v>267</v>
      </c>
      <c r="B364" s="12">
        <v>12524.14795936856</v>
      </c>
      <c r="C364">
        <f>SAFADModel_final_000021[[#This Row],[Whole Building:Facility Total Electric Demand Power '[W'](Hourly) ]]/1000</f>
        <v>12.524147959368561</v>
      </c>
    </row>
    <row r="365" spans="1:3" x14ac:dyDescent="0.25">
      <c r="A365" s="9" t="s">
        <v>268</v>
      </c>
      <c r="B365" s="12">
        <v>12500.066628482267</v>
      </c>
      <c r="C365">
        <f>SAFADModel_final_000021[[#This Row],[Whole Building:Facility Total Electric Demand Power '[W'](Hourly) ]]/1000</f>
        <v>12.500066628482267</v>
      </c>
    </row>
    <row r="366" spans="1:3" x14ac:dyDescent="0.25">
      <c r="A366" s="9" t="s">
        <v>269</v>
      </c>
      <c r="B366" s="12">
        <v>12483.916625763815</v>
      </c>
      <c r="C366">
        <f>SAFADModel_final_000021[[#This Row],[Whole Building:Facility Total Electric Demand Power '[W'](Hourly) ]]/1000</f>
        <v>12.483916625763815</v>
      </c>
    </row>
    <row r="367" spans="1:3" x14ac:dyDescent="0.25">
      <c r="A367" s="9" t="s">
        <v>270</v>
      </c>
      <c r="B367" s="12">
        <v>12509.258296500446</v>
      </c>
      <c r="C367">
        <f>SAFADModel_final_000021[[#This Row],[Whole Building:Facility Total Electric Demand Power '[W'](Hourly) ]]/1000</f>
        <v>12.509258296500446</v>
      </c>
    </row>
    <row r="368" spans="1:3" x14ac:dyDescent="0.25">
      <c r="A368" s="9" t="s">
        <v>271</v>
      </c>
      <c r="B368" s="12">
        <v>12625.134777538566</v>
      </c>
      <c r="C368">
        <f>SAFADModel_final_000021[[#This Row],[Whole Building:Facility Total Electric Demand Power '[W'](Hourly) ]]/1000</f>
        <v>12.625134777538566</v>
      </c>
    </row>
    <row r="369" spans="1:3" x14ac:dyDescent="0.25">
      <c r="A369" s="9" t="s">
        <v>272</v>
      </c>
      <c r="B369" s="12">
        <v>32683.411347156652</v>
      </c>
      <c r="C369">
        <f>SAFADModel_final_000021[[#This Row],[Whole Building:Facility Total Electric Demand Power '[W'](Hourly) ]]/1000</f>
        <v>32.68341134715665</v>
      </c>
    </row>
    <row r="370" spans="1:3" x14ac:dyDescent="0.25">
      <c r="A370" s="9" t="s">
        <v>273</v>
      </c>
      <c r="B370" s="12">
        <v>116223.64865641347</v>
      </c>
      <c r="C370">
        <f>SAFADModel_final_000021[[#This Row],[Whole Building:Facility Total Electric Demand Power '[W'](Hourly) ]]/1000</f>
        <v>116.22364865641347</v>
      </c>
    </row>
    <row r="371" spans="1:3" x14ac:dyDescent="0.25">
      <c r="A371" s="9" t="s">
        <v>274</v>
      </c>
      <c r="B371" s="12">
        <v>162156.87580132941</v>
      </c>
      <c r="C371">
        <f>SAFADModel_final_000021[[#This Row],[Whole Building:Facility Total Electric Demand Power '[W'](Hourly) ]]/1000</f>
        <v>162.15687580132942</v>
      </c>
    </row>
    <row r="372" spans="1:3" x14ac:dyDescent="0.25">
      <c r="A372" s="9" t="s">
        <v>275</v>
      </c>
      <c r="B372" s="12">
        <v>178756.46667231069</v>
      </c>
      <c r="C372">
        <f>SAFADModel_final_000021[[#This Row],[Whole Building:Facility Total Electric Demand Power '[W'](Hourly) ]]/1000</f>
        <v>178.75646667231069</v>
      </c>
    </row>
    <row r="373" spans="1:3" x14ac:dyDescent="0.25">
      <c r="A373" s="9" t="s">
        <v>276</v>
      </c>
      <c r="B373" s="12">
        <v>243173.46672212394</v>
      </c>
      <c r="C373">
        <f>SAFADModel_final_000021[[#This Row],[Whole Building:Facility Total Electric Demand Power '[W'](Hourly) ]]/1000</f>
        <v>243.17346672212395</v>
      </c>
    </row>
    <row r="374" spans="1:3" x14ac:dyDescent="0.25">
      <c r="A374" s="9" t="s">
        <v>277</v>
      </c>
      <c r="B374" s="12">
        <v>230088.53176702201</v>
      </c>
      <c r="C374">
        <f>SAFADModel_final_000021[[#This Row],[Whole Building:Facility Total Electric Demand Power '[W'](Hourly) ]]/1000</f>
        <v>230.088531767022</v>
      </c>
    </row>
    <row r="375" spans="1:3" x14ac:dyDescent="0.25">
      <c r="A375" s="9" t="s">
        <v>278</v>
      </c>
      <c r="B375" s="12">
        <v>258476.27536660177</v>
      </c>
      <c r="C375">
        <f>SAFADModel_final_000021[[#This Row],[Whole Building:Facility Total Electric Demand Power '[W'](Hourly) ]]/1000</f>
        <v>258.47627536660178</v>
      </c>
    </row>
    <row r="376" spans="1:3" x14ac:dyDescent="0.25">
      <c r="A376" s="9" t="s">
        <v>279</v>
      </c>
      <c r="B376" s="12">
        <v>208839.96142575474</v>
      </c>
      <c r="C376">
        <f>SAFADModel_final_000021[[#This Row],[Whole Building:Facility Total Electric Demand Power '[W'](Hourly) ]]/1000</f>
        <v>208.83996142575472</v>
      </c>
    </row>
    <row r="377" spans="1:3" x14ac:dyDescent="0.25">
      <c r="A377" s="9" t="s">
        <v>280</v>
      </c>
      <c r="B377" s="12">
        <v>219478.13380423491</v>
      </c>
      <c r="C377">
        <f>SAFADModel_final_000021[[#This Row],[Whole Building:Facility Total Electric Demand Power '[W'](Hourly) ]]/1000</f>
        <v>219.47813380423491</v>
      </c>
    </row>
    <row r="378" spans="1:3" x14ac:dyDescent="0.25">
      <c r="A378" s="9" t="s">
        <v>281</v>
      </c>
      <c r="B378" s="12">
        <v>168134.13645235062</v>
      </c>
      <c r="C378">
        <f>SAFADModel_final_000021[[#This Row],[Whole Building:Facility Total Electric Demand Power '[W'](Hourly) ]]/1000</f>
        <v>168.13413645235062</v>
      </c>
    </row>
    <row r="379" spans="1:3" x14ac:dyDescent="0.25">
      <c r="A379" s="9" t="s">
        <v>282</v>
      </c>
      <c r="B379" s="12">
        <v>170257.6835044692</v>
      </c>
      <c r="C379">
        <f>SAFADModel_final_000021[[#This Row],[Whole Building:Facility Total Electric Demand Power '[W'](Hourly) ]]/1000</f>
        <v>170.25768350446918</v>
      </c>
    </row>
    <row r="380" spans="1:3" x14ac:dyDescent="0.25">
      <c r="A380" s="9" t="s">
        <v>283</v>
      </c>
      <c r="B380" s="12">
        <v>100807.98341388842</v>
      </c>
      <c r="C380">
        <f>SAFADModel_final_000021[[#This Row],[Whole Building:Facility Total Electric Demand Power '[W'](Hourly) ]]/1000</f>
        <v>100.80798341388842</v>
      </c>
    </row>
    <row r="381" spans="1:3" x14ac:dyDescent="0.25">
      <c r="A381" s="9" t="s">
        <v>284</v>
      </c>
      <c r="B381" s="12">
        <v>48974.972489991371</v>
      </c>
      <c r="C381">
        <f>SAFADModel_final_000021[[#This Row],[Whole Building:Facility Total Electric Demand Power '[W'](Hourly) ]]/1000</f>
        <v>48.974972489991373</v>
      </c>
    </row>
    <row r="382" spans="1:3" x14ac:dyDescent="0.25">
      <c r="A382" s="9" t="s">
        <v>285</v>
      </c>
      <c r="B382" s="12">
        <v>13195.761420172252</v>
      </c>
      <c r="C382">
        <f>SAFADModel_final_000021[[#This Row],[Whole Building:Facility Total Electric Demand Power '[W'](Hourly) ]]/1000</f>
        <v>13.195761420172252</v>
      </c>
    </row>
    <row r="383" spans="1:3" x14ac:dyDescent="0.25">
      <c r="A383" s="9" t="s">
        <v>286</v>
      </c>
      <c r="B383" s="12">
        <v>12887.099072903033</v>
      </c>
      <c r="C383">
        <f>SAFADModel_final_000021[[#This Row],[Whole Building:Facility Total Electric Demand Power '[W'](Hourly) ]]/1000</f>
        <v>12.887099072903032</v>
      </c>
    </row>
    <row r="384" spans="1:3" x14ac:dyDescent="0.25">
      <c r="A384" s="9" t="s">
        <v>287</v>
      </c>
      <c r="B384" s="12">
        <v>12783.991450946012</v>
      </c>
      <c r="C384">
        <f>SAFADModel_final_000021[[#This Row],[Whole Building:Facility Total Electric Demand Power '[W'](Hourly) ]]/1000</f>
        <v>12.783991450946012</v>
      </c>
    </row>
    <row r="385" spans="1:3" x14ac:dyDescent="0.25">
      <c r="A385" s="9" t="s">
        <v>288</v>
      </c>
      <c r="B385" s="12">
        <v>12754.897184548447</v>
      </c>
      <c r="C385">
        <f>SAFADModel_final_000021[[#This Row],[Whole Building:Facility Total Electric Demand Power '[W'](Hourly) ]]/1000</f>
        <v>12.754897184548447</v>
      </c>
    </row>
    <row r="386" spans="1:3" x14ac:dyDescent="0.25">
      <c r="A386" s="9" t="s">
        <v>289</v>
      </c>
      <c r="B386" s="12">
        <v>12773.260468690389</v>
      </c>
      <c r="C386">
        <f>SAFADModel_final_000021[[#This Row],[Whole Building:Facility Total Electric Demand Power '[W'](Hourly) ]]/1000</f>
        <v>12.773260468690388</v>
      </c>
    </row>
    <row r="387" spans="1:3" x14ac:dyDescent="0.25">
      <c r="A387" s="9" t="s">
        <v>290</v>
      </c>
      <c r="B387" s="12">
        <v>12805.308428570215</v>
      </c>
      <c r="C387">
        <f>SAFADModel_final_000021[[#This Row],[Whole Building:Facility Total Electric Demand Power '[W'](Hourly) ]]/1000</f>
        <v>12.805308428570216</v>
      </c>
    </row>
    <row r="388" spans="1:3" x14ac:dyDescent="0.25">
      <c r="A388" s="9" t="s">
        <v>291</v>
      </c>
      <c r="B388" s="12">
        <v>12798.989429473766</v>
      </c>
      <c r="C388">
        <f>SAFADModel_final_000021[[#This Row],[Whole Building:Facility Total Electric Demand Power '[W'](Hourly) ]]/1000</f>
        <v>12.798989429473766</v>
      </c>
    </row>
    <row r="389" spans="1:3" x14ac:dyDescent="0.25">
      <c r="A389" s="9" t="s">
        <v>292</v>
      </c>
      <c r="B389" s="12">
        <v>12729.138675311055</v>
      </c>
      <c r="C389">
        <f>SAFADModel_final_000021[[#This Row],[Whole Building:Facility Total Electric Demand Power '[W'](Hourly) ]]/1000</f>
        <v>12.729138675311054</v>
      </c>
    </row>
    <row r="390" spans="1:3" x14ac:dyDescent="0.25">
      <c r="A390" s="9" t="s">
        <v>293</v>
      </c>
      <c r="B390" s="12">
        <v>12663.117139001848</v>
      </c>
      <c r="C390">
        <f>SAFADModel_final_000021[[#This Row],[Whole Building:Facility Total Electric Demand Power '[W'](Hourly) ]]/1000</f>
        <v>12.663117139001848</v>
      </c>
    </row>
    <row r="391" spans="1:3" x14ac:dyDescent="0.25">
      <c r="A391" s="9" t="s">
        <v>294</v>
      </c>
      <c r="B391" s="12">
        <v>12657.176335218357</v>
      </c>
      <c r="C391">
        <f>SAFADModel_final_000021[[#This Row],[Whole Building:Facility Total Electric Demand Power '[W'](Hourly) ]]/1000</f>
        <v>12.657176335218358</v>
      </c>
    </row>
    <row r="392" spans="1:3" x14ac:dyDescent="0.25">
      <c r="A392" s="9" t="s">
        <v>295</v>
      </c>
      <c r="B392" s="12">
        <v>12768.37455915514</v>
      </c>
      <c r="C392">
        <f>SAFADModel_final_000021[[#This Row],[Whole Building:Facility Total Electric Demand Power '[W'](Hourly) ]]/1000</f>
        <v>12.76837455915514</v>
      </c>
    </row>
    <row r="393" spans="1:3" x14ac:dyDescent="0.25">
      <c r="A393" s="9" t="s">
        <v>296</v>
      </c>
      <c r="B393" s="12">
        <v>12920.983475607207</v>
      </c>
      <c r="C393">
        <f>SAFADModel_final_000021[[#This Row],[Whole Building:Facility Total Electric Demand Power '[W'](Hourly) ]]/1000</f>
        <v>12.920983475607207</v>
      </c>
    </row>
    <row r="394" spans="1:3" x14ac:dyDescent="0.25">
      <c r="A394" s="9" t="s">
        <v>297</v>
      </c>
      <c r="B394" s="12">
        <v>13023.15460451282</v>
      </c>
      <c r="C394">
        <f>SAFADModel_final_000021[[#This Row],[Whole Building:Facility Total Electric Demand Power '[W'](Hourly) ]]/1000</f>
        <v>13.02315460451282</v>
      </c>
    </row>
    <row r="395" spans="1:3" x14ac:dyDescent="0.25">
      <c r="A395" s="9" t="s">
        <v>298</v>
      </c>
      <c r="B395" s="12">
        <v>13078.926875130526</v>
      </c>
      <c r="C395">
        <f>SAFADModel_final_000021[[#This Row],[Whole Building:Facility Total Electric Demand Power '[W'](Hourly) ]]/1000</f>
        <v>13.078926875130525</v>
      </c>
    </row>
    <row r="396" spans="1:3" x14ac:dyDescent="0.25">
      <c r="A396" s="9" t="s">
        <v>299</v>
      </c>
      <c r="B396" s="12">
        <v>13132.814476754005</v>
      </c>
      <c r="C396">
        <f>SAFADModel_final_000021[[#This Row],[Whole Building:Facility Total Electric Demand Power '[W'](Hourly) ]]/1000</f>
        <v>13.132814476754005</v>
      </c>
    </row>
    <row r="397" spans="1:3" x14ac:dyDescent="0.25">
      <c r="A397" s="9" t="s">
        <v>300</v>
      </c>
      <c r="B397" s="12">
        <v>13172.89717861479</v>
      </c>
      <c r="C397">
        <f>SAFADModel_final_000021[[#This Row],[Whole Building:Facility Total Electric Demand Power '[W'](Hourly) ]]/1000</f>
        <v>13.172897178614791</v>
      </c>
    </row>
    <row r="398" spans="1:3" x14ac:dyDescent="0.25">
      <c r="A398" s="9" t="s">
        <v>301</v>
      </c>
      <c r="B398" s="12">
        <v>13183.665794535082</v>
      </c>
      <c r="C398">
        <f>SAFADModel_final_000021[[#This Row],[Whole Building:Facility Total Electric Demand Power '[W'](Hourly) ]]/1000</f>
        <v>13.183665794535081</v>
      </c>
    </row>
    <row r="399" spans="1:3" x14ac:dyDescent="0.25">
      <c r="A399" s="9" t="s">
        <v>302</v>
      </c>
      <c r="B399" s="12">
        <v>13187.184177211797</v>
      </c>
      <c r="C399">
        <f>SAFADModel_final_000021[[#This Row],[Whole Building:Facility Total Electric Demand Power '[W'](Hourly) ]]/1000</f>
        <v>13.187184177211797</v>
      </c>
    </row>
    <row r="400" spans="1:3" x14ac:dyDescent="0.25">
      <c r="A400" s="9" t="s">
        <v>303</v>
      </c>
      <c r="B400" s="12">
        <v>13196.417951563655</v>
      </c>
      <c r="C400">
        <f>SAFADModel_final_000021[[#This Row],[Whole Building:Facility Total Electric Demand Power '[W'](Hourly) ]]/1000</f>
        <v>13.196417951563655</v>
      </c>
    </row>
    <row r="401" spans="1:3" x14ac:dyDescent="0.25">
      <c r="A401" s="9" t="s">
        <v>304</v>
      </c>
      <c r="B401" s="12">
        <v>13196.605900784154</v>
      </c>
      <c r="C401">
        <f>SAFADModel_final_000021[[#This Row],[Whole Building:Facility Total Electric Demand Power '[W'](Hourly) ]]/1000</f>
        <v>13.196605900784155</v>
      </c>
    </row>
    <row r="402" spans="1:3" x14ac:dyDescent="0.25">
      <c r="A402" s="9" t="s">
        <v>305</v>
      </c>
      <c r="B402" s="12">
        <v>13169.180551698562</v>
      </c>
      <c r="C402">
        <f>SAFADModel_final_000021[[#This Row],[Whole Building:Facility Total Electric Demand Power '[W'](Hourly) ]]/1000</f>
        <v>13.169180551698563</v>
      </c>
    </row>
    <row r="403" spans="1:3" x14ac:dyDescent="0.25">
      <c r="A403" s="9" t="s">
        <v>306</v>
      </c>
      <c r="B403" s="12">
        <v>13118.088519809093</v>
      </c>
      <c r="C403">
        <f>SAFADModel_final_000021[[#This Row],[Whole Building:Facility Total Electric Demand Power '[W'](Hourly) ]]/1000</f>
        <v>13.118088519809092</v>
      </c>
    </row>
    <row r="404" spans="1:3" x14ac:dyDescent="0.25">
      <c r="A404" s="9" t="s">
        <v>307</v>
      </c>
      <c r="B404" s="12">
        <v>13043.180904881316</v>
      </c>
      <c r="C404">
        <f>SAFADModel_final_000021[[#This Row],[Whole Building:Facility Total Electric Demand Power '[W'](Hourly) ]]/1000</f>
        <v>13.043180904881316</v>
      </c>
    </row>
    <row r="405" spans="1:3" x14ac:dyDescent="0.25">
      <c r="A405" s="9" t="s">
        <v>308</v>
      </c>
      <c r="B405" s="12">
        <v>12955.22918252142</v>
      </c>
      <c r="C405">
        <f>SAFADModel_final_000021[[#This Row],[Whole Building:Facility Total Electric Demand Power '[W'](Hourly) ]]/1000</f>
        <v>12.955229182521419</v>
      </c>
    </row>
    <row r="406" spans="1:3" x14ac:dyDescent="0.25">
      <c r="A406" s="9" t="s">
        <v>309</v>
      </c>
      <c r="B406" s="12">
        <v>12906.107959252666</v>
      </c>
      <c r="C406">
        <f>SAFADModel_final_000021[[#This Row],[Whole Building:Facility Total Electric Demand Power '[W'](Hourly) ]]/1000</f>
        <v>12.906107959252665</v>
      </c>
    </row>
    <row r="407" spans="1:3" x14ac:dyDescent="0.25">
      <c r="A407" s="9" t="s">
        <v>310</v>
      </c>
      <c r="B407" s="12">
        <v>12823.68921833583</v>
      </c>
      <c r="C407">
        <f>SAFADModel_final_000021[[#This Row],[Whole Building:Facility Total Electric Demand Power '[W'](Hourly) ]]/1000</f>
        <v>12.823689218335831</v>
      </c>
    </row>
    <row r="408" spans="1:3" x14ac:dyDescent="0.25">
      <c r="A408" s="9" t="s">
        <v>311</v>
      </c>
      <c r="B408" s="12">
        <v>12744.160863410454</v>
      </c>
      <c r="C408">
        <f>SAFADModel_final_000021[[#This Row],[Whole Building:Facility Total Electric Demand Power '[W'](Hourly) ]]/1000</f>
        <v>12.744160863410453</v>
      </c>
    </row>
    <row r="409" spans="1:3" x14ac:dyDescent="0.25">
      <c r="A409" s="9" t="s">
        <v>312</v>
      </c>
      <c r="B409" s="12">
        <v>12662.041531817466</v>
      </c>
      <c r="C409">
        <f>SAFADModel_final_000021[[#This Row],[Whole Building:Facility Total Electric Demand Power '[W'](Hourly) ]]/1000</f>
        <v>12.662041531817465</v>
      </c>
    </row>
    <row r="410" spans="1:3" x14ac:dyDescent="0.25">
      <c r="A410" s="9" t="s">
        <v>313</v>
      </c>
      <c r="B410" s="12">
        <v>12614.315560131485</v>
      </c>
      <c r="C410">
        <f>SAFADModel_final_000021[[#This Row],[Whole Building:Facility Total Electric Demand Power '[W'](Hourly) ]]/1000</f>
        <v>12.614315560131486</v>
      </c>
    </row>
    <row r="411" spans="1:3" x14ac:dyDescent="0.25">
      <c r="A411" s="9" t="s">
        <v>314</v>
      </c>
      <c r="B411" s="12">
        <v>12572.066777460672</v>
      </c>
      <c r="C411">
        <f>SAFADModel_final_000021[[#This Row],[Whole Building:Facility Total Electric Demand Power '[W'](Hourly) ]]/1000</f>
        <v>12.572066777460671</v>
      </c>
    </row>
    <row r="412" spans="1:3" x14ac:dyDescent="0.25">
      <c r="A412" s="9" t="s">
        <v>315</v>
      </c>
      <c r="B412" s="12">
        <v>12538.709135799036</v>
      </c>
      <c r="C412">
        <f>SAFADModel_final_000021[[#This Row],[Whole Building:Facility Total Electric Demand Power '[W'](Hourly) ]]/1000</f>
        <v>12.538709135799035</v>
      </c>
    </row>
    <row r="413" spans="1:3" x14ac:dyDescent="0.25">
      <c r="A413" s="9" t="s">
        <v>316</v>
      </c>
      <c r="B413" s="12">
        <v>12494.78148165058</v>
      </c>
      <c r="C413">
        <f>SAFADModel_final_000021[[#This Row],[Whole Building:Facility Total Electric Demand Power '[W'](Hourly) ]]/1000</f>
        <v>12.49478148165058</v>
      </c>
    </row>
    <row r="414" spans="1:3" x14ac:dyDescent="0.25">
      <c r="A414" s="9" t="s">
        <v>317</v>
      </c>
      <c r="B414" s="12">
        <v>12456.259565124346</v>
      </c>
      <c r="C414">
        <f>SAFADModel_final_000021[[#This Row],[Whole Building:Facility Total Electric Demand Power '[W'](Hourly) ]]/1000</f>
        <v>12.456259565124347</v>
      </c>
    </row>
    <row r="415" spans="1:3" x14ac:dyDescent="0.25">
      <c r="A415" s="9" t="s">
        <v>318</v>
      </c>
      <c r="B415" s="12">
        <v>12470.392819972076</v>
      </c>
      <c r="C415">
        <f>SAFADModel_final_000021[[#This Row],[Whole Building:Facility Total Electric Demand Power '[W'](Hourly) ]]/1000</f>
        <v>12.470392819972076</v>
      </c>
    </row>
    <row r="416" spans="1:3" x14ac:dyDescent="0.25">
      <c r="A416" s="9" t="s">
        <v>319</v>
      </c>
      <c r="B416" s="12">
        <v>12596.078423059318</v>
      </c>
      <c r="C416">
        <f>SAFADModel_final_000021[[#This Row],[Whole Building:Facility Total Electric Demand Power '[W'](Hourly) ]]/1000</f>
        <v>12.596078423059318</v>
      </c>
    </row>
    <row r="417" spans="1:3" x14ac:dyDescent="0.25">
      <c r="A417" s="9" t="s">
        <v>320</v>
      </c>
      <c r="B417" s="12">
        <v>12760.493125972107</v>
      </c>
      <c r="C417">
        <f>SAFADModel_final_000021[[#This Row],[Whole Building:Facility Total Electric Demand Power '[W'](Hourly) ]]/1000</f>
        <v>12.760493125972108</v>
      </c>
    </row>
    <row r="418" spans="1:3" x14ac:dyDescent="0.25">
      <c r="A418" s="9" t="s">
        <v>321</v>
      </c>
      <c r="B418" s="12">
        <v>12904.344852141847</v>
      </c>
      <c r="C418">
        <f>SAFADModel_final_000021[[#This Row],[Whole Building:Facility Total Electric Demand Power '[W'](Hourly) ]]/1000</f>
        <v>12.904344852141847</v>
      </c>
    </row>
    <row r="419" spans="1:3" x14ac:dyDescent="0.25">
      <c r="A419" s="9" t="s">
        <v>322</v>
      </c>
      <c r="B419" s="12">
        <v>12996.531439582466</v>
      </c>
      <c r="C419">
        <f>SAFADModel_final_000021[[#This Row],[Whole Building:Facility Total Electric Demand Power '[W'](Hourly) ]]/1000</f>
        <v>12.996531439582466</v>
      </c>
    </row>
    <row r="420" spans="1:3" x14ac:dyDescent="0.25">
      <c r="A420" s="9" t="s">
        <v>323</v>
      </c>
      <c r="B420" s="12">
        <v>13086.614685828923</v>
      </c>
      <c r="C420">
        <f>SAFADModel_final_000021[[#This Row],[Whole Building:Facility Total Electric Demand Power '[W'](Hourly) ]]/1000</f>
        <v>13.086614685828923</v>
      </c>
    </row>
    <row r="421" spans="1:3" x14ac:dyDescent="0.25">
      <c r="A421" s="9" t="s">
        <v>324</v>
      </c>
      <c r="B421" s="12">
        <v>13156.272301934603</v>
      </c>
      <c r="C421">
        <f>SAFADModel_final_000021[[#This Row],[Whole Building:Facility Total Electric Demand Power '[W'](Hourly) ]]/1000</f>
        <v>13.156272301934603</v>
      </c>
    </row>
    <row r="422" spans="1:3" x14ac:dyDescent="0.25">
      <c r="A422" s="9" t="s">
        <v>325</v>
      </c>
      <c r="B422" s="12">
        <v>13199.211603276155</v>
      </c>
      <c r="C422">
        <f>SAFADModel_final_000021[[#This Row],[Whole Building:Facility Total Electric Demand Power '[W'](Hourly) ]]/1000</f>
        <v>13.199211603276154</v>
      </c>
    </row>
    <row r="423" spans="1:3" x14ac:dyDescent="0.25">
      <c r="A423" s="9" t="s">
        <v>326</v>
      </c>
      <c r="B423" s="12">
        <v>13200.35052007273</v>
      </c>
      <c r="C423">
        <f>SAFADModel_final_000021[[#This Row],[Whole Building:Facility Total Electric Demand Power '[W'](Hourly) ]]/1000</f>
        <v>13.20035052007273</v>
      </c>
    </row>
    <row r="424" spans="1:3" x14ac:dyDescent="0.25">
      <c r="A424" s="9" t="s">
        <v>327</v>
      </c>
      <c r="B424" s="12">
        <v>13151.665252433901</v>
      </c>
      <c r="C424">
        <f>SAFADModel_final_000021[[#This Row],[Whole Building:Facility Total Electric Demand Power '[W'](Hourly) ]]/1000</f>
        <v>13.151665252433901</v>
      </c>
    </row>
    <row r="425" spans="1:3" x14ac:dyDescent="0.25">
      <c r="A425" s="9" t="s">
        <v>328</v>
      </c>
      <c r="B425" s="12">
        <v>13042.312763991353</v>
      </c>
      <c r="C425">
        <f>SAFADModel_final_000021[[#This Row],[Whole Building:Facility Total Electric Demand Power '[W'](Hourly) ]]/1000</f>
        <v>13.042312763991353</v>
      </c>
    </row>
    <row r="426" spans="1:3" x14ac:dyDescent="0.25">
      <c r="A426" s="9" t="s">
        <v>329</v>
      </c>
      <c r="B426" s="12">
        <v>12929.191374998736</v>
      </c>
      <c r="C426">
        <f>SAFADModel_final_000021[[#This Row],[Whole Building:Facility Total Electric Demand Power '[W'](Hourly) ]]/1000</f>
        <v>12.929191374998735</v>
      </c>
    </row>
    <row r="427" spans="1:3" x14ac:dyDescent="0.25">
      <c r="A427" s="9" t="s">
        <v>330</v>
      </c>
      <c r="B427" s="12">
        <v>12840.415232914587</v>
      </c>
      <c r="C427">
        <f>SAFADModel_final_000021[[#This Row],[Whole Building:Facility Total Electric Demand Power '[W'](Hourly) ]]/1000</f>
        <v>12.840415232914587</v>
      </c>
    </row>
    <row r="428" spans="1:3" x14ac:dyDescent="0.25">
      <c r="A428" s="9" t="s">
        <v>331</v>
      </c>
      <c r="B428" s="12">
        <v>12790.672409154713</v>
      </c>
      <c r="C428">
        <f>SAFADModel_final_000021[[#This Row],[Whole Building:Facility Total Electric Demand Power '[W'](Hourly) ]]/1000</f>
        <v>12.790672409154713</v>
      </c>
    </row>
    <row r="429" spans="1:3" x14ac:dyDescent="0.25">
      <c r="A429" s="9" t="s">
        <v>332</v>
      </c>
      <c r="B429" s="12">
        <v>12756.007896729325</v>
      </c>
      <c r="C429">
        <f>SAFADModel_final_000021[[#This Row],[Whole Building:Facility Total Electric Demand Power '[W'](Hourly) ]]/1000</f>
        <v>12.756007896729324</v>
      </c>
    </row>
    <row r="430" spans="1:3" x14ac:dyDescent="0.25">
      <c r="A430" s="9" t="s">
        <v>333</v>
      </c>
      <c r="B430" s="12">
        <v>12721.285695405639</v>
      </c>
      <c r="C430">
        <f>SAFADModel_final_000021[[#This Row],[Whole Building:Facility Total Electric Demand Power '[W'](Hourly) ]]/1000</f>
        <v>12.721285695405639</v>
      </c>
    </row>
    <row r="431" spans="1:3" x14ac:dyDescent="0.25">
      <c r="A431" s="9" t="s">
        <v>334</v>
      </c>
      <c r="B431" s="12">
        <v>12675.827663272388</v>
      </c>
      <c r="C431">
        <f>SAFADModel_final_000021[[#This Row],[Whole Building:Facility Total Electric Demand Power '[W'](Hourly) ]]/1000</f>
        <v>12.675827663272388</v>
      </c>
    </row>
    <row r="432" spans="1:3" x14ac:dyDescent="0.25">
      <c r="A432" s="9" t="s">
        <v>335</v>
      </c>
      <c r="B432" s="12">
        <v>12643.52425649605</v>
      </c>
      <c r="C432">
        <f>SAFADModel_final_000021[[#This Row],[Whole Building:Facility Total Electric Demand Power '[W'](Hourly) ]]/1000</f>
        <v>12.64352425649605</v>
      </c>
    </row>
    <row r="433" spans="1:3" x14ac:dyDescent="0.25">
      <c r="A433" s="9" t="s">
        <v>336</v>
      </c>
      <c r="B433" s="12">
        <v>12615.494592497067</v>
      </c>
      <c r="C433">
        <f>SAFADModel_final_000021[[#This Row],[Whole Building:Facility Total Electric Demand Power '[W'](Hourly) ]]/1000</f>
        <v>12.615494592497067</v>
      </c>
    </row>
    <row r="434" spans="1:3" x14ac:dyDescent="0.25">
      <c r="A434" s="9" t="s">
        <v>337</v>
      </c>
      <c r="B434" s="12">
        <v>12602.470470125905</v>
      </c>
      <c r="C434">
        <f>SAFADModel_final_000021[[#This Row],[Whole Building:Facility Total Electric Demand Power '[W'](Hourly) ]]/1000</f>
        <v>12.602470470125905</v>
      </c>
    </row>
    <row r="435" spans="1:3" x14ac:dyDescent="0.25">
      <c r="A435" s="9" t="s">
        <v>338</v>
      </c>
      <c r="B435" s="12">
        <v>12598.805251769285</v>
      </c>
      <c r="C435">
        <f>SAFADModel_final_000021[[#This Row],[Whole Building:Facility Total Electric Demand Power '[W'](Hourly) ]]/1000</f>
        <v>12.598805251769285</v>
      </c>
    </row>
    <row r="436" spans="1:3" x14ac:dyDescent="0.25">
      <c r="A436" s="9" t="s">
        <v>339</v>
      </c>
      <c r="B436" s="12">
        <v>12562.271254091982</v>
      </c>
      <c r="C436">
        <f>SAFADModel_final_000021[[#This Row],[Whole Building:Facility Total Electric Demand Power '[W'](Hourly) ]]/1000</f>
        <v>12.562271254091982</v>
      </c>
    </row>
    <row r="437" spans="1:3" x14ac:dyDescent="0.25">
      <c r="A437" s="9" t="s">
        <v>340</v>
      </c>
      <c r="B437" s="12">
        <v>12469.580904832632</v>
      </c>
      <c r="C437">
        <f>SAFADModel_final_000021[[#This Row],[Whole Building:Facility Total Electric Demand Power '[W'](Hourly) ]]/1000</f>
        <v>12.469580904832632</v>
      </c>
    </row>
    <row r="438" spans="1:3" x14ac:dyDescent="0.25">
      <c r="A438" s="9" t="s">
        <v>341</v>
      </c>
      <c r="B438" s="12">
        <v>12373.768264920371</v>
      </c>
      <c r="C438">
        <f>SAFADModel_final_000021[[#This Row],[Whole Building:Facility Total Electric Demand Power '[W'](Hourly) ]]/1000</f>
        <v>12.37376826492037</v>
      </c>
    </row>
    <row r="439" spans="1:3" x14ac:dyDescent="0.25">
      <c r="A439" s="9" t="s">
        <v>342</v>
      </c>
      <c r="B439" s="12">
        <v>12375.646325097661</v>
      </c>
      <c r="C439">
        <f>SAFADModel_final_000021[[#This Row],[Whole Building:Facility Total Electric Demand Power '[W'](Hourly) ]]/1000</f>
        <v>12.37564632509766</v>
      </c>
    </row>
    <row r="440" spans="1:3" x14ac:dyDescent="0.25">
      <c r="A440" s="9" t="s">
        <v>343</v>
      </c>
      <c r="B440" s="12">
        <v>12566.829175205434</v>
      </c>
      <c r="C440">
        <f>SAFADModel_final_000021[[#This Row],[Whole Building:Facility Total Electric Demand Power '[W'](Hourly) ]]/1000</f>
        <v>12.566829175205434</v>
      </c>
    </row>
    <row r="441" spans="1:3" x14ac:dyDescent="0.25">
      <c r="A441" s="9" t="s">
        <v>344</v>
      </c>
      <c r="B441" s="12">
        <v>12815.578504304969</v>
      </c>
      <c r="C441">
        <f>SAFADModel_final_000021[[#This Row],[Whole Building:Facility Total Electric Demand Power '[W'](Hourly) ]]/1000</f>
        <v>12.81557850430497</v>
      </c>
    </row>
    <row r="442" spans="1:3" x14ac:dyDescent="0.25">
      <c r="A442" s="9" t="s">
        <v>345</v>
      </c>
      <c r="B442" s="12">
        <v>12999.853824287173</v>
      </c>
      <c r="C442">
        <f>SAFADModel_final_000021[[#This Row],[Whole Building:Facility Total Electric Demand Power '[W'](Hourly) ]]/1000</f>
        <v>12.999853824287174</v>
      </c>
    </row>
    <row r="443" spans="1:3" x14ac:dyDescent="0.25">
      <c r="A443" s="9" t="s">
        <v>346</v>
      </c>
      <c r="B443" s="12">
        <v>13095.123543863569</v>
      </c>
      <c r="C443">
        <f>SAFADModel_final_000021[[#This Row],[Whole Building:Facility Total Electric Demand Power '[W'](Hourly) ]]/1000</f>
        <v>13.095123543863568</v>
      </c>
    </row>
    <row r="444" spans="1:3" x14ac:dyDescent="0.25">
      <c r="A444" s="9" t="s">
        <v>347</v>
      </c>
      <c r="B444" s="12">
        <v>13168.413678924602</v>
      </c>
      <c r="C444">
        <f>SAFADModel_final_000021[[#This Row],[Whole Building:Facility Total Electric Demand Power '[W'](Hourly) ]]/1000</f>
        <v>13.168413678924603</v>
      </c>
    </row>
    <row r="445" spans="1:3" x14ac:dyDescent="0.25">
      <c r="A445" s="9" t="s">
        <v>348</v>
      </c>
      <c r="B445" s="12">
        <v>13217.140760704113</v>
      </c>
      <c r="C445">
        <f>SAFADModel_final_000021[[#This Row],[Whole Building:Facility Total Electric Demand Power '[W'](Hourly) ]]/1000</f>
        <v>13.217140760704114</v>
      </c>
    </row>
    <row r="446" spans="1:3" x14ac:dyDescent="0.25">
      <c r="A446" s="9" t="s">
        <v>349</v>
      </c>
      <c r="B446" s="12">
        <v>13244.774973987382</v>
      </c>
      <c r="C446">
        <f>SAFADModel_final_000021[[#This Row],[Whole Building:Facility Total Electric Demand Power '[W'](Hourly) ]]/1000</f>
        <v>13.244774973987381</v>
      </c>
    </row>
    <row r="447" spans="1:3" x14ac:dyDescent="0.25">
      <c r="A447" s="9" t="s">
        <v>350</v>
      </c>
      <c r="B447" s="12">
        <v>13253.764614621599</v>
      </c>
      <c r="C447">
        <f>SAFADModel_final_000021[[#This Row],[Whole Building:Facility Total Electric Demand Power '[W'](Hourly) ]]/1000</f>
        <v>13.2537646146216</v>
      </c>
    </row>
    <row r="448" spans="1:3" x14ac:dyDescent="0.25">
      <c r="A448" s="9" t="s">
        <v>351</v>
      </c>
      <c r="B448" s="12">
        <v>13231.421232064347</v>
      </c>
      <c r="C448">
        <f>SAFADModel_final_000021[[#This Row],[Whole Building:Facility Total Electric Demand Power '[W'](Hourly) ]]/1000</f>
        <v>13.231421232064347</v>
      </c>
    </row>
    <row r="449" spans="1:3" x14ac:dyDescent="0.25">
      <c r="A449" s="9" t="s">
        <v>352</v>
      </c>
      <c r="B449" s="12">
        <v>13199.103883268568</v>
      </c>
      <c r="C449">
        <f>SAFADModel_final_000021[[#This Row],[Whole Building:Facility Total Electric Demand Power '[W'](Hourly) ]]/1000</f>
        <v>13.199103883268569</v>
      </c>
    </row>
    <row r="450" spans="1:3" x14ac:dyDescent="0.25">
      <c r="A450" s="9" t="s">
        <v>353</v>
      </c>
      <c r="B450" s="12">
        <v>13159.857236458047</v>
      </c>
      <c r="C450">
        <f>SAFADModel_final_000021[[#This Row],[Whole Building:Facility Total Electric Demand Power '[W'](Hourly) ]]/1000</f>
        <v>13.159857236458047</v>
      </c>
    </row>
    <row r="451" spans="1:3" x14ac:dyDescent="0.25">
      <c r="A451" s="9" t="s">
        <v>354</v>
      </c>
      <c r="B451" s="12">
        <v>13104.242806533914</v>
      </c>
      <c r="C451">
        <f>SAFADModel_final_000021[[#This Row],[Whole Building:Facility Total Electric Demand Power '[W'](Hourly) ]]/1000</f>
        <v>13.104242806533914</v>
      </c>
    </row>
    <row r="452" spans="1:3" x14ac:dyDescent="0.25">
      <c r="A452" s="9" t="s">
        <v>355</v>
      </c>
      <c r="B452" s="12">
        <v>13017.109182787599</v>
      </c>
      <c r="C452">
        <f>SAFADModel_final_000021[[#This Row],[Whole Building:Facility Total Electric Demand Power '[W'](Hourly) ]]/1000</f>
        <v>13.0171091827876</v>
      </c>
    </row>
    <row r="453" spans="1:3" x14ac:dyDescent="0.25">
      <c r="A453" s="9" t="s">
        <v>356</v>
      </c>
      <c r="B453" s="12">
        <v>12900.269804248679</v>
      </c>
      <c r="C453">
        <f>SAFADModel_final_000021[[#This Row],[Whole Building:Facility Total Electric Demand Power '[W'](Hourly) ]]/1000</f>
        <v>12.90026980424868</v>
      </c>
    </row>
    <row r="454" spans="1:3" x14ac:dyDescent="0.25">
      <c r="A454" s="9" t="s">
        <v>357</v>
      </c>
      <c r="B454" s="12">
        <v>12809.911148122976</v>
      </c>
      <c r="C454">
        <f>SAFADModel_final_000021[[#This Row],[Whole Building:Facility Total Electric Demand Power '[W'](Hourly) ]]/1000</f>
        <v>12.809911148122975</v>
      </c>
    </row>
    <row r="455" spans="1:3" x14ac:dyDescent="0.25">
      <c r="A455" s="9" t="s">
        <v>358</v>
      </c>
      <c r="B455" s="12">
        <v>12697.346462693016</v>
      </c>
      <c r="C455">
        <f>SAFADModel_final_000021[[#This Row],[Whole Building:Facility Total Electric Demand Power '[W'](Hourly) ]]/1000</f>
        <v>12.697346462693016</v>
      </c>
    </row>
    <row r="456" spans="1:3" x14ac:dyDescent="0.25">
      <c r="A456" s="9" t="s">
        <v>359</v>
      </c>
      <c r="B456" s="12">
        <v>12569.787995851832</v>
      </c>
      <c r="C456">
        <f>SAFADModel_final_000021[[#This Row],[Whole Building:Facility Total Electric Demand Power '[W'](Hourly) ]]/1000</f>
        <v>12.569787995851831</v>
      </c>
    </row>
    <row r="457" spans="1:3" x14ac:dyDescent="0.25">
      <c r="A457" s="9" t="s">
        <v>360</v>
      </c>
      <c r="B457" s="12">
        <v>12478.312046470492</v>
      </c>
      <c r="C457">
        <f>SAFADModel_final_000021[[#This Row],[Whole Building:Facility Total Electric Demand Power '[W'](Hourly) ]]/1000</f>
        <v>12.478312046470492</v>
      </c>
    </row>
    <row r="458" spans="1:3" x14ac:dyDescent="0.25">
      <c r="A458" s="9" t="s">
        <v>629</v>
      </c>
      <c r="B458" s="12">
        <v>12524.219634280837</v>
      </c>
      <c r="C458">
        <f>SAFADModel_final_000021[[#This Row],[Whole Building:Facility Total Electric Demand Power '[W'](Hourly) ]]/1000</f>
        <v>12.524219634280836</v>
      </c>
    </row>
    <row r="459" spans="1:3" x14ac:dyDescent="0.25">
      <c r="A459" s="9" t="s">
        <v>630</v>
      </c>
      <c r="B459" s="12">
        <v>12604.243340912561</v>
      </c>
      <c r="C459">
        <f>SAFADModel_final_000021[[#This Row],[Whole Building:Facility Total Electric Demand Power '[W'](Hourly) ]]/1000</f>
        <v>12.604243340912561</v>
      </c>
    </row>
    <row r="460" spans="1:3" x14ac:dyDescent="0.25">
      <c r="A460" s="9" t="s">
        <v>631</v>
      </c>
      <c r="B460" s="12">
        <v>12630.995853838444</v>
      </c>
      <c r="C460">
        <f>SAFADModel_final_000021[[#This Row],[Whole Building:Facility Total Electric Demand Power '[W'](Hourly) ]]/1000</f>
        <v>12.630995853838444</v>
      </c>
    </row>
    <row r="461" spans="1:3" x14ac:dyDescent="0.25">
      <c r="A461" s="9" t="s">
        <v>632</v>
      </c>
      <c r="B461" s="12">
        <v>12539.923451371016</v>
      </c>
      <c r="C461">
        <f>SAFADModel_final_000021[[#This Row],[Whole Building:Facility Total Electric Demand Power '[W'](Hourly) ]]/1000</f>
        <v>12.539923451371017</v>
      </c>
    </row>
    <row r="462" spans="1:3" x14ac:dyDescent="0.25">
      <c r="A462" s="9" t="s">
        <v>633</v>
      </c>
      <c r="B462" s="12">
        <v>12414.66473020125</v>
      </c>
      <c r="C462">
        <f>SAFADModel_final_000021[[#This Row],[Whole Building:Facility Total Electric Demand Power '[W'](Hourly) ]]/1000</f>
        <v>12.414664730201249</v>
      </c>
    </row>
    <row r="463" spans="1:3" x14ac:dyDescent="0.25">
      <c r="A463" s="9" t="s">
        <v>634</v>
      </c>
      <c r="B463" s="12">
        <v>12385.432973004905</v>
      </c>
      <c r="C463">
        <f>SAFADModel_final_000021[[#This Row],[Whole Building:Facility Total Electric Demand Power '[W'](Hourly) ]]/1000</f>
        <v>12.385432973004905</v>
      </c>
    </row>
    <row r="464" spans="1:3" x14ac:dyDescent="0.25">
      <c r="A464" s="9" t="s">
        <v>635</v>
      </c>
      <c r="B464" s="12">
        <v>12552.908818253292</v>
      </c>
      <c r="C464">
        <f>SAFADModel_final_000021[[#This Row],[Whole Building:Facility Total Electric Demand Power '[W'](Hourly) ]]/1000</f>
        <v>12.552908818253293</v>
      </c>
    </row>
    <row r="465" spans="1:3" x14ac:dyDescent="0.25">
      <c r="A465" s="9" t="s">
        <v>636</v>
      </c>
      <c r="B465" s="12">
        <v>12773.27488628048</v>
      </c>
      <c r="C465">
        <f>SAFADModel_final_000021[[#This Row],[Whole Building:Facility Total Electric Demand Power '[W'](Hourly) ]]/1000</f>
        <v>12.773274886280481</v>
      </c>
    </row>
    <row r="466" spans="1:3" x14ac:dyDescent="0.25">
      <c r="A466" s="9" t="s">
        <v>637</v>
      </c>
      <c r="B466" s="12">
        <v>12946.626189497072</v>
      </c>
      <c r="C466">
        <f>SAFADModel_final_000021[[#This Row],[Whole Building:Facility Total Electric Demand Power '[W'](Hourly) ]]/1000</f>
        <v>12.946626189497072</v>
      </c>
    </row>
    <row r="467" spans="1:3" x14ac:dyDescent="0.25">
      <c r="A467" s="9" t="s">
        <v>638</v>
      </c>
      <c r="B467" s="12">
        <v>13063.125956518057</v>
      </c>
      <c r="C467">
        <f>SAFADModel_final_000021[[#This Row],[Whole Building:Facility Total Electric Demand Power '[W'](Hourly) ]]/1000</f>
        <v>13.063125956518057</v>
      </c>
    </row>
    <row r="468" spans="1:3" x14ac:dyDescent="0.25">
      <c r="A468" s="9" t="s">
        <v>639</v>
      </c>
      <c r="B468" s="12">
        <v>13147.194472806654</v>
      </c>
      <c r="C468">
        <f>SAFADModel_final_000021[[#This Row],[Whole Building:Facility Total Electric Demand Power '[W'](Hourly) ]]/1000</f>
        <v>13.147194472806653</v>
      </c>
    </row>
    <row r="469" spans="1:3" x14ac:dyDescent="0.25">
      <c r="A469" s="9" t="s">
        <v>640</v>
      </c>
      <c r="B469" s="12">
        <v>13224.337809552095</v>
      </c>
      <c r="C469">
        <f>SAFADModel_final_000021[[#This Row],[Whole Building:Facility Total Electric Demand Power '[W'](Hourly) ]]/1000</f>
        <v>13.224337809552095</v>
      </c>
    </row>
    <row r="470" spans="1:3" x14ac:dyDescent="0.25">
      <c r="A470" s="9" t="s">
        <v>641</v>
      </c>
      <c r="B470" s="12">
        <v>13289.041990865138</v>
      </c>
      <c r="C470">
        <f>SAFADModel_final_000021[[#This Row],[Whole Building:Facility Total Electric Demand Power '[W'](Hourly) ]]/1000</f>
        <v>13.289041990865138</v>
      </c>
    </row>
    <row r="471" spans="1:3" x14ac:dyDescent="0.25">
      <c r="A471" s="9" t="s">
        <v>642</v>
      </c>
      <c r="B471" s="12">
        <v>13317.324244973273</v>
      </c>
      <c r="C471">
        <f>SAFADModel_final_000021[[#This Row],[Whole Building:Facility Total Electric Demand Power '[W'](Hourly) ]]/1000</f>
        <v>13.317324244973273</v>
      </c>
    </row>
    <row r="472" spans="1:3" x14ac:dyDescent="0.25">
      <c r="A472" s="9" t="s">
        <v>643</v>
      </c>
      <c r="B472" s="12">
        <v>13295.807947345076</v>
      </c>
      <c r="C472">
        <f>SAFADModel_final_000021[[#This Row],[Whole Building:Facility Total Electric Demand Power '[W'](Hourly) ]]/1000</f>
        <v>13.295807947345077</v>
      </c>
    </row>
    <row r="473" spans="1:3" x14ac:dyDescent="0.25">
      <c r="A473" s="9" t="s">
        <v>644</v>
      </c>
      <c r="B473" s="12">
        <v>13228.994944907101</v>
      </c>
      <c r="C473">
        <f>SAFADModel_final_000021[[#This Row],[Whole Building:Facility Total Electric Demand Power '[W'](Hourly) ]]/1000</f>
        <v>13.2289949449071</v>
      </c>
    </row>
    <row r="474" spans="1:3" x14ac:dyDescent="0.25">
      <c r="A474" s="9" t="s">
        <v>645</v>
      </c>
      <c r="B474" s="12">
        <v>13155.717652730025</v>
      </c>
      <c r="C474">
        <f>SAFADModel_final_000021[[#This Row],[Whole Building:Facility Total Electric Demand Power '[W'](Hourly) ]]/1000</f>
        <v>13.155717652730026</v>
      </c>
    </row>
    <row r="475" spans="1:3" x14ac:dyDescent="0.25">
      <c r="A475" s="9" t="s">
        <v>646</v>
      </c>
      <c r="B475" s="12">
        <v>13093.110157026955</v>
      </c>
      <c r="C475">
        <f>SAFADModel_final_000021[[#This Row],[Whole Building:Facility Total Electric Demand Power '[W'](Hourly) ]]/1000</f>
        <v>13.093110157026954</v>
      </c>
    </row>
    <row r="476" spans="1:3" x14ac:dyDescent="0.25">
      <c r="A476" s="9" t="s">
        <v>647</v>
      </c>
      <c r="B476" s="12">
        <v>13042.692217669937</v>
      </c>
      <c r="C476">
        <f>SAFADModel_final_000021[[#This Row],[Whole Building:Facility Total Electric Demand Power '[W'](Hourly) ]]/1000</f>
        <v>13.042692217669938</v>
      </c>
    </row>
    <row r="477" spans="1:3" x14ac:dyDescent="0.25">
      <c r="A477" s="9" t="s">
        <v>648</v>
      </c>
      <c r="B477" s="12">
        <v>13012.28713950057</v>
      </c>
      <c r="C477">
        <f>SAFADModel_final_000021[[#This Row],[Whole Building:Facility Total Electric Demand Power '[W'](Hourly) ]]/1000</f>
        <v>13.01228713950057</v>
      </c>
    </row>
    <row r="478" spans="1:3" x14ac:dyDescent="0.25">
      <c r="A478" s="9" t="s">
        <v>649</v>
      </c>
      <c r="B478" s="12">
        <v>12983.245633668521</v>
      </c>
      <c r="C478">
        <f>SAFADModel_final_000021[[#This Row],[Whole Building:Facility Total Electric Demand Power '[W'](Hourly) ]]/1000</f>
        <v>12.98324563366852</v>
      </c>
    </row>
    <row r="479" spans="1:3" x14ac:dyDescent="0.25">
      <c r="A479" s="9" t="s">
        <v>650</v>
      </c>
      <c r="B479" s="12">
        <v>12959.578663402403</v>
      </c>
      <c r="C479">
        <f>SAFADModel_final_000021[[#This Row],[Whole Building:Facility Total Electric Demand Power '[W'](Hourly) ]]/1000</f>
        <v>12.959578663402402</v>
      </c>
    </row>
    <row r="480" spans="1:3" x14ac:dyDescent="0.25">
      <c r="A480" s="9" t="s">
        <v>651</v>
      </c>
      <c r="B480" s="12">
        <v>12928.465755167739</v>
      </c>
      <c r="C480">
        <f>SAFADModel_final_000021[[#This Row],[Whole Building:Facility Total Electric Demand Power '[W'](Hourly) ]]/1000</f>
        <v>12.928465755167739</v>
      </c>
    </row>
    <row r="481" spans="1:3" x14ac:dyDescent="0.25">
      <c r="A481" s="9" t="s">
        <v>652</v>
      </c>
      <c r="B481" s="12">
        <v>12864.795700341041</v>
      </c>
      <c r="C481">
        <f>SAFADModel_final_000021[[#This Row],[Whole Building:Facility Total Electric Demand Power '[W'](Hourly) ]]/1000</f>
        <v>12.864795700341041</v>
      </c>
    </row>
    <row r="482" spans="1:3" x14ac:dyDescent="0.25">
      <c r="A482" s="9" t="s">
        <v>653</v>
      </c>
      <c r="B482" s="12">
        <v>12779.704764180146</v>
      </c>
      <c r="C482">
        <f>SAFADModel_final_000021[[#This Row],[Whole Building:Facility Total Electric Demand Power '[W'](Hourly) ]]/1000</f>
        <v>12.779704764180146</v>
      </c>
    </row>
    <row r="483" spans="1:3" x14ac:dyDescent="0.25">
      <c r="A483" s="9" t="s">
        <v>654</v>
      </c>
      <c r="B483" s="12">
        <v>12693.721181128034</v>
      </c>
      <c r="C483">
        <f>SAFADModel_final_000021[[#This Row],[Whole Building:Facility Total Electric Demand Power '[W'](Hourly) ]]/1000</f>
        <v>12.693721181128033</v>
      </c>
    </row>
    <row r="484" spans="1:3" x14ac:dyDescent="0.25">
      <c r="A484" s="9" t="s">
        <v>655</v>
      </c>
      <c r="B484" s="12">
        <v>12628.895584878526</v>
      </c>
      <c r="C484">
        <f>SAFADModel_final_000021[[#This Row],[Whole Building:Facility Total Electric Demand Power '[W'](Hourly) ]]/1000</f>
        <v>12.628895584878526</v>
      </c>
    </row>
    <row r="485" spans="1:3" x14ac:dyDescent="0.25">
      <c r="A485" s="9" t="s">
        <v>656</v>
      </c>
      <c r="B485" s="12">
        <v>12610.121378912103</v>
      </c>
      <c r="C485">
        <f>SAFADModel_final_000021[[#This Row],[Whole Building:Facility Total Electric Demand Power '[W'](Hourly) ]]/1000</f>
        <v>12.610121378912103</v>
      </c>
    </row>
    <row r="486" spans="1:3" x14ac:dyDescent="0.25">
      <c r="A486" s="9" t="s">
        <v>657</v>
      </c>
      <c r="B486" s="12">
        <v>12603.146618906607</v>
      </c>
      <c r="C486">
        <f>SAFADModel_final_000021[[#This Row],[Whole Building:Facility Total Electric Demand Power '[W'](Hourly) ]]/1000</f>
        <v>12.603146618906607</v>
      </c>
    </row>
    <row r="487" spans="1:3" x14ac:dyDescent="0.25">
      <c r="A487" s="9" t="s">
        <v>658</v>
      </c>
      <c r="B487" s="12">
        <v>12625.901970226851</v>
      </c>
      <c r="C487">
        <f>SAFADModel_final_000021[[#This Row],[Whole Building:Facility Total Electric Demand Power '[W'](Hourly) ]]/1000</f>
        <v>12.625901970226851</v>
      </c>
    </row>
    <row r="488" spans="1:3" x14ac:dyDescent="0.25">
      <c r="A488" s="9" t="s">
        <v>659</v>
      </c>
      <c r="B488" s="12">
        <v>12692.451794523438</v>
      </c>
      <c r="C488">
        <f>SAFADModel_final_000021[[#This Row],[Whole Building:Facility Total Electric Demand Power '[W'](Hourly) ]]/1000</f>
        <v>12.692451794523439</v>
      </c>
    </row>
    <row r="489" spans="1:3" x14ac:dyDescent="0.25">
      <c r="A489" s="9" t="s">
        <v>660</v>
      </c>
      <c r="B489" s="12">
        <v>12790.769952738328</v>
      </c>
      <c r="C489">
        <f>SAFADModel_final_000021[[#This Row],[Whole Building:Facility Total Electric Demand Power '[W'](Hourly) ]]/1000</f>
        <v>12.790769952738328</v>
      </c>
    </row>
    <row r="490" spans="1:3" x14ac:dyDescent="0.25">
      <c r="A490" s="9" t="s">
        <v>661</v>
      </c>
      <c r="B490" s="12">
        <v>12905.179367515921</v>
      </c>
      <c r="C490">
        <f>SAFADModel_final_000021[[#This Row],[Whole Building:Facility Total Electric Demand Power '[W'](Hourly) ]]/1000</f>
        <v>12.90517936751592</v>
      </c>
    </row>
    <row r="491" spans="1:3" x14ac:dyDescent="0.25">
      <c r="A491" s="9" t="s">
        <v>662</v>
      </c>
      <c r="B491" s="12">
        <v>13023.075158948255</v>
      </c>
      <c r="C491">
        <f>SAFADModel_final_000021[[#This Row],[Whole Building:Facility Total Electric Demand Power '[W'](Hourly) ]]/1000</f>
        <v>13.023075158948256</v>
      </c>
    </row>
    <row r="492" spans="1:3" x14ac:dyDescent="0.25">
      <c r="A492" s="9" t="s">
        <v>663</v>
      </c>
      <c r="B492" s="12">
        <v>13120.724607612306</v>
      </c>
      <c r="C492">
        <f>SAFADModel_final_000021[[#This Row],[Whole Building:Facility Total Electric Demand Power '[W'](Hourly) ]]/1000</f>
        <v>13.120724607612306</v>
      </c>
    </row>
    <row r="493" spans="1:3" x14ac:dyDescent="0.25">
      <c r="A493" s="9" t="s">
        <v>664</v>
      </c>
      <c r="B493" s="12">
        <v>13199.005723861343</v>
      </c>
      <c r="C493">
        <f>SAFADModel_final_000021[[#This Row],[Whole Building:Facility Total Electric Demand Power '[W'](Hourly) ]]/1000</f>
        <v>13.199005723861342</v>
      </c>
    </row>
    <row r="494" spans="1:3" x14ac:dyDescent="0.25">
      <c r="A494" s="9" t="s">
        <v>665</v>
      </c>
      <c r="B494" s="12">
        <v>13263.781778872863</v>
      </c>
      <c r="C494">
        <f>SAFADModel_final_000021[[#This Row],[Whole Building:Facility Total Electric Demand Power '[W'](Hourly) ]]/1000</f>
        <v>13.263781778872863</v>
      </c>
    </row>
    <row r="495" spans="1:3" x14ac:dyDescent="0.25">
      <c r="A495" s="9" t="s">
        <v>666</v>
      </c>
      <c r="B495" s="12">
        <v>13288.289219670269</v>
      </c>
      <c r="C495">
        <f>SAFADModel_final_000021[[#This Row],[Whole Building:Facility Total Electric Demand Power '[W'](Hourly) ]]/1000</f>
        <v>13.288289219670268</v>
      </c>
    </row>
    <row r="496" spans="1:3" x14ac:dyDescent="0.25">
      <c r="A496" s="9" t="s">
        <v>667</v>
      </c>
      <c r="B496" s="12">
        <v>13276.983253398488</v>
      </c>
      <c r="C496">
        <f>SAFADModel_final_000021[[#This Row],[Whole Building:Facility Total Electric Demand Power '[W'](Hourly) ]]/1000</f>
        <v>13.276983253398488</v>
      </c>
    </row>
    <row r="497" spans="1:3" x14ac:dyDescent="0.25">
      <c r="A497" s="9" t="s">
        <v>668</v>
      </c>
      <c r="B497" s="12">
        <v>13244.895733958778</v>
      </c>
      <c r="C497">
        <f>SAFADModel_final_000021[[#This Row],[Whole Building:Facility Total Electric Demand Power '[W'](Hourly) ]]/1000</f>
        <v>13.244895733958778</v>
      </c>
    </row>
    <row r="498" spans="1:3" x14ac:dyDescent="0.25">
      <c r="A498" s="9" t="s">
        <v>669</v>
      </c>
      <c r="B498" s="12">
        <v>13198.639893347516</v>
      </c>
      <c r="C498">
        <f>SAFADModel_final_000021[[#This Row],[Whole Building:Facility Total Electric Demand Power '[W'](Hourly) ]]/1000</f>
        <v>13.198639893347515</v>
      </c>
    </row>
    <row r="499" spans="1:3" x14ac:dyDescent="0.25">
      <c r="A499" s="9" t="s">
        <v>670</v>
      </c>
      <c r="B499" s="12">
        <v>13140.036677631108</v>
      </c>
      <c r="C499">
        <f>SAFADModel_final_000021[[#This Row],[Whole Building:Facility Total Electric Demand Power '[W'](Hourly) ]]/1000</f>
        <v>13.140036677631107</v>
      </c>
    </row>
    <row r="500" spans="1:3" x14ac:dyDescent="0.25">
      <c r="A500" s="9" t="s">
        <v>671</v>
      </c>
      <c r="B500" s="12">
        <v>13068.948375796637</v>
      </c>
      <c r="C500">
        <f>SAFADModel_final_000021[[#This Row],[Whole Building:Facility Total Electric Demand Power '[W'](Hourly) ]]/1000</f>
        <v>13.068948375796637</v>
      </c>
    </row>
    <row r="501" spans="1:3" x14ac:dyDescent="0.25">
      <c r="A501" s="9" t="s">
        <v>672</v>
      </c>
      <c r="B501" s="12">
        <v>13000.098471846619</v>
      </c>
      <c r="C501">
        <f>SAFADModel_final_000021[[#This Row],[Whole Building:Facility Total Electric Demand Power '[W'](Hourly) ]]/1000</f>
        <v>13.000098471846618</v>
      </c>
    </row>
    <row r="502" spans="1:3" x14ac:dyDescent="0.25">
      <c r="A502" s="9" t="s">
        <v>673</v>
      </c>
      <c r="B502" s="12">
        <v>12938.817101248076</v>
      </c>
      <c r="C502">
        <f>SAFADModel_final_000021[[#This Row],[Whole Building:Facility Total Electric Demand Power '[W'](Hourly) ]]/1000</f>
        <v>12.938817101248077</v>
      </c>
    </row>
    <row r="503" spans="1:3" x14ac:dyDescent="0.25">
      <c r="A503" s="9" t="s">
        <v>674</v>
      </c>
      <c r="B503" s="12">
        <v>12869.713270056987</v>
      </c>
      <c r="C503">
        <f>SAFADModel_final_000021[[#This Row],[Whole Building:Facility Total Electric Demand Power '[W'](Hourly) ]]/1000</f>
        <v>12.869713270056987</v>
      </c>
    </row>
    <row r="504" spans="1:3" x14ac:dyDescent="0.25">
      <c r="A504" s="9" t="s">
        <v>675</v>
      </c>
      <c r="B504" s="12">
        <v>12792.34275127643</v>
      </c>
      <c r="C504">
        <f>SAFADModel_final_000021[[#This Row],[Whole Building:Facility Total Electric Demand Power '[W'](Hourly) ]]/1000</f>
        <v>12.792342751276431</v>
      </c>
    </row>
    <row r="505" spans="1:3" x14ac:dyDescent="0.25">
      <c r="A505" s="9" t="s">
        <v>676</v>
      </c>
      <c r="B505" s="12">
        <v>12706.844931339432</v>
      </c>
      <c r="C505">
        <f>SAFADModel_final_000021[[#This Row],[Whole Building:Facility Total Electric Demand Power '[W'](Hourly) ]]/1000</f>
        <v>12.706844931339432</v>
      </c>
    </row>
    <row r="506" spans="1:3" x14ac:dyDescent="0.25">
      <c r="A506" s="9" t="s">
        <v>361</v>
      </c>
      <c r="B506" s="12">
        <v>12639.06081977863</v>
      </c>
      <c r="C506">
        <f>SAFADModel_final_000021[[#This Row],[Whole Building:Facility Total Electric Demand Power '[W'](Hourly) ]]/1000</f>
        <v>12.63906081977863</v>
      </c>
    </row>
    <row r="507" spans="1:3" x14ac:dyDescent="0.25">
      <c r="A507" s="9" t="s">
        <v>362</v>
      </c>
      <c r="B507" s="12">
        <v>12567.920955028339</v>
      </c>
      <c r="C507">
        <f>SAFADModel_final_000021[[#This Row],[Whole Building:Facility Total Electric Demand Power '[W'](Hourly) ]]/1000</f>
        <v>12.56792095502834</v>
      </c>
    </row>
    <row r="508" spans="1:3" x14ac:dyDescent="0.25">
      <c r="A508" s="9" t="s">
        <v>363</v>
      </c>
      <c r="B508" s="12">
        <v>12518.158940366986</v>
      </c>
      <c r="C508">
        <f>SAFADModel_final_000021[[#This Row],[Whole Building:Facility Total Electric Demand Power '[W'](Hourly) ]]/1000</f>
        <v>12.518158940366986</v>
      </c>
    </row>
    <row r="509" spans="1:3" x14ac:dyDescent="0.25">
      <c r="A509" s="9" t="s">
        <v>364</v>
      </c>
      <c r="B509" s="12">
        <v>12497.041228393122</v>
      </c>
      <c r="C509">
        <f>SAFADModel_final_000021[[#This Row],[Whole Building:Facility Total Electric Demand Power '[W'](Hourly) ]]/1000</f>
        <v>12.497041228393122</v>
      </c>
    </row>
    <row r="510" spans="1:3" x14ac:dyDescent="0.25">
      <c r="A510" s="9" t="s">
        <v>365</v>
      </c>
      <c r="B510" s="12">
        <v>12471.057027370516</v>
      </c>
      <c r="C510">
        <f>SAFADModel_final_000021[[#This Row],[Whole Building:Facility Total Electric Demand Power '[W'](Hourly) ]]/1000</f>
        <v>12.471057027370517</v>
      </c>
    </row>
    <row r="511" spans="1:3" x14ac:dyDescent="0.25">
      <c r="A511" s="9" t="s">
        <v>366</v>
      </c>
      <c r="B511" s="12">
        <v>12508.371403270829</v>
      </c>
      <c r="C511">
        <f>SAFADModel_final_000021[[#This Row],[Whole Building:Facility Total Electric Demand Power '[W'](Hourly) ]]/1000</f>
        <v>12.508371403270829</v>
      </c>
    </row>
    <row r="512" spans="1:3" x14ac:dyDescent="0.25">
      <c r="A512" s="9" t="s">
        <v>367</v>
      </c>
      <c r="B512" s="12">
        <v>12659.786395653447</v>
      </c>
      <c r="C512">
        <f>SAFADModel_final_000021[[#This Row],[Whole Building:Facility Total Electric Demand Power '[W'](Hourly) ]]/1000</f>
        <v>12.659786395653448</v>
      </c>
    </row>
    <row r="513" spans="1:3" x14ac:dyDescent="0.25">
      <c r="A513" s="9" t="s">
        <v>368</v>
      </c>
      <c r="B513" s="12">
        <v>47098.631453858485</v>
      </c>
      <c r="C513">
        <f>SAFADModel_final_000021[[#This Row],[Whole Building:Facility Total Electric Demand Power '[W'](Hourly) ]]/1000</f>
        <v>47.098631453858488</v>
      </c>
    </row>
    <row r="514" spans="1:3" x14ac:dyDescent="0.25">
      <c r="A514" s="9" t="s">
        <v>369</v>
      </c>
      <c r="B514" s="12">
        <v>83388.327350324238</v>
      </c>
      <c r="C514">
        <f>SAFADModel_final_000021[[#This Row],[Whole Building:Facility Total Electric Demand Power '[W'](Hourly) ]]/1000</f>
        <v>83.388327350324232</v>
      </c>
    </row>
    <row r="515" spans="1:3" x14ac:dyDescent="0.25">
      <c r="A515" s="9" t="s">
        <v>370</v>
      </c>
      <c r="B515" s="12">
        <v>158462.32951051675</v>
      </c>
      <c r="C515">
        <f>SAFADModel_final_000021[[#This Row],[Whole Building:Facility Total Electric Demand Power '[W'](Hourly) ]]/1000</f>
        <v>158.46232951051675</v>
      </c>
    </row>
    <row r="516" spans="1:3" x14ac:dyDescent="0.25">
      <c r="A516" s="9" t="s">
        <v>371</v>
      </c>
      <c r="B516" s="12">
        <v>147278.11571777696</v>
      </c>
      <c r="C516">
        <f>SAFADModel_final_000021[[#This Row],[Whole Building:Facility Total Electric Demand Power '[W'](Hourly) ]]/1000</f>
        <v>147.27811571777696</v>
      </c>
    </row>
    <row r="517" spans="1:3" x14ac:dyDescent="0.25">
      <c r="A517" s="9" t="s">
        <v>372</v>
      </c>
      <c r="B517" s="12">
        <v>225835.97608841807</v>
      </c>
      <c r="C517">
        <f>SAFADModel_final_000021[[#This Row],[Whole Building:Facility Total Electric Demand Power '[W'](Hourly) ]]/1000</f>
        <v>225.83597608841808</v>
      </c>
    </row>
    <row r="518" spans="1:3" x14ac:dyDescent="0.25">
      <c r="A518" s="9" t="s">
        <v>373</v>
      </c>
      <c r="B518" s="12">
        <v>236027.88098763299</v>
      </c>
      <c r="C518">
        <f>SAFADModel_final_000021[[#This Row],[Whole Building:Facility Total Electric Demand Power '[W'](Hourly) ]]/1000</f>
        <v>236.02788098763298</v>
      </c>
    </row>
    <row r="519" spans="1:3" x14ac:dyDescent="0.25">
      <c r="A519" s="9" t="s">
        <v>374</v>
      </c>
      <c r="B519" s="12">
        <v>269737.75985673972</v>
      </c>
      <c r="C519">
        <f>SAFADModel_final_000021[[#This Row],[Whole Building:Facility Total Electric Demand Power '[W'](Hourly) ]]/1000</f>
        <v>269.73775985673973</v>
      </c>
    </row>
    <row r="520" spans="1:3" x14ac:dyDescent="0.25">
      <c r="A520" s="9" t="s">
        <v>375</v>
      </c>
      <c r="B520" s="12">
        <v>284235.90394919866</v>
      </c>
      <c r="C520">
        <f>SAFADModel_final_000021[[#This Row],[Whole Building:Facility Total Electric Demand Power '[W'](Hourly) ]]/1000</f>
        <v>284.23590394919864</v>
      </c>
    </row>
    <row r="521" spans="1:3" x14ac:dyDescent="0.25">
      <c r="A521" s="9" t="s">
        <v>376</v>
      </c>
      <c r="B521" s="12">
        <v>261689.04453599176</v>
      </c>
      <c r="C521">
        <f>SAFADModel_final_000021[[#This Row],[Whole Building:Facility Total Electric Demand Power '[W'](Hourly) ]]/1000</f>
        <v>261.68904453599174</v>
      </c>
    </row>
    <row r="522" spans="1:3" x14ac:dyDescent="0.25">
      <c r="A522" s="9" t="s">
        <v>377</v>
      </c>
      <c r="B522" s="12">
        <v>234454.60539277413</v>
      </c>
      <c r="C522">
        <f>SAFADModel_final_000021[[#This Row],[Whole Building:Facility Total Electric Demand Power '[W'](Hourly) ]]/1000</f>
        <v>234.45460539277414</v>
      </c>
    </row>
    <row r="523" spans="1:3" x14ac:dyDescent="0.25">
      <c r="A523" s="9" t="s">
        <v>378</v>
      </c>
      <c r="B523" s="12">
        <v>86581.020957579589</v>
      </c>
      <c r="C523">
        <f>SAFADModel_final_000021[[#This Row],[Whole Building:Facility Total Electric Demand Power '[W'](Hourly) ]]/1000</f>
        <v>86.581020957579582</v>
      </c>
    </row>
    <row r="524" spans="1:3" x14ac:dyDescent="0.25">
      <c r="A524" s="9" t="s">
        <v>379</v>
      </c>
      <c r="B524" s="12">
        <v>42484.542579789617</v>
      </c>
      <c r="C524">
        <f>SAFADModel_final_000021[[#This Row],[Whole Building:Facility Total Electric Demand Power '[W'](Hourly) ]]/1000</f>
        <v>42.484542579789618</v>
      </c>
    </row>
    <row r="525" spans="1:3" x14ac:dyDescent="0.25">
      <c r="A525" s="9" t="s">
        <v>380</v>
      </c>
      <c r="B525" s="12">
        <v>16985.999030755429</v>
      </c>
      <c r="C525">
        <f>SAFADModel_final_000021[[#This Row],[Whole Building:Facility Total Electric Demand Power '[W'](Hourly) ]]/1000</f>
        <v>16.98599903075543</v>
      </c>
    </row>
    <row r="526" spans="1:3" x14ac:dyDescent="0.25">
      <c r="A526" s="9" t="s">
        <v>381</v>
      </c>
      <c r="B526" s="12">
        <v>13124.171834803134</v>
      </c>
      <c r="C526">
        <f>SAFADModel_final_000021[[#This Row],[Whole Building:Facility Total Electric Demand Power '[W'](Hourly) ]]/1000</f>
        <v>13.124171834803134</v>
      </c>
    </row>
    <row r="527" spans="1:3" x14ac:dyDescent="0.25">
      <c r="A527" s="9" t="s">
        <v>382</v>
      </c>
      <c r="B527" s="12">
        <v>12648.22090590832</v>
      </c>
      <c r="C527">
        <f>SAFADModel_final_000021[[#This Row],[Whole Building:Facility Total Electric Demand Power '[W'](Hourly) ]]/1000</f>
        <v>12.648220905908319</v>
      </c>
    </row>
    <row r="528" spans="1:3" x14ac:dyDescent="0.25">
      <c r="A528" s="9" t="s">
        <v>383</v>
      </c>
      <c r="B528" s="12">
        <v>12599.905861541962</v>
      </c>
      <c r="C528">
        <f>SAFADModel_final_000021[[#This Row],[Whole Building:Facility Total Electric Demand Power '[W'](Hourly) ]]/1000</f>
        <v>12.599905861541961</v>
      </c>
    </row>
    <row r="529" spans="1:3" x14ac:dyDescent="0.25">
      <c r="A529" s="9" t="s">
        <v>384</v>
      </c>
      <c r="B529" s="12">
        <v>12572.939532895625</v>
      </c>
      <c r="C529">
        <f>SAFADModel_final_000021[[#This Row],[Whole Building:Facility Total Electric Demand Power '[W'](Hourly) ]]/1000</f>
        <v>12.572939532895624</v>
      </c>
    </row>
    <row r="530" spans="1:3" x14ac:dyDescent="0.25">
      <c r="A530" s="9" t="s">
        <v>385</v>
      </c>
      <c r="B530" s="12">
        <v>12562.660776421597</v>
      </c>
      <c r="C530">
        <f>SAFADModel_final_000021[[#This Row],[Whole Building:Facility Total Electric Demand Power '[W'](Hourly) ]]/1000</f>
        <v>12.562660776421597</v>
      </c>
    </row>
    <row r="531" spans="1:3" x14ac:dyDescent="0.25">
      <c r="A531" s="9" t="s">
        <v>386</v>
      </c>
      <c r="B531" s="12">
        <v>12554.21914825643</v>
      </c>
      <c r="C531">
        <f>SAFADModel_final_000021[[#This Row],[Whole Building:Facility Total Electric Demand Power '[W'](Hourly) ]]/1000</f>
        <v>12.554219148256431</v>
      </c>
    </row>
    <row r="532" spans="1:3" x14ac:dyDescent="0.25">
      <c r="A532" s="9" t="s">
        <v>387</v>
      </c>
      <c r="B532" s="12">
        <v>12479.51260235251</v>
      </c>
      <c r="C532">
        <f>SAFADModel_final_000021[[#This Row],[Whole Building:Facility Total Electric Demand Power '[W'](Hourly) ]]/1000</f>
        <v>12.479512602352511</v>
      </c>
    </row>
    <row r="533" spans="1:3" x14ac:dyDescent="0.25">
      <c r="A533" s="9" t="s">
        <v>388</v>
      </c>
      <c r="B533" s="12">
        <v>12315.616184816099</v>
      </c>
      <c r="C533">
        <f>SAFADModel_final_000021[[#This Row],[Whole Building:Facility Total Electric Demand Power '[W'](Hourly) ]]/1000</f>
        <v>12.315616184816099</v>
      </c>
    </row>
    <row r="534" spans="1:3" x14ac:dyDescent="0.25">
      <c r="A534" s="9" t="s">
        <v>389</v>
      </c>
      <c r="B534" s="12">
        <v>12132.076211069123</v>
      </c>
      <c r="C534">
        <f>SAFADModel_final_000021[[#This Row],[Whole Building:Facility Total Electric Demand Power '[W'](Hourly) ]]/1000</f>
        <v>12.132076211069123</v>
      </c>
    </row>
    <row r="535" spans="1:3" x14ac:dyDescent="0.25">
      <c r="A535" s="9" t="s">
        <v>390</v>
      </c>
      <c r="B535" s="12">
        <v>12079.187456526573</v>
      </c>
      <c r="C535">
        <f>SAFADModel_final_000021[[#This Row],[Whole Building:Facility Total Electric Demand Power '[W'](Hourly) ]]/1000</f>
        <v>12.079187456526574</v>
      </c>
    </row>
    <row r="536" spans="1:3" x14ac:dyDescent="0.25">
      <c r="A536" s="9" t="s">
        <v>391</v>
      </c>
      <c r="B536" s="12">
        <v>12307.949003228185</v>
      </c>
      <c r="C536">
        <f>SAFADModel_final_000021[[#This Row],[Whole Building:Facility Total Electric Demand Power '[W'](Hourly) ]]/1000</f>
        <v>12.307949003228185</v>
      </c>
    </row>
    <row r="537" spans="1:3" x14ac:dyDescent="0.25">
      <c r="A537" s="9" t="s">
        <v>392</v>
      </c>
      <c r="B537" s="12">
        <v>32400.084492829428</v>
      </c>
      <c r="C537">
        <f>SAFADModel_final_000021[[#This Row],[Whole Building:Facility Total Electric Demand Power '[W'](Hourly) ]]/1000</f>
        <v>32.400084492829428</v>
      </c>
    </row>
    <row r="538" spans="1:3" x14ac:dyDescent="0.25">
      <c r="A538" s="9" t="s">
        <v>393</v>
      </c>
      <c r="B538" s="12">
        <v>121400.15538454178</v>
      </c>
      <c r="C538">
        <f>SAFADModel_final_000021[[#This Row],[Whole Building:Facility Total Electric Demand Power '[W'](Hourly) ]]/1000</f>
        <v>121.40015538454178</v>
      </c>
    </row>
    <row r="539" spans="1:3" x14ac:dyDescent="0.25">
      <c r="A539" s="9" t="s">
        <v>394</v>
      </c>
      <c r="B539" s="12">
        <v>167408.72749203816</v>
      </c>
      <c r="C539">
        <f>SAFADModel_final_000021[[#This Row],[Whole Building:Facility Total Electric Demand Power '[W'](Hourly) ]]/1000</f>
        <v>167.40872749203817</v>
      </c>
    </row>
    <row r="540" spans="1:3" x14ac:dyDescent="0.25">
      <c r="A540" s="9" t="s">
        <v>395</v>
      </c>
      <c r="B540" s="12">
        <v>184656.82603619838</v>
      </c>
      <c r="C540">
        <f>SAFADModel_final_000021[[#This Row],[Whole Building:Facility Total Electric Demand Power '[W'](Hourly) ]]/1000</f>
        <v>184.6568260361984</v>
      </c>
    </row>
    <row r="541" spans="1:3" x14ac:dyDescent="0.25">
      <c r="A541" s="9" t="s">
        <v>396</v>
      </c>
      <c r="B541" s="12">
        <v>245319.71430376332</v>
      </c>
      <c r="C541">
        <f>SAFADModel_final_000021[[#This Row],[Whole Building:Facility Total Electric Demand Power '[W'](Hourly) ]]/1000</f>
        <v>245.31971430376333</v>
      </c>
    </row>
    <row r="542" spans="1:3" x14ac:dyDescent="0.25">
      <c r="A542" s="9" t="s">
        <v>397</v>
      </c>
      <c r="B542" s="12">
        <v>234986.85967564586</v>
      </c>
      <c r="C542">
        <f>SAFADModel_final_000021[[#This Row],[Whole Building:Facility Total Electric Demand Power '[W'](Hourly) ]]/1000</f>
        <v>234.98685967564586</v>
      </c>
    </row>
    <row r="543" spans="1:3" x14ac:dyDescent="0.25">
      <c r="A543" s="9" t="s">
        <v>398</v>
      </c>
      <c r="B543" s="12">
        <v>263920.47818423947</v>
      </c>
      <c r="C543">
        <f>SAFADModel_final_000021[[#This Row],[Whole Building:Facility Total Electric Demand Power '[W'](Hourly) ]]/1000</f>
        <v>263.92047818423947</v>
      </c>
    </row>
    <row r="544" spans="1:3" x14ac:dyDescent="0.25">
      <c r="A544" s="9" t="s">
        <v>399</v>
      </c>
      <c r="B544" s="12">
        <v>217110.78289332651</v>
      </c>
      <c r="C544">
        <f>SAFADModel_final_000021[[#This Row],[Whole Building:Facility Total Electric Demand Power '[W'](Hourly) ]]/1000</f>
        <v>217.1107828933265</v>
      </c>
    </row>
    <row r="545" spans="1:3" x14ac:dyDescent="0.25">
      <c r="A545" s="9" t="s">
        <v>400</v>
      </c>
      <c r="B545" s="12">
        <v>225467.4418519692</v>
      </c>
      <c r="C545">
        <f>SAFADModel_final_000021[[#This Row],[Whole Building:Facility Total Electric Demand Power '[W'](Hourly) ]]/1000</f>
        <v>225.4674418519692</v>
      </c>
    </row>
    <row r="546" spans="1:3" x14ac:dyDescent="0.25">
      <c r="A546" s="9" t="s">
        <v>401</v>
      </c>
      <c r="B546" s="12">
        <v>173756.56623735445</v>
      </c>
      <c r="C546">
        <f>SAFADModel_final_000021[[#This Row],[Whole Building:Facility Total Electric Demand Power '[W'](Hourly) ]]/1000</f>
        <v>173.75656623735443</v>
      </c>
    </row>
    <row r="547" spans="1:3" x14ac:dyDescent="0.25">
      <c r="A547" s="9" t="s">
        <v>402</v>
      </c>
      <c r="B547" s="12">
        <v>169816.75385910319</v>
      </c>
      <c r="C547">
        <f>SAFADModel_final_000021[[#This Row],[Whole Building:Facility Total Electric Demand Power '[W'](Hourly) ]]/1000</f>
        <v>169.81675385910319</v>
      </c>
    </row>
    <row r="548" spans="1:3" x14ac:dyDescent="0.25">
      <c r="A548" s="9" t="s">
        <v>403</v>
      </c>
      <c r="B548" s="12">
        <v>100242.05439446033</v>
      </c>
      <c r="C548">
        <f>SAFADModel_final_000021[[#This Row],[Whole Building:Facility Total Electric Demand Power '[W'](Hourly) ]]/1000</f>
        <v>100.24205439446033</v>
      </c>
    </row>
    <row r="549" spans="1:3" x14ac:dyDescent="0.25">
      <c r="A549" s="9" t="s">
        <v>404</v>
      </c>
      <c r="B549" s="12">
        <v>48830.043550545473</v>
      </c>
      <c r="C549">
        <f>SAFADModel_final_000021[[#This Row],[Whole Building:Facility Total Electric Demand Power '[W'](Hourly) ]]/1000</f>
        <v>48.830043550545476</v>
      </c>
    </row>
    <row r="550" spans="1:3" x14ac:dyDescent="0.25">
      <c r="A550" s="9" t="s">
        <v>405</v>
      </c>
      <c r="B550" s="12">
        <v>13213.424520597233</v>
      </c>
      <c r="C550">
        <f>SAFADModel_final_000021[[#This Row],[Whole Building:Facility Total Electric Demand Power '[W'](Hourly) ]]/1000</f>
        <v>13.213424520597233</v>
      </c>
    </row>
    <row r="551" spans="1:3" x14ac:dyDescent="0.25">
      <c r="A551" s="9" t="s">
        <v>406</v>
      </c>
      <c r="B551" s="12">
        <v>12944.248743752667</v>
      </c>
      <c r="C551">
        <f>SAFADModel_final_000021[[#This Row],[Whole Building:Facility Total Electric Demand Power '[W'](Hourly) ]]/1000</f>
        <v>12.944248743752667</v>
      </c>
    </row>
    <row r="552" spans="1:3" x14ac:dyDescent="0.25">
      <c r="A552" s="9" t="s">
        <v>407</v>
      </c>
      <c r="B552" s="12">
        <v>12874.996754457454</v>
      </c>
      <c r="C552">
        <f>SAFADModel_final_000021[[#This Row],[Whole Building:Facility Total Electric Demand Power '[W'](Hourly) ]]/1000</f>
        <v>12.874996754457454</v>
      </c>
    </row>
    <row r="553" spans="1:3" x14ac:dyDescent="0.25">
      <c r="A553" s="9" t="s">
        <v>408</v>
      </c>
      <c r="B553" s="12">
        <v>12841.732863733867</v>
      </c>
      <c r="C553">
        <f>SAFADModel_final_000021[[#This Row],[Whole Building:Facility Total Electric Demand Power '[W'](Hourly) ]]/1000</f>
        <v>12.841732863733867</v>
      </c>
    </row>
    <row r="554" spans="1:3" x14ac:dyDescent="0.25">
      <c r="A554" s="9" t="s">
        <v>409</v>
      </c>
      <c r="B554" s="12">
        <v>12813.076406225029</v>
      </c>
      <c r="C554">
        <f>SAFADModel_final_000021[[#This Row],[Whole Building:Facility Total Electric Demand Power '[W'](Hourly) ]]/1000</f>
        <v>12.813076406225029</v>
      </c>
    </row>
    <row r="555" spans="1:3" x14ac:dyDescent="0.25">
      <c r="A555" s="9" t="s">
        <v>410</v>
      </c>
      <c r="B555" s="12">
        <v>12783.9270073114</v>
      </c>
      <c r="C555">
        <f>SAFADModel_final_000021[[#This Row],[Whole Building:Facility Total Electric Demand Power '[W'](Hourly) ]]/1000</f>
        <v>12.7839270073114</v>
      </c>
    </row>
    <row r="556" spans="1:3" x14ac:dyDescent="0.25">
      <c r="A556" s="9" t="s">
        <v>411</v>
      </c>
      <c r="B556" s="12">
        <v>12746.8792349005</v>
      </c>
      <c r="C556">
        <f>SAFADModel_final_000021[[#This Row],[Whole Building:Facility Total Electric Demand Power '[W'](Hourly) ]]/1000</f>
        <v>12.746879234900501</v>
      </c>
    </row>
    <row r="557" spans="1:3" x14ac:dyDescent="0.25">
      <c r="A557" s="9" t="s">
        <v>412</v>
      </c>
      <c r="B557" s="12">
        <v>12699.500849207741</v>
      </c>
      <c r="C557">
        <f>SAFADModel_final_000021[[#This Row],[Whole Building:Facility Total Electric Demand Power '[W'](Hourly) ]]/1000</f>
        <v>12.699500849207741</v>
      </c>
    </row>
    <row r="558" spans="1:3" x14ac:dyDescent="0.25">
      <c r="A558" s="9" t="s">
        <v>413</v>
      </c>
      <c r="B558" s="12">
        <v>12644.275626450784</v>
      </c>
      <c r="C558">
        <f>SAFADModel_final_000021[[#This Row],[Whole Building:Facility Total Electric Demand Power '[W'](Hourly) ]]/1000</f>
        <v>12.644275626450785</v>
      </c>
    </row>
    <row r="559" spans="1:3" x14ac:dyDescent="0.25">
      <c r="A559" s="9" t="s">
        <v>414</v>
      </c>
      <c r="B559" s="12">
        <v>12653.835701976946</v>
      </c>
      <c r="C559">
        <f>SAFADModel_final_000021[[#This Row],[Whole Building:Facility Total Electric Demand Power '[W'](Hourly) ]]/1000</f>
        <v>12.653835701976947</v>
      </c>
    </row>
    <row r="560" spans="1:3" x14ac:dyDescent="0.25">
      <c r="A560" s="9" t="s">
        <v>415</v>
      </c>
      <c r="B560" s="12">
        <v>12775.812486817144</v>
      </c>
      <c r="C560">
        <f>SAFADModel_final_000021[[#This Row],[Whole Building:Facility Total Electric Demand Power '[W'](Hourly) ]]/1000</f>
        <v>12.775812486817143</v>
      </c>
    </row>
    <row r="561" spans="1:3" x14ac:dyDescent="0.25">
      <c r="A561" s="9" t="s">
        <v>416</v>
      </c>
      <c r="B561" s="12">
        <v>40354.129167450774</v>
      </c>
      <c r="C561">
        <f>SAFADModel_final_000021[[#This Row],[Whole Building:Facility Total Electric Demand Power '[W'](Hourly) ]]/1000</f>
        <v>40.354129167450772</v>
      </c>
    </row>
    <row r="562" spans="1:3" x14ac:dyDescent="0.25">
      <c r="A562" s="9" t="s">
        <v>417</v>
      </c>
      <c r="B562" s="12">
        <v>118154.65091382743</v>
      </c>
      <c r="C562">
        <f>SAFADModel_final_000021[[#This Row],[Whole Building:Facility Total Electric Demand Power '[W'](Hourly) ]]/1000</f>
        <v>118.15465091382742</v>
      </c>
    </row>
    <row r="563" spans="1:3" x14ac:dyDescent="0.25">
      <c r="A563" s="9" t="s">
        <v>418</v>
      </c>
      <c r="B563" s="12">
        <v>163788.08491382631</v>
      </c>
      <c r="C563">
        <f>SAFADModel_final_000021[[#This Row],[Whole Building:Facility Total Electric Demand Power '[W'](Hourly) ]]/1000</f>
        <v>163.78808491382631</v>
      </c>
    </row>
    <row r="564" spans="1:3" x14ac:dyDescent="0.25">
      <c r="A564" s="9" t="s">
        <v>419</v>
      </c>
      <c r="B564" s="12">
        <v>201425.90025237459</v>
      </c>
      <c r="C564">
        <f>SAFADModel_final_000021[[#This Row],[Whole Building:Facility Total Electric Demand Power '[W'](Hourly) ]]/1000</f>
        <v>201.42590025237459</v>
      </c>
    </row>
    <row r="565" spans="1:3" x14ac:dyDescent="0.25">
      <c r="A565" s="9" t="s">
        <v>420</v>
      </c>
      <c r="B565" s="12">
        <v>263349.23290404084</v>
      </c>
      <c r="C565">
        <f>SAFADModel_final_000021[[#This Row],[Whole Building:Facility Total Electric Demand Power '[W'](Hourly) ]]/1000</f>
        <v>263.34923290404083</v>
      </c>
    </row>
    <row r="566" spans="1:3" x14ac:dyDescent="0.25">
      <c r="A566" s="9" t="s">
        <v>421</v>
      </c>
      <c r="B566" s="12">
        <v>266467.65543893678</v>
      </c>
      <c r="C566">
        <f>SAFADModel_final_000021[[#This Row],[Whole Building:Facility Total Electric Demand Power '[W'](Hourly) ]]/1000</f>
        <v>266.46765543893679</v>
      </c>
    </row>
    <row r="567" spans="1:3" x14ac:dyDescent="0.25">
      <c r="A567" s="9" t="s">
        <v>422</v>
      </c>
      <c r="B567" s="12">
        <v>263350.5174080783</v>
      </c>
      <c r="C567">
        <f>SAFADModel_final_000021[[#This Row],[Whole Building:Facility Total Electric Demand Power '[W'](Hourly) ]]/1000</f>
        <v>263.3505174080783</v>
      </c>
    </row>
    <row r="568" spans="1:3" x14ac:dyDescent="0.25">
      <c r="A568" s="9" t="s">
        <v>423</v>
      </c>
      <c r="B568" s="12">
        <v>270626.88119789818</v>
      </c>
      <c r="C568">
        <f>SAFADModel_final_000021[[#This Row],[Whole Building:Facility Total Electric Demand Power '[W'](Hourly) ]]/1000</f>
        <v>270.62688119789817</v>
      </c>
    </row>
    <row r="569" spans="1:3" x14ac:dyDescent="0.25">
      <c r="A569" s="9" t="s">
        <v>424</v>
      </c>
      <c r="B569" s="12">
        <v>213504.56879173304</v>
      </c>
      <c r="C569">
        <f>SAFADModel_final_000021[[#This Row],[Whole Building:Facility Total Electric Demand Power '[W'](Hourly) ]]/1000</f>
        <v>213.50456879173305</v>
      </c>
    </row>
    <row r="570" spans="1:3" x14ac:dyDescent="0.25">
      <c r="A570" s="9" t="s">
        <v>425</v>
      </c>
      <c r="B570" s="12">
        <v>105850.04446437988</v>
      </c>
      <c r="C570">
        <f>SAFADModel_final_000021[[#This Row],[Whole Building:Facility Total Electric Demand Power '[W'](Hourly) ]]/1000</f>
        <v>105.85004446437988</v>
      </c>
    </row>
    <row r="571" spans="1:3" x14ac:dyDescent="0.25">
      <c r="A571" s="9" t="s">
        <v>426</v>
      </c>
      <c r="B571" s="12">
        <v>82867.309318614527</v>
      </c>
      <c r="C571">
        <f>SAFADModel_final_000021[[#This Row],[Whole Building:Facility Total Electric Demand Power '[W'](Hourly) ]]/1000</f>
        <v>82.867309318614531</v>
      </c>
    </row>
    <row r="572" spans="1:3" x14ac:dyDescent="0.25">
      <c r="A572" s="9" t="s">
        <v>427</v>
      </c>
      <c r="B572" s="12">
        <v>36206.476365221068</v>
      </c>
      <c r="C572">
        <f>SAFADModel_final_000021[[#This Row],[Whole Building:Facility Total Electric Demand Power '[W'](Hourly) ]]/1000</f>
        <v>36.206476365221064</v>
      </c>
    </row>
    <row r="573" spans="1:3" x14ac:dyDescent="0.25">
      <c r="A573" s="9" t="s">
        <v>428</v>
      </c>
      <c r="B573" s="12">
        <v>13858.992296203205</v>
      </c>
      <c r="C573">
        <f>SAFADModel_final_000021[[#This Row],[Whole Building:Facility Total Electric Demand Power '[W'](Hourly) ]]/1000</f>
        <v>13.858992296203205</v>
      </c>
    </row>
    <row r="574" spans="1:3" x14ac:dyDescent="0.25">
      <c r="A574" s="9" t="s">
        <v>429</v>
      </c>
      <c r="B574" s="12">
        <v>13399.268967164206</v>
      </c>
      <c r="C574">
        <f>SAFADModel_final_000021[[#This Row],[Whole Building:Facility Total Electric Demand Power '[W'](Hourly) ]]/1000</f>
        <v>13.399268967164206</v>
      </c>
    </row>
    <row r="575" spans="1:3" x14ac:dyDescent="0.25">
      <c r="A575" s="9" t="s">
        <v>430</v>
      </c>
      <c r="B575" s="12">
        <v>12948.693757315559</v>
      </c>
      <c r="C575">
        <f>SAFADModel_final_000021[[#This Row],[Whole Building:Facility Total Electric Demand Power '[W'](Hourly) ]]/1000</f>
        <v>12.94869375731556</v>
      </c>
    </row>
    <row r="576" spans="1:3" x14ac:dyDescent="0.25">
      <c r="A576" s="9" t="s">
        <v>431</v>
      </c>
      <c r="B576" s="12">
        <v>12906.246070922287</v>
      </c>
      <c r="C576">
        <f>SAFADModel_final_000021[[#This Row],[Whole Building:Facility Total Electric Demand Power '[W'](Hourly) ]]/1000</f>
        <v>12.906246070922286</v>
      </c>
    </row>
    <row r="577" spans="1:3" x14ac:dyDescent="0.25">
      <c r="A577" s="9" t="s">
        <v>432</v>
      </c>
      <c r="B577" s="12">
        <v>12866.171544782987</v>
      </c>
      <c r="C577">
        <f>SAFADModel_final_000021[[#This Row],[Whole Building:Facility Total Electric Demand Power '[W'](Hourly) ]]/1000</f>
        <v>12.866171544782986</v>
      </c>
    </row>
    <row r="578" spans="1:3" x14ac:dyDescent="0.25">
      <c r="A578" s="9" t="s">
        <v>433</v>
      </c>
      <c r="B578" s="12">
        <v>12825.151313559278</v>
      </c>
      <c r="C578">
        <f>SAFADModel_final_000021[[#This Row],[Whole Building:Facility Total Electric Demand Power '[W'](Hourly) ]]/1000</f>
        <v>12.825151313559278</v>
      </c>
    </row>
    <row r="579" spans="1:3" x14ac:dyDescent="0.25">
      <c r="A579" s="9" t="s">
        <v>434</v>
      </c>
      <c r="B579" s="12">
        <v>12801.817788453545</v>
      </c>
      <c r="C579">
        <f>SAFADModel_final_000021[[#This Row],[Whole Building:Facility Total Electric Demand Power '[W'](Hourly) ]]/1000</f>
        <v>12.801817788453546</v>
      </c>
    </row>
    <row r="580" spans="1:3" x14ac:dyDescent="0.25">
      <c r="A580" s="9" t="s">
        <v>435</v>
      </c>
      <c r="B580" s="12">
        <v>12739.044773352403</v>
      </c>
      <c r="C580">
        <f>SAFADModel_final_000021[[#This Row],[Whole Building:Facility Total Electric Demand Power '[W'](Hourly) ]]/1000</f>
        <v>12.739044773352404</v>
      </c>
    </row>
    <row r="581" spans="1:3" x14ac:dyDescent="0.25">
      <c r="A581" s="9" t="s">
        <v>436</v>
      </c>
      <c r="B581" s="12">
        <v>12645.587771794279</v>
      </c>
      <c r="C581">
        <f>SAFADModel_final_000021[[#This Row],[Whole Building:Facility Total Electric Demand Power '[W'](Hourly) ]]/1000</f>
        <v>12.645587771794279</v>
      </c>
    </row>
    <row r="582" spans="1:3" x14ac:dyDescent="0.25">
      <c r="A582" s="9" t="s">
        <v>437</v>
      </c>
      <c r="B582" s="12">
        <v>12548.345335201315</v>
      </c>
      <c r="C582">
        <f>SAFADModel_final_000021[[#This Row],[Whole Building:Facility Total Electric Demand Power '[W'](Hourly) ]]/1000</f>
        <v>12.548345335201315</v>
      </c>
    </row>
    <row r="583" spans="1:3" x14ac:dyDescent="0.25">
      <c r="A583" s="9" t="s">
        <v>438</v>
      </c>
      <c r="B583" s="12">
        <v>12547.737387200401</v>
      </c>
      <c r="C583">
        <f>SAFADModel_final_000021[[#This Row],[Whole Building:Facility Total Electric Demand Power '[W'](Hourly) ]]/1000</f>
        <v>12.547737387200401</v>
      </c>
    </row>
    <row r="584" spans="1:3" x14ac:dyDescent="0.25">
      <c r="A584" s="9" t="s">
        <v>439</v>
      </c>
      <c r="B584" s="12">
        <v>12729.452457850026</v>
      </c>
      <c r="C584">
        <f>SAFADModel_final_000021[[#This Row],[Whole Building:Facility Total Electric Demand Power '[W'](Hourly) ]]/1000</f>
        <v>12.729452457850027</v>
      </c>
    </row>
    <row r="585" spans="1:3" x14ac:dyDescent="0.25">
      <c r="A585" s="9" t="s">
        <v>440</v>
      </c>
      <c r="B585" s="12">
        <v>37028.868393937963</v>
      </c>
      <c r="C585">
        <f>SAFADModel_final_000021[[#This Row],[Whole Building:Facility Total Electric Demand Power '[W'](Hourly) ]]/1000</f>
        <v>37.028868393937962</v>
      </c>
    </row>
    <row r="586" spans="1:3" x14ac:dyDescent="0.25">
      <c r="A586" s="9" t="s">
        <v>441</v>
      </c>
      <c r="B586" s="12">
        <v>166264.719244526</v>
      </c>
      <c r="C586">
        <f>SAFADModel_final_000021[[#This Row],[Whole Building:Facility Total Electric Demand Power '[W'](Hourly) ]]/1000</f>
        <v>166.26471924452599</v>
      </c>
    </row>
    <row r="587" spans="1:3" x14ac:dyDescent="0.25">
      <c r="A587" s="9" t="s">
        <v>442</v>
      </c>
      <c r="B587" s="12">
        <v>211794.68479436904</v>
      </c>
      <c r="C587">
        <f>SAFADModel_final_000021[[#This Row],[Whole Building:Facility Total Electric Demand Power '[W'](Hourly) ]]/1000</f>
        <v>211.79468479436903</v>
      </c>
    </row>
    <row r="588" spans="1:3" x14ac:dyDescent="0.25">
      <c r="A588" s="9" t="s">
        <v>443</v>
      </c>
      <c r="B588" s="12">
        <v>249127.25396977025</v>
      </c>
      <c r="C588">
        <f>SAFADModel_final_000021[[#This Row],[Whole Building:Facility Total Electric Demand Power '[W'](Hourly) ]]/1000</f>
        <v>249.12725396977024</v>
      </c>
    </row>
    <row r="589" spans="1:3" x14ac:dyDescent="0.25">
      <c r="A589" s="9" t="s">
        <v>444</v>
      </c>
      <c r="B589" s="12">
        <v>257945.42614988179</v>
      </c>
      <c r="C589">
        <f>SAFADModel_final_000021[[#This Row],[Whole Building:Facility Total Electric Demand Power '[W'](Hourly) ]]/1000</f>
        <v>257.94542614988177</v>
      </c>
    </row>
    <row r="590" spans="1:3" x14ac:dyDescent="0.25">
      <c r="A590" s="9" t="s">
        <v>445</v>
      </c>
      <c r="B590" s="12">
        <v>269738.72857626138</v>
      </c>
      <c r="C590">
        <f>SAFADModel_final_000021[[#This Row],[Whole Building:Facility Total Electric Demand Power '[W'](Hourly) ]]/1000</f>
        <v>269.73872857626139</v>
      </c>
    </row>
    <row r="591" spans="1:3" x14ac:dyDescent="0.25">
      <c r="A591" s="9" t="s">
        <v>446</v>
      </c>
      <c r="B591" s="12">
        <v>288913.87875603477</v>
      </c>
      <c r="C591">
        <f>SAFADModel_final_000021[[#This Row],[Whole Building:Facility Total Electric Demand Power '[W'](Hourly) ]]/1000</f>
        <v>288.91387875603476</v>
      </c>
    </row>
    <row r="592" spans="1:3" x14ac:dyDescent="0.25">
      <c r="A592" s="9" t="s">
        <v>447</v>
      </c>
      <c r="B592" s="12">
        <v>273133.65215938754</v>
      </c>
      <c r="C592">
        <f>SAFADModel_final_000021[[#This Row],[Whole Building:Facility Total Electric Demand Power '[W'](Hourly) ]]/1000</f>
        <v>273.13365215938751</v>
      </c>
    </row>
    <row r="593" spans="1:3" x14ac:dyDescent="0.25">
      <c r="A593" s="9" t="s">
        <v>448</v>
      </c>
      <c r="B593" s="12">
        <v>275319.26072841877</v>
      </c>
      <c r="C593">
        <f>SAFADModel_final_000021[[#This Row],[Whole Building:Facility Total Electric Demand Power '[W'](Hourly) ]]/1000</f>
        <v>275.31926072841878</v>
      </c>
    </row>
    <row r="594" spans="1:3" x14ac:dyDescent="0.25">
      <c r="A594" s="9" t="s">
        <v>449</v>
      </c>
      <c r="B594" s="12">
        <v>253293.40388318294</v>
      </c>
      <c r="C594">
        <f>SAFADModel_final_000021[[#This Row],[Whole Building:Facility Total Electric Demand Power '[W'](Hourly) ]]/1000</f>
        <v>253.29340388318295</v>
      </c>
    </row>
    <row r="595" spans="1:3" x14ac:dyDescent="0.25">
      <c r="A595" s="9" t="s">
        <v>450</v>
      </c>
      <c r="B595" s="12">
        <v>132110.71303941941</v>
      </c>
      <c r="C595">
        <f>SAFADModel_final_000021[[#This Row],[Whole Building:Facility Total Electric Demand Power '[W'](Hourly) ]]/1000</f>
        <v>132.11071303941941</v>
      </c>
    </row>
    <row r="596" spans="1:3" x14ac:dyDescent="0.25">
      <c r="A596" s="9" t="s">
        <v>451</v>
      </c>
      <c r="B596" s="12">
        <v>92867.724463143677</v>
      </c>
      <c r="C596">
        <f>SAFADModel_final_000021[[#This Row],[Whole Building:Facility Total Electric Demand Power '[W'](Hourly) ]]/1000</f>
        <v>92.867724463143674</v>
      </c>
    </row>
    <row r="597" spans="1:3" x14ac:dyDescent="0.25">
      <c r="A597" s="9" t="s">
        <v>452</v>
      </c>
      <c r="B597" s="12">
        <v>65455.468941993604</v>
      </c>
      <c r="C597">
        <f>SAFADModel_final_000021[[#This Row],[Whole Building:Facility Total Electric Demand Power '[W'](Hourly) ]]/1000</f>
        <v>65.455468941993601</v>
      </c>
    </row>
    <row r="598" spans="1:3" x14ac:dyDescent="0.25">
      <c r="A598" s="9" t="s">
        <v>453</v>
      </c>
      <c r="B598" s="12">
        <v>12992.944002303395</v>
      </c>
      <c r="C598">
        <f>SAFADModel_final_000021[[#This Row],[Whole Building:Facility Total Electric Demand Power '[W'](Hourly) ]]/1000</f>
        <v>12.992944002303394</v>
      </c>
    </row>
    <row r="599" spans="1:3" x14ac:dyDescent="0.25">
      <c r="A599" s="9" t="s">
        <v>454</v>
      </c>
      <c r="B599" s="12">
        <v>12959.286882443002</v>
      </c>
      <c r="C599">
        <f>SAFADModel_final_000021[[#This Row],[Whole Building:Facility Total Electric Demand Power '[W'](Hourly) ]]/1000</f>
        <v>12.959286882443003</v>
      </c>
    </row>
    <row r="600" spans="1:3" x14ac:dyDescent="0.25">
      <c r="A600" s="9" t="s">
        <v>455</v>
      </c>
      <c r="B600" s="12">
        <v>12933.154692603835</v>
      </c>
      <c r="C600">
        <f>SAFADModel_final_000021[[#This Row],[Whole Building:Facility Total Electric Demand Power '[W'](Hourly) ]]/1000</f>
        <v>12.933154692603836</v>
      </c>
    </row>
    <row r="601" spans="1:3" x14ac:dyDescent="0.25">
      <c r="A601" s="9" t="s">
        <v>456</v>
      </c>
      <c r="B601" s="12">
        <v>12903.46235178278</v>
      </c>
      <c r="C601">
        <f>SAFADModel_final_000021[[#This Row],[Whole Building:Facility Total Electric Demand Power '[W'](Hourly) ]]/1000</f>
        <v>12.90346235178278</v>
      </c>
    </row>
    <row r="602" spans="1:3" x14ac:dyDescent="0.25">
      <c r="A602" s="9" t="s">
        <v>457</v>
      </c>
      <c r="B602" s="12">
        <v>12876.512116259546</v>
      </c>
      <c r="C602">
        <f>SAFADModel_final_000021[[#This Row],[Whole Building:Facility Total Electric Demand Power '[W'](Hourly) ]]/1000</f>
        <v>12.876512116259546</v>
      </c>
    </row>
    <row r="603" spans="1:3" x14ac:dyDescent="0.25">
      <c r="A603" s="9" t="s">
        <v>458</v>
      </c>
      <c r="B603" s="12">
        <v>12840.857667140996</v>
      </c>
      <c r="C603">
        <f>SAFADModel_final_000021[[#This Row],[Whole Building:Facility Total Electric Demand Power '[W'](Hourly) ]]/1000</f>
        <v>12.840857667140996</v>
      </c>
    </row>
    <row r="604" spans="1:3" x14ac:dyDescent="0.25">
      <c r="A604" s="9" t="s">
        <v>459</v>
      </c>
      <c r="B604" s="12">
        <v>12781.405010315619</v>
      </c>
      <c r="C604">
        <f>SAFADModel_final_000021[[#This Row],[Whole Building:Facility Total Electric Demand Power '[W'](Hourly) ]]/1000</f>
        <v>12.781405010315618</v>
      </c>
    </row>
    <row r="605" spans="1:3" x14ac:dyDescent="0.25">
      <c r="A605" s="9" t="s">
        <v>460</v>
      </c>
      <c r="B605" s="12">
        <v>12710.147250163949</v>
      </c>
      <c r="C605">
        <f>SAFADModel_final_000021[[#This Row],[Whole Building:Facility Total Electric Demand Power '[W'](Hourly) ]]/1000</f>
        <v>12.710147250163949</v>
      </c>
    </row>
    <row r="606" spans="1:3" x14ac:dyDescent="0.25">
      <c r="A606" s="9" t="s">
        <v>461</v>
      </c>
      <c r="B606" s="12">
        <v>12652.530298984808</v>
      </c>
      <c r="C606">
        <f>SAFADModel_final_000021[[#This Row],[Whole Building:Facility Total Electric Demand Power '[W'](Hourly) ]]/1000</f>
        <v>12.652530298984807</v>
      </c>
    </row>
    <row r="607" spans="1:3" x14ac:dyDescent="0.25">
      <c r="A607" s="9" t="s">
        <v>462</v>
      </c>
      <c r="B607" s="12">
        <v>12645.226133651537</v>
      </c>
      <c r="C607">
        <f>SAFADModel_final_000021[[#This Row],[Whole Building:Facility Total Electric Demand Power '[W'](Hourly) ]]/1000</f>
        <v>12.645226133651537</v>
      </c>
    </row>
    <row r="608" spans="1:3" x14ac:dyDescent="0.25">
      <c r="A608" s="9" t="s">
        <v>463</v>
      </c>
      <c r="B608" s="12">
        <v>12733.215756057527</v>
      </c>
      <c r="C608">
        <f>SAFADModel_final_000021[[#This Row],[Whole Building:Facility Total Electric Demand Power '[W'](Hourly) ]]/1000</f>
        <v>12.733215756057527</v>
      </c>
    </row>
    <row r="609" spans="1:3" x14ac:dyDescent="0.25">
      <c r="A609" s="9" t="s">
        <v>464</v>
      </c>
      <c r="B609" s="12">
        <v>45363.171808671403</v>
      </c>
      <c r="C609">
        <f>SAFADModel_final_000021[[#This Row],[Whole Building:Facility Total Electric Demand Power '[W'](Hourly) ]]/1000</f>
        <v>45.363171808671403</v>
      </c>
    </row>
    <row r="610" spans="1:3" x14ac:dyDescent="0.25">
      <c r="A610" s="9" t="s">
        <v>465</v>
      </c>
      <c r="B610" s="12">
        <v>122536.31832774945</v>
      </c>
      <c r="C610">
        <f>SAFADModel_final_000021[[#This Row],[Whole Building:Facility Total Electric Demand Power '[W'](Hourly) ]]/1000</f>
        <v>122.53631832774946</v>
      </c>
    </row>
    <row r="611" spans="1:3" x14ac:dyDescent="0.25">
      <c r="A611" s="9" t="s">
        <v>466</v>
      </c>
      <c r="B611" s="12">
        <v>229091.49700084119</v>
      </c>
      <c r="C611">
        <f>SAFADModel_final_000021[[#This Row],[Whole Building:Facility Total Electric Demand Power '[W'](Hourly) ]]/1000</f>
        <v>229.0914970008412</v>
      </c>
    </row>
    <row r="612" spans="1:3" x14ac:dyDescent="0.25">
      <c r="A612" s="9" t="s">
        <v>467</v>
      </c>
      <c r="B612" s="12">
        <v>223410.69200090415</v>
      </c>
      <c r="C612">
        <f>SAFADModel_final_000021[[#This Row],[Whole Building:Facility Total Electric Demand Power '[W'](Hourly) ]]/1000</f>
        <v>223.41069200090416</v>
      </c>
    </row>
    <row r="613" spans="1:3" x14ac:dyDescent="0.25">
      <c r="A613" s="9" t="s">
        <v>468</v>
      </c>
      <c r="B613" s="12">
        <v>229638.42504879789</v>
      </c>
      <c r="C613">
        <f>SAFADModel_final_000021[[#This Row],[Whole Building:Facility Total Electric Demand Power '[W'](Hourly) ]]/1000</f>
        <v>229.6384250487979</v>
      </c>
    </row>
    <row r="614" spans="1:3" x14ac:dyDescent="0.25">
      <c r="A614" s="9" t="s">
        <v>469</v>
      </c>
      <c r="B614" s="12">
        <v>250526.72345769146</v>
      </c>
      <c r="C614">
        <f>SAFADModel_final_000021[[#This Row],[Whole Building:Facility Total Electric Demand Power '[W'](Hourly) ]]/1000</f>
        <v>250.52672345769147</v>
      </c>
    </row>
    <row r="615" spans="1:3" x14ac:dyDescent="0.25">
      <c r="A615" s="9" t="s">
        <v>470</v>
      </c>
      <c r="B615" s="12">
        <v>258570.09537659664</v>
      </c>
      <c r="C615">
        <f>SAFADModel_final_000021[[#This Row],[Whole Building:Facility Total Electric Demand Power '[W'](Hourly) ]]/1000</f>
        <v>258.57009537659667</v>
      </c>
    </row>
    <row r="616" spans="1:3" x14ac:dyDescent="0.25">
      <c r="A616" s="9" t="s">
        <v>471</v>
      </c>
      <c r="B616" s="12">
        <v>217770.87555641087</v>
      </c>
      <c r="C616">
        <f>SAFADModel_final_000021[[#This Row],[Whole Building:Facility Total Electric Demand Power '[W'](Hourly) ]]/1000</f>
        <v>217.77087555641089</v>
      </c>
    </row>
    <row r="617" spans="1:3" x14ac:dyDescent="0.25">
      <c r="A617" s="9" t="s">
        <v>472</v>
      </c>
      <c r="B617" s="12">
        <v>188938.09126124028</v>
      </c>
      <c r="C617">
        <f>SAFADModel_final_000021[[#This Row],[Whole Building:Facility Total Electric Demand Power '[W'](Hourly) ]]/1000</f>
        <v>188.93809126124029</v>
      </c>
    </row>
    <row r="618" spans="1:3" x14ac:dyDescent="0.25">
      <c r="A618" s="9" t="s">
        <v>473</v>
      </c>
      <c r="B618" s="12">
        <v>178266.2000578797</v>
      </c>
      <c r="C618">
        <f>SAFADModel_final_000021[[#This Row],[Whole Building:Facility Total Electric Demand Power '[W'](Hourly) ]]/1000</f>
        <v>178.2662000578797</v>
      </c>
    </row>
    <row r="619" spans="1:3" x14ac:dyDescent="0.25">
      <c r="A619" s="9" t="s">
        <v>474</v>
      </c>
      <c r="B619" s="12">
        <v>83902.56395475076</v>
      </c>
      <c r="C619">
        <f>SAFADModel_final_000021[[#This Row],[Whole Building:Facility Total Electric Demand Power '[W'](Hourly) ]]/1000</f>
        <v>83.902563954750761</v>
      </c>
    </row>
    <row r="620" spans="1:3" x14ac:dyDescent="0.25">
      <c r="A620" s="9" t="s">
        <v>475</v>
      </c>
      <c r="B620" s="12">
        <v>42493.099203639344</v>
      </c>
      <c r="C620">
        <f>SAFADModel_final_000021[[#This Row],[Whole Building:Facility Total Electric Demand Power '[W'](Hourly) ]]/1000</f>
        <v>42.493099203639346</v>
      </c>
    </row>
    <row r="621" spans="1:3" x14ac:dyDescent="0.25">
      <c r="A621" s="9" t="s">
        <v>476</v>
      </c>
      <c r="B621" s="12">
        <v>25964.244372165147</v>
      </c>
      <c r="C621">
        <f>SAFADModel_final_000021[[#This Row],[Whole Building:Facility Total Electric Demand Power '[W'](Hourly) ]]/1000</f>
        <v>25.964244372165147</v>
      </c>
    </row>
    <row r="622" spans="1:3" x14ac:dyDescent="0.25">
      <c r="A622" s="9" t="s">
        <v>477</v>
      </c>
      <c r="B622" s="12">
        <v>19373.041775929145</v>
      </c>
      <c r="C622">
        <f>SAFADModel_final_000021[[#This Row],[Whole Building:Facility Total Electric Demand Power '[W'](Hourly) ]]/1000</f>
        <v>19.373041775929146</v>
      </c>
    </row>
    <row r="623" spans="1:3" x14ac:dyDescent="0.25">
      <c r="A623" s="9" t="s">
        <v>478</v>
      </c>
      <c r="B623" s="12">
        <v>12894.933483357478</v>
      </c>
      <c r="C623">
        <f>SAFADModel_final_000021[[#This Row],[Whole Building:Facility Total Electric Demand Power '[W'](Hourly) ]]/1000</f>
        <v>12.894933483357478</v>
      </c>
    </row>
    <row r="624" spans="1:3" x14ac:dyDescent="0.25">
      <c r="A624" s="9" t="s">
        <v>479</v>
      </c>
      <c r="B624" s="12">
        <v>12960.497512586</v>
      </c>
      <c r="C624">
        <f>SAFADModel_final_000021[[#This Row],[Whole Building:Facility Total Electric Demand Power '[W'](Hourly) ]]/1000</f>
        <v>12.960497512586</v>
      </c>
    </row>
    <row r="625" spans="1:3" x14ac:dyDescent="0.25">
      <c r="A625" s="9" t="s">
        <v>480</v>
      </c>
      <c r="B625" s="12">
        <v>12997.825988814961</v>
      </c>
      <c r="C625">
        <f>SAFADModel_final_000021[[#This Row],[Whole Building:Facility Total Electric Demand Power '[W'](Hourly) ]]/1000</f>
        <v>12.997825988814961</v>
      </c>
    </row>
    <row r="626" spans="1:3" x14ac:dyDescent="0.25">
      <c r="A626" s="9" t="s">
        <v>677</v>
      </c>
      <c r="B626" s="12">
        <v>12967.823163890644</v>
      </c>
      <c r="C626">
        <f>SAFADModel_final_000021[[#This Row],[Whole Building:Facility Total Electric Demand Power '[W'](Hourly) ]]/1000</f>
        <v>12.967823163890644</v>
      </c>
    </row>
    <row r="627" spans="1:3" x14ac:dyDescent="0.25">
      <c r="A627" s="9" t="s">
        <v>678</v>
      </c>
      <c r="B627" s="12">
        <v>12917.221510216943</v>
      </c>
      <c r="C627">
        <f>SAFADModel_final_000021[[#This Row],[Whole Building:Facility Total Electric Demand Power '[W'](Hourly) ]]/1000</f>
        <v>12.917221510216944</v>
      </c>
    </row>
    <row r="628" spans="1:3" x14ac:dyDescent="0.25">
      <c r="A628" s="9" t="s">
        <v>679</v>
      </c>
      <c r="B628" s="12">
        <v>12855.977140693532</v>
      </c>
      <c r="C628">
        <f>SAFADModel_final_000021[[#This Row],[Whole Building:Facility Total Electric Demand Power '[W'](Hourly) ]]/1000</f>
        <v>12.855977140693533</v>
      </c>
    </row>
    <row r="629" spans="1:3" x14ac:dyDescent="0.25">
      <c r="A629" s="9" t="s">
        <v>680</v>
      </c>
      <c r="B629" s="12">
        <v>12765.709192033066</v>
      </c>
      <c r="C629">
        <f>SAFADModel_final_000021[[#This Row],[Whole Building:Facility Total Electric Demand Power '[W'](Hourly) ]]/1000</f>
        <v>12.765709192033066</v>
      </c>
    </row>
    <row r="630" spans="1:3" x14ac:dyDescent="0.25">
      <c r="A630" s="9" t="s">
        <v>681</v>
      </c>
      <c r="B630" s="12">
        <v>12662.14676035702</v>
      </c>
      <c r="C630">
        <f>SAFADModel_final_000021[[#This Row],[Whole Building:Facility Total Electric Demand Power '[W'](Hourly) ]]/1000</f>
        <v>12.66214676035702</v>
      </c>
    </row>
    <row r="631" spans="1:3" x14ac:dyDescent="0.25">
      <c r="A631" s="9" t="s">
        <v>682</v>
      </c>
      <c r="B631" s="12">
        <v>12601.356970943518</v>
      </c>
      <c r="C631">
        <f>SAFADModel_final_000021[[#This Row],[Whole Building:Facility Total Electric Demand Power '[W'](Hourly) ]]/1000</f>
        <v>12.601356970943518</v>
      </c>
    </row>
    <row r="632" spans="1:3" x14ac:dyDescent="0.25">
      <c r="A632" s="9" t="s">
        <v>683</v>
      </c>
      <c r="B632" s="12">
        <v>12657.732062024608</v>
      </c>
      <c r="C632">
        <f>SAFADModel_final_000021[[#This Row],[Whole Building:Facility Total Electric Demand Power '[W'](Hourly) ]]/1000</f>
        <v>12.657732062024609</v>
      </c>
    </row>
    <row r="633" spans="1:3" x14ac:dyDescent="0.25">
      <c r="A633" s="9" t="s">
        <v>684</v>
      </c>
      <c r="B633" s="12">
        <v>12781.320944353289</v>
      </c>
      <c r="C633">
        <f>SAFADModel_final_000021[[#This Row],[Whole Building:Facility Total Electric Demand Power '[W'](Hourly) ]]/1000</f>
        <v>12.781320944353288</v>
      </c>
    </row>
    <row r="634" spans="1:3" x14ac:dyDescent="0.25">
      <c r="A634" s="9" t="s">
        <v>685</v>
      </c>
      <c r="B634" s="12">
        <v>60441.27802433457</v>
      </c>
      <c r="C634">
        <f>SAFADModel_final_000021[[#This Row],[Whole Building:Facility Total Electric Demand Power '[W'](Hourly) ]]/1000</f>
        <v>60.441278024334572</v>
      </c>
    </row>
    <row r="635" spans="1:3" x14ac:dyDescent="0.25">
      <c r="A635" s="9" t="s">
        <v>686</v>
      </c>
      <c r="B635" s="12">
        <v>91596.090017918512</v>
      </c>
      <c r="C635">
        <f>SAFADModel_final_000021[[#This Row],[Whole Building:Facility Total Electric Demand Power '[W'](Hourly) ]]/1000</f>
        <v>91.596090017918513</v>
      </c>
    </row>
    <row r="636" spans="1:3" x14ac:dyDescent="0.25">
      <c r="A636" s="9" t="s">
        <v>687</v>
      </c>
      <c r="B636" s="12">
        <v>111728.79674324015</v>
      </c>
      <c r="C636">
        <f>SAFADModel_final_000021[[#This Row],[Whole Building:Facility Total Electric Demand Power '[W'](Hourly) ]]/1000</f>
        <v>111.72879674324015</v>
      </c>
    </row>
    <row r="637" spans="1:3" x14ac:dyDescent="0.25">
      <c r="A637" s="9" t="s">
        <v>688</v>
      </c>
      <c r="B637" s="12">
        <v>109810.93802358418</v>
      </c>
      <c r="C637">
        <f>SAFADModel_final_000021[[#This Row],[Whole Building:Facility Total Electric Demand Power '[W'](Hourly) ]]/1000</f>
        <v>109.81093802358419</v>
      </c>
    </row>
    <row r="638" spans="1:3" x14ac:dyDescent="0.25">
      <c r="A638" s="9" t="s">
        <v>689</v>
      </c>
      <c r="B638" s="12">
        <v>101528.0872158038</v>
      </c>
      <c r="C638">
        <f>SAFADModel_final_000021[[#This Row],[Whole Building:Facility Total Electric Demand Power '[W'](Hourly) ]]/1000</f>
        <v>101.52808721580379</v>
      </c>
    </row>
    <row r="639" spans="1:3" x14ac:dyDescent="0.25">
      <c r="A639" s="9" t="s">
        <v>690</v>
      </c>
      <c r="B639" s="12">
        <v>90169.426273448087</v>
      </c>
      <c r="C639">
        <f>SAFADModel_final_000021[[#This Row],[Whole Building:Facility Total Electric Demand Power '[W'](Hourly) ]]/1000</f>
        <v>90.169426273448082</v>
      </c>
    </row>
    <row r="640" spans="1:3" x14ac:dyDescent="0.25">
      <c r="A640" s="9" t="s">
        <v>691</v>
      </c>
      <c r="B640" s="12">
        <v>87528.391013027212</v>
      </c>
      <c r="C640">
        <f>SAFADModel_final_000021[[#This Row],[Whole Building:Facility Total Electric Demand Power '[W'](Hourly) ]]/1000</f>
        <v>87.528391013027218</v>
      </c>
    </row>
    <row r="641" spans="1:3" x14ac:dyDescent="0.25">
      <c r="A641" s="9" t="s">
        <v>692</v>
      </c>
      <c r="B641" s="12">
        <v>77586.033673780315</v>
      </c>
      <c r="C641">
        <f>SAFADModel_final_000021[[#This Row],[Whole Building:Facility Total Electric Demand Power '[W'](Hourly) ]]/1000</f>
        <v>77.586033673780321</v>
      </c>
    </row>
    <row r="642" spans="1:3" x14ac:dyDescent="0.25">
      <c r="A642" s="9" t="s">
        <v>693</v>
      </c>
      <c r="B642" s="12">
        <v>64555.200095255226</v>
      </c>
      <c r="C642">
        <f>SAFADModel_final_000021[[#This Row],[Whole Building:Facility Total Electric Demand Power '[W'](Hourly) ]]/1000</f>
        <v>64.555200095255231</v>
      </c>
    </row>
    <row r="643" spans="1:3" x14ac:dyDescent="0.25">
      <c r="A643" s="9" t="s">
        <v>694</v>
      </c>
      <c r="B643" s="12">
        <v>57140.236723748785</v>
      </c>
      <c r="C643">
        <f>SAFADModel_final_000021[[#This Row],[Whole Building:Facility Total Electric Demand Power '[W'](Hourly) ]]/1000</f>
        <v>57.140236723748785</v>
      </c>
    </row>
    <row r="644" spans="1:3" x14ac:dyDescent="0.25">
      <c r="A644" s="9" t="s">
        <v>695</v>
      </c>
      <c r="B644" s="12">
        <v>46468.811903523201</v>
      </c>
      <c r="C644">
        <f>SAFADModel_final_000021[[#This Row],[Whole Building:Facility Total Electric Demand Power '[W'](Hourly) ]]/1000</f>
        <v>46.468811903523203</v>
      </c>
    </row>
    <row r="645" spans="1:3" x14ac:dyDescent="0.25">
      <c r="A645" s="9" t="s">
        <v>696</v>
      </c>
      <c r="B645" s="12">
        <v>19961.863752751713</v>
      </c>
      <c r="C645">
        <f>SAFADModel_final_000021[[#This Row],[Whole Building:Facility Total Electric Demand Power '[W'](Hourly) ]]/1000</f>
        <v>19.961863752751714</v>
      </c>
    </row>
    <row r="646" spans="1:3" x14ac:dyDescent="0.25">
      <c r="A646" s="9" t="s">
        <v>697</v>
      </c>
      <c r="B646" s="12">
        <v>19850.823250497811</v>
      </c>
      <c r="C646">
        <f>SAFADModel_final_000021[[#This Row],[Whole Building:Facility Total Electric Demand Power '[W'](Hourly) ]]/1000</f>
        <v>19.850823250497811</v>
      </c>
    </row>
    <row r="647" spans="1:3" x14ac:dyDescent="0.25">
      <c r="A647" s="9" t="s">
        <v>698</v>
      </c>
      <c r="B647" s="12">
        <v>13380.963852556937</v>
      </c>
      <c r="C647">
        <f>SAFADModel_final_000021[[#This Row],[Whole Building:Facility Total Electric Demand Power '[W'](Hourly) ]]/1000</f>
        <v>13.380963852556937</v>
      </c>
    </row>
    <row r="648" spans="1:3" x14ac:dyDescent="0.25">
      <c r="A648" s="9" t="s">
        <v>699</v>
      </c>
      <c r="B648" s="12">
        <v>13187.338420233247</v>
      </c>
      <c r="C648">
        <f>SAFADModel_final_000021[[#This Row],[Whole Building:Facility Total Electric Demand Power '[W'](Hourly) ]]/1000</f>
        <v>13.187338420233248</v>
      </c>
    </row>
    <row r="649" spans="1:3" x14ac:dyDescent="0.25">
      <c r="A649" s="9" t="s">
        <v>700</v>
      </c>
      <c r="B649" s="12">
        <v>13109.424730081917</v>
      </c>
      <c r="C649">
        <f>SAFADModel_final_000021[[#This Row],[Whole Building:Facility Total Electric Demand Power '[W'](Hourly) ]]/1000</f>
        <v>13.109424730081917</v>
      </c>
    </row>
    <row r="650" spans="1:3" x14ac:dyDescent="0.25">
      <c r="A650" s="9" t="s">
        <v>701</v>
      </c>
      <c r="B650" s="12">
        <v>13053.118640286686</v>
      </c>
      <c r="C650">
        <f>SAFADModel_final_000021[[#This Row],[Whole Building:Facility Total Electric Demand Power '[W'](Hourly) ]]/1000</f>
        <v>13.053118640286685</v>
      </c>
    </row>
    <row r="651" spans="1:3" x14ac:dyDescent="0.25">
      <c r="A651" s="9" t="s">
        <v>702</v>
      </c>
      <c r="B651" s="12">
        <v>13003.29792091906</v>
      </c>
      <c r="C651">
        <f>SAFADModel_final_000021[[#This Row],[Whole Building:Facility Total Electric Demand Power '[W'](Hourly) ]]/1000</f>
        <v>13.00329792091906</v>
      </c>
    </row>
    <row r="652" spans="1:3" x14ac:dyDescent="0.25">
      <c r="A652" s="9" t="s">
        <v>703</v>
      </c>
      <c r="B652" s="12">
        <v>12972.34870141083</v>
      </c>
      <c r="C652">
        <f>SAFADModel_final_000021[[#This Row],[Whole Building:Facility Total Electric Demand Power '[W'](Hourly) ]]/1000</f>
        <v>12.97234870141083</v>
      </c>
    </row>
    <row r="653" spans="1:3" x14ac:dyDescent="0.25">
      <c r="A653" s="9" t="s">
        <v>704</v>
      </c>
      <c r="B653" s="12">
        <v>12936.506915927253</v>
      </c>
      <c r="C653">
        <f>SAFADModel_final_000021[[#This Row],[Whole Building:Facility Total Electric Demand Power '[W'](Hourly) ]]/1000</f>
        <v>12.936506915927254</v>
      </c>
    </row>
    <row r="654" spans="1:3" x14ac:dyDescent="0.25">
      <c r="A654" s="9" t="s">
        <v>705</v>
      </c>
      <c r="B654" s="12">
        <v>12889.597505477612</v>
      </c>
      <c r="C654">
        <f>SAFADModel_final_000021[[#This Row],[Whole Building:Facility Total Electric Demand Power '[W'](Hourly) ]]/1000</f>
        <v>12.889597505477612</v>
      </c>
    </row>
    <row r="655" spans="1:3" x14ac:dyDescent="0.25">
      <c r="A655" s="9" t="s">
        <v>706</v>
      </c>
      <c r="B655" s="12">
        <v>12902.659750162769</v>
      </c>
      <c r="C655">
        <f>SAFADModel_final_000021[[#This Row],[Whole Building:Facility Total Electric Demand Power '[W'](Hourly) ]]/1000</f>
        <v>12.902659750162769</v>
      </c>
    </row>
    <row r="656" spans="1:3" x14ac:dyDescent="0.25">
      <c r="A656" s="9" t="s">
        <v>707</v>
      </c>
      <c r="B656" s="12">
        <v>13012.102627951166</v>
      </c>
      <c r="C656">
        <f>SAFADModel_final_000021[[#This Row],[Whole Building:Facility Total Electric Demand Power '[W'](Hourly) ]]/1000</f>
        <v>13.012102627951165</v>
      </c>
    </row>
    <row r="657" spans="1:3" x14ac:dyDescent="0.25">
      <c r="A657" s="9" t="s">
        <v>708</v>
      </c>
      <c r="B657" s="12">
        <v>13133.616746137288</v>
      </c>
      <c r="C657">
        <f>SAFADModel_final_000021[[#This Row],[Whole Building:Facility Total Electric Demand Power '[W'](Hourly) ]]/1000</f>
        <v>13.133616746137289</v>
      </c>
    </row>
    <row r="658" spans="1:3" x14ac:dyDescent="0.25">
      <c r="A658" s="9" t="s">
        <v>709</v>
      </c>
      <c r="B658" s="12">
        <v>13233.506335967728</v>
      </c>
      <c r="C658">
        <f>SAFADModel_final_000021[[#This Row],[Whole Building:Facility Total Electric Demand Power '[W'](Hourly) ]]/1000</f>
        <v>13.233506335967729</v>
      </c>
    </row>
    <row r="659" spans="1:3" x14ac:dyDescent="0.25">
      <c r="A659" s="9" t="s">
        <v>710</v>
      </c>
      <c r="B659" s="12">
        <v>13305.95056712949</v>
      </c>
      <c r="C659">
        <f>SAFADModel_final_000021[[#This Row],[Whole Building:Facility Total Electric Demand Power '[W'](Hourly) ]]/1000</f>
        <v>13.305950567129489</v>
      </c>
    </row>
    <row r="660" spans="1:3" x14ac:dyDescent="0.25">
      <c r="A660" s="9" t="s">
        <v>711</v>
      </c>
      <c r="B660" s="12">
        <v>13355.14771254982</v>
      </c>
      <c r="C660">
        <f>SAFADModel_final_000021[[#This Row],[Whole Building:Facility Total Electric Demand Power '[W'](Hourly) ]]/1000</f>
        <v>13.355147712549821</v>
      </c>
    </row>
    <row r="661" spans="1:3" x14ac:dyDescent="0.25">
      <c r="A661" s="9" t="s">
        <v>712</v>
      </c>
      <c r="B661" s="12">
        <v>13386.146062811997</v>
      </c>
      <c r="C661">
        <f>SAFADModel_final_000021[[#This Row],[Whole Building:Facility Total Electric Demand Power '[W'](Hourly) ]]/1000</f>
        <v>13.386146062811997</v>
      </c>
    </row>
    <row r="662" spans="1:3" x14ac:dyDescent="0.25">
      <c r="A662" s="9" t="s">
        <v>713</v>
      </c>
      <c r="B662" s="12">
        <v>13387.710074900004</v>
      </c>
      <c r="C662">
        <f>SAFADModel_final_000021[[#This Row],[Whole Building:Facility Total Electric Demand Power '[W'](Hourly) ]]/1000</f>
        <v>13.387710074900003</v>
      </c>
    </row>
    <row r="663" spans="1:3" x14ac:dyDescent="0.25">
      <c r="A663" s="9" t="s">
        <v>714</v>
      </c>
      <c r="B663" s="12">
        <v>13373.510546956479</v>
      </c>
      <c r="C663">
        <f>SAFADModel_final_000021[[#This Row],[Whole Building:Facility Total Electric Demand Power '[W'](Hourly) ]]/1000</f>
        <v>13.373510546956478</v>
      </c>
    </row>
    <row r="664" spans="1:3" x14ac:dyDescent="0.25">
      <c r="A664" s="9" t="s">
        <v>715</v>
      </c>
      <c r="B664" s="12">
        <v>13325.53112812857</v>
      </c>
      <c r="C664">
        <f>SAFADModel_final_000021[[#This Row],[Whole Building:Facility Total Electric Demand Power '[W'](Hourly) ]]/1000</f>
        <v>13.325531128128571</v>
      </c>
    </row>
    <row r="665" spans="1:3" x14ac:dyDescent="0.25">
      <c r="A665" s="9" t="s">
        <v>716</v>
      </c>
      <c r="B665" s="12">
        <v>13272.829154973888</v>
      </c>
      <c r="C665">
        <f>SAFADModel_final_000021[[#This Row],[Whole Building:Facility Total Electric Demand Power '[W'](Hourly) ]]/1000</f>
        <v>13.272829154973888</v>
      </c>
    </row>
    <row r="666" spans="1:3" x14ac:dyDescent="0.25">
      <c r="A666" s="9" t="s">
        <v>717</v>
      </c>
      <c r="B666" s="12">
        <v>13221.534447878032</v>
      </c>
      <c r="C666">
        <f>SAFADModel_final_000021[[#This Row],[Whole Building:Facility Total Electric Demand Power '[W'](Hourly) ]]/1000</f>
        <v>13.221534447878032</v>
      </c>
    </row>
    <row r="667" spans="1:3" x14ac:dyDescent="0.25">
      <c r="A667" s="9" t="s">
        <v>718</v>
      </c>
      <c r="B667" s="12">
        <v>13171.571412986546</v>
      </c>
      <c r="C667">
        <f>SAFADModel_final_000021[[#This Row],[Whole Building:Facility Total Electric Demand Power '[W'](Hourly) ]]/1000</f>
        <v>13.171571412986546</v>
      </c>
    </row>
    <row r="668" spans="1:3" x14ac:dyDescent="0.25">
      <c r="A668" s="9" t="s">
        <v>719</v>
      </c>
      <c r="B668" s="12">
        <v>13115.925894478161</v>
      </c>
      <c r="C668">
        <f>SAFADModel_final_000021[[#This Row],[Whole Building:Facility Total Electric Demand Power '[W'](Hourly) ]]/1000</f>
        <v>13.115925894478162</v>
      </c>
    </row>
    <row r="669" spans="1:3" x14ac:dyDescent="0.25">
      <c r="A669" s="9" t="s">
        <v>720</v>
      </c>
      <c r="B669" s="12">
        <v>13035.039639572156</v>
      </c>
      <c r="C669">
        <f>SAFADModel_final_000021[[#This Row],[Whole Building:Facility Total Electric Demand Power '[W'](Hourly) ]]/1000</f>
        <v>13.035039639572156</v>
      </c>
    </row>
    <row r="670" spans="1:3" x14ac:dyDescent="0.25">
      <c r="A670" s="9" t="s">
        <v>721</v>
      </c>
      <c r="B670" s="12">
        <v>12976.82855695722</v>
      </c>
      <c r="C670">
        <f>SAFADModel_final_000021[[#This Row],[Whole Building:Facility Total Electric Demand Power '[W'](Hourly) ]]/1000</f>
        <v>12.976828556957219</v>
      </c>
    </row>
    <row r="671" spans="1:3" x14ac:dyDescent="0.25">
      <c r="A671" s="9" t="s">
        <v>722</v>
      </c>
      <c r="B671" s="12">
        <v>12927.665214962422</v>
      </c>
      <c r="C671">
        <f>SAFADModel_final_000021[[#This Row],[Whole Building:Facility Total Electric Demand Power '[W'](Hourly) ]]/1000</f>
        <v>12.927665214962422</v>
      </c>
    </row>
    <row r="672" spans="1:3" x14ac:dyDescent="0.25">
      <c r="A672" s="9" t="s">
        <v>723</v>
      </c>
      <c r="B672" s="12">
        <v>12877.001128493052</v>
      </c>
      <c r="C672">
        <f>SAFADModel_final_000021[[#This Row],[Whole Building:Facility Total Electric Demand Power '[W'](Hourly) ]]/1000</f>
        <v>12.877001128493051</v>
      </c>
    </row>
    <row r="673" spans="1:3" x14ac:dyDescent="0.25">
      <c r="A673" s="9" t="s">
        <v>724</v>
      </c>
      <c r="B673" s="12">
        <v>12818.286380324293</v>
      </c>
      <c r="C673">
        <f>SAFADModel_final_000021[[#This Row],[Whole Building:Facility Total Electric Demand Power '[W'](Hourly) ]]/1000</f>
        <v>12.818286380324293</v>
      </c>
    </row>
    <row r="674" spans="1:3" x14ac:dyDescent="0.25">
      <c r="A674" s="9" t="s">
        <v>481</v>
      </c>
      <c r="B674" s="12">
        <v>12743.019058738495</v>
      </c>
      <c r="C674">
        <f>SAFADModel_final_000021[[#This Row],[Whole Building:Facility Total Electric Demand Power '[W'](Hourly) ]]/1000</f>
        <v>12.743019058738495</v>
      </c>
    </row>
    <row r="675" spans="1:3" x14ac:dyDescent="0.25">
      <c r="A675" s="9" t="s">
        <v>482</v>
      </c>
      <c r="B675" s="12">
        <v>12672.937151277723</v>
      </c>
      <c r="C675">
        <f>SAFADModel_final_000021[[#This Row],[Whole Building:Facility Total Electric Demand Power '[W'](Hourly) ]]/1000</f>
        <v>12.672937151277724</v>
      </c>
    </row>
    <row r="676" spans="1:3" x14ac:dyDescent="0.25">
      <c r="A676" s="9" t="s">
        <v>483</v>
      </c>
      <c r="B676" s="12">
        <v>12612.874514535868</v>
      </c>
      <c r="C676">
        <f>SAFADModel_final_000021[[#This Row],[Whole Building:Facility Total Electric Demand Power '[W'](Hourly) ]]/1000</f>
        <v>12.612874514535868</v>
      </c>
    </row>
    <row r="677" spans="1:3" x14ac:dyDescent="0.25">
      <c r="A677" s="9" t="s">
        <v>484</v>
      </c>
      <c r="B677" s="12">
        <v>12536.240972590997</v>
      </c>
      <c r="C677">
        <f>SAFADModel_final_000021[[#This Row],[Whole Building:Facility Total Electric Demand Power '[W'](Hourly) ]]/1000</f>
        <v>12.536240972590997</v>
      </c>
    </row>
    <row r="678" spans="1:3" x14ac:dyDescent="0.25">
      <c r="A678" s="9" t="s">
        <v>485</v>
      </c>
      <c r="B678" s="12">
        <v>12445.287594005722</v>
      </c>
      <c r="C678">
        <f>SAFADModel_final_000021[[#This Row],[Whole Building:Facility Total Electric Demand Power '[W'](Hourly) ]]/1000</f>
        <v>12.445287594005721</v>
      </c>
    </row>
    <row r="679" spans="1:3" x14ac:dyDescent="0.25">
      <c r="A679" s="9" t="s">
        <v>486</v>
      </c>
      <c r="B679" s="12">
        <v>12472.722575668216</v>
      </c>
      <c r="C679">
        <f>SAFADModel_final_000021[[#This Row],[Whole Building:Facility Total Electric Demand Power '[W'](Hourly) ]]/1000</f>
        <v>12.472722575668216</v>
      </c>
    </row>
    <row r="680" spans="1:3" x14ac:dyDescent="0.25">
      <c r="A680" s="9" t="s">
        <v>487</v>
      </c>
      <c r="B680" s="12">
        <v>12690.103825443019</v>
      </c>
      <c r="C680">
        <f>SAFADModel_final_000021[[#This Row],[Whole Building:Facility Total Electric Demand Power '[W'](Hourly) ]]/1000</f>
        <v>12.690103825443019</v>
      </c>
    </row>
    <row r="681" spans="1:3" x14ac:dyDescent="0.25">
      <c r="A681" s="9" t="s">
        <v>488</v>
      </c>
      <c r="B681" s="12">
        <v>47393.060360177209</v>
      </c>
      <c r="C681">
        <f>SAFADModel_final_000021[[#This Row],[Whole Building:Facility Total Electric Demand Power '[W'](Hourly) ]]/1000</f>
        <v>47.393060360177209</v>
      </c>
    </row>
    <row r="682" spans="1:3" x14ac:dyDescent="0.25">
      <c r="A682" s="9" t="s">
        <v>489</v>
      </c>
      <c r="B682" s="12">
        <v>88506.686307529846</v>
      </c>
      <c r="C682">
        <f>SAFADModel_final_000021[[#This Row],[Whole Building:Facility Total Electric Demand Power '[W'](Hourly) ]]/1000</f>
        <v>88.506686307529847</v>
      </c>
    </row>
    <row r="683" spans="1:3" x14ac:dyDescent="0.25">
      <c r="A683" s="9" t="s">
        <v>490</v>
      </c>
      <c r="B683" s="12">
        <v>171161.2020025317</v>
      </c>
      <c r="C683">
        <f>SAFADModel_final_000021[[#This Row],[Whole Building:Facility Total Electric Demand Power '[W'](Hourly) ]]/1000</f>
        <v>171.1612020025317</v>
      </c>
    </row>
    <row r="684" spans="1:3" x14ac:dyDescent="0.25">
      <c r="A684" s="9" t="s">
        <v>491</v>
      </c>
      <c r="B684" s="12">
        <v>159693.23616079104</v>
      </c>
      <c r="C684">
        <f>SAFADModel_final_000021[[#This Row],[Whole Building:Facility Total Electric Demand Power '[W'](Hourly) ]]/1000</f>
        <v>159.69323616079103</v>
      </c>
    </row>
    <row r="685" spans="1:3" x14ac:dyDescent="0.25">
      <c r="A685" s="9" t="s">
        <v>492</v>
      </c>
      <c r="B685" s="12">
        <v>243923.81074773564</v>
      </c>
      <c r="C685">
        <f>SAFADModel_final_000021[[#This Row],[Whole Building:Facility Total Electric Demand Power '[W'](Hourly) ]]/1000</f>
        <v>243.92381074773564</v>
      </c>
    </row>
    <row r="686" spans="1:3" x14ac:dyDescent="0.25">
      <c r="A686" s="9" t="s">
        <v>493</v>
      </c>
      <c r="B686" s="12">
        <v>252264.51377022712</v>
      </c>
      <c r="C686">
        <f>SAFADModel_final_000021[[#This Row],[Whole Building:Facility Total Electric Demand Power '[W'](Hourly) ]]/1000</f>
        <v>252.26451377022713</v>
      </c>
    </row>
    <row r="687" spans="1:3" x14ac:dyDescent="0.25">
      <c r="A687" s="9" t="s">
        <v>494</v>
      </c>
      <c r="B687" s="12">
        <v>278754.13149268826</v>
      </c>
      <c r="C687">
        <f>SAFADModel_final_000021[[#This Row],[Whole Building:Facility Total Electric Demand Power '[W'](Hourly) ]]/1000</f>
        <v>278.75413149268826</v>
      </c>
    </row>
    <row r="688" spans="1:3" x14ac:dyDescent="0.25">
      <c r="A688" s="9" t="s">
        <v>495</v>
      </c>
      <c r="B688" s="12">
        <v>291364.02415661485</v>
      </c>
      <c r="C688">
        <f>SAFADModel_final_000021[[#This Row],[Whole Building:Facility Total Electric Demand Power '[W'](Hourly) ]]/1000</f>
        <v>291.36402415661485</v>
      </c>
    </row>
    <row r="689" spans="1:3" x14ac:dyDescent="0.25">
      <c r="A689" s="9" t="s">
        <v>496</v>
      </c>
      <c r="B689" s="12">
        <v>267932.2452759408</v>
      </c>
      <c r="C689">
        <f>SAFADModel_final_000021[[#This Row],[Whole Building:Facility Total Electric Demand Power '[W'](Hourly) ]]/1000</f>
        <v>267.93224527594083</v>
      </c>
    </row>
    <row r="690" spans="1:3" x14ac:dyDescent="0.25">
      <c r="A690" s="9" t="s">
        <v>497</v>
      </c>
      <c r="B690" s="12">
        <v>239836.9069814301</v>
      </c>
      <c r="C690">
        <f>SAFADModel_final_000021[[#This Row],[Whole Building:Facility Total Electric Demand Power '[W'](Hourly) ]]/1000</f>
        <v>239.8369069814301</v>
      </c>
    </row>
    <row r="691" spans="1:3" x14ac:dyDescent="0.25">
      <c r="A691" s="9" t="s">
        <v>498</v>
      </c>
      <c r="B691" s="12">
        <v>87873.424800626992</v>
      </c>
      <c r="C691">
        <f>SAFADModel_final_000021[[#This Row],[Whole Building:Facility Total Electric Demand Power '[W'](Hourly) ]]/1000</f>
        <v>87.873424800626992</v>
      </c>
    </row>
    <row r="692" spans="1:3" x14ac:dyDescent="0.25">
      <c r="A692" s="9" t="s">
        <v>499</v>
      </c>
      <c r="B692" s="12">
        <v>43314.726954123769</v>
      </c>
      <c r="C692">
        <f>SAFADModel_final_000021[[#This Row],[Whole Building:Facility Total Electric Demand Power '[W'](Hourly) ]]/1000</f>
        <v>43.31472695412377</v>
      </c>
    </row>
    <row r="693" spans="1:3" x14ac:dyDescent="0.25">
      <c r="A693" s="9" t="s">
        <v>500</v>
      </c>
      <c r="B693" s="12">
        <v>17377.141539469398</v>
      </c>
      <c r="C693">
        <f>SAFADModel_final_000021[[#This Row],[Whole Building:Facility Total Electric Demand Power '[W'](Hourly) ]]/1000</f>
        <v>17.377141539469399</v>
      </c>
    </row>
    <row r="694" spans="1:3" x14ac:dyDescent="0.25">
      <c r="A694" s="9" t="s">
        <v>501</v>
      </c>
      <c r="B694" s="12">
        <v>13444.851758308943</v>
      </c>
      <c r="C694">
        <f>SAFADModel_final_000021[[#This Row],[Whole Building:Facility Total Electric Demand Power '[W'](Hourly) ]]/1000</f>
        <v>13.444851758308943</v>
      </c>
    </row>
    <row r="695" spans="1:3" x14ac:dyDescent="0.25">
      <c r="A695" s="9" t="s">
        <v>502</v>
      </c>
      <c r="B695" s="12">
        <v>12967.089411080871</v>
      </c>
      <c r="C695">
        <f>SAFADModel_final_000021[[#This Row],[Whole Building:Facility Total Electric Demand Power '[W'](Hourly) ]]/1000</f>
        <v>12.967089411080872</v>
      </c>
    </row>
    <row r="696" spans="1:3" x14ac:dyDescent="0.25">
      <c r="A696" s="9" t="s">
        <v>503</v>
      </c>
      <c r="B696" s="12">
        <v>12897.551140522803</v>
      </c>
      <c r="C696">
        <f>SAFADModel_final_000021[[#This Row],[Whole Building:Facility Total Electric Demand Power '[W'](Hourly) ]]/1000</f>
        <v>12.897551140522802</v>
      </c>
    </row>
    <row r="697" spans="1:3" x14ac:dyDescent="0.25">
      <c r="A697" s="9" t="s">
        <v>504</v>
      </c>
      <c r="B697" s="12">
        <v>12830.234807209274</v>
      </c>
      <c r="C697">
        <f>SAFADModel_final_000021[[#This Row],[Whole Building:Facility Total Electric Demand Power '[W'](Hourly) ]]/1000</f>
        <v>12.830234807209274</v>
      </c>
    </row>
    <row r="698" spans="1:3" x14ac:dyDescent="0.25">
      <c r="A698" s="9" t="s">
        <v>505</v>
      </c>
      <c r="B698" s="12">
        <v>12765.326346302887</v>
      </c>
      <c r="C698">
        <f>SAFADModel_final_000021[[#This Row],[Whole Building:Facility Total Electric Demand Power '[W'](Hourly) ]]/1000</f>
        <v>12.765326346302887</v>
      </c>
    </row>
    <row r="699" spans="1:3" x14ac:dyDescent="0.25">
      <c r="A699" s="9" t="s">
        <v>506</v>
      </c>
      <c r="B699" s="12">
        <v>12702.458398832503</v>
      </c>
      <c r="C699">
        <f>SAFADModel_final_000021[[#This Row],[Whole Building:Facility Total Electric Demand Power '[W'](Hourly) ]]/1000</f>
        <v>12.702458398832503</v>
      </c>
    </row>
    <row r="700" spans="1:3" x14ac:dyDescent="0.25">
      <c r="A700" s="9" t="s">
        <v>507</v>
      </c>
      <c r="B700" s="12">
        <v>12642.269416559822</v>
      </c>
      <c r="C700">
        <f>SAFADModel_final_000021[[#This Row],[Whole Building:Facility Total Electric Demand Power '[W'](Hourly) ]]/1000</f>
        <v>12.642269416559822</v>
      </c>
    </row>
    <row r="701" spans="1:3" x14ac:dyDescent="0.25">
      <c r="A701" s="9" t="s">
        <v>508</v>
      </c>
      <c r="B701" s="12">
        <v>12598.207278147407</v>
      </c>
      <c r="C701">
        <f>SAFADModel_final_000021[[#This Row],[Whole Building:Facility Total Electric Demand Power '[W'](Hourly) ]]/1000</f>
        <v>12.598207278147408</v>
      </c>
    </row>
    <row r="702" spans="1:3" x14ac:dyDescent="0.25">
      <c r="A702" s="9" t="s">
        <v>509</v>
      </c>
      <c r="B702" s="12">
        <v>12552.94608497477</v>
      </c>
      <c r="C702">
        <f>SAFADModel_final_000021[[#This Row],[Whole Building:Facility Total Electric Demand Power '[W'](Hourly) ]]/1000</f>
        <v>12.552946084974771</v>
      </c>
    </row>
    <row r="703" spans="1:3" x14ac:dyDescent="0.25">
      <c r="A703" s="9" t="s">
        <v>510</v>
      </c>
      <c r="B703" s="12">
        <v>12589.963394483188</v>
      </c>
      <c r="C703">
        <f>SAFADModel_final_000021[[#This Row],[Whole Building:Facility Total Electric Demand Power '[W'](Hourly) ]]/1000</f>
        <v>12.589963394483188</v>
      </c>
    </row>
    <row r="704" spans="1:3" x14ac:dyDescent="0.25">
      <c r="A704" s="9" t="s">
        <v>511</v>
      </c>
      <c r="B704" s="12">
        <v>12740.430686320642</v>
      </c>
      <c r="C704">
        <f>SAFADModel_final_000021[[#This Row],[Whole Building:Facility Total Electric Demand Power '[W'](Hourly) ]]/1000</f>
        <v>12.740430686320643</v>
      </c>
    </row>
    <row r="705" spans="1:3" x14ac:dyDescent="0.25">
      <c r="A705" s="9" t="s">
        <v>512</v>
      </c>
      <c r="B705" s="12">
        <v>33079.936000823778</v>
      </c>
      <c r="C705">
        <f>SAFADModel_final_000021[[#This Row],[Whole Building:Facility Total Electric Demand Power '[W'](Hourly) ]]/1000</f>
        <v>33.079936000823778</v>
      </c>
    </row>
    <row r="706" spans="1:3" x14ac:dyDescent="0.25">
      <c r="A706" s="9" t="s">
        <v>513</v>
      </c>
      <c r="B706" s="12">
        <v>133978.9169708105</v>
      </c>
      <c r="C706">
        <f>SAFADModel_final_000021[[#This Row],[Whole Building:Facility Total Electric Demand Power '[W'](Hourly) ]]/1000</f>
        <v>133.9789169708105</v>
      </c>
    </row>
    <row r="707" spans="1:3" x14ac:dyDescent="0.25">
      <c r="A707" s="9" t="s">
        <v>514</v>
      </c>
      <c r="B707" s="12">
        <v>180082.06101608195</v>
      </c>
      <c r="C707">
        <f>SAFADModel_final_000021[[#This Row],[Whole Building:Facility Total Electric Demand Power '[W'](Hourly) ]]/1000</f>
        <v>180.08206101608195</v>
      </c>
    </row>
    <row r="708" spans="1:3" x14ac:dyDescent="0.25">
      <c r="A708" s="9" t="s">
        <v>515</v>
      </c>
      <c r="B708" s="12">
        <v>196933.83473570176</v>
      </c>
      <c r="C708">
        <f>SAFADModel_final_000021[[#This Row],[Whole Building:Facility Total Electric Demand Power '[W'](Hourly) ]]/1000</f>
        <v>196.93383473570177</v>
      </c>
    </row>
    <row r="709" spans="1:3" x14ac:dyDescent="0.25">
      <c r="A709" s="9" t="s">
        <v>516</v>
      </c>
      <c r="B709" s="12">
        <v>250171.10193491125</v>
      </c>
      <c r="C709">
        <f>SAFADModel_final_000021[[#This Row],[Whole Building:Facility Total Electric Demand Power '[W'](Hourly) ]]/1000</f>
        <v>250.17110193491123</v>
      </c>
    </row>
    <row r="710" spans="1:3" x14ac:dyDescent="0.25">
      <c r="A710" s="9" t="s">
        <v>517</v>
      </c>
      <c r="B710" s="12">
        <v>240469.80846079206</v>
      </c>
      <c r="C710">
        <f>SAFADModel_final_000021[[#This Row],[Whole Building:Facility Total Electric Demand Power '[W'](Hourly) ]]/1000</f>
        <v>240.46980846079205</v>
      </c>
    </row>
    <row r="711" spans="1:3" x14ac:dyDescent="0.25">
      <c r="A711" s="9" t="s">
        <v>518</v>
      </c>
      <c r="B711" s="12">
        <v>268760.61941548035</v>
      </c>
      <c r="C711">
        <f>SAFADModel_final_000021[[#This Row],[Whole Building:Facility Total Electric Demand Power '[W'](Hourly) ]]/1000</f>
        <v>268.76061941548033</v>
      </c>
    </row>
    <row r="712" spans="1:3" x14ac:dyDescent="0.25">
      <c r="A712" s="9" t="s">
        <v>519</v>
      </c>
      <c r="B712" s="12">
        <v>225924.49918350077</v>
      </c>
      <c r="C712">
        <f>SAFADModel_final_000021[[#This Row],[Whole Building:Facility Total Electric Demand Power '[W'](Hourly) ]]/1000</f>
        <v>225.92449918350076</v>
      </c>
    </row>
    <row r="713" spans="1:3" x14ac:dyDescent="0.25">
      <c r="A713" s="9" t="s">
        <v>520</v>
      </c>
      <c r="B713" s="12">
        <v>233441.48099826672</v>
      </c>
      <c r="C713">
        <f>SAFADModel_final_000021[[#This Row],[Whole Building:Facility Total Electric Demand Power '[W'](Hourly) ]]/1000</f>
        <v>233.44148099826671</v>
      </c>
    </row>
    <row r="714" spans="1:3" x14ac:dyDescent="0.25">
      <c r="A714" s="9" t="s">
        <v>521</v>
      </c>
      <c r="B714" s="12">
        <v>183628.15383065885</v>
      </c>
      <c r="C714">
        <f>SAFADModel_final_000021[[#This Row],[Whole Building:Facility Total Electric Demand Power '[W'](Hourly) ]]/1000</f>
        <v>183.62815383065885</v>
      </c>
    </row>
    <row r="715" spans="1:3" x14ac:dyDescent="0.25">
      <c r="A715" s="9" t="s">
        <v>522</v>
      </c>
      <c r="B715" s="12">
        <v>170876.18402516635</v>
      </c>
      <c r="C715">
        <f>SAFADModel_final_000021[[#This Row],[Whole Building:Facility Total Electric Demand Power '[W'](Hourly) ]]/1000</f>
        <v>170.87618402516634</v>
      </c>
    </row>
    <row r="716" spans="1:3" x14ac:dyDescent="0.25">
      <c r="A716" s="9" t="s">
        <v>523</v>
      </c>
      <c r="B716" s="12">
        <v>103138.55003071045</v>
      </c>
      <c r="C716">
        <f>SAFADModel_final_000021[[#This Row],[Whole Building:Facility Total Electric Demand Power '[W'](Hourly) ]]/1000</f>
        <v>103.13855003071045</v>
      </c>
    </row>
    <row r="717" spans="1:3" x14ac:dyDescent="0.25">
      <c r="A717" s="9" t="s">
        <v>524</v>
      </c>
      <c r="B717" s="12">
        <v>53389.657059261132</v>
      </c>
      <c r="C717">
        <f>SAFADModel_final_000021[[#This Row],[Whole Building:Facility Total Electric Demand Power '[W'](Hourly) ]]/1000</f>
        <v>53.389657059261133</v>
      </c>
    </row>
    <row r="718" spans="1:3" x14ac:dyDescent="0.25">
      <c r="A718" s="9" t="s">
        <v>525</v>
      </c>
      <c r="B718" s="12">
        <v>13353.28858874338</v>
      </c>
      <c r="C718">
        <f>SAFADModel_final_000021[[#This Row],[Whole Building:Facility Total Electric Demand Power '[W'](Hourly) ]]/1000</f>
        <v>13.35328858874338</v>
      </c>
    </row>
    <row r="719" spans="1:3" x14ac:dyDescent="0.25">
      <c r="A719" s="9" t="s">
        <v>526</v>
      </c>
      <c r="B719" s="12">
        <v>13109.484218739184</v>
      </c>
      <c r="C719">
        <f>SAFADModel_final_000021[[#This Row],[Whole Building:Facility Total Electric Demand Power '[W'](Hourly) ]]/1000</f>
        <v>13.109484218739183</v>
      </c>
    </row>
    <row r="720" spans="1:3" x14ac:dyDescent="0.25">
      <c r="A720" s="9" t="s">
        <v>527</v>
      </c>
      <c r="B720" s="12">
        <v>13011.806223872763</v>
      </c>
      <c r="C720">
        <f>SAFADModel_final_000021[[#This Row],[Whole Building:Facility Total Electric Demand Power '[W'](Hourly) ]]/1000</f>
        <v>13.011806223872764</v>
      </c>
    </row>
    <row r="721" spans="1:3" x14ac:dyDescent="0.25">
      <c r="A721" s="9" t="s">
        <v>528</v>
      </c>
      <c r="B721" s="12">
        <v>12950.427814004493</v>
      </c>
      <c r="C721">
        <f>SAFADModel_final_000021[[#This Row],[Whole Building:Facility Total Electric Demand Power '[W'](Hourly) ]]/1000</f>
        <v>12.950427814004493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0FD58-B09C-4DFE-AD30-93F73DC4D644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8779.7088919975449</v>
      </c>
      <c r="C2">
        <f>SAFADModel_final_000020[[#This Row],[Whole Building:Facility Total Electric Demand Power '[W'](Hourly) ]]/1000</f>
        <v>8.7797088919975455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8616.5816407142174</v>
      </c>
      <c r="C3">
        <f>SAFADModel_final_000020[[#This Row],[Whole Building:Facility Total Electric Demand Power '[W'](Hourly) ]]/1000</f>
        <v>8.6165816407142177</v>
      </c>
      <c r="D3">
        <v>-3.350644674836555</v>
      </c>
      <c r="E3">
        <v>32.789944389619585</v>
      </c>
      <c r="F3">
        <v>10.84537611476633</v>
      </c>
    </row>
    <row r="4" spans="1:6" x14ac:dyDescent="0.25">
      <c r="A4" s="9" t="s">
        <v>3</v>
      </c>
      <c r="B4" s="12">
        <v>8538.4353593123669</v>
      </c>
      <c r="C4">
        <f>SAFADModel_final_000020[[#This Row],[Whole Building:Facility Total Electric Demand Power '[W'](Hourly) ]]/1000</f>
        <v>8.5384353593123663</v>
      </c>
    </row>
    <row r="5" spans="1:6" x14ac:dyDescent="0.25">
      <c r="A5" s="9" t="s">
        <v>4</v>
      </c>
      <c r="B5" s="12">
        <v>8465.6058419847013</v>
      </c>
      <c r="C5">
        <f>SAFADModel_final_000020[[#This Row],[Whole Building:Facility Total Electric Demand Power '[W'](Hourly) ]]/1000</f>
        <v>8.4656058419847007</v>
      </c>
    </row>
    <row r="6" spans="1:6" x14ac:dyDescent="0.25">
      <c r="A6" s="9" t="s">
        <v>5</v>
      </c>
      <c r="B6" s="12">
        <v>8390.7989327262385</v>
      </c>
      <c r="C6">
        <f>SAFADModel_final_000020[[#This Row],[Whole Building:Facility Total Electric Demand Power '[W'](Hourly) ]]/1000</f>
        <v>8.3907989327262378</v>
      </c>
    </row>
    <row r="7" spans="1:6" x14ac:dyDescent="0.25">
      <c r="A7" s="9" t="s">
        <v>6</v>
      </c>
      <c r="B7" s="12">
        <v>8360.8357338786827</v>
      </c>
      <c r="C7">
        <f>SAFADModel_final_000020[[#This Row],[Whole Building:Facility Total Electric Demand Power '[W'](Hourly) ]]/1000</f>
        <v>8.3608357338786821</v>
      </c>
    </row>
    <row r="8" spans="1:6" x14ac:dyDescent="0.25">
      <c r="A8" s="9" t="s">
        <v>7</v>
      </c>
      <c r="B8" s="12">
        <v>8437.4758803609166</v>
      </c>
      <c r="C8">
        <f>SAFADModel_final_000020[[#This Row],[Whole Building:Facility Total Electric Demand Power '[W'](Hourly) ]]/1000</f>
        <v>8.4374758803609158</v>
      </c>
    </row>
    <row r="9" spans="1:6" x14ac:dyDescent="0.25">
      <c r="A9" s="9" t="s">
        <v>8</v>
      </c>
      <c r="B9" s="12">
        <v>30989.051812420632</v>
      </c>
      <c r="C9">
        <f>SAFADModel_final_000020[[#This Row],[Whole Building:Facility Total Electric Demand Power '[W'](Hourly) ]]/1000</f>
        <v>30.98905181242063</v>
      </c>
    </row>
    <row r="10" spans="1:6" x14ac:dyDescent="0.25">
      <c r="A10" s="9" t="s">
        <v>9</v>
      </c>
      <c r="B10" s="12">
        <v>63765.681623829558</v>
      </c>
      <c r="C10">
        <f>SAFADModel_final_000020[[#This Row],[Whole Building:Facility Total Electric Demand Power '[W'](Hourly) ]]/1000</f>
        <v>63.765681623829558</v>
      </c>
    </row>
    <row r="11" spans="1:6" x14ac:dyDescent="0.25">
      <c r="A11" s="9" t="s">
        <v>10</v>
      </c>
      <c r="B11" s="12">
        <v>109508.22665959205</v>
      </c>
      <c r="C11">
        <f>SAFADModel_final_000020[[#This Row],[Whole Building:Facility Total Electric Demand Power '[W'](Hourly) ]]/1000</f>
        <v>109.50822665959205</v>
      </c>
    </row>
    <row r="12" spans="1:6" x14ac:dyDescent="0.25">
      <c r="A12" s="9" t="s">
        <v>11</v>
      </c>
      <c r="B12" s="12">
        <v>111517.44163706685</v>
      </c>
      <c r="C12">
        <f>SAFADModel_final_000020[[#This Row],[Whole Building:Facility Total Electric Demand Power '[W'](Hourly) ]]/1000</f>
        <v>111.51744163706685</v>
      </c>
    </row>
    <row r="13" spans="1:6" x14ac:dyDescent="0.25">
      <c r="A13" s="9" t="s">
        <v>12</v>
      </c>
      <c r="B13" s="12">
        <v>162166.35391254528</v>
      </c>
      <c r="C13">
        <f>SAFADModel_final_000020[[#This Row],[Whole Building:Facility Total Electric Demand Power '[W'](Hourly) ]]/1000</f>
        <v>162.16635391254528</v>
      </c>
    </row>
    <row r="14" spans="1:6" x14ac:dyDescent="0.25">
      <c r="A14" s="9" t="s">
        <v>13</v>
      </c>
      <c r="B14" s="12">
        <v>164962.05138753177</v>
      </c>
      <c r="C14">
        <f>SAFADModel_final_000020[[#This Row],[Whole Building:Facility Total Electric Demand Power '[W'](Hourly) ]]/1000</f>
        <v>164.96205138753177</v>
      </c>
    </row>
    <row r="15" spans="1:6" x14ac:dyDescent="0.25">
      <c r="A15" s="9" t="s">
        <v>14</v>
      </c>
      <c r="B15" s="12">
        <v>182292.49816399228</v>
      </c>
      <c r="C15">
        <f>SAFADModel_final_000020[[#This Row],[Whole Building:Facility Total Electric Demand Power '[W'](Hourly) ]]/1000</f>
        <v>182.29249816399226</v>
      </c>
    </row>
    <row r="16" spans="1:6" x14ac:dyDescent="0.25">
      <c r="A16" s="9" t="s">
        <v>15</v>
      </c>
      <c r="B16" s="12">
        <v>192011.37062871142</v>
      </c>
      <c r="C16">
        <f>SAFADModel_final_000020[[#This Row],[Whole Building:Facility Total Electric Demand Power '[W'](Hourly) ]]/1000</f>
        <v>192.0113706287114</v>
      </c>
    </row>
    <row r="17" spans="1:3" x14ac:dyDescent="0.25">
      <c r="A17" s="9" t="s">
        <v>16</v>
      </c>
      <c r="B17" s="12">
        <v>178949.03946768094</v>
      </c>
      <c r="C17">
        <f>SAFADModel_final_000020[[#This Row],[Whole Building:Facility Total Electric Demand Power '[W'](Hourly) ]]/1000</f>
        <v>178.94903946768093</v>
      </c>
    </row>
    <row r="18" spans="1:3" x14ac:dyDescent="0.25">
      <c r="A18" s="9" t="s">
        <v>17</v>
      </c>
      <c r="B18" s="12">
        <v>159984.24434463857</v>
      </c>
      <c r="C18">
        <f>SAFADModel_final_000020[[#This Row],[Whole Building:Facility Total Electric Demand Power '[W'](Hourly) ]]/1000</f>
        <v>159.98424434463857</v>
      </c>
    </row>
    <row r="19" spans="1:3" x14ac:dyDescent="0.25">
      <c r="A19" s="9" t="s">
        <v>18</v>
      </c>
      <c r="B19" s="12">
        <v>58125.8135184536</v>
      </c>
      <c r="C19">
        <f>SAFADModel_final_000020[[#This Row],[Whole Building:Facility Total Electric Demand Power '[W'](Hourly) ]]/1000</f>
        <v>58.125813518453597</v>
      </c>
    </row>
    <row r="20" spans="1:3" x14ac:dyDescent="0.25">
      <c r="A20" s="9" t="s">
        <v>19</v>
      </c>
      <c r="B20" s="12">
        <v>28707.709513934195</v>
      </c>
      <c r="C20">
        <f>SAFADModel_final_000020[[#This Row],[Whole Building:Facility Total Electric Demand Power '[W'](Hourly) ]]/1000</f>
        <v>28.707709513934194</v>
      </c>
    </row>
    <row r="21" spans="1:3" x14ac:dyDescent="0.25">
      <c r="A21" s="9" t="s">
        <v>20</v>
      </c>
      <c r="B21" s="12">
        <v>11953.467839444231</v>
      </c>
      <c r="C21">
        <f>SAFADModel_final_000020[[#This Row],[Whole Building:Facility Total Electric Demand Power '[W'](Hourly) ]]/1000</f>
        <v>11.953467839444231</v>
      </c>
    </row>
    <row r="22" spans="1:3" x14ac:dyDescent="0.25">
      <c r="A22" s="9" t="s">
        <v>21</v>
      </c>
      <c r="B22" s="12">
        <v>9290.6997911841554</v>
      </c>
      <c r="C22">
        <f>SAFADModel_final_000020[[#This Row],[Whole Building:Facility Total Electric Demand Power '[W'](Hourly) ]]/1000</f>
        <v>9.2906997911841547</v>
      </c>
    </row>
    <row r="23" spans="1:3" x14ac:dyDescent="0.25">
      <c r="A23" s="9" t="s">
        <v>22</v>
      </c>
      <c r="B23" s="12">
        <v>8860.4580348278396</v>
      </c>
      <c r="C23">
        <f>SAFADModel_final_000020[[#This Row],[Whole Building:Facility Total Electric Demand Power '[W'](Hourly) ]]/1000</f>
        <v>8.8604580348278397</v>
      </c>
    </row>
    <row r="24" spans="1:3" x14ac:dyDescent="0.25">
      <c r="A24" s="9" t="s">
        <v>23</v>
      </c>
      <c r="B24" s="12">
        <v>8861.8967734036432</v>
      </c>
      <c r="C24">
        <f>SAFADModel_final_000020[[#This Row],[Whole Building:Facility Total Electric Demand Power '[W'](Hourly) ]]/1000</f>
        <v>8.8618967734036431</v>
      </c>
    </row>
    <row r="25" spans="1:3" x14ac:dyDescent="0.25">
      <c r="A25" s="9" t="s">
        <v>24</v>
      </c>
      <c r="B25" s="12">
        <v>8850.9735337468173</v>
      </c>
      <c r="C25">
        <f>SAFADModel_final_000020[[#This Row],[Whole Building:Facility Total Electric Demand Power '[W'](Hourly) ]]/1000</f>
        <v>8.8509735337468172</v>
      </c>
    </row>
    <row r="26" spans="1:3" x14ac:dyDescent="0.25">
      <c r="A26" s="9" t="s">
        <v>25</v>
      </c>
      <c r="B26" s="12">
        <v>8835.8283919454097</v>
      </c>
      <c r="C26">
        <f>SAFADModel_final_000020[[#This Row],[Whole Building:Facility Total Electric Demand Power '[W'](Hourly) ]]/1000</f>
        <v>8.8358283919454106</v>
      </c>
    </row>
    <row r="27" spans="1:3" x14ac:dyDescent="0.25">
      <c r="A27" s="9" t="s">
        <v>26</v>
      </c>
      <c r="B27" s="12">
        <v>8814.5107007567494</v>
      </c>
      <c r="C27">
        <f>SAFADModel_final_000020[[#This Row],[Whole Building:Facility Total Electric Demand Power '[W'](Hourly) ]]/1000</f>
        <v>8.8145107007567489</v>
      </c>
    </row>
    <row r="28" spans="1:3" x14ac:dyDescent="0.25">
      <c r="A28" s="9" t="s">
        <v>27</v>
      </c>
      <c r="B28" s="12">
        <v>8791.6325593914498</v>
      </c>
      <c r="C28">
        <f>SAFADModel_final_000020[[#This Row],[Whole Building:Facility Total Electric Demand Power '[W'](Hourly) ]]/1000</f>
        <v>8.7916325593914504</v>
      </c>
    </row>
    <row r="29" spans="1:3" x14ac:dyDescent="0.25">
      <c r="A29" s="9" t="s">
        <v>28</v>
      </c>
      <c r="B29" s="12">
        <v>8785.7458639635151</v>
      </c>
      <c r="C29">
        <f>SAFADModel_final_000020[[#This Row],[Whole Building:Facility Total Electric Demand Power '[W'](Hourly) ]]/1000</f>
        <v>8.7857458639635144</v>
      </c>
    </row>
    <row r="30" spans="1:3" x14ac:dyDescent="0.25">
      <c r="A30" s="9" t="s">
        <v>29</v>
      </c>
      <c r="B30" s="12">
        <v>8780.6719962374718</v>
      </c>
      <c r="C30">
        <f>SAFADModel_final_000020[[#This Row],[Whole Building:Facility Total Electric Demand Power '[W'](Hourly) ]]/1000</f>
        <v>8.7806719962374711</v>
      </c>
    </row>
    <row r="31" spans="1:3" x14ac:dyDescent="0.25">
      <c r="A31" s="9" t="s">
        <v>30</v>
      </c>
      <c r="B31" s="12">
        <v>8777.5528201258021</v>
      </c>
      <c r="C31">
        <f>SAFADModel_final_000020[[#This Row],[Whole Building:Facility Total Electric Demand Power '[W'](Hourly) ]]/1000</f>
        <v>8.777552820125802</v>
      </c>
    </row>
    <row r="32" spans="1:3" x14ac:dyDescent="0.25">
      <c r="A32" s="9" t="s">
        <v>31</v>
      </c>
      <c r="B32" s="12">
        <v>8778.9847085311758</v>
      </c>
      <c r="C32">
        <f>SAFADModel_final_000020[[#This Row],[Whole Building:Facility Total Electric Demand Power '[W'](Hourly) ]]/1000</f>
        <v>8.7789847085311763</v>
      </c>
    </row>
    <row r="33" spans="1:3" x14ac:dyDescent="0.25">
      <c r="A33" s="9" t="s">
        <v>32</v>
      </c>
      <c r="B33" s="12">
        <v>22072.994731637871</v>
      </c>
      <c r="C33">
        <f>SAFADModel_final_000020[[#This Row],[Whole Building:Facility Total Electric Demand Power '[W'](Hourly) ]]/1000</f>
        <v>22.07299473163787</v>
      </c>
    </row>
    <row r="34" spans="1:3" x14ac:dyDescent="0.25">
      <c r="A34" s="9" t="s">
        <v>33</v>
      </c>
      <c r="B34" s="12">
        <v>96286.462872423523</v>
      </c>
      <c r="C34">
        <f>SAFADModel_final_000020[[#This Row],[Whole Building:Facility Total Electric Demand Power '[W'](Hourly) ]]/1000</f>
        <v>96.286462872423527</v>
      </c>
    </row>
    <row r="35" spans="1:3" x14ac:dyDescent="0.25">
      <c r="A35" s="9" t="s">
        <v>34</v>
      </c>
      <c r="B35" s="12">
        <v>130778.31884252059</v>
      </c>
      <c r="C35">
        <f>SAFADModel_final_000020[[#This Row],[Whole Building:Facility Total Electric Demand Power '[W'](Hourly) ]]/1000</f>
        <v>130.77831884252058</v>
      </c>
    </row>
    <row r="36" spans="1:3" x14ac:dyDescent="0.25">
      <c r="A36" s="9" t="s">
        <v>35</v>
      </c>
      <c r="B36" s="12">
        <v>143827.75958248487</v>
      </c>
      <c r="C36">
        <f>SAFADModel_final_000020[[#This Row],[Whole Building:Facility Total Electric Demand Power '[W'](Hourly) ]]/1000</f>
        <v>143.82775958248487</v>
      </c>
    </row>
    <row r="37" spans="1:3" x14ac:dyDescent="0.25">
      <c r="A37" s="9" t="s">
        <v>36</v>
      </c>
      <c r="B37" s="12">
        <v>172874.43008612911</v>
      </c>
      <c r="C37">
        <f>SAFADModel_final_000020[[#This Row],[Whole Building:Facility Total Electric Demand Power '[W'](Hourly) ]]/1000</f>
        <v>172.87443008612911</v>
      </c>
    </row>
    <row r="38" spans="1:3" x14ac:dyDescent="0.25">
      <c r="A38" s="9" t="s">
        <v>37</v>
      </c>
      <c r="B38" s="12">
        <v>164852.87550484054</v>
      </c>
      <c r="C38">
        <f>SAFADModel_final_000020[[#This Row],[Whole Building:Facility Total Electric Demand Power '[W'](Hourly) ]]/1000</f>
        <v>164.85287550484054</v>
      </c>
    </row>
    <row r="39" spans="1:3" x14ac:dyDescent="0.25">
      <c r="A39" s="9" t="s">
        <v>38</v>
      </c>
      <c r="B39" s="12">
        <v>185723.6230314039</v>
      </c>
      <c r="C39">
        <f>SAFADModel_final_000020[[#This Row],[Whole Building:Facility Total Electric Demand Power '[W'](Hourly) ]]/1000</f>
        <v>185.72362303140389</v>
      </c>
    </row>
    <row r="40" spans="1:3" x14ac:dyDescent="0.25">
      <c r="A40" s="9" t="s">
        <v>39</v>
      </c>
      <c r="B40" s="12">
        <v>168822.59477454316</v>
      </c>
      <c r="C40">
        <f>SAFADModel_final_000020[[#This Row],[Whole Building:Facility Total Electric Demand Power '[W'](Hourly) ]]/1000</f>
        <v>168.82259477454315</v>
      </c>
    </row>
    <row r="41" spans="1:3" x14ac:dyDescent="0.25">
      <c r="A41" s="9" t="s">
        <v>40</v>
      </c>
      <c r="B41" s="12">
        <v>169461.2642923333</v>
      </c>
      <c r="C41">
        <f>SAFADModel_final_000020[[#This Row],[Whole Building:Facility Total Electric Demand Power '[W'](Hourly) ]]/1000</f>
        <v>169.46126429233331</v>
      </c>
    </row>
    <row r="42" spans="1:3" x14ac:dyDescent="0.25">
      <c r="A42" s="9" t="s">
        <v>41</v>
      </c>
      <c r="B42" s="12">
        <v>143949.49184295046</v>
      </c>
      <c r="C42">
        <f>SAFADModel_final_000020[[#This Row],[Whole Building:Facility Total Electric Demand Power '[W'](Hourly) ]]/1000</f>
        <v>143.94949184295047</v>
      </c>
    </row>
    <row r="43" spans="1:3" x14ac:dyDescent="0.25">
      <c r="A43" s="9" t="s">
        <v>42</v>
      </c>
      <c r="B43" s="12">
        <v>116037.09469279861</v>
      </c>
      <c r="C43">
        <f>SAFADModel_final_000020[[#This Row],[Whole Building:Facility Total Electric Demand Power '[W'](Hourly) ]]/1000</f>
        <v>116.0370946927986</v>
      </c>
    </row>
    <row r="44" spans="1:3" x14ac:dyDescent="0.25">
      <c r="A44" s="9" t="s">
        <v>43</v>
      </c>
      <c r="B44" s="12">
        <v>73303.521995963165</v>
      </c>
      <c r="C44">
        <f>SAFADModel_final_000020[[#This Row],[Whole Building:Facility Total Electric Demand Power '[W'](Hourly) ]]/1000</f>
        <v>73.303521995963166</v>
      </c>
    </row>
    <row r="45" spans="1:3" x14ac:dyDescent="0.25">
      <c r="A45" s="9" t="s">
        <v>44</v>
      </c>
      <c r="B45" s="12">
        <v>40502.17914147101</v>
      </c>
      <c r="C45">
        <f>SAFADModel_final_000020[[#This Row],[Whole Building:Facility Total Electric Demand Power '[W'](Hourly) ]]/1000</f>
        <v>40.502179141471011</v>
      </c>
    </row>
    <row r="46" spans="1:3" x14ac:dyDescent="0.25">
      <c r="A46" s="9" t="s">
        <v>45</v>
      </c>
      <c r="B46" s="12">
        <v>9070.1519327619826</v>
      </c>
      <c r="C46">
        <f>SAFADModel_final_000020[[#This Row],[Whole Building:Facility Total Electric Demand Power '[W'](Hourly) ]]/1000</f>
        <v>9.0701519327619824</v>
      </c>
    </row>
    <row r="47" spans="1:3" x14ac:dyDescent="0.25">
      <c r="A47" s="9" t="s">
        <v>46</v>
      </c>
      <c r="B47" s="12">
        <v>8940.0696748175978</v>
      </c>
      <c r="C47">
        <f>SAFADModel_final_000020[[#This Row],[Whole Building:Facility Total Electric Demand Power '[W'](Hourly) ]]/1000</f>
        <v>8.9400696748175985</v>
      </c>
    </row>
    <row r="48" spans="1:3" x14ac:dyDescent="0.25">
      <c r="A48" s="9" t="s">
        <v>47</v>
      </c>
      <c r="B48" s="12">
        <v>8865.4932367760011</v>
      </c>
      <c r="C48">
        <f>SAFADModel_final_000020[[#This Row],[Whole Building:Facility Total Electric Demand Power '[W'](Hourly) ]]/1000</f>
        <v>8.8654932367760004</v>
      </c>
    </row>
    <row r="49" spans="1:3" x14ac:dyDescent="0.25">
      <c r="A49" s="9" t="s">
        <v>48</v>
      </c>
      <c r="B49" s="12">
        <v>8803.6101627825137</v>
      </c>
      <c r="C49">
        <f>SAFADModel_final_000020[[#This Row],[Whole Building:Facility Total Electric Demand Power '[W'](Hourly) ]]/1000</f>
        <v>8.8036101627825136</v>
      </c>
    </row>
    <row r="50" spans="1:3" x14ac:dyDescent="0.25">
      <c r="A50" s="9" t="s">
        <v>49</v>
      </c>
      <c r="B50" s="12">
        <v>8744.3263570309482</v>
      </c>
      <c r="C50">
        <f>SAFADModel_final_000020[[#This Row],[Whole Building:Facility Total Electric Demand Power '[W'](Hourly) ]]/1000</f>
        <v>8.744326357030948</v>
      </c>
    </row>
    <row r="51" spans="1:3" x14ac:dyDescent="0.25">
      <c r="A51" s="9" t="s">
        <v>50</v>
      </c>
      <c r="B51" s="12">
        <v>8693.2719200853517</v>
      </c>
      <c r="C51">
        <f>SAFADModel_final_000020[[#This Row],[Whole Building:Facility Total Electric Demand Power '[W'](Hourly) ]]/1000</f>
        <v>8.6932719200853512</v>
      </c>
    </row>
    <row r="52" spans="1:3" x14ac:dyDescent="0.25">
      <c r="A52" s="9" t="s">
        <v>51</v>
      </c>
      <c r="B52" s="12">
        <v>8637.4587573649351</v>
      </c>
      <c r="C52">
        <f>SAFADModel_final_000020[[#This Row],[Whole Building:Facility Total Electric Demand Power '[W'](Hourly) ]]/1000</f>
        <v>8.6374587573649357</v>
      </c>
    </row>
    <row r="53" spans="1:3" x14ac:dyDescent="0.25">
      <c r="A53" s="9" t="s">
        <v>52</v>
      </c>
      <c r="B53" s="12">
        <v>8587.2224421222636</v>
      </c>
      <c r="C53">
        <f>SAFADModel_final_000020[[#This Row],[Whole Building:Facility Total Electric Demand Power '[W'](Hourly) ]]/1000</f>
        <v>8.5872224421222629</v>
      </c>
    </row>
    <row r="54" spans="1:3" x14ac:dyDescent="0.25">
      <c r="A54" s="9" t="s">
        <v>53</v>
      </c>
      <c r="B54" s="12">
        <v>8537.7823434210022</v>
      </c>
      <c r="C54">
        <f>SAFADModel_final_000020[[#This Row],[Whole Building:Facility Total Electric Demand Power '[W'](Hourly) ]]/1000</f>
        <v>8.5377823434210018</v>
      </c>
    </row>
    <row r="55" spans="1:3" x14ac:dyDescent="0.25">
      <c r="A55" s="9" t="s">
        <v>54</v>
      </c>
      <c r="B55" s="12">
        <v>8521.0793428090456</v>
      </c>
      <c r="C55">
        <f>SAFADModel_final_000020[[#This Row],[Whole Building:Facility Total Electric Demand Power '[W'](Hourly) ]]/1000</f>
        <v>8.5210793428090454</v>
      </c>
    </row>
    <row r="56" spans="1:3" x14ac:dyDescent="0.25">
      <c r="A56" s="9" t="s">
        <v>55</v>
      </c>
      <c r="B56" s="12">
        <v>8593.697431582108</v>
      </c>
      <c r="C56">
        <f>SAFADModel_final_000020[[#This Row],[Whole Building:Facility Total Electric Demand Power '[W'](Hourly) ]]/1000</f>
        <v>8.5936974315821075</v>
      </c>
    </row>
    <row r="57" spans="1:3" x14ac:dyDescent="0.25">
      <c r="A57" s="9" t="s">
        <v>56</v>
      </c>
      <c r="B57" s="12">
        <v>26326.294169906851</v>
      </c>
      <c r="C57">
        <f>SAFADModel_final_000020[[#This Row],[Whole Building:Facility Total Electric Demand Power '[W'](Hourly) ]]/1000</f>
        <v>26.326294169906852</v>
      </c>
    </row>
    <row r="58" spans="1:3" x14ac:dyDescent="0.25">
      <c r="A58" s="9" t="s">
        <v>57</v>
      </c>
      <c r="B58" s="12">
        <v>83366.536119337441</v>
      </c>
      <c r="C58">
        <f>SAFADModel_final_000020[[#This Row],[Whole Building:Facility Total Electric Demand Power '[W'](Hourly) ]]/1000</f>
        <v>83.366536119337439</v>
      </c>
    </row>
    <row r="59" spans="1:3" x14ac:dyDescent="0.25">
      <c r="A59" s="9" t="s">
        <v>58</v>
      </c>
      <c r="B59" s="12">
        <v>121103.43940204452</v>
      </c>
      <c r="C59">
        <f>SAFADModel_final_000020[[#This Row],[Whole Building:Facility Total Electric Demand Power '[W'](Hourly) ]]/1000</f>
        <v>121.10343940204451</v>
      </c>
    </row>
    <row r="60" spans="1:3" x14ac:dyDescent="0.25">
      <c r="A60" s="9" t="s">
        <v>59</v>
      </c>
      <c r="B60" s="12">
        <v>146913.65357276311</v>
      </c>
      <c r="C60">
        <f>SAFADModel_final_000020[[#This Row],[Whole Building:Facility Total Electric Demand Power '[W'](Hourly) ]]/1000</f>
        <v>146.91365357276311</v>
      </c>
    </row>
    <row r="61" spans="1:3" x14ac:dyDescent="0.25">
      <c r="A61" s="9" t="s">
        <v>60</v>
      </c>
      <c r="B61" s="12">
        <v>184097.85969220879</v>
      </c>
      <c r="C61">
        <f>SAFADModel_final_000020[[#This Row],[Whole Building:Facility Total Electric Demand Power '[W'](Hourly) ]]/1000</f>
        <v>184.0978596922088</v>
      </c>
    </row>
    <row r="62" spans="1:3" x14ac:dyDescent="0.25">
      <c r="A62" s="9" t="s">
        <v>61</v>
      </c>
      <c r="B62" s="12">
        <v>183491.92716526138</v>
      </c>
      <c r="C62">
        <f>SAFADModel_final_000020[[#This Row],[Whole Building:Facility Total Electric Demand Power '[W'](Hourly) ]]/1000</f>
        <v>183.49192716526139</v>
      </c>
    </row>
    <row r="63" spans="1:3" x14ac:dyDescent="0.25">
      <c r="A63" s="9" t="s">
        <v>62</v>
      </c>
      <c r="B63" s="12">
        <v>181438.9970937036</v>
      </c>
      <c r="C63">
        <f>SAFADModel_final_000020[[#This Row],[Whole Building:Facility Total Electric Demand Power '[W'](Hourly) ]]/1000</f>
        <v>181.43899709370359</v>
      </c>
    </row>
    <row r="64" spans="1:3" x14ac:dyDescent="0.25">
      <c r="A64" s="9" t="s">
        <v>63</v>
      </c>
      <c r="B64" s="12">
        <v>187322.37433906298</v>
      </c>
      <c r="C64">
        <f>SAFADModel_final_000020[[#This Row],[Whole Building:Facility Total Electric Demand Power '[W'](Hourly) ]]/1000</f>
        <v>187.32237433906297</v>
      </c>
    </row>
    <row r="65" spans="1:3" x14ac:dyDescent="0.25">
      <c r="A65" s="9" t="s">
        <v>64</v>
      </c>
      <c r="B65" s="12">
        <v>153512.40573443082</v>
      </c>
      <c r="C65">
        <f>SAFADModel_final_000020[[#This Row],[Whole Building:Facility Total Electric Demand Power '[W'](Hourly) ]]/1000</f>
        <v>153.51240573443081</v>
      </c>
    </row>
    <row r="66" spans="1:3" x14ac:dyDescent="0.25">
      <c r="A66" s="9" t="s">
        <v>65</v>
      </c>
      <c r="B66" s="12">
        <v>83812.023538759953</v>
      </c>
      <c r="C66">
        <f>SAFADModel_final_000020[[#This Row],[Whole Building:Facility Total Electric Demand Power '[W'](Hourly) ]]/1000</f>
        <v>83.812023538759959</v>
      </c>
    </row>
    <row r="67" spans="1:3" x14ac:dyDescent="0.25">
      <c r="A67" s="9" t="s">
        <v>66</v>
      </c>
      <c r="B67" s="12">
        <v>54540.996977105322</v>
      </c>
      <c r="C67">
        <f>SAFADModel_final_000020[[#This Row],[Whole Building:Facility Total Electric Demand Power '[W'](Hourly) ]]/1000</f>
        <v>54.540996977105323</v>
      </c>
    </row>
    <row r="68" spans="1:3" x14ac:dyDescent="0.25">
      <c r="A68" s="9" t="s">
        <v>67</v>
      </c>
      <c r="B68" s="12">
        <v>24167.576838440818</v>
      </c>
      <c r="C68">
        <f>SAFADModel_final_000020[[#This Row],[Whole Building:Facility Total Electric Demand Power '[W'](Hourly) ]]/1000</f>
        <v>24.167576838440819</v>
      </c>
    </row>
    <row r="69" spans="1:3" x14ac:dyDescent="0.25">
      <c r="A69" s="9" t="s">
        <v>68</v>
      </c>
      <c r="B69" s="12">
        <v>9718.4217687771397</v>
      </c>
      <c r="C69">
        <f>SAFADModel_final_000020[[#This Row],[Whole Building:Facility Total Electric Demand Power '[W'](Hourly) ]]/1000</f>
        <v>9.718421768777139</v>
      </c>
    </row>
    <row r="70" spans="1:3" x14ac:dyDescent="0.25">
      <c r="A70" s="9" t="s">
        <v>69</v>
      </c>
      <c r="B70" s="12">
        <v>9275.684335467382</v>
      </c>
      <c r="C70">
        <f>SAFADModel_final_000020[[#This Row],[Whole Building:Facility Total Electric Demand Power '[W'](Hourly) ]]/1000</f>
        <v>9.2756843354673819</v>
      </c>
    </row>
    <row r="71" spans="1:3" x14ac:dyDescent="0.25">
      <c r="A71" s="9" t="s">
        <v>70</v>
      </c>
      <c r="B71" s="12">
        <v>8832.7729630829399</v>
      </c>
      <c r="C71">
        <f>SAFADModel_final_000020[[#This Row],[Whole Building:Facility Total Electric Demand Power '[W'](Hourly) ]]/1000</f>
        <v>8.8327729630829399</v>
      </c>
    </row>
    <row r="72" spans="1:3" x14ac:dyDescent="0.25">
      <c r="A72" s="9" t="s">
        <v>71</v>
      </c>
      <c r="B72" s="12">
        <v>8800.1720089992323</v>
      </c>
      <c r="C72">
        <f>SAFADModel_final_000020[[#This Row],[Whole Building:Facility Total Electric Demand Power '[W'](Hourly) ]]/1000</f>
        <v>8.8001720089992315</v>
      </c>
    </row>
    <row r="73" spans="1:3" x14ac:dyDescent="0.25">
      <c r="A73" s="9" t="s">
        <v>72</v>
      </c>
      <c r="B73" s="12">
        <v>8767.321121678784</v>
      </c>
      <c r="C73">
        <f>SAFADModel_final_000020[[#This Row],[Whole Building:Facility Total Electric Demand Power '[W'](Hourly) ]]/1000</f>
        <v>8.7673211216787834</v>
      </c>
    </row>
    <row r="74" spans="1:3" x14ac:dyDescent="0.25">
      <c r="A74" s="9" t="s">
        <v>73</v>
      </c>
      <c r="B74" s="12">
        <v>8735.5607791911007</v>
      </c>
      <c r="C74">
        <f>SAFADModel_final_000020[[#This Row],[Whole Building:Facility Total Electric Demand Power '[W'](Hourly) ]]/1000</f>
        <v>8.7355607791911005</v>
      </c>
    </row>
    <row r="75" spans="1:3" x14ac:dyDescent="0.25">
      <c r="A75" s="9" t="s">
        <v>74</v>
      </c>
      <c r="B75" s="12">
        <v>8701.7419133687363</v>
      </c>
      <c r="C75">
        <f>SAFADModel_final_000020[[#This Row],[Whole Building:Facility Total Electric Demand Power '[W'](Hourly) ]]/1000</f>
        <v>8.7017419133687355</v>
      </c>
    </row>
    <row r="76" spans="1:3" x14ac:dyDescent="0.25">
      <c r="A76" s="9" t="s">
        <v>75</v>
      </c>
      <c r="B76" s="12">
        <v>8665.4134701076564</v>
      </c>
      <c r="C76">
        <f>SAFADModel_final_000020[[#This Row],[Whole Building:Facility Total Electric Demand Power '[W'](Hourly) ]]/1000</f>
        <v>8.6654134701076568</v>
      </c>
    </row>
    <row r="77" spans="1:3" x14ac:dyDescent="0.25">
      <c r="A77" s="9" t="s">
        <v>76</v>
      </c>
      <c r="B77" s="12">
        <v>8627.3951557465025</v>
      </c>
      <c r="C77">
        <f>SAFADModel_final_000020[[#This Row],[Whole Building:Facility Total Electric Demand Power '[W'](Hourly) ]]/1000</f>
        <v>8.6273951557465018</v>
      </c>
    </row>
    <row r="78" spans="1:3" x14ac:dyDescent="0.25">
      <c r="A78" s="9" t="s">
        <v>77</v>
      </c>
      <c r="B78" s="12">
        <v>8597.1300941051741</v>
      </c>
      <c r="C78">
        <f>SAFADModel_final_000020[[#This Row],[Whole Building:Facility Total Electric Demand Power '[W'](Hourly) ]]/1000</f>
        <v>8.5971300941051734</v>
      </c>
    </row>
    <row r="79" spans="1:3" x14ac:dyDescent="0.25">
      <c r="A79" s="9" t="s">
        <v>78</v>
      </c>
      <c r="B79" s="12">
        <v>8582.1635903320785</v>
      </c>
      <c r="C79">
        <f>SAFADModel_final_000020[[#This Row],[Whole Building:Facility Total Electric Demand Power '[W'](Hourly) ]]/1000</f>
        <v>8.5821635903320779</v>
      </c>
    </row>
    <row r="80" spans="1:3" x14ac:dyDescent="0.25">
      <c r="A80" s="9" t="s">
        <v>79</v>
      </c>
      <c r="B80" s="12">
        <v>8648.744146699366</v>
      </c>
      <c r="C80">
        <f>SAFADModel_final_000020[[#This Row],[Whole Building:Facility Total Electric Demand Power '[W'](Hourly) ]]/1000</f>
        <v>8.6487441466993662</v>
      </c>
    </row>
    <row r="81" spans="1:3" x14ac:dyDescent="0.25">
      <c r="A81" s="9" t="s">
        <v>80</v>
      </c>
      <c r="B81" s="12">
        <v>24437.583391821321</v>
      </c>
      <c r="C81">
        <f>SAFADModel_final_000020[[#This Row],[Whole Building:Facility Total Electric Demand Power '[W'](Hourly) ]]/1000</f>
        <v>24.43758339182132</v>
      </c>
    </row>
    <row r="82" spans="1:3" x14ac:dyDescent="0.25">
      <c r="A82" s="9" t="s">
        <v>81</v>
      </c>
      <c r="B82" s="12">
        <v>113772.15529848069</v>
      </c>
      <c r="C82">
        <f>SAFADModel_final_000020[[#This Row],[Whole Building:Facility Total Electric Demand Power '[W'](Hourly) ]]/1000</f>
        <v>113.7721552984807</v>
      </c>
    </row>
    <row r="83" spans="1:3" x14ac:dyDescent="0.25">
      <c r="A83" s="9" t="s">
        <v>82</v>
      </c>
      <c r="B83" s="12">
        <v>151432.72010682209</v>
      </c>
      <c r="C83">
        <f>SAFADModel_final_000020[[#This Row],[Whole Building:Facility Total Electric Demand Power '[W'](Hourly) ]]/1000</f>
        <v>151.4327201068221</v>
      </c>
    </row>
    <row r="84" spans="1:3" x14ac:dyDescent="0.25">
      <c r="A84" s="9" t="s">
        <v>83</v>
      </c>
      <c r="B84" s="12">
        <v>174401.43321354489</v>
      </c>
      <c r="C84">
        <f>SAFADModel_final_000020[[#This Row],[Whole Building:Facility Total Electric Demand Power '[W'](Hourly) ]]/1000</f>
        <v>174.40143321354489</v>
      </c>
    </row>
    <row r="85" spans="1:3" x14ac:dyDescent="0.25">
      <c r="A85" s="9" t="s">
        <v>84</v>
      </c>
      <c r="B85" s="12">
        <v>175831.9642840538</v>
      </c>
      <c r="C85">
        <f>SAFADModel_final_000020[[#This Row],[Whole Building:Facility Total Electric Demand Power '[W'](Hourly) ]]/1000</f>
        <v>175.83196428405381</v>
      </c>
    </row>
    <row r="86" spans="1:3" x14ac:dyDescent="0.25">
      <c r="A86" s="9" t="s">
        <v>85</v>
      </c>
      <c r="B86" s="12">
        <v>178858.77424128333</v>
      </c>
      <c r="C86">
        <f>SAFADModel_final_000020[[#This Row],[Whole Building:Facility Total Electric Demand Power '[W'](Hourly) ]]/1000</f>
        <v>178.85877424128333</v>
      </c>
    </row>
    <row r="87" spans="1:3" x14ac:dyDescent="0.25">
      <c r="A87" s="9" t="s">
        <v>86</v>
      </c>
      <c r="B87" s="12">
        <v>191199.22967382611</v>
      </c>
      <c r="C87">
        <f>SAFADModel_final_000020[[#This Row],[Whole Building:Facility Total Electric Demand Power '[W'](Hourly) ]]/1000</f>
        <v>191.1992296738261</v>
      </c>
    </row>
    <row r="88" spans="1:3" x14ac:dyDescent="0.25">
      <c r="A88" s="9" t="s">
        <v>87</v>
      </c>
      <c r="B88" s="12">
        <v>187604.00495799491</v>
      </c>
      <c r="C88">
        <f>SAFADModel_final_000020[[#This Row],[Whole Building:Facility Total Electric Demand Power '[W'](Hourly) ]]/1000</f>
        <v>187.6040049579949</v>
      </c>
    </row>
    <row r="89" spans="1:3" x14ac:dyDescent="0.25">
      <c r="A89" s="9" t="s">
        <v>88</v>
      </c>
      <c r="B89" s="12">
        <v>189831.93408891742</v>
      </c>
      <c r="C89">
        <f>SAFADModel_final_000020[[#This Row],[Whole Building:Facility Total Electric Demand Power '[W'](Hourly) ]]/1000</f>
        <v>189.83193408891742</v>
      </c>
    </row>
    <row r="90" spans="1:3" x14ac:dyDescent="0.25">
      <c r="A90" s="9" t="s">
        <v>89</v>
      </c>
      <c r="B90" s="12">
        <v>176365.85759903086</v>
      </c>
      <c r="C90">
        <f>SAFADModel_final_000020[[#This Row],[Whole Building:Facility Total Electric Demand Power '[W'](Hourly) ]]/1000</f>
        <v>176.36585759903085</v>
      </c>
    </row>
    <row r="91" spans="1:3" x14ac:dyDescent="0.25">
      <c r="A91" s="9" t="s">
        <v>90</v>
      </c>
      <c r="B91" s="12">
        <v>91550.710379909651</v>
      </c>
      <c r="C91">
        <f>SAFADModel_final_000020[[#This Row],[Whole Building:Facility Total Electric Demand Power '[W'](Hourly) ]]/1000</f>
        <v>91.550710379909646</v>
      </c>
    </row>
    <row r="92" spans="1:3" x14ac:dyDescent="0.25">
      <c r="A92" s="9" t="s">
        <v>91</v>
      </c>
      <c r="B92" s="12">
        <v>65950.807785949524</v>
      </c>
      <c r="C92">
        <f>SAFADModel_final_000020[[#This Row],[Whole Building:Facility Total Electric Demand Power '[W'](Hourly) ]]/1000</f>
        <v>65.950807785949522</v>
      </c>
    </row>
    <row r="93" spans="1:3" x14ac:dyDescent="0.25">
      <c r="A93" s="9" t="s">
        <v>92</v>
      </c>
      <c r="B93" s="12">
        <v>47493.263020167302</v>
      </c>
      <c r="C93">
        <f>SAFADModel_final_000020[[#This Row],[Whole Building:Facility Total Electric Demand Power '[W'](Hourly) ]]/1000</f>
        <v>47.493263020167305</v>
      </c>
    </row>
    <row r="94" spans="1:3" x14ac:dyDescent="0.25">
      <c r="A94" s="9" t="s">
        <v>93</v>
      </c>
      <c r="B94" s="12">
        <v>8866.9941133769989</v>
      </c>
      <c r="C94">
        <f>SAFADModel_final_000020[[#This Row],[Whole Building:Facility Total Electric Demand Power '[W'](Hourly) ]]/1000</f>
        <v>8.8669941133769985</v>
      </c>
    </row>
    <row r="95" spans="1:3" x14ac:dyDescent="0.25">
      <c r="A95" s="9" t="s">
        <v>94</v>
      </c>
      <c r="B95" s="12">
        <v>8838.2794900821336</v>
      </c>
      <c r="C95">
        <f>SAFADModel_final_000020[[#This Row],[Whole Building:Facility Total Electric Demand Power '[W'](Hourly) ]]/1000</f>
        <v>8.8382794900821331</v>
      </c>
    </row>
    <row r="96" spans="1:3" x14ac:dyDescent="0.25">
      <c r="A96" s="9" t="s">
        <v>95</v>
      </c>
      <c r="B96" s="12">
        <v>8803.2123990978362</v>
      </c>
      <c r="C96">
        <f>SAFADModel_final_000020[[#This Row],[Whole Building:Facility Total Electric Demand Power '[W'](Hourly) ]]/1000</f>
        <v>8.8032123990978359</v>
      </c>
    </row>
    <row r="97" spans="1:3" x14ac:dyDescent="0.25">
      <c r="A97" s="9" t="s">
        <v>96</v>
      </c>
      <c r="B97" s="12">
        <v>8774.7966262298996</v>
      </c>
      <c r="C97">
        <f>SAFADModel_final_000020[[#This Row],[Whole Building:Facility Total Electric Demand Power '[W'](Hourly) ]]/1000</f>
        <v>8.7747966262299002</v>
      </c>
    </row>
    <row r="98" spans="1:3" x14ac:dyDescent="0.25">
      <c r="A98" s="9" t="s">
        <v>97</v>
      </c>
      <c r="B98" s="12">
        <v>8768.523269417843</v>
      </c>
      <c r="C98">
        <f>SAFADModel_final_000020[[#This Row],[Whole Building:Facility Total Electric Demand Power '[W'](Hourly) ]]/1000</f>
        <v>8.7685232694178428</v>
      </c>
    </row>
    <row r="99" spans="1:3" x14ac:dyDescent="0.25">
      <c r="A99" s="9" t="s">
        <v>98</v>
      </c>
      <c r="B99" s="12">
        <v>8763.0009893349797</v>
      </c>
      <c r="C99">
        <f>SAFADModel_final_000020[[#This Row],[Whole Building:Facility Total Electric Demand Power '[W'](Hourly) ]]/1000</f>
        <v>8.7630009893349801</v>
      </c>
    </row>
    <row r="100" spans="1:3" x14ac:dyDescent="0.25">
      <c r="A100" s="9" t="s">
        <v>99</v>
      </c>
      <c r="B100" s="12">
        <v>8739.9060659557272</v>
      </c>
      <c r="C100">
        <f>SAFADModel_final_000020[[#This Row],[Whole Building:Facility Total Electric Demand Power '[W'](Hourly) ]]/1000</f>
        <v>8.7399060659557275</v>
      </c>
    </row>
    <row r="101" spans="1:3" x14ac:dyDescent="0.25">
      <c r="A101" s="9" t="s">
        <v>100</v>
      </c>
      <c r="B101" s="12">
        <v>8687.0075039494241</v>
      </c>
      <c r="C101">
        <f>SAFADModel_final_000020[[#This Row],[Whole Building:Facility Total Electric Demand Power '[W'](Hourly) ]]/1000</f>
        <v>8.6870075039494239</v>
      </c>
    </row>
    <row r="102" spans="1:3" x14ac:dyDescent="0.25">
      <c r="A102" s="9" t="s">
        <v>101</v>
      </c>
      <c r="B102" s="12">
        <v>8625.6611321998189</v>
      </c>
      <c r="C102">
        <f>SAFADModel_final_000020[[#This Row],[Whole Building:Facility Total Electric Demand Power '[W'](Hourly) ]]/1000</f>
        <v>8.6256611321998182</v>
      </c>
    </row>
    <row r="103" spans="1:3" x14ac:dyDescent="0.25">
      <c r="A103" s="9" t="s">
        <v>102</v>
      </c>
      <c r="B103" s="12">
        <v>8598.4297212224246</v>
      </c>
      <c r="C103">
        <f>SAFADModel_final_000020[[#This Row],[Whole Building:Facility Total Electric Demand Power '[W'](Hourly) ]]/1000</f>
        <v>8.5984297212224252</v>
      </c>
    </row>
    <row r="104" spans="1:3" x14ac:dyDescent="0.25">
      <c r="A104" s="9" t="s">
        <v>103</v>
      </c>
      <c r="B104" s="12">
        <v>8637.9321278317293</v>
      </c>
      <c r="C104">
        <f>SAFADModel_final_000020[[#This Row],[Whole Building:Facility Total Electric Demand Power '[W'](Hourly) ]]/1000</f>
        <v>8.6379321278317285</v>
      </c>
    </row>
    <row r="105" spans="1:3" x14ac:dyDescent="0.25">
      <c r="A105" s="9" t="s">
        <v>104</v>
      </c>
      <c r="B105" s="12">
        <v>29904.695468396632</v>
      </c>
      <c r="C105">
        <f>SAFADModel_final_000020[[#This Row],[Whole Building:Facility Total Electric Demand Power '[W'](Hourly) ]]/1000</f>
        <v>29.904695468396632</v>
      </c>
    </row>
    <row r="106" spans="1:3" x14ac:dyDescent="0.25">
      <c r="A106" s="9" t="s">
        <v>105</v>
      </c>
      <c r="B106" s="12">
        <v>84738.753966081349</v>
      </c>
      <c r="C106">
        <f>SAFADModel_final_000020[[#This Row],[Whole Building:Facility Total Electric Demand Power '[W'](Hourly) ]]/1000</f>
        <v>84.738753966081347</v>
      </c>
    </row>
    <row r="107" spans="1:3" x14ac:dyDescent="0.25">
      <c r="A107" s="9" t="s">
        <v>106</v>
      </c>
      <c r="B107" s="12">
        <v>154915.73669716847</v>
      </c>
      <c r="C107">
        <f>SAFADModel_final_000020[[#This Row],[Whole Building:Facility Total Electric Demand Power '[W'](Hourly) ]]/1000</f>
        <v>154.91573669716846</v>
      </c>
    </row>
    <row r="108" spans="1:3" x14ac:dyDescent="0.25">
      <c r="A108" s="9" t="s">
        <v>107</v>
      </c>
      <c r="B108" s="12">
        <v>154785.21819840121</v>
      </c>
      <c r="C108">
        <f>SAFADModel_final_000020[[#This Row],[Whole Building:Facility Total Electric Demand Power '[W'](Hourly) ]]/1000</f>
        <v>154.78521819840122</v>
      </c>
    </row>
    <row r="109" spans="1:3" x14ac:dyDescent="0.25">
      <c r="A109" s="9" t="s">
        <v>108</v>
      </c>
      <c r="B109" s="12">
        <v>157972.93749157453</v>
      </c>
      <c r="C109">
        <f>SAFADModel_final_000020[[#This Row],[Whole Building:Facility Total Electric Demand Power '[W'](Hourly) ]]/1000</f>
        <v>157.97293749157453</v>
      </c>
    </row>
    <row r="110" spans="1:3" x14ac:dyDescent="0.25">
      <c r="A110" s="9" t="s">
        <v>109</v>
      </c>
      <c r="B110" s="12">
        <v>166891.79098364883</v>
      </c>
      <c r="C110">
        <f>SAFADModel_final_000020[[#This Row],[Whole Building:Facility Total Electric Demand Power '[W'](Hourly) ]]/1000</f>
        <v>166.89179098364883</v>
      </c>
    </row>
    <row r="111" spans="1:3" x14ac:dyDescent="0.25">
      <c r="A111" s="9" t="s">
        <v>110</v>
      </c>
      <c r="B111" s="12">
        <v>174272.73420908462</v>
      </c>
      <c r="C111">
        <f>SAFADModel_final_000020[[#This Row],[Whole Building:Facility Total Electric Demand Power '[W'](Hourly) ]]/1000</f>
        <v>174.27273420908463</v>
      </c>
    </row>
    <row r="112" spans="1:3" x14ac:dyDescent="0.25">
      <c r="A112" s="9" t="s">
        <v>111</v>
      </c>
      <c r="B112" s="12">
        <v>151109.64244242545</v>
      </c>
      <c r="C112">
        <f>SAFADModel_final_000020[[#This Row],[Whole Building:Facility Total Electric Demand Power '[W'](Hourly) ]]/1000</f>
        <v>151.10964244242544</v>
      </c>
    </row>
    <row r="113" spans="1:3" x14ac:dyDescent="0.25">
      <c r="A113" s="9" t="s">
        <v>112</v>
      </c>
      <c r="B113" s="12">
        <v>133775.96225641289</v>
      </c>
      <c r="C113">
        <f>SAFADModel_final_000020[[#This Row],[Whole Building:Facility Total Electric Demand Power '[W'](Hourly) ]]/1000</f>
        <v>133.7759622564129</v>
      </c>
    </row>
    <row r="114" spans="1:3" x14ac:dyDescent="0.25">
      <c r="A114" s="9" t="s">
        <v>113</v>
      </c>
      <c r="B114" s="12">
        <v>127185.17088487581</v>
      </c>
      <c r="C114">
        <f>SAFADModel_final_000020[[#This Row],[Whole Building:Facility Total Electric Demand Power '[W'](Hourly) ]]/1000</f>
        <v>127.18517088487582</v>
      </c>
    </row>
    <row r="115" spans="1:3" x14ac:dyDescent="0.25">
      <c r="A115" s="9" t="s">
        <v>114</v>
      </c>
      <c r="B115" s="12">
        <v>58267.456328921944</v>
      </c>
      <c r="C115">
        <f>SAFADModel_final_000020[[#This Row],[Whole Building:Facility Total Electric Demand Power '[W'](Hourly) ]]/1000</f>
        <v>58.267456328921945</v>
      </c>
    </row>
    <row r="116" spans="1:3" x14ac:dyDescent="0.25">
      <c r="A116" s="9" t="s">
        <v>115</v>
      </c>
      <c r="B116" s="12">
        <v>30789.364761571225</v>
      </c>
      <c r="C116">
        <f>SAFADModel_final_000020[[#This Row],[Whole Building:Facility Total Electric Demand Power '[W'](Hourly) ]]/1000</f>
        <v>30.789364761571225</v>
      </c>
    </row>
    <row r="117" spans="1:3" x14ac:dyDescent="0.25">
      <c r="A117" s="9" t="s">
        <v>116</v>
      </c>
      <c r="B117" s="12">
        <v>19389.069912370382</v>
      </c>
      <c r="C117">
        <f>SAFADModel_final_000020[[#This Row],[Whole Building:Facility Total Electric Demand Power '[W'](Hourly) ]]/1000</f>
        <v>19.389069912370381</v>
      </c>
    </row>
    <row r="118" spans="1:3" x14ac:dyDescent="0.25">
      <c r="A118" s="9" t="s">
        <v>117</v>
      </c>
      <c r="B118" s="12">
        <v>14104.649151339829</v>
      </c>
      <c r="C118">
        <f>SAFADModel_final_000020[[#This Row],[Whole Building:Facility Total Electric Demand Power '[W'](Hourly) ]]/1000</f>
        <v>14.104649151339828</v>
      </c>
    </row>
    <row r="119" spans="1:3" x14ac:dyDescent="0.25">
      <c r="A119" s="9" t="s">
        <v>118</v>
      </c>
      <c r="B119" s="12">
        <v>8838.9415707716198</v>
      </c>
      <c r="C119">
        <f>SAFADModel_final_000020[[#This Row],[Whole Building:Facility Total Electric Demand Power '[W'](Hourly) ]]/1000</f>
        <v>8.8389415707716203</v>
      </c>
    </row>
    <row r="120" spans="1:3" x14ac:dyDescent="0.25">
      <c r="A120" s="9" t="s">
        <v>119</v>
      </c>
      <c r="B120" s="12">
        <v>8807.5795568047906</v>
      </c>
      <c r="C120">
        <f>SAFADModel_final_000020[[#This Row],[Whole Building:Facility Total Electric Demand Power '[W'](Hourly) ]]/1000</f>
        <v>8.8075795568047912</v>
      </c>
    </row>
    <row r="121" spans="1:3" x14ac:dyDescent="0.25">
      <c r="A121" s="9" t="s">
        <v>120</v>
      </c>
      <c r="B121" s="12">
        <v>8782.3157023472013</v>
      </c>
      <c r="C121">
        <f>SAFADModel_final_000020[[#This Row],[Whole Building:Facility Total Electric Demand Power '[W'](Hourly) ]]/1000</f>
        <v>8.7823157023472014</v>
      </c>
    </row>
    <row r="122" spans="1:3" x14ac:dyDescent="0.25">
      <c r="A122" s="9" t="s">
        <v>533</v>
      </c>
      <c r="B122" s="12">
        <v>8768.1606197802976</v>
      </c>
      <c r="C122">
        <f>SAFADModel_final_000020[[#This Row],[Whole Building:Facility Total Electric Demand Power '[W'](Hourly) ]]/1000</f>
        <v>8.7681606197802981</v>
      </c>
    </row>
    <row r="123" spans="1:3" x14ac:dyDescent="0.25">
      <c r="A123" s="9" t="s">
        <v>534</v>
      </c>
      <c r="B123" s="12">
        <v>8758.4798724034208</v>
      </c>
      <c r="C123">
        <f>SAFADModel_final_000020[[#This Row],[Whole Building:Facility Total Electric Demand Power '[W'](Hourly) ]]/1000</f>
        <v>8.7584798724034201</v>
      </c>
    </row>
    <row r="124" spans="1:3" x14ac:dyDescent="0.25">
      <c r="A124" s="9" t="s">
        <v>535</v>
      </c>
      <c r="B124" s="12">
        <v>8731.1277619332341</v>
      </c>
      <c r="C124">
        <f>SAFADModel_final_000020[[#This Row],[Whole Building:Facility Total Electric Demand Power '[W'](Hourly) ]]/1000</f>
        <v>8.7311277619332337</v>
      </c>
    </row>
    <row r="125" spans="1:3" x14ac:dyDescent="0.25">
      <c r="A125" s="9" t="s">
        <v>536</v>
      </c>
      <c r="B125" s="12">
        <v>8669.6910278471278</v>
      </c>
      <c r="C125">
        <f>SAFADModel_final_000020[[#This Row],[Whole Building:Facility Total Electric Demand Power '[W'](Hourly) ]]/1000</f>
        <v>8.6696910278471275</v>
      </c>
    </row>
    <row r="126" spans="1:3" x14ac:dyDescent="0.25">
      <c r="A126" s="9" t="s">
        <v>537</v>
      </c>
      <c r="B126" s="12">
        <v>8588.3765411969871</v>
      </c>
      <c r="C126">
        <f>SAFADModel_final_000020[[#This Row],[Whole Building:Facility Total Electric Demand Power '[W'](Hourly) ]]/1000</f>
        <v>8.5883765411969879</v>
      </c>
    </row>
    <row r="127" spans="1:3" x14ac:dyDescent="0.25">
      <c r="A127" s="9" t="s">
        <v>538</v>
      </c>
      <c r="B127" s="12">
        <v>8536.921827868362</v>
      </c>
      <c r="C127">
        <f>SAFADModel_final_000020[[#This Row],[Whole Building:Facility Total Electric Demand Power '[W'](Hourly) ]]/1000</f>
        <v>8.5369218278683618</v>
      </c>
    </row>
    <row r="128" spans="1:3" x14ac:dyDescent="0.25">
      <c r="A128" s="9" t="s">
        <v>539</v>
      </c>
      <c r="B128" s="12">
        <v>8533.3804921340143</v>
      </c>
      <c r="C128">
        <f>SAFADModel_final_000020[[#This Row],[Whole Building:Facility Total Electric Demand Power '[W'](Hourly) ]]/1000</f>
        <v>8.5333804921340146</v>
      </c>
    </row>
    <row r="129" spans="1:3" x14ac:dyDescent="0.25">
      <c r="A129" s="9" t="s">
        <v>540</v>
      </c>
      <c r="B129" s="12">
        <v>8561.2707432400784</v>
      </c>
      <c r="C129">
        <f>SAFADModel_final_000020[[#This Row],[Whole Building:Facility Total Electric Demand Power '[W'](Hourly) ]]/1000</f>
        <v>8.5612707432400779</v>
      </c>
    </row>
    <row r="130" spans="1:3" x14ac:dyDescent="0.25">
      <c r="A130" s="9" t="s">
        <v>541</v>
      </c>
      <c r="B130" s="12">
        <v>38006.608425388215</v>
      </c>
      <c r="C130">
        <f>SAFADModel_final_000020[[#This Row],[Whole Building:Facility Total Electric Demand Power '[W'](Hourly) ]]/1000</f>
        <v>38.006608425388215</v>
      </c>
    </row>
    <row r="131" spans="1:3" x14ac:dyDescent="0.25">
      <c r="A131" s="9" t="s">
        <v>542</v>
      </c>
      <c r="B131" s="12">
        <v>54095.357534300769</v>
      </c>
      <c r="C131">
        <f>SAFADModel_final_000020[[#This Row],[Whole Building:Facility Total Electric Demand Power '[W'](Hourly) ]]/1000</f>
        <v>54.095357534300767</v>
      </c>
    </row>
    <row r="132" spans="1:3" x14ac:dyDescent="0.25">
      <c r="A132" s="9" t="s">
        <v>543</v>
      </c>
      <c r="B132" s="12">
        <v>63630.16483728023</v>
      </c>
      <c r="C132">
        <f>SAFADModel_final_000020[[#This Row],[Whole Building:Facility Total Electric Demand Power '[W'](Hourly) ]]/1000</f>
        <v>63.630164837280233</v>
      </c>
    </row>
    <row r="133" spans="1:3" x14ac:dyDescent="0.25">
      <c r="A133" s="9" t="s">
        <v>544</v>
      </c>
      <c r="B133" s="12">
        <v>57772.699056508085</v>
      </c>
      <c r="C133">
        <f>SAFADModel_final_000020[[#This Row],[Whole Building:Facility Total Electric Demand Power '[W'](Hourly) ]]/1000</f>
        <v>57.772699056508088</v>
      </c>
    </row>
    <row r="134" spans="1:3" x14ac:dyDescent="0.25">
      <c r="A134" s="9" t="s">
        <v>545</v>
      </c>
      <c r="B134" s="12">
        <v>56794.226872303923</v>
      </c>
      <c r="C134">
        <f>SAFADModel_final_000020[[#This Row],[Whole Building:Facility Total Electric Demand Power '[W'](Hourly) ]]/1000</f>
        <v>56.794226872303923</v>
      </c>
    </row>
    <row r="135" spans="1:3" x14ac:dyDescent="0.25">
      <c r="A135" s="9" t="s">
        <v>546</v>
      </c>
      <c r="B135" s="12">
        <v>51353.427386075666</v>
      </c>
      <c r="C135">
        <f>SAFADModel_final_000020[[#This Row],[Whole Building:Facility Total Electric Demand Power '[W'](Hourly) ]]/1000</f>
        <v>51.353427386075666</v>
      </c>
    </row>
    <row r="136" spans="1:3" x14ac:dyDescent="0.25">
      <c r="A136" s="9" t="s">
        <v>547</v>
      </c>
      <c r="B136" s="12">
        <v>54039.759151761275</v>
      </c>
      <c r="C136">
        <f>SAFADModel_final_000020[[#This Row],[Whole Building:Facility Total Electric Demand Power '[W'](Hourly) ]]/1000</f>
        <v>54.039759151761274</v>
      </c>
    </row>
    <row r="137" spans="1:3" x14ac:dyDescent="0.25">
      <c r="A137" s="9" t="s">
        <v>548</v>
      </c>
      <c r="B137" s="12">
        <v>49826.106774707492</v>
      </c>
      <c r="C137">
        <f>SAFADModel_final_000020[[#This Row],[Whole Building:Facility Total Electric Demand Power '[W'](Hourly) ]]/1000</f>
        <v>49.82610677470749</v>
      </c>
    </row>
    <row r="138" spans="1:3" x14ac:dyDescent="0.25">
      <c r="A138" s="9" t="s">
        <v>549</v>
      </c>
      <c r="B138" s="12">
        <v>41290.222538561953</v>
      </c>
      <c r="C138">
        <f>SAFADModel_final_000020[[#This Row],[Whole Building:Facility Total Electric Demand Power '[W'](Hourly) ]]/1000</f>
        <v>41.290222538561956</v>
      </c>
    </row>
    <row r="139" spans="1:3" x14ac:dyDescent="0.25">
      <c r="A139" s="9" t="s">
        <v>550</v>
      </c>
      <c r="B139" s="12">
        <v>37541.297930384644</v>
      </c>
      <c r="C139">
        <f>SAFADModel_final_000020[[#This Row],[Whole Building:Facility Total Electric Demand Power '[W'](Hourly) ]]/1000</f>
        <v>37.541297930384644</v>
      </c>
    </row>
    <row r="140" spans="1:3" x14ac:dyDescent="0.25">
      <c r="A140" s="9" t="s">
        <v>551</v>
      </c>
      <c r="B140" s="12">
        <v>29885.37790156413</v>
      </c>
      <c r="C140">
        <f>SAFADModel_final_000020[[#This Row],[Whole Building:Facility Total Electric Demand Power '[W'](Hourly) ]]/1000</f>
        <v>29.88537790156413</v>
      </c>
    </row>
    <row r="141" spans="1:3" x14ac:dyDescent="0.25">
      <c r="A141" s="9" t="s">
        <v>552</v>
      </c>
      <c r="B141" s="12">
        <v>12403.068291891215</v>
      </c>
      <c r="C141">
        <f>SAFADModel_final_000020[[#This Row],[Whole Building:Facility Total Electric Demand Power '[W'](Hourly) ]]/1000</f>
        <v>12.403068291891215</v>
      </c>
    </row>
    <row r="142" spans="1:3" x14ac:dyDescent="0.25">
      <c r="A142" s="9" t="s">
        <v>553</v>
      </c>
      <c r="B142" s="12">
        <v>12240.185511487924</v>
      </c>
      <c r="C142">
        <f>SAFADModel_final_000020[[#This Row],[Whole Building:Facility Total Electric Demand Power '[W'](Hourly) ]]/1000</f>
        <v>12.240185511487924</v>
      </c>
    </row>
    <row r="143" spans="1:3" x14ac:dyDescent="0.25">
      <c r="A143" s="9" t="s">
        <v>554</v>
      </c>
      <c r="B143" s="12">
        <v>8968.8251032298485</v>
      </c>
      <c r="C143">
        <f>SAFADModel_final_000020[[#This Row],[Whole Building:Facility Total Electric Demand Power '[W'](Hourly) ]]/1000</f>
        <v>8.9688251032298485</v>
      </c>
    </row>
    <row r="144" spans="1:3" x14ac:dyDescent="0.25">
      <c r="A144" s="9" t="s">
        <v>555</v>
      </c>
      <c r="B144" s="12">
        <v>8772.3775227350579</v>
      </c>
      <c r="C144">
        <f>SAFADModel_final_000020[[#This Row],[Whole Building:Facility Total Electric Demand Power '[W'](Hourly) ]]/1000</f>
        <v>8.7723775227350576</v>
      </c>
    </row>
    <row r="145" spans="1:3" x14ac:dyDescent="0.25">
      <c r="A145" s="9" t="s">
        <v>556</v>
      </c>
      <c r="B145" s="12">
        <v>8720.3906046101383</v>
      </c>
      <c r="C145">
        <f>SAFADModel_final_000020[[#This Row],[Whole Building:Facility Total Electric Demand Power '[W'](Hourly) ]]/1000</f>
        <v>8.720390604610138</v>
      </c>
    </row>
    <row r="146" spans="1:3" x14ac:dyDescent="0.25">
      <c r="A146" s="9" t="s">
        <v>557</v>
      </c>
      <c r="B146" s="12">
        <v>8696.6797114483579</v>
      </c>
      <c r="C146">
        <f>SAFADModel_final_000020[[#This Row],[Whole Building:Facility Total Electric Demand Power '[W'](Hourly) ]]/1000</f>
        <v>8.6966797114483576</v>
      </c>
    </row>
    <row r="147" spans="1:3" x14ac:dyDescent="0.25">
      <c r="A147" s="9" t="s">
        <v>558</v>
      </c>
      <c r="B147" s="12">
        <v>8676.7999786220516</v>
      </c>
      <c r="C147">
        <f>SAFADModel_final_000020[[#This Row],[Whole Building:Facility Total Electric Demand Power '[W'](Hourly) ]]/1000</f>
        <v>8.6767999786220518</v>
      </c>
    </row>
    <row r="148" spans="1:3" x14ac:dyDescent="0.25">
      <c r="A148" s="9" t="s">
        <v>559</v>
      </c>
      <c r="B148" s="12">
        <v>8664.0814720568615</v>
      </c>
      <c r="C148">
        <f>SAFADModel_final_000020[[#This Row],[Whole Building:Facility Total Electric Demand Power '[W'](Hourly) ]]/1000</f>
        <v>8.6640814720568606</v>
      </c>
    </row>
    <row r="149" spans="1:3" x14ac:dyDescent="0.25">
      <c r="A149" s="9" t="s">
        <v>560</v>
      </c>
      <c r="B149" s="12">
        <v>8656.424445003342</v>
      </c>
      <c r="C149">
        <f>SAFADModel_final_000020[[#This Row],[Whole Building:Facility Total Electric Demand Power '[W'](Hourly) ]]/1000</f>
        <v>8.6564244450033421</v>
      </c>
    </row>
    <row r="150" spans="1:3" x14ac:dyDescent="0.25">
      <c r="A150" s="9" t="s">
        <v>561</v>
      </c>
      <c r="B150" s="12">
        <v>8642.5445952404771</v>
      </c>
      <c r="C150">
        <f>SAFADModel_final_000020[[#This Row],[Whole Building:Facility Total Electric Demand Power '[W'](Hourly) ]]/1000</f>
        <v>8.6425445952404765</v>
      </c>
    </row>
    <row r="151" spans="1:3" x14ac:dyDescent="0.25">
      <c r="A151" s="9" t="s">
        <v>562</v>
      </c>
      <c r="B151" s="12">
        <v>8670.1506147111195</v>
      </c>
      <c r="C151">
        <f>SAFADModel_final_000020[[#This Row],[Whole Building:Facility Total Electric Demand Power '[W'](Hourly) ]]/1000</f>
        <v>8.6701506147111189</v>
      </c>
    </row>
    <row r="152" spans="1:3" x14ac:dyDescent="0.25">
      <c r="A152" s="9" t="s">
        <v>563</v>
      </c>
      <c r="B152" s="12">
        <v>8763.8556863256108</v>
      </c>
      <c r="C152">
        <f>SAFADModel_final_000020[[#This Row],[Whole Building:Facility Total Electric Demand Power '[W'](Hourly) ]]/1000</f>
        <v>8.763855686325611</v>
      </c>
    </row>
    <row r="153" spans="1:3" x14ac:dyDescent="0.25">
      <c r="A153" s="9" t="s">
        <v>564</v>
      </c>
      <c r="B153" s="12">
        <v>8875.7453876994205</v>
      </c>
      <c r="C153">
        <f>SAFADModel_final_000020[[#This Row],[Whole Building:Facility Total Electric Demand Power '[W'](Hourly) ]]/1000</f>
        <v>8.8757453876994212</v>
      </c>
    </row>
    <row r="154" spans="1:3" x14ac:dyDescent="0.25">
      <c r="A154" s="9" t="s">
        <v>565</v>
      </c>
      <c r="B154" s="12">
        <v>8962.3308090117753</v>
      </c>
      <c r="C154">
        <f>SAFADModel_final_000020[[#This Row],[Whole Building:Facility Total Electric Demand Power '[W'](Hourly) ]]/1000</f>
        <v>8.9623308090117746</v>
      </c>
    </row>
    <row r="155" spans="1:3" x14ac:dyDescent="0.25">
      <c r="A155" s="9" t="s">
        <v>566</v>
      </c>
      <c r="B155" s="12">
        <v>9003.2700854272116</v>
      </c>
      <c r="C155">
        <f>SAFADModel_final_000020[[#This Row],[Whole Building:Facility Total Electric Demand Power '[W'](Hourly) ]]/1000</f>
        <v>9.0032700854272107</v>
      </c>
    </row>
    <row r="156" spans="1:3" x14ac:dyDescent="0.25">
      <c r="A156" s="9" t="s">
        <v>567</v>
      </c>
      <c r="B156" s="12">
        <v>9026.2760912399153</v>
      </c>
      <c r="C156">
        <f>SAFADModel_final_000020[[#This Row],[Whole Building:Facility Total Electric Demand Power '[W'](Hourly) ]]/1000</f>
        <v>9.0262760912399145</v>
      </c>
    </row>
    <row r="157" spans="1:3" x14ac:dyDescent="0.25">
      <c r="A157" s="9" t="s">
        <v>568</v>
      </c>
      <c r="B157" s="12">
        <v>9034.362510801293</v>
      </c>
      <c r="C157">
        <f>SAFADModel_final_000020[[#This Row],[Whole Building:Facility Total Electric Demand Power '[W'](Hourly) ]]/1000</f>
        <v>9.0343625108012926</v>
      </c>
    </row>
    <row r="158" spans="1:3" x14ac:dyDescent="0.25">
      <c r="A158" s="9" t="s">
        <v>569</v>
      </c>
      <c r="B158" s="12">
        <v>9044.6312164506726</v>
      </c>
      <c r="C158">
        <f>SAFADModel_final_000020[[#This Row],[Whole Building:Facility Total Electric Demand Power '[W'](Hourly) ]]/1000</f>
        <v>9.0446312164506733</v>
      </c>
    </row>
    <row r="159" spans="1:3" x14ac:dyDescent="0.25">
      <c r="A159" s="9" t="s">
        <v>570</v>
      </c>
      <c r="B159" s="12">
        <v>9064.868776911002</v>
      </c>
      <c r="C159">
        <f>SAFADModel_final_000020[[#This Row],[Whole Building:Facility Total Electric Demand Power '[W'](Hourly) ]]/1000</f>
        <v>9.0648687769110019</v>
      </c>
    </row>
    <row r="160" spans="1:3" x14ac:dyDescent="0.25">
      <c r="A160" s="9" t="s">
        <v>571</v>
      </c>
      <c r="B160" s="12">
        <v>9097.9694298330669</v>
      </c>
      <c r="C160">
        <f>SAFADModel_final_000020[[#This Row],[Whole Building:Facility Total Electric Demand Power '[W'](Hourly) ]]/1000</f>
        <v>9.0979694298330678</v>
      </c>
    </row>
    <row r="161" spans="1:3" x14ac:dyDescent="0.25">
      <c r="A161" s="9" t="s">
        <v>572</v>
      </c>
      <c r="B161" s="12">
        <v>9134.1062501509641</v>
      </c>
      <c r="C161">
        <f>SAFADModel_final_000020[[#This Row],[Whole Building:Facility Total Electric Demand Power '[W'](Hourly) ]]/1000</f>
        <v>9.134106250150964</v>
      </c>
    </row>
    <row r="162" spans="1:3" x14ac:dyDescent="0.25">
      <c r="A162" s="9" t="s">
        <v>573</v>
      </c>
      <c r="B162" s="12">
        <v>9158.3844660321902</v>
      </c>
      <c r="C162">
        <f>SAFADModel_final_000020[[#This Row],[Whole Building:Facility Total Electric Demand Power '[W'](Hourly) ]]/1000</f>
        <v>9.1583844660321905</v>
      </c>
    </row>
    <row r="163" spans="1:3" x14ac:dyDescent="0.25">
      <c r="A163" s="9" t="s">
        <v>574</v>
      </c>
      <c r="B163" s="12">
        <v>9153.5340896135949</v>
      </c>
      <c r="C163">
        <f>SAFADModel_final_000020[[#This Row],[Whole Building:Facility Total Electric Demand Power '[W'](Hourly) ]]/1000</f>
        <v>9.1535340896135953</v>
      </c>
    </row>
    <row r="164" spans="1:3" x14ac:dyDescent="0.25">
      <c r="A164" s="9" t="s">
        <v>575</v>
      </c>
      <c r="B164" s="12">
        <v>9126.4024357183353</v>
      </c>
      <c r="C164">
        <f>SAFADModel_final_000020[[#This Row],[Whole Building:Facility Total Electric Demand Power '[W'](Hourly) ]]/1000</f>
        <v>9.1264024357183349</v>
      </c>
    </row>
    <row r="165" spans="1:3" x14ac:dyDescent="0.25">
      <c r="A165" s="9" t="s">
        <v>576</v>
      </c>
      <c r="B165" s="12">
        <v>9091.8462590763029</v>
      </c>
      <c r="C165">
        <f>SAFADModel_final_000020[[#This Row],[Whole Building:Facility Total Electric Demand Power '[W'](Hourly) ]]/1000</f>
        <v>9.0918462590763021</v>
      </c>
    </row>
    <row r="166" spans="1:3" x14ac:dyDescent="0.25">
      <c r="A166" s="9" t="s">
        <v>577</v>
      </c>
      <c r="B166" s="12">
        <v>9065.9830448823341</v>
      </c>
      <c r="C166">
        <f>SAFADModel_final_000020[[#This Row],[Whole Building:Facility Total Electric Demand Power '[W'](Hourly) ]]/1000</f>
        <v>9.0659830448823335</v>
      </c>
    </row>
    <row r="167" spans="1:3" x14ac:dyDescent="0.25">
      <c r="A167" s="9" t="s">
        <v>578</v>
      </c>
      <c r="B167" s="12">
        <v>9016.3983104283107</v>
      </c>
      <c r="C167">
        <f>SAFADModel_final_000020[[#This Row],[Whole Building:Facility Total Electric Demand Power '[W'](Hourly) ]]/1000</f>
        <v>9.0163983104283112</v>
      </c>
    </row>
    <row r="168" spans="1:3" x14ac:dyDescent="0.25">
      <c r="A168" s="9" t="s">
        <v>579</v>
      </c>
      <c r="B168" s="12">
        <v>8959.5915194580411</v>
      </c>
      <c r="C168">
        <f>SAFADModel_final_000020[[#This Row],[Whole Building:Facility Total Electric Demand Power '[W'](Hourly) ]]/1000</f>
        <v>8.9595915194580407</v>
      </c>
    </row>
    <row r="169" spans="1:3" x14ac:dyDescent="0.25">
      <c r="A169" s="9" t="s">
        <v>580</v>
      </c>
      <c r="B169" s="12">
        <v>8910.0865828628648</v>
      </c>
      <c r="C169">
        <f>SAFADModel_final_000020[[#This Row],[Whole Building:Facility Total Electric Demand Power '[W'](Hourly) ]]/1000</f>
        <v>8.9100865828628653</v>
      </c>
    </row>
    <row r="170" spans="1:3" x14ac:dyDescent="0.25">
      <c r="A170" s="9" t="s">
        <v>121</v>
      </c>
      <c r="B170" s="12">
        <v>8888.134796938366</v>
      </c>
      <c r="C170">
        <f>SAFADModel_final_000020[[#This Row],[Whole Building:Facility Total Electric Demand Power '[W'](Hourly) ]]/1000</f>
        <v>8.8881347969383668</v>
      </c>
    </row>
    <row r="171" spans="1:3" x14ac:dyDescent="0.25">
      <c r="A171" s="9" t="s">
        <v>122</v>
      </c>
      <c r="B171" s="12">
        <v>8866.4593322343371</v>
      </c>
      <c r="C171">
        <f>SAFADModel_final_000020[[#This Row],[Whole Building:Facility Total Electric Demand Power '[W'](Hourly) ]]/1000</f>
        <v>8.8664593322343368</v>
      </c>
    </row>
    <row r="172" spans="1:3" x14ac:dyDescent="0.25">
      <c r="A172" s="9" t="s">
        <v>123</v>
      </c>
      <c r="B172" s="12">
        <v>8829.475933626476</v>
      </c>
      <c r="C172">
        <f>SAFADModel_final_000020[[#This Row],[Whole Building:Facility Total Electric Demand Power '[W'](Hourly) ]]/1000</f>
        <v>8.8294759336264761</v>
      </c>
    </row>
    <row r="173" spans="1:3" x14ac:dyDescent="0.25">
      <c r="A173" s="9" t="s">
        <v>124</v>
      </c>
      <c r="B173" s="12">
        <v>8781.8920913305246</v>
      </c>
      <c r="C173">
        <f>SAFADModel_final_000020[[#This Row],[Whole Building:Facility Total Electric Demand Power '[W'](Hourly) ]]/1000</f>
        <v>8.7818920913305245</v>
      </c>
    </row>
    <row r="174" spans="1:3" x14ac:dyDescent="0.25">
      <c r="A174" s="9" t="s">
        <v>125</v>
      </c>
      <c r="B174" s="12">
        <v>8727.0747698670384</v>
      </c>
      <c r="C174">
        <f>SAFADModel_final_000020[[#This Row],[Whole Building:Facility Total Electric Demand Power '[W'](Hourly) ]]/1000</f>
        <v>8.7270747698670377</v>
      </c>
    </row>
    <row r="175" spans="1:3" x14ac:dyDescent="0.25">
      <c r="A175" s="9" t="s">
        <v>126</v>
      </c>
      <c r="B175" s="12">
        <v>8709.8987208438539</v>
      </c>
      <c r="C175">
        <f>SAFADModel_final_000020[[#This Row],[Whole Building:Facility Total Electric Demand Power '[W'](Hourly) ]]/1000</f>
        <v>8.7098987208438547</v>
      </c>
    </row>
    <row r="176" spans="1:3" x14ac:dyDescent="0.25">
      <c r="A176" s="9" t="s">
        <v>127</v>
      </c>
      <c r="B176" s="12">
        <v>8752.9618774323517</v>
      </c>
      <c r="C176">
        <f>SAFADModel_final_000020[[#This Row],[Whole Building:Facility Total Electric Demand Power '[W'](Hourly) ]]/1000</f>
        <v>8.7529618774323517</v>
      </c>
    </row>
    <row r="177" spans="1:3" x14ac:dyDescent="0.25">
      <c r="A177" s="9" t="s">
        <v>128</v>
      </c>
      <c r="B177" s="12">
        <v>31833.463104314982</v>
      </c>
      <c r="C177">
        <f>SAFADModel_final_000020[[#This Row],[Whole Building:Facility Total Electric Demand Power '[W'](Hourly) ]]/1000</f>
        <v>31.833463104314983</v>
      </c>
    </row>
    <row r="178" spans="1:3" x14ac:dyDescent="0.25">
      <c r="A178" s="9" t="s">
        <v>129</v>
      </c>
      <c r="B178" s="12">
        <v>70704.67741774513</v>
      </c>
      <c r="C178">
        <f>SAFADModel_final_000020[[#This Row],[Whole Building:Facility Total Electric Demand Power '[W'](Hourly) ]]/1000</f>
        <v>70.704677417745131</v>
      </c>
    </row>
    <row r="179" spans="1:3" x14ac:dyDescent="0.25">
      <c r="A179" s="9" t="s">
        <v>130</v>
      </c>
      <c r="B179" s="12">
        <v>128517.1602655913</v>
      </c>
      <c r="C179">
        <f>SAFADModel_final_000020[[#This Row],[Whole Building:Facility Total Electric Demand Power '[W'](Hourly) ]]/1000</f>
        <v>128.51716026559131</v>
      </c>
    </row>
    <row r="180" spans="1:3" x14ac:dyDescent="0.25">
      <c r="A180" s="9" t="s">
        <v>131</v>
      </c>
      <c r="B180" s="12">
        <v>124655.88291287948</v>
      </c>
      <c r="C180">
        <f>SAFADModel_final_000020[[#This Row],[Whole Building:Facility Total Electric Demand Power '[W'](Hourly) ]]/1000</f>
        <v>124.65588291287948</v>
      </c>
    </row>
    <row r="181" spans="1:3" x14ac:dyDescent="0.25">
      <c r="A181" s="9" t="s">
        <v>132</v>
      </c>
      <c r="B181" s="12">
        <v>172940.78422324386</v>
      </c>
      <c r="C181">
        <f>SAFADModel_final_000020[[#This Row],[Whole Building:Facility Total Electric Demand Power '[W'](Hourly) ]]/1000</f>
        <v>172.94078422324387</v>
      </c>
    </row>
    <row r="182" spans="1:3" x14ac:dyDescent="0.25">
      <c r="A182" s="9" t="s">
        <v>133</v>
      </c>
      <c r="B182" s="12">
        <v>174061.39582845251</v>
      </c>
      <c r="C182">
        <f>SAFADModel_final_000020[[#This Row],[Whole Building:Facility Total Electric Demand Power '[W'](Hourly) ]]/1000</f>
        <v>174.0613958284525</v>
      </c>
    </row>
    <row r="183" spans="1:3" x14ac:dyDescent="0.25">
      <c r="A183" s="9" t="s">
        <v>134</v>
      </c>
      <c r="B183" s="12">
        <v>187554.50508687607</v>
      </c>
      <c r="C183">
        <f>SAFADModel_final_000020[[#This Row],[Whole Building:Facility Total Electric Demand Power '[W'](Hourly) ]]/1000</f>
        <v>187.55450508687608</v>
      </c>
    </row>
    <row r="184" spans="1:3" x14ac:dyDescent="0.25">
      <c r="A184" s="9" t="s">
        <v>135</v>
      </c>
      <c r="B184" s="12">
        <v>195211.51508917016</v>
      </c>
      <c r="C184">
        <f>SAFADModel_final_000020[[#This Row],[Whole Building:Facility Total Electric Demand Power '[W'](Hourly) ]]/1000</f>
        <v>195.21151508917018</v>
      </c>
    </row>
    <row r="185" spans="1:3" x14ac:dyDescent="0.25">
      <c r="A185" s="9" t="s">
        <v>136</v>
      </c>
      <c r="B185" s="12">
        <v>182664.9884596233</v>
      </c>
      <c r="C185">
        <f>SAFADModel_final_000020[[#This Row],[Whole Building:Facility Total Electric Demand Power '[W'](Hourly) ]]/1000</f>
        <v>182.66498845962332</v>
      </c>
    </row>
    <row r="186" spans="1:3" x14ac:dyDescent="0.25">
      <c r="A186" s="9" t="s">
        <v>137</v>
      </c>
      <c r="B186" s="12">
        <v>163210.15618138624</v>
      </c>
      <c r="C186">
        <f>SAFADModel_final_000020[[#This Row],[Whole Building:Facility Total Electric Demand Power '[W'](Hourly) ]]/1000</f>
        <v>163.21015618138622</v>
      </c>
    </row>
    <row r="187" spans="1:3" x14ac:dyDescent="0.25">
      <c r="A187" s="9" t="s">
        <v>138</v>
      </c>
      <c r="B187" s="12">
        <v>58638.132012637543</v>
      </c>
      <c r="C187">
        <f>SAFADModel_final_000020[[#This Row],[Whole Building:Facility Total Electric Demand Power '[W'](Hourly) ]]/1000</f>
        <v>58.638132012637541</v>
      </c>
    </row>
    <row r="188" spans="1:3" x14ac:dyDescent="0.25">
      <c r="A188" s="9" t="s">
        <v>139</v>
      </c>
      <c r="B188" s="12">
        <v>28914.540940964227</v>
      </c>
      <c r="C188">
        <f>SAFADModel_final_000020[[#This Row],[Whole Building:Facility Total Electric Demand Power '[W'](Hourly) ]]/1000</f>
        <v>28.914540940964226</v>
      </c>
    </row>
    <row r="189" spans="1:3" x14ac:dyDescent="0.25">
      <c r="A189" s="9" t="s">
        <v>140</v>
      </c>
      <c r="B189" s="12">
        <v>12000.673556056337</v>
      </c>
      <c r="C189">
        <f>SAFADModel_final_000020[[#This Row],[Whole Building:Facility Total Electric Demand Power '[W'](Hourly) ]]/1000</f>
        <v>12.000673556056338</v>
      </c>
    </row>
    <row r="190" spans="1:3" x14ac:dyDescent="0.25">
      <c r="A190" s="9" t="s">
        <v>141</v>
      </c>
      <c r="B190" s="12">
        <v>9312.5346155360476</v>
      </c>
      <c r="C190">
        <f>SAFADModel_final_000020[[#This Row],[Whole Building:Facility Total Electric Demand Power '[W'](Hourly) ]]/1000</f>
        <v>9.3125346155360482</v>
      </c>
    </row>
    <row r="191" spans="1:3" x14ac:dyDescent="0.25">
      <c r="A191" s="9" t="s">
        <v>142</v>
      </c>
      <c r="B191" s="12">
        <v>8898.1901044760143</v>
      </c>
      <c r="C191">
        <f>SAFADModel_final_000020[[#This Row],[Whole Building:Facility Total Electric Demand Power '[W'](Hourly) ]]/1000</f>
        <v>8.898190104476015</v>
      </c>
    </row>
    <row r="192" spans="1:3" x14ac:dyDescent="0.25">
      <c r="A192" s="9" t="s">
        <v>143</v>
      </c>
      <c r="B192" s="12">
        <v>8906.1290169010226</v>
      </c>
      <c r="C192">
        <f>SAFADModel_final_000020[[#This Row],[Whole Building:Facility Total Electric Demand Power '[W'](Hourly) ]]/1000</f>
        <v>8.9061290169010228</v>
      </c>
    </row>
    <row r="193" spans="1:3" x14ac:dyDescent="0.25">
      <c r="A193" s="9" t="s">
        <v>144</v>
      </c>
      <c r="B193" s="12">
        <v>8895.9901912457481</v>
      </c>
      <c r="C193">
        <f>SAFADModel_final_000020[[#This Row],[Whole Building:Facility Total Electric Demand Power '[W'](Hourly) ]]/1000</f>
        <v>8.8959901912457475</v>
      </c>
    </row>
    <row r="194" spans="1:3" x14ac:dyDescent="0.25">
      <c r="A194" s="9" t="s">
        <v>145</v>
      </c>
      <c r="B194" s="12">
        <v>8871.7046696652378</v>
      </c>
      <c r="C194">
        <f>SAFADModel_final_000020[[#This Row],[Whole Building:Facility Total Electric Demand Power '[W'](Hourly) ]]/1000</f>
        <v>8.8717046696652382</v>
      </c>
    </row>
    <row r="195" spans="1:3" x14ac:dyDescent="0.25">
      <c r="A195" s="9" t="s">
        <v>146</v>
      </c>
      <c r="B195" s="12">
        <v>8848.4101721519237</v>
      </c>
      <c r="C195">
        <f>SAFADModel_final_000020[[#This Row],[Whole Building:Facility Total Electric Demand Power '[W'](Hourly) ]]/1000</f>
        <v>8.8484101721519242</v>
      </c>
    </row>
    <row r="196" spans="1:3" x14ac:dyDescent="0.25">
      <c r="A196" s="9" t="s">
        <v>147</v>
      </c>
      <c r="B196" s="12">
        <v>8824.554813646113</v>
      </c>
      <c r="C196">
        <f>SAFADModel_final_000020[[#This Row],[Whole Building:Facility Total Electric Demand Power '[W'](Hourly) ]]/1000</f>
        <v>8.8245548136461132</v>
      </c>
    </row>
    <row r="197" spans="1:3" x14ac:dyDescent="0.25">
      <c r="A197" s="9" t="s">
        <v>148</v>
      </c>
      <c r="B197" s="12">
        <v>8801.5720547034671</v>
      </c>
      <c r="C197">
        <f>SAFADModel_final_000020[[#This Row],[Whole Building:Facility Total Electric Demand Power '[W'](Hourly) ]]/1000</f>
        <v>8.8015720547034668</v>
      </c>
    </row>
    <row r="198" spans="1:3" x14ac:dyDescent="0.25">
      <c r="A198" s="9" t="s">
        <v>149</v>
      </c>
      <c r="B198" s="12">
        <v>8775.5579533682921</v>
      </c>
      <c r="C198">
        <f>SAFADModel_final_000020[[#This Row],[Whole Building:Facility Total Electric Demand Power '[W'](Hourly) ]]/1000</f>
        <v>8.7755579533682919</v>
      </c>
    </row>
    <row r="199" spans="1:3" x14ac:dyDescent="0.25">
      <c r="A199" s="9" t="s">
        <v>150</v>
      </c>
      <c r="B199" s="12">
        <v>8778.720249559452</v>
      </c>
      <c r="C199">
        <f>SAFADModel_final_000020[[#This Row],[Whole Building:Facility Total Electric Demand Power '[W'](Hourly) ]]/1000</f>
        <v>8.7787202495594521</v>
      </c>
    </row>
    <row r="200" spans="1:3" x14ac:dyDescent="0.25">
      <c r="A200" s="9" t="s">
        <v>151</v>
      </c>
      <c r="B200" s="12">
        <v>8811.8636509923035</v>
      </c>
      <c r="C200">
        <f>SAFADModel_final_000020[[#This Row],[Whole Building:Facility Total Electric Demand Power '[W'](Hourly) ]]/1000</f>
        <v>8.8118636509923043</v>
      </c>
    </row>
    <row r="201" spans="1:3" x14ac:dyDescent="0.25">
      <c r="A201" s="9" t="s">
        <v>152</v>
      </c>
      <c r="B201" s="12">
        <v>8864.2188322649617</v>
      </c>
      <c r="C201">
        <f>SAFADModel_final_000020[[#This Row],[Whole Building:Facility Total Electric Demand Power '[W'](Hourly) ]]/1000</f>
        <v>8.864218832264962</v>
      </c>
    </row>
    <row r="202" spans="1:3" x14ac:dyDescent="0.25">
      <c r="A202" s="9" t="s">
        <v>153</v>
      </c>
      <c r="B202" s="12">
        <v>8902.5507459461787</v>
      </c>
      <c r="C202">
        <f>SAFADModel_final_000020[[#This Row],[Whole Building:Facility Total Electric Demand Power '[W'](Hourly) ]]/1000</f>
        <v>8.9025507459461792</v>
      </c>
    </row>
    <row r="203" spans="1:3" x14ac:dyDescent="0.25">
      <c r="A203" s="9" t="s">
        <v>154</v>
      </c>
      <c r="B203" s="12">
        <v>9001.3744888659894</v>
      </c>
      <c r="C203">
        <f>SAFADModel_final_000020[[#This Row],[Whole Building:Facility Total Electric Demand Power '[W'](Hourly) ]]/1000</f>
        <v>9.0013744888659897</v>
      </c>
    </row>
    <row r="204" spans="1:3" x14ac:dyDescent="0.25">
      <c r="A204" s="9" t="s">
        <v>155</v>
      </c>
      <c r="B204" s="12">
        <v>9093.1750326420788</v>
      </c>
      <c r="C204">
        <f>SAFADModel_final_000020[[#This Row],[Whole Building:Facility Total Electric Demand Power '[W'](Hourly) ]]/1000</f>
        <v>9.0931750326420779</v>
      </c>
    </row>
    <row r="205" spans="1:3" x14ac:dyDescent="0.25">
      <c r="A205" s="9" t="s">
        <v>156</v>
      </c>
      <c r="B205" s="12">
        <v>9121.2049846722239</v>
      </c>
      <c r="C205">
        <f>SAFADModel_final_000020[[#This Row],[Whole Building:Facility Total Electric Demand Power '[W'](Hourly) ]]/1000</f>
        <v>9.1212049846722234</v>
      </c>
    </row>
    <row r="206" spans="1:3" x14ac:dyDescent="0.25">
      <c r="A206" s="9" t="s">
        <v>157</v>
      </c>
      <c r="B206" s="12">
        <v>9127.5680653998352</v>
      </c>
      <c r="C206">
        <f>SAFADModel_final_000020[[#This Row],[Whole Building:Facility Total Electric Demand Power '[W'](Hourly) ]]/1000</f>
        <v>9.127568065399835</v>
      </c>
    </row>
    <row r="207" spans="1:3" x14ac:dyDescent="0.25">
      <c r="A207" s="9" t="s">
        <v>158</v>
      </c>
      <c r="B207" s="12">
        <v>9116.5955943862937</v>
      </c>
      <c r="C207">
        <f>SAFADModel_final_000020[[#This Row],[Whole Building:Facility Total Electric Demand Power '[W'](Hourly) ]]/1000</f>
        <v>9.1165955943862933</v>
      </c>
    </row>
    <row r="208" spans="1:3" x14ac:dyDescent="0.25">
      <c r="A208" s="9" t="s">
        <v>159</v>
      </c>
      <c r="B208" s="12">
        <v>9104.262499447208</v>
      </c>
      <c r="C208">
        <f>SAFADModel_final_000020[[#This Row],[Whole Building:Facility Total Electric Demand Power '[W'](Hourly) ]]/1000</f>
        <v>9.1042624994472074</v>
      </c>
    </row>
    <row r="209" spans="1:3" x14ac:dyDescent="0.25">
      <c r="A209" s="9" t="s">
        <v>160</v>
      </c>
      <c r="B209" s="12">
        <v>9088.5465820488753</v>
      </c>
      <c r="C209">
        <f>SAFADModel_final_000020[[#This Row],[Whole Building:Facility Total Electric Demand Power '[W'](Hourly) ]]/1000</f>
        <v>9.0885465820488758</v>
      </c>
    </row>
    <row r="210" spans="1:3" x14ac:dyDescent="0.25">
      <c r="A210" s="9" t="s">
        <v>161</v>
      </c>
      <c r="B210" s="12">
        <v>9063.3077080322328</v>
      </c>
      <c r="C210">
        <f>SAFADModel_final_000020[[#This Row],[Whole Building:Facility Total Electric Demand Power '[W'](Hourly) ]]/1000</f>
        <v>9.063307708032232</v>
      </c>
    </row>
    <row r="211" spans="1:3" x14ac:dyDescent="0.25">
      <c r="A211" s="9" t="s">
        <v>162</v>
      </c>
      <c r="B211" s="12">
        <v>9033.9808061095082</v>
      </c>
      <c r="C211">
        <f>SAFADModel_final_000020[[#This Row],[Whole Building:Facility Total Electric Demand Power '[W'](Hourly) ]]/1000</f>
        <v>9.0339808061095077</v>
      </c>
    </row>
    <row r="212" spans="1:3" x14ac:dyDescent="0.25">
      <c r="A212" s="9" t="s">
        <v>163</v>
      </c>
      <c r="B212" s="12">
        <v>8998.1642327847003</v>
      </c>
      <c r="C212">
        <f>SAFADModel_final_000020[[#This Row],[Whole Building:Facility Total Electric Demand Power '[W'](Hourly) ]]/1000</f>
        <v>8.9981642327847009</v>
      </c>
    </row>
    <row r="213" spans="1:3" x14ac:dyDescent="0.25">
      <c r="A213" s="9" t="s">
        <v>164</v>
      </c>
      <c r="B213" s="12">
        <v>8960.4097259165192</v>
      </c>
      <c r="C213">
        <f>SAFADModel_final_000020[[#This Row],[Whole Building:Facility Total Electric Demand Power '[W'](Hourly) ]]/1000</f>
        <v>8.9604097259165183</v>
      </c>
    </row>
    <row r="214" spans="1:3" x14ac:dyDescent="0.25">
      <c r="A214" s="9" t="s">
        <v>165</v>
      </c>
      <c r="B214" s="12">
        <v>8930.1336710477699</v>
      </c>
      <c r="C214">
        <f>SAFADModel_final_000020[[#This Row],[Whole Building:Facility Total Electric Demand Power '[W'](Hourly) ]]/1000</f>
        <v>8.9301336710477699</v>
      </c>
    </row>
    <row r="215" spans="1:3" x14ac:dyDescent="0.25">
      <c r="A215" s="9" t="s">
        <v>166</v>
      </c>
      <c r="B215" s="12">
        <v>8898.2762543366789</v>
      </c>
      <c r="C215">
        <f>SAFADModel_final_000020[[#This Row],[Whole Building:Facility Total Electric Demand Power '[W'](Hourly) ]]/1000</f>
        <v>8.8982762543366789</v>
      </c>
    </row>
    <row r="216" spans="1:3" x14ac:dyDescent="0.25">
      <c r="A216" s="9" t="s">
        <v>167</v>
      </c>
      <c r="B216" s="12">
        <v>8869.800969856411</v>
      </c>
      <c r="C216">
        <f>SAFADModel_final_000020[[#This Row],[Whole Building:Facility Total Electric Demand Power '[W'](Hourly) ]]/1000</f>
        <v>8.8698009698564118</v>
      </c>
    </row>
    <row r="217" spans="1:3" x14ac:dyDescent="0.25">
      <c r="A217" s="9" t="s">
        <v>168</v>
      </c>
      <c r="B217" s="12">
        <v>8843.6400516832928</v>
      </c>
      <c r="C217">
        <f>SAFADModel_final_000020[[#This Row],[Whole Building:Facility Total Electric Demand Power '[W'](Hourly) ]]/1000</f>
        <v>8.8436400516832929</v>
      </c>
    </row>
    <row r="218" spans="1:3" x14ac:dyDescent="0.25">
      <c r="A218" s="9" t="s">
        <v>169</v>
      </c>
      <c r="B218" s="12">
        <v>8822.9656541134318</v>
      </c>
      <c r="C218">
        <f>SAFADModel_final_000020[[#This Row],[Whole Building:Facility Total Electric Demand Power '[W'](Hourly) ]]/1000</f>
        <v>8.8229656541134318</v>
      </c>
    </row>
    <row r="219" spans="1:3" x14ac:dyDescent="0.25">
      <c r="A219" s="9" t="s">
        <v>170</v>
      </c>
      <c r="B219" s="12">
        <v>8805.8279050317269</v>
      </c>
      <c r="C219">
        <f>SAFADModel_final_000020[[#This Row],[Whole Building:Facility Total Electric Demand Power '[W'](Hourly) ]]/1000</f>
        <v>8.8058279050317267</v>
      </c>
    </row>
    <row r="220" spans="1:3" x14ac:dyDescent="0.25">
      <c r="A220" s="9" t="s">
        <v>171</v>
      </c>
      <c r="B220" s="12">
        <v>8790.4615149440579</v>
      </c>
      <c r="C220">
        <f>SAFADModel_final_000020[[#This Row],[Whole Building:Facility Total Electric Demand Power '[W'](Hourly) ]]/1000</f>
        <v>8.7904615149440577</v>
      </c>
    </row>
    <row r="221" spans="1:3" x14ac:dyDescent="0.25">
      <c r="A221" s="9" t="s">
        <v>172</v>
      </c>
      <c r="B221" s="12">
        <v>8777.9680214812142</v>
      </c>
      <c r="C221">
        <f>SAFADModel_final_000020[[#This Row],[Whole Building:Facility Total Electric Demand Power '[W'](Hourly) ]]/1000</f>
        <v>8.7779680214812146</v>
      </c>
    </row>
    <row r="222" spans="1:3" x14ac:dyDescent="0.25">
      <c r="A222" s="9" t="s">
        <v>173</v>
      </c>
      <c r="B222" s="12">
        <v>8768.0657949789656</v>
      </c>
      <c r="C222">
        <f>SAFADModel_final_000020[[#This Row],[Whole Building:Facility Total Electric Demand Power '[W'](Hourly) ]]/1000</f>
        <v>8.7680657949789662</v>
      </c>
    </row>
    <row r="223" spans="1:3" x14ac:dyDescent="0.25">
      <c r="A223" s="9" t="s">
        <v>174</v>
      </c>
      <c r="B223" s="12">
        <v>8774.8399603901253</v>
      </c>
      <c r="C223">
        <f>SAFADModel_final_000020[[#This Row],[Whole Building:Facility Total Electric Demand Power '[W'](Hourly) ]]/1000</f>
        <v>8.7748399603901248</v>
      </c>
    </row>
    <row r="224" spans="1:3" x14ac:dyDescent="0.25">
      <c r="A224" s="9" t="s">
        <v>175</v>
      </c>
      <c r="B224" s="12">
        <v>8829.0633106228051</v>
      </c>
      <c r="C224">
        <f>SAFADModel_final_000020[[#This Row],[Whole Building:Facility Total Electric Demand Power '[W'](Hourly) ]]/1000</f>
        <v>8.8290633106228054</v>
      </c>
    </row>
    <row r="225" spans="1:3" x14ac:dyDescent="0.25">
      <c r="A225" s="9" t="s">
        <v>176</v>
      </c>
      <c r="B225" s="12">
        <v>26882.215392461923</v>
      </c>
      <c r="C225">
        <f>SAFADModel_final_000020[[#This Row],[Whole Building:Facility Total Electric Demand Power '[W'](Hourly) ]]/1000</f>
        <v>26.882215392461923</v>
      </c>
    </row>
    <row r="226" spans="1:3" x14ac:dyDescent="0.25">
      <c r="A226" s="9" t="s">
        <v>177</v>
      </c>
      <c r="B226" s="12">
        <v>104450.54822265332</v>
      </c>
      <c r="C226">
        <f>SAFADModel_final_000020[[#This Row],[Whole Building:Facility Total Electric Demand Power '[W'](Hourly) ]]/1000</f>
        <v>104.45054822265332</v>
      </c>
    </row>
    <row r="227" spans="1:3" x14ac:dyDescent="0.25">
      <c r="A227" s="9" t="s">
        <v>178</v>
      </c>
      <c r="B227" s="12">
        <v>136544.38841429818</v>
      </c>
      <c r="C227">
        <f>SAFADModel_final_000020[[#This Row],[Whole Building:Facility Total Electric Demand Power '[W'](Hourly) ]]/1000</f>
        <v>136.5443884142982</v>
      </c>
    </row>
    <row r="228" spans="1:3" x14ac:dyDescent="0.25">
      <c r="A228" s="9" t="s">
        <v>179</v>
      </c>
      <c r="B228" s="12">
        <v>160271.23538134428</v>
      </c>
      <c r="C228">
        <f>SAFADModel_final_000020[[#This Row],[Whole Building:Facility Total Electric Demand Power '[W'](Hourly) ]]/1000</f>
        <v>160.27123538134427</v>
      </c>
    </row>
    <row r="229" spans="1:3" x14ac:dyDescent="0.25">
      <c r="A229" s="9" t="s">
        <v>180</v>
      </c>
      <c r="B229" s="12">
        <v>190780.64101957763</v>
      </c>
      <c r="C229">
        <f>SAFADModel_final_000020[[#This Row],[Whole Building:Facility Total Electric Demand Power '[W'](Hourly) ]]/1000</f>
        <v>190.78064101957762</v>
      </c>
    </row>
    <row r="230" spans="1:3" x14ac:dyDescent="0.25">
      <c r="A230" s="9" t="s">
        <v>181</v>
      </c>
      <c r="B230" s="12">
        <v>189407.43206486478</v>
      </c>
      <c r="C230">
        <f>SAFADModel_final_000020[[#This Row],[Whole Building:Facility Total Electric Demand Power '[W'](Hourly) ]]/1000</f>
        <v>189.40743206486479</v>
      </c>
    </row>
    <row r="231" spans="1:3" x14ac:dyDescent="0.25">
      <c r="A231" s="9" t="s">
        <v>182</v>
      </c>
      <c r="B231" s="12">
        <v>185010.06584208831</v>
      </c>
      <c r="C231">
        <f>SAFADModel_final_000020[[#This Row],[Whole Building:Facility Total Electric Demand Power '[W'](Hourly) ]]/1000</f>
        <v>185.01006584208832</v>
      </c>
    </row>
    <row r="232" spans="1:3" x14ac:dyDescent="0.25">
      <c r="A232" s="9" t="s">
        <v>183</v>
      </c>
      <c r="B232" s="12">
        <v>190920.22225833</v>
      </c>
      <c r="C232">
        <f>SAFADModel_final_000020[[#This Row],[Whole Building:Facility Total Electric Demand Power '[W'](Hourly) ]]/1000</f>
        <v>190.92022225833</v>
      </c>
    </row>
    <row r="233" spans="1:3" x14ac:dyDescent="0.25">
      <c r="A233" s="9" t="s">
        <v>184</v>
      </c>
      <c r="B233" s="12">
        <v>160305.51708300013</v>
      </c>
      <c r="C233">
        <f>SAFADModel_final_000020[[#This Row],[Whole Building:Facility Total Electric Demand Power '[W'](Hourly) ]]/1000</f>
        <v>160.30551708300013</v>
      </c>
    </row>
    <row r="234" spans="1:3" x14ac:dyDescent="0.25">
      <c r="A234" s="9" t="s">
        <v>185</v>
      </c>
      <c r="B234" s="12">
        <v>93825.065222190795</v>
      </c>
      <c r="C234">
        <f>SAFADModel_final_000020[[#This Row],[Whole Building:Facility Total Electric Demand Power '[W'](Hourly) ]]/1000</f>
        <v>93.825065222190801</v>
      </c>
    </row>
    <row r="235" spans="1:3" x14ac:dyDescent="0.25">
      <c r="A235" s="9" t="s">
        <v>186</v>
      </c>
      <c r="B235" s="12">
        <v>54577.727889690032</v>
      </c>
      <c r="C235">
        <f>SAFADModel_final_000020[[#This Row],[Whole Building:Facility Total Electric Demand Power '[W'](Hourly) ]]/1000</f>
        <v>54.577727889690031</v>
      </c>
    </row>
    <row r="236" spans="1:3" x14ac:dyDescent="0.25">
      <c r="A236" s="9" t="s">
        <v>187</v>
      </c>
      <c r="B236" s="12">
        <v>24235.044666605263</v>
      </c>
      <c r="C236">
        <f>SAFADModel_final_000020[[#This Row],[Whole Building:Facility Total Electric Demand Power '[W'](Hourly) ]]/1000</f>
        <v>24.235044666605262</v>
      </c>
    </row>
    <row r="237" spans="1:3" x14ac:dyDescent="0.25">
      <c r="A237" s="9" t="s">
        <v>188</v>
      </c>
      <c r="B237" s="12">
        <v>9707.048537367913</v>
      </c>
      <c r="C237">
        <f>SAFADModel_final_000020[[#This Row],[Whole Building:Facility Total Electric Demand Power '[W'](Hourly) ]]/1000</f>
        <v>9.7070485373679123</v>
      </c>
    </row>
    <row r="238" spans="1:3" x14ac:dyDescent="0.25">
      <c r="A238" s="9" t="s">
        <v>189</v>
      </c>
      <c r="B238" s="12">
        <v>9266.930651423585</v>
      </c>
      <c r="C238">
        <f>SAFADModel_final_000020[[#This Row],[Whole Building:Facility Total Electric Demand Power '[W'](Hourly) ]]/1000</f>
        <v>9.2669306514235856</v>
      </c>
    </row>
    <row r="239" spans="1:3" x14ac:dyDescent="0.25">
      <c r="A239" s="9" t="s">
        <v>190</v>
      </c>
      <c r="B239" s="12">
        <v>8844.49891442833</v>
      </c>
      <c r="C239">
        <f>SAFADModel_final_000020[[#This Row],[Whole Building:Facility Total Electric Demand Power '[W'](Hourly) ]]/1000</f>
        <v>8.8444989144283301</v>
      </c>
    </row>
    <row r="240" spans="1:3" x14ac:dyDescent="0.25">
      <c r="A240" s="9" t="s">
        <v>191</v>
      </c>
      <c r="B240" s="12">
        <v>8840.2436459110722</v>
      </c>
      <c r="C240">
        <f>SAFADModel_final_000020[[#This Row],[Whole Building:Facility Total Electric Demand Power '[W'](Hourly) ]]/1000</f>
        <v>8.8402436459110714</v>
      </c>
    </row>
    <row r="241" spans="1:3" x14ac:dyDescent="0.25">
      <c r="A241" s="9" t="s">
        <v>192</v>
      </c>
      <c r="B241" s="12">
        <v>8831.6785032702101</v>
      </c>
      <c r="C241">
        <f>SAFADModel_final_000020[[#This Row],[Whole Building:Facility Total Electric Demand Power '[W'](Hourly) ]]/1000</f>
        <v>8.8316785032702096</v>
      </c>
    </row>
    <row r="242" spans="1:3" x14ac:dyDescent="0.25">
      <c r="A242" s="9" t="s">
        <v>193</v>
      </c>
      <c r="B242" s="12">
        <v>8819.7006989607744</v>
      </c>
      <c r="C242">
        <f>SAFADModel_final_000020[[#This Row],[Whole Building:Facility Total Electric Demand Power '[W'](Hourly) ]]/1000</f>
        <v>8.8197006989607747</v>
      </c>
    </row>
    <row r="243" spans="1:3" x14ac:dyDescent="0.25">
      <c r="A243" s="9" t="s">
        <v>194</v>
      </c>
      <c r="B243" s="12">
        <v>8814.224407918713</v>
      </c>
      <c r="C243">
        <f>SAFADModel_final_000020[[#This Row],[Whole Building:Facility Total Electric Demand Power '[W'](Hourly) ]]/1000</f>
        <v>8.8142244079187133</v>
      </c>
    </row>
    <row r="244" spans="1:3" x14ac:dyDescent="0.25">
      <c r="A244" s="9" t="s">
        <v>195</v>
      </c>
      <c r="B244" s="12">
        <v>8790.314263276081</v>
      </c>
      <c r="C244">
        <f>SAFADModel_final_000020[[#This Row],[Whole Building:Facility Total Electric Demand Power '[W'](Hourly) ]]/1000</f>
        <v>8.7903142632760805</v>
      </c>
    </row>
    <row r="245" spans="1:3" x14ac:dyDescent="0.25">
      <c r="A245" s="9" t="s">
        <v>196</v>
      </c>
      <c r="B245" s="12">
        <v>8738.3981112056954</v>
      </c>
      <c r="C245">
        <f>SAFADModel_final_000020[[#This Row],[Whole Building:Facility Total Electric Demand Power '[W'](Hourly) ]]/1000</f>
        <v>8.7383981112056954</v>
      </c>
    </row>
    <row r="246" spans="1:3" x14ac:dyDescent="0.25">
      <c r="A246" s="9" t="s">
        <v>197</v>
      </c>
      <c r="B246" s="12">
        <v>8677.845168107151</v>
      </c>
      <c r="C246">
        <f>SAFADModel_final_000020[[#This Row],[Whole Building:Facility Total Electric Demand Power '[W'](Hourly) ]]/1000</f>
        <v>8.6778451681071509</v>
      </c>
    </row>
    <row r="247" spans="1:3" x14ac:dyDescent="0.25">
      <c r="A247" s="9" t="s">
        <v>198</v>
      </c>
      <c r="B247" s="12">
        <v>8656.335339199868</v>
      </c>
      <c r="C247">
        <f>SAFADModel_final_000020[[#This Row],[Whole Building:Facility Total Electric Demand Power '[W'](Hourly) ]]/1000</f>
        <v>8.6563353391998685</v>
      </c>
    </row>
    <row r="248" spans="1:3" x14ac:dyDescent="0.25">
      <c r="A248" s="9" t="s">
        <v>199</v>
      </c>
      <c r="B248" s="12">
        <v>8714.9690121648164</v>
      </c>
      <c r="C248">
        <f>SAFADModel_final_000020[[#This Row],[Whole Building:Facility Total Electric Demand Power '[W'](Hourly) ]]/1000</f>
        <v>8.7149690121648167</v>
      </c>
    </row>
    <row r="249" spans="1:3" x14ac:dyDescent="0.25">
      <c r="A249" s="9" t="s">
        <v>200</v>
      </c>
      <c r="B249" s="12">
        <v>24348.949598150695</v>
      </c>
      <c r="C249">
        <f>SAFADModel_final_000020[[#This Row],[Whole Building:Facility Total Electric Demand Power '[W'](Hourly) ]]/1000</f>
        <v>24.348949598150696</v>
      </c>
    </row>
    <row r="250" spans="1:3" x14ac:dyDescent="0.25">
      <c r="A250" s="9" t="s">
        <v>201</v>
      </c>
      <c r="B250" s="12">
        <v>117319.19267080333</v>
      </c>
      <c r="C250">
        <f>SAFADModel_final_000020[[#This Row],[Whole Building:Facility Total Electric Demand Power '[W'](Hourly) ]]/1000</f>
        <v>117.31919267080333</v>
      </c>
    </row>
    <row r="251" spans="1:3" x14ac:dyDescent="0.25">
      <c r="A251" s="9" t="s">
        <v>202</v>
      </c>
      <c r="B251" s="12">
        <v>153028.21884960748</v>
      </c>
      <c r="C251">
        <f>SAFADModel_final_000020[[#This Row],[Whole Building:Facility Total Electric Demand Power '[W'](Hourly) ]]/1000</f>
        <v>153.02821884960747</v>
      </c>
    </row>
    <row r="252" spans="1:3" x14ac:dyDescent="0.25">
      <c r="A252" s="9" t="s">
        <v>203</v>
      </c>
      <c r="B252" s="12">
        <v>173512.00121156732</v>
      </c>
      <c r="C252">
        <f>SAFADModel_final_000020[[#This Row],[Whole Building:Facility Total Electric Demand Power '[W'](Hourly) ]]/1000</f>
        <v>173.51200121156731</v>
      </c>
    </row>
    <row r="253" spans="1:3" x14ac:dyDescent="0.25">
      <c r="A253" s="9" t="s">
        <v>204</v>
      </c>
      <c r="B253" s="12">
        <v>175723.03042103336</v>
      </c>
      <c r="C253">
        <f>SAFADModel_final_000020[[#This Row],[Whole Building:Facility Total Electric Demand Power '[W'](Hourly) ]]/1000</f>
        <v>175.72303042103334</v>
      </c>
    </row>
    <row r="254" spans="1:3" x14ac:dyDescent="0.25">
      <c r="A254" s="9" t="s">
        <v>205</v>
      </c>
      <c r="B254" s="12">
        <v>179829.33433614764</v>
      </c>
      <c r="C254">
        <f>SAFADModel_final_000020[[#This Row],[Whole Building:Facility Total Electric Demand Power '[W'](Hourly) ]]/1000</f>
        <v>179.82933433614764</v>
      </c>
    </row>
    <row r="255" spans="1:3" x14ac:dyDescent="0.25">
      <c r="A255" s="9" t="s">
        <v>206</v>
      </c>
      <c r="B255" s="12">
        <v>193431.69092978048</v>
      </c>
      <c r="C255">
        <f>SAFADModel_final_000020[[#This Row],[Whole Building:Facility Total Electric Demand Power '[W'](Hourly) ]]/1000</f>
        <v>193.43169092978047</v>
      </c>
    </row>
    <row r="256" spans="1:3" x14ac:dyDescent="0.25">
      <c r="A256" s="9" t="s">
        <v>207</v>
      </c>
      <c r="B256" s="12">
        <v>193210.54236693008</v>
      </c>
      <c r="C256">
        <f>SAFADModel_final_000020[[#This Row],[Whole Building:Facility Total Electric Demand Power '[W'](Hourly) ]]/1000</f>
        <v>193.21054236693007</v>
      </c>
    </row>
    <row r="257" spans="1:3" x14ac:dyDescent="0.25">
      <c r="A257" s="9" t="s">
        <v>208</v>
      </c>
      <c r="B257" s="12">
        <v>194363.9326160991</v>
      </c>
      <c r="C257">
        <f>SAFADModel_final_000020[[#This Row],[Whole Building:Facility Total Electric Demand Power '[W'](Hourly) ]]/1000</f>
        <v>194.36393261609911</v>
      </c>
    </row>
    <row r="258" spans="1:3" x14ac:dyDescent="0.25">
      <c r="A258" s="9" t="s">
        <v>209</v>
      </c>
      <c r="B258" s="12">
        <v>180213.52396265313</v>
      </c>
      <c r="C258">
        <f>SAFADModel_final_000020[[#This Row],[Whole Building:Facility Total Electric Demand Power '[W'](Hourly) ]]/1000</f>
        <v>180.21352396265311</v>
      </c>
    </row>
    <row r="259" spans="1:3" x14ac:dyDescent="0.25">
      <c r="A259" s="9" t="s">
        <v>210</v>
      </c>
      <c r="B259" s="12">
        <v>92129.057757934192</v>
      </c>
      <c r="C259">
        <f>SAFADModel_final_000020[[#This Row],[Whole Building:Facility Total Electric Demand Power '[W'](Hourly) ]]/1000</f>
        <v>92.129057757934191</v>
      </c>
    </row>
    <row r="260" spans="1:3" x14ac:dyDescent="0.25">
      <c r="A260" s="9" t="s">
        <v>211</v>
      </c>
      <c r="B260" s="12">
        <v>66430.373782128372</v>
      </c>
      <c r="C260">
        <f>SAFADModel_final_000020[[#This Row],[Whole Building:Facility Total Electric Demand Power '[W'](Hourly) ]]/1000</f>
        <v>66.43037378212837</v>
      </c>
    </row>
    <row r="261" spans="1:3" x14ac:dyDescent="0.25">
      <c r="A261" s="9" t="s">
        <v>212</v>
      </c>
      <c r="B261" s="12">
        <v>47843.115110047562</v>
      </c>
      <c r="C261">
        <f>SAFADModel_final_000020[[#This Row],[Whole Building:Facility Total Electric Demand Power '[W'](Hourly) ]]/1000</f>
        <v>47.843115110047563</v>
      </c>
    </row>
    <row r="262" spans="1:3" x14ac:dyDescent="0.25">
      <c r="A262" s="9" t="s">
        <v>213</v>
      </c>
      <c r="B262" s="12">
        <v>8927.6245833134908</v>
      </c>
      <c r="C262">
        <f>SAFADModel_final_000020[[#This Row],[Whole Building:Facility Total Electric Demand Power '[W'](Hourly) ]]/1000</f>
        <v>8.9276245833134915</v>
      </c>
    </row>
    <row r="263" spans="1:3" x14ac:dyDescent="0.25">
      <c r="A263" s="9" t="s">
        <v>214</v>
      </c>
      <c r="B263" s="12">
        <v>8882.7076038336545</v>
      </c>
      <c r="C263">
        <f>SAFADModel_final_000020[[#This Row],[Whole Building:Facility Total Electric Demand Power '[W'](Hourly) ]]/1000</f>
        <v>8.882707603833655</v>
      </c>
    </row>
    <row r="264" spans="1:3" x14ac:dyDescent="0.25">
      <c r="A264" s="9" t="s">
        <v>215</v>
      </c>
      <c r="B264" s="12">
        <v>8826.5176121708482</v>
      </c>
      <c r="C264">
        <f>SAFADModel_final_000020[[#This Row],[Whole Building:Facility Total Electric Demand Power '[W'](Hourly) ]]/1000</f>
        <v>8.8265176121708482</v>
      </c>
    </row>
    <row r="265" spans="1:3" x14ac:dyDescent="0.25">
      <c r="A265" s="9" t="s">
        <v>216</v>
      </c>
      <c r="B265" s="12">
        <v>8771.8278298321602</v>
      </c>
      <c r="C265">
        <f>SAFADModel_final_000020[[#This Row],[Whole Building:Facility Total Electric Demand Power '[W'](Hourly) ]]/1000</f>
        <v>8.7718278298321604</v>
      </c>
    </row>
    <row r="266" spans="1:3" x14ac:dyDescent="0.25">
      <c r="A266" s="9" t="s">
        <v>217</v>
      </c>
      <c r="B266" s="12">
        <v>8721.1179234706942</v>
      </c>
      <c r="C266">
        <f>SAFADModel_final_000020[[#This Row],[Whole Building:Facility Total Electric Demand Power '[W'](Hourly) ]]/1000</f>
        <v>8.721117923470695</v>
      </c>
    </row>
    <row r="267" spans="1:3" x14ac:dyDescent="0.25">
      <c r="A267" s="9" t="s">
        <v>218</v>
      </c>
      <c r="B267" s="12">
        <v>8663.1692197050961</v>
      </c>
      <c r="C267">
        <f>SAFADModel_final_000020[[#This Row],[Whole Building:Facility Total Electric Demand Power '[W'](Hourly) ]]/1000</f>
        <v>8.6631692197050967</v>
      </c>
    </row>
    <row r="268" spans="1:3" x14ac:dyDescent="0.25">
      <c r="A268" s="9" t="s">
        <v>219</v>
      </c>
      <c r="B268" s="12">
        <v>8615.2968039940661</v>
      </c>
      <c r="C268">
        <f>SAFADModel_final_000020[[#This Row],[Whole Building:Facility Total Electric Demand Power '[W'](Hourly) ]]/1000</f>
        <v>8.6152968039940667</v>
      </c>
    </row>
    <row r="269" spans="1:3" x14ac:dyDescent="0.25">
      <c r="A269" s="9" t="s">
        <v>220</v>
      </c>
      <c r="B269" s="12">
        <v>8595.6972953193454</v>
      </c>
      <c r="C269">
        <f>SAFADModel_final_000020[[#This Row],[Whole Building:Facility Total Electric Demand Power '[W'](Hourly) ]]/1000</f>
        <v>8.5956972953193453</v>
      </c>
    </row>
    <row r="270" spans="1:3" x14ac:dyDescent="0.25">
      <c r="A270" s="9" t="s">
        <v>221</v>
      </c>
      <c r="B270" s="12">
        <v>8584.2453568507717</v>
      </c>
      <c r="C270">
        <f>SAFADModel_final_000020[[#This Row],[Whole Building:Facility Total Electric Demand Power '[W'](Hourly) ]]/1000</f>
        <v>8.5842453568507722</v>
      </c>
    </row>
    <row r="271" spans="1:3" x14ac:dyDescent="0.25">
      <c r="A271" s="9" t="s">
        <v>222</v>
      </c>
      <c r="B271" s="12">
        <v>8623.4608124054485</v>
      </c>
      <c r="C271">
        <f>SAFADModel_final_000020[[#This Row],[Whole Building:Facility Total Electric Demand Power '[W'](Hourly) ]]/1000</f>
        <v>8.6234608124054493</v>
      </c>
    </row>
    <row r="272" spans="1:3" x14ac:dyDescent="0.25">
      <c r="A272" s="9" t="s">
        <v>223</v>
      </c>
      <c r="B272" s="12">
        <v>8762.2299457199424</v>
      </c>
      <c r="C272">
        <f>SAFADModel_final_000020[[#This Row],[Whole Building:Facility Total Electric Demand Power '[W'](Hourly) ]]/1000</f>
        <v>8.7622299457199428</v>
      </c>
    </row>
    <row r="273" spans="1:3" x14ac:dyDescent="0.25">
      <c r="A273" s="9" t="s">
        <v>224</v>
      </c>
      <c r="B273" s="12">
        <v>30645.819543082078</v>
      </c>
      <c r="C273">
        <f>SAFADModel_final_000020[[#This Row],[Whole Building:Facility Total Electric Demand Power '[W'](Hourly) ]]/1000</f>
        <v>30.645819543082077</v>
      </c>
    </row>
    <row r="274" spans="1:3" x14ac:dyDescent="0.25">
      <c r="A274" s="9" t="s">
        <v>225</v>
      </c>
      <c r="B274" s="12">
        <v>101500.22376876295</v>
      </c>
      <c r="C274">
        <f>SAFADModel_final_000020[[#This Row],[Whole Building:Facility Total Electric Demand Power '[W'](Hourly) ]]/1000</f>
        <v>101.50022376876295</v>
      </c>
    </row>
    <row r="275" spans="1:3" x14ac:dyDescent="0.25">
      <c r="A275" s="9" t="s">
        <v>226</v>
      </c>
      <c r="B275" s="12">
        <v>162071.77005405005</v>
      </c>
      <c r="C275">
        <f>SAFADModel_final_000020[[#This Row],[Whole Building:Facility Total Electric Demand Power '[W'](Hourly) ]]/1000</f>
        <v>162.07177005405006</v>
      </c>
    </row>
    <row r="276" spans="1:3" x14ac:dyDescent="0.25">
      <c r="A276" s="9" t="s">
        <v>227</v>
      </c>
      <c r="B276" s="12">
        <v>160455.58367865588</v>
      </c>
      <c r="C276">
        <f>SAFADModel_final_000020[[#This Row],[Whole Building:Facility Total Electric Demand Power '[W'](Hourly) ]]/1000</f>
        <v>160.45558367865587</v>
      </c>
    </row>
    <row r="277" spans="1:3" x14ac:dyDescent="0.25">
      <c r="A277" s="9" t="s">
        <v>228</v>
      </c>
      <c r="B277" s="12">
        <v>163246.65167053827</v>
      </c>
      <c r="C277">
        <f>SAFADModel_final_000020[[#This Row],[Whole Building:Facility Total Electric Demand Power '[W'](Hourly) ]]/1000</f>
        <v>163.24665167053826</v>
      </c>
    </row>
    <row r="278" spans="1:3" x14ac:dyDescent="0.25">
      <c r="A278" s="9" t="s">
        <v>229</v>
      </c>
      <c r="B278" s="12">
        <v>172769.12345303575</v>
      </c>
      <c r="C278">
        <f>SAFADModel_final_000020[[#This Row],[Whole Building:Facility Total Electric Demand Power '[W'](Hourly) ]]/1000</f>
        <v>172.76912345303575</v>
      </c>
    </row>
    <row r="279" spans="1:3" x14ac:dyDescent="0.25">
      <c r="A279" s="9" t="s">
        <v>230</v>
      </c>
      <c r="B279" s="12">
        <v>181322.84499063867</v>
      </c>
      <c r="C279">
        <f>SAFADModel_final_000020[[#This Row],[Whole Building:Facility Total Electric Demand Power '[W'](Hourly) ]]/1000</f>
        <v>181.32284499063866</v>
      </c>
    </row>
    <row r="280" spans="1:3" x14ac:dyDescent="0.25">
      <c r="A280" s="9" t="s">
        <v>231</v>
      </c>
      <c r="B280" s="12">
        <v>164767.53261133371</v>
      </c>
      <c r="C280">
        <f>SAFADModel_final_000020[[#This Row],[Whole Building:Facility Total Electric Demand Power '[W'](Hourly) ]]/1000</f>
        <v>164.76753261133371</v>
      </c>
    </row>
    <row r="281" spans="1:3" x14ac:dyDescent="0.25">
      <c r="A281" s="9" t="s">
        <v>232</v>
      </c>
      <c r="B281" s="12">
        <v>146850.40581090283</v>
      </c>
      <c r="C281">
        <f>SAFADModel_final_000020[[#This Row],[Whole Building:Facility Total Electric Demand Power '[W'](Hourly) ]]/1000</f>
        <v>146.85040581090283</v>
      </c>
    </row>
    <row r="282" spans="1:3" x14ac:dyDescent="0.25">
      <c r="A282" s="9" t="s">
        <v>233</v>
      </c>
      <c r="B282" s="12">
        <v>135222.27743178196</v>
      </c>
      <c r="C282">
        <f>SAFADModel_final_000020[[#This Row],[Whole Building:Facility Total Electric Demand Power '[W'](Hourly) ]]/1000</f>
        <v>135.22227743178195</v>
      </c>
    </row>
    <row r="283" spans="1:3" x14ac:dyDescent="0.25">
      <c r="A283" s="9" t="s">
        <v>234</v>
      </c>
      <c r="B283" s="12">
        <v>58452.932323409528</v>
      </c>
      <c r="C283">
        <f>SAFADModel_final_000020[[#This Row],[Whole Building:Facility Total Electric Demand Power '[W'](Hourly) ]]/1000</f>
        <v>58.452932323409527</v>
      </c>
    </row>
    <row r="284" spans="1:3" x14ac:dyDescent="0.25">
      <c r="A284" s="9" t="s">
        <v>235</v>
      </c>
      <c r="B284" s="12">
        <v>30921.341616143258</v>
      </c>
      <c r="C284">
        <f>SAFADModel_final_000020[[#This Row],[Whole Building:Facility Total Electric Demand Power '[W'](Hourly) ]]/1000</f>
        <v>30.921341616143259</v>
      </c>
    </row>
    <row r="285" spans="1:3" x14ac:dyDescent="0.25">
      <c r="A285" s="9" t="s">
        <v>236</v>
      </c>
      <c r="B285" s="12">
        <v>19429.895199611245</v>
      </c>
      <c r="C285">
        <f>SAFADModel_final_000020[[#This Row],[Whole Building:Facility Total Electric Demand Power '[W'](Hourly) ]]/1000</f>
        <v>19.429895199611245</v>
      </c>
    </row>
    <row r="286" spans="1:3" x14ac:dyDescent="0.25">
      <c r="A286" s="9" t="s">
        <v>237</v>
      </c>
      <c r="B286" s="12">
        <v>14125.558845421356</v>
      </c>
      <c r="C286">
        <f>SAFADModel_final_000020[[#This Row],[Whole Building:Facility Total Electric Demand Power '[W'](Hourly) ]]/1000</f>
        <v>14.125558845421356</v>
      </c>
    </row>
    <row r="287" spans="1:3" x14ac:dyDescent="0.25">
      <c r="A287" s="9" t="s">
        <v>238</v>
      </c>
      <c r="B287" s="12">
        <v>8874.0503444300521</v>
      </c>
      <c r="C287">
        <f>SAFADModel_final_000020[[#This Row],[Whole Building:Facility Total Electric Demand Power '[W'](Hourly) ]]/1000</f>
        <v>8.8740503444300529</v>
      </c>
    </row>
    <row r="288" spans="1:3" x14ac:dyDescent="0.25">
      <c r="A288" s="9" t="s">
        <v>239</v>
      </c>
      <c r="B288" s="12">
        <v>8870.4174046032658</v>
      </c>
      <c r="C288">
        <f>SAFADModel_final_000020[[#This Row],[Whole Building:Facility Total Electric Demand Power '[W'](Hourly) ]]/1000</f>
        <v>8.8704174046032662</v>
      </c>
    </row>
    <row r="289" spans="1:3" x14ac:dyDescent="0.25">
      <c r="A289" s="9" t="s">
        <v>240</v>
      </c>
      <c r="B289" s="12">
        <v>8839.6045775144867</v>
      </c>
      <c r="C289">
        <f>SAFADModel_final_000020[[#This Row],[Whole Building:Facility Total Electric Demand Power '[W'](Hourly) ]]/1000</f>
        <v>8.8396045775144874</v>
      </c>
    </row>
    <row r="290" spans="1:3" x14ac:dyDescent="0.25">
      <c r="A290" s="9" t="s">
        <v>581</v>
      </c>
      <c r="B290" s="12">
        <v>8753.9767195943568</v>
      </c>
      <c r="C290">
        <f>SAFADModel_final_000020[[#This Row],[Whole Building:Facility Total Electric Demand Power '[W'](Hourly) ]]/1000</f>
        <v>8.7539767195943572</v>
      </c>
    </row>
    <row r="291" spans="1:3" x14ac:dyDescent="0.25">
      <c r="A291" s="9" t="s">
        <v>582</v>
      </c>
      <c r="B291" s="12">
        <v>8650.4881202611141</v>
      </c>
      <c r="C291">
        <f>SAFADModel_final_000020[[#This Row],[Whole Building:Facility Total Electric Demand Power '[W'](Hourly) ]]/1000</f>
        <v>8.6504881202611141</v>
      </c>
    </row>
    <row r="292" spans="1:3" x14ac:dyDescent="0.25">
      <c r="A292" s="9" t="s">
        <v>583</v>
      </c>
      <c r="B292" s="12">
        <v>8577.7236441331406</v>
      </c>
      <c r="C292">
        <f>SAFADModel_final_000020[[#This Row],[Whole Building:Facility Total Electric Demand Power '[W'](Hourly) ]]/1000</f>
        <v>8.5777236441331404</v>
      </c>
    </row>
    <row r="293" spans="1:3" x14ac:dyDescent="0.25">
      <c r="A293" s="9" t="s">
        <v>584</v>
      </c>
      <c r="B293" s="12">
        <v>8540.8354287444854</v>
      </c>
      <c r="C293">
        <f>SAFADModel_final_000020[[#This Row],[Whole Building:Facility Total Electric Demand Power '[W'](Hourly) ]]/1000</f>
        <v>8.5408354287444848</v>
      </c>
    </row>
    <row r="294" spans="1:3" x14ac:dyDescent="0.25">
      <c r="A294" s="9" t="s">
        <v>585</v>
      </c>
      <c r="B294" s="12">
        <v>8518.3010612751496</v>
      </c>
      <c r="C294">
        <f>SAFADModel_final_000020[[#This Row],[Whole Building:Facility Total Electric Demand Power '[W'](Hourly) ]]/1000</f>
        <v>8.5183010612751495</v>
      </c>
    </row>
    <row r="295" spans="1:3" x14ac:dyDescent="0.25">
      <c r="A295" s="9" t="s">
        <v>586</v>
      </c>
      <c r="B295" s="12">
        <v>8544.6581988197504</v>
      </c>
      <c r="C295">
        <f>SAFADModel_final_000020[[#This Row],[Whole Building:Facility Total Electric Demand Power '[W'](Hourly) ]]/1000</f>
        <v>8.5446581988197501</v>
      </c>
    </row>
    <row r="296" spans="1:3" x14ac:dyDescent="0.25">
      <c r="A296" s="9" t="s">
        <v>587</v>
      </c>
      <c r="B296" s="12">
        <v>8654.0189855754979</v>
      </c>
      <c r="C296">
        <f>SAFADModel_final_000020[[#This Row],[Whole Building:Facility Total Electric Demand Power '[W'](Hourly) ]]/1000</f>
        <v>8.6540189855754974</v>
      </c>
    </row>
    <row r="297" spans="1:3" x14ac:dyDescent="0.25">
      <c r="A297" s="9" t="s">
        <v>588</v>
      </c>
      <c r="B297" s="12">
        <v>8793.6567960462035</v>
      </c>
      <c r="C297">
        <f>SAFADModel_final_000020[[#This Row],[Whole Building:Facility Total Electric Demand Power '[W'](Hourly) ]]/1000</f>
        <v>8.7936567960462035</v>
      </c>
    </row>
    <row r="298" spans="1:3" x14ac:dyDescent="0.25">
      <c r="A298" s="9" t="s">
        <v>589</v>
      </c>
      <c r="B298" s="12">
        <v>56994.053072179056</v>
      </c>
      <c r="C298">
        <f>SAFADModel_final_000020[[#This Row],[Whole Building:Facility Total Electric Demand Power '[W'](Hourly) ]]/1000</f>
        <v>56.994053072179057</v>
      </c>
    </row>
    <row r="299" spans="1:3" x14ac:dyDescent="0.25">
      <c r="A299" s="9" t="s">
        <v>590</v>
      </c>
      <c r="B299" s="12">
        <v>79962.04598538678</v>
      </c>
      <c r="C299">
        <f>SAFADModel_final_000020[[#This Row],[Whole Building:Facility Total Electric Demand Power '[W'](Hourly) ]]/1000</f>
        <v>79.96204598538678</v>
      </c>
    </row>
    <row r="300" spans="1:3" x14ac:dyDescent="0.25">
      <c r="A300" s="9" t="s">
        <v>591</v>
      </c>
      <c r="B300" s="12">
        <v>90598.483346944209</v>
      </c>
      <c r="C300">
        <f>SAFADModel_final_000020[[#This Row],[Whole Building:Facility Total Electric Demand Power '[W'](Hourly) ]]/1000</f>
        <v>90.598483346944207</v>
      </c>
    </row>
    <row r="301" spans="1:3" x14ac:dyDescent="0.25">
      <c r="A301" s="9" t="s">
        <v>592</v>
      </c>
      <c r="B301" s="12">
        <v>82736.049603571999</v>
      </c>
      <c r="C301">
        <f>SAFADModel_final_000020[[#This Row],[Whole Building:Facility Total Electric Demand Power '[W'](Hourly) ]]/1000</f>
        <v>82.736049603571999</v>
      </c>
    </row>
    <row r="302" spans="1:3" x14ac:dyDescent="0.25">
      <c r="A302" s="9" t="s">
        <v>593</v>
      </c>
      <c r="B302" s="12">
        <v>66715.6495547917</v>
      </c>
      <c r="C302">
        <f>SAFADModel_final_000020[[#This Row],[Whole Building:Facility Total Electric Demand Power '[W'](Hourly) ]]/1000</f>
        <v>66.715649554791696</v>
      </c>
    </row>
    <row r="303" spans="1:3" x14ac:dyDescent="0.25">
      <c r="A303" s="9" t="s">
        <v>594</v>
      </c>
      <c r="B303" s="12">
        <v>61884.096554427029</v>
      </c>
      <c r="C303">
        <f>SAFADModel_final_000020[[#This Row],[Whole Building:Facility Total Electric Demand Power '[W'](Hourly) ]]/1000</f>
        <v>61.884096554427032</v>
      </c>
    </row>
    <row r="304" spans="1:3" x14ac:dyDescent="0.25">
      <c r="A304" s="9" t="s">
        <v>595</v>
      </c>
      <c r="B304" s="12">
        <v>62949.931649270737</v>
      </c>
      <c r="C304">
        <f>SAFADModel_final_000020[[#This Row],[Whole Building:Facility Total Electric Demand Power '[W'](Hourly) ]]/1000</f>
        <v>62.949931649270738</v>
      </c>
    </row>
    <row r="305" spans="1:3" x14ac:dyDescent="0.25">
      <c r="A305" s="9" t="s">
        <v>596</v>
      </c>
      <c r="B305" s="12">
        <v>57304.906817528397</v>
      </c>
      <c r="C305">
        <f>SAFADModel_final_000020[[#This Row],[Whole Building:Facility Total Electric Demand Power '[W'](Hourly) ]]/1000</f>
        <v>57.304906817528398</v>
      </c>
    </row>
    <row r="306" spans="1:3" x14ac:dyDescent="0.25">
      <c r="A306" s="9" t="s">
        <v>597</v>
      </c>
      <c r="B306" s="12">
        <v>47687.141916154862</v>
      </c>
      <c r="C306">
        <f>SAFADModel_final_000020[[#This Row],[Whole Building:Facility Total Electric Demand Power '[W'](Hourly) ]]/1000</f>
        <v>47.687141916154864</v>
      </c>
    </row>
    <row r="307" spans="1:3" x14ac:dyDescent="0.25">
      <c r="A307" s="9" t="s">
        <v>598</v>
      </c>
      <c r="B307" s="12">
        <v>39444.262985153655</v>
      </c>
      <c r="C307">
        <f>SAFADModel_final_000020[[#This Row],[Whole Building:Facility Total Electric Demand Power '[W'](Hourly) ]]/1000</f>
        <v>39.444262985153657</v>
      </c>
    </row>
    <row r="308" spans="1:3" x14ac:dyDescent="0.25">
      <c r="A308" s="9" t="s">
        <v>599</v>
      </c>
      <c r="B308" s="12">
        <v>30752.79085386718</v>
      </c>
      <c r="C308">
        <f>SAFADModel_final_000020[[#This Row],[Whole Building:Facility Total Electric Demand Power '[W'](Hourly) ]]/1000</f>
        <v>30.752790853867179</v>
      </c>
    </row>
    <row r="309" spans="1:3" x14ac:dyDescent="0.25">
      <c r="A309" s="9" t="s">
        <v>600</v>
      </c>
      <c r="B309" s="12">
        <v>15167.924417940216</v>
      </c>
      <c r="C309">
        <f>SAFADModel_final_000020[[#This Row],[Whole Building:Facility Total Electric Demand Power '[W'](Hourly) ]]/1000</f>
        <v>15.167924417940215</v>
      </c>
    </row>
    <row r="310" spans="1:3" x14ac:dyDescent="0.25">
      <c r="A310" s="9" t="s">
        <v>601</v>
      </c>
      <c r="B310" s="12">
        <v>14636.026521408363</v>
      </c>
      <c r="C310">
        <f>SAFADModel_final_000020[[#This Row],[Whole Building:Facility Total Electric Demand Power '[W'](Hourly) ]]/1000</f>
        <v>14.636026521408363</v>
      </c>
    </row>
    <row r="311" spans="1:3" x14ac:dyDescent="0.25">
      <c r="A311" s="9" t="s">
        <v>602</v>
      </c>
      <c r="B311" s="12">
        <v>9032.265837029061</v>
      </c>
      <c r="C311">
        <f>SAFADModel_final_000020[[#This Row],[Whole Building:Facility Total Electric Demand Power '[W'](Hourly) ]]/1000</f>
        <v>9.0322658370290618</v>
      </c>
    </row>
    <row r="312" spans="1:3" x14ac:dyDescent="0.25">
      <c r="A312" s="9" t="s">
        <v>603</v>
      </c>
      <c r="B312" s="12">
        <v>8913.5079803146218</v>
      </c>
      <c r="C312">
        <f>SAFADModel_final_000020[[#This Row],[Whole Building:Facility Total Electric Demand Power '[W'](Hourly) ]]/1000</f>
        <v>8.9135079803146215</v>
      </c>
    </row>
    <row r="313" spans="1:3" x14ac:dyDescent="0.25">
      <c r="A313" s="9" t="s">
        <v>604</v>
      </c>
      <c r="B313" s="12">
        <v>8873.5115080538599</v>
      </c>
      <c r="C313">
        <f>SAFADModel_final_000020[[#This Row],[Whole Building:Facility Total Electric Demand Power '[W'](Hourly) ]]/1000</f>
        <v>8.8735115080538591</v>
      </c>
    </row>
    <row r="314" spans="1:3" x14ac:dyDescent="0.25">
      <c r="A314" s="9" t="s">
        <v>605</v>
      </c>
      <c r="B314" s="12">
        <v>8850.4451602505269</v>
      </c>
      <c r="C314">
        <f>SAFADModel_final_000020[[#This Row],[Whole Building:Facility Total Electric Demand Power '[W'](Hourly) ]]/1000</f>
        <v>8.8504451602505263</v>
      </c>
    </row>
    <row r="315" spans="1:3" x14ac:dyDescent="0.25">
      <c r="A315" s="9" t="s">
        <v>606</v>
      </c>
      <c r="B315" s="12">
        <v>8832.8469838461078</v>
      </c>
      <c r="C315">
        <f>SAFADModel_final_000020[[#This Row],[Whole Building:Facility Total Electric Demand Power '[W'](Hourly) ]]/1000</f>
        <v>8.8328469838461086</v>
      </c>
    </row>
    <row r="316" spans="1:3" x14ac:dyDescent="0.25">
      <c r="A316" s="9" t="s">
        <v>607</v>
      </c>
      <c r="B316" s="12">
        <v>8812.5988848258949</v>
      </c>
      <c r="C316">
        <f>SAFADModel_final_000020[[#This Row],[Whole Building:Facility Total Electric Demand Power '[W'](Hourly) ]]/1000</f>
        <v>8.8125988848258956</v>
      </c>
    </row>
    <row r="317" spans="1:3" x14ac:dyDescent="0.25">
      <c r="A317" s="9" t="s">
        <v>608</v>
      </c>
      <c r="B317" s="12">
        <v>8775.6122612310646</v>
      </c>
      <c r="C317">
        <f>SAFADModel_final_000020[[#This Row],[Whole Building:Facility Total Electric Demand Power '[W'](Hourly) ]]/1000</f>
        <v>8.7756122612310641</v>
      </c>
    </row>
    <row r="318" spans="1:3" x14ac:dyDescent="0.25">
      <c r="A318" s="9" t="s">
        <v>609</v>
      </c>
      <c r="B318" s="12">
        <v>8725.8075046513568</v>
      </c>
      <c r="C318">
        <f>SAFADModel_final_000020[[#This Row],[Whole Building:Facility Total Electric Demand Power '[W'](Hourly) ]]/1000</f>
        <v>8.7258075046513568</v>
      </c>
    </row>
    <row r="319" spans="1:3" x14ac:dyDescent="0.25">
      <c r="A319" s="9" t="s">
        <v>610</v>
      </c>
      <c r="B319" s="12">
        <v>8720.0268703745096</v>
      </c>
      <c r="C319">
        <f>SAFADModel_final_000020[[#This Row],[Whole Building:Facility Total Electric Demand Power '[W'](Hourly) ]]/1000</f>
        <v>8.7200268703745092</v>
      </c>
    </row>
    <row r="320" spans="1:3" x14ac:dyDescent="0.25">
      <c r="A320" s="9" t="s">
        <v>611</v>
      </c>
      <c r="B320" s="12">
        <v>8762.8855110231616</v>
      </c>
      <c r="C320">
        <f>SAFADModel_final_000020[[#This Row],[Whole Building:Facility Total Electric Demand Power '[W'](Hourly) ]]/1000</f>
        <v>8.7628855110231623</v>
      </c>
    </row>
    <row r="321" spans="1:3" x14ac:dyDescent="0.25">
      <c r="A321" s="9" t="s">
        <v>612</v>
      </c>
      <c r="B321" s="12">
        <v>8830.7528749022058</v>
      </c>
      <c r="C321">
        <f>SAFADModel_final_000020[[#This Row],[Whole Building:Facility Total Electric Demand Power '[W'](Hourly) ]]/1000</f>
        <v>8.8307528749022062</v>
      </c>
    </row>
    <row r="322" spans="1:3" x14ac:dyDescent="0.25">
      <c r="A322" s="9" t="s">
        <v>613</v>
      </c>
      <c r="B322" s="12">
        <v>8897.0131478904514</v>
      </c>
      <c r="C322">
        <f>SAFADModel_final_000020[[#This Row],[Whole Building:Facility Total Electric Demand Power '[W'](Hourly) ]]/1000</f>
        <v>8.8970131478904513</v>
      </c>
    </row>
    <row r="323" spans="1:3" x14ac:dyDescent="0.25">
      <c r="A323" s="9" t="s">
        <v>614</v>
      </c>
      <c r="B323" s="12">
        <v>8969.9008315725132</v>
      </c>
      <c r="C323">
        <f>SAFADModel_final_000020[[#This Row],[Whole Building:Facility Total Electric Demand Power '[W'](Hourly) ]]/1000</f>
        <v>8.9699008315725131</v>
      </c>
    </row>
    <row r="324" spans="1:3" x14ac:dyDescent="0.25">
      <c r="A324" s="9" t="s">
        <v>615</v>
      </c>
      <c r="B324" s="12">
        <v>9041.7025028638782</v>
      </c>
      <c r="C324">
        <f>SAFADModel_final_000020[[#This Row],[Whole Building:Facility Total Electric Demand Power '[W'](Hourly) ]]/1000</f>
        <v>9.0417025028638776</v>
      </c>
    </row>
    <row r="325" spans="1:3" x14ac:dyDescent="0.25">
      <c r="A325" s="9" t="s">
        <v>616</v>
      </c>
      <c r="B325" s="12">
        <v>9109.3617552700143</v>
      </c>
      <c r="C325">
        <f>SAFADModel_final_000020[[#This Row],[Whole Building:Facility Total Electric Demand Power '[W'](Hourly) ]]/1000</f>
        <v>9.1093617552700135</v>
      </c>
    </row>
    <row r="326" spans="1:3" x14ac:dyDescent="0.25">
      <c r="A326" s="9" t="s">
        <v>617</v>
      </c>
      <c r="B326" s="12">
        <v>9162.3312492899859</v>
      </c>
      <c r="C326">
        <f>SAFADModel_final_000020[[#This Row],[Whole Building:Facility Total Electric Demand Power '[W'](Hourly) ]]/1000</f>
        <v>9.162331249289986</v>
      </c>
    </row>
    <row r="327" spans="1:3" x14ac:dyDescent="0.25">
      <c r="A327" s="9" t="s">
        <v>618</v>
      </c>
      <c r="B327" s="12">
        <v>9196.875493529742</v>
      </c>
      <c r="C327">
        <f>SAFADModel_final_000020[[#This Row],[Whole Building:Facility Total Electric Demand Power '[W'](Hourly) ]]/1000</f>
        <v>9.1968754935297419</v>
      </c>
    </row>
    <row r="328" spans="1:3" x14ac:dyDescent="0.25">
      <c r="A328" s="9" t="s">
        <v>619</v>
      </c>
      <c r="B328" s="12">
        <v>9188.37265744059</v>
      </c>
      <c r="C328">
        <f>SAFADModel_final_000020[[#This Row],[Whole Building:Facility Total Electric Demand Power '[W'](Hourly) ]]/1000</f>
        <v>9.1883726574405902</v>
      </c>
    </row>
    <row r="329" spans="1:3" x14ac:dyDescent="0.25">
      <c r="A329" s="9" t="s">
        <v>620</v>
      </c>
      <c r="B329" s="12">
        <v>9138.530348424918</v>
      </c>
      <c r="C329">
        <f>SAFADModel_final_000020[[#This Row],[Whole Building:Facility Total Electric Demand Power '[W'](Hourly) ]]/1000</f>
        <v>9.1385303484249185</v>
      </c>
    </row>
    <row r="330" spans="1:3" x14ac:dyDescent="0.25">
      <c r="A330" s="9" t="s">
        <v>621</v>
      </c>
      <c r="B330" s="12">
        <v>9084.4215463146538</v>
      </c>
      <c r="C330">
        <f>SAFADModel_final_000020[[#This Row],[Whole Building:Facility Total Electric Demand Power '[W'](Hourly) ]]/1000</f>
        <v>9.0844215463146547</v>
      </c>
    </row>
    <row r="331" spans="1:3" x14ac:dyDescent="0.25">
      <c r="A331" s="9" t="s">
        <v>622</v>
      </c>
      <c r="B331" s="12">
        <v>9006.4483525968644</v>
      </c>
      <c r="C331">
        <f>SAFADModel_final_000020[[#This Row],[Whole Building:Facility Total Electric Demand Power '[W'](Hourly) ]]/1000</f>
        <v>9.0064483525968644</v>
      </c>
    </row>
    <row r="332" spans="1:3" x14ac:dyDescent="0.25">
      <c r="A332" s="9" t="s">
        <v>623</v>
      </c>
      <c r="B332" s="12">
        <v>8944.1030733556327</v>
      </c>
      <c r="C332">
        <f>SAFADModel_final_000020[[#This Row],[Whole Building:Facility Total Electric Demand Power '[W'](Hourly) ]]/1000</f>
        <v>8.9441030733556328</v>
      </c>
    </row>
    <row r="333" spans="1:3" x14ac:dyDescent="0.25">
      <c r="A333" s="9" t="s">
        <v>624</v>
      </c>
      <c r="B333" s="12">
        <v>8894.9165585318697</v>
      </c>
      <c r="C333">
        <f>SAFADModel_final_000020[[#This Row],[Whole Building:Facility Total Electric Demand Power '[W'](Hourly) ]]/1000</f>
        <v>8.8949165585318699</v>
      </c>
    </row>
    <row r="334" spans="1:3" x14ac:dyDescent="0.25">
      <c r="A334" s="9" t="s">
        <v>625</v>
      </c>
      <c r="B334" s="12">
        <v>8861.9766649624162</v>
      </c>
      <c r="C334">
        <f>SAFADModel_final_000020[[#This Row],[Whole Building:Facility Total Electric Demand Power '[W'](Hourly) ]]/1000</f>
        <v>8.8619766649624161</v>
      </c>
    </row>
    <row r="335" spans="1:3" x14ac:dyDescent="0.25">
      <c r="A335" s="9" t="s">
        <v>626</v>
      </c>
      <c r="B335" s="12">
        <v>8853.1491639023425</v>
      </c>
      <c r="C335">
        <f>SAFADModel_final_000020[[#This Row],[Whole Building:Facility Total Electric Demand Power '[W'](Hourly) ]]/1000</f>
        <v>8.8531491639023425</v>
      </c>
    </row>
    <row r="336" spans="1:3" x14ac:dyDescent="0.25">
      <c r="A336" s="9" t="s">
        <v>627</v>
      </c>
      <c r="B336" s="12">
        <v>8850.7521427917109</v>
      </c>
      <c r="C336">
        <f>SAFADModel_final_000020[[#This Row],[Whole Building:Facility Total Electric Demand Power '[W'](Hourly) ]]/1000</f>
        <v>8.8507521427917109</v>
      </c>
    </row>
    <row r="337" spans="1:3" x14ac:dyDescent="0.25">
      <c r="A337" s="9" t="s">
        <v>628</v>
      </c>
      <c r="B337" s="12">
        <v>8839.667541819259</v>
      </c>
      <c r="C337">
        <f>SAFADModel_final_000020[[#This Row],[Whole Building:Facility Total Electric Demand Power '[W'](Hourly) ]]/1000</f>
        <v>8.8396675418192583</v>
      </c>
    </row>
    <row r="338" spans="1:3" x14ac:dyDescent="0.25">
      <c r="A338" s="9" t="s">
        <v>241</v>
      </c>
      <c r="B338" s="12">
        <v>8818.8656167519821</v>
      </c>
      <c r="C338">
        <f>SAFADModel_final_000020[[#This Row],[Whole Building:Facility Total Electric Demand Power '[W'](Hourly) ]]/1000</f>
        <v>8.8188656167519817</v>
      </c>
    </row>
    <row r="339" spans="1:3" x14ac:dyDescent="0.25">
      <c r="A339" s="9" t="s">
        <v>242</v>
      </c>
      <c r="B339" s="12">
        <v>8803.62050249407</v>
      </c>
      <c r="C339">
        <f>SAFADModel_final_000020[[#This Row],[Whole Building:Facility Total Electric Demand Power '[W'](Hourly) ]]/1000</f>
        <v>8.8036205024940699</v>
      </c>
    </row>
    <row r="340" spans="1:3" x14ac:dyDescent="0.25">
      <c r="A340" s="9" t="s">
        <v>243</v>
      </c>
      <c r="B340" s="12">
        <v>8771.7504476294216</v>
      </c>
      <c r="C340">
        <f>SAFADModel_final_000020[[#This Row],[Whole Building:Facility Total Electric Demand Power '[W'](Hourly) ]]/1000</f>
        <v>8.7717504476294224</v>
      </c>
    </row>
    <row r="341" spans="1:3" x14ac:dyDescent="0.25">
      <c r="A341" s="9" t="s">
        <v>244</v>
      </c>
      <c r="B341" s="12">
        <v>8734.26159180574</v>
      </c>
      <c r="C341">
        <f>SAFADModel_final_000020[[#This Row],[Whole Building:Facility Total Electric Demand Power '[W'](Hourly) ]]/1000</f>
        <v>8.7342615918057405</v>
      </c>
    </row>
    <row r="342" spans="1:3" x14ac:dyDescent="0.25">
      <c r="A342" s="9" t="s">
        <v>245</v>
      </c>
      <c r="B342" s="12">
        <v>8696.843072953483</v>
      </c>
      <c r="C342">
        <f>SAFADModel_final_000020[[#This Row],[Whole Building:Facility Total Electric Demand Power '[W'](Hourly) ]]/1000</f>
        <v>8.6968430729534827</v>
      </c>
    </row>
    <row r="343" spans="1:3" x14ac:dyDescent="0.25">
      <c r="A343" s="9" t="s">
        <v>246</v>
      </c>
      <c r="B343" s="12">
        <v>8691.0827098847203</v>
      </c>
      <c r="C343">
        <f>SAFADModel_final_000020[[#This Row],[Whole Building:Facility Total Electric Demand Power '[W'](Hourly) ]]/1000</f>
        <v>8.6910827098847196</v>
      </c>
    </row>
    <row r="344" spans="1:3" x14ac:dyDescent="0.25">
      <c r="A344" s="9" t="s">
        <v>247</v>
      </c>
      <c r="B344" s="12">
        <v>8709.710946890682</v>
      </c>
      <c r="C344">
        <f>SAFADModel_final_000020[[#This Row],[Whole Building:Facility Total Electric Demand Power '[W'](Hourly) ]]/1000</f>
        <v>8.7097109468906826</v>
      </c>
    </row>
    <row r="345" spans="1:3" x14ac:dyDescent="0.25">
      <c r="A345" s="9" t="s">
        <v>248</v>
      </c>
      <c r="B345" s="12">
        <v>31578.030112386274</v>
      </c>
      <c r="C345">
        <f>SAFADModel_final_000020[[#This Row],[Whole Building:Facility Total Electric Demand Power '[W'](Hourly) ]]/1000</f>
        <v>31.578030112386273</v>
      </c>
    </row>
    <row r="346" spans="1:3" x14ac:dyDescent="0.25">
      <c r="A346" s="9" t="s">
        <v>249</v>
      </c>
      <c r="B346" s="12">
        <v>68034.121709236977</v>
      </c>
      <c r="C346">
        <f>SAFADModel_final_000020[[#This Row],[Whole Building:Facility Total Electric Demand Power '[W'](Hourly) ]]/1000</f>
        <v>68.03412170923697</v>
      </c>
    </row>
    <row r="347" spans="1:3" x14ac:dyDescent="0.25">
      <c r="A347" s="9" t="s">
        <v>250</v>
      </c>
      <c r="B347" s="12">
        <v>122546.05143397361</v>
      </c>
      <c r="C347">
        <f>SAFADModel_final_000020[[#This Row],[Whole Building:Facility Total Electric Demand Power '[W'](Hourly) ]]/1000</f>
        <v>122.54605143397362</v>
      </c>
    </row>
    <row r="348" spans="1:3" x14ac:dyDescent="0.25">
      <c r="A348" s="9" t="s">
        <v>251</v>
      </c>
      <c r="B348" s="12">
        <v>119903.23087073473</v>
      </c>
      <c r="C348">
        <f>SAFADModel_final_000020[[#This Row],[Whole Building:Facility Total Electric Demand Power '[W'](Hourly) ]]/1000</f>
        <v>119.90323087073473</v>
      </c>
    </row>
    <row r="349" spans="1:3" x14ac:dyDescent="0.25">
      <c r="A349" s="9" t="s">
        <v>252</v>
      </c>
      <c r="B349" s="12">
        <v>168756.73626727914</v>
      </c>
      <c r="C349">
        <f>SAFADModel_final_000020[[#This Row],[Whole Building:Facility Total Electric Demand Power '[W'](Hourly) ]]/1000</f>
        <v>168.75673626727914</v>
      </c>
    </row>
    <row r="350" spans="1:3" x14ac:dyDescent="0.25">
      <c r="A350" s="9" t="s">
        <v>253</v>
      </c>
      <c r="B350" s="12">
        <v>169464.15560904282</v>
      </c>
      <c r="C350">
        <f>SAFADModel_final_000020[[#This Row],[Whole Building:Facility Total Electric Demand Power '[W'](Hourly) ]]/1000</f>
        <v>169.46415560904282</v>
      </c>
    </row>
    <row r="351" spans="1:3" x14ac:dyDescent="0.25">
      <c r="A351" s="9" t="s">
        <v>254</v>
      </c>
      <c r="B351" s="12">
        <v>184938.4380014349</v>
      </c>
      <c r="C351">
        <f>SAFADModel_final_000020[[#This Row],[Whole Building:Facility Total Electric Demand Power '[W'](Hourly) ]]/1000</f>
        <v>184.93843800143489</v>
      </c>
    </row>
    <row r="352" spans="1:3" x14ac:dyDescent="0.25">
      <c r="A352" s="9" t="s">
        <v>255</v>
      </c>
      <c r="B352" s="12">
        <v>193081.19939288555</v>
      </c>
      <c r="C352">
        <f>SAFADModel_final_000020[[#This Row],[Whole Building:Facility Total Electric Demand Power '[W'](Hourly) ]]/1000</f>
        <v>193.08119939288557</v>
      </c>
    </row>
    <row r="353" spans="1:3" x14ac:dyDescent="0.25">
      <c r="A353" s="9" t="s">
        <v>256</v>
      </c>
      <c r="B353" s="12">
        <v>180163.99268692816</v>
      </c>
      <c r="C353">
        <f>SAFADModel_final_000020[[#This Row],[Whole Building:Facility Total Electric Demand Power '[W'](Hourly) ]]/1000</f>
        <v>180.16399268692817</v>
      </c>
    </row>
    <row r="354" spans="1:3" x14ac:dyDescent="0.25">
      <c r="A354" s="9" t="s">
        <v>257</v>
      </c>
      <c r="B354" s="12">
        <v>160996.57622170122</v>
      </c>
      <c r="C354">
        <f>SAFADModel_final_000020[[#This Row],[Whole Building:Facility Total Electric Demand Power '[W'](Hourly) ]]/1000</f>
        <v>160.99657622170122</v>
      </c>
    </row>
    <row r="355" spans="1:3" x14ac:dyDescent="0.25">
      <c r="A355" s="9" t="s">
        <v>258</v>
      </c>
      <c r="B355" s="12">
        <v>58211.22545758832</v>
      </c>
      <c r="C355">
        <f>SAFADModel_final_000020[[#This Row],[Whole Building:Facility Total Electric Demand Power '[W'](Hourly) ]]/1000</f>
        <v>58.21122545758832</v>
      </c>
    </row>
    <row r="356" spans="1:3" x14ac:dyDescent="0.25">
      <c r="A356" s="9" t="s">
        <v>259</v>
      </c>
      <c r="B356" s="12">
        <v>28729.262653821177</v>
      </c>
      <c r="C356">
        <f>SAFADModel_final_000020[[#This Row],[Whole Building:Facility Total Electric Demand Power '[W'](Hourly) ]]/1000</f>
        <v>28.729262653821177</v>
      </c>
    </row>
    <row r="357" spans="1:3" x14ac:dyDescent="0.25">
      <c r="A357" s="9" t="s">
        <v>260</v>
      </c>
      <c r="B357" s="12">
        <v>11956.931395015388</v>
      </c>
      <c r="C357">
        <f>SAFADModel_final_000020[[#This Row],[Whole Building:Facility Total Electric Demand Power '[W'](Hourly) ]]/1000</f>
        <v>11.956931395015388</v>
      </c>
    </row>
    <row r="358" spans="1:3" x14ac:dyDescent="0.25">
      <c r="A358" s="9" t="s">
        <v>261</v>
      </c>
      <c r="B358" s="12">
        <v>9286.5521103319425</v>
      </c>
      <c r="C358">
        <f>SAFADModel_final_000020[[#This Row],[Whole Building:Facility Total Electric Demand Power '[W'](Hourly) ]]/1000</f>
        <v>9.2865521103319431</v>
      </c>
    </row>
    <row r="359" spans="1:3" x14ac:dyDescent="0.25">
      <c r="A359" s="9" t="s">
        <v>262</v>
      </c>
      <c r="B359" s="12">
        <v>8874.976094417676</v>
      </c>
      <c r="C359">
        <f>SAFADModel_final_000020[[#This Row],[Whole Building:Facility Total Electric Demand Power '[W'](Hourly) ]]/1000</f>
        <v>8.8749760944176757</v>
      </c>
    </row>
    <row r="360" spans="1:3" x14ac:dyDescent="0.25">
      <c r="A360" s="9" t="s">
        <v>263</v>
      </c>
      <c r="B360" s="12">
        <v>8884.1771997215692</v>
      </c>
      <c r="C360">
        <f>SAFADModel_final_000020[[#This Row],[Whole Building:Facility Total Electric Demand Power '[W'](Hourly) ]]/1000</f>
        <v>8.8841771997215684</v>
      </c>
    </row>
    <row r="361" spans="1:3" x14ac:dyDescent="0.25">
      <c r="A361" s="9" t="s">
        <v>264</v>
      </c>
      <c r="B361" s="12">
        <v>8867.6937272933574</v>
      </c>
      <c r="C361">
        <f>SAFADModel_final_000020[[#This Row],[Whole Building:Facility Total Electric Demand Power '[W'](Hourly) ]]/1000</f>
        <v>8.8676937272933571</v>
      </c>
    </row>
    <row r="362" spans="1:3" x14ac:dyDescent="0.25">
      <c r="A362" s="9" t="s">
        <v>265</v>
      </c>
      <c r="B362" s="12">
        <v>8797.9056676539021</v>
      </c>
      <c r="C362">
        <f>SAFADModel_final_000020[[#This Row],[Whole Building:Facility Total Electric Demand Power '[W'](Hourly) ]]/1000</f>
        <v>8.797905667653902</v>
      </c>
    </row>
    <row r="363" spans="1:3" x14ac:dyDescent="0.25">
      <c r="A363" s="9" t="s">
        <v>266</v>
      </c>
      <c r="B363" s="12">
        <v>8719.8016604647182</v>
      </c>
      <c r="C363">
        <f>SAFADModel_final_000020[[#This Row],[Whole Building:Facility Total Electric Demand Power '[W'](Hourly) ]]/1000</f>
        <v>8.7198016604647179</v>
      </c>
    </row>
    <row r="364" spans="1:3" x14ac:dyDescent="0.25">
      <c r="A364" s="9" t="s">
        <v>267</v>
      </c>
      <c r="B364" s="12">
        <v>8657.6818048246987</v>
      </c>
      <c r="C364">
        <f>SAFADModel_final_000020[[#This Row],[Whole Building:Facility Total Electric Demand Power '[W'](Hourly) ]]/1000</f>
        <v>8.6576818048246995</v>
      </c>
    </row>
    <row r="365" spans="1:3" x14ac:dyDescent="0.25">
      <c r="A365" s="9" t="s">
        <v>268</v>
      </c>
      <c r="B365" s="12">
        <v>8643.7946441725198</v>
      </c>
      <c r="C365">
        <f>SAFADModel_final_000020[[#This Row],[Whole Building:Facility Total Electric Demand Power '[W'](Hourly) ]]/1000</f>
        <v>8.6437946441725195</v>
      </c>
    </row>
    <row r="366" spans="1:3" x14ac:dyDescent="0.25">
      <c r="A366" s="9" t="s">
        <v>269</v>
      </c>
      <c r="B366" s="12">
        <v>8634.0576137976914</v>
      </c>
      <c r="C366">
        <f>SAFADModel_final_000020[[#This Row],[Whole Building:Facility Total Electric Demand Power '[W'](Hourly) ]]/1000</f>
        <v>8.6340576137976921</v>
      </c>
    </row>
    <row r="367" spans="1:3" x14ac:dyDescent="0.25">
      <c r="A367" s="9" t="s">
        <v>270</v>
      </c>
      <c r="B367" s="12">
        <v>8649.0767959086479</v>
      </c>
      <c r="C367">
        <f>SAFADModel_final_000020[[#This Row],[Whole Building:Facility Total Electric Demand Power '[W'](Hourly) ]]/1000</f>
        <v>8.6490767959086483</v>
      </c>
    </row>
    <row r="368" spans="1:3" x14ac:dyDescent="0.25">
      <c r="A368" s="9" t="s">
        <v>271</v>
      </c>
      <c r="B368" s="12">
        <v>8718.5167180096996</v>
      </c>
      <c r="C368">
        <f>SAFADModel_final_000020[[#This Row],[Whole Building:Facility Total Electric Demand Power '[W'](Hourly) ]]/1000</f>
        <v>8.718516718009699</v>
      </c>
    </row>
    <row r="369" spans="1:3" x14ac:dyDescent="0.25">
      <c r="A369" s="9" t="s">
        <v>272</v>
      </c>
      <c r="B369" s="12">
        <v>22098.275085760051</v>
      </c>
      <c r="C369">
        <f>SAFADModel_final_000020[[#This Row],[Whole Building:Facility Total Electric Demand Power '[W'](Hourly) ]]/1000</f>
        <v>22.098275085760051</v>
      </c>
    </row>
    <row r="370" spans="1:3" x14ac:dyDescent="0.25">
      <c r="A370" s="9" t="s">
        <v>273</v>
      </c>
      <c r="B370" s="12">
        <v>99969.233813548635</v>
      </c>
      <c r="C370">
        <f>SAFADModel_final_000020[[#This Row],[Whole Building:Facility Total Electric Demand Power '[W'](Hourly) ]]/1000</f>
        <v>99.969233813548641</v>
      </c>
    </row>
    <row r="371" spans="1:3" x14ac:dyDescent="0.25">
      <c r="A371" s="9" t="s">
        <v>274</v>
      </c>
      <c r="B371" s="12">
        <v>133043.39127568496</v>
      </c>
      <c r="C371">
        <f>SAFADModel_final_000020[[#This Row],[Whole Building:Facility Total Electric Demand Power '[W'](Hourly) ]]/1000</f>
        <v>133.04339127568497</v>
      </c>
    </row>
    <row r="372" spans="1:3" x14ac:dyDescent="0.25">
      <c r="A372" s="9" t="s">
        <v>275</v>
      </c>
      <c r="B372" s="12">
        <v>143910.22724198844</v>
      </c>
      <c r="C372">
        <f>SAFADModel_final_000020[[#This Row],[Whole Building:Facility Total Electric Demand Power '[W'](Hourly) ]]/1000</f>
        <v>143.91022724198845</v>
      </c>
    </row>
    <row r="373" spans="1:3" x14ac:dyDescent="0.25">
      <c r="A373" s="9" t="s">
        <v>276</v>
      </c>
      <c r="B373" s="12">
        <v>173432.8656601125</v>
      </c>
      <c r="C373">
        <f>SAFADModel_final_000020[[#This Row],[Whole Building:Facility Total Electric Demand Power '[W'](Hourly) ]]/1000</f>
        <v>173.4328656601125</v>
      </c>
    </row>
    <row r="374" spans="1:3" x14ac:dyDescent="0.25">
      <c r="A374" s="9" t="s">
        <v>277</v>
      </c>
      <c r="B374" s="12">
        <v>166773.37527084464</v>
      </c>
      <c r="C374">
        <f>SAFADModel_final_000020[[#This Row],[Whole Building:Facility Total Electric Demand Power '[W'](Hourly) ]]/1000</f>
        <v>166.77337527084464</v>
      </c>
    </row>
    <row r="375" spans="1:3" x14ac:dyDescent="0.25">
      <c r="A375" s="9" t="s">
        <v>278</v>
      </c>
      <c r="B375" s="12">
        <v>189295.35467343187</v>
      </c>
      <c r="C375">
        <f>SAFADModel_final_000020[[#This Row],[Whole Building:Facility Total Electric Demand Power '[W'](Hourly) ]]/1000</f>
        <v>189.29535467343186</v>
      </c>
    </row>
    <row r="376" spans="1:3" x14ac:dyDescent="0.25">
      <c r="A376" s="9" t="s">
        <v>279</v>
      </c>
      <c r="B376" s="12">
        <v>175156.45461077694</v>
      </c>
      <c r="C376">
        <f>SAFADModel_final_000020[[#This Row],[Whole Building:Facility Total Electric Demand Power '[W'](Hourly) ]]/1000</f>
        <v>175.15645461077693</v>
      </c>
    </row>
    <row r="377" spans="1:3" x14ac:dyDescent="0.25">
      <c r="A377" s="9" t="s">
        <v>280</v>
      </c>
      <c r="B377" s="12">
        <v>175105.85077837473</v>
      </c>
      <c r="C377">
        <f>SAFADModel_final_000020[[#This Row],[Whole Building:Facility Total Electric Demand Power '[W'](Hourly) ]]/1000</f>
        <v>175.10585077837473</v>
      </c>
    </row>
    <row r="378" spans="1:3" x14ac:dyDescent="0.25">
      <c r="A378" s="9" t="s">
        <v>281</v>
      </c>
      <c r="B378" s="12">
        <v>148825.86245268615</v>
      </c>
      <c r="C378">
        <f>SAFADModel_final_000020[[#This Row],[Whole Building:Facility Total Electric Demand Power '[W'](Hourly) ]]/1000</f>
        <v>148.82586245268615</v>
      </c>
    </row>
    <row r="379" spans="1:3" x14ac:dyDescent="0.25">
      <c r="A379" s="9" t="s">
        <v>282</v>
      </c>
      <c r="B379" s="12">
        <v>116091.01958603336</v>
      </c>
      <c r="C379">
        <f>SAFADModel_final_000020[[#This Row],[Whole Building:Facility Total Electric Demand Power '[W'](Hourly) ]]/1000</f>
        <v>116.09101958603337</v>
      </c>
    </row>
    <row r="380" spans="1:3" x14ac:dyDescent="0.25">
      <c r="A380" s="9" t="s">
        <v>283</v>
      </c>
      <c r="B380" s="12">
        <v>73006.155409427476</v>
      </c>
      <c r="C380">
        <f>SAFADModel_final_000020[[#This Row],[Whole Building:Facility Total Electric Demand Power '[W'](Hourly) ]]/1000</f>
        <v>73.006155409427478</v>
      </c>
    </row>
    <row r="381" spans="1:3" x14ac:dyDescent="0.25">
      <c r="A381" s="9" t="s">
        <v>284</v>
      </c>
      <c r="B381" s="12">
        <v>39568.313844402932</v>
      </c>
      <c r="C381">
        <f>SAFADModel_final_000020[[#This Row],[Whole Building:Facility Total Electric Demand Power '[W'](Hourly) ]]/1000</f>
        <v>39.56831384440293</v>
      </c>
    </row>
    <row r="382" spans="1:3" x14ac:dyDescent="0.25">
      <c r="A382" s="9" t="s">
        <v>285</v>
      </c>
      <c r="B382" s="12">
        <v>9006.4991081978496</v>
      </c>
      <c r="C382">
        <f>SAFADModel_final_000020[[#This Row],[Whole Building:Facility Total Electric Demand Power '[W'](Hourly) ]]/1000</f>
        <v>9.0064991081978505</v>
      </c>
    </row>
    <row r="383" spans="1:3" x14ac:dyDescent="0.25">
      <c r="A383" s="9" t="s">
        <v>286</v>
      </c>
      <c r="B383" s="12">
        <v>8871.8414375410412</v>
      </c>
      <c r="C383">
        <f>SAFADModel_final_000020[[#This Row],[Whole Building:Facility Total Electric Demand Power '[W'](Hourly) ]]/1000</f>
        <v>8.8718414375410415</v>
      </c>
    </row>
    <row r="384" spans="1:3" x14ac:dyDescent="0.25">
      <c r="A384" s="9" t="s">
        <v>287</v>
      </c>
      <c r="B384" s="12">
        <v>8813.6345590047531</v>
      </c>
      <c r="C384">
        <f>SAFADModel_final_000020[[#This Row],[Whole Building:Facility Total Electric Demand Power '[W'](Hourly) ]]/1000</f>
        <v>8.8136345590047522</v>
      </c>
    </row>
    <row r="385" spans="1:3" x14ac:dyDescent="0.25">
      <c r="A385" s="9" t="s">
        <v>288</v>
      </c>
      <c r="B385" s="12">
        <v>8797.1552360006917</v>
      </c>
      <c r="C385">
        <f>SAFADModel_final_000020[[#This Row],[Whole Building:Facility Total Electric Demand Power '[W'](Hourly) ]]/1000</f>
        <v>8.797155236000691</v>
      </c>
    </row>
    <row r="386" spans="1:3" x14ac:dyDescent="0.25">
      <c r="A386" s="9" t="s">
        <v>289</v>
      </c>
      <c r="B386" s="12">
        <v>8808.3584229003482</v>
      </c>
      <c r="C386">
        <f>SAFADModel_final_000020[[#This Row],[Whole Building:Facility Total Electric Demand Power '[W'](Hourly) ]]/1000</f>
        <v>8.8083584229003478</v>
      </c>
    </row>
    <row r="387" spans="1:3" x14ac:dyDescent="0.25">
      <c r="A387" s="9" t="s">
        <v>290</v>
      </c>
      <c r="B387" s="12">
        <v>8827.6243638561118</v>
      </c>
      <c r="C387">
        <f>SAFADModel_final_000020[[#This Row],[Whole Building:Facility Total Electric Demand Power '[W'](Hourly) ]]/1000</f>
        <v>8.8276243638561116</v>
      </c>
    </row>
    <row r="388" spans="1:3" x14ac:dyDescent="0.25">
      <c r="A388" s="9" t="s">
        <v>291</v>
      </c>
      <c r="B388" s="12">
        <v>8823.4678502269726</v>
      </c>
      <c r="C388">
        <f>SAFADModel_final_000020[[#This Row],[Whole Building:Facility Total Electric Demand Power '[W'](Hourly) ]]/1000</f>
        <v>8.8234678502269723</v>
      </c>
    </row>
    <row r="389" spans="1:3" x14ac:dyDescent="0.25">
      <c r="A389" s="9" t="s">
        <v>292</v>
      </c>
      <c r="B389" s="12">
        <v>8780.7557086116212</v>
      </c>
      <c r="C389">
        <f>SAFADModel_final_000020[[#This Row],[Whole Building:Facility Total Electric Demand Power '[W'](Hourly) ]]/1000</f>
        <v>8.7807557086116219</v>
      </c>
    </row>
    <row r="390" spans="1:3" x14ac:dyDescent="0.25">
      <c r="A390" s="9" t="s">
        <v>293</v>
      </c>
      <c r="B390" s="12">
        <v>8741.0312815755315</v>
      </c>
      <c r="C390">
        <f>SAFADModel_final_000020[[#This Row],[Whole Building:Facility Total Electric Demand Power '[W'](Hourly) ]]/1000</f>
        <v>8.7410312815755322</v>
      </c>
    </row>
    <row r="391" spans="1:3" x14ac:dyDescent="0.25">
      <c r="A391" s="9" t="s">
        <v>294</v>
      </c>
      <c r="B391" s="12">
        <v>8737.5028046524476</v>
      </c>
      <c r="C391">
        <f>SAFADModel_final_000020[[#This Row],[Whole Building:Facility Total Electric Demand Power '[W'](Hourly) ]]/1000</f>
        <v>8.737502804652447</v>
      </c>
    </row>
    <row r="392" spans="1:3" x14ac:dyDescent="0.25">
      <c r="A392" s="9" t="s">
        <v>295</v>
      </c>
      <c r="B392" s="12">
        <v>8804.6810423902716</v>
      </c>
      <c r="C392">
        <f>SAFADModel_final_000020[[#This Row],[Whole Building:Facility Total Electric Demand Power '[W'](Hourly) ]]/1000</f>
        <v>8.8046810423902713</v>
      </c>
    </row>
    <row r="393" spans="1:3" x14ac:dyDescent="0.25">
      <c r="A393" s="9" t="s">
        <v>296</v>
      </c>
      <c r="B393" s="12">
        <v>8895.8868025275715</v>
      </c>
      <c r="C393">
        <f>SAFADModel_final_000020[[#This Row],[Whole Building:Facility Total Electric Demand Power '[W'](Hourly) ]]/1000</f>
        <v>8.8958868025275724</v>
      </c>
    </row>
    <row r="394" spans="1:3" x14ac:dyDescent="0.25">
      <c r="A394" s="9" t="s">
        <v>297</v>
      </c>
      <c r="B394" s="12">
        <v>8955.9818331981678</v>
      </c>
      <c r="C394">
        <f>SAFADModel_final_000020[[#This Row],[Whole Building:Facility Total Electric Demand Power '[W'](Hourly) ]]/1000</f>
        <v>8.9559818331981678</v>
      </c>
    </row>
    <row r="395" spans="1:3" x14ac:dyDescent="0.25">
      <c r="A395" s="9" t="s">
        <v>298</v>
      </c>
      <c r="B395" s="12">
        <v>8988.6397606682531</v>
      </c>
      <c r="C395">
        <f>SAFADModel_final_000020[[#This Row],[Whole Building:Facility Total Electric Demand Power '[W'](Hourly) ]]/1000</f>
        <v>8.9886397606682529</v>
      </c>
    </row>
    <row r="396" spans="1:3" x14ac:dyDescent="0.25">
      <c r="A396" s="9" t="s">
        <v>299</v>
      </c>
      <c r="B396" s="12">
        <v>9020.8392613375563</v>
      </c>
      <c r="C396">
        <f>SAFADModel_final_000020[[#This Row],[Whole Building:Facility Total Electric Demand Power '[W'](Hourly) ]]/1000</f>
        <v>9.0208392613375565</v>
      </c>
    </row>
    <row r="397" spans="1:3" x14ac:dyDescent="0.25">
      <c r="A397" s="9" t="s">
        <v>300</v>
      </c>
      <c r="B397" s="12">
        <v>9044.9290466024486</v>
      </c>
      <c r="C397">
        <f>SAFADModel_final_000020[[#This Row],[Whole Building:Facility Total Electric Demand Power '[W'](Hourly) ]]/1000</f>
        <v>9.0449290466024479</v>
      </c>
    </row>
    <row r="398" spans="1:3" x14ac:dyDescent="0.25">
      <c r="A398" s="9" t="s">
        <v>301</v>
      </c>
      <c r="B398" s="12">
        <v>9051.5645968901354</v>
      </c>
      <c r="C398">
        <f>SAFADModel_final_000020[[#This Row],[Whole Building:Facility Total Electric Demand Power '[W'](Hourly) ]]/1000</f>
        <v>9.0515645968901346</v>
      </c>
    </row>
    <row r="399" spans="1:3" x14ac:dyDescent="0.25">
      <c r="A399" s="9" t="s">
        <v>302</v>
      </c>
      <c r="B399" s="12">
        <v>9054.2139689502055</v>
      </c>
      <c r="C399">
        <f>SAFADModel_final_000020[[#This Row],[Whole Building:Facility Total Electric Demand Power '[W'](Hourly) ]]/1000</f>
        <v>9.0542139689502061</v>
      </c>
    </row>
    <row r="400" spans="1:3" x14ac:dyDescent="0.25">
      <c r="A400" s="9" t="s">
        <v>303</v>
      </c>
      <c r="B400" s="12">
        <v>9060.716384051826</v>
      </c>
      <c r="C400">
        <f>SAFADModel_final_000020[[#This Row],[Whole Building:Facility Total Electric Demand Power '[W'](Hourly) ]]/1000</f>
        <v>9.0607163840518261</v>
      </c>
    </row>
    <row r="401" spans="1:3" x14ac:dyDescent="0.25">
      <c r="A401" s="9" t="s">
        <v>304</v>
      </c>
      <c r="B401" s="12">
        <v>9061.902571997487</v>
      </c>
      <c r="C401">
        <f>SAFADModel_final_000020[[#This Row],[Whole Building:Facility Total Electric Demand Power '[W'](Hourly) ]]/1000</f>
        <v>9.0619025719974875</v>
      </c>
    </row>
    <row r="402" spans="1:3" x14ac:dyDescent="0.25">
      <c r="A402" s="9" t="s">
        <v>305</v>
      </c>
      <c r="B402" s="12">
        <v>9046.593404432484</v>
      </c>
      <c r="C402">
        <f>SAFADModel_final_000020[[#This Row],[Whole Building:Facility Total Electric Demand Power '[W'](Hourly) ]]/1000</f>
        <v>9.0465934044324836</v>
      </c>
    </row>
    <row r="403" spans="1:3" x14ac:dyDescent="0.25">
      <c r="A403" s="9" t="s">
        <v>306</v>
      </c>
      <c r="B403" s="12">
        <v>9017.4856229985762</v>
      </c>
      <c r="C403">
        <f>SAFADModel_final_000020[[#This Row],[Whole Building:Facility Total Electric Demand Power '[W'](Hourly) ]]/1000</f>
        <v>9.017485622998576</v>
      </c>
    </row>
    <row r="404" spans="1:3" x14ac:dyDescent="0.25">
      <c r="A404" s="9" t="s">
        <v>307</v>
      </c>
      <c r="B404" s="12">
        <v>8974.5200407505181</v>
      </c>
      <c r="C404">
        <f>SAFADModel_final_000020[[#This Row],[Whole Building:Facility Total Electric Demand Power '[W'](Hourly) ]]/1000</f>
        <v>8.9745200407505177</v>
      </c>
    </row>
    <row r="405" spans="1:3" x14ac:dyDescent="0.25">
      <c r="A405" s="9" t="s">
        <v>308</v>
      </c>
      <c r="B405" s="12">
        <v>8922.078652248676</v>
      </c>
      <c r="C405">
        <f>SAFADModel_final_000020[[#This Row],[Whole Building:Facility Total Electric Demand Power '[W'](Hourly) ]]/1000</f>
        <v>8.9220786522486755</v>
      </c>
    </row>
    <row r="406" spans="1:3" x14ac:dyDescent="0.25">
      <c r="A406" s="9" t="s">
        <v>309</v>
      </c>
      <c r="B406" s="12">
        <v>8892.8652892607879</v>
      </c>
      <c r="C406">
        <f>SAFADModel_final_000020[[#This Row],[Whole Building:Facility Total Electric Demand Power '[W'](Hourly) ]]/1000</f>
        <v>8.8928652892607882</v>
      </c>
    </row>
    <row r="407" spans="1:3" x14ac:dyDescent="0.25">
      <c r="A407" s="9" t="s">
        <v>310</v>
      </c>
      <c r="B407" s="12">
        <v>8842.6870774485706</v>
      </c>
      <c r="C407">
        <f>SAFADModel_final_000020[[#This Row],[Whole Building:Facility Total Electric Demand Power '[W'](Hourly) ]]/1000</f>
        <v>8.84268707744857</v>
      </c>
    </row>
    <row r="408" spans="1:3" x14ac:dyDescent="0.25">
      <c r="A408" s="9" t="s">
        <v>311</v>
      </c>
      <c r="B408" s="12">
        <v>8794.48643184094</v>
      </c>
      <c r="C408">
        <f>SAFADModel_final_000020[[#This Row],[Whole Building:Facility Total Electric Demand Power '[W'](Hourly) ]]/1000</f>
        <v>8.7944864318409408</v>
      </c>
    </row>
    <row r="409" spans="1:3" x14ac:dyDescent="0.25">
      <c r="A409" s="9" t="s">
        <v>312</v>
      </c>
      <c r="B409" s="12">
        <v>8744.6274710819689</v>
      </c>
      <c r="C409">
        <f>SAFADModel_final_000020[[#This Row],[Whole Building:Facility Total Electric Demand Power '[W'](Hourly) ]]/1000</f>
        <v>8.7446274710819694</v>
      </c>
    </row>
    <row r="410" spans="1:3" x14ac:dyDescent="0.25">
      <c r="A410" s="9" t="s">
        <v>313</v>
      </c>
      <c r="B410" s="12">
        <v>8716.1497402325058</v>
      </c>
      <c r="C410">
        <f>SAFADModel_final_000020[[#This Row],[Whole Building:Facility Total Electric Demand Power '[W'](Hourly) ]]/1000</f>
        <v>8.7161497402325061</v>
      </c>
    </row>
    <row r="411" spans="1:3" x14ac:dyDescent="0.25">
      <c r="A411" s="9" t="s">
        <v>314</v>
      </c>
      <c r="B411" s="12">
        <v>8690.6243124818102</v>
      </c>
      <c r="C411">
        <f>SAFADModel_final_000020[[#This Row],[Whole Building:Facility Total Electric Demand Power '[W'](Hourly) ]]/1000</f>
        <v>8.6906243124818108</v>
      </c>
    </row>
    <row r="412" spans="1:3" x14ac:dyDescent="0.25">
      <c r="A412" s="9" t="s">
        <v>315</v>
      </c>
      <c r="B412" s="12">
        <v>8670.328587291533</v>
      </c>
      <c r="C412">
        <f>SAFADModel_final_000020[[#This Row],[Whole Building:Facility Total Electric Demand Power '[W'](Hourly) ]]/1000</f>
        <v>8.6703285872915323</v>
      </c>
    </row>
    <row r="413" spans="1:3" x14ac:dyDescent="0.25">
      <c r="A413" s="9" t="s">
        <v>316</v>
      </c>
      <c r="B413" s="12">
        <v>8643.4056665655244</v>
      </c>
      <c r="C413">
        <f>SAFADModel_final_000020[[#This Row],[Whole Building:Facility Total Electric Demand Power '[W'](Hourly) ]]/1000</f>
        <v>8.6434056665655241</v>
      </c>
    </row>
    <row r="414" spans="1:3" x14ac:dyDescent="0.25">
      <c r="A414" s="9" t="s">
        <v>317</v>
      </c>
      <c r="B414" s="12">
        <v>8619.9785645874308</v>
      </c>
      <c r="C414">
        <f>SAFADModel_final_000020[[#This Row],[Whole Building:Facility Total Electric Demand Power '[W'](Hourly) ]]/1000</f>
        <v>8.6199785645874307</v>
      </c>
    </row>
    <row r="415" spans="1:3" x14ac:dyDescent="0.25">
      <c r="A415" s="9" t="s">
        <v>318</v>
      </c>
      <c r="B415" s="12">
        <v>8628.2639311392722</v>
      </c>
      <c r="C415">
        <f>SAFADModel_final_000020[[#This Row],[Whole Building:Facility Total Electric Demand Power '[W'](Hourly) ]]/1000</f>
        <v>8.6282639311392728</v>
      </c>
    </row>
    <row r="416" spans="1:3" x14ac:dyDescent="0.25">
      <c r="A416" s="9" t="s">
        <v>319</v>
      </c>
      <c r="B416" s="12">
        <v>8704.2202821158771</v>
      </c>
      <c r="C416">
        <f>SAFADModel_final_000020[[#This Row],[Whole Building:Facility Total Electric Demand Power '[W'](Hourly) ]]/1000</f>
        <v>8.7042202821158767</v>
      </c>
    </row>
    <row r="417" spans="1:3" x14ac:dyDescent="0.25">
      <c r="A417" s="9" t="s">
        <v>320</v>
      </c>
      <c r="B417" s="12">
        <v>8802.7333254868463</v>
      </c>
      <c r="C417">
        <f>SAFADModel_final_000020[[#This Row],[Whole Building:Facility Total Electric Demand Power '[W'](Hourly) ]]/1000</f>
        <v>8.8027333254868463</v>
      </c>
    </row>
    <row r="418" spans="1:3" x14ac:dyDescent="0.25">
      <c r="A418" s="9" t="s">
        <v>321</v>
      </c>
      <c r="B418" s="12">
        <v>8888.2506400871262</v>
      </c>
      <c r="C418">
        <f>SAFADModel_final_000020[[#This Row],[Whole Building:Facility Total Electric Demand Power '[W'](Hourly) ]]/1000</f>
        <v>8.8882506400871257</v>
      </c>
    </row>
    <row r="419" spans="1:3" x14ac:dyDescent="0.25">
      <c r="A419" s="9" t="s">
        <v>322</v>
      </c>
      <c r="B419" s="12">
        <v>8942.5584707347789</v>
      </c>
      <c r="C419">
        <f>SAFADModel_final_000020[[#This Row],[Whole Building:Facility Total Electric Demand Power '[W'](Hourly) ]]/1000</f>
        <v>8.9425584707347792</v>
      </c>
    </row>
    <row r="420" spans="1:3" x14ac:dyDescent="0.25">
      <c r="A420" s="9" t="s">
        <v>323</v>
      </c>
      <c r="B420" s="12">
        <v>8996.3006753236423</v>
      </c>
      <c r="C420">
        <f>SAFADModel_final_000020[[#This Row],[Whole Building:Facility Total Electric Demand Power '[W'](Hourly) ]]/1000</f>
        <v>8.9963006753236421</v>
      </c>
    </row>
    <row r="421" spans="1:3" x14ac:dyDescent="0.25">
      <c r="A421" s="9" t="s">
        <v>324</v>
      </c>
      <c r="B421" s="12">
        <v>9037.8672324789895</v>
      </c>
      <c r="C421">
        <f>SAFADModel_final_000020[[#This Row],[Whole Building:Facility Total Electric Demand Power '[W'](Hourly) ]]/1000</f>
        <v>9.0378672324789893</v>
      </c>
    </row>
    <row r="422" spans="1:3" x14ac:dyDescent="0.25">
      <c r="A422" s="9" t="s">
        <v>325</v>
      </c>
      <c r="B422" s="12">
        <v>9063.8855778661236</v>
      </c>
      <c r="C422">
        <f>SAFADModel_final_000020[[#This Row],[Whole Building:Facility Total Electric Demand Power '[W'](Hourly) ]]/1000</f>
        <v>9.0638855778661238</v>
      </c>
    </row>
    <row r="423" spans="1:3" x14ac:dyDescent="0.25">
      <c r="A423" s="9" t="s">
        <v>326</v>
      </c>
      <c r="B423" s="12">
        <v>9064.9311220625659</v>
      </c>
      <c r="C423">
        <f>SAFADModel_final_000020[[#This Row],[Whole Building:Facility Total Electric Demand Power '[W'](Hourly) ]]/1000</f>
        <v>9.0649311220625659</v>
      </c>
    </row>
    <row r="424" spans="1:3" x14ac:dyDescent="0.25">
      <c r="A424" s="9" t="s">
        <v>327</v>
      </c>
      <c r="B424" s="12">
        <v>9036.3170290991911</v>
      </c>
      <c r="C424">
        <f>SAFADModel_final_000020[[#This Row],[Whole Building:Facility Total Electric Demand Power '[W'](Hourly) ]]/1000</f>
        <v>9.036317029099191</v>
      </c>
    </row>
    <row r="425" spans="1:3" x14ac:dyDescent="0.25">
      <c r="A425" s="9" t="s">
        <v>328</v>
      </c>
      <c r="B425" s="12">
        <v>8971.4654988006751</v>
      </c>
      <c r="C425">
        <f>SAFADModel_final_000020[[#This Row],[Whole Building:Facility Total Electric Demand Power '[W'](Hourly) ]]/1000</f>
        <v>8.9714654988006757</v>
      </c>
    </row>
    <row r="426" spans="1:3" x14ac:dyDescent="0.25">
      <c r="A426" s="9" t="s">
        <v>329</v>
      </c>
      <c r="B426" s="12">
        <v>8904.9419805325397</v>
      </c>
      <c r="C426">
        <f>SAFADModel_final_000020[[#This Row],[Whole Building:Facility Total Electric Demand Power '[W'](Hourly) ]]/1000</f>
        <v>8.9049419805325396</v>
      </c>
    </row>
    <row r="427" spans="1:3" x14ac:dyDescent="0.25">
      <c r="A427" s="9" t="s">
        <v>330</v>
      </c>
      <c r="B427" s="12">
        <v>8853.0682735740065</v>
      </c>
      <c r="C427">
        <f>SAFADModel_final_000020[[#This Row],[Whole Building:Facility Total Electric Demand Power '[W'](Hourly) ]]/1000</f>
        <v>8.8530682735740065</v>
      </c>
    </row>
    <row r="428" spans="1:3" x14ac:dyDescent="0.25">
      <c r="A428" s="9" t="s">
        <v>331</v>
      </c>
      <c r="B428" s="12">
        <v>8824.3772378464982</v>
      </c>
      <c r="C428">
        <f>SAFADModel_final_000020[[#This Row],[Whole Building:Facility Total Electric Demand Power '[W'](Hourly) ]]/1000</f>
        <v>8.8243772378464982</v>
      </c>
    </row>
    <row r="429" spans="1:3" x14ac:dyDescent="0.25">
      <c r="A429" s="9" t="s">
        <v>332</v>
      </c>
      <c r="B429" s="12">
        <v>8804.1049847918493</v>
      </c>
      <c r="C429">
        <f>SAFADModel_final_000020[[#This Row],[Whole Building:Facility Total Electric Demand Power '[W'](Hourly) ]]/1000</f>
        <v>8.8041049847918487</v>
      </c>
    </row>
    <row r="430" spans="1:3" x14ac:dyDescent="0.25">
      <c r="A430" s="9" t="s">
        <v>333</v>
      </c>
      <c r="B430" s="12">
        <v>8783.273149747989</v>
      </c>
      <c r="C430">
        <f>SAFADModel_final_000020[[#This Row],[Whole Building:Facility Total Electric Demand Power '[W'](Hourly) ]]/1000</f>
        <v>8.7832731497479895</v>
      </c>
    </row>
    <row r="431" spans="1:3" x14ac:dyDescent="0.25">
      <c r="A431" s="9" t="s">
        <v>334</v>
      </c>
      <c r="B431" s="12">
        <v>8755.8245093966834</v>
      </c>
      <c r="C431">
        <f>SAFADModel_final_000020[[#This Row],[Whole Building:Facility Total Electric Demand Power '[W'](Hourly) ]]/1000</f>
        <v>8.7558245093966836</v>
      </c>
    </row>
    <row r="432" spans="1:3" x14ac:dyDescent="0.25">
      <c r="A432" s="9" t="s">
        <v>335</v>
      </c>
      <c r="B432" s="12">
        <v>8736.4061890454104</v>
      </c>
      <c r="C432">
        <f>SAFADModel_final_000020[[#This Row],[Whole Building:Facility Total Electric Demand Power '[W'](Hourly) ]]/1000</f>
        <v>8.736406189045411</v>
      </c>
    </row>
    <row r="433" spans="1:3" x14ac:dyDescent="0.25">
      <c r="A433" s="9" t="s">
        <v>336</v>
      </c>
      <c r="B433" s="12">
        <v>8719.0678441584605</v>
      </c>
      <c r="C433">
        <f>SAFADModel_final_000020[[#This Row],[Whole Building:Facility Total Electric Demand Power '[W'](Hourly) ]]/1000</f>
        <v>8.7190678441584613</v>
      </c>
    </row>
    <row r="434" spans="1:3" x14ac:dyDescent="0.25">
      <c r="A434" s="9" t="s">
        <v>337</v>
      </c>
      <c r="B434" s="12">
        <v>8710.9190122920136</v>
      </c>
      <c r="C434">
        <f>SAFADModel_final_000020[[#This Row],[Whole Building:Facility Total Electric Demand Power '[W'](Hourly) ]]/1000</f>
        <v>8.7109190122920133</v>
      </c>
    </row>
    <row r="435" spans="1:3" x14ac:dyDescent="0.25">
      <c r="A435" s="9" t="s">
        <v>338</v>
      </c>
      <c r="B435" s="12">
        <v>8708.3818520878449</v>
      </c>
      <c r="C435">
        <f>SAFADModel_final_000020[[#This Row],[Whole Building:Facility Total Electric Demand Power '[W'](Hourly) ]]/1000</f>
        <v>8.7083818520878449</v>
      </c>
    </row>
    <row r="436" spans="1:3" x14ac:dyDescent="0.25">
      <c r="A436" s="9" t="s">
        <v>339</v>
      </c>
      <c r="B436" s="12">
        <v>8685.7083065479237</v>
      </c>
      <c r="C436">
        <f>SAFADModel_final_000020[[#This Row],[Whole Building:Facility Total Electric Demand Power '[W'](Hourly) ]]/1000</f>
        <v>8.685708306547923</v>
      </c>
    </row>
    <row r="437" spans="1:3" x14ac:dyDescent="0.25">
      <c r="A437" s="9" t="s">
        <v>340</v>
      </c>
      <c r="B437" s="12">
        <v>8629.213395225639</v>
      </c>
      <c r="C437">
        <f>SAFADModel_final_000020[[#This Row],[Whole Building:Facility Total Electric Demand Power '[W'](Hourly) ]]/1000</f>
        <v>8.6292133952256389</v>
      </c>
    </row>
    <row r="438" spans="1:3" x14ac:dyDescent="0.25">
      <c r="A438" s="9" t="s">
        <v>341</v>
      </c>
      <c r="B438" s="12">
        <v>8571.2194909573282</v>
      </c>
      <c r="C438">
        <f>SAFADModel_final_000020[[#This Row],[Whole Building:Facility Total Electric Demand Power '[W'](Hourly) ]]/1000</f>
        <v>8.5712194909573274</v>
      </c>
    </row>
    <row r="439" spans="1:3" x14ac:dyDescent="0.25">
      <c r="A439" s="9" t="s">
        <v>342</v>
      </c>
      <c r="B439" s="12">
        <v>8572.5141970466157</v>
      </c>
      <c r="C439">
        <f>SAFADModel_final_000020[[#This Row],[Whole Building:Facility Total Electric Demand Power '[W'](Hourly) ]]/1000</f>
        <v>8.5725141970466154</v>
      </c>
    </row>
    <row r="440" spans="1:3" x14ac:dyDescent="0.25">
      <c r="A440" s="9" t="s">
        <v>343</v>
      </c>
      <c r="B440" s="12">
        <v>8688.9434385549011</v>
      </c>
      <c r="C440">
        <f>SAFADModel_final_000020[[#This Row],[Whole Building:Facility Total Electric Demand Power '[W'](Hourly) ]]/1000</f>
        <v>8.6889434385549009</v>
      </c>
    </row>
    <row r="441" spans="1:3" x14ac:dyDescent="0.25">
      <c r="A441" s="9" t="s">
        <v>344</v>
      </c>
      <c r="B441" s="12">
        <v>8838.5097364067533</v>
      </c>
      <c r="C441">
        <f>SAFADModel_final_000020[[#This Row],[Whole Building:Facility Total Electric Demand Power '[W'](Hourly) ]]/1000</f>
        <v>8.8385097364067526</v>
      </c>
    </row>
    <row r="442" spans="1:3" x14ac:dyDescent="0.25">
      <c r="A442" s="9" t="s">
        <v>345</v>
      </c>
      <c r="B442" s="12">
        <v>8947.7232493894771</v>
      </c>
      <c r="C442">
        <f>SAFADModel_final_000020[[#This Row],[Whole Building:Facility Total Electric Demand Power '[W'](Hourly) ]]/1000</f>
        <v>8.9477232493894778</v>
      </c>
    </row>
    <row r="443" spans="1:3" x14ac:dyDescent="0.25">
      <c r="A443" s="9" t="s">
        <v>346</v>
      </c>
      <c r="B443" s="12">
        <v>9003.2408921293481</v>
      </c>
      <c r="C443">
        <f>SAFADModel_final_000020[[#This Row],[Whole Building:Facility Total Electric Demand Power '[W'](Hourly) ]]/1000</f>
        <v>9.0032408921293481</v>
      </c>
    </row>
    <row r="444" spans="1:3" x14ac:dyDescent="0.25">
      <c r="A444" s="9" t="s">
        <v>347</v>
      </c>
      <c r="B444" s="12">
        <v>9046.4654420617298</v>
      </c>
      <c r="C444">
        <f>SAFADModel_final_000020[[#This Row],[Whole Building:Facility Total Electric Demand Power '[W'](Hourly) ]]/1000</f>
        <v>9.046465442061729</v>
      </c>
    </row>
    <row r="445" spans="1:3" x14ac:dyDescent="0.25">
      <c r="A445" s="9" t="s">
        <v>348</v>
      </c>
      <c r="B445" s="12">
        <v>9075.3598482302114</v>
      </c>
      <c r="C445">
        <f>SAFADModel_final_000020[[#This Row],[Whole Building:Facility Total Electric Demand Power '[W'](Hourly) ]]/1000</f>
        <v>9.075359848230212</v>
      </c>
    </row>
    <row r="446" spans="1:3" x14ac:dyDescent="0.25">
      <c r="A446" s="9" t="s">
        <v>349</v>
      </c>
      <c r="B446" s="12">
        <v>9092.0922354915474</v>
      </c>
      <c r="C446">
        <f>SAFADModel_final_000020[[#This Row],[Whole Building:Facility Total Electric Demand Power '[W'](Hourly) ]]/1000</f>
        <v>9.0920922354915472</v>
      </c>
    </row>
    <row r="447" spans="1:3" x14ac:dyDescent="0.25">
      <c r="A447" s="9" t="s">
        <v>350</v>
      </c>
      <c r="B447" s="12">
        <v>9097.8126422880468</v>
      </c>
      <c r="C447">
        <f>SAFADModel_final_000020[[#This Row],[Whole Building:Facility Total Electric Demand Power '[W'](Hourly) ]]/1000</f>
        <v>9.0978126422880461</v>
      </c>
    </row>
    <row r="448" spans="1:3" x14ac:dyDescent="0.25">
      <c r="A448" s="9" t="s">
        <v>351</v>
      </c>
      <c r="B448" s="12">
        <v>9084.9534076448454</v>
      </c>
      <c r="C448">
        <f>SAFADModel_final_000020[[#This Row],[Whole Building:Facility Total Electric Demand Power '[W'](Hourly) ]]/1000</f>
        <v>9.0849534076448446</v>
      </c>
    </row>
    <row r="449" spans="1:3" x14ac:dyDescent="0.25">
      <c r="A449" s="9" t="s">
        <v>352</v>
      </c>
      <c r="B449" s="12">
        <v>9066.5533322402644</v>
      </c>
      <c r="C449">
        <f>SAFADModel_final_000020[[#This Row],[Whole Building:Facility Total Electric Demand Power '[W'](Hourly) ]]/1000</f>
        <v>9.0665533322402645</v>
      </c>
    </row>
    <row r="450" spans="1:3" x14ac:dyDescent="0.25">
      <c r="A450" s="9" t="s">
        <v>353</v>
      </c>
      <c r="B450" s="12">
        <v>9044.1304199732931</v>
      </c>
      <c r="C450">
        <f>SAFADModel_final_000020[[#This Row],[Whole Building:Facility Total Electric Demand Power '[W'](Hourly) ]]/1000</f>
        <v>9.0441304199732926</v>
      </c>
    </row>
    <row r="451" spans="1:3" x14ac:dyDescent="0.25">
      <c r="A451" s="9" t="s">
        <v>354</v>
      </c>
      <c r="B451" s="12">
        <v>9012.0331583762909</v>
      </c>
      <c r="C451">
        <f>SAFADModel_final_000020[[#This Row],[Whole Building:Facility Total Electric Demand Power '[W'](Hourly) ]]/1000</f>
        <v>9.0120331583762905</v>
      </c>
    </row>
    <row r="452" spans="1:3" x14ac:dyDescent="0.25">
      <c r="A452" s="9" t="s">
        <v>355</v>
      </c>
      <c r="B452" s="12">
        <v>8960.7593395859276</v>
      </c>
      <c r="C452">
        <f>SAFADModel_final_000020[[#This Row],[Whole Building:Facility Total Electric Demand Power '[W'](Hourly) ]]/1000</f>
        <v>8.9607593395859269</v>
      </c>
    </row>
    <row r="453" spans="1:3" x14ac:dyDescent="0.25">
      <c r="A453" s="9" t="s">
        <v>356</v>
      </c>
      <c r="B453" s="12">
        <v>8890.9710595027882</v>
      </c>
      <c r="C453">
        <f>SAFADModel_final_000020[[#This Row],[Whole Building:Facility Total Electric Demand Power '[W'](Hourly) ]]/1000</f>
        <v>8.8909710595027889</v>
      </c>
    </row>
    <row r="454" spans="1:3" x14ac:dyDescent="0.25">
      <c r="A454" s="9" t="s">
        <v>357</v>
      </c>
      <c r="B454" s="12">
        <v>8836.9152760022971</v>
      </c>
      <c r="C454">
        <f>SAFADModel_final_000020[[#This Row],[Whole Building:Facility Total Electric Demand Power '[W'](Hourly) ]]/1000</f>
        <v>8.8369152760022978</v>
      </c>
    </row>
    <row r="455" spans="1:3" x14ac:dyDescent="0.25">
      <c r="A455" s="9" t="s">
        <v>358</v>
      </c>
      <c r="B455" s="12">
        <v>8768.3054626191715</v>
      </c>
      <c r="C455">
        <f>SAFADModel_final_000020[[#This Row],[Whole Building:Facility Total Electric Demand Power '[W'](Hourly) ]]/1000</f>
        <v>8.7683054626191712</v>
      </c>
    </row>
    <row r="456" spans="1:3" x14ac:dyDescent="0.25">
      <c r="A456" s="9" t="s">
        <v>359</v>
      </c>
      <c r="B456" s="12">
        <v>8690.3648970821869</v>
      </c>
      <c r="C456">
        <f>SAFADModel_final_000020[[#This Row],[Whole Building:Facility Total Electric Demand Power '[W'](Hourly) ]]/1000</f>
        <v>8.690364897082187</v>
      </c>
    </row>
    <row r="457" spans="1:3" x14ac:dyDescent="0.25">
      <c r="A457" s="9" t="s">
        <v>360</v>
      </c>
      <c r="B457" s="12">
        <v>8635.3638850067964</v>
      </c>
      <c r="C457">
        <f>SAFADModel_final_000020[[#This Row],[Whole Building:Facility Total Electric Demand Power '[W'](Hourly) ]]/1000</f>
        <v>8.6353638850067966</v>
      </c>
    </row>
    <row r="458" spans="1:3" x14ac:dyDescent="0.25">
      <c r="A458" s="9" t="s">
        <v>629</v>
      </c>
      <c r="B458" s="12">
        <v>8665.2177638750727</v>
      </c>
      <c r="C458">
        <f>SAFADModel_final_000020[[#This Row],[Whole Building:Facility Total Electric Demand Power '[W'](Hourly) ]]/1000</f>
        <v>8.6652177638750736</v>
      </c>
    </row>
    <row r="459" spans="1:3" x14ac:dyDescent="0.25">
      <c r="A459" s="9" t="s">
        <v>630</v>
      </c>
      <c r="B459" s="12">
        <v>8714.4680259375964</v>
      </c>
      <c r="C459">
        <f>SAFADModel_final_000020[[#This Row],[Whole Building:Facility Total Electric Demand Power '[W'](Hourly) ]]/1000</f>
        <v>8.7144680259375971</v>
      </c>
    </row>
    <row r="460" spans="1:3" x14ac:dyDescent="0.25">
      <c r="A460" s="9" t="s">
        <v>631</v>
      </c>
      <c r="B460" s="12">
        <v>8730.2165477891886</v>
      </c>
      <c r="C460">
        <f>SAFADModel_final_000020[[#This Row],[Whole Building:Facility Total Electric Demand Power '[W'](Hourly) ]]/1000</f>
        <v>8.7302165477891887</v>
      </c>
    </row>
    <row r="461" spans="1:3" x14ac:dyDescent="0.25">
      <c r="A461" s="9" t="s">
        <v>632</v>
      </c>
      <c r="B461" s="12">
        <v>8673.8725321995353</v>
      </c>
      <c r="C461">
        <f>SAFADModel_final_000020[[#This Row],[Whole Building:Facility Total Electric Demand Power '[W'](Hourly) ]]/1000</f>
        <v>8.6738725321995354</v>
      </c>
    </row>
    <row r="462" spans="1:3" x14ac:dyDescent="0.25">
      <c r="A462" s="9" t="s">
        <v>633</v>
      </c>
      <c r="B462" s="12">
        <v>8597.6116517509599</v>
      </c>
      <c r="C462">
        <f>SAFADModel_final_000020[[#This Row],[Whole Building:Facility Total Electric Demand Power '[W'](Hourly) ]]/1000</f>
        <v>8.5976116517509595</v>
      </c>
    </row>
    <row r="463" spans="1:3" x14ac:dyDescent="0.25">
      <c r="A463" s="9" t="s">
        <v>634</v>
      </c>
      <c r="B463" s="12">
        <v>8579.36441552615</v>
      </c>
      <c r="C463">
        <f>SAFADModel_final_000020[[#This Row],[Whole Building:Facility Total Electric Demand Power '[W'](Hourly) ]]/1000</f>
        <v>8.5793644155261504</v>
      </c>
    </row>
    <row r="464" spans="1:3" x14ac:dyDescent="0.25">
      <c r="A464" s="9" t="s">
        <v>635</v>
      </c>
      <c r="B464" s="12">
        <v>8680.2387378145795</v>
      </c>
      <c r="C464">
        <f>SAFADModel_final_000020[[#This Row],[Whole Building:Facility Total Electric Demand Power '[W'](Hourly) ]]/1000</f>
        <v>8.6802387378145802</v>
      </c>
    </row>
    <row r="465" spans="1:3" x14ac:dyDescent="0.25">
      <c r="A465" s="9" t="s">
        <v>636</v>
      </c>
      <c r="B465" s="12">
        <v>8814.5264976184681</v>
      </c>
      <c r="C465">
        <f>SAFADModel_final_000020[[#This Row],[Whole Building:Facility Total Electric Demand Power '[W'](Hourly) ]]/1000</f>
        <v>8.8145264976184681</v>
      </c>
    </row>
    <row r="466" spans="1:3" x14ac:dyDescent="0.25">
      <c r="A466" s="9" t="s">
        <v>637</v>
      </c>
      <c r="B466" s="12">
        <v>8916.1861362032705</v>
      </c>
      <c r="C466">
        <f>SAFADModel_final_000020[[#This Row],[Whole Building:Facility Total Electric Demand Power '[W'](Hourly) ]]/1000</f>
        <v>8.9161861362032706</v>
      </c>
    </row>
    <row r="467" spans="1:3" x14ac:dyDescent="0.25">
      <c r="A467" s="9" t="s">
        <v>638</v>
      </c>
      <c r="B467" s="12">
        <v>8985.6054904038938</v>
      </c>
      <c r="C467">
        <f>SAFADModel_final_000020[[#This Row],[Whole Building:Facility Total Electric Demand Power '[W'](Hourly) ]]/1000</f>
        <v>8.9856054904038931</v>
      </c>
    </row>
    <row r="468" spans="1:3" x14ac:dyDescent="0.25">
      <c r="A468" s="9" t="s">
        <v>639</v>
      </c>
      <c r="B468" s="12">
        <v>9035.5932289336652</v>
      </c>
      <c r="C468">
        <f>SAFADModel_final_000020[[#This Row],[Whole Building:Facility Total Electric Demand Power '[W'](Hourly) ]]/1000</f>
        <v>9.0355932289336653</v>
      </c>
    </row>
    <row r="469" spans="1:3" x14ac:dyDescent="0.25">
      <c r="A469" s="9" t="s">
        <v>640</v>
      </c>
      <c r="B469" s="12">
        <v>9081.6431043683224</v>
      </c>
      <c r="C469">
        <f>SAFADModel_final_000020[[#This Row],[Whole Building:Facility Total Electric Demand Power '[W'](Hourly) ]]/1000</f>
        <v>9.0816431043683217</v>
      </c>
    </row>
    <row r="470" spans="1:3" x14ac:dyDescent="0.25">
      <c r="A470" s="9" t="s">
        <v>641</v>
      </c>
      <c r="B470" s="12">
        <v>9120.3484222186216</v>
      </c>
      <c r="C470">
        <f>SAFADModel_final_000020[[#This Row],[Whole Building:Facility Total Electric Demand Power '[W'](Hourly) ]]/1000</f>
        <v>9.1203484222186209</v>
      </c>
    </row>
    <row r="471" spans="1:3" x14ac:dyDescent="0.25">
      <c r="A471" s="9" t="s">
        <v>642</v>
      </c>
      <c r="B471" s="12">
        <v>9137.2762175181433</v>
      </c>
      <c r="C471">
        <f>SAFADModel_final_000020[[#This Row],[Whole Building:Facility Total Electric Demand Power '[W'](Hourly) ]]/1000</f>
        <v>9.1372762175181439</v>
      </c>
    </row>
    <row r="472" spans="1:3" x14ac:dyDescent="0.25">
      <c r="A472" s="9" t="s">
        <v>643</v>
      </c>
      <c r="B472" s="12">
        <v>9124.6247118959418</v>
      </c>
      <c r="C472">
        <f>SAFADModel_final_000020[[#This Row],[Whole Building:Facility Total Electric Demand Power '[W'](Hourly) ]]/1000</f>
        <v>9.124624711895942</v>
      </c>
    </row>
    <row r="473" spans="1:3" x14ac:dyDescent="0.25">
      <c r="A473" s="9" t="s">
        <v>644</v>
      </c>
      <c r="B473" s="12">
        <v>9085.2427488154026</v>
      </c>
      <c r="C473">
        <f>SAFADModel_final_000020[[#This Row],[Whole Building:Facility Total Electric Demand Power '[W'](Hourly) ]]/1000</f>
        <v>9.0852427488154017</v>
      </c>
    </row>
    <row r="474" spans="1:3" x14ac:dyDescent="0.25">
      <c r="A474" s="9" t="s">
        <v>645</v>
      </c>
      <c r="B474" s="12">
        <v>9042.5026466163199</v>
      </c>
      <c r="C474">
        <f>SAFADModel_final_000020[[#This Row],[Whole Building:Facility Total Electric Demand Power '[W'](Hourly) ]]/1000</f>
        <v>9.0425026466163203</v>
      </c>
    </row>
    <row r="475" spans="1:3" x14ac:dyDescent="0.25">
      <c r="A475" s="9" t="s">
        <v>646</v>
      </c>
      <c r="B475" s="12">
        <v>9006.2311956895264</v>
      </c>
      <c r="C475">
        <f>SAFADModel_final_000020[[#This Row],[Whole Building:Facility Total Electric Demand Power '[W'](Hourly) ]]/1000</f>
        <v>9.0062311956895265</v>
      </c>
    </row>
    <row r="476" spans="1:3" x14ac:dyDescent="0.25">
      <c r="A476" s="9" t="s">
        <v>647</v>
      </c>
      <c r="B476" s="12">
        <v>8977.1524661951389</v>
      </c>
      <c r="C476">
        <f>SAFADModel_final_000020[[#This Row],[Whole Building:Facility Total Electric Demand Power '[W'](Hourly) ]]/1000</f>
        <v>8.9771524661951396</v>
      </c>
    </row>
    <row r="477" spans="1:3" x14ac:dyDescent="0.25">
      <c r="A477" s="9" t="s">
        <v>648</v>
      </c>
      <c r="B477" s="12">
        <v>8959.5381421972452</v>
      </c>
      <c r="C477">
        <f>SAFADModel_final_000020[[#This Row],[Whole Building:Facility Total Electric Demand Power '[W'](Hourly) ]]/1000</f>
        <v>8.9595381421972444</v>
      </c>
    </row>
    <row r="478" spans="1:3" x14ac:dyDescent="0.25">
      <c r="A478" s="9" t="s">
        <v>649</v>
      </c>
      <c r="B478" s="12">
        <v>8942.1087865348436</v>
      </c>
      <c r="C478">
        <f>SAFADModel_final_000020[[#This Row],[Whole Building:Facility Total Electric Demand Power '[W'](Hourly) ]]/1000</f>
        <v>8.9421087865348436</v>
      </c>
    </row>
    <row r="479" spans="1:3" x14ac:dyDescent="0.25">
      <c r="A479" s="9" t="s">
        <v>650</v>
      </c>
      <c r="B479" s="12">
        <v>8927.6700944990298</v>
      </c>
      <c r="C479">
        <f>SAFADModel_final_000020[[#This Row],[Whole Building:Facility Total Electric Demand Power '[W'](Hourly) ]]/1000</f>
        <v>8.9276700944990299</v>
      </c>
    </row>
    <row r="480" spans="1:3" x14ac:dyDescent="0.25">
      <c r="A480" s="9" t="s">
        <v>651</v>
      </c>
      <c r="B480" s="12">
        <v>8908.4404224359223</v>
      </c>
      <c r="C480">
        <f>SAFADModel_final_000020[[#This Row],[Whole Building:Facility Total Electric Demand Power '[W'](Hourly) ]]/1000</f>
        <v>8.9084404224359215</v>
      </c>
    </row>
    <row r="481" spans="1:3" x14ac:dyDescent="0.25">
      <c r="A481" s="9" t="s">
        <v>652</v>
      </c>
      <c r="B481" s="12">
        <v>8869.5353493786879</v>
      </c>
      <c r="C481">
        <f>SAFADModel_final_000020[[#This Row],[Whole Building:Facility Total Electric Demand Power '[W'](Hourly) ]]/1000</f>
        <v>8.8695353493786886</v>
      </c>
    </row>
    <row r="482" spans="1:3" x14ac:dyDescent="0.25">
      <c r="A482" s="9" t="s">
        <v>653</v>
      </c>
      <c r="B482" s="12">
        <v>8817.9230597293536</v>
      </c>
      <c r="C482">
        <f>SAFADModel_final_000020[[#This Row],[Whole Building:Facility Total Electric Demand Power '[W'](Hourly) ]]/1000</f>
        <v>8.8179230597293543</v>
      </c>
    </row>
    <row r="483" spans="1:3" x14ac:dyDescent="0.25">
      <c r="A483" s="9" t="s">
        <v>654</v>
      </c>
      <c r="B483" s="12">
        <v>8765.9697640215018</v>
      </c>
      <c r="C483">
        <f>SAFADModel_final_000020[[#This Row],[Whole Building:Facility Total Electric Demand Power '[W'](Hourly) ]]/1000</f>
        <v>8.7659697640215022</v>
      </c>
    </row>
    <row r="484" spans="1:3" x14ac:dyDescent="0.25">
      <c r="A484" s="9" t="s">
        <v>655</v>
      </c>
      <c r="B484" s="12">
        <v>8726.7868124308443</v>
      </c>
      <c r="C484">
        <f>SAFADModel_final_000020[[#This Row],[Whole Building:Facility Total Electric Demand Power '[W'](Hourly) ]]/1000</f>
        <v>8.726786812430845</v>
      </c>
    </row>
    <row r="485" spans="1:3" x14ac:dyDescent="0.25">
      <c r="A485" s="9" t="s">
        <v>656</v>
      </c>
      <c r="B485" s="12">
        <v>8715.5801388019099</v>
      </c>
      <c r="C485">
        <f>SAFADModel_final_000020[[#This Row],[Whole Building:Facility Total Electric Demand Power '[W'](Hourly) ]]/1000</f>
        <v>8.7155801388019096</v>
      </c>
    </row>
    <row r="486" spans="1:3" x14ac:dyDescent="0.25">
      <c r="A486" s="9" t="s">
        <v>657</v>
      </c>
      <c r="B486" s="12">
        <v>8711.3021756374383</v>
      </c>
      <c r="C486">
        <f>SAFADModel_final_000020[[#This Row],[Whole Building:Facility Total Electric Demand Power '[W'](Hourly) ]]/1000</f>
        <v>8.7113021756374387</v>
      </c>
    </row>
    <row r="487" spans="1:3" x14ac:dyDescent="0.25">
      <c r="A487" s="9" t="s">
        <v>658</v>
      </c>
      <c r="B487" s="12">
        <v>8724.4982186562538</v>
      </c>
      <c r="C487">
        <f>SAFADModel_final_000020[[#This Row],[Whole Building:Facility Total Electric Demand Power '[W'](Hourly) ]]/1000</f>
        <v>8.7244982186562545</v>
      </c>
    </row>
    <row r="488" spans="1:3" x14ac:dyDescent="0.25">
      <c r="A488" s="9" t="s">
        <v>659</v>
      </c>
      <c r="B488" s="12">
        <v>8763.3582908337921</v>
      </c>
      <c r="C488">
        <f>SAFADModel_final_000020[[#This Row],[Whole Building:Facility Total Electric Demand Power '[W'](Hourly) ]]/1000</f>
        <v>8.7633582908337928</v>
      </c>
    </row>
    <row r="489" spans="1:3" x14ac:dyDescent="0.25">
      <c r="A489" s="9" t="s">
        <v>660</v>
      </c>
      <c r="B489" s="12">
        <v>8821.338533383685</v>
      </c>
      <c r="C489">
        <f>SAFADModel_final_000020[[#This Row],[Whole Building:Facility Total Electric Demand Power '[W'](Hourly) ]]/1000</f>
        <v>8.8213385333836847</v>
      </c>
    </row>
    <row r="490" spans="1:3" x14ac:dyDescent="0.25">
      <c r="A490" s="9" t="s">
        <v>661</v>
      </c>
      <c r="B490" s="12">
        <v>8889.5249452243097</v>
      </c>
      <c r="C490">
        <f>SAFADModel_final_000020[[#This Row],[Whole Building:Facility Total Electric Demand Power '[W'](Hourly) ]]/1000</f>
        <v>8.8895249452243092</v>
      </c>
    </row>
    <row r="491" spans="1:3" x14ac:dyDescent="0.25">
      <c r="A491" s="9" t="s">
        <v>662</v>
      </c>
      <c r="B491" s="12">
        <v>8960.3986794795437</v>
      </c>
      <c r="C491">
        <f>SAFADModel_final_000020[[#This Row],[Whole Building:Facility Total Electric Demand Power '[W'](Hourly) ]]/1000</f>
        <v>8.9603986794795443</v>
      </c>
    </row>
    <row r="492" spans="1:3" x14ac:dyDescent="0.25">
      <c r="A492" s="9" t="s">
        <v>663</v>
      </c>
      <c r="B492" s="12">
        <v>9018.7110602126686</v>
      </c>
      <c r="C492">
        <f>SAFADModel_final_000020[[#This Row],[Whole Building:Facility Total Electric Demand Power '[W'](Hourly) ]]/1000</f>
        <v>9.0187110602126683</v>
      </c>
    </row>
    <row r="493" spans="1:3" x14ac:dyDescent="0.25">
      <c r="A493" s="9" t="s">
        <v>664</v>
      </c>
      <c r="B493" s="12">
        <v>9065.3653160510366</v>
      </c>
      <c r="C493">
        <f>SAFADModel_final_000020[[#This Row],[Whole Building:Facility Total Electric Demand Power '[W'](Hourly) ]]/1000</f>
        <v>9.0653653160510359</v>
      </c>
    </row>
    <row r="494" spans="1:3" x14ac:dyDescent="0.25">
      <c r="A494" s="9" t="s">
        <v>665</v>
      </c>
      <c r="B494" s="12">
        <v>9104.5177715361606</v>
      </c>
      <c r="C494">
        <f>SAFADModel_final_000020[[#This Row],[Whole Building:Facility Total Electric Demand Power '[W'](Hourly) ]]/1000</f>
        <v>9.1045177715361607</v>
      </c>
    </row>
    <row r="495" spans="1:3" x14ac:dyDescent="0.25">
      <c r="A495" s="9" t="s">
        <v>666</v>
      </c>
      <c r="B495" s="12">
        <v>9119.2235593845671</v>
      </c>
      <c r="C495">
        <f>SAFADModel_final_000020[[#This Row],[Whole Building:Facility Total Electric Demand Power '[W'](Hourly) ]]/1000</f>
        <v>9.119223559384567</v>
      </c>
    </row>
    <row r="496" spans="1:3" x14ac:dyDescent="0.25">
      <c r="A496" s="9" t="s">
        <v>667</v>
      </c>
      <c r="B496" s="12">
        <v>9113.0478100727469</v>
      </c>
      <c r="C496">
        <f>SAFADModel_final_000020[[#This Row],[Whole Building:Facility Total Electric Demand Power '[W'](Hourly) ]]/1000</f>
        <v>9.1130478100727466</v>
      </c>
    </row>
    <row r="497" spans="1:3" x14ac:dyDescent="0.25">
      <c r="A497" s="9" t="s">
        <v>668</v>
      </c>
      <c r="B497" s="12">
        <v>9094.7458166031811</v>
      </c>
      <c r="C497">
        <f>SAFADModel_final_000020[[#This Row],[Whole Building:Facility Total Electric Demand Power '[W'](Hourly) ]]/1000</f>
        <v>9.0947458166031812</v>
      </c>
    </row>
    <row r="498" spans="1:3" x14ac:dyDescent="0.25">
      <c r="A498" s="9" t="s">
        <v>669</v>
      </c>
      <c r="B498" s="12">
        <v>9068.0915445941664</v>
      </c>
      <c r="C498">
        <f>SAFADModel_final_000020[[#This Row],[Whole Building:Facility Total Electric Demand Power '[W'](Hourly) ]]/1000</f>
        <v>9.0680915445941661</v>
      </c>
    </row>
    <row r="499" spans="1:3" x14ac:dyDescent="0.25">
      <c r="A499" s="9" t="s">
        <v>670</v>
      </c>
      <c r="B499" s="12">
        <v>9034.230603201182</v>
      </c>
      <c r="C499">
        <f>SAFADModel_final_000020[[#This Row],[Whole Building:Facility Total Electric Demand Power '[W'](Hourly) ]]/1000</f>
        <v>9.0342306032011823</v>
      </c>
    </row>
    <row r="500" spans="1:3" x14ac:dyDescent="0.25">
      <c r="A500" s="9" t="s">
        <v>671</v>
      </c>
      <c r="B500" s="12">
        <v>8992.787685051464</v>
      </c>
      <c r="C500">
        <f>SAFADModel_final_000020[[#This Row],[Whole Building:Facility Total Electric Demand Power '[W'](Hourly) ]]/1000</f>
        <v>8.9927876850514643</v>
      </c>
    </row>
    <row r="501" spans="1:3" x14ac:dyDescent="0.25">
      <c r="A501" s="9" t="s">
        <v>672</v>
      </c>
      <c r="B501" s="12">
        <v>8952.150603253167</v>
      </c>
      <c r="C501">
        <f>SAFADModel_final_000020[[#This Row],[Whole Building:Facility Total Electric Demand Power '[W'](Hourly) ]]/1000</f>
        <v>8.9521506032531661</v>
      </c>
    </row>
    <row r="502" spans="1:3" x14ac:dyDescent="0.25">
      <c r="A502" s="9" t="s">
        <v>673</v>
      </c>
      <c r="B502" s="12">
        <v>8915.5206072601723</v>
      </c>
      <c r="C502">
        <f>SAFADModel_final_000020[[#This Row],[Whole Building:Facility Total Electric Demand Power '[W'](Hourly) ]]/1000</f>
        <v>8.9155206072601718</v>
      </c>
    </row>
    <row r="503" spans="1:3" x14ac:dyDescent="0.25">
      <c r="A503" s="9" t="s">
        <v>674</v>
      </c>
      <c r="B503" s="12">
        <v>8873.8172636267536</v>
      </c>
      <c r="C503">
        <f>SAFADModel_final_000020[[#This Row],[Whole Building:Facility Total Electric Demand Power '[W'](Hourly) ]]/1000</f>
        <v>8.8738172636267532</v>
      </c>
    </row>
    <row r="504" spans="1:3" x14ac:dyDescent="0.25">
      <c r="A504" s="9" t="s">
        <v>675</v>
      </c>
      <c r="B504" s="12">
        <v>8827.0274493230954</v>
      </c>
      <c r="C504">
        <f>SAFADModel_final_000020[[#This Row],[Whole Building:Facility Total Electric Demand Power '[W'](Hourly) ]]/1000</f>
        <v>8.8270274493230954</v>
      </c>
    </row>
    <row r="505" spans="1:3" x14ac:dyDescent="0.25">
      <c r="A505" s="9" t="s">
        <v>676</v>
      </c>
      <c r="B505" s="12">
        <v>8775.3716178619725</v>
      </c>
      <c r="C505">
        <f>SAFADModel_final_000020[[#This Row],[Whole Building:Facility Total Electric Demand Power '[W'](Hourly) ]]/1000</f>
        <v>8.775371617861973</v>
      </c>
    </row>
    <row r="506" spans="1:3" x14ac:dyDescent="0.25">
      <c r="A506" s="9" t="s">
        <v>361</v>
      </c>
      <c r="B506" s="12">
        <v>8734.7794187496784</v>
      </c>
      <c r="C506">
        <f>SAFADModel_final_000020[[#This Row],[Whole Building:Facility Total Electric Demand Power '[W'](Hourly) ]]/1000</f>
        <v>8.7347794187496781</v>
      </c>
    </row>
    <row r="507" spans="1:3" x14ac:dyDescent="0.25">
      <c r="A507" s="9" t="s">
        <v>362</v>
      </c>
      <c r="B507" s="12">
        <v>8691.8350446925124</v>
      </c>
      <c r="C507">
        <f>SAFADModel_final_000020[[#This Row],[Whole Building:Facility Total Electric Demand Power '[W'](Hourly) ]]/1000</f>
        <v>8.6918350446925121</v>
      </c>
    </row>
    <row r="508" spans="1:3" x14ac:dyDescent="0.25">
      <c r="A508" s="9" t="s">
        <v>363</v>
      </c>
      <c r="B508" s="12">
        <v>8661.6164631760839</v>
      </c>
      <c r="C508">
        <f>SAFADModel_final_000020[[#This Row],[Whole Building:Facility Total Electric Demand Power '[W'](Hourly) ]]/1000</f>
        <v>8.6616164631760846</v>
      </c>
    </row>
    <row r="509" spans="1:3" x14ac:dyDescent="0.25">
      <c r="A509" s="9" t="s">
        <v>364</v>
      </c>
      <c r="B509" s="12">
        <v>8648.668485645685</v>
      </c>
      <c r="C509">
        <f>SAFADModel_final_000020[[#This Row],[Whole Building:Facility Total Electric Demand Power '[W'](Hourly) ]]/1000</f>
        <v>8.6486684856456844</v>
      </c>
    </row>
    <row r="510" spans="1:3" x14ac:dyDescent="0.25">
      <c r="A510" s="9" t="s">
        <v>365</v>
      </c>
      <c r="B510" s="12">
        <v>8632.4077297803506</v>
      </c>
      <c r="C510">
        <f>SAFADModel_final_000020[[#This Row],[Whole Building:Facility Total Electric Demand Power '[W'](Hourly) ]]/1000</f>
        <v>8.6324077297803505</v>
      </c>
    </row>
    <row r="511" spans="1:3" x14ac:dyDescent="0.25">
      <c r="A511" s="9" t="s">
        <v>366</v>
      </c>
      <c r="B511" s="12">
        <v>8654.3424561894772</v>
      </c>
      <c r="C511">
        <f>SAFADModel_final_000020[[#This Row],[Whole Building:Facility Total Electric Demand Power '[W'](Hourly) ]]/1000</f>
        <v>8.6543424561894771</v>
      </c>
    </row>
    <row r="512" spans="1:3" x14ac:dyDescent="0.25">
      <c r="A512" s="9" t="s">
        <v>367</v>
      </c>
      <c r="B512" s="12">
        <v>8745.266562193141</v>
      </c>
      <c r="C512">
        <f>SAFADModel_final_000020[[#This Row],[Whole Building:Facility Total Electric Demand Power '[W'](Hourly) ]]/1000</f>
        <v>8.7452665621931409</v>
      </c>
    </row>
    <row r="513" spans="1:3" x14ac:dyDescent="0.25">
      <c r="A513" s="9" t="s">
        <v>368</v>
      </c>
      <c r="B513" s="12">
        <v>31997.06850132444</v>
      </c>
      <c r="C513">
        <f>SAFADModel_final_000020[[#This Row],[Whole Building:Facility Total Electric Demand Power '[W'](Hourly) ]]/1000</f>
        <v>31.997068501324438</v>
      </c>
    </row>
    <row r="514" spans="1:3" x14ac:dyDescent="0.25">
      <c r="A514" s="9" t="s">
        <v>369</v>
      </c>
      <c r="B514" s="12">
        <v>82287.498962938771</v>
      </c>
      <c r="C514">
        <f>SAFADModel_final_000020[[#This Row],[Whole Building:Facility Total Electric Demand Power '[W'](Hourly) ]]/1000</f>
        <v>82.28749896293877</v>
      </c>
    </row>
    <row r="515" spans="1:3" x14ac:dyDescent="0.25">
      <c r="A515" s="9" t="s">
        <v>370</v>
      </c>
      <c r="B515" s="12">
        <v>136285.09630764948</v>
      </c>
      <c r="C515">
        <f>SAFADModel_final_000020[[#This Row],[Whole Building:Facility Total Electric Demand Power '[W'](Hourly) ]]/1000</f>
        <v>136.28509630764947</v>
      </c>
    </row>
    <row r="516" spans="1:3" x14ac:dyDescent="0.25">
      <c r="A516" s="9" t="s">
        <v>371</v>
      </c>
      <c r="B516" s="12">
        <v>129310.40267428973</v>
      </c>
      <c r="C516">
        <f>SAFADModel_final_000020[[#This Row],[Whole Building:Facility Total Electric Demand Power '[W'](Hourly) ]]/1000</f>
        <v>129.31040267428972</v>
      </c>
    </row>
    <row r="517" spans="1:3" x14ac:dyDescent="0.25">
      <c r="A517" s="9" t="s">
        <v>372</v>
      </c>
      <c r="B517" s="12">
        <v>172629.47204589404</v>
      </c>
      <c r="C517">
        <f>SAFADModel_final_000020[[#This Row],[Whole Building:Facility Total Electric Demand Power '[W'](Hourly) ]]/1000</f>
        <v>172.62947204589403</v>
      </c>
    </row>
    <row r="518" spans="1:3" x14ac:dyDescent="0.25">
      <c r="A518" s="9" t="s">
        <v>373</v>
      </c>
      <c r="B518" s="12">
        <v>174219.33286914392</v>
      </c>
      <c r="C518">
        <f>SAFADModel_final_000020[[#This Row],[Whole Building:Facility Total Electric Demand Power '[W'](Hourly) ]]/1000</f>
        <v>174.21933286914393</v>
      </c>
    </row>
    <row r="519" spans="1:3" x14ac:dyDescent="0.25">
      <c r="A519" s="9" t="s">
        <v>374</v>
      </c>
      <c r="B519" s="12">
        <v>186258.50495402436</v>
      </c>
      <c r="C519">
        <f>SAFADModel_final_000020[[#This Row],[Whole Building:Facility Total Electric Demand Power '[W'](Hourly) ]]/1000</f>
        <v>186.25850495402437</v>
      </c>
    </row>
    <row r="520" spans="1:3" x14ac:dyDescent="0.25">
      <c r="A520" s="9" t="s">
        <v>375</v>
      </c>
      <c r="B520" s="12">
        <v>194064.65004853893</v>
      </c>
      <c r="C520">
        <f>SAFADModel_final_000020[[#This Row],[Whole Building:Facility Total Electric Demand Power '[W'](Hourly) ]]/1000</f>
        <v>194.06465004853894</v>
      </c>
    </row>
    <row r="521" spans="1:3" x14ac:dyDescent="0.25">
      <c r="A521" s="9" t="s">
        <v>376</v>
      </c>
      <c r="B521" s="12">
        <v>181875.41868770219</v>
      </c>
      <c r="C521">
        <f>SAFADModel_final_000020[[#This Row],[Whole Building:Facility Total Electric Demand Power '[W'](Hourly) ]]/1000</f>
        <v>181.87541868770219</v>
      </c>
    </row>
    <row r="522" spans="1:3" x14ac:dyDescent="0.25">
      <c r="A522" s="9" t="s">
        <v>377</v>
      </c>
      <c r="B522" s="12">
        <v>162618.58198676995</v>
      </c>
      <c r="C522">
        <f>SAFADModel_final_000020[[#This Row],[Whole Building:Facility Total Electric Demand Power '[W'](Hourly) ]]/1000</f>
        <v>162.61858198676995</v>
      </c>
    </row>
    <row r="523" spans="1:3" x14ac:dyDescent="0.25">
      <c r="A523" s="9" t="s">
        <v>378</v>
      </c>
      <c r="B523" s="12">
        <v>58319.252545405288</v>
      </c>
      <c r="C523">
        <f>SAFADModel_final_000020[[#This Row],[Whole Building:Facility Total Electric Demand Power '[W'](Hourly) ]]/1000</f>
        <v>58.319252545405291</v>
      </c>
    </row>
    <row r="524" spans="1:3" x14ac:dyDescent="0.25">
      <c r="A524" s="9" t="s">
        <v>379</v>
      </c>
      <c r="B524" s="12">
        <v>28740.136386958304</v>
      </c>
      <c r="C524">
        <f>SAFADModel_final_000020[[#This Row],[Whole Building:Facility Total Electric Demand Power '[W'](Hourly) ]]/1000</f>
        <v>28.740136386958305</v>
      </c>
    </row>
    <row r="525" spans="1:3" x14ac:dyDescent="0.25">
      <c r="A525" s="9" t="s">
        <v>380</v>
      </c>
      <c r="B525" s="12">
        <v>11877.820094880293</v>
      </c>
      <c r="C525">
        <f>SAFADModel_final_000020[[#This Row],[Whole Building:Facility Total Electric Demand Power '[W'](Hourly) ]]/1000</f>
        <v>11.877820094880294</v>
      </c>
    </row>
    <row r="526" spans="1:3" x14ac:dyDescent="0.25">
      <c r="A526" s="9" t="s">
        <v>381</v>
      </c>
      <c r="B526" s="12">
        <v>9191.6492049601857</v>
      </c>
      <c r="C526">
        <f>SAFADModel_final_000020[[#This Row],[Whole Building:Facility Total Electric Demand Power '[W'](Hourly) ]]/1000</f>
        <v>9.1916492049601857</v>
      </c>
    </row>
    <row r="527" spans="1:3" x14ac:dyDescent="0.25">
      <c r="A527" s="9" t="s">
        <v>382</v>
      </c>
      <c r="B527" s="12">
        <v>8739.8662066754332</v>
      </c>
      <c r="C527">
        <f>SAFADModel_final_000020[[#This Row],[Whole Building:Facility Total Electric Demand Power '[W'](Hourly) ]]/1000</f>
        <v>8.7398662066754333</v>
      </c>
    </row>
    <row r="528" spans="1:3" x14ac:dyDescent="0.25">
      <c r="A528" s="9" t="s">
        <v>383</v>
      </c>
      <c r="B528" s="12">
        <v>8710.7423580695049</v>
      </c>
      <c r="C528">
        <f>SAFADModel_final_000020[[#This Row],[Whole Building:Facility Total Electric Demand Power '[W'](Hourly) ]]/1000</f>
        <v>8.7107423580695045</v>
      </c>
    </row>
    <row r="529" spans="1:3" x14ac:dyDescent="0.25">
      <c r="A529" s="9" t="s">
        <v>384</v>
      </c>
      <c r="B529" s="12">
        <v>8694.2478900103033</v>
      </c>
      <c r="C529">
        <f>SAFADModel_final_000020[[#This Row],[Whole Building:Facility Total Electric Demand Power '[W'](Hourly) ]]/1000</f>
        <v>8.6942478900103026</v>
      </c>
    </row>
    <row r="530" spans="1:3" x14ac:dyDescent="0.25">
      <c r="A530" s="9" t="s">
        <v>385</v>
      </c>
      <c r="B530" s="12">
        <v>8687.6120877763078</v>
      </c>
      <c r="C530">
        <f>SAFADModel_final_000020[[#This Row],[Whole Building:Facility Total Electric Demand Power '[W'](Hourly) ]]/1000</f>
        <v>8.6876120877763086</v>
      </c>
    </row>
    <row r="531" spans="1:3" x14ac:dyDescent="0.25">
      <c r="A531" s="9" t="s">
        <v>386</v>
      </c>
      <c r="B531" s="12">
        <v>8682.0329126512461</v>
      </c>
      <c r="C531">
        <f>SAFADModel_final_000020[[#This Row],[Whole Building:Facility Total Electric Demand Power '[W'](Hourly) ]]/1000</f>
        <v>8.6820329126512465</v>
      </c>
    </row>
    <row r="532" spans="1:3" x14ac:dyDescent="0.25">
      <c r="A532" s="9" t="s">
        <v>387</v>
      </c>
      <c r="B532" s="12">
        <v>8636.312666091595</v>
      </c>
      <c r="C532">
        <f>SAFADModel_final_000020[[#This Row],[Whole Building:Facility Total Electric Demand Power '[W'](Hourly) ]]/1000</f>
        <v>8.6363126660915945</v>
      </c>
    </row>
    <row r="533" spans="1:3" x14ac:dyDescent="0.25">
      <c r="A533" s="9" t="s">
        <v>388</v>
      </c>
      <c r="B533" s="12">
        <v>8536.588413436757</v>
      </c>
      <c r="C533">
        <f>SAFADModel_final_000020[[#This Row],[Whole Building:Facility Total Electric Demand Power '[W'](Hourly) ]]/1000</f>
        <v>8.5365884134367569</v>
      </c>
    </row>
    <row r="534" spans="1:3" x14ac:dyDescent="0.25">
      <c r="A534" s="9" t="s">
        <v>389</v>
      </c>
      <c r="B534" s="12">
        <v>8431.7159337226167</v>
      </c>
      <c r="C534">
        <f>SAFADModel_final_000020[[#This Row],[Whole Building:Facility Total Electric Demand Power '[W'](Hourly) ]]/1000</f>
        <v>8.4317159337226162</v>
      </c>
    </row>
    <row r="535" spans="1:3" x14ac:dyDescent="0.25">
      <c r="A535" s="9" t="s">
        <v>390</v>
      </c>
      <c r="B535" s="12">
        <v>8401.2298794414</v>
      </c>
      <c r="C535">
        <f>SAFADModel_final_000020[[#This Row],[Whole Building:Facility Total Electric Demand Power '[W'](Hourly) ]]/1000</f>
        <v>8.4012298794414004</v>
      </c>
    </row>
    <row r="536" spans="1:3" x14ac:dyDescent="0.25">
      <c r="A536" s="9" t="s">
        <v>391</v>
      </c>
      <c r="B536" s="12">
        <v>8532.8984904658482</v>
      </c>
      <c r="C536">
        <f>SAFADModel_final_000020[[#This Row],[Whole Building:Facility Total Electric Demand Power '[W'](Hourly) ]]/1000</f>
        <v>8.5328984904658487</v>
      </c>
    </row>
    <row r="537" spans="1:3" x14ac:dyDescent="0.25">
      <c r="A537" s="9" t="s">
        <v>392</v>
      </c>
      <c r="B537" s="12">
        <v>21779.566800514542</v>
      </c>
      <c r="C537">
        <f>SAFADModel_final_000020[[#This Row],[Whole Building:Facility Total Electric Demand Power '[W'](Hourly) ]]/1000</f>
        <v>21.779566800514541</v>
      </c>
    </row>
    <row r="538" spans="1:3" x14ac:dyDescent="0.25">
      <c r="A538" s="9" t="s">
        <v>393</v>
      </c>
      <c r="B538" s="12">
        <v>103892.92509130802</v>
      </c>
      <c r="C538">
        <f>SAFADModel_final_000020[[#This Row],[Whole Building:Facility Total Electric Demand Power '[W'](Hourly) ]]/1000</f>
        <v>103.89292509130802</v>
      </c>
    </row>
    <row r="539" spans="1:3" x14ac:dyDescent="0.25">
      <c r="A539" s="9" t="s">
        <v>394</v>
      </c>
      <c r="B539" s="12">
        <v>137809.45571423782</v>
      </c>
      <c r="C539">
        <f>SAFADModel_final_000020[[#This Row],[Whole Building:Facility Total Electric Demand Power '[W'](Hourly) ]]/1000</f>
        <v>137.80945571423783</v>
      </c>
    </row>
    <row r="540" spans="1:3" x14ac:dyDescent="0.25">
      <c r="A540" s="9" t="s">
        <v>395</v>
      </c>
      <c r="B540" s="12">
        <v>148707.95787176755</v>
      </c>
      <c r="C540">
        <f>SAFADModel_final_000020[[#This Row],[Whole Building:Facility Total Electric Demand Power '[W'](Hourly) ]]/1000</f>
        <v>148.70795787176755</v>
      </c>
    </row>
    <row r="541" spans="1:3" x14ac:dyDescent="0.25">
      <c r="A541" s="9" t="s">
        <v>396</v>
      </c>
      <c r="B541" s="12">
        <v>175216.53006539462</v>
      </c>
      <c r="C541">
        <f>SAFADModel_final_000020[[#This Row],[Whole Building:Facility Total Electric Demand Power '[W'](Hourly) ]]/1000</f>
        <v>175.21653006539461</v>
      </c>
    </row>
    <row r="542" spans="1:3" x14ac:dyDescent="0.25">
      <c r="A542" s="9" t="s">
        <v>397</v>
      </c>
      <c r="B542" s="12">
        <v>169612.52877719334</v>
      </c>
      <c r="C542">
        <f>SAFADModel_final_000020[[#This Row],[Whole Building:Facility Total Electric Demand Power '[W'](Hourly) ]]/1000</f>
        <v>169.61252877719335</v>
      </c>
    </row>
    <row r="543" spans="1:3" x14ac:dyDescent="0.25">
      <c r="A543" s="9" t="s">
        <v>398</v>
      </c>
      <c r="B543" s="12">
        <v>192007.13190846788</v>
      </c>
      <c r="C543">
        <f>SAFADModel_final_000020[[#This Row],[Whole Building:Facility Total Electric Demand Power '[W'](Hourly) ]]/1000</f>
        <v>192.0071319084679</v>
      </c>
    </row>
    <row r="544" spans="1:3" x14ac:dyDescent="0.25">
      <c r="A544" s="9" t="s">
        <v>399</v>
      </c>
      <c r="B544" s="12">
        <v>181067.49601959958</v>
      </c>
      <c r="C544">
        <f>SAFADModel_final_000020[[#This Row],[Whole Building:Facility Total Electric Demand Power '[W'](Hourly) ]]/1000</f>
        <v>181.06749601959959</v>
      </c>
    </row>
    <row r="545" spans="1:3" x14ac:dyDescent="0.25">
      <c r="A545" s="9" t="s">
        <v>400</v>
      </c>
      <c r="B545" s="12">
        <v>179229.22716162496</v>
      </c>
      <c r="C545">
        <f>SAFADModel_final_000020[[#This Row],[Whole Building:Facility Total Electric Demand Power '[W'](Hourly) ]]/1000</f>
        <v>179.22922716162498</v>
      </c>
    </row>
    <row r="546" spans="1:3" x14ac:dyDescent="0.25">
      <c r="A546" s="9" t="s">
        <v>401</v>
      </c>
      <c r="B546" s="12">
        <v>152579.30000596208</v>
      </c>
      <c r="C546">
        <f>SAFADModel_final_000020[[#This Row],[Whole Building:Facility Total Electric Demand Power '[W'](Hourly) ]]/1000</f>
        <v>152.5793000059621</v>
      </c>
    </row>
    <row r="547" spans="1:3" x14ac:dyDescent="0.25">
      <c r="A547" s="9" t="s">
        <v>402</v>
      </c>
      <c r="B547" s="12">
        <v>115852.32444360048</v>
      </c>
      <c r="C547">
        <f>SAFADModel_final_000020[[#This Row],[Whole Building:Facility Total Electric Demand Power '[W'](Hourly) ]]/1000</f>
        <v>115.85232444360048</v>
      </c>
    </row>
    <row r="548" spans="1:3" x14ac:dyDescent="0.25">
      <c r="A548" s="9" t="s">
        <v>403</v>
      </c>
      <c r="B548" s="12">
        <v>72635.041094377957</v>
      </c>
      <c r="C548">
        <f>SAFADModel_final_000020[[#This Row],[Whole Building:Facility Total Electric Demand Power '[W'](Hourly) ]]/1000</f>
        <v>72.635041094377954</v>
      </c>
    </row>
    <row r="549" spans="1:3" x14ac:dyDescent="0.25">
      <c r="A549" s="9" t="s">
        <v>404</v>
      </c>
      <c r="B549" s="12">
        <v>39388.367672709326</v>
      </c>
      <c r="C549">
        <f>SAFADModel_final_000020[[#This Row],[Whole Building:Facility Total Electric Demand Power '[W'](Hourly) ]]/1000</f>
        <v>39.388367672709329</v>
      </c>
    </row>
    <row r="550" spans="1:3" x14ac:dyDescent="0.25">
      <c r="A550" s="9" t="s">
        <v>405</v>
      </c>
      <c r="B550" s="12">
        <v>9015.0115819637049</v>
      </c>
      <c r="C550">
        <f>SAFADModel_final_000020[[#This Row],[Whole Building:Facility Total Electric Demand Power '[W'](Hourly) ]]/1000</f>
        <v>9.0150115819637051</v>
      </c>
    </row>
    <row r="551" spans="1:3" x14ac:dyDescent="0.25">
      <c r="A551" s="9" t="s">
        <v>406</v>
      </c>
      <c r="B551" s="12">
        <v>8901.428227289658</v>
      </c>
      <c r="C551">
        <f>SAFADModel_final_000020[[#This Row],[Whole Building:Facility Total Electric Demand Power '[W'](Hourly) ]]/1000</f>
        <v>8.9014282272896583</v>
      </c>
    </row>
    <row r="552" spans="1:3" x14ac:dyDescent="0.25">
      <c r="A552" s="9" t="s">
        <v>407</v>
      </c>
      <c r="B552" s="12">
        <v>8869.0158887854977</v>
      </c>
      <c r="C552">
        <f>SAFADModel_final_000020[[#This Row],[Whole Building:Facility Total Electric Demand Power '[W'](Hourly) ]]/1000</f>
        <v>8.8690158887854977</v>
      </c>
    </row>
    <row r="553" spans="1:3" x14ac:dyDescent="0.25">
      <c r="A553" s="9" t="s">
        <v>408</v>
      </c>
      <c r="B553" s="12">
        <v>8850.2709552509386</v>
      </c>
      <c r="C553">
        <f>SAFADModel_final_000020[[#This Row],[Whole Building:Facility Total Electric Demand Power '[W'](Hourly) ]]/1000</f>
        <v>8.850270955250938</v>
      </c>
    </row>
    <row r="554" spans="1:3" x14ac:dyDescent="0.25">
      <c r="A554" s="9" t="s">
        <v>409</v>
      </c>
      <c r="B554" s="12">
        <v>8832.9755596930063</v>
      </c>
      <c r="C554">
        <f>SAFADModel_final_000020[[#This Row],[Whole Building:Facility Total Electric Demand Power '[W'](Hourly) ]]/1000</f>
        <v>8.832975559693006</v>
      </c>
    </row>
    <row r="555" spans="1:3" x14ac:dyDescent="0.25">
      <c r="A555" s="9" t="s">
        <v>410</v>
      </c>
      <c r="B555" s="12">
        <v>8815.1609175697431</v>
      </c>
      <c r="C555">
        <f>SAFADModel_final_000020[[#This Row],[Whole Building:Facility Total Electric Demand Power '[W'](Hourly) ]]/1000</f>
        <v>8.8151609175697434</v>
      </c>
    </row>
    <row r="556" spans="1:3" x14ac:dyDescent="0.25">
      <c r="A556" s="9" t="s">
        <v>411</v>
      </c>
      <c r="B556" s="12">
        <v>8792.5010307606044</v>
      </c>
      <c r="C556">
        <f>SAFADModel_final_000020[[#This Row],[Whole Building:Facility Total Electric Demand Power '[W'](Hourly) ]]/1000</f>
        <v>8.7925010307606044</v>
      </c>
    </row>
    <row r="557" spans="1:3" x14ac:dyDescent="0.25">
      <c r="A557" s="9" t="s">
        <v>412</v>
      </c>
      <c r="B557" s="12">
        <v>8763.447934273574</v>
      </c>
      <c r="C557">
        <f>SAFADModel_final_000020[[#This Row],[Whole Building:Facility Total Electric Demand Power '[W'](Hourly) ]]/1000</f>
        <v>8.7634479342735734</v>
      </c>
    </row>
    <row r="558" spans="1:3" x14ac:dyDescent="0.25">
      <c r="A558" s="9" t="s">
        <v>413</v>
      </c>
      <c r="B558" s="12">
        <v>8729.6727851354226</v>
      </c>
      <c r="C558">
        <f>SAFADModel_final_000020[[#This Row],[Whole Building:Facility Total Electric Demand Power '[W'](Hourly) ]]/1000</f>
        <v>8.7296727851354223</v>
      </c>
    </row>
    <row r="559" spans="1:3" x14ac:dyDescent="0.25">
      <c r="A559" s="9" t="s">
        <v>414</v>
      </c>
      <c r="B559" s="12">
        <v>8735.5391853851488</v>
      </c>
      <c r="C559">
        <f>SAFADModel_final_000020[[#This Row],[Whole Building:Facility Total Electric Demand Power '[W'](Hourly) ]]/1000</f>
        <v>8.7355391853851483</v>
      </c>
    </row>
    <row r="560" spans="1:3" x14ac:dyDescent="0.25">
      <c r="A560" s="9" t="s">
        <v>415</v>
      </c>
      <c r="B560" s="12">
        <v>8809.4489577115473</v>
      </c>
      <c r="C560">
        <f>SAFADModel_final_000020[[#This Row],[Whole Building:Facility Total Electric Demand Power '[W'](Hourly) ]]/1000</f>
        <v>8.8094489577115471</v>
      </c>
    </row>
    <row r="561" spans="1:3" x14ac:dyDescent="0.25">
      <c r="A561" s="9" t="s">
        <v>416</v>
      </c>
      <c r="B561" s="12">
        <v>26650.024446683823</v>
      </c>
      <c r="C561">
        <f>SAFADModel_final_000020[[#This Row],[Whole Building:Facility Total Electric Demand Power '[W'](Hourly) ]]/1000</f>
        <v>26.650024446683823</v>
      </c>
    </row>
    <row r="562" spans="1:3" x14ac:dyDescent="0.25">
      <c r="A562" s="9" t="s">
        <v>417</v>
      </c>
      <c r="B562" s="12">
        <v>105640.99908325191</v>
      </c>
      <c r="C562">
        <f>SAFADModel_final_000020[[#This Row],[Whole Building:Facility Total Electric Demand Power '[W'](Hourly) ]]/1000</f>
        <v>105.64099908325191</v>
      </c>
    </row>
    <row r="563" spans="1:3" x14ac:dyDescent="0.25">
      <c r="A563" s="9" t="s">
        <v>418</v>
      </c>
      <c r="B563" s="12">
        <v>136712.58589167832</v>
      </c>
      <c r="C563">
        <f>SAFADModel_final_000020[[#This Row],[Whole Building:Facility Total Electric Demand Power '[W'](Hourly) ]]/1000</f>
        <v>136.71258589167832</v>
      </c>
    </row>
    <row r="564" spans="1:3" x14ac:dyDescent="0.25">
      <c r="A564" s="9" t="s">
        <v>419</v>
      </c>
      <c r="B564" s="12">
        <v>158742.16209083723</v>
      </c>
      <c r="C564">
        <f>SAFADModel_final_000020[[#This Row],[Whole Building:Facility Total Electric Demand Power '[W'](Hourly) ]]/1000</f>
        <v>158.74216209083724</v>
      </c>
    </row>
    <row r="565" spans="1:3" x14ac:dyDescent="0.25">
      <c r="A565" s="9" t="s">
        <v>420</v>
      </c>
      <c r="B565" s="12">
        <v>189681.34003194314</v>
      </c>
      <c r="C565">
        <f>SAFADModel_final_000020[[#This Row],[Whole Building:Facility Total Electric Demand Power '[W'](Hourly) ]]/1000</f>
        <v>189.68134003194314</v>
      </c>
    </row>
    <row r="566" spans="1:3" x14ac:dyDescent="0.25">
      <c r="A566" s="9" t="s">
        <v>421</v>
      </c>
      <c r="B566" s="12">
        <v>188210.75590066446</v>
      </c>
      <c r="C566">
        <f>SAFADModel_final_000020[[#This Row],[Whole Building:Facility Total Electric Demand Power '[W'](Hourly) ]]/1000</f>
        <v>188.21075590066445</v>
      </c>
    </row>
    <row r="567" spans="1:3" x14ac:dyDescent="0.25">
      <c r="A567" s="9" t="s">
        <v>422</v>
      </c>
      <c r="B567" s="12">
        <v>184256.97209755357</v>
      </c>
      <c r="C567">
        <f>SAFADModel_final_000020[[#This Row],[Whole Building:Facility Total Electric Demand Power '[W'](Hourly) ]]/1000</f>
        <v>184.25697209755359</v>
      </c>
    </row>
    <row r="568" spans="1:3" x14ac:dyDescent="0.25">
      <c r="A568" s="9" t="s">
        <v>423</v>
      </c>
      <c r="B568" s="12">
        <v>191047.70237442103</v>
      </c>
      <c r="C568">
        <f>SAFADModel_final_000020[[#This Row],[Whole Building:Facility Total Electric Demand Power '[W'](Hourly) ]]/1000</f>
        <v>191.04770237442102</v>
      </c>
    </row>
    <row r="569" spans="1:3" x14ac:dyDescent="0.25">
      <c r="A569" s="9" t="s">
        <v>424</v>
      </c>
      <c r="B569" s="12">
        <v>162215.04616454151</v>
      </c>
      <c r="C569">
        <f>SAFADModel_final_000020[[#This Row],[Whole Building:Facility Total Electric Demand Power '[W'](Hourly) ]]/1000</f>
        <v>162.21504616454152</v>
      </c>
    </row>
    <row r="570" spans="1:3" x14ac:dyDescent="0.25">
      <c r="A570" s="9" t="s">
        <v>425</v>
      </c>
      <c r="B570" s="12">
        <v>97562.210329732203</v>
      </c>
      <c r="C570">
        <f>SAFADModel_final_000020[[#This Row],[Whole Building:Facility Total Electric Demand Power '[W'](Hourly) ]]/1000</f>
        <v>97.56221032973221</v>
      </c>
    </row>
    <row r="571" spans="1:3" x14ac:dyDescent="0.25">
      <c r="A571" s="9" t="s">
        <v>426</v>
      </c>
      <c r="B571" s="12">
        <v>55056.743406899353</v>
      </c>
      <c r="C571">
        <f>SAFADModel_final_000020[[#This Row],[Whole Building:Facility Total Electric Demand Power '[W'](Hourly) ]]/1000</f>
        <v>55.056743406899351</v>
      </c>
    </row>
    <row r="572" spans="1:3" x14ac:dyDescent="0.25">
      <c r="A572" s="9" t="s">
        <v>427</v>
      </c>
      <c r="B572" s="12">
        <v>24476.167436551139</v>
      </c>
      <c r="C572">
        <f>SAFADModel_final_000020[[#This Row],[Whole Building:Facility Total Electric Demand Power '[W'](Hourly) ]]/1000</f>
        <v>24.47616743655114</v>
      </c>
    </row>
    <row r="573" spans="1:3" x14ac:dyDescent="0.25">
      <c r="A573" s="9" t="s">
        <v>428</v>
      </c>
      <c r="B573" s="12">
        <v>9788.0014278689323</v>
      </c>
      <c r="C573">
        <f>SAFADModel_final_000020[[#This Row],[Whole Building:Facility Total Electric Demand Power '[W'](Hourly) ]]/1000</f>
        <v>9.7880014278689327</v>
      </c>
    </row>
    <row r="574" spans="1:3" x14ac:dyDescent="0.25">
      <c r="A574" s="9" t="s">
        <v>429</v>
      </c>
      <c r="B574" s="12">
        <v>9348.7974463226656</v>
      </c>
      <c r="C574">
        <f>SAFADModel_final_000020[[#This Row],[Whole Building:Facility Total Electric Demand Power '[W'](Hourly) ]]/1000</f>
        <v>9.3487974463226653</v>
      </c>
    </row>
    <row r="575" spans="1:3" x14ac:dyDescent="0.25">
      <c r="A575" s="9" t="s">
        <v>430</v>
      </c>
      <c r="B575" s="12">
        <v>8912.1496444025834</v>
      </c>
      <c r="C575">
        <f>SAFADModel_final_000020[[#This Row],[Whole Building:Facility Total Electric Demand Power '[W'](Hourly) ]]/1000</f>
        <v>8.9121496444025841</v>
      </c>
    </row>
    <row r="576" spans="1:3" x14ac:dyDescent="0.25">
      <c r="A576" s="9" t="s">
        <v>431</v>
      </c>
      <c r="B576" s="12">
        <v>8886.9908734100627</v>
      </c>
      <c r="C576">
        <f>SAFADModel_final_000020[[#This Row],[Whole Building:Facility Total Electric Demand Power '[W'](Hourly) ]]/1000</f>
        <v>8.8869908734100633</v>
      </c>
    </row>
    <row r="577" spans="1:3" x14ac:dyDescent="0.25">
      <c r="A577" s="9" t="s">
        <v>432</v>
      </c>
      <c r="B577" s="12">
        <v>8862.7714177759262</v>
      </c>
      <c r="C577">
        <f>SAFADModel_final_000020[[#This Row],[Whole Building:Facility Total Electric Demand Power '[W'](Hourly) ]]/1000</f>
        <v>8.8627714177759263</v>
      </c>
    </row>
    <row r="578" spans="1:3" x14ac:dyDescent="0.25">
      <c r="A578" s="9" t="s">
        <v>433</v>
      </c>
      <c r="B578" s="12">
        <v>8838.0511574304292</v>
      </c>
      <c r="C578">
        <f>SAFADModel_final_000020[[#This Row],[Whole Building:Facility Total Electric Demand Power '[W'](Hourly) ]]/1000</f>
        <v>8.8380511574304297</v>
      </c>
    </row>
    <row r="579" spans="1:3" x14ac:dyDescent="0.25">
      <c r="A579" s="9" t="s">
        <v>434</v>
      </c>
      <c r="B579" s="12">
        <v>8824.1226825746999</v>
      </c>
      <c r="C579">
        <f>SAFADModel_final_000020[[#This Row],[Whole Building:Facility Total Electric Demand Power '[W'](Hourly) ]]/1000</f>
        <v>8.8241226825746999</v>
      </c>
    </row>
    <row r="580" spans="1:3" x14ac:dyDescent="0.25">
      <c r="A580" s="9" t="s">
        <v>435</v>
      </c>
      <c r="B580" s="12">
        <v>8785.8235251677779</v>
      </c>
      <c r="C580">
        <f>SAFADModel_final_000020[[#This Row],[Whole Building:Facility Total Electric Demand Power '[W'](Hourly) ]]/1000</f>
        <v>8.7858235251677783</v>
      </c>
    </row>
    <row r="581" spans="1:3" x14ac:dyDescent="0.25">
      <c r="A581" s="9" t="s">
        <v>436</v>
      </c>
      <c r="B581" s="12">
        <v>8729.0898621019678</v>
      </c>
      <c r="C581">
        <f>SAFADModel_final_000020[[#This Row],[Whole Building:Facility Total Electric Demand Power '[W'](Hourly) ]]/1000</f>
        <v>8.7290898621019686</v>
      </c>
    </row>
    <row r="582" spans="1:3" x14ac:dyDescent="0.25">
      <c r="A582" s="9" t="s">
        <v>437</v>
      </c>
      <c r="B582" s="12">
        <v>8670.2123468608079</v>
      </c>
      <c r="C582">
        <f>SAFADModel_final_000020[[#This Row],[Whole Building:Facility Total Electric Demand Power '[W'](Hourly) ]]/1000</f>
        <v>8.6702123468608079</v>
      </c>
    </row>
    <row r="583" spans="1:3" x14ac:dyDescent="0.25">
      <c r="A583" s="9" t="s">
        <v>438</v>
      </c>
      <c r="B583" s="12">
        <v>8670.1709725568962</v>
      </c>
      <c r="C583">
        <f>SAFADModel_final_000020[[#This Row],[Whole Building:Facility Total Electric Demand Power '[W'](Hourly) ]]/1000</f>
        <v>8.6701709725568961</v>
      </c>
    </row>
    <row r="584" spans="1:3" x14ac:dyDescent="0.25">
      <c r="A584" s="9" t="s">
        <v>439</v>
      </c>
      <c r="B584" s="12">
        <v>8780.9439070760618</v>
      </c>
      <c r="C584">
        <f>SAFADModel_final_000020[[#This Row],[Whole Building:Facility Total Electric Demand Power '[W'](Hourly) ]]/1000</f>
        <v>8.7809439070760611</v>
      </c>
    </row>
    <row r="585" spans="1:3" x14ac:dyDescent="0.25">
      <c r="A585" s="9" t="s">
        <v>440</v>
      </c>
      <c r="B585" s="12">
        <v>24890.421372150962</v>
      </c>
      <c r="C585">
        <f>SAFADModel_final_000020[[#This Row],[Whole Building:Facility Total Electric Demand Power '[W'](Hourly) ]]/1000</f>
        <v>24.890421372150961</v>
      </c>
    </row>
    <row r="586" spans="1:3" x14ac:dyDescent="0.25">
      <c r="A586" s="9" t="s">
        <v>441</v>
      </c>
      <c r="B586" s="12">
        <v>123553.64778631517</v>
      </c>
      <c r="C586">
        <f>SAFADModel_final_000020[[#This Row],[Whole Building:Facility Total Electric Demand Power '[W'](Hourly) ]]/1000</f>
        <v>123.55364778631517</v>
      </c>
    </row>
    <row r="587" spans="1:3" x14ac:dyDescent="0.25">
      <c r="A587" s="9" t="s">
        <v>442</v>
      </c>
      <c r="B587" s="12">
        <v>158631.931627115</v>
      </c>
      <c r="C587">
        <f>SAFADModel_final_000020[[#This Row],[Whole Building:Facility Total Electric Demand Power '[W'](Hourly) ]]/1000</f>
        <v>158.63193162711499</v>
      </c>
    </row>
    <row r="588" spans="1:3" x14ac:dyDescent="0.25">
      <c r="A588" s="9" t="s">
        <v>443</v>
      </c>
      <c r="B588" s="12">
        <v>174878.59448468557</v>
      </c>
      <c r="C588">
        <f>SAFADModel_final_000020[[#This Row],[Whole Building:Facility Total Electric Demand Power '[W'](Hourly) ]]/1000</f>
        <v>174.87859448468558</v>
      </c>
    </row>
    <row r="589" spans="1:3" x14ac:dyDescent="0.25">
      <c r="A589" s="9" t="s">
        <v>444</v>
      </c>
      <c r="B589" s="12">
        <v>175637.89131955607</v>
      </c>
      <c r="C589">
        <f>SAFADModel_final_000020[[#This Row],[Whole Building:Facility Total Electric Demand Power '[W'](Hourly) ]]/1000</f>
        <v>175.63789131955608</v>
      </c>
    </row>
    <row r="590" spans="1:3" x14ac:dyDescent="0.25">
      <c r="A590" s="9" t="s">
        <v>445</v>
      </c>
      <c r="B590" s="12">
        <v>180066.92927224402</v>
      </c>
      <c r="C590">
        <f>SAFADModel_final_000020[[#This Row],[Whole Building:Facility Total Electric Demand Power '[W'](Hourly) ]]/1000</f>
        <v>180.06692927224401</v>
      </c>
    </row>
    <row r="591" spans="1:3" x14ac:dyDescent="0.25">
      <c r="A591" s="9" t="s">
        <v>446</v>
      </c>
      <c r="B591" s="12">
        <v>194426.03146757724</v>
      </c>
      <c r="C591">
        <f>SAFADModel_final_000020[[#This Row],[Whole Building:Facility Total Electric Demand Power '[W'](Hourly) ]]/1000</f>
        <v>194.42603146757725</v>
      </c>
    </row>
    <row r="592" spans="1:3" x14ac:dyDescent="0.25">
      <c r="A592" s="9" t="s">
        <v>447</v>
      </c>
      <c r="B592" s="12">
        <v>196077.83958393466</v>
      </c>
      <c r="C592">
        <f>SAFADModel_final_000020[[#This Row],[Whole Building:Facility Total Electric Demand Power '[W'](Hourly) ]]/1000</f>
        <v>196.07783958393466</v>
      </c>
    </row>
    <row r="593" spans="1:3" x14ac:dyDescent="0.25">
      <c r="A593" s="9" t="s">
        <v>448</v>
      </c>
      <c r="B593" s="12">
        <v>197020.87265119675</v>
      </c>
      <c r="C593">
        <f>SAFADModel_final_000020[[#This Row],[Whole Building:Facility Total Electric Demand Power '[W'](Hourly) ]]/1000</f>
        <v>197.02087265119675</v>
      </c>
    </row>
    <row r="594" spans="1:3" x14ac:dyDescent="0.25">
      <c r="A594" s="9" t="s">
        <v>449</v>
      </c>
      <c r="B594" s="12">
        <v>182280.94838007222</v>
      </c>
      <c r="C594">
        <f>SAFADModel_final_000020[[#This Row],[Whole Building:Facility Total Electric Demand Power '[W'](Hourly) ]]/1000</f>
        <v>182.28094838007223</v>
      </c>
    </row>
    <row r="595" spans="1:3" x14ac:dyDescent="0.25">
      <c r="A595" s="9" t="s">
        <v>450</v>
      </c>
      <c r="B595" s="12">
        <v>92312.803165981211</v>
      </c>
      <c r="C595">
        <f>SAFADModel_final_000020[[#This Row],[Whole Building:Facility Total Electric Demand Power '[W'](Hourly) ]]/1000</f>
        <v>92.312803165981208</v>
      </c>
    </row>
    <row r="596" spans="1:3" x14ac:dyDescent="0.25">
      <c r="A596" s="9" t="s">
        <v>451</v>
      </c>
      <c r="B596" s="12">
        <v>66507.70083289934</v>
      </c>
      <c r="C596">
        <f>SAFADModel_final_000020[[#This Row],[Whole Building:Facility Total Electric Demand Power '[W'](Hourly) ]]/1000</f>
        <v>66.507700832899346</v>
      </c>
    </row>
    <row r="597" spans="1:3" x14ac:dyDescent="0.25">
      <c r="A597" s="9" t="s">
        <v>452</v>
      </c>
      <c r="B597" s="12">
        <v>47895.814896557735</v>
      </c>
      <c r="C597">
        <f>SAFADModel_final_000020[[#This Row],[Whole Building:Facility Total Electric Demand Power '[W'](Hourly) ]]/1000</f>
        <v>47.895814896557738</v>
      </c>
    </row>
    <row r="598" spans="1:3" x14ac:dyDescent="0.25">
      <c r="A598" s="9" t="s">
        <v>453</v>
      </c>
      <c r="B598" s="12">
        <v>8938.8508948596846</v>
      </c>
      <c r="C598">
        <f>SAFADModel_final_000020[[#This Row],[Whole Building:Facility Total Electric Demand Power '[W'](Hourly) ]]/1000</f>
        <v>8.9388508948596854</v>
      </c>
    </row>
    <row r="599" spans="1:3" x14ac:dyDescent="0.25">
      <c r="A599" s="9" t="s">
        <v>454</v>
      </c>
      <c r="B599" s="12">
        <v>8918.7371051068276</v>
      </c>
      <c r="C599">
        <f>SAFADModel_final_000020[[#This Row],[Whole Building:Facility Total Electric Demand Power '[W'](Hourly) ]]/1000</f>
        <v>8.9187371051068283</v>
      </c>
    </row>
    <row r="600" spans="1:3" x14ac:dyDescent="0.25">
      <c r="A600" s="9" t="s">
        <v>455</v>
      </c>
      <c r="B600" s="12">
        <v>8903.0198290255812</v>
      </c>
      <c r="C600">
        <f>SAFADModel_final_000020[[#This Row],[Whole Building:Facility Total Electric Demand Power '[W'](Hourly) ]]/1000</f>
        <v>8.9030198290255811</v>
      </c>
    </row>
    <row r="601" spans="1:3" x14ac:dyDescent="0.25">
      <c r="A601" s="9" t="s">
        <v>456</v>
      </c>
      <c r="B601" s="12">
        <v>8884.9438851145987</v>
      </c>
      <c r="C601">
        <f>SAFADModel_final_000020[[#This Row],[Whole Building:Facility Total Electric Demand Power '[W'](Hourly) ]]/1000</f>
        <v>8.8849438851145983</v>
      </c>
    </row>
    <row r="602" spans="1:3" x14ac:dyDescent="0.25">
      <c r="A602" s="9" t="s">
        <v>457</v>
      </c>
      <c r="B602" s="12">
        <v>8868.5557723176971</v>
      </c>
      <c r="C602">
        <f>SAFADModel_final_000020[[#This Row],[Whole Building:Facility Total Electric Demand Power '[W'](Hourly) ]]/1000</f>
        <v>8.8685557723176967</v>
      </c>
    </row>
    <row r="603" spans="1:3" x14ac:dyDescent="0.25">
      <c r="A603" s="9" t="s">
        <v>458</v>
      </c>
      <c r="B603" s="12">
        <v>8846.7506458126318</v>
      </c>
      <c r="C603">
        <f>SAFADModel_final_000020[[#This Row],[Whole Building:Facility Total Electric Demand Power '[W'](Hourly) ]]/1000</f>
        <v>8.8467506458126319</v>
      </c>
    </row>
    <row r="604" spans="1:3" x14ac:dyDescent="0.25">
      <c r="A604" s="9" t="s">
        <v>459</v>
      </c>
      <c r="B604" s="12">
        <v>8810.545948414263</v>
      </c>
      <c r="C604">
        <f>SAFADModel_final_000020[[#This Row],[Whole Building:Facility Total Electric Demand Power '[W'](Hourly) ]]/1000</f>
        <v>8.8105459484142621</v>
      </c>
    </row>
    <row r="605" spans="1:3" x14ac:dyDescent="0.25">
      <c r="A605" s="9" t="s">
        <v>460</v>
      </c>
      <c r="B605" s="12">
        <v>8767.5504175353362</v>
      </c>
      <c r="C605">
        <f>SAFADModel_final_000020[[#This Row],[Whole Building:Facility Total Electric Demand Power '[W'](Hourly) ]]/1000</f>
        <v>8.767550417535336</v>
      </c>
    </row>
    <row r="606" spans="1:3" x14ac:dyDescent="0.25">
      <c r="A606" s="9" t="s">
        <v>461</v>
      </c>
      <c r="B606" s="12">
        <v>8733.0079832223073</v>
      </c>
      <c r="C606">
        <f>SAFADModel_final_000020[[#This Row],[Whole Building:Facility Total Electric Demand Power '[W'](Hourly) ]]/1000</f>
        <v>8.7330079832223078</v>
      </c>
    </row>
    <row r="607" spans="1:3" x14ac:dyDescent="0.25">
      <c r="A607" s="9" t="s">
        <v>462</v>
      </c>
      <c r="B607" s="12">
        <v>8728.4148658692156</v>
      </c>
      <c r="C607">
        <f>SAFADModel_final_000020[[#This Row],[Whole Building:Facility Total Electric Demand Power '[W'](Hourly) ]]/1000</f>
        <v>8.7284148658692153</v>
      </c>
    </row>
    <row r="608" spans="1:3" x14ac:dyDescent="0.25">
      <c r="A608" s="9" t="s">
        <v>463</v>
      </c>
      <c r="B608" s="12">
        <v>8781.3338772205934</v>
      </c>
      <c r="C608">
        <f>SAFADModel_final_000020[[#This Row],[Whole Building:Facility Total Electric Demand Power '[W'](Hourly) ]]/1000</f>
        <v>8.7813338772205931</v>
      </c>
    </row>
    <row r="609" spans="1:3" x14ac:dyDescent="0.25">
      <c r="A609" s="9" t="s">
        <v>464</v>
      </c>
      <c r="B609" s="12">
        <v>30358.570556285671</v>
      </c>
      <c r="C609">
        <f>SAFADModel_final_000020[[#This Row],[Whole Building:Facility Total Electric Demand Power '[W'](Hourly) ]]/1000</f>
        <v>30.35857055628567</v>
      </c>
    </row>
    <row r="610" spans="1:3" x14ac:dyDescent="0.25">
      <c r="A610" s="9" t="s">
        <v>465</v>
      </c>
      <c r="B610" s="12">
        <v>98315.596523004424</v>
      </c>
      <c r="C610">
        <f>SAFADModel_final_000020[[#This Row],[Whole Building:Facility Total Electric Demand Power '[W'](Hourly) ]]/1000</f>
        <v>98.31559652300443</v>
      </c>
    </row>
    <row r="611" spans="1:3" x14ac:dyDescent="0.25">
      <c r="A611" s="9" t="s">
        <v>466</v>
      </c>
      <c r="B611" s="12">
        <v>159410.54237866448</v>
      </c>
      <c r="C611">
        <f>SAFADModel_final_000020[[#This Row],[Whole Building:Facility Total Electric Demand Power '[W'](Hourly) ]]/1000</f>
        <v>159.41054237866447</v>
      </c>
    </row>
    <row r="612" spans="1:3" x14ac:dyDescent="0.25">
      <c r="A612" s="9" t="s">
        <v>467</v>
      </c>
      <c r="B612" s="12">
        <v>159430.19359887848</v>
      </c>
      <c r="C612">
        <f>SAFADModel_final_000020[[#This Row],[Whole Building:Facility Total Electric Demand Power '[W'](Hourly) ]]/1000</f>
        <v>159.43019359887847</v>
      </c>
    </row>
    <row r="613" spans="1:3" x14ac:dyDescent="0.25">
      <c r="A613" s="9" t="s">
        <v>468</v>
      </c>
      <c r="B613" s="12">
        <v>163757.42727863009</v>
      </c>
      <c r="C613">
        <f>SAFADModel_final_000020[[#This Row],[Whole Building:Facility Total Electric Demand Power '[W'](Hourly) ]]/1000</f>
        <v>163.75742727863008</v>
      </c>
    </row>
    <row r="614" spans="1:3" x14ac:dyDescent="0.25">
      <c r="A614" s="9" t="s">
        <v>469</v>
      </c>
      <c r="B614" s="12">
        <v>173676.15106044145</v>
      </c>
      <c r="C614">
        <f>SAFADModel_final_000020[[#This Row],[Whole Building:Facility Total Electric Demand Power '[W'](Hourly) ]]/1000</f>
        <v>173.67615106044144</v>
      </c>
    </row>
    <row r="615" spans="1:3" x14ac:dyDescent="0.25">
      <c r="A615" s="9" t="s">
        <v>470</v>
      </c>
      <c r="B615" s="12">
        <v>182358.49497402867</v>
      </c>
      <c r="C615">
        <f>SAFADModel_final_000020[[#This Row],[Whole Building:Facility Total Electric Demand Power '[W'](Hourly) ]]/1000</f>
        <v>182.35849497402867</v>
      </c>
    </row>
    <row r="616" spans="1:3" x14ac:dyDescent="0.25">
      <c r="A616" s="9" t="s">
        <v>471</v>
      </c>
      <c r="B616" s="12">
        <v>166265.12510356618</v>
      </c>
      <c r="C616">
        <f>SAFADModel_final_000020[[#This Row],[Whole Building:Facility Total Electric Demand Power '[W'](Hourly) ]]/1000</f>
        <v>166.26512510356619</v>
      </c>
    </row>
    <row r="617" spans="1:3" x14ac:dyDescent="0.25">
      <c r="A617" s="9" t="s">
        <v>472</v>
      </c>
      <c r="B617" s="12">
        <v>146233.9815307961</v>
      </c>
      <c r="C617">
        <f>SAFADModel_final_000020[[#This Row],[Whole Building:Facility Total Electric Demand Power '[W'](Hourly) ]]/1000</f>
        <v>146.23398153079609</v>
      </c>
    </row>
    <row r="618" spans="1:3" x14ac:dyDescent="0.25">
      <c r="A618" s="9" t="s">
        <v>473</v>
      </c>
      <c r="B618" s="12">
        <v>132630.68712358506</v>
      </c>
      <c r="C618">
        <f>SAFADModel_final_000020[[#This Row],[Whole Building:Facility Total Electric Demand Power '[W'](Hourly) ]]/1000</f>
        <v>132.63068712358506</v>
      </c>
    </row>
    <row r="619" spans="1:3" x14ac:dyDescent="0.25">
      <c r="A619" s="9" t="s">
        <v>474</v>
      </c>
      <c r="B619" s="12">
        <v>57953.759890246067</v>
      </c>
      <c r="C619">
        <f>SAFADModel_final_000020[[#This Row],[Whole Building:Facility Total Electric Demand Power '[W'](Hourly) ]]/1000</f>
        <v>57.953759890246069</v>
      </c>
    </row>
    <row r="620" spans="1:3" x14ac:dyDescent="0.25">
      <c r="A620" s="9" t="s">
        <v>475</v>
      </c>
      <c r="B620" s="12">
        <v>30712.409921678733</v>
      </c>
      <c r="C620">
        <f>SAFADModel_final_000020[[#This Row],[Whole Building:Facility Total Electric Demand Power '[W'](Hourly) ]]/1000</f>
        <v>30.712409921678734</v>
      </c>
    </row>
    <row r="621" spans="1:3" x14ac:dyDescent="0.25">
      <c r="A621" s="9" t="s">
        <v>476</v>
      </c>
      <c r="B621" s="12">
        <v>19336.098844368404</v>
      </c>
      <c r="C621">
        <f>SAFADModel_final_000020[[#This Row],[Whole Building:Facility Total Electric Demand Power '[W'](Hourly) ]]/1000</f>
        <v>19.336098844368404</v>
      </c>
    </row>
    <row r="622" spans="1:3" x14ac:dyDescent="0.25">
      <c r="A622" s="9" t="s">
        <v>477</v>
      </c>
      <c r="B622" s="12">
        <v>14075.291163421527</v>
      </c>
      <c r="C622">
        <f>SAFADModel_final_000020[[#This Row],[Whole Building:Facility Total Electric Demand Power '[W'](Hourly) ]]/1000</f>
        <v>14.075291163421527</v>
      </c>
    </row>
    <row r="623" spans="1:3" x14ac:dyDescent="0.25">
      <c r="A623" s="9" t="s">
        <v>478</v>
      </c>
      <c r="B623" s="12">
        <v>8879.2799749041824</v>
      </c>
      <c r="C623">
        <f>SAFADModel_final_000020[[#This Row],[Whole Building:Facility Total Electric Demand Power '[W'](Hourly) ]]/1000</f>
        <v>8.8792799749041826</v>
      </c>
    </row>
    <row r="624" spans="1:3" x14ac:dyDescent="0.25">
      <c r="A624" s="9" t="s">
        <v>479</v>
      </c>
      <c r="B624" s="12">
        <v>8919.2992608411678</v>
      </c>
      <c r="C624">
        <f>SAFADModel_final_000020[[#This Row],[Whole Building:Facility Total Electric Demand Power '[W'](Hourly) ]]/1000</f>
        <v>8.9192992608411679</v>
      </c>
    </row>
    <row r="625" spans="1:3" x14ac:dyDescent="0.25">
      <c r="A625" s="9" t="s">
        <v>480</v>
      </c>
      <c r="B625" s="12">
        <v>8942.1259930720535</v>
      </c>
      <c r="C625">
        <f>SAFADModel_final_000020[[#This Row],[Whole Building:Facility Total Electric Demand Power '[W'](Hourly) ]]/1000</f>
        <v>8.9421259930720538</v>
      </c>
    </row>
    <row r="626" spans="1:3" x14ac:dyDescent="0.25">
      <c r="A626" s="9" t="s">
        <v>677</v>
      </c>
      <c r="B626" s="12">
        <v>8923.2545047650983</v>
      </c>
      <c r="C626">
        <f>SAFADModel_final_000020[[#This Row],[Whole Building:Facility Total Electric Demand Power '[W'](Hourly) ]]/1000</f>
        <v>8.9232545047650991</v>
      </c>
    </row>
    <row r="627" spans="1:3" x14ac:dyDescent="0.25">
      <c r="A627" s="9" t="s">
        <v>678</v>
      </c>
      <c r="B627" s="12">
        <v>8892.484830812753</v>
      </c>
      <c r="C627">
        <f>SAFADModel_final_000020[[#This Row],[Whole Building:Facility Total Electric Demand Power '[W'](Hourly) ]]/1000</f>
        <v>8.8924848308127533</v>
      </c>
    </row>
    <row r="628" spans="1:3" x14ac:dyDescent="0.25">
      <c r="A628" s="9" t="s">
        <v>679</v>
      </c>
      <c r="B628" s="12">
        <v>8855.3125545101375</v>
      </c>
      <c r="C628">
        <f>SAFADModel_final_000020[[#This Row],[Whole Building:Facility Total Electric Demand Power '[W'](Hourly) ]]/1000</f>
        <v>8.855312554510137</v>
      </c>
    </row>
    <row r="629" spans="1:3" x14ac:dyDescent="0.25">
      <c r="A629" s="9" t="s">
        <v>680</v>
      </c>
      <c r="B629" s="12">
        <v>8800.2408113160691</v>
      </c>
      <c r="C629">
        <f>SAFADModel_final_000020[[#This Row],[Whole Building:Facility Total Electric Demand Power '[W'](Hourly) ]]/1000</f>
        <v>8.8002408113160691</v>
      </c>
    </row>
    <row r="630" spans="1:3" x14ac:dyDescent="0.25">
      <c r="A630" s="9" t="s">
        <v>681</v>
      </c>
      <c r="B630" s="12">
        <v>8737.0815357513875</v>
      </c>
      <c r="C630">
        <f>SAFADModel_final_000020[[#This Row],[Whole Building:Facility Total Electric Demand Power '[W'](Hourly) ]]/1000</f>
        <v>8.737081535751388</v>
      </c>
    </row>
    <row r="631" spans="1:3" x14ac:dyDescent="0.25">
      <c r="A631" s="9" t="s">
        <v>682</v>
      </c>
      <c r="B631" s="12">
        <v>8699.8672026584372</v>
      </c>
      <c r="C631">
        <f>SAFADModel_final_000020[[#This Row],[Whole Building:Facility Total Electric Demand Power '[W'](Hourly) ]]/1000</f>
        <v>8.6998672026584369</v>
      </c>
    </row>
    <row r="632" spans="1:3" x14ac:dyDescent="0.25">
      <c r="A632" s="9" t="s">
        <v>683</v>
      </c>
      <c r="B632" s="12">
        <v>8734.2270538432367</v>
      </c>
      <c r="C632">
        <f>SAFADModel_final_000020[[#This Row],[Whole Building:Facility Total Electric Demand Power '[W'](Hourly) ]]/1000</f>
        <v>8.7342270538432363</v>
      </c>
    </row>
    <row r="633" spans="1:3" x14ac:dyDescent="0.25">
      <c r="A633" s="9" t="s">
        <v>684</v>
      </c>
      <c r="B633" s="12">
        <v>8809.100257565733</v>
      </c>
      <c r="C633">
        <f>SAFADModel_final_000020[[#This Row],[Whole Building:Facility Total Electric Demand Power '[W'](Hourly) ]]/1000</f>
        <v>8.8091002575657331</v>
      </c>
    </row>
    <row r="634" spans="1:3" x14ac:dyDescent="0.25">
      <c r="A634" s="9" t="s">
        <v>685</v>
      </c>
      <c r="B634" s="12">
        <v>58770.138917234435</v>
      </c>
      <c r="C634">
        <f>SAFADModel_final_000020[[#This Row],[Whole Building:Facility Total Electric Demand Power '[W'](Hourly) ]]/1000</f>
        <v>58.770138917234434</v>
      </c>
    </row>
    <row r="635" spans="1:3" x14ac:dyDescent="0.25">
      <c r="A635" s="9" t="s">
        <v>686</v>
      </c>
      <c r="B635" s="12">
        <v>84730.171491569825</v>
      </c>
      <c r="C635">
        <f>SAFADModel_final_000020[[#This Row],[Whole Building:Facility Total Electric Demand Power '[W'](Hourly) ]]/1000</f>
        <v>84.73017149156982</v>
      </c>
    </row>
    <row r="636" spans="1:3" x14ac:dyDescent="0.25">
      <c r="A636" s="9" t="s">
        <v>687</v>
      </c>
      <c r="B636" s="12">
        <v>100731.04998501472</v>
      </c>
      <c r="C636">
        <f>SAFADModel_final_000020[[#This Row],[Whole Building:Facility Total Electric Demand Power '[W'](Hourly) ]]/1000</f>
        <v>100.73104998501472</v>
      </c>
    </row>
    <row r="637" spans="1:3" x14ac:dyDescent="0.25">
      <c r="A637" s="9" t="s">
        <v>688</v>
      </c>
      <c r="B637" s="12">
        <v>97405.480913808962</v>
      </c>
      <c r="C637">
        <f>SAFADModel_final_000020[[#This Row],[Whole Building:Facility Total Electric Demand Power '[W'](Hourly) ]]/1000</f>
        <v>97.405480913808958</v>
      </c>
    </row>
    <row r="638" spans="1:3" x14ac:dyDescent="0.25">
      <c r="A638" s="9" t="s">
        <v>689</v>
      </c>
      <c r="B638" s="12">
        <v>72885.566682634977</v>
      </c>
      <c r="C638">
        <f>SAFADModel_final_000020[[#This Row],[Whole Building:Facility Total Electric Demand Power '[W'](Hourly) ]]/1000</f>
        <v>72.885566682634973</v>
      </c>
    </row>
    <row r="639" spans="1:3" x14ac:dyDescent="0.25">
      <c r="A639" s="9" t="s">
        <v>690</v>
      </c>
      <c r="B639" s="12">
        <v>66835.368028815137</v>
      </c>
      <c r="C639">
        <f>SAFADModel_final_000020[[#This Row],[Whole Building:Facility Total Electric Demand Power '[W'](Hourly) ]]/1000</f>
        <v>66.835368028815139</v>
      </c>
    </row>
    <row r="640" spans="1:3" x14ac:dyDescent="0.25">
      <c r="A640" s="9" t="s">
        <v>691</v>
      </c>
      <c r="B640" s="12">
        <v>66039.679848095941</v>
      </c>
      <c r="C640">
        <f>SAFADModel_final_000020[[#This Row],[Whole Building:Facility Total Electric Demand Power '[W'](Hourly) ]]/1000</f>
        <v>66.039679848095943</v>
      </c>
    </row>
    <row r="641" spans="1:3" x14ac:dyDescent="0.25">
      <c r="A641" s="9" t="s">
        <v>692</v>
      </c>
      <c r="B641" s="12">
        <v>59277.510383540648</v>
      </c>
      <c r="C641">
        <f>SAFADModel_final_000020[[#This Row],[Whole Building:Facility Total Electric Demand Power '[W'](Hourly) ]]/1000</f>
        <v>59.277510383540651</v>
      </c>
    </row>
    <row r="642" spans="1:3" x14ac:dyDescent="0.25">
      <c r="A642" s="9" t="s">
        <v>693</v>
      </c>
      <c r="B642" s="12">
        <v>49244.25276772544</v>
      </c>
      <c r="C642">
        <f>SAFADModel_final_000020[[#This Row],[Whole Building:Facility Total Electric Demand Power '[W'](Hourly) ]]/1000</f>
        <v>49.244252767725442</v>
      </c>
    </row>
    <row r="643" spans="1:3" x14ac:dyDescent="0.25">
      <c r="A643" s="9" t="s">
        <v>694</v>
      </c>
      <c r="B643" s="12">
        <v>40330.562342816622</v>
      </c>
      <c r="C643">
        <f>SAFADModel_final_000020[[#This Row],[Whole Building:Facility Total Electric Demand Power '[W'](Hourly) ]]/1000</f>
        <v>40.33056234281662</v>
      </c>
    </row>
    <row r="644" spans="1:3" x14ac:dyDescent="0.25">
      <c r="A644" s="9" t="s">
        <v>695</v>
      </c>
      <c r="B644" s="12">
        <v>31304.865396280173</v>
      </c>
      <c r="C644">
        <f>SAFADModel_final_000020[[#This Row],[Whole Building:Facility Total Electric Demand Power '[W'](Hourly) ]]/1000</f>
        <v>31.304865396280174</v>
      </c>
    </row>
    <row r="645" spans="1:3" x14ac:dyDescent="0.25">
      <c r="A645" s="9" t="s">
        <v>696</v>
      </c>
      <c r="B645" s="12">
        <v>16318.044270209199</v>
      </c>
      <c r="C645">
        <f>SAFADModel_final_000020[[#This Row],[Whole Building:Facility Total Electric Demand Power '[W'](Hourly) ]]/1000</f>
        <v>16.318044270209199</v>
      </c>
    </row>
    <row r="646" spans="1:3" x14ac:dyDescent="0.25">
      <c r="A646" s="9" t="s">
        <v>697</v>
      </c>
      <c r="B646" s="12">
        <v>15751.748065774053</v>
      </c>
      <c r="C646">
        <f>SAFADModel_final_000020[[#This Row],[Whole Building:Facility Total Electric Demand Power '[W'](Hourly) ]]/1000</f>
        <v>15.751748065774052</v>
      </c>
    </row>
    <row r="647" spans="1:3" x14ac:dyDescent="0.25">
      <c r="A647" s="9" t="s">
        <v>698</v>
      </c>
      <c r="B647" s="12">
        <v>9119.9371450736307</v>
      </c>
      <c r="C647">
        <f>SAFADModel_final_000020[[#This Row],[Whole Building:Facility Total Electric Demand Power '[W'](Hourly) ]]/1000</f>
        <v>9.1199371450736315</v>
      </c>
    </row>
    <row r="648" spans="1:3" x14ac:dyDescent="0.25">
      <c r="A648" s="9" t="s">
        <v>699</v>
      </c>
      <c r="B648" s="12">
        <v>9032.8126665136278</v>
      </c>
      <c r="C648">
        <f>SAFADModel_final_000020[[#This Row],[Whole Building:Facility Total Electric Demand Power '[W'](Hourly) ]]/1000</f>
        <v>9.0328126665136281</v>
      </c>
    </row>
    <row r="649" spans="1:3" x14ac:dyDescent="0.25">
      <c r="A649" s="9" t="s">
        <v>700</v>
      </c>
      <c r="B649" s="12">
        <v>9002.1282441798521</v>
      </c>
      <c r="C649">
        <f>SAFADModel_final_000020[[#This Row],[Whole Building:Facility Total Electric Demand Power '[W'](Hourly) ]]/1000</f>
        <v>9.0021282441798522</v>
      </c>
    </row>
    <row r="650" spans="1:3" x14ac:dyDescent="0.25">
      <c r="A650" s="9" t="s">
        <v>701</v>
      </c>
      <c r="B650" s="12">
        <v>8970.4645926613794</v>
      </c>
      <c r="C650">
        <f>SAFADModel_final_000020[[#This Row],[Whole Building:Facility Total Electric Demand Power '[W'](Hourly) ]]/1000</f>
        <v>8.9704645926613793</v>
      </c>
    </row>
    <row r="651" spans="1:3" x14ac:dyDescent="0.25">
      <c r="A651" s="9" t="s">
        <v>702</v>
      </c>
      <c r="B651" s="12">
        <v>8941.043897401396</v>
      </c>
      <c r="C651">
        <f>SAFADModel_final_000020[[#This Row],[Whole Building:Facility Total Electric Demand Power '[W'](Hourly) ]]/1000</f>
        <v>8.9410438974013964</v>
      </c>
    </row>
    <row r="652" spans="1:3" x14ac:dyDescent="0.25">
      <c r="A652" s="9" t="s">
        <v>703</v>
      </c>
      <c r="B652" s="12">
        <v>8922.8014878161193</v>
      </c>
      <c r="C652">
        <f>SAFADModel_final_000020[[#This Row],[Whole Building:Facility Total Electric Demand Power '[W'](Hourly) ]]/1000</f>
        <v>8.9228014878161197</v>
      </c>
    </row>
    <row r="653" spans="1:3" x14ac:dyDescent="0.25">
      <c r="A653" s="9" t="s">
        <v>704</v>
      </c>
      <c r="B653" s="12">
        <v>8901.2786346781813</v>
      </c>
      <c r="C653">
        <f>SAFADModel_final_000020[[#This Row],[Whole Building:Facility Total Electric Demand Power '[W'](Hourly) ]]/1000</f>
        <v>8.9012786346781816</v>
      </c>
    </row>
    <row r="654" spans="1:3" x14ac:dyDescent="0.25">
      <c r="A654" s="9" t="s">
        <v>705</v>
      </c>
      <c r="B654" s="12">
        <v>8872.969422289716</v>
      </c>
      <c r="C654">
        <f>SAFADModel_final_000020[[#This Row],[Whole Building:Facility Total Electric Demand Power '[W'](Hourly) ]]/1000</f>
        <v>8.8729694222897155</v>
      </c>
    </row>
    <row r="655" spans="1:3" x14ac:dyDescent="0.25">
      <c r="A655" s="9" t="s">
        <v>706</v>
      </c>
      <c r="B655" s="12">
        <v>8880.8500202214964</v>
      </c>
      <c r="C655">
        <f>SAFADModel_final_000020[[#This Row],[Whole Building:Facility Total Electric Demand Power '[W'](Hourly) ]]/1000</f>
        <v>8.8808500202214962</v>
      </c>
    </row>
    <row r="656" spans="1:3" x14ac:dyDescent="0.25">
      <c r="A656" s="9" t="s">
        <v>707</v>
      </c>
      <c r="B656" s="12">
        <v>8946.5429183753458</v>
      </c>
      <c r="C656">
        <f>SAFADModel_final_000020[[#This Row],[Whole Building:Facility Total Electric Demand Power '[W'](Hourly) ]]/1000</f>
        <v>8.9465429183753464</v>
      </c>
    </row>
    <row r="657" spans="1:3" x14ac:dyDescent="0.25">
      <c r="A657" s="9" t="s">
        <v>708</v>
      </c>
      <c r="B657" s="12">
        <v>9018.7582710410952</v>
      </c>
      <c r="C657">
        <f>SAFADModel_final_000020[[#This Row],[Whole Building:Facility Total Electric Demand Power '[W'](Hourly) ]]/1000</f>
        <v>9.0187582710410954</v>
      </c>
    </row>
    <row r="658" spans="1:3" x14ac:dyDescent="0.25">
      <c r="A658" s="9" t="s">
        <v>709</v>
      </c>
      <c r="B658" s="12">
        <v>9078.0829419951824</v>
      </c>
      <c r="C658">
        <f>SAFADModel_final_000020[[#This Row],[Whole Building:Facility Total Electric Demand Power '[W'](Hourly) ]]/1000</f>
        <v>9.0780829419951825</v>
      </c>
    </row>
    <row r="659" spans="1:3" x14ac:dyDescent="0.25">
      <c r="A659" s="9" t="s">
        <v>710</v>
      </c>
      <c r="B659" s="12">
        <v>9120.9722709761136</v>
      </c>
      <c r="C659">
        <f>SAFADModel_final_000020[[#This Row],[Whole Building:Facility Total Electric Demand Power '[W'](Hourly) ]]/1000</f>
        <v>9.1209722709761127</v>
      </c>
    </row>
    <row r="660" spans="1:3" x14ac:dyDescent="0.25">
      <c r="A660" s="9" t="s">
        <v>711</v>
      </c>
      <c r="B660" s="12">
        <v>9150.1191449797207</v>
      </c>
      <c r="C660">
        <f>SAFADModel_final_000020[[#This Row],[Whole Building:Facility Total Electric Demand Power '[W'](Hourly) ]]/1000</f>
        <v>9.1501191449797208</v>
      </c>
    </row>
    <row r="661" spans="1:3" x14ac:dyDescent="0.25">
      <c r="A661" s="9" t="s">
        <v>712</v>
      </c>
      <c r="B661" s="12">
        <v>9168.6083797689062</v>
      </c>
      <c r="C661">
        <f>SAFADModel_final_000020[[#This Row],[Whole Building:Facility Total Electric Demand Power '[W'](Hourly) ]]/1000</f>
        <v>9.1686083797689069</v>
      </c>
    </row>
    <row r="662" spans="1:3" x14ac:dyDescent="0.25">
      <c r="A662" s="9" t="s">
        <v>713</v>
      </c>
      <c r="B662" s="12">
        <v>9169.7177353361276</v>
      </c>
      <c r="C662">
        <f>SAFADModel_final_000020[[#This Row],[Whole Building:Facility Total Electric Demand Power '[W'](Hourly) ]]/1000</f>
        <v>9.1697177353361283</v>
      </c>
    </row>
    <row r="663" spans="1:3" x14ac:dyDescent="0.25">
      <c r="A663" s="9" t="s">
        <v>714</v>
      </c>
      <c r="B663" s="12">
        <v>9161.6964984926581</v>
      </c>
      <c r="C663">
        <f>SAFADModel_final_000020[[#This Row],[Whole Building:Facility Total Electric Demand Power '[W'](Hourly) ]]/1000</f>
        <v>9.1616964984926579</v>
      </c>
    </row>
    <row r="664" spans="1:3" x14ac:dyDescent="0.25">
      <c r="A664" s="9" t="s">
        <v>715</v>
      </c>
      <c r="B664" s="12">
        <v>9133.7881960062314</v>
      </c>
      <c r="C664">
        <f>SAFADModel_final_000020[[#This Row],[Whole Building:Facility Total Electric Demand Power '[W'](Hourly) ]]/1000</f>
        <v>9.1337881960062308</v>
      </c>
    </row>
    <row r="665" spans="1:3" x14ac:dyDescent="0.25">
      <c r="A665" s="9" t="s">
        <v>716</v>
      </c>
      <c r="B665" s="12">
        <v>9103.5622691909302</v>
      </c>
      <c r="C665">
        <f>SAFADModel_final_000020[[#This Row],[Whole Building:Facility Total Electric Demand Power '[W'](Hourly) ]]/1000</f>
        <v>9.103562269190931</v>
      </c>
    </row>
    <row r="666" spans="1:3" x14ac:dyDescent="0.25">
      <c r="A666" s="9" t="s">
        <v>717</v>
      </c>
      <c r="B666" s="12">
        <v>9074.3603545268652</v>
      </c>
      <c r="C666">
        <f>SAFADModel_final_000020[[#This Row],[Whole Building:Facility Total Electric Demand Power '[W'](Hourly) ]]/1000</f>
        <v>9.0743603545268652</v>
      </c>
    </row>
    <row r="667" spans="1:3" x14ac:dyDescent="0.25">
      <c r="A667" s="9" t="s">
        <v>718</v>
      </c>
      <c r="B667" s="12">
        <v>9046.0489508698847</v>
      </c>
      <c r="C667">
        <f>SAFADModel_final_000020[[#This Row],[Whole Building:Facility Total Electric Demand Power '[W'](Hourly) ]]/1000</f>
        <v>9.0460489508698849</v>
      </c>
    </row>
    <row r="668" spans="1:3" x14ac:dyDescent="0.25">
      <c r="A668" s="9" t="s">
        <v>719</v>
      </c>
      <c r="B668" s="12">
        <v>9013.7744668011346</v>
      </c>
      <c r="C668">
        <f>SAFADModel_final_000020[[#This Row],[Whole Building:Facility Total Electric Demand Power '[W'](Hourly) ]]/1000</f>
        <v>9.0137744668011344</v>
      </c>
    </row>
    <row r="669" spans="1:3" x14ac:dyDescent="0.25">
      <c r="A669" s="9" t="s">
        <v>720</v>
      </c>
      <c r="B669" s="12">
        <v>8965.573281159348</v>
      </c>
      <c r="C669">
        <f>SAFADModel_final_000020[[#This Row],[Whole Building:Facility Total Electric Demand Power '[W'](Hourly) ]]/1000</f>
        <v>8.9655732811593474</v>
      </c>
    </row>
    <row r="670" spans="1:3" x14ac:dyDescent="0.25">
      <c r="A670" s="9" t="s">
        <v>721</v>
      </c>
      <c r="B670" s="12">
        <v>8930.9633086615777</v>
      </c>
      <c r="C670">
        <f>SAFADModel_final_000020[[#This Row],[Whole Building:Facility Total Electric Demand Power '[W'](Hourly) ]]/1000</f>
        <v>8.9309633086615783</v>
      </c>
    </row>
    <row r="671" spans="1:3" x14ac:dyDescent="0.25">
      <c r="A671" s="9" t="s">
        <v>722</v>
      </c>
      <c r="B671" s="12">
        <v>8901.3266660465069</v>
      </c>
      <c r="C671">
        <f>SAFADModel_final_000020[[#This Row],[Whole Building:Facility Total Electric Demand Power '[W'](Hourly) ]]/1000</f>
        <v>8.9013266660465078</v>
      </c>
    </row>
    <row r="672" spans="1:3" x14ac:dyDescent="0.25">
      <c r="A672" s="9" t="s">
        <v>723</v>
      </c>
      <c r="B672" s="12">
        <v>8870.6832789130403</v>
      </c>
      <c r="C672">
        <f>SAFADModel_final_000020[[#This Row],[Whole Building:Facility Total Electric Demand Power '[W'](Hourly) ]]/1000</f>
        <v>8.8706832789130399</v>
      </c>
    </row>
    <row r="673" spans="1:3" x14ac:dyDescent="0.25">
      <c r="A673" s="9" t="s">
        <v>724</v>
      </c>
      <c r="B673" s="12">
        <v>8835.1026304503557</v>
      </c>
      <c r="C673">
        <f>SAFADModel_final_000020[[#This Row],[Whole Building:Facility Total Electric Demand Power '[W'](Hourly) ]]/1000</f>
        <v>8.8351026304503559</v>
      </c>
    </row>
    <row r="674" spans="1:3" x14ac:dyDescent="0.25">
      <c r="A674" s="9" t="s">
        <v>481</v>
      </c>
      <c r="B674" s="12">
        <v>8789.6022309556683</v>
      </c>
      <c r="C674">
        <f>SAFADModel_final_000020[[#This Row],[Whole Building:Facility Total Electric Demand Power '[W'](Hourly) ]]/1000</f>
        <v>8.7896022309556692</v>
      </c>
    </row>
    <row r="675" spans="1:3" x14ac:dyDescent="0.25">
      <c r="A675" s="9" t="s">
        <v>482</v>
      </c>
      <c r="B675" s="12">
        <v>8747.5336281275322</v>
      </c>
      <c r="C675">
        <f>SAFADModel_final_000020[[#This Row],[Whole Building:Facility Total Electric Demand Power '[W'](Hourly) ]]/1000</f>
        <v>8.7475336281275329</v>
      </c>
    </row>
    <row r="676" spans="1:3" x14ac:dyDescent="0.25">
      <c r="A676" s="9" t="s">
        <v>483</v>
      </c>
      <c r="B676" s="12">
        <v>8711.4619077855914</v>
      </c>
      <c r="C676">
        <f>SAFADModel_final_000020[[#This Row],[Whole Building:Facility Total Electric Demand Power '[W'](Hourly) ]]/1000</f>
        <v>8.7114619077855906</v>
      </c>
    </row>
    <row r="677" spans="1:3" x14ac:dyDescent="0.25">
      <c r="A677" s="9" t="s">
        <v>484</v>
      </c>
      <c r="B677" s="12">
        <v>8664.8636073678372</v>
      </c>
      <c r="C677">
        <f>SAFADModel_final_000020[[#This Row],[Whole Building:Facility Total Electric Demand Power '[W'](Hourly) ]]/1000</f>
        <v>8.6648636073678365</v>
      </c>
    </row>
    <row r="678" spans="1:3" x14ac:dyDescent="0.25">
      <c r="A678" s="9" t="s">
        <v>485</v>
      </c>
      <c r="B678" s="12">
        <v>8609.5814238568873</v>
      </c>
      <c r="C678">
        <f>SAFADModel_final_000020[[#This Row],[Whole Building:Facility Total Electric Demand Power '[W'](Hourly) ]]/1000</f>
        <v>8.6095814238568877</v>
      </c>
    </row>
    <row r="679" spans="1:3" x14ac:dyDescent="0.25">
      <c r="A679" s="9" t="s">
        <v>486</v>
      </c>
      <c r="B679" s="12">
        <v>8626.5461779983598</v>
      </c>
      <c r="C679">
        <f>SAFADModel_final_000020[[#This Row],[Whole Building:Facility Total Electric Demand Power '[W'](Hourly) ]]/1000</f>
        <v>8.6265461779983603</v>
      </c>
    </row>
    <row r="680" spans="1:3" x14ac:dyDescent="0.25">
      <c r="A680" s="9" t="s">
        <v>487</v>
      </c>
      <c r="B680" s="12">
        <v>8758.5283034820168</v>
      </c>
      <c r="C680">
        <f>SAFADModel_final_000020[[#This Row],[Whole Building:Facility Total Electric Demand Power '[W'](Hourly) ]]/1000</f>
        <v>8.7585283034820165</v>
      </c>
    </row>
    <row r="681" spans="1:3" x14ac:dyDescent="0.25">
      <c r="A681" s="9" t="s">
        <v>488</v>
      </c>
      <c r="B681" s="12">
        <v>32170.826903192257</v>
      </c>
      <c r="C681">
        <f>SAFADModel_final_000020[[#This Row],[Whole Building:Facility Total Electric Demand Power '[W'](Hourly) ]]/1000</f>
        <v>32.170826903192257</v>
      </c>
    </row>
    <row r="682" spans="1:3" x14ac:dyDescent="0.25">
      <c r="A682" s="9" t="s">
        <v>489</v>
      </c>
      <c r="B682" s="12">
        <v>86063.708740808957</v>
      </c>
      <c r="C682">
        <f>SAFADModel_final_000020[[#This Row],[Whole Building:Facility Total Electric Demand Power '[W'](Hourly) ]]/1000</f>
        <v>86.063708740808963</v>
      </c>
    </row>
    <row r="683" spans="1:3" x14ac:dyDescent="0.25">
      <c r="A683" s="9" t="s">
        <v>490</v>
      </c>
      <c r="B683" s="12">
        <v>142583.72337937972</v>
      </c>
      <c r="C683">
        <f>SAFADModel_final_000020[[#This Row],[Whole Building:Facility Total Electric Demand Power '[W'](Hourly) ]]/1000</f>
        <v>142.58372337937973</v>
      </c>
    </row>
    <row r="684" spans="1:3" x14ac:dyDescent="0.25">
      <c r="A684" s="9" t="s">
        <v>491</v>
      </c>
      <c r="B684" s="12">
        <v>137047.86908417233</v>
      </c>
      <c r="C684">
        <f>SAFADModel_final_000020[[#This Row],[Whole Building:Facility Total Electric Demand Power '[W'](Hourly) ]]/1000</f>
        <v>137.04786908417233</v>
      </c>
    </row>
    <row r="685" spans="1:3" x14ac:dyDescent="0.25">
      <c r="A685" s="9" t="s">
        <v>492</v>
      </c>
      <c r="B685" s="12">
        <v>181457.67217655701</v>
      </c>
      <c r="C685">
        <f>SAFADModel_final_000020[[#This Row],[Whole Building:Facility Total Electric Demand Power '[W'](Hourly) ]]/1000</f>
        <v>181.457672176557</v>
      </c>
    </row>
    <row r="686" spans="1:3" x14ac:dyDescent="0.25">
      <c r="A686" s="9" t="s">
        <v>493</v>
      </c>
      <c r="B686" s="12">
        <v>182066.15791576795</v>
      </c>
      <c r="C686">
        <f>SAFADModel_final_000020[[#This Row],[Whole Building:Facility Total Electric Demand Power '[W'](Hourly) ]]/1000</f>
        <v>182.06615791576795</v>
      </c>
    </row>
    <row r="687" spans="1:3" x14ac:dyDescent="0.25">
      <c r="A687" s="9" t="s">
        <v>494</v>
      </c>
      <c r="B687" s="12">
        <v>190089.27183398823</v>
      </c>
      <c r="C687">
        <f>SAFADModel_final_000020[[#This Row],[Whole Building:Facility Total Electric Demand Power '[W'](Hourly) ]]/1000</f>
        <v>190.08927183398822</v>
      </c>
    </row>
    <row r="688" spans="1:3" x14ac:dyDescent="0.25">
      <c r="A688" s="9" t="s">
        <v>495</v>
      </c>
      <c r="B688" s="12">
        <v>197319.74676124452</v>
      </c>
      <c r="C688">
        <f>SAFADModel_final_000020[[#This Row],[Whole Building:Facility Total Electric Demand Power '[W'](Hourly) ]]/1000</f>
        <v>197.31974676124452</v>
      </c>
    </row>
    <row r="689" spans="1:3" x14ac:dyDescent="0.25">
      <c r="A689" s="9" t="s">
        <v>496</v>
      </c>
      <c r="B689" s="12">
        <v>184802.11241518729</v>
      </c>
      <c r="C689">
        <f>SAFADModel_final_000020[[#This Row],[Whole Building:Facility Total Electric Demand Power '[W'](Hourly) ]]/1000</f>
        <v>184.80211241518728</v>
      </c>
    </row>
    <row r="690" spans="1:3" x14ac:dyDescent="0.25">
      <c r="A690" s="9" t="s">
        <v>497</v>
      </c>
      <c r="B690" s="12">
        <v>165400.80026260437</v>
      </c>
      <c r="C690">
        <f>SAFADModel_final_000020[[#This Row],[Whole Building:Facility Total Electric Demand Power '[W'](Hourly) ]]/1000</f>
        <v>165.40080026260438</v>
      </c>
    </row>
    <row r="691" spans="1:3" x14ac:dyDescent="0.25">
      <c r="A691" s="9" t="s">
        <v>498</v>
      </c>
      <c r="B691" s="12">
        <v>59057.788382249746</v>
      </c>
      <c r="C691">
        <f>SAFADModel_final_000020[[#This Row],[Whole Building:Facility Total Electric Demand Power '[W'](Hourly) ]]/1000</f>
        <v>59.057788382249747</v>
      </c>
    </row>
    <row r="692" spans="1:3" x14ac:dyDescent="0.25">
      <c r="A692" s="9" t="s">
        <v>499</v>
      </c>
      <c r="B692" s="12">
        <v>29212.706591692873</v>
      </c>
      <c r="C692">
        <f>SAFADModel_final_000020[[#This Row],[Whole Building:Facility Total Electric Demand Power '[W'](Hourly) ]]/1000</f>
        <v>29.212706591692871</v>
      </c>
    </row>
    <row r="693" spans="1:3" x14ac:dyDescent="0.25">
      <c r="A693" s="9" t="s">
        <v>500</v>
      </c>
      <c r="B693" s="12">
        <v>12107.428031860341</v>
      </c>
      <c r="C693">
        <f>SAFADModel_final_000020[[#This Row],[Whole Building:Facility Total Electric Demand Power '[W'](Hourly) ]]/1000</f>
        <v>12.107428031860341</v>
      </c>
    </row>
    <row r="694" spans="1:3" x14ac:dyDescent="0.25">
      <c r="A694" s="9" t="s">
        <v>501</v>
      </c>
      <c r="B694" s="12">
        <v>9379.6735763209635</v>
      </c>
      <c r="C694">
        <f>SAFADModel_final_000020[[#This Row],[Whole Building:Facility Total Electric Demand Power '[W'](Hourly) ]]/1000</f>
        <v>9.3796735763209629</v>
      </c>
    </row>
    <row r="695" spans="1:3" x14ac:dyDescent="0.25">
      <c r="A695" s="9" t="s">
        <v>502</v>
      </c>
      <c r="B695" s="12">
        <v>8927.1105915811404</v>
      </c>
      <c r="C695">
        <f>SAFADModel_final_000020[[#This Row],[Whole Building:Facility Total Electric Demand Power '[W'](Hourly) ]]/1000</f>
        <v>8.9271105915811404</v>
      </c>
    </row>
    <row r="696" spans="1:3" x14ac:dyDescent="0.25">
      <c r="A696" s="9" t="s">
        <v>503</v>
      </c>
      <c r="B696" s="12">
        <v>8885.3939956439026</v>
      </c>
      <c r="C696">
        <f>SAFADModel_final_000020[[#This Row],[Whole Building:Facility Total Electric Demand Power '[W'](Hourly) ]]/1000</f>
        <v>8.8853939956439021</v>
      </c>
    </row>
    <row r="697" spans="1:3" x14ac:dyDescent="0.25">
      <c r="A697" s="9" t="s">
        <v>504</v>
      </c>
      <c r="B697" s="12">
        <v>8844.9329776306895</v>
      </c>
      <c r="C697">
        <f>SAFADModel_final_000020[[#This Row],[Whole Building:Facility Total Electric Demand Power '[W'](Hourly) ]]/1000</f>
        <v>8.8449329776306893</v>
      </c>
    </row>
    <row r="698" spans="1:3" x14ac:dyDescent="0.25">
      <c r="A698" s="9" t="s">
        <v>505</v>
      </c>
      <c r="B698" s="12">
        <v>8805.6956780986311</v>
      </c>
      <c r="C698">
        <f>SAFADModel_final_000020[[#This Row],[Whole Building:Facility Total Electric Demand Power '[W'](Hourly) ]]/1000</f>
        <v>8.8056956780986315</v>
      </c>
    </row>
    <row r="699" spans="1:3" x14ac:dyDescent="0.25">
      <c r="A699" s="9" t="s">
        <v>506</v>
      </c>
      <c r="B699" s="12">
        <v>8767.7124182044481</v>
      </c>
      <c r="C699">
        <f>SAFADModel_final_000020[[#This Row],[Whole Building:Facility Total Electric Demand Power '[W'](Hourly) ]]/1000</f>
        <v>8.7677124182044484</v>
      </c>
    </row>
    <row r="700" spans="1:3" x14ac:dyDescent="0.25">
      <c r="A700" s="9" t="s">
        <v>507</v>
      </c>
      <c r="B700" s="12">
        <v>8731.2942648067346</v>
      </c>
      <c r="C700">
        <f>SAFADModel_final_000020[[#This Row],[Whole Building:Facility Total Electric Demand Power '[W'](Hourly) ]]/1000</f>
        <v>8.7312942648067349</v>
      </c>
    </row>
    <row r="701" spans="1:3" x14ac:dyDescent="0.25">
      <c r="A701" s="9" t="s">
        <v>508</v>
      </c>
      <c r="B701" s="12">
        <v>8704.7588167028061</v>
      </c>
      <c r="C701">
        <f>SAFADModel_final_000020[[#This Row],[Whole Building:Facility Total Electric Demand Power '[W'](Hourly) ]]/1000</f>
        <v>8.7047588167028067</v>
      </c>
    </row>
    <row r="702" spans="1:3" x14ac:dyDescent="0.25">
      <c r="A702" s="9" t="s">
        <v>509</v>
      </c>
      <c r="B702" s="12">
        <v>8677.3288120764009</v>
      </c>
      <c r="C702">
        <f>SAFADModel_final_000020[[#This Row],[Whole Building:Facility Total Electric Demand Power '[W'](Hourly) ]]/1000</f>
        <v>8.6773288120764001</v>
      </c>
    </row>
    <row r="703" spans="1:3" x14ac:dyDescent="0.25">
      <c r="A703" s="9" t="s">
        <v>510</v>
      </c>
      <c r="B703" s="12">
        <v>8699.537869637812</v>
      </c>
      <c r="C703">
        <f>SAFADModel_final_000020[[#This Row],[Whole Building:Facility Total Electric Demand Power '[W'](Hourly) ]]/1000</f>
        <v>8.6995378696378118</v>
      </c>
    </row>
    <row r="704" spans="1:3" x14ac:dyDescent="0.25">
      <c r="A704" s="9" t="s">
        <v>511</v>
      </c>
      <c r="B704" s="12">
        <v>8789.6995248993535</v>
      </c>
      <c r="C704">
        <f>SAFADModel_final_000020[[#This Row],[Whole Building:Facility Total Electric Demand Power '[W'](Hourly) ]]/1000</f>
        <v>8.789699524899353</v>
      </c>
    </row>
    <row r="705" spans="1:3" x14ac:dyDescent="0.25">
      <c r="A705" s="9" t="s">
        <v>512</v>
      </c>
      <c r="B705" s="12">
        <v>22164.370517758649</v>
      </c>
      <c r="C705">
        <f>SAFADModel_final_000020[[#This Row],[Whole Building:Facility Total Electric Demand Power '[W'](Hourly) ]]/1000</f>
        <v>22.164370517758648</v>
      </c>
    </row>
    <row r="706" spans="1:3" x14ac:dyDescent="0.25">
      <c r="A706" s="9" t="s">
        <v>513</v>
      </c>
      <c r="B706" s="12">
        <v>110768.8781531764</v>
      </c>
      <c r="C706">
        <f>SAFADModel_final_000020[[#This Row],[Whole Building:Facility Total Electric Demand Power '[W'](Hourly) ]]/1000</f>
        <v>110.7688781531764</v>
      </c>
    </row>
    <row r="707" spans="1:3" x14ac:dyDescent="0.25">
      <c r="A707" s="9" t="s">
        <v>514</v>
      </c>
      <c r="B707" s="12">
        <v>144192.35345719956</v>
      </c>
      <c r="C707">
        <f>SAFADModel_final_000020[[#This Row],[Whole Building:Facility Total Electric Demand Power '[W'](Hourly) ]]/1000</f>
        <v>144.19235345719954</v>
      </c>
    </row>
    <row r="708" spans="1:3" x14ac:dyDescent="0.25">
      <c r="A708" s="9" t="s">
        <v>515</v>
      </c>
      <c r="B708" s="12">
        <v>153998.16181629788</v>
      </c>
      <c r="C708">
        <f>SAFADModel_final_000020[[#This Row],[Whole Building:Facility Total Electric Demand Power '[W'](Hourly) ]]/1000</f>
        <v>153.99816181629788</v>
      </c>
    </row>
    <row r="709" spans="1:3" x14ac:dyDescent="0.25">
      <c r="A709" s="9" t="s">
        <v>516</v>
      </c>
      <c r="B709" s="12">
        <v>177510.0050756002</v>
      </c>
      <c r="C709">
        <f>SAFADModel_final_000020[[#This Row],[Whole Building:Facility Total Electric Demand Power '[W'](Hourly) ]]/1000</f>
        <v>177.51000507560019</v>
      </c>
    </row>
    <row r="710" spans="1:3" x14ac:dyDescent="0.25">
      <c r="A710" s="9" t="s">
        <v>517</v>
      </c>
      <c r="B710" s="12">
        <v>171643.81632272693</v>
      </c>
      <c r="C710">
        <f>SAFADModel_final_000020[[#This Row],[Whole Building:Facility Total Electric Demand Power '[W'](Hourly) ]]/1000</f>
        <v>171.64381632272693</v>
      </c>
    </row>
    <row r="711" spans="1:3" x14ac:dyDescent="0.25">
      <c r="A711" s="9" t="s">
        <v>518</v>
      </c>
      <c r="B711" s="12">
        <v>194222.1651477924</v>
      </c>
      <c r="C711">
        <f>SAFADModel_final_000020[[#This Row],[Whole Building:Facility Total Electric Demand Power '[W'](Hourly) ]]/1000</f>
        <v>194.2221651477924</v>
      </c>
    </row>
    <row r="712" spans="1:3" x14ac:dyDescent="0.25">
      <c r="A712" s="9" t="s">
        <v>519</v>
      </c>
      <c r="B712" s="12">
        <v>185081.88160535673</v>
      </c>
      <c r="C712">
        <f>SAFADModel_final_000020[[#This Row],[Whole Building:Facility Total Electric Demand Power '[W'](Hourly) ]]/1000</f>
        <v>185.08188160535673</v>
      </c>
    </row>
    <row r="713" spans="1:3" x14ac:dyDescent="0.25">
      <c r="A713" s="9" t="s">
        <v>520</v>
      </c>
      <c r="B713" s="12">
        <v>182783.16291883271</v>
      </c>
      <c r="C713">
        <f>SAFADModel_final_000020[[#This Row],[Whole Building:Facility Total Electric Demand Power '[W'](Hourly) ]]/1000</f>
        <v>182.78316291883272</v>
      </c>
    </row>
    <row r="714" spans="1:3" x14ac:dyDescent="0.25">
      <c r="A714" s="9" t="s">
        <v>521</v>
      </c>
      <c r="B714" s="12">
        <v>157427.85027524098</v>
      </c>
      <c r="C714">
        <f>SAFADModel_final_000020[[#This Row],[Whole Building:Facility Total Electric Demand Power '[W'](Hourly) ]]/1000</f>
        <v>157.42785027524098</v>
      </c>
    </row>
    <row r="715" spans="1:3" x14ac:dyDescent="0.25">
      <c r="A715" s="9" t="s">
        <v>522</v>
      </c>
      <c r="B715" s="12">
        <v>116508.5601381118</v>
      </c>
      <c r="C715">
        <f>SAFADModel_final_000020[[#This Row],[Whole Building:Facility Total Electric Demand Power '[W'](Hourly) ]]/1000</f>
        <v>116.5085601381118</v>
      </c>
    </row>
    <row r="716" spans="1:3" x14ac:dyDescent="0.25">
      <c r="A716" s="9" t="s">
        <v>523</v>
      </c>
      <c r="B716" s="12">
        <v>74463.164871260611</v>
      </c>
      <c r="C716">
        <f>SAFADModel_final_000020[[#This Row],[Whole Building:Facility Total Electric Demand Power '[W'](Hourly) ]]/1000</f>
        <v>74.463164871260616</v>
      </c>
    </row>
    <row r="717" spans="1:3" x14ac:dyDescent="0.25">
      <c r="A717" s="9" t="s">
        <v>524</v>
      </c>
      <c r="B717" s="12">
        <v>41853.503050103922</v>
      </c>
      <c r="C717">
        <f>SAFADModel_final_000020[[#This Row],[Whole Building:Facility Total Electric Demand Power '[W'](Hourly) ]]/1000</f>
        <v>41.853503050103924</v>
      </c>
    </row>
    <row r="718" spans="1:3" x14ac:dyDescent="0.25">
      <c r="A718" s="9" t="s">
        <v>525</v>
      </c>
      <c r="B718" s="12">
        <v>9096.9531823240231</v>
      </c>
      <c r="C718">
        <f>SAFADModel_final_000020[[#This Row],[Whole Building:Facility Total Electric Demand Power '[W'](Hourly) ]]/1000</f>
        <v>9.0969531823240235</v>
      </c>
    </row>
    <row r="719" spans="1:3" x14ac:dyDescent="0.25">
      <c r="A719" s="9" t="s">
        <v>526</v>
      </c>
      <c r="B719" s="12">
        <v>9000.4255755513896</v>
      </c>
      <c r="C719">
        <f>SAFADModel_final_000020[[#This Row],[Whole Building:Facility Total Electric Demand Power '[W'](Hourly) ]]/1000</f>
        <v>9.0004255755513896</v>
      </c>
    </row>
    <row r="720" spans="1:3" x14ac:dyDescent="0.25">
      <c r="A720" s="9" t="s">
        <v>527</v>
      </c>
      <c r="B720" s="12">
        <v>8948.1662439179199</v>
      </c>
      <c r="C720">
        <f>SAFADModel_final_000020[[#This Row],[Whole Building:Facility Total Electric Demand Power '[W'](Hourly) ]]/1000</f>
        <v>8.9481662439179193</v>
      </c>
    </row>
    <row r="721" spans="1:3" x14ac:dyDescent="0.25">
      <c r="A721" s="9" t="s">
        <v>528</v>
      </c>
      <c r="B721" s="12">
        <v>8912.2261206676776</v>
      </c>
      <c r="C721">
        <f>SAFADModel_final_000020[[#This Row],[Whole Building:Facility Total Electric Demand Power '[W'](Hourly) ]]/1000</f>
        <v>8.9122261206676772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30C8-664B-4060-83BF-2244B7F5ADBA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6676.9031935921366</v>
      </c>
      <c r="C2">
        <f>SAFADModel_final_000019[[#This Row],[Whole Building:Facility Total Electric Demand Power '[W'](Hourly) ]]/1000</f>
        <v>6.6769031935921364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6572.9263285656561</v>
      </c>
      <c r="C3">
        <f>SAFADModel_final_000019[[#This Row],[Whole Building:Facility Total Electric Demand Power '[W'](Hourly) ]]/1000</f>
        <v>6.5729263285656563</v>
      </c>
      <c r="D3">
        <v>18.48292762579662</v>
      </c>
      <c r="E3">
        <v>34.868427453408948</v>
      </c>
      <c r="F3">
        <v>20.713219826134143</v>
      </c>
    </row>
    <row r="4" spans="1:6" x14ac:dyDescent="0.25">
      <c r="A4" s="9" t="s">
        <v>3</v>
      </c>
      <c r="B4" s="12">
        <v>6533.7565262977187</v>
      </c>
      <c r="C4">
        <f>SAFADModel_final_000019[[#This Row],[Whole Building:Facility Total Electric Demand Power '[W'](Hourly) ]]/1000</f>
        <v>6.5337565262977186</v>
      </c>
    </row>
    <row r="5" spans="1:6" x14ac:dyDescent="0.25">
      <c r="A5" s="9" t="s">
        <v>4</v>
      </c>
      <c r="B5" s="12">
        <v>6492.1488019490816</v>
      </c>
      <c r="C5">
        <f>SAFADModel_final_000019[[#This Row],[Whole Building:Facility Total Electric Demand Power '[W'](Hourly) ]]/1000</f>
        <v>6.4921488019490816</v>
      </c>
    </row>
    <row r="6" spans="1:6" x14ac:dyDescent="0.25">
      <c r="A6" s="9" t="s">
        <v>5</v>
      </c>
      <c r="B6" s="12">
        <v>6448.417827226498</v>
      </c>
      <c r="C6">
        <f>SAFADModel_final_000019[[#This Row],[Whole Building:Facility Total Electric Demand Power '[W'](Hourly) ]]/1000</f>
        <v>6.448417827226498</v>
      </c>
    </row>
    <row r="7" spans="1:6" x14ac:dyDescent="0.25">
      <c r="A7" s="9" t="s">
        <v>6</v>
      </c>
      <c r="B7" s="12">
        <v>6433.060410985101</v>
      </c>
      <c r="C7">
        <f>SAFADModel_final_000019[[#This Row],[Whole Building:Facility Total Electric Demand Power '[W'](Hourly) ]]/1000</f>
        <v>6.4330604109851013</v>
      </c>
    </row>
    <row r="8" spans="1:6" x14ac:dyDescent="0.25">
      <c r="A8" s="9" t="s">
        <v>7</v>
      </c>
      <c r="B8" s="12">
        <v>6486.7057407386483</v>
      </c>
      <c r="C8">
        <f>SAFADModel_final_000019[[#This Row],[Whole Building:Facility Total Electric Demand Power '[W'](Hourly) ]]/1000</f>
        <v>6.4867057407386479</v>
      </c>
    </row>
    <row r="9" spans="1:6" x14ac:dyDescent="0.25">
      <c r="A9" s="9" t="s">
        <v>8</v>
      </c>
      <c r="B9" s="12">
        <v>23117.700014118367</v>
      </c>
      <c r="C9">
        <f>SAFADModel_final_000019[[#This Row],[Whole Building:Facility Total Electric Demand Power '[W'](Hourly) ]]/1000</f>
        <v>23.117700014118366</v>
      </c>
    </row>
    <row r="10" spans="1:6" x14ac:dyDescent="0.25">
      <c r="A10" s="9" t="s">
        <v>9</v>
      </c>
      <c r="B10" s="12">
        <v>60969.292919303676</v>
      </c>
      <c r="C10">
        <f>SAFADModel_final_000019[[#This Row],[Whole Building:Facility Total Electric Demand Power '[W'](Hourly) ]]/1000</f>
        <v>60.969292919303676</v>
      </c>
    </row>
    <row r="11" spans="1:6" x14ac:dyDescent="0.25">
      <c r="A11" s="9" t="s">
        <v>10</v>
      </c>
      <c r="B11" s="12">
        <v>89230.82925657439</v>
      </c>
      <c r="C11">
        <f>SAFADModel_final_000019[[#This Row],[Whole Building:Facility Total Electric Demand Power '[W'](Hourly) ]]/1000</f>
        <v>89.230829256574395</v>
      </c>
    </row>
    <row r="12" spans="1:6" x14ac:dyDescent="0.25">
      <c r="A12" s="9" t="s">
        <v>11</v>
      </c>
      <c r="B12" s="12">
        <v>95399.647823776308</v>
      </c>
      <c r="C12">
        <f>SAFADModel_final_000019[[#This Row],[Whole Building:Facility Total Electric Demand Power '[W'](Hourly) ]]/1000</f>
        <v>95.399647823776306</v>
      </c>
    </row>
    <row r="13" spans="1:6" x14ac:dyDescent="0.25">
      <c r="A13" s="9" t="s">
        <v>12</v>
      </c>
      <c r="B13" s="12">
        <v>135856.73702321711</v>
      </c>
      <c r="C13">
        <f>SAFADModel_final_000019[[#This Row],[Whole Building:Facility Total Electric Demand Power '[W'](Hourly) ]]/1000</f>
        <v>135.85673702321711</v>
      </c>
    </row>
    <row r="14" spans="1:6" x14ac:dyDescent="0.25">
      <c r="A14" s="9" t="s">
        <v>13</v>
      </c>
      <c r="B14" s="12">
        <v>134481.54198349535</v>
      </c>
      <c r="C14">
        <f>SAFADModel_final_000019[[#This Row],[Whole Building:Facility Total Electric Demand Power '[W'](Hourly) ]]/1000</f>
        <v>134.48154198349536</v>
      </c>
    </row>
    <row r="15" spans="1:6" x14ac:dyDescent="0.25">
      <c r="A15" s="9" t="s">
        <v>14</v>
      </c>
      <c r="B15" s="12">
        <v>136810.22783487683</v>
      </c>
      <c r="C15">
        <f>SAFADModel_final_000019[[#This Row],[Whole Building:Facility Total Electric Demand Power '[W'](Hourly) ]]/1000</f>
        <v>136.81022783487683</v>
      </c>
    </row>
    <row r="16" spans="1:6" x14ac:dyDescent="0.25">
      <c r="A16" s="9" t="s">
        <v>15</v>
      </c>
      <c r="B16" s="12">
        <v>142657.36784039173</v>
      </c>
      <c r="C16">
        <f>SAFADModel_final_000019[[#This Row],[Whole Building:Facility Total Electric Demand Power '[W'](Hourly) ]]/1000</f>
        <v>142.65736784039174</v>
      </c>
    </row>
    <row r="17" spans="1:3" x14ac:dyDescent="0.25">
      <c r="A17" s="9" t="s">
        <v>16</v>
      </c>
      <c r="B17" s="12">
        <v>135591.43764855911</v>
      </c>
      <c r="C17">
        <f>SAFADModel_final_000019[[#This Row],[Whole Building:Facility Total Electric Demand Power '[W'](Hourly) ]]/1000</f>
        <v>135.59143764855909</v>
      </c>
    </row>
    <row r="18" spans="1:3" x14ac:dyDescent="0.25">
      <c r="A18" s="9" t="s">
        <v>17</v>
      </c>
      <c r="B18" s="12">
        <v>122490.20777742013</v>
      </c>
      <c r="C18">
        <f>SAFADModel_final_000019[[#This Row],[Whole Building:Facility Total Electric Demand Power '[W'](Hourly) ]]/1000</f>
        <v>122.49020777742012</v>
      </c>
    </row>
    <row r="19" spans="1:3" x14ac:dyDescent="0.25">
      <c r="A19" s="9" t="s">
        <v>18</v>
      </c>
      <c r="B19" s="12">
        <v>42663.234529048881</v>
      </c>
      <c r="C19">
        <f>SAFADModel_final_000019[[#This Row],[Whole Building:Facility Total Electric Demand Power '[W'](Hourly) ]]/1000</f>
        <v>42.663234529048879</v>
      </c>
    </row>
    <row r="20" spans="1:3" x14ac:dyDescent="0.25">
      <c r="A20" s="9" t="s">
        <v>19</v>
      </c>
      <c r="B20" s="12">
        <v>21088.889483447976</v>
      </c>
      <c r="C20">
        <f>SAFADModel_final_000019[[#This Row],[Whole Building:Facility Total Electric Demand Power '[W'](Hourly) ]]/1000</f>
        <v>21.088889483447975</v>
      </c>
    </row>
    <row r="21" spans="1:3" x14ac:dyDescent="0.25">
      <c r="A21" s="9" t="s">
        <v>20</v>
      </c>
      <c r="B21" s="12">
        <v>9214.6855888435875</v>
      </c>
      <c r="C21">
        <f>SAFADModel_final_000019[[#This Row],[Whole Building:Facility Total Electric Demand Power '[W'](Hourly) ]]/1000</f>
        <v>9.2146855888435883</v>
      </c>
    </row>
    <row r="22" spans="1:3" x14ac:dyDescent="0.25">
      <c r="A22" s="9" t="s">
        <v>21</v>
      </c>
      <c r="B22" s="12">
        <v>7148.7836508954178</v>
      </c>
      <c r="C22">
        <f>SAFADModel_final_000019[[#This Row],[Whole Building:Facility Total Electric Demand Power '[W'](Hourly) ]]/1000</f>
        <v>7.1487836508954175</v>
      </c>
    </row>
    <row r="23" spans="1:3" x14ac:dyDescent="0.25">
      <c r="A23" s="9" t="s">
        <v>22</v>
      </c>
      <c r="B23" s="12">
        <v>6728.0273026329733</v>
      </c>
      <c r="C23">
        <f>SAFADModel_final_000019[[#This Row],[Whole Building:Facility Total Electric Demand Power '[W'](Hourly) ]]/1000</f>
        <v>6.7280273026329729</v>
      </c>
    </row>
    <row r="24" spans="1:3" x14ac:dyDescent="0.25">
      <c r="A24" s="9" t="s">
        <v>23</v>
      </c>
      <c r="B24" s="12">
        <v>6729.5419738025594</v>
      </c>
      <c r="C24">
        <f>SAFADModel_final_000019[[#This Row],[Whole Building:Facility Total Electric Demand Power '[W'](Hourly) ]]/1000</f>
        <v>6.7295419738025597</v>
      </c>
    </row>
    <row r="25" spans="1:3" x14ac:dyDescent="0.25">
      <c r="A25" s="9" t="s">
        <v>24</v>
      </c>
      <c r="B25" s="12">
        <v>6723.4190707188609</v>
      </c>
      <c r="C25">
        <f>SAFADModel_final_000019[[#This Row],[Whole Building:Facility Total Electric Demand Power '[W'](Hourly) ]]/1000</f>
        <v>6.7234190707188608</v>
      </c>
    </row>
    <row r="26" spans="1:3" x14ac:dyDescent="0.25">
      <c r="A26" s="9" t="s">
        <v>25</v>
      </c>
      <c r="B26" s="12">
        <v>6716.5822111333973</v>
      </c>
      <c r="C26">
        <f>SAFADModel_final_000019[[#This Row],[Whole Building:Facility Total Electric Demand Power '[W'](Hourly) ]]/1000</f>
        <v>6.7165822111333977</v>
      </c>
    </row>
    <row r="27" spans="1:3" x14ac:dyDescent="0.25">
      <c r="A27" s="9" t="s">
        <v>26</v>
      </c>
      <c r="B27" s="12">
        <v>6705.0121042488199</v>
      </c>
      <c r="C27">
        <f>SAFADModel_final_000019[[#This Row],[Whole Building:Facility Total Electric Demand Power '[W'](Hourly) ]]/1000</f>
        <v>6.7050121042488202</v>
      </c>
    </row>
    <row r="28" spans="1:3" x14ac:dyDescent="0.25">
      <c r="A28" s="9" t="s">
        <v>27</v>
      </c>
      <c r="B28" s="12">
        <v>6693.0018320900463</v>
      </c>
      <c r="C28">
        <f>SAFADModel_final_000019[[#This Row],[Whole Building:Facility Total Electric Demand Power '[W'](Hourly) ]]/1000</f>
        <v>6.6930018320900464</v>
      </c>
    </row>
    <row r="29" spans="1:3" x14ac:dyDescent="0.25">
      <c r="A29" s="9" t="s">
        <v>28</v>
      </c>
      <c r="B29" s="12">
        <v>6691.7630295914023</v>
      </c>
      <c r="C29">
        <f>SAFADModel_final_000019[[#This Row],[Whole Building:Facility Total Electric Demand Power '[W'](Hourly) ]]/1000</f>
        <v>6.6917630295914021</v>
      </c>
    </row>
    <row r="30" spans="1:3" x14ac:dyDescent="0.25">
      <c r="A30" s="9" t="s">
        <v>29</v>
      </c>
      <c r="B30" s="12">
        <v>6690.208476885412</v>
      </c>
      <c r="C30">
        <f>SAFADModel_final_000019[[#This Row],[Whole Building:Facility Total Electric Demand Power '[W'](Hourly) ]]/1000</f>
        <v>6.6902084768854122</v>
      </c>
    </row>
    <row r="31" spans="1:3" x14ac:dyDescent="0.25">
      <c r="A31" s="9" t="s">
        <v>30</v>
      </c>
      <c r="B31" s="12">
        <v>6689.0091024455023</v>
      </c>
      <c r="C31">
        <f>SAFADModel_final_000019[[#This Row],[Whole Building:Facility Total Electric Demand Power '[W'](Hourly) ]]/1000</f>
        <v>6.6890091024455023</v>
      </c>
    </row>
    <row r="32" spans="1:3" x14ac:dyDescent="0.25">
      <c r="A32" s="9" t="s">
        <v>31</v>
      </c>
      <c r="B32" s="12">
        <v>6689.9608624219936</v>
      </c>
      <c r="C32">
        <f>SAFADModel_final_000019[[#This Row],[Whole Building:Facility Total Electric Demand Power '[W'](Hourly) ]]/1000</f>
        <v>6.6899608624219935</v>
      </c>
    </row>
    <row r="33" spans="1:3" x14ac:dyDescent="0.25">
      <c r="A33" s="9" t="s">
        <v>32</v>
      </c>
      <c r="B33" s="12">
        <v>15899.358918724747</v>
      </c>
      <c r="C33">
        <f>SAFADModel_final_000019[[#This Row],[Whole Building:Facility Total Electric Demand Power '[W'](Hourly) ]]/1000</f>
        <v>15.899358918724747</v>
      </c>
    </row>
    <row r="34" spans="1:3" x14ac:dyDescent="0.25">
      <c r="A34" s="9" t="s">
        <v>33</v>
      </c>
      <c r="B34" s="12">
        <v>76938.047417636888</v>
      </c>
      <c r="C34">
        <f>SAFADModel_final_000019[[#This Row],[Whole Building:Facility Total Electric Demand Power '[W'](Hourly) ]]/1000</f>
        <v>76.938047417636895</v>
      </c>
    </row>
    <row r="35" spans="1:3" x14ac:dyDescent="0.25">
      <c r="A35" s="9" t="s">
        <v>34</v>
      </c>
      <c r="B35" s="12">
        <v>109165.35814873474</v>
      </c>
      <c r="C35">
        <f>SAFADModel_final_000019[[#This Row],[Whole Building:Facility Total Electric Demand Power '[W'](Hourly) ]]/1000</f>
        <v>109.16535814873474</v>
      </c>
    </row>
    <row r="36" spans="1:3" x14ac:dyDescent="0.25">
      <c r="A36" s="9" t="s">
        <v>35</v>
      </c>
      <c r="B36" s="12">
        <v>121144.92568417103</v>
      </c>
      <c r="C36">
        <f>SAFADModel_final_000019[[#This Row],[Whole Building:Facility Total Electric Demand Power '[W'](Hourly) ]]/1000</f>
        <v>121.14492568417103</v>
      </c>
    </row>
    <row r="37" spans="1:3" x14ac:dyDescent="0.25">
      <c r="A37" s="9" t="s">
        <v>36</v>
      </c>
      <c r="B37" s="12">
        <v>135388.06355534462</v>
      </c>
      <c r="C37">
        <f>SAFADModel_final_000019[[#This Row],[Whole Building:Facility Total Electric Demand Power '[W'](Hourly) ]]/1000</f>
        <v>135.38806355534462</v>
      </c>
    </row>
    <row r="38" spans="1:3" x14ac:dyDescent="0.25">
      <c r="A38" s="9" t="s">
        <v>37</v>
      </c>
      <c r="B38" s="12">
        <v>129353.71230924716</v>
      </c>
      <c r="C38">
        <f>SAFADModel_final_000019[[#This Row],[Whole Building:Facility Total Electric Demand Power '[W'](Hourly) ]]/1000</f>
        <v>129.35371230924716</v>
      </c>
    </row>
    <row r="39" spans="1:3" x14ac:dyDescent="0.25">
      <c r="A39" s="9" t="s">
        <v>38</v>
      </c>
      <c r="B39" s="12">
        <v>145727.6530302898</v>
      </c>
      <c r="C39">
        <f>SAFADModel_final_000019[[#This Row],[Whole Building:Facility Total Electric Demand Power '[W'](Hourly) ]]/1000</f>
        <v>145.72765303028982</v>
      </c>
    </row>
    <row r="40" spans="1:3" x14ac:dyDescent="0.25">
      <c r="A40" s="9" t="s">
        <v>39</v>
      </c>
      <c r="B40" s="12">
        <v>139226.0272146278</v>
      </c>
      <c r="C40">
        <f>SAFADModel_final_000019[[#This Row],[Whole Building:Facility Total Electric Demand Power '[W'](Hourly) ]]/1000</f>
        <v>139.22602721462781</v>
      </c>
    </row>
    <row r="41" spans="1:3" x14ac:dyDescent="0.25">
      <c r="A41" s="9" t="s">
        <v>40</v>
      </c>
      <c r="B41" s="12">
        <v>140866.92260574983</v>
      </c>
      <c r="C41">
        <f>SAFADModel_final_000019[[#This Row],[Whole Building:Facility Total Electric Demand Power '[W'](Hourly) ]]/1000</f>
        <v>140.86692260574983</v>
      </c>
    </row>
    <row r="42" spans="1:3" x14ac:dyDescent="0.25">
      <c r="A42" s="9" t="s">
        <v>41</v>
      </c>
      <c r="B42" s="12">
        <v>119104.21413867357</v>
      </c>
      <c r="C42">
        <f>SAFADModel_final_000019[[#This Row],[Whole Building:Facility Total Electric Demand Power '[W'](Hourly) ]]/1000</f>
        <v>119.10421413867357</v>
      </c>
    </row>
    <row r="43" spans="1:3" x14ac:dyDescent="0.25">
      <c r="A43" s="9" t="s">
        <v>42</v>
      </c>
      <c r="B43" s="12">
        <v>86847.118972500335</v>
      </c>
      <c r="C43">
        <f>SAFADModel_final_000019[[#This Row],[Whole Building:Facility Total Electric Demand Power '[W'](Hourly) ]]/1000</f>
        <v>86.84711897250034</v>
      </c>
    </row>
    <row r="44" spans="1:3" x14ac:dyDescent="0.25">
      <c r="A44" s="9" t="s">
        <v>43</v>
      </c>
      <c r="B44" s="12">
        <v>60534.044271808147</v>
      </c>
      <c r="C44">
        <f>SAFADModel_final_000019[[#This Row],[Whole Building:Facility Total Electric Demand Power '[W'](Hourly) ]]/1000</f>
        <v>60.534044271808149</v>
      </c>
    </row>
    <row r="45" spans="1:3" x14ac:dyDescent="0.25">
      <c r="A45" s="9" t="s">
        <v>44</v>
      </c>
      <c r="B45" s="12">
        <v>38397.65965499491</v>
      </c>
      <c r="C45">
        <f>SAFADModel_final_000019[[#This Row],[Whole Building:Facility Total Electric Demand Power '[W'](Hourly) ]]/1000</f>
        <v>38.397659654994911</v>
      </c>
    </row>
    <row r="46" spans="1:3" x14ac:dyDescent="0.25">
      <c r="A46" s="9" t="s">
        <v>45</v>
      </c>
      <c r="B46" s="12">
        <v>6782.255570079411</v>
      </c>
      <c r="C46">
        <f>SAFADModel_final_000019[[#This Row],[Whole Building:Facility Total Electric Demand Power '[W'](Hourly) ]]/1000</f>
        <v>6.7822555700794114</v>
      </c>
    </row>
    <row r="47" spans="1:3" x14ac:dyDescent="0.25">
      <c r="A47" s="9" t="s">
        <v>46</v>
      </c>
      <c r="B47" s="12">
        <v>6751.3875652502784</v>
      </c>
      <c r="C47">
        <f>SAFADModel_final_000019[[#This Row],[Whole Building:Facility Total Electric Demand Power '[W'](Hourly) ]]/1000</f>
        <v>6.7513875652502779</v>
      </c>
    </row>
    <row r="48" spans="1:3" x14ac:dyDescent="0.25">
      <c r="A48" s="9" t="s">
        <v>47</v>
      </c>
      <c r="B48" s="12">
        <v>6721.0776782473913</v>
      </c>
      <c r="C48">
        <f>SAFADModel_final_000019[[#This Row],[Whole Building:Facility Total Electric Demand Power '[W'](Hourly) ]]/1000</f>
        <v>6.7210776782473909</v>
      </c>
    </row>
    <row r="49" spans="1:3" x14ac:dyDescent="0.25">
      <c r="A49" s="9" t="s">
        <v>48</v>
      </c>
      <c r="B49" s="12">
        <v>6686.3154371882219</v>
      </c>
      <c r="C49">
        <f>SAFADModel_final_000019[[#This Row],[Whole Building:Facility Total Electric Demand Power '[W'](Hourly) ]]/1000</f>
        <v>6.6863154371882221</v>
      </c>
    </row>
    <row r="50" spans="1:3" x14ac:dyDescent="0.25">
      <c r="A50" s="9" t="s">
        <v>49</v>
      </c>
      <c r="B50" s="12">
        <v>6652.8383094349692</v>
      </c>
      <c r="C50">
        <f>SAFADModel_final_000019[[#This Row],[Whole Building:Facility Total Electric Demand Power '[W'](Hourly) ]]/1000</f>
        <v>6.6528383094349692</v>
      </c>
    </row>
    <row r="51" spans="1:3" x14ac:dyDescent="0.25">
      <c r="A51" s="9" t="s">
        <v>50</v>
      </c>
      <c r="B51" s="12">
        <v>6624.4570344701242</v>
      </c>
      <c r="C51">
        <f>SAFADModel_final_000019[[#This Row],[Whole Building:Facility Total Electric Demand Power '[W'](Hourly) ]]/1000</f>
        <v>6.6244570344701241</v>
      </c>
    </row>
    <row r="52" spans="1:3" x14ac:dyDescent="0.25">
      <c r="A52" s="9" t="s">
        <v>51</v>
      </c>
      <c r="B52" s="12">
        <v>6591.4119308516229</v>
      </c>
      <c r="C52">
        <f>SAFADModel_final_000019[[#This Row],[Whole Building:Facility Total Electric Demand Power '[W'](Hourly) ]]/1000</f>
        <v>6.5914119308516232</v>
      </c>
    </row>
    <row r="53" spans="1:3" x14ac:dyDescent="0.25">
      <c r="A53" s="9" t="s">
        <v>52</v>
      </c>
      <c r="B53" s="12">
        <v>6563.1719736125824</v>
      </c>
      <c r="C53">
        <f>SAFADModel_final_000019[[#This Row],[Whole Building:Facility Total Electric Demand Power '[W'](Hourly) ]]/1000</f>
        <v>6.5631719736125822</v>
      </c>
    </row>
    <row r="54" spans="1:3" x14ac:dyDescent="0.25">
      <c r="A54" s="9" t="s">
        <v>53</v>
      </c>
      <c r="B54" s="12">
        <v>6534.7600833766082</v>
      </c>
      <c r="C54">
        <f>SAFADModel_final_000019[[#This Row],[Whole Building:Facility Total Electric Demand Power '[W'](Hourly) ]]/1000</f>
        <v>6.5347600833766082</v>
      </c>
    </row>
    <row r="55" spans="1:3" x14ac:dyDescent="0.25">
      <c r="A55" s="9" t="s">
        <v>54</v>
      </c>
      <c r="B55" s="12">
        <v>6528.2054257092068</v>
      </c>
      <c r="C55">
        <f>SAFADModel_final_000019[[#This Row],[Whole Building:Facility Total Electric Demand Power '[W'](Hourly) ]]/1000</f>
        <v>6.5282054257092064</v>
      </c>
    </row>
    <row r="56" spans="1:3" x14ac:dyDescent="0.25">
      <c r="A56" s="9" t="s">
        <v>55</v>
      </c>
      <c r="B56" s="12">
        <v>6579.7176982834862</v>
      </c>
      <c r="C56">
        <f>SAFADModel_final_000019[[#This Row],[Whole Building:Facility Total Electric Demand Power '[W'](Hourly) ]]/1000</f>
        <v>6.5797176982834866</v>
      </c>
    </row>
    <row r="57" spans="1:3" x14ac:dyDescent="0.25">
      <c r="A57" s="9" t="s">
        <v>56</v>
      </c>
      <c r="B57" s="12">
        <v>18823.816167980778</v>
      </c>
      <c r="C57">
        <f>SAFADModel_final_000019[[#This Row],[Whole Building:Facility Total Electric Demand Power '[W'](Hourly) ]]/1000</f>
        <v>18.823816167980777</v>
      </c>
    </row>
    <row r="58" spans="1:3" x14ac:dyDescent="0.25">
      <c r="A58" s="9" t="s">
        <v>57</v>
      </c>
      <c r="B58" s="12">
        <v>68072.861975364256</v>
      </c>
      <c r="C58">
        <f>SAFADModel_final_000019[[#This Row],[Whole Building:Facility Total Electric Demand Power '[W'](Hourly) ]]/1000</f>
        <v>68.072861975364262</v>
      </c>
    </row>
    <row r="59" spans="1:3" x14ac:dyDescent="0.25">
      <c r="A59" s="9" t="s">
        <v>58</v>
      </c>
      <c r="B59" s="12">
        <v>100884.90450579075</v>
      </c>
      <c r="C59">
        <f>SAFADModel_final_000019[[#This Row],[Whole Building:Facility Total Electric Demand Power '[W'](Hourly) ]]/1000</f>
        <v>100.88490450579074</v>
      </c>
    </row>
    <row r="60" spans="1:3" x14ac:dyDescent="0.25">
      <c r="A60" s="9" t="s">
        <v>59</v>
      </c>
      <c r="B60" s="12">
        <v>124730.16881069506</v>
      </c>
      <c r="C60">
        <f>SAFADModel_final_000019[[#This Row],[Whole Building:Facility Total Electric Demand Power '[W'](Hourly) ]]/1000</f>
        <v>124.73016881069506</v>
      </c>
    </row>
    <row r="61" spans="1:3" x14ac:dyDescent="0.25">
      <c r="A61" s="9" t="s">
        <v>60</v>
      </c>
      <c r="B61" s="12">
        <v>146200.68024902584</v>
      </c>
      <c r="C61">
        <f>SAFADModel_final_000019[[#This Row],[Whole Building:Facility Total Electric Demand Power '[W'](Hourly) ]]/1000</f>
        <v>146.20068024902585</v>
      </c>
    </row>
    <row r="62" spans="1:3" x14ac:dyDescent="0.25">
      <c r="A62" s="9" t="s">
        <v>61</v>
      </c>
      <c r="B62" s="12">
        <v>144088.60782939079</v>
      </c>
      <c r="C62">
        <f>SAFADModel_final_000019[[#This Row],[Whole Building:Facility Total Electric Demand Power '[W'](Hourly) ]]/1000</f>
        <v>144.08860782939078</v>
      </c>
    </row>
    <row r="63" spans="1:3" x14ac:dyDescent="0.25">
      <c r="A63" s="9" t="s">
        <v>62</v>
      </c>
      <c r="B63" s="12">
        <v>137195.74584734498</v>
      </c>
      <c r="C63">
        <f>SAFADModel_final_000019[[#This Row],[Whole Building:Facility Total Electric Demand Power '[W'](Hourly) ]]/1000</f>
        <v>137.19574584734499</v>
      </c>
    </row>
    <row r="64" spans="1:3" x14ac:dyDescent="0.25">
      <c r="A64" s="9" t="s">
        <v>63</v>
      </c>
      <c r="B64" s="12">
        <v>143682.34061906402</v>
      </c>
      <c r="C64">
        <f>SAFADModel_final_000019[[#This Row],[Whole Building:Facility Total Electric Demand Power '[W'](Hourly) ]]/1000</f>
        <v>143.68234061906404</v>
      </c>
    </row>
    <row r="65" spans="1:3" x14ac:dyDescent="0.25">
      <c r="A65" s="9" t="s">
        <v>64</v>
      </c>
      <c r="B65" s="12">
        <v>126276.7855265446</v>
      </c>
      <c r="C65">
        <f>SAFADModel_final_000019[[#This Row],[Whole Building:Facility Total Electric Demand Power '[W'](Hourly) ]]/1000</f>
        <v>126.2767855265446</v>
      </c>
    </row>
    <row r="66" spans="1:3" x14ac:dyDescent="0.25">
      <c r="A66" s="9" t="s">
        <v>65</v>
      </c>
      <c r="B66" s="12">
        <v>71763.102497240834</v>
      </c>
      <c r="C66">
        <f>SAFADModel_final_000019[[#This Row],[Whole Building:Facility Total Electric Demand Power '[W'](Hourly) ]]/1000</f>
        <v>71.763102497240837</v>
      </c>
    </row>
    <row r="67" spans="1:3" x14ac:dyDescent="0.25">
      <c r="A67" s="9" t="s">
        <v>66</v>
      </c>
      <c r="B67" s="12">
        <v>39709.712741615302</v>
      </c>
      <c r="C67">
        <f>SAFADModel_final_000019[[#This Row],[Whole Building:Facility Total Electric Demand Power '[W'](Hourly) ]]/1000</f>
        <v>39.709712741615299</v>
      </c>
    </row>
    <row r="68" spans="1:3" x14ac:dyDescent="0.25">
      <c r="A68" s="9" t="s">
        <v>67</v>
      </c>
      <c r="B68" s="12">
        <v>17743.372035918397</v>
      </c>
      <c r="C68">
        <f>SAFADModel_final_000019[[#This Row],[Whole Building:Facility Total Electric Demand Power '[W'](Hourly) ]]/1000</f>
        <v>17.743372035918398</v>
      </c>
    </row>
    <row r="69" spans="1:3" x14ac:dyDescent="0.25">
      <c r="A69" s="9" t="s">
        <v>68</v>
      </c>
      <c r="B69" s="12">
        <v>7564.5217855576266</v>
      </c>
      <c r="C69">
        <f>SAFADModel_final_000019[[#This Row],[Whole Building:Facility Total Electric Demand Power '[W'](Hourly) ]]/1000</f>
        <v>7.564521785557627</v>
      </c>
    </row>
    <row r="70" spans="1:3" x14ac:dyDescent="0.25">
      <c r="A70" s="9" t="s">
        <v>69</v>
      </c>
      <c r="B70" s="12">
        <v>7136.7347512547885</v>
      </c>
      <c r="C70">
        <f>SAFADModel_final_000019[[#This Row],[Whole Building:Facility Total Electric Demand Power '[W'](Hourly) ]]/1000</f>
        <v>7.1367347512547887</v>
      </c>
    </row>
    <row r="71" spans="1:3" x14ac:dyDescent="0.25">
      <c r="A71" s="9" t="s">
        <v>70</v>
      </c>
      <c r="B71" s="12">
        <v>6708.2373247713449</v>
      </c>
      <c r="C71">
        <f>SAFADModel_final_000019[[#This Row],[Whole Building:Facility Total Electric Demand Power '[W'](Hourly) ]]/1000</f>
        <v>6.7082373247713445</v>
      </c>
    </row>
    <row r="72" spans="1:3" x14ac:dyDescent="0.25">
      <c r="A72" s="9" t="s">
        <v>71</v>
      </c>
      <c r="B72" s="12">
        <v>6690.4858617642176</v>
      </c>
      <c r="C72">
        <f>SAFADModel_final_000019[[#This Row],[Whole Building:Facility Total Electric Demand Power '[W'](Hourly) ]]/1000</f>
        <v>6.690485861764218</v>
      </c>
    </row>
    <row r="73" spans="1:3" x14ac:dyDescent="0.25">
      <c r="A73" s="9" t="s">
        <v>72</v>
      </c>
      <c r="B73" s="12">
        <v>6672.395932643577</v>
      </c>
      <c r="C73">
        <f>SAFADModel_final_000019[[#This Row],[Whole Building:Facility Total Electric Demand Power '[W'](Hourly) ]]/1000</f>
        <v>6.6723959326435773</v>
      </c>
    </row>
    <row r="74" spans="1:3" x14ac:dyDescent="0.25">
      <c r="A74" s="9" t="s">
        <v>73</v>
      </c>
      <c r="B74" s="12">
        <v>6654.7496498004448</v>
      </c>
      <c r="C74">
        <f>SAFADModel_final_000019[[#This Row],[Whole Building:Facility Total Electric Demand Power '[W'](Hourly) ]]/1000</f>
        <v>6.6547496498004444</v>
      </c>
    </row>
    <row r="75" spans="1:3" x14ac:dyDescent="0.25">
      <c r="A75" s="9" t="s">
        <v>74</v>
      </c>
      <c r="B75" s="12">
        <v>6635.7676582452077</v>
      </c>
      <c r="C75">
        <f>SAFADModel_final_000019[[#This Row],[Whole Building:Facility Total Electric Demand Power '[W'](Hourly) ]]/1000</f>
        <v>6.6357676582452081</v>
      </c>
    </row>
    <row r="76" spans="1:3" x14ac:dyDescent="0.25">
      <c r="A76" s="9" t="s">
        <v>75</v>
      </c>
      <c r="B76" s="12">
        <v>6614.9332870253702</v>
      </c>
      <c r="C76">
        <f>SAFADModel_final_000019[[#This Row],[Whole Building:Facility Total Electric Demand Power '[W'](Hourly) ]]/1000</f>
        <v>6.6149332870253703</v>
      </c>
    </row>
    <row r="77" spans="1:3" x14ac:dyDescent="0.25">
      <c r="A77" s="9" t="s">
        <v>76</v>
      </c>
      <c r="B77" s="12">
        <v>6593.1414027387518</v>
      </c>
      <c r="C77">
        <f>SAFADModel_final_000019[[#This Row],[Whole Building:Facility Total Electric Demand Power '[W'](Hourly) ]]/1000</f>
        <v>6.5931414027387518</v>
      </c>
    </row>
    <row r="78" spans="1:3" x14ac:dyDescent="0.25">
      <c r="A78" s="9" t="s">
        <v>77</v>
      </c>
      <c r="B78" s="12">
        <v>6576.4209336432941</v>
      </c>
      <c r="C78">
        <f>SAFADModel_final_000019[[#This Row],[Whole Building:Facility Total Electric Demand Power '[W'](Hourly) ]]/1000</f>
        <v>6.5764209336432939</v>
      </c>
    </row>
    <row r="79" spans="1:3" x14ac:dyDescent="0.25">
      <c r="A79" s="9" t="s">
        <v>78</v>
      </c>
      <c r="B79" s="12">
        <v>6570.6840434223523</v>
      </c>
      <c r="C79">
        <f>SAFADModel_final_000019[[#This Row],[Whole Building:Facility Total Electric Demand Power '[W'](Hourly) ]]/1000</f>
        <v>6.5706840434223519</v>
      </c>
    </row>
    <row r="80" spans="1:3" x14ac:dyDescent="0.25">
      <c r="A80" s="9" t="s">
        <v>79</v>
      </c>
      <c r="B80" s="12">
        <v>6618.6532916027936</v>
      </c>
      <c r="C80">
        <f>SAFADModel_final_000019[[#This Row],[Whole Building:Facility Total Electric Demand Power '[W'](Hourly) ]]/1000</f>
        <v>6.6186532916027936</v>
      </c>
    </row>
    <row r="81" spans="1:3" x14ac:dyDescent="0.25">
      <c r="A81" s="9" t="s">
        <v>80</v>
      </c>
      <c r="B81" s="12">
        <v>17663.095963415079</v>
      </c>
      <c r="C81">
        <f>SAFADModel_final_000019[[#This Row],[Whole Building:Facility Total Electric Demand Power '[W'](Hourly) ]]/1000</f>
        <v>17.663095963415078</v>
      </c>
    </row>
    <row r="82" spans="1:3" x14ac:dyDescent="0.25">
      <c r="A82" s="9" t="s">
        <v>81</v>
      </c>
      <c r="B82" s="12">
        <v>91060.158075332394</v>
      </c>
      <c r="C82">
        <f>SAFADModel_final_000019[[#This Row],[Whole Building:Facility Total Electric Demand Power '[W'](Hourly) ]]/1000</f>
        <v>91.060158075332396</v>
      </c>
    </row>
    <row r="83" spans="1:3" x14ac:dyDescent="0.25">
      <c r="A83" s="9" t="s">
        <v>82</v>
      </c>
      <c r="B83" s="12">
        <v>124726.29733161985</v>
      </c>
      <c r="C83">
        <f>SAFADModel_final_000019[[#This Row],[Whole Building:Facility Total Electric Demand Power '[W'](Hourly) ]]/1000</f>
        <v>124.72629733161985</v>
      </c>
    </row>
    <row r="84" spans="1:3" x14ac:dyDescent="0.25">
      <c r="A84" s="9" t="s">
        <v>83</v>
      </c>
      <c r="B84" s="12">
        <v>134932.15394164241</v>
      </c>
      <c r="C84">
        <f>SAFADModel_final_000019[[#This Row],[Whole Building:Facility Total Electric Demand Power '[W'](Hourly) ]]/1000</f>
        <v>134.93215394164241</v>
      </c>
    </row>
    <row r="85" spans="1:3" x14ac:dyDescent="0.25">
      <c r="A85" s="9" t="s">
        <v>84</v>
      </c>
      <c r="B85" s="12">
        <v>133229.94412218992</v>
      </c>
      <c r="C85">
        <f>SAFADModel_final_000019[[#This Row],[Whole Building:Facility Total Electric Demand Power '[W'](Hourly) ]]/1000</f>
        <v>133.22994412218992</v>
      </c>
    </row>
    <row r="86" spans="1:3" x14ac:dyDescent="0.25">
      <c r="A86" s="9" t="s">
        <v>85</v>
      </c>
      <c r="B86" s="12">
        <v>131735.84763546052</v>
      </c>
      <c r="C86">
        <f>SAFADModel_final_000019[[#This Row],[Whole Building:Facility Total Electric Demand Power '[W'](Hourly) ]]/1000</f>
        <v>131.73584763546052</v>
      </c>
    </row>
    <row r="87" spans="1:3" x14ac:dyDescent="0.25">
      <c r="A87" s="9" t="s">
        <v>86</v>
      </c>
      <c r="B87" s="12">
        <v>141857.2264965873</v>
      </c>
      <c r="C87">
        <f>SAFADModel_final_000019[[#This Row],[Whole Building:Facility Total Electric Demand Power '[W'](Hourly) ]]/1000</f>
        <v>141.85722649658732</v>
      </c>
    </row>
    <row r="88" spans="1:3" x14ac:dyDescent="0.25">
      <c r="A88" s="9" t="s">
        <v>87</v>
      </c>
      <c r="B88" s="12">
        <v>146775.38599223911</v>
      </c>
      <c r="C88">
        <f>SAFADModel_final_000019[[#This Row],[Whole Building:Facility Total Electric Demand Power '[W'](Hourly) ]]/1000</f>
        <v>146.77538599223911</v>
      </c>
    </row>
    <row r="89" spans="1:3" x14ac:dyDescent="0.25">
      <c r="A89" s="9" t="s">
        <v>88</v>
      </c>
      <c r="B89" s="12">
        <v>151217.00284609012</v>
      </c>
      <c r="C89">
        <f>SAFADModel_final_000019[[#This Row],[Whole Building:Facility Total Electric Demand Power '[W'](Hourly) ]]/1000</f>
        <v>151.21700284609011</v>
      </c>
    </row>
    <row r="90" spans="1:3" x14ac:dyDescent="0.25">
      <c r="A90" s="9" t="s">
        <v>89</v>
      </c>
      <c r="B90" s="12">
        <v>140146.39442927181</v>
      </c>
      <c r="C90">
        <f>SAFADModel_final_000019[[#This Row],[Whole Building:Facility Total Electric Demand Power '[W'](Hourly) ]]/1000</f>
        <v>140.14639442927179</v>
      </c>
    </row>
    <row r="91" spans="1:3" x14ac:dyDescent="0.25">
      <c r="A91" s="9" t="s">
        <v>90</v>
      </c>
      <c r="B91" s="12">
        <v>70373.664725539158</v>
      </c>
      <c r="C91">
        <f>SAFADModel_final_000019[[#This Row],[Whole Building:Facility Total Electric Demand Power '[W'](Hourly) ]]/1000</f>
        <v>70.373664725539157</v>
      </c>
    </row>
    <row r="92" spans="1:3" x14ac:dyDescent="0.25">
      <c r="A92" s="9" t="s">
        <v>91</v>
      </c>
      <c r="B92" s="12">
        <v>52353.639834899746</v>
      </c>
      <c r="C92">
        <f>SAFADModel_final_000019[[#This Row],[Whole Building:Facility Total Electric Demand Power '[W'](Hourly) ]]/1000</f>
        <v>52.353639834899745</v>
      </c>
    </row>
    <row r="93" spans="1:3" x14ac:dyDescent="0.25">
      <c r="A93" s="9" t="s">
        <v>92</v>
      </c>
      <c r="B93" s="12">
        <v>38824.144983255748</v>
      </c>
      <c r="C93">
        <f>SAFADModel_final_000019[[#This Row],[Whole Building:Facility Total Electric Demand Power '[W'](Hourly) ]]/1000</f>
        <v>38.824144983255749</v>
      </c>
    </row>
    <row r="94" spans="1:3" x14ac:dyDescent="0.25">
      <c r="A94" s="9" t="s">
        <v>93</v>
      </c>
      <c r="B94" s="12">
        <v>6734.1231806617025</v>
      </c>
      <c r="C94">
        <f>SAFADModel_final_000019[[#This Row],[Whole Building:Facility Total Electric Demand Power '[W'](Hourly) ]]/1000</f>
        <v>6.7341231806617028</v>
      </c>
    </row>
    <row r="95" spans="1:3" x14ac:dyDescent="0.25">
      <c r="A95" s="9" t="s">
        <v>94</v>
      </c>
      <c r="B95" s="12">
        <v>6719.2760646971337</v>
      </c>
      <c r="C95">
        <f>SAFADModel_final_000019[[#This Row],[Whole Building:Facility Total Electric Demand Power '[W'](Hourly) ]]/1000</f>
        <v>6.7192760646971337</v>
      </c>
    </row>
    <row r="96" spans="1:3" x14ac:dyDescent="0.25">
      <c r="A96" s="9" t="s">
        <v>95</v>
      </c>
      <c r="B96" s="12">
        <v>6699.3497953822125</v>
      </c>
      <c r="C96">
        <f>SAFADModel_final_000019[[#This Row],[Whole Building:Facility Total Electric Demand Power '[W'](Hourly) ]]/1000</f>
        <v>6.6993497953822123</v>
      </c>
    </row>
    <row r="97" spans="1:3" x14ac:dyDescent="0.25">
      <c r="A97" s="9" t="s">
        <v>96</v>
      </c>
      <c r="B97" s="12">
        <v>6683.8466915927429</v>
      </c>
      <c r="C97">
        <f>SAFADModel_final_000019[[#This Row],[Whole Building:Facility Total Electric Demand Power '[W'](Hourly) ]]/1000</f>
        <v>6.683846691592743</v>
      </c>
    </row>
    <row r="98" spans="1:3" x14ac:dyDescent="0.25">
      <c r="A98" s="9" t="s">
        <v>97</v>
      </c>
      <c r="B98" s="12">
        <v>6682.0955422358666</v>
      </c>
      <c r="C98">
        <f>SAFADModel_final_000019[[#This Row],[Whole Building:Facility Total Electric Demand Power '[W'](Hourly) ]]/1000</f>
        <v>6.6820955422358663</v>
      </c>
    </row>
    <row r="99" spans="1:3" x14ac:dyDescent="0.25">
      <c r="A99" s="9" t="s">
        <v>98</v>
      </c>
      <c r="B99" s="12">
        <v>6680.0809340228216</v>
      </c>
      <c r="C99">
        <f>SAFADModel_final_000019[[#This Row],[Whole Building:Facility Total Electric Demand Power '[W'](Hourly) ]]/1000</f>
        <v>6.680080934022822</v>
      </c>
    </row>
    <row r="100" spans="1:3" x14ac:dyDescent="0.25">
      <c r="A100" s="9" t="s">
        <v>99</v>
      </c>
      <c r="B100" s="12">
        <v>6666.850125387421</v>
      </c>
      <c r="C100">
        <f>SAFADModel_final_000019[[#This Row],[Whole Building:Facility Total Electric Demand Power '[W'](Hourly) ]]/1000</f>
        <v>6.6668501253874206</v>
      </c>
    </row>
    <row r="101" spans="1:3" x14ac:dyDescent="0.25">
      <c r="A101" s="9" t="s">
        <v>100</v>
      </c>
      <c r="B101" s="12">
        <v>6634.8329055387658</v>
      </c>
      <c r="C101">
        <f>SAFADModel_final_000019[[#This Row],[Whole Building:Facility Total Electric Demand Power '[W'](Hourly) ]]/1000</f>
        <v>6.634832905538766</v>
      </c>
    </row>
    <row r="102" spans="1:3" x14ac:dyDescent="0.25">
      <c r="A102" s="9" t="s">
        <v>101</v>
      </c>
      <c r="B102" s="12">
        <v>6598.9982197079162</v>
      </c>
      <c r="C102">
        <f>SAFADModel_final_000019[[#This Row],[Whole Building:Facility Total Electric Demand Power '[W'](Hourly) ]]/1000</f>
        <v>6.5989982197079158</v>
      </c>
    </row>
    <row r="103" spans="1:3" x14ac:dyDescent="0.25">
      <c r="A103" s="9" t="s">
        <v>102</v>
      </c>
      <c r="B103" s="12">
        <v>6585.455445417113</v>
      </c>
      <c r="C103">
        <f>SAFADModel_final_000019[[#This Row],[Whole Building:Facility Total Electric Demand Power '[W'](Hourly) ]]/1000</f>
        <v>6.5854554454171126</v>
      </c>
    </row>
    <row r="104" spans="1:3" x14ac:dyDescent="0.25">
      <c r="A104" s="9" t="s">
        <v>103</v>
      </c>
      <c r="B104" s="12">
        <v>6613.1873182311101</v>
      </c>
      <c r="C104">
        <f>SAFADModel_final_000019[[#This Row],[Whole Building:Facility Total Electric Demand Power '[W'](Hourly) ]]/1000</f>
        <v>6.6131873182311098</v>
      </c>
    </row>
    <row r="105" spans="1:3" x14ac:dyDescent="0.25">
      <c r="A105" s="9" t="s">
        <v>104</v>
      </c>
      <c r="B105" s="12">
        <v>21991.046947896579</v>
      </c>
      <c r="C105">
        <f>SAFADModel_final_000019[[#This Row],[Whole Building:Facility Total Electric Demand Power '[W'](Hourly) ]]/1000</f>
        <v>21.991046947896578</v>
      </c>
    </row>
    <row r="106" spans="1:3" x14ac:dyDescent="0.25">
      <c r="A106" s="9" t="s">
        <v>105</v>
      </c>
      <c r="B106" s="12">
        <v>71751.953443501305</v>
      </c>
      <c r="C106">
        <f>SAFADModel_final_000019[[#This Row],[Whole Building:Facility Total Electric Demand Power '[W'](Hourly) ]]/1000</f>
        <v>71.751953443501307</v>
      </c>
    </row>
    <row r="107" spans="1:3" x14ac:dyDescent="0.25">
      <c r="A107" s="9" t="s">
        <v>106</v>
      </c>
      <c r="B107" s="12">
        <v>122067.25508781336</v>
      </c>
      <c r="C107">
        <f>SAFADModel_final_000019[[#This Row],[Whole Building:Facility Total Electric Demand Power '[W'](Hourly) ]]/1000</f>
        <v>122.06725508781336</v>
      </c>
    </row>
    <row r="108" spans="1:3" x14ac:dyDescent="0.25">
      <c r="A108" s="9" t="s">
        <v>107</v>
      </c>
      <c r="B108" s="12">
        <v>125445.39900833466</v>
      </c>
      <c r="C108">
        <f>SAFADModel_final_000019[[#This Row],[Whole Building:Facility Total Electric Demand Power '[W'](Hourly) ]]/1000</f>
        <v>125.44539900833466</v>
      </c>
    </row>
    <row r="109" spans="1:3" x14ac:dyDescent="0.25">
      <c r="A109" s="9" t="s">
        <v>108</v>
      </c>
      <c r="B109" s="12">
        <v>127868.49808883619</v>
      </c>
      <c r="C109">
        <f>SAFADModel_final_000019[[#This Row],[Whole Building:Facility Total Electric Demand Power '[W'](Hourly) ]]/1000</f>
        <v>127.86849808883619</v>
      </c>
    </row>
    <row r="110" spans="1:3" x14ac:dyDescent="0.25">
      <c r="A110" s="9" t="s">
        <v>109</v>
      </c>
      <c r="B110" s="12">
        <v>131827.86036391158</v>
      </c>
      <c r="C110">
        <f>SAFADModel_final_000019[[#This Row],[Whole Building:Facility Total Electric Demand Power '[W'](Hourly) ]]/1000</f>
        <v>131.82786036391158</v>
      </c>
    </row>
    <row r="111" spans="1:3" x14ac:dyDescent="0.25">
      <c r="A111" s="9" t="s">
        <v>110</v>
      </c>
      <c r="B111" s="12">
        <v>136271.74080217839</v>
      </c>
      <c r="C111">
        <f>SAFADModel_final_000019[[#This Row],[Whole Building:Facility Total Electric Demand Power '[W'](Hourly) ]]/1000</f>
        <v>136.27174080217839</v>
      </c>
    </row>
    <row r="112" spans="1:3" x14ac:dyDescent="0.25">
      <c r="A112" s="9" t="s">
        <v>111</v>
      </c>
      <c r="B112" s="12">
        <v>128358.20086246492</v>
      </c>
      <c r="C112">
        <f>SAFADModel_final_000019[[#This Row],[Whole Building:Facility Total Electric Demand Power '[W'](Hourly) ]]/1000</f>
        <v>128.35820086246491</v>
      </c>
    </row>
    <row r="113" spans="1:3" x14ac:dyDescent="0.25">
      <c r="A113" s="9" t="s">
        <v>112</v>
      </c>
      <c r="B113" s="12">
        <v>115306.51426966552</v>
      </c>
      <c r="C113">
        <f>SAFADModel_final_000019[[#This Row],[Whole Building:Facility Total Electric Demand Power '[W'](Hourly) ]]/1000</f>
        <v>115.30651426966553</v>
      </c>
    </row>
    <row r="114" spans="1:3" x14ac:dyDescent="0.25">
      <c r="A114" s="9" t="s">
        <v>113</v>
      </c>
      <c r="B114" s="12">
        <v>105765.578544672</v>
      </c>
      <c r="C114">
        <f>SAFADModel_final_000019[[#This Row],[Whole Building:Facility Total Electric Demand Power '[W'](Hourly) ]]/1000</f>
        <v>105.765578544672</v>
      </c>
    </row>
    <row r="115" spans="1:3" x14ac:dyDescent="0.25">
      <c r="A115" s="9" t="s">
        <v>114</v>
      </c>
      <c r="B115" s="12">
        <v>44385.185942058823</v>
      </c>
      <c r="C115">
        <f>SAFADModel_final_000019[[#This Row],[Whole Building:Facility Total Electric Demand Power '[W'](Hourly) ]]/1000</f>
        <v>44.385185942058826</v>
      </c>
    </row>
    <row r="116" spans="1:3" x14ac:dyDescent="0.25">
      <c r="A116" s="9" t="s">
        <v>115</v>
      </c>
      <c r="B116" s="12">
        <v>24593.454983340562</v>
      </c>
      <c r="C116">
        <f>SAFADModel_final_000019[[#This Row],[Whole Building:Facility Total Electric Demand Power '[W'](Hourly) ]]/1000</f>
        <v>24.59345498334056</v>
      </c>
    </row>
    <row r="117" spans="1:3" x14ac:dyDescent="0.25">
      <c r="A117" s="9" t="s">
        <v>116</v>
      </c>
      <c r="B117" s="12">
        <v>16058.153623028085</v>
      </c>
      <c r="C117">
        <f>SAFADModel_final_000019[[#This Row],[Whole Building:Facility Total Electric Demand Power '[W'](Hourly) ]]/1000</f>
        <v>16.058153623028087</v>
      </c>
    </row>
    <row r="118" spans="1:3" x14ac:dyDescent="0.25">
      <c r="A118" s="9" t="s">
        <v>117</v>
      </c>
      <c r="B118" s="12">
        <v>11384.658460730561</v>
      </c>
      <c r="C118">
        <f>SAFADModel_final_000019[[#This Row],[Whole Building:Facility Total Electric Demand Power '[W'](Hourly) ]]/1000</f>
        <v>11.384658460730561</v>
      </c>
    </row>
    <row r="119" spans="1:3" x14ac:dyDescent="0.25">
      <c r="A119" s="9" t="s">
        <v>118</v>
      </c>
      <c r="B119" s="12">
        <v>6719.4667221154477</v>
      </c>
      <c r="C119">
        <f>SAFADModel_final_000019[[#This Row],[Whole Building:Facility Total Electric Demand Power '[W'](Hourly) ]]/1000</f>
        <v>6.719466722115448</v>
      </c>
    </row>
    <row r="120" spans="1:3" x14ac:dyDescent="0.25">
      <c r="A120" s="9" t="s">
        <v>119</v>
      </c>
      <c r="B120" s="12">
        <v>6702.2757826604102</v>
      </c>
      <c r="C120">
        <f>SAFADModel_final_000019[[#This Row],[Whole Building:Facility Total Electric Demand Power '[W'](Hourly) ]]/1000</f>
        <v>6.7022757826604105</v>
      </c>
    </row>
    <row r="121" spans="1:3" x14ac:dyDescent="0.25">
      <c r="A121" s="9" t="s">
        <v>120</v>
      </c>
      <c r="B121" s="12">
        <v>6688.7134056000041</v>
      </c>
      <c r="C121">
        <f>SAFADModel_final_000019[[#This Row],[Whole Building:Facility Total Electric Demand Power '[W'](Hourly) ]]/1000</f>
        <v>6.6887134056000042</v>
      </c>
    </row>
    <row r="122" spans="1:3" x14ac:dyDescent="0.25">
      <c r="A122" s="9" t="s">
        <v>533</v>
      </c>
      <c r="B122" s="12">
        <v>6682.0390996251517</v>
      </c>
      <c r="C122">
        <f>SAFADModel_final_000019[[#This Row],[Whole Building:Facility Total Electric Demand Power '[W'](Hourly) ]]/1000</f>
        <v>6.6820390996251513</v>
      </c>
    </row>
    <row r="123" spans="1:3" x14ac:dyDescent="0.25">
      <c r="A123" s="9" t="s">
        <v>534</v>
      </c>
      <c r="B123" s="12">
        <v>6677.56225475068</v>
      </c>
      <c r="C123">
        <f>SAFADModel_final_000019[[#This Row],[Whole Building:Facility Total Electric Demand Power '[W'](Hourly) ]]/1000</f>
        <v>6.6775622547506801</v>
      </c>
    </row>
    <row r="124" spans="1:3" x14ac:dyDescent="0.25">
      <c r="A124" s="9" t="s">
        <v>535</v>
      </c>
      <c r="B124" s="12">
        <v>6660.5098736298505</v>
      </c>
      <c r="C124">
        <f>SAFADModel_final_000019[[#This Row],[Whole Building:Facility Total Electric Demand Power '[W'](Hourly) ]]/1000</f>
        <v>6.6605098736298505</v>
      </c>
    </row>
    <row r="125" spans="1:3" x14ac:dyDescent="0.25">
      <c r="A125" s="9" t="s">
        <v>536</v>
      </c>
      <c r="B125" s="12">
        <v>6621.8568141532451</v>
      </c>
      <c r="C125">
        <f>SAFADModel_final_000019[[#This Row],[Whole Building:Facility Total Electric Demand Power '[W'](Hourly) ]]/1000</f>
        <v>6.6218568141532455</v>
      </c>
    </row>
    <row r="126" spans="1:3" x14ac:dyDescent="0.25">
      <c r="A126" s="9" t="s">
        <v>537</v>
      </c>
      <c r="B126" s="12">
        <v>6572.267396598435</v>
      </c>
      <c r="C126">
        <f>SAFADModel_final_000019[[#This Row],[Whole Building:Facility Total Electric Demand Power '[W'](Hourly) ]]/1000</f>
        <v>6.5722673965984351</v>
      </c>
    </row>
    <row r="127" spans="1:3" x14ac:dyDescent="0.25">
      <c r="A127" s="9" t="s">
        <v>538</v>
      </c>
      <c r="B127" s="12">
        <v>6544.6181849825807</v>
      </c>
      <c r="C127">
        <f>SAFADModel_final_000019[[#This Row],[Whole Building:Facility Total Electric Demand Power '[W'](Hourly) ]]/1000</f>
        <v>6.5446181849825811</v>
      </c>
    </row>
    <row r="128" spans="1:3" x14ac:dyDescent="0.25">
      <c r="A128" s="9" t="s">
        <v>539</v>
      </c>
      <c r="B128" s="12">
        <v>6547.2055325593974</v>
      </c>
      <c r="C128">
        <f>SAFADModel_final_000019[[#This Row],[Whole Building:Facility Total Electric Demand Power '[W'](Hourly) ]]/1000</f>
        <v>6.5472055325593974</v>
      </c>
    </row>
    <row r="129" spans="1:3" x14ac:dyDescent="0.25">
      <c r="A129" s="9" t="s">
        <v>540</v>
      </c>
      <c r="B129" s="12">
        <v>6567.3168614571396</v>
      </c>
      <c r="C129">
        <f>SAFADModel_final_000019[[#This Row],[Whole Building:Facility Total Electric Demand Power '[W'](Hourly) ]]/1000</f>
        <v>6.5673168614571393</v>
      </c>
    </row>
    <row r="130" spans="1:3" x14ac:dyDescent="0.25">
      <c r="A130" s="9" t="s">
        <v>541</v>
      </c>
      <c r="B130" s="12">
        <v>34371.350323708342</v>
      </c>
      <c r="C130">
        <f>SAFADModel_final_000019[[#This Row],[Whole Building:Facility Total Electric Demand Power '[W'](Hourly) ]]/1000</f>
        <v>34.371350323708342</v>
      </c>
    </row>
    <row r="131" spans="1:3" x14ac:dyDescent="0.25">
      <c r="A131" s="9" t="s">
        <v>542</v>
      </c>
      <c r="B131" s="12">
        <v>46188.268485200388</v>
      </c>
      <c r="C131">
        <f>SAFADModel_final_000019[[#This Row],[Whole Building:Facility Total Electric Demand Power '[W'](Hourly) ]]/1000</f>
        <v>46.188268485200389</v>
      </c>
    </row>
    <row r="132" spans="1:3" x14ac:dyDescent="0.25">
      <c r="A132" s="9" t="s">
        <v>543</v>
      </c>
      <c r="B132" s="12">
        <v>52928.298783254642</v>
      </c>
      <c r="C132">
        <f>SAFADModel_final_000019[[#This Row],[Whole Building:Facility Total Electric Demand Power '[W'](Hourly) ]]/1000</f>
        <v>52.92829878325464</v>
      </c>
    </row>
    <row r="133" spans="1:3" x14ac:dyDescent="0.25">
      <c r="A133" s="9" t="s">
        <v>544</v>
      </c>
      <c r="B133" s="12">
        <v>47152.956969196101</v>
      </c>
      <c r="C133">
        <f>SAFADModel_final_000019[[#This Row],[Whole Building:Facility Total Electric Demand Power '[W'](Hourly) ]]/1000</f>
        <v>47.152956969196097</v>
      </c>
    </row>
    <row r="134" spans="1:3" x14ac:dyDescent="0.25">
      <c r="A134" s="9" t="s">
        <v>545</v>
      </c>
      <c r="B134" s="12">
        <v>45704.550740586688</v>
      </c>
      <c r="C134">
        <f>SAFADModel_final_000019[[#This Row],[Whole Building:Facility Total Electric Demand Power '[W'](Hourly) ]]/1000</f>
        <v>45.70455074058669</v>
      </c>
    </row>
    <row r="135" spans="1:3" x14ac:dyDescent="0.25">
      <c r="A135" s="9" t="s">
        <v>546</v>
      </c>
      <c r="B135" s="12">
        <v>43350.05659168274</v>
      </c>
      <c r="C135">
        <f>SAFADModel_final_000019[[#This Row],[Whole Building:Facility Total Electric Demand Power '[W'](Hourly) ]]/1000</f>
        <v>43.350056591682737</v>
      </c>
    </row>
    <row r="136" spans="1:3" x14ac:dyDescent="0.25">
      <c r="A136" s="9" t="s">
        <v>547</v>
      </c>
      <c r="B136" s="12">
        <v>44921.137470189504</v>
      </c>
      <c r="C136">
        <f>SAFADModel_final_000019[[#This Row],[Whole Building:Facility Total Electric Demand Power '[W'](Hourly) ]]/1000</f>
        <v>44.921137470189507</v>
      </c>
    </row>
    <row r="137" spans="1:3" x14ac:dyDescent="0.25">
      <c r="A137" s="9" t="s">
        <v>548</v>
      </c>
      <c r="B137" s="12">
        <v>40645.170971657055</v>
      </c>
      <c r="C137">
        <f>SAFADModel_final_000019[[#This Row],[Whole Building:Facility Total Electric Demand Power '[W'](Hourly) ]]/1000</f>
        <v>40.645170971657052</v>
      </c>
    </row>
    <row r="138" spans="1:3" x14ac:dyDescent="0.25">
      <c r="A138" s="9" t="s">
        <v>549</v>
      </c>
      <c r="B138" s="12">
        <v>34031.060799607301</v>
      </c>
      <c r="C138">
        <f>SAFADModel_final_000019[[#This Row],[Whole Building:Facility Total Electric Demand Power '[W'](Hourly) ]]/1000</f>
        <v>34.031060799607303</v>
      </c>
    </row>
    <row r="139" spans="1:3" x14ac:dyDescent="0.25">
      <c r="A139" s="9" t="s">
        <v>550</v>
      </c>
      <c r="B139" s="12">
        <v>29281.767754152184</v>
      </c>
      <c r="C139">
        <f>SAFADModel_final_000019[[#This Row],[Whole Building:Facility Total Electric Demand Power '[W'](Hourly) ]]/1000</f>
        <v>29.281767754152185</v>
      </c>
    </row>
    <row r="140" spans="1:3" x14ac:dyDescent="0.25">
      <c r="A140" s="9" t="s">
        <v>551</v>
      </c>
      <c r="B140" s="12">
        <v>23142.54721775556</v>
      </c>
      <c r="C140">
        <f>SAFADModel_final_000019[[#This Row],[Whole Building:Facility Total Electric Demand Power '[W'](Hourly) ]]/1000</f>
        <v>23.14254721775556</v>
      </c>
    </row>
    <row r="141" spans="1:3" x14ac:dyDescent="0.25">
      <c r="A141" s="9" t="s">
        <v>552</v>
      </c>
      <c r="B141" s="12">
        <v>12422.841536906461</v>
      </c>
      <c r="C141">
        <f>SAFADModel_final_000019[[#This Row],[Whole Building:Facility Total Electric Demand Power '[W'](Hourly) ]]/1000</f>
        <v>12.422841536906461</v>
      </c>
    </row>
    <row r="142" spans="1:3" x14ac:dyDescent="0.25">
      <c r="A142" s="9" t="s">
        <v>553</v>
      </c>
      <c r="B142" s="12">
        <v>11201.860695162148</v>
      </c>
      <c r="C142">
        <f>SAFADModel_final_000019[[#This Row],[Whole Building:Facility Total Electric Demand Power '[W'](Hourly) ]]/1000</f>
        <v>11.201860695162148</v>
      </c>
    </row>
    <row r="143" spans="1:3" x14ac:dyDescent="0.25">
      <c r="A143" s="9" t="s">
        <v>554</v>
      </c>
      <c r="B143" s="12">
        <v>6694.9402687675001</v>
      </c>
      <c r="C143">
        <f>SAFADModel_final_000019[[#This Row],[Whole Building:Facility Total Electric Demand Power '[W'](Hourly) ]]/1000</f>
        <v>6.6949402687674997</v>
      </c>
    </row>
    <row r="144" spans="1:3" x14ac:dyDescent="0.25">
      <c r="A144" s="9" t="s">
        <v>555</v>
      </c>
      <c r="B144" s="12">
        <v>6659.737017021941</v>
      </c>
      <c r="C144">
        <f>SAFADModel_final_000019[[#This Row],[Whole Building:Facility Total Electric Demand Power '[W'](Hourly) ]]/1000</f>
        <v>6.659737017021941</v>
      </c>
    </row>
    <row r="145" spans="1:3" x14ac:dyDescent="0.25">
      <c r="A145" s="9" t="s">
        <v>556</v>
      </c>
      <c r="B145" s="12">
        <v>6644.1625939068335</v>
      </c>
      <c r="C145">
        <f>SAFADModel_final_000019[[#This Row],[Whole Building:Facility Total Electric Demand Power '[W'](Hourly) ]]/1000</f>
        <v>6.6441625939068336</v>
      </c>
    </row>
    <row r="146" spans="1:3" x14ac:dyDescent="0.25">
      <c r="A146" s="9" t="s">
        <v>557</v>
      </c>
      <c r="B146" s="12">
        <v>6634.1049103999312</v>
      </c>
      <c r="C146">
        <f>SAFADModel_final_000019[[#This Row],[Whole Building:Facility Total Electric Demand Power '[W'](Hourly) ]]/1000</f>
        <v>6.6341049103999312</v>
      </c>
    </row>
    <row r="147" spans="1:3" x14ac:dyDescent="0.25">
      <c r="A147" s="9" t="s">
        <v>558</v>
      </c>
      <c r="B147" s="12">
        <v>6624.4990514660785</v>
      </c>
      <c r="C147">
        <f>SAFADModel_final_000019[[#This Row],[Whole Building:Facility Total Electric Demand Power '[W'](Hourly) ]]/1000</f>
        <v>6.6244990514660786</v>
      </c>
    </row>
    <row r="148" spans="1:3" x14ac:dyDescent="0.25">
      <c r="A148" s="9" t="s">
        <v>559</v>
      </c>
      <c r="B148" s="12">
        <v>6618.8850896851372</v>
      </c>
      <c r="C148">
        <f>SAFADModel_final_000019[[#This Row],[Whole Building:Facility Total Electric Demand Power '[W'](Hourly) ]]/1000</f>
        <v>6.6188850896851372</v>
      </c>
    </row>
    <row r="149" spans="1:3" x14ac:dyDescent="0.25">
      <c r="A149" s="9" t="s">
        <v>560</v>
      </c>
      <c r="B149" s="12">
        <v>6615.508863018692</v>
      </c>
      <c r="C149">
        <f>SAFADModel_final_000019[[#This Row],[Whole Building:Facility Total Electric Demand Power '[W'](Hourly) ]]/1000</f>
        <v>6.6155088630186922</v>
      </c>
    </row>
    <row r="150" spans="1:3" x14ac:dyDescent="0.25">
      <c r="A150" s="9" t="s">
        <v>561</v>
      </c>
      <c r="B150" s="12">
        <v>6608.1758743385662</v>
      </c>
      <c r="C150">
        <f>SAFADModel_final_000019[[#This Row],[Whole Building:Facility Total Electric Demand Power '[W'](Hourly) ]]/1000</f>
        <v>6.6081758743385661</v>
      </c>
    </row>
    <row r="151" spans="1:3" x14ac:dyDescent="0.25">
      <c r="A151" s="9" t="s">
        <v>562</v>
      </c>
      <c r="B151" s="12">
        <v>6628.2295389500105</v>
      </c>
      <c r="C151">
        <f>SAFADModel_final_000019[[#This Row],[Whole Building:Facility Total Electric Demand Power '[W'](Hourly) ]]/1000</f>
        <v>6.6282295389500101</v>
      </c>
    </row>
    <row r="152" spans="1:3" x14ac:dyDescent="0.25">
      <c r="A152" s="9" t="s">
        <v>563</v>
      </c>
      <c r="B152" s="12">
        <v>6687.9714356586746</v>
      </c>
      <c r="C152">
        <f>SAFADModel_final_000019[[#This Row],[Whole Building:Facility Total Electric Demand Power '[W'](Hourly) ]]/1000</f>
        <v>6.6879714356586746</v>
      </c>
    </row>
    <row r="153" spans="1:3" x14ac:dyDescent="0.25">
      <c r="A153" s="9" t="s">
        <v>564</v>
      </c>
      <c r="B153" s="12">
        <v>6751.8119497414955</v>
      </c>
      <c r="C153">
        <f>SAFADModel_final_000019[[#This Row],[Whole Building:Facility Total Electric Demand Power '[W'](Hourly) ]]/1000</f>
        <v>6.7518119497414952</v>
      </c>
    </row>
    <row r="154" spans="1:3" x14ac:dyDescent="0.25">
      <c r="A154" s="9" t="s">
        <v>565</v>
      </c>
      <c r="B154" s="12">
        <v>6792.1092177568962</v>
      </c>
      <c r="C154">
        <f>SAFADModel_final_000019[[#This Row],[Whole Building:Facility Total Electric Demand Power '[W'](Hourly) ]]/1000</f>
        <v>6.792109217756896</v>
      </c>
    </row>
    <row r="155" spans="1:3" x14ac:dyDescent="0.25">
      <c r="A155" s="9" t="s">
        <v>566</v>
      </c>
      <c r="B155" s="12">
        <v>6811.315321696381</v>
      </c>
      <c r="C155">
        <f>SAFADModel_final_000019[[#This Row],[Whole Building:Facility Total Electric Demand Power '[W'](Hourly) ]]/1000</f>
        <v>6.8113153216963811</v>
      </c>
    </row>
    <row r="156" spans="1:3" x14ac:dyDescent="0.25">
      <c r="A156" s="9" t="s">
        <v>567</v>
      </c>
      <c r="B156" s="12">
        <v>6823.0017485142598</v>
      </c>
      <c r="C156">
        <f>SAFADModel_final_000019[[#This Row],[Whole Building:Facility Total Electric Demand Power '[W'](Hourly) ]]/1000</f>
        <v>6.82300174851426</v>
      </c>
    </row>
    <row r="157" spans="1:3" x14ac:dyDescent="0.25">
      <c r="A157" s="9" t="s">
        <v>568</v>
      </c>
      <c r="B157" s="12">
        <v>6828.2838231575297</v>
      </c>
      <c r="C157">
        <f>SAFADModel_final_000019[[#This Row],[Whole Building:Facility Total Electric Demand Power '[W'](Hourly) ]]/1000</f>
        <v>6.8282838231575296</v>
      </c>
    </row>
    <row r="158" spans="1:3" x14ac:dyDescent="0.25">
      <c r="A158" s="9" t="s">
        <v>569</v>
      </c>
      <c r="B158" s="12">
        <v>6834.1701103822934</v>
      </c>
      <c r="C158">
        <f>SAFADModel_final_000019[[#This Row],[Whole Building:Facility Total Electric Demand Power '[W'](Hourly) ]]/1000</f>
        <v>6.8341701103822938</v>
      </c>
    </row>
    <row r="159" spans="1:3" x14ac:dyDescent="0.25">
      <c r="A159" s="9" t="s">
        <v>570</v>
      </c>
      <c r="B159" s="12">
        <v>6843.1909886616932</v>
      </c>
      <c r="C159">
        <f>SAFADModel_final_000019[[#This Row],[Whole Building:Facility Total Electric Demand Power '[W'](Hourly) ]]/1000</f>
        <v>6.8431909886616928</v>
      </c>
    </row>
    <row r="160" spans="1:3" x14ac:dyDescent="0.25">
      <c r="A160" s="9" t="s">
        <v>571</v>
      </c>
      <c r="B160" s="12">
        <v>6856.5167426390663</v>
      </c>
      <c r="C160">
        <f>SAFADModel_final_000019[[#This Row],[Whole Building:Facility Total Electric Demand Power '[W'](Hourly) ]]/1000</f>
        <v>6.8565167426390659</v>
      </c>
    </row>
    <row r="161" spans="1:3" x14ac:dyDescent="0.25">
      <c r="A161" s="9" t="s">
        <v>572</v>
      </c>
      <c r="B161" s="12">
        <v>6859.4662046353333</v>
      </c>
      <c r="C161">
        <f>SAFADModel_final_000019[[#This Row],[Whole Building:Facility Total Electric Demand Power '[W'](Hourly) ]]/1000</f>
        <v>6.859466204635333</v>
      </c>
    </row>
    <row r="162" spans="1:3" x14ac:dyDescent="0.25">
      <c r="A162" s="9" t="s">
        <v>573</v>
      </c>
      <c r="B162" s="12">
        <v>6849.2450830089283</v>
      </c>
      <c r="C162">
        <f>SAFADModel_final_000019[[#This Row],[Whole Building:Facility Total Electric Demand Power '[W'](Hourly) ]]/1000</f>
        <v>6.8492450830089284</v>
      </c>
    </row>
    <row r="163" spans="1:3" x14ac:dyDescent="0.25">
      <c r="A163" s="9" t="s">
        <v>574</v>
      </c>
      <c r="B163" s="12">
        <v>6835.1902773075817</v>
      </c>
      <c r="C163">
        <f>SAFADModel_final_000019[[#This Row],[Whole Building:Facility Total Electric Demand Power '[W'](Hourly) ]]/1000</f>
        <v>6.8351902773075821</v>
      </c>
    </row>
    <row r="164" spans="1:3" x14ac:dyDescent="0.25">
      <c r="A164" s="9" t="s">
        <v>575</v>
      </c>
      <c r="B164" s="12">
        <v>6820.8696313983719</v>
      </c>
      <c r="C164">
        <f>SAFADModel_final_000019[[#This Row],[Whole Building:Facility Total Electric Demand Power '[W'](Hourly) ]]/1000</f>
        <v>6.8208696313983719</v>
      </c>
    </row>
    <row r="165" spans="1:3" x14ac:dyDescent="0.25">
      <c r="A165" s="9" t="s">
        <v>576</v>
      </c>
      <c r="B165" s="12">
        <v>6808.4617644979735</v>
      </c>
      <c r="C165">
        <f>SAFADModel_final_000019[[#This Row],[Whole Building:Facility Total Electric Demand Power '[W'](Hourly) ]]/1000</f>
        <v>6.8084617644979737</v>
      </c>
    </row>
    <row r="166" spans="1:3" x14ac:dyDescent="0.25">
      <c r="A166" s="9" t="s">
        <v>577</v>
      </c>
      <c r="B166" s="12">
        <v>6798.2745748925672</v>
      </c>
      <c r="C166">
        <f>SAFADModel_final_000019[[#This Row],[Whole Building:Facility Total Electric Demand Power '[W'](Hourly) ]]/1000</f>
        <v>6.7982745748925675</v>
      </c>
    </row>
    <row r="167" spans="1:3" x14ac:dyDescent="0.25">
      <c r="A167" s="9" t="s">
        <v>578</v>
      </c>
      <c r="B167" s="12">
        <v>6789.351483441952</v>
      </c>
      <c r="C167">
        <f>SAFADModel_final_000019[[#This Row],[Whole Building:Facility Total Electric Demand Power '[W'](Hourly) ]]/1000</f>
        <v>6.7893514834419522</v>
      </c>
    </row>
    <row r="168" spans="1:3" x14ac:dyDescent="0.25">
      <c r="A168" s="9" t="s">
        <v>579</v>
      </c>
      <c r="B168" s="12">
        <v>6771.2112952527104</v>
      </c>
      <c r="C168">
        <f>SAFADModel_final_000019[[#This Row],[Whole Building:Facility Total Electric Demand Power '[W'](Hourly) ]]/1000</f>
        <v>6.7712112952527104</v>
      </c>
    </row>
    <row r="169" spans="1:3" x14ac:dyDescent="0.25">
      <c r="A169" s="9" t="s">
        <v>580</v>
      </c>
      <c r="B169" s="12">
        <v>6750.7640224237648</v>
      </c>
      <c r="C169">
        <f>SAFADModel_final_000019[[#This Row],[Whole Building:Facility Total Electric Demand Power '[W'](Hourly) ]]/1000</f>
        <v>6.7507640224237644</v>
      </c>
    </row>
    <row r="170" spans="1:3" x14ac:dyDescent="0.25">
      <c r="A170" s="9" t="s">
        <v>121</v>
      </c>
      <c r="B170" s="12">
        <v>6742.8175808328206</v>
      </c>
      <c r="C170">
        <f>SAFADModel_final_000019[[#This Row],[Whole Building:Facility Total Electric Demand Power '[W'](Hourly) ]]/1000</f>
        <v>6.7428175808328206</v>
      </c>
    </row>
    <row r="171" spans="1:3" x14ac:dyDescent="0.25">
      <c r="A171" s="9" t="s">
        <v>122</v>
      </c>
      <c r="B171" s="12">
        <v>6733.5977762818075</v>
      </c>
      <c r="C171">
        <f>SAFADModel_final_000019[[#This Row],[Whole Building:Facility Total Electric Demand Power '[W'](Hourly) ]]/1000</f>
        <v>6.7335977762818073</v>
      </c>
    </row>
    <row r="172" spans="1:3" x14ac:dyDescent="0.25">
      <c r="A172" s="9" t="s">
        <v>123</v>
      </c>
      <c r="B172" s="12">
        <v>6716.4352892510296</v>
      </c>
      <c r="C172">
        <f>SAFADModel_final_000019[[#This Row],[Whole Building:Facility Total Electric Demand Power '[W'](Hourly) ]]/1000</f>
        <v>6.7164352892510299</v>
      </c>
    </row>
    <row r="173" spans="1:3" x14ac:dyDescent="0.25">
      <c r="A173" s="9" t="s">
        <v>124</v>
      </c>
      <c r="B173" s="12">
        <v>6689.8461059874253</v>
      </c>
      <c r="C173">
        <f>SAFADModel_final_000019[[#This Row],[Whole Building:Facility Total Electric Demand Power '[W'](Hourly) ]]/1000</f>
        <v>6.6898461059874252</v>
      </c>
    </row>
    <row r="174" spans="1:3" x14ac:dyDescent="0.25">
      <c r="A174" s="9" t="s">
        <v>125</v>
      </c>
      <c r="B174" s="12">
        <v>6658.3955857549154</v>
      </c>
      <c r="C174">
        <f>SAFADModel_final_000019[[#This Row],[Whole Building:Facility Total Electric Demand Power '[W'](Hourly) ]]/1000</f>
        <v>6.6583955857549153</v>
      </c>
    </row>
    <row r="175" spans="1:3" x14ac:dyDescent="0.25">
      <c r="A175" s="9" t="s">
        <v>126</v>
      </c>
      <c r="B175" s="12">
        <v>6651.0275388431919</v>
      </c>
      <c r="C175">
        <f>SAFADModel_final_000019[[#This Row],[Whole Building:Facility Total Electric Demand Power '[W'](Hourly) ]]/1000</f>
        <v>6.6510275388431923</v>
      </c>
    </row>
    <row r="176" spans="1:3" x14ac:dyDescent="0.25">
      <c r="A176" s="9" t="s">
        <v>127</v>
      </c>
      <c r="B176" s="12">
        <v>6679.5189490131561</v>
      </c>
      <c r="C176">
        <f>SAFADModel_final_000019[[#This Row],[Whole Building:Facility Total Electric Demand Power '[W'](Hourly) ]]/1000</f>
        <v>6.6795189490131559</v>
      </c>
    </row>
    <row r="177" spans="1:3" x14ac:dyDescent="0.25">
      <c r="A177" s="9" t="s">
        <v>128</v>
      </c>
      <c r="B177" s="12">
        <v>23738.36467230643</v>
      </c>
      <c r="C177">
        <f>SAFADModel_final_000019[[#This Row],[Whole Building:Facility Total Electric Demand Power '[W'](Hourly) ]]/1000</f>
        <v>23.738364672306432</v>
      </c>
    </row>
    <row r="178" spans="1:3" x14ac:dyDescent="0.25">
      <c r="A178" s="9" t="s">
        <v>129</v>
      </c>
      <c r="B178" s="12">
        <v>63814.180496916983</v>
      </c>
      <c r="C178">
        <f>SAFADModel_final_000019[[#This Row],[Whole Building:Facility Total Electric Demand Power '[W'](Hourly) ]]/1000</f>
        <v>63.814180496916983</v>
      </c>
    </row>
    <row r="179" spans="1:3" x14ac:dyDescent="0.25">
      <c r="A179" s="9" t="s">
        <v>130</v>
      </c>
      <c r="B179" s="12">
        <v>105746.79255396446</v>
      </c>
      <c r="C179">
        <f>SAFADModel_final_000019[[#This Row],[Whole Building:Facility Total Electric Demand Power '[W'](Hourly) ]]/1000</f>
        <v>105.74679255396447</v>
      </c>
    </row>
    <row r="180" spans="1:3" x14ac:dyDescent="0.25">
      <c r="A180" s="9" t="s">
        <v>131</v>
      </c>
      <c r="B180" s="12">
        <v>107711.62376178085</v>
      </c>
      <c r="C180">
        <f>SAFADModel_final_000019[[#This Row],[Whole Building:Facility Total Electric Demand Power '[W'](Hourly) ]]/1000</f>
        <v>107.71162376178086</v>
      </c>
    </row>
    <row r="181" spans="1:3" x14ac:dyDescent="0.25">
      <c r="A181" s="9" t="s">
        <v>132</v>
      </c>
      <c r="B181" s="12">
        <v>143082.62045021632</v>
      </c>
      <c r="C181">
        <f>SAFADModel_final_000019[[#This Row],[Whole Building:Facility Total Electric Demand Power '[W'](Hourly) ]]/1000</f>
        <v>143.08262045021633</v>
      </c>
    </row>
    <row r="182" spans="1:3" x14ac:dyDescent="0.25">
      <c r="A182" s="9" t="s">
        <v>133</v>
      </c>
      <c r="B182" s="12">
        <v>139693.55857543918</v>
      </c>
      <c r="C182">
        <f>SAFADModel_final_000019[[#This Row],[Whole Building:Facility Total Electric Demand Power '[W'](Hourly) ]]/1000</f>
        <v>139.69355857543917</v>
      </c>
    </row>
    <row r="183" spans="1:3" x14ac:dyDescent="0.25">
      <c r="A183" s="9" t="s">
        <v>134</v>
      </c>
      <c r="B183" s="12">
        <v>138940.66366934447</v>
      </c>
      <c r="C183">
        <f>SAFADModel_final_000019[[#This Row],[Whole Building:Facility Total Electric Demand Power '[W'](Hourly) ]]/1000</f>
        <v>138.94066366934447</v>
      </c>
    </row>
    <row r="184" spans="1:3" x14ac:dyDescent="0.25">
      <c r="A184" s="9" t="s">
        <v>135</v>
      </c>
      <c r="B184" s="12">
        <v>144419.20888844496</v>
      </c>
      <c r="C184">
        <f>SAFADModel_final_000019[[#This Row],[Whole Building:Facility Total Electric Demand Power '[W'](Hourly) ]]/1000</f>
        <v>144.41920888844496</v>
      </c>
    </row>
    <row r="185" spans="1:3" x14ac:dyDescent="0.25">
      <c r="A185" s="9" t="s">
        <v>136</v>
      </c>
      <c r="B185" s="12">
        <v>137627.03136477873</v>
      </c>
      <c r="C185">
        <f>SAFADModel_final_000019[[#This Row],[Whole Building:Facility Total Electric Demand Power '[W'](Hourly) ]]/1000</f>
        <v>137.62703136477873</v>
      </c>
    </row>
    <row r="186" spans="1:3" x14ac:dyDescent="0.25">
      <c r="A186" s="9" t="s">
        <v>137</v>
      </c>
      <c r="B186" s="12">
        <v>124256.99162240351</v>
      </c>
      <c r="C186">
        <f>SAFADModel_final_000019[[#This Row],[Whole Building:Facility Total Electric Demand Power '[W'](Hourly) ]]/1000</f>
        <v>124.25699162240352</v>
      </c>
    </row>
    <row r="187" spans="1:3" x14ac:dyDescent="0.25">
      <c r="A187" s="9" t="s">
        <v>138</v>
      </c>
      <c r="B187" s="12">
        <v>42947.245936363019</v>
      </c>
      <c r="C187">
        <f>SAFADModel_final_000019[[#This Row],[Whole Building:Facility Total Electric Demand Power '[W'](Hourly) ]]/1000</f>
        <v>42.947245936363018</v>
      </c>
    </row>
    <row r="188" spans="1:3" x14ac:dyDescent="0.25">
      <c r="A188" s="9" t="s">
        <v>139</v>
      </c>
      <c r="B188" s="12">
        <v>21189.084798186686</v>
      </c>
      <c r="C188">
        <f>SAFADModel_final_000019[[#This Row],[Whole Building:Facility Total Electric Demand Power '[W'](Hourly) ]]/1000</f>
        <v>21.189084798186688</v>
      </c>
    </row>
    <row r="189" spans="1:3" x14ac:dyDescent="0.25">
      <c r="A189" s="9" t="s">
        <v>140</v>
      </c>
      <c r="B189" s="12">
        <v>9233.566837234519</v>
      </c>
      <c r="C189">
        <f>SAFADModel_final_000019[[#This Row],[Whole Building:Facility Total Electric Demand Power '[W'](Hourly) ]]/1000</f>
        <v>9.2335668372345197</v>
      </c>
    </row>
    <row r="190" spans="1:3" x14ac:dyDescent="0.25">
      <c r="A190" s="9" t="s">
        <v>141</v>
      </c>
      <c r="B190" s="12">
        <v>7159.7476884960488</v>
      </c>
      <c r="C190">
        <f>SAFADModel_final_000019[[#This Row],[Whole Building:Facility Total Electric Demand Power '[W'](Hourly) ]]/1000</f>
        <v>7.1597476884960489</v>
      </c>
    </row>
    <row r="191" spans="1:3" x14ac:dyDescent="0.25">
      <c r="A191" s="9" t="s">
        <v>142</v>
      </c>
      <c r="B191" s="12">
        <v>6746.6681617622453</v>
      </c>
      <c r="C191">
        <f>SAFADModel_final_000019[[#This Row],[Whole Building:Facility Total Electric Demand Power '[W'](Hourly) ]]/1000</f>
        <v>6.746668161762245</v>
      </c>
    </row>
    <row r="192" spans="1:3" x14ac:dyDescent="0.25">
      <c r="A192" s="9" t="s">
        <v>143</v>
      </c>
      <c r="B192" s="12">
        <v>6750.015902798551</v>
      </c>
      <c r="C192">
        <f>SAFADModel_final_000019[[#This Row],[Whole Building:Facility Total Electric Demand Power '[W'](Hourly) ]]/1000</f>
        <v>6.7500159027985509</v>
      </c>
    </row>
    <row r="193" spans="1:3" x14ac:dyDescent="0.25">
      <c r="A193" s="9" t="s">
        <v>144</v>
      </c>
      <c r="B193" s="12">
        <v>6744.2480592458414</v>
      </c>
      <c r="C193">
        <f>SAFADModel_final_000019[[#This Row],[Whole Building:Facility Total Electric Demand Power '[W'](Hourly) ]]/1000</f>
        <v>6.7442480592458418</v>
      </c>
    </row>
    <row r="194" spans="1:3" x14ac:dyDescent="0.25">
      <c r="A194" s="9" t="s">
        <v>145</v>
      </c>
      <c r="B194" s="12">
        <v>6733.0922993858212</v>
      </c>
      <c r="C194">
        <f>SAFADModel_final_000019[[#This Row],[Whole Building:Facility Total Electric Demand Power '[W'](Hourly) ]]/1000</f>
        <v>6.7330922993858211</v>
      </c>
    </row>
    <row r="195" spans="1:3" x14ac:dyDescent="0.25">
      <c r="A195" s="9" t="s">
        <v>146</v>
      </c>
      <c r="B195" s="12">
        <v>6722.7350089730671</v>
      </c>
      <c r="C195">
        <f>SAFADModel_final_000019[[#This Row],[Whole Building:Facility Total Electric Demand Power '[W'](Hourly) ]]/1000</f>
        <v>6.7227350089730669</v>
      </c>
    </row>
    <row r="196" spans="1:3" x14ac:dyDescent="0.25">
      <c r="A196" s="9" t="s">
        <v>147</v>
      </c>
      <c r="B196" s="12">
        <v>6711.0072021334609</v>
      </c>
      <c r="C196">
        <f>SAFADModel_final_000019[[#This Row],[Whole Building:Facility Total Electric Demand Power '[W'](Hourly) ]]/1000</f>
        <v>6.7110072021334606</v>
      </c>
    </row>
    <row r="197" spans="1:3" x14ac:dyDescent="0.25">
      <c r="A197" s="9" t="s">
        <v>148</v>
      </c>
      <c r="B197" s="12">
        <v>6698.5263054330235</v>
      </c>
      <c r="C197">
        <f>SAFADModel_final_000019[[#This Row],[Whole Building:Facility Total Electric Demand Power '[W'](Hourly) ]]/1000</f>
        <v>6.6985263054330231</v>
      </c>
    </row>
    <row r="198" spans="1:3" x14ac:dyDescent="0.25">
      <c r="A198" s="9" t="s">
        <v>149</v>
      </c>
      <c r="B198" s="12">
        <v>6684.224473061091</v>
      </c>
      <c r="C198">
        <f>SAFADModel_final_000019[[#This Row],[Whole Building:Facility Total Electric Demand Power '[W'](Hourly) ]]/1000</f>
        <v>6.6842244730610911</v>
      </c>
    </row>
    <row r="199" spans="1:3" x14ac:dyDescent="0.25">
      <c r="A199" s="9" t="s">
        <v>150</v>
      </c>
      <c r="B199" s="12">
        <v>6687.2960177822861</v>
      </c>
      <c r="C199">
        <f>SAFADModel_final_000019[[#This Row],[Whole Building:Facility Total Electric Demand Power '[W'](Hourly) ]]/1000</f>
        <v>6.6872960177822858</v>
      </c>
    </row>
    <row r="200" spans="1:3" x14ac:dyDescent="0.25">
      <c r="A200" s="9" t="s">
        <v>151</v>
      </c>
      <c r="B200" s="12">
        <v>6707.6358958757182</v>
      </c>
      <c r="C200">
        <f>SAFADModel_final_000019[[#This Row],[Whole Building:Facility Total Electric Demand Power '[W'](Hourly) ]]/1000</f>
        <v>6.7076358958757183</v>
      </c>
    </row>
    <row r="201" spans="1:3" x14ac:dyDescent="0.25">
      <c r="A201" s="9" t="s">
        <v>152</v>
      </c>
      <c r="B201" s="12">
        <v>6739.4601334800509</v>
      </c>
      <c r="C201">
        <f>SAFADModel_final_000019[[#This Row],[Whole Building:Facility Total Electric Demand Power '[W'](Hourly) ]]/1000</f>
        <v>6.7394601334800512</v>
      </c>
    </row>
    <row r="202" spans="1:3" x14ac:dyDescent="0.25">
      <c r="A202" s="9" t="s">
        <v>153</v>
      </c>
      <c r="B202" s="12">
        <v>6761.2704867939965</v>
      </c>
      <c r="C202">
        <f>SAFADModel_final_000019[[#This Row],[Whole Building:Facility Total Electric Demand Power '[W'](Hourly) ]]/1000</f>
        <v>6.7612704867939968</v>
      </c>
    </row>
    <row r="203" spans="1:3" x14ac:dyDescent="0.25">
      <c r="A203" s="9" t="s">
        <v>154</v>
      </c>
      <c r="B203" s="12">
        <v>6806.4882913071788</v>
      </c>
      <c r="C203">
        <f>SAFADModel_final_000019[[#This Row],[Whole Building:Facility Total Electric Demand Power '[W'](Hourly) ]]/1000</f>
        <v>6.8064882913071791</v>
      </c>
    </row>
    <row r="204" spans="1:3" x14ac:dyDescent="0.25">
      <c r="A204" s="9" t="s">
        <v>155</v>
      </c>
      <c r="B204" s="12">
        <v>6849.2549780827949</v>
      </c>
      <c r="C204">
        <f>SAFADModel_final_000019[[#This Row],[Whole Building:Facility Total Electric Demand Power '[W'](Hourly) ]]/1000</f>
        <v>6.8492549780827945</v>
      </c>
    </row>
    <row r="205" spans="1:3" x14ac:dyDescent="0.25">
      <c r="A205" s="9" t="s">
        <v>156</v>
      </c>
      <c r="B205" s="12">
        <v>6864.9073493916248</v>
      </c>
      <c r="C205">
        <f>SAFADModel_final_000019[[#This Row],[Whole Building:Facility Total Electric Demand Power '[W'](Hourly) ]]/1000</f>
        <v>6.8649073493916246</v>
      </c>
    </row>
    <row r="206" spans="1:3" x14ac:dyDescent="0.25">
      <c r="A206" s="9" t="s">
        <v>157</v>
      </c>
      <c r="B206" s="12">
        <v>6866.6899981858378</v>
      </c>
      <c r="C206">
        <f>SAFADModel_final_000019[[#This Row],[Whole Building:Facility Total Electric Demand Power '[W'](Hourly) ]]/1000</f>
        <v>6.866689998185838</v>
      </c>
    </row>
    <row r="207" spans="1:3" x14ac:dyDescent="0.25">
      <c r="A207" s="9" t="s">
        <v>158</v>
      </c>
      <c r="B207" s="12">
        <v>6860.2932240625551</v>
      </c>
      <c r="C207">
        <f>SAFADModel_final_000019[[#This Row],[Whole Building:Facility Total Electric Demand Power '[W'](Hourly) ]]/1000</f>
        <v>6.8602932240625547</v>
      </c>
    </row>
    <row r="208" spans="1:3" x14ac:dyDescent="0.25">
      <c r="A208" s="9" t="s">
        <v>159</v>
      </c>
      <c r="B208" s="12">
        <v>6852.0828507453671</v>
      </c>
      <c r="C208">
        <f>SAFADModel_final_000019[[#This Row],[Whole Building:Facility Total Electric Demand Power '[W'](Hourly) ]]/1000</f>
        <v>6.8520828507453668</v>
      </c>
    </row>
    <row r="209" spans="1:3" x14ac:dyDescent="0.25">
      <c r="A209" s="9" t="s">
        <v>160</v>
      </c>
      <c r="B209" s="12">
        <v>6841.6293550569235</v>
      </c>
      <c r="C209">
        <f>SAFADModel_final_000019[[#This Row],[Whole Building:Facility Total Electric Demand Power '[W'](Hourly) ]]/1000</f>
        <v>6.8416293550569236</v>
      </c>
    </row>
    <row r="210" spans="1:3" x14ac:dyDescent="0.25">
      <c r="A210" s="9" t="s">
        <v>161</v>
      </c>
      <c r="B210" s="12">
        <v>6827.4293309073628</v>
      </c>
      <c r="C210">
        <f>SAFADModel_final_000019[[#This Row],[Whole Building:Facility Total Electric Demand Power '[W'](Hourly) ]]/1000</f>
        <v>6.8274293309073624</v>
      </c>
    </row>
    <row r="211" spans="1:3" x14ac:dyDescent="0.25">
      <c r="A211" s="9" t="s">
        <v>162</v>
      </c>
      <c r="B211" s="12">
        <v>6812.8572482879608</v>
      </c>
      <c r="C211">
        <f>SAFADModel_final_000019[[#This Row],[Whole Building:Facility Total Electric Demand Power '[W'](Hourly) ]]/1000</f>
        <v>6.812857248287961</v>
      </c>
    </row>
    <row r="212" spans="1:3" x14ac:dyDescent="0.25">
      <c r="A212" s="9" t="s">
        <v>163</v>
      </c>
      <c r="B212" s="12">
        <v>6795.8365569430998</v>
      </c>
      <c r="C212">
        <f>SAFADModel_final_000019[[#This Row],[Whole Building:Facility Total Electric Demand Power '[W'](Hourly) ]]/1000</f>
        <v>6.7958365569431001</v>
      </c>
    </row>
    <row r="213" spans="1:3" x14ac:dyDescent="0.25">
      <c r="A213" s="9" t="s">
        <v>164</v>
      </c>
      <c r="B213" s="12">
        <v>6777.7996899046293</v>
      </c>
      <c r="C213">
        <f>SAFADModel_final_000019[[#This Row],[Whole Building:Facility Total Electric Demand Power '[W'](Hourly) ]]/1000</f>
        <v>6.7777996899046293</v>
      </c>
    </row>
    <row r="214" spans="1:3" x14ac:dyDescent="0.25">
      <c r="A214" s="9" t="s">
        <v>165</v>
      </c>
      <c r="B214" s="12">
        <v>6763.406333857085</v>
      </c>
      <c r="C214">
        <f>SAFADModel_final_000019[[#This Row],[Whole Building:Facility Total Electric Demand Power '[W'](Hourly) ]]/1000</f>
        <v>6.7634063338570849</v>
      </c>
    </row>
    <row r="215" spans="1:3" x14ac:dyDescent="0.25">
      <c r="A215" s="9" t="s">
        <v>166</v>
      </c>
      <c r="B215" s="12">
        <v>6747.9677364964782</v>
      </c>
      <c r="C215">
        <f>SAFADModel_final_000019[[#This Row],[Whole Building:Facility Total Electric Demand Power '[W'](Hourly) ]]/1000</f>
        <v>6.7479677364964781</v>
      </c>
    </row>
    <row r="216" spans="1:3" x14ac:dyDescent="0.25">
      <c r="A216" s="9" t="s">
        <v>167</v>
      </c>
      <c r="B216" s="12">
        <v>6734.1331390283203</v>
      </c>
      <c r="C216">
        <f>SAFADModel_final_000019[[#This Row],[Whole Building:Facility Total Electric Demand Power '[W'](Hourly) ]]/1000</f>
        <v>6.7341331390283203</v>
      </c>
    </row>
    <row r="217" spans="1:3" x14ac:dyDescent="0.25">
      <c r="A217" s="9" t="s">
        <v>168</v>
      </c>
      <c r="B217" s="12">
        <v>6720.3672726089135</v>
      </c>
      <c r="C217">
        <f>SAFADModel_final_000019[[#This Row],[Whole Building:Facility Total Electric Demand Power '[W'](Hourly) ]]/1000</f>
        <v>6.7203672726089136</v>
      </c>
    </row>
    <row r="218" spans="1:3" x14ac:dyDescent="0.25">
      <c r="A218" s="9" t="s">
        <v>169</v>
      </c>
      <c r="B218" s="12">
        <v>6710.1453257130015</v>
      </c>
      <c r="C218">
        <f>SAFADModel_final_000019[[#This Row],[Whole Building:Facility Total Electric Demand Power '[W'](Hourly) ]]/1000</f>
        <v>6.7101453257130013</v>
      </c>
    </row>
    <row r="219" spans="1:3" x14ac:dyDescent="0.25">
      <c r="A219" s="9" t="s">
        <v>170</v>
      </c>
      <c r="B219" s="12">
        <v>6701.7329206397953</v>
      </c>
      <c r="C219">
        <f>SAFADModel_final_000019[[#This Row],[Whole Building:Facility Total Electric Demand Power '[W'](Hourly) ]]/1000</f>
        <v>6.7017329206397953</v>
      </c>
    </row>
    <row r="220" spans="1:3" x14ac:dyDescent="0.25">
      <c r="A220" s="9" t="s">
        <v>171</v>
      </c>
      <c r="B220" s="12">
        <v>6693.7916298549289</v>
      </c>
      <c r="C220">
        <f>SAFADModel_final_000019[[#This Row],[Whole Building:Facility Total Electric Demand Power '[W'](Hourly) ]]/1000</f>
        <v>6.6937916298549291</v>
      </c>
    </row>
    <row r="221" spans="1:3" x14ac:dyDescent="0.25">
      <c r="A221" s="9" t="s">
        <v>172</v>
      </c>
      <c r="B221" s="12">
        <v>6687.5754683777086</v>
      </c>
      <c r="C221">
        <f>SAFADModel_final_000019[[#This Row],[Whole Building:Facility Total Electric Demand Power '[W'](Hourly) ]]/1000</f>
        <v>6.6875754683777089</v>
      </c>
    </row>
    <row r="222" spans="1:3" x14ac:dyDescent="0.25">
      <c r="A222" s="9" t="s">
        <v>173</v>
      </c>
      <c r="B222" s="12">
        <v>6683.0149722838532</v>
      </c>
      <c r="C222">
        <f>SAFADModel_final_000019[[#This Row],[Whole Building:Facility Total Electric Demand Power '[W'](Hourly) ]]/1000</f>
        <v>6.6830149722838534</v>
      </c>
    </row>
    <row r="223" spans="1:3" x14ac:dyDescent="0.25">
      <c r="A223" s="9" t="s">
        <v>174</v>
      </c>
      <c r="B223" s="12">
        <v>6689.0618292523513</v>
      </c>
      <c r="C223">
        <f>SAFADModel_final_000019[[#This Row],[Whole Building:Facility Total Electric Demand Power '[W'](Hourly) ]]/1000</f>
        <v>6.6890618292523509</v>
      </c>
    </row>
    <row r="224" spans="1:3" x14ac:dyDescent="0.25">
      <c r="A224" s="9" t="s">
        <v>175</v>
      </c>
      <c r="B224" s="12">
        <v>6723.2581855004746</v>
      </c>
      <c r="C224">
        <f>SAFADModel_final_000019[[#This Row],[Whole Building:Facility Total Electric Demand Power '[W'](Hourly) ]]/1000</f>
        <v>6.7232581855004749</v>
      </c>
    </row>
    <row r="225" spans="1:3" x14ac:dyDescent="0.25">
      <c r="A225" s="9" t="s">
        <v>176</v>
      </c>
      <c r="B225" s="12">
        <v>19130.546738289257</v>
      </c>
      <c r="C225">
        <f>SAFADModel_final_000019[[#This Row],[Whole Building:Facility Total Electric Demand Power '[W'](Hourly) ]]/1000</f>
        <v>19.130546738289258</v>
      </c>
    </row>
    <row r="226" spans="1:3" x14ac:dyDescent="0.25">
      <c r="A226" s="9" t="s">
        <v>177</v>
      </c>
      <c r="B226" s="12">
        <v>82969.956152787607</v>
      </c>
      <c r="C226">
        <f>SAFADModel_final_000019[[#This Row],[Whole Building:Facility Total Electric Demand Power '[W'](Hourly) ]]/1000</f>
        <v>82.969956152787603</v>
      </c>
    </row>
    <row r="227" spans="1:3" x14ac:dyDescent="0.25">
      <c r="A227" s="9" t="s">
        <v>178</v>
      </c>
      <c r="B227" s="12">
        <v>114216.23733047819</v>
      </c>
      <c r="C227">
        <f>SAFADModel_final_000019[[#This Row],[Whole Building:Facility Total Electric Demand Power '[W'](Hourly) ]]/1000</f>
        <v>114.21623733047819</v>
      </c>
    </row>
    <row r="228" spans="1:3" x14ac:dyDescent="0.25">
      <c r="A228" s="9" t="s">
        <v>179</v>
      </c>
      <c r="B228" s="12">
        <v>131528.25062682389</v>
      </c>
      <c r="C228">
        <f>SAFADModel_final_000019[[#This Row],[Whole Building:Facility Total Electric Demand Power '[W'](Hourly) ]]/1000</f>
        <v>131.5282506268239</v>
      </c>
    </row>
    <row r="229" spans="1:3" x14ac:dyDescent="0.25">
      <c r="A229" s="9" t="s">
        <v>180</v>
      </c>
      <c r="B229" s="12">
        <v>149348.83536298174</v>
      </c>
      <c r="C229">
        <f>SAFADModel_final_000019[[#This Row],[Whole Building:Facility Total Electric Demand Power '[W'](Hourly) ]]/1000</f>
        <v>149.34883536298173</v>
      </c>
    </row>
    <row r="230" spans="1:3" x14ac:dyDescent="0.25">
      <c r="A230" s="9" t="s">
        <v>181</v>
      </c>
      <c r="B230" s="12">
        <v>146551.7989934005</v>
      </c>
      <c r="C230">
        <f>SAFADModel_final_000019[[#This Row],[Whole Building:Facility Total Electric Demand Power '[W'](Hourly) ]]/1000</f>
        <v>146.5517989934005</v>
      </c>
    </row>
    <row r="231" spans="1:3" x14ac:dyDescent="0.25">
      <c r="A231" s="9" t="s">
        <v>182</v>
      </c>
      <c r="B231" s="12">
        <v>138777.27985560484</v>
      </c>
      <c r="C231">
        <f>SAFADModel_final_000019[[#This Row],[Whole Building:Facility Total Electric Demand Power '[W'](Hourly) ]]/1000</f>
        <v>138.77727985560483</v>
      </c>
    </row>
    <row r="232" spans="1:3" x14ac:dyDescent="0.25">
      <c r="A232" s="9" t="s">
        <v>183</v>
      </c>
      <c r="B232" s="12">
        <v>144948.11271030476</v>
      </c>
      <c r="C232">
        <f>SAFADModel_final_000019[[#This Row],[Whole Building:Facility Total Electric Demand Power '[W'](Hourly) ]]/1000</f>
        <v>144.94811271030477</v>
      </c>
    </row>
    <row r="233" spans="1:3" x14ac:dyDescent="0.25">
      <c r="A233" s="9" t="s">
        <v>184</v>
      </c>
      <c r="B233" s="12">
        <v>129787.46514060609</v>
      </c>
      <c r="C233">
        <f>SAFADModel_final_000019[[#This Row],[Whole Building:Facility Total Electric Demand Power '[W'](Hourly) ]]/1000</f>
        <v>129.78746514060609</v>
      </c>
    </row>
    <row r="234" spans="1:3" x14ac:dyDescent="0.25">
      <c r="A234" s="9" t="s">
        <v>185</v>
      </c>
      <c r="B234" s="12">
        <v>77420.191043416417</v>
      </c>
      <c r="C234">
        <f>SAFADModel_final_000019[[#This Row],[Whole Building:Facility Total Electric Demand Power '[W'](Hourly) ]]/1000</f>
        <v>77.420191043416423</v>
      </c>
    </row>
    <row r="235" spans="1:3" x14ac:dyDescent="0.25">
      <c r="A235" s="9" t="s">
        <v>186</v>
      </c>
      <c r="B235" s="12">
        <v>39700.186584231211</v>
      </c>
      <c r="C235">
        <f>SAFADModel_final_000019[[#This Row],[Whole Building:Facility Total Electric Demand Power '[W'](Hourly) ]]/1000</f>
        <v>39.700186584231211</v>
      </c>
    </row>
    <row r="236" spans="1:3" x14ac:dyDescent="0.25">
      <c r="A236" s="9" t="s">
        <v>187</v>
      </c>
      <c r="B236" s="12">
        <v>17752.76199414664</v>
      </c>
      <c r="C236">
        <f>SAFADModel_final_000019[[#This Row],[Whole Building:Facility Total Electric Demand Power '[W'](Hourly) ]]/1000</f>
        <v>17.752761994146638</v>
      </c>
    </row>
    <row r="237" spans="1:3" x14ac:dyDescent="0.25">
      <c r="A237" s="9" t="s">
        <v>188</v>
      </c>
      <c r="B237" s="12">
        <v>7559.8038374835232</v>
      </c>
      <c r="C237">
        <f>SAFADModel_final_000019[[#This Row],[Whole Building:Facility Total Electric Demand Power '[W'](Hourly) ]]/1000</f>
        <v>7.559803837483523</v>
      </c>
    </row>
    <row r="238" spans="1:3" x14ac:dyDescent="0.25">
      <c r="A238" s="9" t="s">
        <v>189</v>
      </c>
      <c r="B238" s="12">
        <v>7134.4671413913675</v>
      </c>
      <c r="C238">
        <f>SAFADModel_final_000019[[#This Row],[Whole Building:Facility Total Electric Demand Power '[W'](Hourly) ]]/1000</f>
        <v>7.1344671413913678</v>
      </c>
    </row>
    <row r="239" spans="1:3" x14ac:dyDescent="0.25">
      <c r="A239" s="9" t="s">
        <v>190</v>
      </c>
      <c r="B239" s="12">
        <v>6716.8907792672844</v>
      </c>
      <c r="C239">
        <f>SAFADModel_final_000019[[#This Row],[Whole Building:Facility Total Electric Demand Power '[W'](Hourly) ]]/1000</f>
        <v>6.7168907792672847</v>
      </c>
    </row>
    <row r="240" spans="1:3" x14ac:dyDescent="0.25">
      <c r="A240" s="9" t="s">
        <v>191</v>
      </c>
      <c r="B240" s="12">
        <v>6715.809682064435</v>
      </c>
      <c r="C240">
        <f>SAFADModel_final_000019[[#This Row],[Whole Building:Facility Total Electric Demand Power '[W'](Hourly) ]]/1000</f>
        <v>6.7158096820644353</v>
      </c>
    </row>
    <row r="241" spans="1:3" x14ac:dyDescent="0.25">
      <c r="A241" s="9" t="s">
        <v>192</v>
      </c>
      <c r="B241" s="12">
        <v>6711.8113957535907</v>
      </c>
      <c r="C241">
        <f>SAFADModel_final_000019[[#This Row],[Whole Building:Facility Total Electric Demand Power '[W'](Hourly) ]]/1000</f>
        <v>6.7118113957535908</v>
      </c>
    </row>
    <row r="242" spans="1:3" x14ac:dyDescent="0.25">
      <c r="A242" s="9" t="s">
        <v>193</v>
      </c>
      <c r="B242" s="12">
        <v>6705.8852557484061</v>
      </c>
      <c r="C242">
        <f>SAFADModel_final_000019[[#This Row],[Whole Building:Facility Total Electric Demand Power '[W'](Hourly) ]]/1000</f>
        <v>6.7058852557484059</v>
      </c>
    </row>
    <row r="243" spans="1:3" x14ac:dyDescent="0.25">
      <c r="A243" s="9" t="s">
        <v>194</v>
      </c>
      <c r="B243" s="12">
        <v>6704.3284056100119</v>
      </c>
      <c r="C243">
        <f>SAFADModel_final_000019[[#This Row],[Whole Building:Facility Total Electric Demand Power '[W'](Hourly) ]]/1000</f>
        <v>6.7043284056100116</v>
      </c>
    </row>
    <row r="244" spans="1:3" x14ac:dyDescent="0.25">
      <c r="A244" s="9" t="s">
        <v>195</v>
      </c>
      <c r="B244" s="12">
        <v>6690.6793181079493</v>
      </c>
      <c r="C244">
        <f>SAFADModel_final_000019[[#This Row],[Whole Building:Facility Total Electric Demand Power '[W'](Hourly) ]]/1000</f>
        <v>6.6906793181079491</v>
      </c>
    </row>
    <row r="245" spans="1:3" x14ac:dyDescent="0.25">
      <c r="A245" s="9" t="s">
        <v>196</v>
      </c>
      <c r="B245" s="12">
        <v>6659.3927698403122</v>
      </c>
      <c r="C245">
        <f>SAFADModel_final_000019[[#This Row],[Whole Building:Facility Total Electric Demand Power '[W'](Hourly) ]]/1000</f>
        <v>6.6593927698403119</v>
      </c>
    </row>
    <row r="246" spans="1:3" x14ac:dyDescent="0.25">
      <c r="A246" s="9" t="s">
        <v>197</v>
      </c>
      <c r="B246" s="12">
        <v>6623.9245705812218</v>
      </c>
      <c r="C246">
        <f>SAFADModel_final_000019[[#This Row],[Whole Building:Facility Total Electric Demand Power '[W'](Hourly) ]]/1000</f>
        <v>6.623924570581222</v>
      </c>
    </row>
    <row r="247" spans="1:3" x14ac:dyDescent="0.25">
      <c r="A247" s="9" t="s">
        <v>198</v>
      </c>
      <c r="B247" s="12">
        <v>6614.9643920306708</v>
      </c>
      <c r="C247">
        <f>SAFADModel_final_000019[[#This Row],[Whole Building:Facility Total Electric Demand Power '[W'](Hourly) ]]/1000</f>
        <v>6.6149643920306707</v>
      </c>
    </row>
    <row r="248" spans="1:3" x14ac:dyDescent="0.25">
      <c r="A248" s="9" t="s">
        <v>199</v>
      </c>
      <c r="B248" s="12">
        <v>6655.7539348279242</v>
      </c>
      <c r="C248">
        <f>SAFADModel_final_000019[[#This Row],[Whole Building:Facility Total Electric Demand Power '[W'](Hourly) ]]/1000</f>
        <v>6.6557539348279242</v>
      </c>
    </row>
    <row r="249" spans="1:3" x14ac:dyDescent="0.25">
      <c r="A249" s="9" t="s">
        <v>200</v>
      </c>
      <c r="B249" s="12">
        <v>17717.83028919997</v>
      </c>
      <c r="C249">
        <f>SAFADModel_final_000019[[#This Row],[Whole Building:Facility Total Electric Demand Power '[W'](Hourly) ]]/1000</f>
        <v>17.71783028919997</v>
      </c>
    </row>
    <row r="250" spans="1:3" x14ac:dyDescent="0.25">
      <c r="A250" s="9" t="s">
        <v>201</v>
      </c>
      <c r="B250" s="12">
        <v>92524.716563968526</v>
      </c>
      <c r="C250">
        <f>SAFADModel_final_000019[[#This Row],[Whole Building:Facility Total Electric Demand Power '[W'](Hourly) ]]/1000</f>
        <v>92.524716563968525</v>
      </c>
    </row>
    <row r="251" spans="1:3" x14ac:dyDescent="0.25">
      <c r="A251" s="9" t="s">
        <v>202</v>
      </c>
      <c r="B251" s="12">
        <v>124208.54004969027</v>
      </c>
      <c r="C251">
        <f>SAFADModel_final_000019[[#This Row],[Whole Building:Facility Total Electric Demand Power '[W'](Hourly) ]]/1000</f>
        <v>124.20854004969027</v>
      </c>
    </row>
    <row r="252" spans="1:3" x14ac:dyDescent="0.25">
      <c r="A252" s="9" t="s">
        <v>203</v>
      </c>
      <c r="B252" s="12">
        <v>133917.47154146526</v>
      </c>
      <c r="C252">
        <f>SAFADModel_final_000019[[#This Row],[Whole Building:Facility Total Electric Demand Power '[W'](Hourly) ]]/1000</f>
        <v>133.91747154146526</v>
      </c>
    </row>
    <row r="253" spans="1:3" x14ac:dyDescent="0.25">
      <c r="A253" s="9" t="s">
        <v>204</v>
      </c>
      <c r="B253" s="12">
        <v>132892.89134622944</v>
      </c>
      <c r="C253">
        <f>SAFADModel_final_000019[[#This Row],[Whole Building:Facility Total Electric Demand Power '[W'](Hourly) ]]/1000</f>
        <v>132.89289134622945</v>
      </c>
    </row>
    <row r="254" spans="1:3" x14ac:dyDescent="0.25">
      <c r="A254" s="9" t="s">
        <v>205</v>
      </c>
      <c r="B254" s="12">
        <v>131890.22031201937</v>
      </c>
      <c r="C254">
        <f>SAFADModel_final_000019[[#This Row],[Whole Building:Facility Total Electric Demand Power '[W'](Hourly) ]]/1000</f>
        <v>131.89022031201938</v>
      </c>
    </row>
    <row r="255" spans="1:3" x14ac:dyDescent="0.25">
      <c r="A255" s="9" t="s">
        <v>206</v>
      </c>
      <c r="B255" s="12">
        <v>142653.53065820452</v>
      </c>
      <c r="C255">
        <f>SAFADModel_final_000019[[#This Row],[Whole Building:Facility Total Electric Demand Power '[W'](Hourly) ]]/1000</f>
        <v>142.65353065820452</v>
      </c>
    </row>
    <row r="256" spans="1:3" x14ac:dyDescent="0.25">
      <c r="A256" s="9" t="s">
        <v>207</v>
      </c>
      <c r="B256" s="12">
        <v>149388.27114348588</v>
      </c>
      <c r="C256">
        <f>SAFADModel_final_000019[[#This Row],[Whole Building:Facility Total Electric Demand Power '[W'](Hourly) ]]/1000</f>
        <v>149.38827114348587</v>
      </c>
    </row>
    <row r="257" spans="1:3" x14ac:dyDescent="0.25">
      <c r="A257" s="9" t="s">
        <v>208</v>
      </c>
      <c r="B257" s="12">
        <v>153558.15123412068</v>
      </c>
      <c r="C257">
        <f>SAFADModel_final_000019[[#This Row],[Whole Building:Facility Total Electric Demand Power '[W'](Hourly) ]]/1000</f>
        <v>153.55815123412069</v>
      </c>
    </row>
    <row r="258" spans="1:3" x14ac:dyDescent="0.25">
      <c r="A258" s="9" t="s">
        <v>209</v>
      </c>
      <c r="B258" s="12">
        <v>141991.54555050374</v>
      </c>
      <c r="C258">
        <f>SAFADModel_final_000019[[#This Row],[Whole Building:Facility Total Electric Demand Power '[W'](Hourly) ]]/1000</f>
        <v>141.99154555050373</v>
      </c>
    </row>
    <row r="259" spans="1:3" x14ac:dyDescent="0.25">
      <c r="A259" s="9" t="s">
        <v>210</v>
      </c>
      <c r="B259" s="12">
        <v>70646.880333179259</v>
      </c>
      <c r="C259">
        <f>SAFADModel_final_000019[[#This Row],[Whole Building:Facility Total Electric Demand Power '[W'](Hourly) ]]/1000</f>
        <v>70.646880333179254</v>
      </c>
    </row>
    <row r="260" spans="1:3" x14ac:dyDescent="0.25">
      <c r="A260" s="9" t="s">
        <v>211</v>
      </c>
      <c r="B260" s="12">
        <v>52585.902295664477</v>
      </c>
      <c r="C260">
        <f>SAFADModel_final_000019[[#This Row],[Whole Building:Facility Total Electric Demand Power '[W'](Hourly) ]]/1000</f>
        <v>52.585902295664475</v>
      </c>
    </row>
    <row r="261" spans="1:3" x14ac:dyDescent="0.25">
      <c r="A261" s="9" t="s">
        <v>212</v>
      </c>
      <c r="B261" s="12">
        <v>39017.854410026288</v>
      </c>
      <c r="C261">
        <f>SAFADModel_final_000019[[#This Row],[Whole Building:Facility Total Electric Demand Power '[W'](Hourly) ]]/1000</f>
        <v>39.017854410026288</v>
      </c>
    </row>
    <row r="262" spans="1:3" x14ac:dyDescent="0.25">
      <c r="A262" s="9" t="s">
        <v>213</v>
      </c>
      <c r="B262" s="12">
        <v>6760.5337801077576</v>
      </c>
      <c r="C262">
        <f>SAFADModel_final_000019[[#This Row],[Whole Building:Facility Total Electric Demand Power '[W'](Hourly) ]]/1000</f>
        <v>6.7605337801077576</v>
      </c>
    </row>
    <row r="263" spans="1:3" x14ac:dyDescent="0.25">
      <c r="A263" s="9" t="s">
        <v>214</v>
      </c>
      <c r="B263" s="12">
        <v>6738.5629548925563</v>
      </c>
      <c r="C263">
        <f>SAFADModel_final_000019[[#This Row],[Whole Building:Facility Total Electric Demand Power '[W'](Hourly) ]]/1000</f>
        <v>6.7385629548925561</v>
      </c>
    </row>
    <row r="264" spans="1:3" x14ac:dyDescent="0.25">
      <c r="A264" s="9" t="s">
        <v>215</v>
      </c>
      <c r="B264" s="12">
        <v>6710.3574398948149</v>
      </c>
      <c r="C264">
        <f>SAFADModel_final_000019[[#This Row],[Whole Building:Facility Total Electric Demand Power '[W'](Hourly) ]]/1000</f>
        <v>6.7103574398948149</v>
      </c>
    </row>
    <row r="265" spans="1:3" x14ac:dyDescent="0.25">
      <c r="A265" s="9" t="s">
        <v>216</v>
      </c>
      <c r="B265" s="12">
        <v>6679.5682147091502</v>
      </c>
      <c r="C265">
        <f>SAFADModel_final_000019[[#This Row],[Whole Building:Facility Total Electric Demand Power '[W'](Hourly) ]]/1000</f>
        <v>6.6795682147091506</v>
      </c>
    </row>
    <row r="266" spans="1:3" x14ac:dyDescent="0.25">
      <c r="A266" s="9" t="s">
        <v>217</v>
      </c>
      <c r="B266" s="12">
        <v>6650.76893806921</v>
      </c>
      <c r="C266">
        <f>SAFADModel_final_000019[[#This Row],[Whole Building:Facility Total Electric Demand Power '[W'](Hourly) ]]/1000</f>
        <v>6.6507689380692101</v>
      </c>
    </row>
    <row r="267" spans="1:3" x14ac:dyDescent="0.25">
      <c r="A267" s="9" t="s">
        <v>218</v>
      </c>
      <c r="B267" s="12">
        <v>6616.7034204848287</v>
      </c>
      <c r="C267">
        <f>SAFADModel_final_000019[[#This Row],[Whole Building:Facility Total Electric Demand Power '[W'](Hourly) ]]/1000</f>
        <v>6.6167034204848285</v>
      </c>
    </row>
    <row r="268" spans="1:3" x14ac:dyDescent="0.25">
      <c r="A268" s="9" t="s">
        <v>219</v>
      </c>
      <c r="B268" s="12">
        <v>6589.6494199839135</v>
      </c>
      <c r="C268">
        <f>SAFADModel_final_000019[[#This Row],[Whole Building:Facility Total Electric Demand Power '[W'](Hourly) ]]/1000</f>
        <v>6.5896494199839131</v>
      </c>
    </row>
    <row r="269" spans="1:3" x14ac:dyDescent="0.25">
      <c r="A269" s="9" t="s">
        <v>220</v>
      </c>
      <c r="B269" s="12">
        <v>6580.8293883836623</v>
      </c>
      <c r="C269">
        <f>SAFADModel_final_000019[[#This Row],[Whole Building:Facility Total Electric Demand Power '[W'](Hourly) ]]/1000</f>
        <v>6.5808293883836626</v>
      </c>
    </row>
    <row r="270" spans="1:3" x14ac:dyDescent="0.25">
      <c r="A270" s="9" t="s">
        <v>221</v>
      </c>
      <c r="B270" s="12">
        <v>6575.7886403398807</v>
      </c>
      <c r="C270">
        <f>SAFADModel_final_000019[[#This Row],[Whole Building:Facility Total Electric Demand Power '[W'](Hourly) ]]/1000</f>
        <v>6.5757886403398809</v>
      </c>
    </row>
    <row r="271" spans="1:3" x14ac:dyDescent="0.25">
      <c r="A271" s="9" t="s">
        <v>222</v>
      </c>
      <c r="B271" s="12">
        <v>6603.0995643803581</v>
      </c>
      <c r="C271">
        <f>SAFADModel_final_000019[[#This Row],[Whole Building:Facility Total Electric Demand Power '[W'](Hourly) ]]/1000</f>
        <v>6.6030995643803578</v>
      </c>
    </row>
    <row r="272" spans="1:3" x14ac:dyDescent="0.25">
      <c r="A272" s="9" t="s">
        <v>223</v>
      </c>
      <c r="B272" s="12">
        <v>6690.8668493664436</v>
      </c>
      <c r="C272">
        <f>SAFADModel_final_000019[[#This Row],[Whole Building:Facility Total Electric Demand Power '[W'](Hourly) ]]/1000</f>
        <v>6.6908668493664436</v>
      </c>
    </row>
    <row r="273" spans="1:3" x14ac:dyDescent="0.25">
      <c r="A273" s="9" t="s">
        <v>224</v>
      </c>
      <c r="B273" s="12">
        <v>22418.959699308998</v>
      </c>
      <c r="C273">
        <f>SAFADModel_final_000019[[#This Row],[Whole Building:Facility Total Electric Demand Power '[W'](Hourly) ]]/1000</f>
        <v>22.418959699308999</v>
      </c>
    </row>
    <row r="274" spans="1:3" x14ac:dyDescent="0.25">
      <c r="A274" s="9" t="s">
        <v>225</v>
      </c>
      <c r="B274" s="12">
        <v>87193.130333221125</v>
      </c>
      <c r="C274">
        <f>SAFADModel_final_000019[[#This Row],[Whole Building:Facility Total Electric Demand Power '[W'](Hourly) ]]/1000</f>
        <v>87.19313033322112</v>
      </c>
    </row>
    <row r="275" spans="1:3" x14ac:dyDescent="0.25">
      <c r="A275" s="9" t="s">
        <v>226</v>
      </c>
      <c r="B275" s="12">
        <v>125603.09515466187</v>
      </c>
      <c r="C275">
        <f>SAFADModel_final_000019[[#This Row],[Whole Building:Facility Total Electric Demand Power '[W'](Hourly) ]]/1000</f>
        <v>125.60309515466187</v>
      </c>
    </row>
    <row r="276" spans="1:3" x14ac:dyDescent="0.25">
      <c r="A276" s="9" t="s">
        <v>227</v>
      </c>
      <c r="B276" s="12">
        <v>128627.68125091342</v>
      </c>
      <c r="C276">
        <f>SAFADModel_final_000019[[#This Row],[Whole Building:Facility Total Electric Demand Power '[W'](Hourly) ]]/1000</f>
        <v>128.62768125091341</v>
      </c>
    </row>
    <row r="277" spans="1:3" x14ac:dyDescent="0.25">
      <c r="A277" s="9" t="s">
        <v>228</v>
      </c>
      <c r="B277" s="12">
        <v>130739.04114221064</v>
      </c>
      <c r="C277">
        <f>SAFADModel_final_000019[[#This Row],[Whole Building:Facility Total Electric Demand Power '[W'](Hourly) ]]/1000</f>
        <v>130.73904114221065</v>
      </c>
    </row>
    <row r="278" spans="1:3" x14ac:dyDescent="0.25">
      <c r="A278" s="9" t="s">
        <v>229</v>
      </c>
      <c r="B278" s="12">
        <v>134969.83790973204</v>
      </c>
      <c r="C278">
        <f>SAFADModel_final_000019[[#This Row],[Whole Building:Facility Total Electric Demand Power '[W'](Hourly) ]]/1000</f>
        <v>134.96983790973204</v>
      </c>
    </row>
    <row r="279" spans="1:3" x14ac:dyDescent="0.25">
      <c r="A279" s="9" t="s">
        <v>230</v>
      </c>
      <c r="B279" s="12">
        <v>139489.34861804594</v>
      </c>
      <c r="C279">
        <f>SAFADModel_final_000019[[#This Row],[Whole Building:Facility Total Electric Demand Power '[W'](Hourly) ]]/1000</f>
        <v>139.48934861804594</v>
      </c>
    </row>
    <row r="280" spans="1:3" x14ac:dyDescent="0.25">
      <c r="A280" s="9" t="s">
        <v>231</v>
      </c>
      <c r="B280" s="12">
        <v>136249.32990728875</v>
      </c>
      <c r="C280">
        <f>SAFADModel_final_000019[[#This Row],[Whole Building:Facility Total Electric Demand Power '[W'](Hourly) ]]/1000</f>
        <v>136.24932990728874</v>
      </c>
    </row>
    <row r="281" spans="1:3" x14ac:dyDescent="0.25">
      <c r="A281" s="9" t="s">
        <v>232</v>
      </c>
      <c r="B281" s="12">
        <v>124668.01958468655</v>
      </c>
      <c r="C281">
        <f>SAFADModel_final_000019[[#This Row],[Whole Building:Facility Total Electric Demand Power '[W'](Hourly) ]]/1000</f>
        <v>124.66801958468655</v>
      </c>
    </row>
    <row r="282" spans="1:3" x14ac:dyDescent="0.25">
      <c r="A282" s="9" t="s">
        <v>233</v>
      </c>
      <c r="B282" s="12">
        <v>110366.80187150162</v>
      </c>
      <c r="C282">
        <f>SAFADModel_final_000019[[#This Row],[Whole Building:Facility Total Electric Demand Power '[W'](Hourly) ]]/1000</f>
        <v>110.36680187150162</v>
      </c>
    </row>
    <row r="283" spans="1:3" x14ac:dyDescent="0.25">
      <c r="A283" s="9" t="s">
        <v>234</v>
      </c>
      <c r="B283" s="12">
        <v>44621.13878485129</v>
      </c>
      <c r="C283">
        <f>SAFADModel_final_000019[[#This Row],[Whole Building:Facility Total Electric Demand Power '[W'](Hourly) ]]/1000</f>
        <v>44.62113878485129</v>
      </c>
    </row>
    <row r="284" spans="1:3" x14ac:dyDescent="0.25">
      <c r="A284" s="9" t="s">
        <v>235</v>
      </c>
      <c r="B284" s="12">
        <v>24668.763223856935</v>
      </c>
      <c r="C284">
        <f>SAFADModel_final_000019[[#This Row],[Whole Building:Facility Total Electric Demand Power '[W'](Hourly) ]]/1000</f>
        <v>24.668763223856935</v>
      </c>
    </row>
    <row r="285" spans="1:3" x14ac:dyDescent="0.25">
      <c r="A285" s="9" t="s">
        <v>236</v>
      </c>
      <c r="B285" s="12">
        <v>16076.191023146874</v>
      </c>
      <c r="C285">
        <f>SAFADModel_final_000019[[#This Row],[Whole Building:Facility Total Electric Demand Power '[W'](Hourly) ]]/1000</f>
        <v>16.076191023146873</v>
      </c>
    </row>
    <row r="286" spans="1:3" x14ac:dyDescent="0.25">
      <c r="A286" s="9" t="s">
        <v>237</v>
      </c>
      <c r="B286" s="12">
        <v>11393.212783384091</v>
      </c>
      <c r="C286">
        <f>SAFADModel_final_000019[[#This Row],[Whole Building:Facility Total Electric Demand Power '[W'](Hourly) ]]/1000</f>
        <v>11.393212783384092</v>
      </c>
    </row>
    <row r="287" spans="1:3" x14ac:dyDescent="0.25">
      <c r="A287" s="9" t="s">
        <v>238</v>
      </c>
      <c r="B287" s="12">
        <v>6737.5592057907843</v>
      </c>
      <c r="C287">
        <f>SAFADModel_final_000019[[#This Row],[Whole Building:Facility Total Electric Demand Power '[W'](Hourly) ]]/1000</f>
        <v>6.7375592057907845</v>
      </c>
    </row>
    <row r="288" spans="1:3" x14ac:dyDescent="0.25">
      <c r="A288" s="9" t="s">
        <v>239</v>
      </c>
      <c r="B288" s="12">
        <v>6736.3783257538098</v>
      </c>
      <c r="C288">
        <f>SAFADModel_final_000019[[#This Row],[Whole Building:Facility Total Electric Demand Power '[W'](Hourly) ]]/1000</f>
        <v>6.7363783257538099</v>
      </c>
    </row>
    <row r="289" spans="1:3" x14ac:dyDescent="0.25">
      <c r="A289" s="9" t="s">
        <v>240</v>
      </c>
      <c r="B289" s="12">
        <v>6718.3852903414845</v>
      </c>
      <c r="C289">
        <f>SAFADModel_final_000019[[#This Row],[Whole Building:Facility Total Electric Demand Power '[W'](Hourly) ]]/1000</f>
        <v>6.7183852903414847</v>
      </c>
    </row>
    <row r="290" spans="1:3" x14ac:dyDescent="0.25">
      <c r="A290" s="9" t="s">
        <v>581</v>
      </c>
      <c r="B290" s="12">
        <v>6665.7505181267379</v>
      </c>
      <c r="C290">
        <f>SAFADModel_final_000019[[#This Row],[Whole Building:Facility Total Electric Demand Power '[W'](Hourly) ]]/1000</f>
        <v>6.665750518126738</v>
      </c>
    </row>
    <row r="291" spans="1:3" x14ac:dyDescent="0.25">
      <c r="A291" s="9" t="s">
        <v>582</v>
      </c>
      <c r="B291" s="12">
        <v>6603.6881915847816</v>
      </c>
      <c r="C291">
        <f>SAFADModel_final_000019[[#This Row],[Whole Building:Facility Total Electric Demand Power '[W'](Hourly) ]]/1000</f>
        <v>6.6036881915847818</v>
      </c>
    </row>
    <row r="292" spans="1:3" x14ac:dyDescent="0.25">
      <c r="A292" s="9" t="s">
        <v>583</v>
      </c>
      <c r="B292" s="12">
        <v>6562.3320245664117</v>
      </c>
      <c r="C292">
        <f>SAFADModel_final_000019[[#This Row],[Whole Building:Facility Total Electric Demand Power '[W'](Hourly) ]]/1000</f>
        <v>6.5623320245664116</v>
      </c>
    </row>
    <row r="293" spans="1:3" x14ac:dyDescent="0.25">
      <c r="A293" s="9" t="s">
        <v>584</v>
      </c>
      <c r="B293" s="12">
        <v>6543.4652216440036</v>
      </c>
      <c r="C293">
        <f>SAFADModel_final_000019[[#This Row],[Whole Building:Facility Total Electric Demand Power '[W'](Hourly) ]]/1000</f>
        <v>6.5434652216440039</v>
      </c>
    </row>
    <row r="294" spans="1:3" x14ac:dyDescent="0.25">
      <c r="A294" s="9" t="s">
        <v>585</v>
      </c>
      <c r="B294" s="12">
        <v>6532.7040377958701</v>
      </c>
      <c r="C294">
        <f>SAFADModel_final_000019[[#This Row],[Whole Building:Facility Total Electric Demand Power '[W'](Hourly) ]]/1000</f>
        <v>6.5327040377958703</v>
      </c>
    </row>
    <row r="295" spans="1:3" x14ac:dyDescent="0.25">
      <c r="A295" s="9" t="s">
        <v>586</v>
      </c>
      <c r="B295" s="12">
        <v>6551.8939224167771</v>
      </c>
      <c r="C295">
        <f>SAFADModel_final_000019[[#This Row],[Whole Building:Facility Total Electric Demand Power '[W'](Hourly) ]]/1000</f>
        <v>6.5518939224167774</v>
      </c>
    </row>
    <row r="296" spans="1:3" x14ac:dyDescent="0.25">
      <c r="A296" s="9" t="s">
        <v>587</v>
      </c>
      <c r="B296" s="12">
        <v>6622.0232986357814</v>
      </c>
      <c r="C296">
        <f>SAFADModel_final_000019[[#This Row],[Whole Building:Facility Total Electric Demand Power '[W'](Hourly) ]]/1000</f>
        <v>6.6220232986357814</v>
      </c>
    </row>
    <row r="297" spans="1:3" x14ac:dyDescent="0.25">
      <c r="A297" s="9" t="s">
        <v>588</v>
      </c>
      <c r="B297" s="12">
        <v>6707.1395235928285</v>
      </c>
      <c r="C297">
        <f>SAFADModel_final_000019[[#This Row],[Whole Building:Facility Total Electric Demand Power '[W'](Hourly) ]]/1000</f>
        <v>6.7071395235928284</v>
      </c>
    </row>
    <row r="298" spans="1:3" x14ac:dyDescent="0.25">
      <c r="A298" s="9" t="s">
        <v>589</v>
      </c>
      <c r="B298" s="12">
        <v>46611.113901249075</v>
      </c>
      <c r="C298">
        <f>SAFADModel_final_000019[[#This Row],[Whole Building:Facility Total Electric Demand Power '[W'](Hourly) ]]/1000</f>
        <v>46.611113901249077</v>
      </c>
    </row>
    <row r="299" spans="1:3" x14ac:dyDescent="0.25">
      <c r="A299" s="9" t="s">
        <v>590</v>
      </c>
      <c r="B299" s="12">
        <v>66820.000021141561</v>
      </c>
      <c r="C299">
        <f>SAFADModel_final_000019[[#This Row],[Whole Building:Facility Total Electric Demand Power '[W'](Hourly) ]]/1000</f>
        <v>66.820000021141567</v>
      </c>
    </row>
    <row r="300" spans="1:3" x14ac:dyDescent="0.25">
      <c r="A300" s="9" t="s">
        <v>591</v>
      </c>
      <c r="B300" s="12">
        <v>75997.680715076771</v>
      </c>
      <c r="C300">
        <f>SAFADModel_final_000019[[#This Row],[Whole Building:Facility Total Electric Demand Power '[W'](Hourly) ]]/1000</f>
        <v>75.997680715076768</v>
      </c>
    </row>
    <row r="301" spans="1:3" x14ac:dyDescent="0.25">
      <c r="A301" s="9" t="s">
        <v>592</v>
      </c>
      <c r="B301" s="12">
        <v>68786.961166309353</v>
      </c>
      <c r="C301">
        <f>SAFADModel_final_000019[[#This Row],[Whole Building:Facility Total Electric Demand Power '[W'](Hourly) ]]/1000</f>
        <v>68.786961166309354</v>
      </c>
    </row>
    <row r="302" spans="1:3" x14ac:dyDescent="0.25">
      <c r="A302" s="9" t="s">
        <v>593</v>
      </c>
      <c r="B302" s="12">
        <v>53702.375678523975</v>
      </c>
      <c r="C302">
        <f>SAFADModel_final_000019[[#This Row],[Whole Building:Facility Total Electric Demand Power '[W'](Hourly) ]]/1000</f>
        <v>53.702375678523978</v>
      </c>
    </row>
    <row r="303" spans="1:3" x14ac:dyDescent="0.25">
      <c r="A303" s="9" t="s">
        <v>594</v>
      </c>
      <c r="B303" s="12">
        <v>49535.315958651561</v>
      </c>
      <c r="C303">
        <f>SAFADModel_final_000019[[#This Row],[Whole Building:Facility Total Electric Demand Power '[W'](Hourly) ]]/1000</f>
        <v>49.535315958651559</v>
      </c>
    </row>
    <row r="304" spans="1:3" x14ac:dyDescent="0.25">
      <c r="A304" s="9" t="s">
        <v>595</v>
      </c>
      <c r="B304" s="12">
        <v>49717.655873977863</v>
      </c>
      <c r="C304">
        <f>SAFADModel_final_000019[[#This Row],[Whole Building:Facility Total Electric Demand Power '[W'](Hourly) ]]/1000</f>
        <v>49.717655873977861</v>
      </c>
    </row>
    <row r="305" spans="1:3" x14ac:dyDescent="0.25">
      <c r="A305" s="9" t="s">
        <v>596</v>
      </c>
      <c r="B305" s="12">
        <v>44469.510421386287</v>
      </c>
      <c r="C305">
        <f>SAFADModel_final_000019[[#This Row],[Whole Building:Facility Total Electric Demand Power '[W'](Hourly) ]]/1000</f>
        <v>44.469510421386289</v>
      </c>
    </row>
    <row r="306" spans="1:3" x14ac:dyDescent="0.25">
      <c r="A306" s="9" t="s">
        <v>597</v>
      </c>
      <c r="B306" s="12">
        <v>37197.396224243974</v>
      </c>
      <c r="C306">
        <f>SAFADModel_final_000019[[#This Row],[Whole Building:Facility Total Electric Demand Power '[W'](Hourly) ]]/1000</f>
        <v>37.197396224243974</v>
      </c>
    </row>
    <row r="307" spans="1:3" x14ac:dyDescent="0.25">
      <c r="A307" s="9" t="s">
        <v>598</v>
      </c>
      <c r="B307" s="12">
        <v>30606.282753875708</v>
      </c>
      <c r="C307">
        <f>SAFADModel_final_000019[[#This Row],[Whole Building:Facility Total Electric Demand Power '[W'](Hourly) ]]/1000</f>
        <v>30.606282753875707</v>
      </c>
    </row>
    <row r="308" spans="1:3" x14ac:dyDescent="0.25">
      <c r="A308" s="9" t="s">
        <v>599</v>
      </c>
      <c r="B308" s="12">
        <v>23497.947301569675</v>
      </c>
      <c r="C308">
        <f>SAFADModel_final_000019[[#This Row],[Whole Building:Facility Total Electric Demand Power '[W'](Hourly) ]]/1000</f>
        <v>23.497947301569674</v>
      </c>
    </row>
    <row r="309" spans="1:3" x14ac:dyDescent="0.25">
      <c r="A309" s="9" t="s">
        <v>600</v>
      </c>
      <c r="B309" s="12">
        <v>14146.245453097648</v>
      </c>
      <c r="C309">
        <f>SAFADModel_final_000019[[#This Row],[Whole Building:Facility Total Electric Demand Power '[W'](Hourly) ]]/1000</f>
        <v>14.146245453097649</v>
      </c>
    </row>
    <row r="310" spans="1:3" x14ac:dyDescent="0.25">
      <c r="A310" s="9" t="s">
        <v>601</v>
      </c>
      <c r="B310" s="12">
        <v>12791.192610749391</v>
      </c>
      <c r="C310">
        <f>SAFADModel_final_000019[[#This Row],[Whole Building:Facility Total Electric Demand Power '[W'](Hourly) ]]/1000</f>
        <v>12.791192610749391</v>
      </c>
    </row>
    <row r="311" spans="1:3" x14ac:dyDescent="0.25">
      <c r="A311" s="9" t="s">
        <v>602</v>
      </c>
      <c r="B311" s="12">
        <v>6747.3324861971259</v>
      </c>
      <c r="C311">
        <f>SAFADModel_final_000019[[#This Row],[Whole Building:Facility Total Electric Demand Power '[W'](Hourly) ]]/1000</f>
        <v>6.7473324861971262</v>
      </c>
    </row>
    <row r="312" spans="1:3" x14ac:dyDescent="0.25">
      <c r="A312" s="9" t="s">
        <v>603</v>
      </c>
      <c r="B312" s="12">
        <v>6731.4700359415265</v>
      </c>
      <c r="C312">
        <f>SAFADModel_final_000019[[#This Row],[Whole Building:Facility Total Electric Demand Power '[W'](Hourly) ]]/1000</f>
        <v>6.731470035941526</v>
      </c>
    </row>
    <row r="313" spans="1:3" x14ac:dyDescent="0.25">
      <c r="A313" s="9" t="s">
        <v>604</v>
      </c>
      <c r="B313" s="12">
        <v>6726.5816196910782</v>
      </c>
      <c r="C313">
        <f>SAFADModel_final_000019[[#This Row],[Whole Building:Facility Total Electric Demand Power '[W'](Hourly) ]]/1000</f>
        <v>6.7265816196910784</v>
      </c>
    </row>
    <row r="314" spans="1:3" x14ac:dyDescent="0.25">
      <c r="A314" s="9" t="s">
        <v>605</v>
      </c>
      <c r="B314" s="12">
        <v>6717.8111646053612</v>
      </c>
      <c r="C314">
        <f>SAFADModel_final_000019[[#This Row],[Whole Building:Facility Total Electric Demand Power '[W'](Hourly) ]]/1000</f>
        <v>6.7178111646053615</v>
      </c>
    </row>
    <row r="315" spans="1:3" x14ac:dyDescent="0.25">
      <c r="A315" s="9" t="s">
        <v>606</v>
      </c>
      <c r="B315" s="12">
        <v>6710.3525431868502</v>
      </c>
      <c r="C315">
        <f>SAFADModel_final_000019[[#This Row],[Whole Building:Facility Total Electric Demand Power '[W'](Hourly) ]]/1000</f>
        <v>6.7103525431868505</v>
      </c>
    </row>
    <row r="316" spans="1:3" x14ac:dyDescent="0.25">
      <c r="A316" s="9" t="s">
        <v>607</v>
      </c>
      <c r="B316" s="12">
        <v>6699.6691733678917</v>
      </c>
      <c r="C316">
        <f>SAFADModel_final_000019[[#This Row],[Whole Building:Facility Total Electric Demand Power '[W'](Hourly) ]]/1000</f>
        <v>6.6996691733678917</v>
      </c>
    </row>
    <row r="317" spans="1:3" x14ac:dyDescent="0.25">
      <c r="A317" s="9" t="s">
        <v>608</v>
      </c>
      <c r="B317" s="12">
        <v>6677.9105763852167</v>
      </c>
      <c r="C317">
        <f>SAFADModel_final_000019[[#This Row],[Whole Building:Facility Total Electric Demand Power '[W'](Hourly) ]]/1000</f>
        <v>6.6779105763852167</v>
      </c>
    </row>
    <row r="318" spans="1:3" x14ac:dyDescent="0.25">
      <c r="A318" s="9" t="s">
        <v>609</v>
      </c>
      <c r="B318" s="12">
        <v>6649.1090869606805</v>
      </c>
      <c r="C318">
        <f>SAFADModel_final_000019[[#This Row],[Whole Building:Facility Total Electric Demand Power '[W'](Hourly) ]]/1000</f>
        <v>6.6491090869606806</v>
      </c>
    </row>
    <row r="319" spans="1:3" x14ac:dyDescent="0.25">
      <c r="A319" s="9" t="s">
        <v>610</v>
      </c>
      <c r="B319" s="12">
        <v>6648.0920327086724</v>
      </c>
      <c r="C319">
        <f>SAFADModel_final_000019[[#This Row],[Whole Building:Facility Total Electric Demand Power '[W'](Hourly) ]]/1000</f>
        <v>6.6480920327086723</v>
      </c>
    </row>
    <row r="320" spans="1:3" x14ac:dyDescent="0.25">
      <c r="A320" s="9" t="s">
        <v>611</v>
      </c>
      <c r="B320" s="12">
        <v>6675.4924877151525</v>
      </c>
      <c r="C320">
        <f>SAFADModel_final_000019[[#This Row],[Whole Building:Facility Total Electric Demand Power '[W'](Hourly) ]]/1000</f>
        <v>6.6754924877151529</v>
      </c>
    </row>
    <row r="321" spans="1:3" x14ac:dyDescent="0.25">
      <c r="A321" s="9" t="s">
        <v>612</v>
      </c>
      <c r="B321" s="12">
        <v>6716.846912848293</v>
      </c>
      <c r="C321">
        <f>SAFADModel_final_000019[[#This Row],[Whole Building:Facility Total Electric Demand Power '[W'](Hourly) ]]/1000</f>
        <v>6.7168469128482933</v>
      </c>
    </row>
    <row r="322" spans="1:3" x14ac:dyDescent="0.25">
      <c r="A322" s="9" t="s">
        <v>613</v>
      </c>
      <c r="B322" s="12">
        <v>6756.4335084332515</v>
      </c>
      <c r="C322">
        <f>SAFADModel_final_000019[[#This Row],[Whole Building:Facility Total Electric Demand Power '[W'](Hourly) ]]/1000</f>
        <v>6.7564335084332514</v>
      </c>
    </row>
    <row r="323" spans="1:3" x14ac:dyDescent="0.25">
      <c r="A323" s="9" t="s">
        <v>614</v>
      </c>
      <c r="B323" s="12">
        <v>6794.7333584209673</v>
      </c>
      <c r="C323">
        <f>SAFADModel_final_000019[[#This Row],[Whole Building:Facility Total Electric Demand Power '[W'](Hourly) ]]/1000</f>
        <v>6.7947333584209675</v>
      </c>
    </row>
    <row r="324" spans="1:3" x14ac:dyDescent="0.25">
      <c r="A324" s="9" t="s">
        <v>615</v>
      </c>
      <c r="B324" s="12">
        <v>6828.4164962681898</v>
      </c>
      <c r="C324">
        <f>SAFADModel_final_000019[[#This Row],[Whole Building:Facility Total Electric Demand Power '[W'](Hourly) ]]/1000</f>
        <v>6.8284164962681899</v>
      </c>
    </row>
    <row r="325" spans="1:3" x14ac:dyDescent="0.25">
      <c r="A325" s="9" t="s">
        <v>616</v>
      </c>
      <c r="B325" s="12">
        <v>6861.3473405052073</v>
      </c>
      <c r="C325">
        <f>SAFADModel_final_000019[[#This Row],[Whole Building:Facility Total Electric Demand Power '[W'](Hourly) ]]/1000</f>
        <v>6.8613473405052074</v>
      </c>
    </row>
    <row r="326" spans="1:3" x14ac:dyDescent="0.25">
      <c r="A326" s="9" t="s">
        <v>617</v>
      </c>
      <c r="B326" s="12">
        <v>6886.7519305755741</v>
      </c>
      <c r="C326">
        <f>SAFADModel_final_000019[[#This Row],[Whole Building:Facility Total Electric Demand Power '[W'](Hourly) ]]/1000</f>
        <v>6.8867519305755742</v>
      </c>
    </row>
    <row r="327" spans="1:3" x14ac:dyDescent="0.25">
      <c r="A327" s="9" t="s">
        <v>618</v>
      </c>
      <c r="B327" s="12">
        <v>6897.8900446689158</v>
      </c>
      <c r="C327">
        <f>SAFADModel_final_000019[[#This Row],[Whole Building:Facility Total Electric Demand Power '[W'](Hourly) ]]/1000</f>
        <v>6.897890044668916</v>
      </c>
    </row>
    <row r="328" spans="1:3" x14ac:dyDescent="0.25">
      <c r="A328" s="9" t="s">
        <v>619</v>
      </c>
      <c r="B328" s="12">
        <v>6888.4195059511758</v>
      </c>
      <c r="C328">
        <f>SAFADModel_final_000019[[#This Row],[Whole Building:Facility Total Electric Demand Power '[W'](Hourly) ]]/1000</f>
        <v>6.8884195059511759</v>
      </c>
    </row>
    <row r="329" spans="1:3" x14ac:dyDescent="0.25">
      <c r="A329" s="9" t="s">
        <v>620</v>
      </c>
      <c r="B329" s="12">
        <v>6864.0580490703187</v>
      </c>
      <c r="C329">
        <f>SAFADModel_final_000019[[#This Row],[Whole Building:Facility Total Electric Demand Power '[W'](Hourly) ]]/1000</f>
        <v>6.8640580490703185</v>
      </c>
    </row>
    <row r="330" spans="1:3" x14ac:dyDescent="0.25">
      <c r="A330" s="9" t="s">
        <v>621</v>
      </c>
      <c r="B330" s="12">
        <v>6834.5344481071197</v>
      </c>
      <c r="C330">
        <f>SAFADModel_final_000019[[#This Row],[Whole Building:Facility Total Electric Demand Power '[W'](Hourly) ]]/1000</f>
        <v>6.83453444810712</v>
      </c>
    </row>
    <row r="331" spans="1:3" x14ac:dyDescent="0.25">
      <c r="A331" s="9" t="s">
        <v>622</v>
      </c>
      <c r="B331" s="12">
        <v>6794.4486573899076</v>
      </c>
      <c r="C331">
        <f>SAFADModel_final_000019[[#This Row],[Whole Building:Facility Total Electric Demand Power '[W'](Hourly) ]]/1000</f>
        <v>6.7944486573899079</v>
      </c>
    </row>
    <row r="332" spans="1:3" x14ac:dyDescent="0.25">
      <c r="A332" s="9" t="s">
        <v>623</v>
      </c>
      <c r="B332" s="12">
        <v>6764.1098471248979</v>
      </c>
      <c r="C332">
        <f>SAFADModel_final_000019[[#This Row],[Whole Building:Facility Total Electric Demand Power '[W'](Hourly) ]]/1000</f>
        <v>6.7641098471248977</v>
      </c>
    </row>
    <row r="333" spans="1:3" x14ac:dyDescent="0.25">
      <c r="A333" s="9" t="s">
        <v>624</v>
      </c>
      <c r="B333" s="12">
        <v>6739.5732169561161</v>
      </c>
      <c r="C333">
        <f>SAFADModel_final_000019[[#This Row],[Whole Building:Facility Total Electric Demand Power '[W'](Hourly) ]]/1000</f>
        <v>6.7395732169561162</v>
      </c>
    </row>
    <row r="334" spans="1:3" x14ac:dyDescent="0.25">
      <c r="A334" s="9" t="s">
        <v>625</v>
      </c>
      <c r="B334" s="12">
        <v>6724.8161375201153</v>
      </c>
      <c r="C334">
        <f>SAFADModel_final_000019[[#This Row],[Whole Building:Facility Total Electric Demand Power '[W'](Hourly) ]]/1000</f>
        <v>6.724816137520115</v>
      </c>
    </row>
    <row r="335" spans="1:3" x14ac:dyDescent="0.25">
      <c r="A335" s="9" t="s">
        <v>626</v>
      </c>
      <c r="B335" s="12">
        <v>6722.3973088456578</v>
      </c>
      <c r="C335">
        <f>SAFADModel_final_000019[[#This Row],[Whole Building:Facility Total Electric Demand Power '[W'](Hourly) ]]/1000</f>
        <v>6.7223973088456574</v>
      </c>
    </row>
    <row r="336" spans="1:3" x14ac:dyDescent="0.25">
      <c r="A336" s="9" t="s">
        <v>627</v>
      </c>
      <c r="B336" s="12">
        <v>6722.2032636626709</v>
      </c>
      <c r="C336">
        <f>SAFADModel_final_000019[[#This Row],[Whole Building:Facility Total Electric Demand Power '[W'](Hourly) ]]/1000</f>
        <v>6.7222032636626707</v>
      </c>
    </row>
    <row r="337" spans="1:3" x14ac:dyDescent="0.25">
      <c r="A337" s="9" t="s">
        <v>628</v>
      </c>
      <c r="B337" s="12">
        <v>6717.3085561426788</v>
      </c>
      <c r="C337">
        <f>SAFADModel_final_000019[[#This Row],[Whole Building:Facility Total Electric Demand Power '[W'](Hourly) ]]/1000</f>
        <v>6.7173085561426786</v>
      </c>
    </row>
    <row r="338" spans="1:3" x14ac:dyDescent="0.25">
      <c r="A338" s="9" t="s">
        <v>241</v>
      </c>
      <c r="B338" s="12">
        <v>6706.4938751153813</v>
      </c>
      <c r="C338">
        <f>SAFADModel_final_000019[[#This Row],[Whole Building:Facility Total Electric Demand Power '[W'](Hourly) ]]/1000</f>
        <v>6.7064938751153811</v>
      </c>
    </row>
    <row r="339" spans="1:3" x14ac:dyDescent="0.25">
      <c r="A339" s="9" t="s">
        <v>242</v>
      </c>
      <c r="B339" s="12">
        <v>6698.906212489328</v>
      </c>
      <c r="C339">
        <f>SAFADModel_final_000019[[#This Row],[Whole Building:Facility Total Electric Demand Power '[W'](Hourly) ]]/1000</f>
        <v>6.6989062124893284</v>
      </c>
    </row>
    <row r="340" spans="1:3" x14ac:dyDescent="0.25">
      <c r="A340" s="9" t="s">
        <v>243</v>
      </c>
      <c r="B340" s="12">
        <v>6680.6401755485831</v>
      </c>
      <c r="C340">
        <f>SAFADModel_final_000019[[#This Row],[Whole Building:Facility Total Electric Demand Power '[W'](Hourly) ]]/1000</f>
        <v>6.6806401755485831</v>
      </c>
    </row>
    <row r="341" spans="1:3" x14ac:dyDescent="0.25">
      <c r="A341" s="9" t="s">
        <v>244</v>
      </c>
      <c r="B341" s="12">
        <v>6659.8284500937007</v>
      </c>
      <c r="C341">
        <f>SAFADModel_final_000019[[#This Row],[Whole Building:Facility Total Electric Demand Power '[W'](Hourly) ]]/1000</f>
        <v>6.6598284500937011</v>
      </c>
    </row>
    <row r="342" spans="1:3" x14ac:dyDescent="0.25">
      <c r="A342" s="9" t="s">
        <v>245</v>
      </c>
      <c r="B342" s="12">
        <v>6639.4262788622009</v>
      </c>
      <c r="C342">
        <f>SAFADModel_final_000019[[#This Row],[Whole Building:Facility Total Electric Demand Power '[W'](Hourly) ]]/1000</f>
        <v>6.6394262788622012</v>
      </c>
    </row>
    <row r="343" spans="1:3" x14ac:dyDescent="0.25">
      <c r="A343" s="9" t="s">
        <v>246</v>
      </c>
      <c r="B343" s="12">
        <v>6637.7200161443716</v>
      </c>
      <c r="C343">
        <f>SAFADModel_final_000019[[#This Row],[Whole Building:Facility Total Electric Demand Power '[W'](Hourly) ]]/1000</f>
        <v>6.6377200161443719</v>
      </c>
    </row>
    <row r="344" spans="1:3" x14ac:dyDescent="0.25">
      <c r="A344" s="9" t="s">
        <v>247</v>
      </c>
      <c r="B344" s="12">
        <v>6649.9151736917156</v>
      </c>
      <c r="C344">
        <f>SAFADModel_final_000019[[#This Row],[Whole Building:Facility Total Electric Demand Power '[W'](Hourly) ]]/1000</f>
        <v>6.6499151736917153</v>
      </c>
    </row>
    <row r="345" spans="1:3" x14ac:dyDescent="0.25">
      <c r="A345" s="9" t="s">
        <v>248</v>
      </c>
      <c r="B345" s="12">
        <v>23581.49542554218</v>
      </c>
      <c r="C345">
        <f>SAFADModel_final_000019[[#This Row],[Whole Building:Facility Total Electric Demand Power '[W'](Hourly) ]]/1000</f>
        <v>23.58149542554218</v>
      </c>
    </row>
    <row r="346" spans="1:3" x14ac:dyDescent="0.25">
      <c r="A346" s="9" t="s">
        <v>249</v>
      </c>
      <c r="B346" s="12">
        <v>62286.178036119207</v>
      </c>
      <c r="C346">
        <f>SAFADModel_final_000019[[#This Row],[Whole Building:Facility Total Electric Demand Power '[W'](Hourly) ]]/1000</f>
        <v>62.28617803611921</v>
      </c>
    </row>
    <row r="347" spans="1:3" x14ac:dyDescent="0.25">
      <c r="A347" s="9" t="s">
        <v>250</v>
      </c>
      <c r="B347" s="12">
        <v>97941.975145704739</v>
      </c>
      <c r="C347">
        <f>SAFADModel_final_000019[[#This Row],[Whole Building:Facility Total Electric Demand Power '[W'](Hourly) ]]/1000</f>
        <v>97.941975145704745</v>
      </c>
    </row>
    <row r="348" spans="1:3" x14ac:dyDescent="0.25">
      <c r="A348" s="9" t="s">
        <v>251</v>
      </c>
      <c r="B348" s="12">
        <v>101805.10084610002</v>
      </c>
      <c r="C348">
        <f>SAFADModel_final_000019[[#This Row],[Whole Building:Facility Total Electric Demand Power '[W'](Hourly) ]]/1000</f>
        <v>101.80510084610002</v>
      </c>
    </row>
    <row r="349" spans="1:3" x14ac:dyDescent="0.25">
      <c r="A349" s="9" t="s">
        <v>252</v>
      </c>
      <c r="B349" s="12">
        <v>139785.37223091323</v>
      </c>
      <c r="C349">
        <f>SAFADModel_final_000019[[#This Row],[Whole Building:Facility Total Electric Demand Power '[W'](Hourly) ]]/1000</f>
        <v>139.78537223091323</v>
      </c>
    </row>
    <row r="350" spans="1:3" x14ac:dyDescent="0.25">
      <c r="A350" s="9" t="s">
        <v>253</v>
      </c>
      <c r="B350" s="12">
        <v>136499.74342226033</v>
      </c>
      <c r="C350">
        <f>SAFADModel_final_000019[[#This Row],[Whole Building:Facility Total Electric Demand Power '[W'](Hourly) ]]/1000</f>
        <v>136.49974342226034</v>
      </c>
    </row>
    <row r="351" spans="1:3" x14ac:dyDescent="0.25">
      <c r="A351" s="9" t="s">
        <v>254</v>
      </c>
      <c r="B351" s="12">
        <v>137364.59800651213</v>
      </c>
      <c r="C351">
        <f>SAFADModel_final_000019[[#This Row],[Whole Building:Facility Total Electric Demand Power '[W'](Hourly) ]]/1000</f>
        <v>137.36459800651213</v>
      </c>
    </row>
    <row r="352" spans="1:3" x14ac:dyDescent="0.25">
      <c r="A352" s="9" t="s">
        <v>255</v>
      </c>
      <c r="B352" s="12">
        <v>143142.18613614989</v>
      </c>
      <c r="C352">
        <f>SAFADModel_final_000019[[#This Row],[Whole Building:Facility Total Electric Demand Power '[W'](Hourly) ]]/1000</f>
        <v>143.14218613614989</v>
      </c>
    </row>
    <row r="353" spans="1:3" x14ac:dyDescent="0.25">
      <c r="A353" s="9" t="s">
        <v>256</v>
      </c>
      <c r="B353" s="12">
        <v>136251.77977679457</v>
      </c>
      <c r="C353">
        <f>SAFADModel_final_000019[[#This Row],[Whole Building:Facility Total Electric Demand Power '[W'](Hourly) ]]/1000</f>
        <v>136.25177977679456</v>
      </c>
    </row>
    <row r="354" spans="1:3" x14ac:dyDescent="0.25">
      <c r="A354" s="9" t="s">
        <v>257</v>
      </c>
      <c r="B354" s="12">
        <v>123102.7342110437</v>
      </c>
      <c r="C354">
        <f>SAFADModel_final_000019[[#This Row],[Whole Building:Facility Total Electric Demand Power '[W'](Hourly) ]]/1000</f>
        <v>123.1027342110437</v>
      </c>
    </row>
    <row r="355" spans="1:3" x14ac:dyDescent="0.25">
      <c r="A355" s="9" t="s">
        <v>258</v>
      </c>
      <c r="B355" s="12">
        <v>42704.882965500998</v>
      </c>
      <c r="C355">
        <f>SAFADModel_final_000019[[#This Row],[Whole Building:Facility Total Electric Demand Power '[W'](Hourly) ]]/1000</f>
        <v>42.704882965501</v>
      </c>
    </row>
    <row r="356" spans="1:3" x14ac:dyDescent="0.25">
      <c r="A356" s="9" t="s">
        <v>259</v>
      </c>
      <c r="B356" s="12">
        <v>21090.707996015364</v>
      </c>
      <c r="C356">
        <f>SAFADModel_final_000019[[#This Row],[Whole Building:Facility Total Electric Demand Power '[W'](Hourly) ]]/1000</f>
        <v>21.090707996015365</v>
      </c>
    </row>
    <row r="357" spans="1:3" x14ac:dyDescent="0.25">
      <c r="A357" s="9" t="s">
        <v>260</v>
      </c>
      <c r="B357" s="12">
        <v>9212.7207285867353</v>
      </c>
      <c r="C357">
        <f>SAFADModel_final_000019[[#This Row],[Whole Building:Facility Total Electric Demand Power '[W'](Hourly) ]]/1000</f>
        <v>9.212720728586735</v>
      </c>
    </row>
    <row r="358" spans="1:3" x14ac:dyDescent="0.25">
      <c r="A358" s="9" t="s">
        <v>261</v>
      </c>
      <c r="B358" s="12">
        <v>7148.4236085040602</v>
      </c>
      <c r="C358">
        <f>SAFADModel_final_000019[[#This Row],[Whole Building:Facility Total Electric Demand Power '[W'](Hourly) ]]/1000</f>
        <v>7.1484236085040598</v>
      </c>
    </row>
    <row r="359" spans="1:3" x14ac:dyDescent="0.25">
      <c r="A359" s="9" t="s">
        <v>262</v>
      </c>
      <c r="B359" s="12">
        <v>6736.2491615402678</v>
      </c>
      <c r="C359">
        <f>SAFADModel_final_000019[[#This Row],[Whole Building:Facility Total Electric Demand Power '[W'](Hourly) ]]/1000</f>
        <v>6.7362491615402682</v>
      </c>
    </row>
    <row r="360" spans="1:3" x14ac:dyDescent="0.25">
      <c r="A360" s="9" t="s">
        <v>263</v>
      </c>
      <c r="B360" s="12">
        <v>6739.7181817244536</v>
      </c>
      <c r="C360">
        <f>SAFADModel_final_000019[[#This Row],[Whole Building:Facility Total Electric Demand Power '[W'](Hourly) ]]/1000</f>
        <v>6.739718181724454</v>
      </c>
    </row>
    <row r="361" spans="1:3" x14ac:dyDescent="0.25">
      <c r="A361" s="9" t="s">
        <v>264</v>
      </c>
      <c r="B361" s="12">
        <v>6729.3499204242462</v>
      </c>
      <c r="C361">
        <f>SAFADModel_final_000019[[#This Row],[Whole Building:Facility Total Electric Demand Power '[W'](Hourly) ]]/1000</f>
        <v>6.7293499204242462</v>
      </c>
    </row>
    <row r="362" spans="1:3" x14ac:dyDescent="0.25">
      <c r="A362" s="9" t="s">
        <v>265</v>
      </c>
      <c r="B362" s="12">
        <v>6692.8021302028619</v>
      </c>
      <c r="C362">
        <f>SAFADModel_final_000019[[#This Row],[Whole Building:Facility Total Electric Demand Power '[W'](Hourly) ]]/1000</f>
        <v>6.6928021302028622</v>
      </c>
    </row>
    <row r="363" spans="1:3" x14ac:dyDescent="0.25">
      <c r="A363" s="9" t="s">
        <v>266</v>
      </c>
      <c r="B363" s="12">
        <v>6647.3467799152249</v>
      </c>
      <c r="C363">
        <f>SAFADModel_final_000019[[#This Row],[Whole Building:Facility Total Electric Demand Power '[W'](Hourly) ]]/1000</f>
        <v>6.6473467799152246</v>
      </c>
    </row>
    <row r="364" spans="1:3" x14ac:dyDescent="0.25">
      <c r="A364" s="9" t="s">
        <v>267</v>
      </c>
      <c r="B364" s="12">
        <v>6612.6026306496351</v>
      </c>
      <c r="C364">
        <f>SAFADModel_final_000019[[#This Row],[Whole Building:Facility Total Electric Demand Power '[W'](Hourly) ]]/1000</f>
        <v>6.6126026306496355</v>
      </c>
    </row>
    <row r="365" spans="1:3" x14ac:dyDescent="0.25">
      <c r="A365" s="9" t="s">
        <v>268</v>
      </c>
      <c r="B365" s="12">
        <v>6608.545835434641</v>
      </c>
      <c r="C365">
        <f>SAFADModel_final_000019[[#This Row],[Whole Building:Facility Total Electric Demand Power '[W'](Hourly) ]]/1000</f>
        <v>6.6085458354346409</v>
      </c>
    </row>
    <row r="366" spans="1:3" x14ac:dyDescent="0.25">
      <c r="A366" s="9" t="s">
        <v>269</v>
      </c>
      <c r="B366" s="12">
        <v>6604.2608829044866</v>
      </c>
      <c r="C366">
        <f>SAFADModel_final_000019[[#This Row],[Whole Building:Facility Total Electric Demand Power '[W'](Hourly) ]]/1000</f>
        <v>6.6042608829044864</v>
      </c>
    </row>
    <row r="367" spans="1:3" x14ac:dyDescent="0.25">
      <c r="A367" s="9" t="s">
        <v>270</v>
      </c>
      <c r="B367" s="12">
        <v>6614.7874376446816</v>
      </c>
      <c r="C367">
        <f>SAFADModel_final_000019[[#This Row],[Whole Building:Facility Total Electric Demand Power '[W'](Hourly) ]]/1000</f>
        <v>6.614787437644682</v>
      </c>
    </row>
    <row r="368" spans="1:3" x14ac:dyDescent="0.25">
      <c r="A368" s="9" t="s">
        <v>271</v>
      </c>
      <c r="B368" s="12">
        <v>6658.0112957533483</v>
      </c>
      <c r="C368">
        <f>SAFADModel_final_000019[[#This Row],[Whole Building:Facility Total Electric Demand Power '[W'](Hourly) ]]/1000</f>
        <v>6.6580112957533482</v>
      </c>
    </row>
    <row r="369" spans="1:3" x14ac:dyDescent="0.25">
      <c r="A369" s="9" t="s">
        <v>272</v>
      </c>
      <c r="B369" s="12">
        <v>15930.6052331632</v>
      </c>
      <c r="C369">
        <f>SAFADModel_final_000019[[#This Row],[Whole Building:Facility Total Electric Demand Power '[W'](Hourly) ]]/1000</f>
        <v>15.930605233163201</v>
      </c>
    </row>
    <row r="370" spans="1:3" x14ac:dyDescent="0.25">
      <c r="A370" s="9" t="s">
        <v>273</v>
      </c>
      <c r="B370" s="12">
        <v>80513.881462993013</v>
      </c>
      <c r="C370">
        <f>SAFADModel_final_000019[[#This Row],[Whole Building:Facility Total Electric Demand Power '[W'](Hourly) ]]/1000</f>
        <v>80.513881462993012</v>
      </c>
    </row>
    <row r="371" spans="1:3" x14ac:dyDescent="0.25">
      <c r="A371" s="9" t="s">
        <v>274</v>
      </c>
      <c r="B371" s="12">
        <v>110941.68442990608</v>
      </c>
      <c r="C371">
        <f>SAFADModel_final_000019[[#This Row],[Whole Building:Facility Total Electric Demand Power '[W'](Hourly) ]]/1000</f>
        <v>110.94168442990608</v>
      </c>
    </row>
    <row r="372" spans="1:3" x14ac:dyDescent="0.25">
      <c r="A372" s="9" t="s">
        <v>275</v>
      </c>
      <c r="B372" s="12">
        <v>120850.71202671051</v>
      </c>
      <c r="C372">
        <f>SAFADModel_final_000019[[#This Row],[Whole Building:Facility Total Electric Demand Power '[W'](Hourly) ]]/1000</f>
        <v>120.85071202671051</v>
      </c>
    </row>
    <row r="373" spans="1:3" x14ac:dyDescent="0.25">
      <c r="A373" s="9" t="s">
        <v>276</v>
      </c>
      <c r="B373" s="12">
        <v>135216.1011291334</v>
      </c>
      <c r="C373">
        <f>SAFADModel_final_000019[[#This Row],[Whole Building:Facility Total Electric Demand Power '[W'](Hourly) ]]/1000</f>
        <v>135.21610112913339</v>
      </c>
    </row>
    <row r="374" spans="1:3" x14ac:dyDescent="0.25">
      <c r="A374" s="9" t="s">
        <v>277</v>
      </c>
      <c r="B374" s="12">
        <v>130020.70787933694</v>
      </c>
      <c r="C374">
        <f>SAFADModel_final_000019[[#This Row],[Whole Building:Facility Total Electric Demand Power '[W'](Hourly) ]]/1000</f>
        <v>130.02070787933695</v>
      </c>
    </row>
    <row r="375" spans="1:3" x14ac:dyDescent="0.25">
      <c r="A375" s="9" t="s">
        <v>278</v>
      </c>
      <c r="B375" s="12">
        <v>147651.53839219001</v>
      </c>
      <c r="C375">
        <f>SAFADModel_final_000019[[#This Row],[Whole Building:Facility Total Electric Demand Power '[W'](Hourly) ]]/1000</f>
        <v>147.65153839219002</v>
      </c>
    </row>
    <row r="376" spans="1:3" x14ac:dyDescent="0.25">
      <c r="A376" s="9" t="s">
        <v>279</v>
      </c>
      <c r="B376" s="12">
        <v>144376.14615141854</v>
      </c>
      <c r="C376">
        <f>SAFADModel_final_000019[[#This Row],[Whole Building:Facility Total Electric Demand Power '[W'](Hourly) ]]/1000</f>
        <v>144.37614615141854</v>
      </c>
    </row>
    <row r="377" spans="1:3" x14ac:dyDescent="0.25">
      <c r="A377" s="9" t="s">
        <v>280</v>
      </c>
      <c r="B377" s="12">
        <v>144786.36231253439</v>
      </c>
      <c r="C377">
        <f>SAFADModel_final_000019[[#This Row],[Whole Building:Facility Total Electric Demand Power '[W'](Hourly) ]]/1000</f>
        <v>144.78636231253438</v>
      </c>
    </row>
    <row r="378" spans="1:3" x14ac:dyDescent="0.25">
      <c r="A378" s="9" t="s">
        <v>281</v>
      </c>
      <c r="B378" s="12">
        <v>123203.85425031389</v>
      </c>
      <c r="C378">
        <f>SAFADModel_final_000019[[#This Row],[Whole Building:Facility Total Electric Demand Power '[W'](Hourly) ]]/1000</f>
        <v>123.2038542503139</v>
      </c>
    </row>
    <row r="379" spans="1:3" x14ac:dyDescent="0.25">
      <c r="A379" s="9" t="s">
        <v>282</v>
      </c>
      <c r="B379" s="12">
        <v>86865.171916355423</v>
      </c>
      <c r="C379">
        <f>SAFADModel_final_000019[[#This Row],[Whole Building:Facility Total Electric Demand Power '[W'](Hourly) ]]/1000</f>
        <v>86.865171916355422</v>
      </c>
    </row>
    <row r="380" spans="1:3" x14ac:dyDescent="0.25">
      <c r="A380" s="9" t="s">
        <v>283</v>
      </c>
      <c r="B380" s="12">
        <v>60261.327202304303</v>
      </c>
      <c r="C380">
        <f>SAFADModel_final_000019[[#This Row],[Whole Building:Facility Total Electric Demand Power '[W'](Hourly) ]]/1000</f>
        <v>60.261327202304301</v>
      </c>
    </row>
    <row r="381" spans="1:3" x14ac:dyDescent="0.25">
      <c r="A381" s="9" t="s">
        <v>284</v>
      </c>
      <c r="B381" s="12">
        <v>37430.667429208312</v>
      </c>
      <c r="C381">
        <f>SAFADModel_final_000019[[#This Row],[Whole Building:Facility Total Electric Demand Power '[W'](Hourly) ]]/1000</f>
        <v>37.430667429208313</v>
      </c>
    </row>
    <row r="382" spans="1:3" x14ac:dyDescent="0.25">
      <c r="A382" s="9" t="s">
        <v>285</v>
      </c>
      <c r="B382" s="12">
        <v>6742.4643240841078</v>
      </c>
      <c r="C382">
        <f>SAFADModel_final_000019[[#This Row],[Whole Building:Facility Total Electric Demand Power '[W'](Hourly) ]]/1000</f>
        <v>6.742464324084108</v>
      </c>
    </row>
    <row r="383" spans="1:3" x14ac:dyDescent="0.25">
      <c r="A383" s="9" t="s">
        <v>286</v>
      </c>
      <c r="B383" s="12">
        <v>6713.8853491477612</v>
      </c>
      <c r="C383">
        <f>SAFADModel_final_000019[[#This Row],[Whole Building:Facility Total Electric Demand Power '[W'](Hourly) ]]/1000</f>
        <v>6.7138853491477608</v>
      </c>
    </row>
    <row r="384" spans="1:3" x14ac:dyDescent="0.25">
      <c r="A384" s="9" t="s">
        <v>287</v>
      </c>
      <c r="B384" s="12">
        <v>6692.6687255383376</v>
      </c>
      <c r="C384">
        <f>SAFADModel_final_000019[[#This Row],[Whole Building:Facility Total Electric Demand Power '[W'](Hourly) ]]/1000</f>
        <v>6.6926687255383372</v>
      </c>
    </row>
    <row r="385" spans="1:3" x14ac:dyDescent="0.25">
      <c r="A385" s="9" t="s">
        <v>288</v>
      </c>
      <c r="B385" s="12">
        <v>6686.5714118229998</v>
      </c>
      <c r="C385">
        <f>SAFADModel_final_000019[[#This Row],[Whole Building:Facility Total Electric Demand Power '[W'](Hourly) ]]/1000</f>
        <v>6.6865714118229995</v>
      </c>
    </row>
    <row r="386" spans="1:3" x14ac:dyDescent="0.25">
      <c r="A386" s="9" t="s">
        <v>289</v>
      </c>
      <c r="B386" s="12">
        <v>6695.7361813268899</v>
      </c>
      <c r="C386">
        <f>SAFADModel_final_000019[[#This Row],[Whole Building:Facility Total Electric Demand Power '[W'](Hourly) ]]/1000</f>
        <v>6.6957361813268896</v>
      </c>
    </row>
    <row r="387" spans="1:3" x14ac:dyDescent="0.25">
      <c r="A387" s="9" t="s">
        <v>290</v>
      </c>
      <c r="B387" s="12">
        <v>6709.3691617676959</v>
      </c>
      <c r="C387">
        <f>SAFADModel_final_000019[[#This Row],[Whole Building:Facility Total Electric Demand Power '[W'](Hourly) ]]/1000</f>
        <v>6.7093691617676958</v>
      </c>
    </row>
    <row r="388" spans="1:3" x14ac:dyDescent="0.25">
      <c r="A388" s="9" t="s">
        <v>291</v>
      </c>
      <c r="B388" s="12">
        <v>6707.269237714986</v>
      </c>
      <c r="C388">
        <f>SAFADModel_final_000019[[#This Row],[Whole Building:Facility Total Electric Demand Power '[W'](Hourly) ]]/1000</f>
        <v>6.7072692377149856</v>
      </c>
    </row>
    <row r="389" spans="1:3" x14ac:dyDescent="0.25">
      <c r="A389" s="9" t="s">
        <v>292</v>
      </c>
      <c r="B389" s="12">
        <v>6681.5512449499447</v>
      </c>
      <c r="C389">
        <f>SAFADModel_final_000019[[#This Row],[Whole Building:Facility Total Electric Demand Power '[W'](Hourly) ]]/1000</f>
        <v>6.6815512449499446</v>
      </c>
    </row>
    <row r="390" spans="1:3" x14ac:dyDescent="0.25">
      <c r="A390" s="9" t="s">
        <v>293</v>
      </c>
      <c r="B390" s="12">
        <v>6659.8997763375482</v>
      </c>
      <c r="C390">
        <f>SAFADModel_final_000019[[#This Row],[Whole Building:Facility Total Electric Demand Power '[W'](Hourly) ]]/1000</f>
        <v>6.6598997763375483</v>
      </c>
    </row>
    <row r="391" spans="1:3" x14ac:dyDescent="0.25">
      <c r="A391" s="9" t="s">
        <v>294</v>
      </c>
      <c r="B391" s="12">
        <v>6660.3458886389844</v>
      </c>
      <c r="C391">
        <f>SAFADModel_final_000019[[#This Row],[Whole Building:Facility Total Electric Demand Power '[W'](Hourly) ]]/1000</f>
        <v>6.6603458886389841</v>
      </c>
    </row>
    <row r="392" spans="1:3" x14ac:dyDescent="0.25">
      <c r="A392" s="9" t="s">
        <v>295</v>
      </c>
      <c r="B392" s="12">
        <v>6704.0109286107863</v>
      </c>
      <c r="C392">
        <f>SAFADModel_final_000019[[#This Row],[Whole Building:Facility Total Electric Demand Power '[W'](Hourly) ]]/1000</f>
        <v>6.7040109286107867</v>
      </c>
    </row>
    <row r="393" spans="1:3" x14ac:dyDescent="0.25">
      <c r="A393" s="9" t="s">
        <v>296</v>
      </c>
      <c r="B393" s="12">
        <v>6755.0666055847469</v>
      </c>
      <c r="C393">
        <f>SAFADModel_final_000019[[#This Row],[Whole Building:Facility Total Electric Demand Power '[W'](Hourly) ]]/1000</f>
        <v>6.755066605584747</v>
      </c>
    </row>
    <row r="394" spans="1:3" x14ac:dyDescent="0.25">
      <c r="A394" s="9" t="s">
        <v>297</v>
      </c>
      <c r="B394" s="12">
        <v>6783.2244760031936</v>
      </c>
      <c r="C394">
        <f>SAFADModel_final_000019[[#This Row],[Whole Building:Facility Total Electric Demand Power '[W'](Hourly) ]]/1000</f>
        <v>6.7832244760031939</v>
      </c>
    </row>
    <row r="395" spans="1:3" x14ac:dyDescent="0.25">
      <c r="A395" s="9" t="s">
        <v>298</v>
      </c>
      <c r="B395" s="12">
        <v>6798.3092791273566</v>
      </c>
      <c r="C395">
        <f>SAFADModel_final_000019[[#This Row],[Whole Building:Facility Total Electric Demand Power '[W'](Hourly) ]]/1000</f>
        <v>6.7983092791273565</v>
      </c>
    </row>
    <row r="396" spans="1:3" x14ac:dyDescent="0.25">
      <c r="A396" s="9" t="s">
        <v>299</v>
      </c>
      <c r="B396" s="12">
        <v>6813.4213195856946</v>
      </c>
      <c r="C396">
        <f>SAFADModel_final_000019[[#This Row],[Whole Building:Facility Total Electric Demand Power '[W'](Hourly) ]]/1000</f>
        <v>6.8134213195856947</v>
      </c>
    </row>
    <row r="397" spans="1:3" x14ac:dyDescent="0.25">
      <c r="A397" s="9" t="s">
        <v>300</v>
      </c>
      <c r="B397" s="12">
        <v>6824.2813777801775</v>
      </c>
      <c r="C397">
        <f>SAFADModel_final_000019[[#This Row],[Whole Building:Facility Total Electric Demand Power '[W'](Hourly) ]]/1000</f>
        <v>6.8242813777801778</v>
      </c>
    </row>
    <row r="398" spans="1:3" x14ac:dyDescent="0.25">
      <c r="A398" s="9" t="s">
        <v>301</v>
      </c>
      <c r="B398" s="12">
        <v>6827.5868119293491</v>
      </c>
      <c r="C398">
        <f>SAFADModel_final_000019[[#This Row],[Whole Building:Facility Total Electric Demand Power '[W'](Hourly) ]]/1000</f>
        <v>6.8275868119293488</v>
      </c>
    </row>
    <row r="399" spans="1:3" x14ac:dyDescent="0.25">
      <c r="A399" s="9" t="s">
        <v>302</v>
      </c>
      <c r="B399" s="12">
        <v>6829.821763137038</v>
      </c>
      <c r="C399">
        <f>SAFADModel_final_000019[[#This Row],[Whole Building:Facility Total Electric Demand Power '[W'](Hourly) ]]/1000</f>
        <v>6.8298217631370379</v>
      </c>
    </row>
    <row r="400" spans="1:3" x14ac:dyDescent="0.25">
      <c r="A400" s="9" t="s">
        <v>303</v>
      </c>
      <c r="B400" s="12">
        <v>6834.6234225017106</v>
      </c>
      <c r="C400">
        <f>SAFADModel_final_000019[[#This Row],[Whole Building:Facility Total Electric Demand Power '[W'](Hourly) ]]/1000</f>
        <v>6.8346234225017106</v>
      </c>
    </row>
    <row r="401" spans="1:3" x14ac:dyDescent="0.25">
      <c r="A401" s="9" t="s">
        <v>304</v>
      </c>
      <c r="B401" s="12">
        <v>6835.6236623939558</v>
      </c>
      <c r="C401">
        <f>SAFADModel_final_000019[[#This Row],[Whole Building:Facility Total Electric Demand Power '[W'](Hourly) ]]/1000</f>
        <v>6.8356236623939557</v>
      </c>
    </row>
    <row r="402" spans="1:3" x14ac:dyDescent="0.25">
      <c r="A402" s="9" t="s">
        <v>305</v>
      </c>
      <c r="B402" s="12">
        <v>6828.0829560600505</v>
      </c>
      <c r="C402">
        <f>SAFADModel_final_000019[[#This Row],[Whole Building:Facility Total Electric Demand Power '[W'](Hourly) ]]/1000</f>
        <v>6.8280829560600509</v>
      </c>
    </row>
    <row r="403" spans="1:3" x14ac:dyDescent="0.25">
      <c r="A403" s="9" t="s">
        <v>306</v>
      </c>
      <c r="B403" s="12">
        <v>6812.6025629572259</v>
      </c>
      <c r="C403">
        <f>SAFADModel_final_000019[[#This Row],[Whole Building:Facility Total Electric Demand Power '[W'](Hourly) ]]/1000</f>
        <v>6.8126025629572258</v>
      </c>
    </row>
    <row r="404" spans="1:3" x14ac:dyDescent="0.25">
      <c r="A404" s="9" t="s">
        <v>307</v>
      </c>
      <c r="B404" s="12">
        <v>6788.422721457152</v>
      </c>
      <c r="C404">
        <f>SAFADModel_final_000019[[#This Row],[Whole Building:Facility Total Electric Demand Power '[W'](Hourly) ]]/1000</f>
        <v>6.7884227214571515</v>
      </c>
    </row>
    <row r="405" spans="1:3" x14ac:dyDescent="0.25">
      <c r="A405" s="9" t="s">
        <v>308</v>
      </c>
      <c r="B405" s="12">
        <v>6760.3408692794656</v>
      </c>
      <c r="C405">
        <f>SAFADModel_final_000019[[#This Row],[Whole Building:Facility Total Electric Demand Power '[W'](Hourly) ]]/1000</f>
        <v>6.7603408692794655</v>
      </c>
    </row>
    <row r="406" spans="1:3" x14ac:dyDescent="0.25">
      <c r="A406" s="9" t="s">
        <v>309</v>
      </c>
      <c r="B406" s="12">
        <v>6744.025650690196</v>
      </c>
      <c r="C406">
        <f>SAFADModel_final_000019[[#This Row],[Whole Building:Facility Total Electric Demand Power '[W'](Hourly) ]]/1000</f>
        <v>6.7440256506901957</v>
      </c>
    </row>
    <row r="407" spans="1:3" x14ac:dyDescent="0.25">
      <c r="A407" s="9" t="s">
        <v>310</v>
      </c>
      <c r="B407" s="12">
        <v>6714.0737407264933</v>
      </c>
      <c r="C407">
        <f>SAFADModel_final_000019[[#This Row],[Whole Building:Facility Total Electric Demand Power '[W'](Hourly) ]]/1000</f>
        <v>6.7140737407264934</v>
      </c>
    </row>
    <row r="408" spans="1:3" x14ac:dyDescent="0.25">
      <c r="A408" s="9" t="s">
        <v>311</v>
      </c>
      <c r="B408" s="12">
        <v>6686.0480452260499</v>
      </c>
      <c r="C408">
        <f>SAFADModel_final_000019[[#This Row],[Whole Building:Facility Total Electric Demand Power '[W'](Hourly) ]]/1000</f>
        <v>6.68604804522605</v>
      </c>
    </row>
    <row r="409" spans="1:3" x14ac:dyDescent="0.25">
      <c r="A409" s="9" t="s">
        <v>312</v>
      </c>
      <c r="B409" s="12">
        <v>6657.5551595874858</v>
      </c>
      <c r="C409">
        <f>SAFADModel_final_000019[[#This Row],[Whole Building:Facility Total Electric Demand Power '[W'](Hourly) ]]/1000</f>
        <v>6.6575551595874858</v>
      </c>
    </row>
    <row r="410" spans="1:3" x14ac:dyDescent="0.25">
      <c r="A410" s="9" t="s">
        <v>313</v>
      </c>
      <c r="B410" s="12">
        <v>6643.9567608756906</v>
      </c>
      <c r="C410">
        <f>SAFADModel_final_000019[[#This Row],[Whole Building:Facility Total Electric Demand Power '[W'](Hourly) ]]/1000</f>
        <v>6.6439567608756906</v>
      </c>
    </row>
    <row r="411" spans="1:3" x14ac:dyDescent="0.25">
      <c r="A411" s="9" t="s">
        <v>314</v>
      </c>
      <c r="B411" s="12">
        <v>6630.5950837453202</v>
      </c>
      <c r="C411">
        <f>SAFADModel_final_000019[[#This Row],[Whole Building:Facility Total Electric Demand Power '[W'](Hourly) ]]/1000</f>
        <v>6.6305950837453205</v>
      </c>
    </row>
    <row r="412" spans="1:3" x14ac:dyDescent="0.25">
      <c r="A412" s="9" t="s">
        <v>315</v>
      </c>
      <c r="B412" s="12">
        <v>6619.945159040918</v>
      </c>
      <c r="C412">
        <f>SAFADModel_final_000019[[#This Row],[Whole Building:Facility Total Electric Demand Power '[W'](Hourly) ]]/1000</f>
        <v>6.6199451590409177</v>
      </c>
    </row>
    <row r="413" spans="1:3" x14ac:dyDescent="0.25">
      <c r="A413" s="9" t="s">
        <v>316</v>
      </c>
      <c r="B413" s="12">
        <v>6604.7645937718598</v>
      </c>
      <c r="C413">
        <f>SAFADModel_final_000019[[#This Row],[Whole Building:Facility Total Electric Demand Power '[W'](Hourly) ]]/1000</f>
        <v>6.6047645937718595</v>
      </c>
    </row>
    <row r="414" spans="1:3" x14ac:dyDescent="0.25">
      <c r="A414" s="9" t="s">
        <v>317</v>
      </c>
      <c r="B414" s="12">
        <v>6592.3169246784819</v>
      </c>
      <c r="C414">
        <f>SAFADModel_final_000019[[#This Row],[Whole Building:Facility Total Electric Demand Power '[W'](Hourly) ]]/1000</f>
        <v>6.5923169246784816</v>
      </c>
    </row>
    <row r="415" spans="1:3" x14ac:dyDescent="0.25">
      <c r="A415" s="9" t="s">
        <v>318</v>
      </c>
      <c r="B415" s="12">
        <v>6599.6029206284702</v>
      </c>
      <c r="C415">
        <f>SAFADModel_final_000019[[#This Row],[Whole Building:Facility Total Electric Demand Power '[W'](Hourly) ]]/1000</f>
        <v>6.5996029206284703</v>
      </c>
    </row>
    <row r="416" spans="1:3" x14ac:dyDescent="0.25">
      <c r="A416" s="9" t="s">
        <v>319</v>
      </c>
      <c r="B416" s="12">
        <v>6649.3203108536909</v>
      </c>
      <c r="C416">
        <f>SAFADModel_final_000019[[#This Row],[Whole Building:Facility Total Electric Demand Power '[W'](Hourly) ]]/1000</f>
        <v>6.6493203108536907</v>
      </c>
    </row>
    <row r="417" spans="1:3" x14ac:dyDescent="0.25">
      <c r="A417" s="9" t="s">
        <v>320</v>
      </c>
      <c r="B417" s="12">
        <v>6709.2823241236838</v>
      </c>
      <c r="C417">
        <f>SAFADModel_final_000019[[#This Row],[Whole Building:Facility Total Electric Demand Power '[W'](Hourly) ]]/1000</f>
        <v>6.7092823241236834</v>
      </c>
    </row>
    <row r="418" spans="1:3" x14ac:dyDescent="0.25">
      <c r="A418" s="9" t="s">
        <v>321</v>
      </c>
      <c r="B418" s="12">
        <v>6757.6966019528727</v>
      </c>
      <c r="C418">
        <f>SAFADModel_final_000019[[#This Row],[Whole Building:Facility Total Electric Demand Power '[W'](Hourly) ]]/1000</f>
        <v>6.7576966019528726</v>
      </c>
    </row>
    <row r="419" spans="1:3" x14ac:dyDescent="0.25">
      <c r="A419" s="9" t="s">
        <v>322</v>
      </c>
      <c r="B419" s="12">
        <v>6783.6382101378485</v>
      </c>
      <c r="C419">
        <f>SAFADModel_final_000019[[#This Row],[Whole Building:Facility Total Electric Demand Power '[W'](Hourly) ]]/1000</f>
        <v>6.7836382101378483</v>
      </c>
    </row>
    <row r="420" spans="1:3" x14ac:dyDescent="0.25">
      <c r="A420" s="9" t="s">
        <v>323</v>
      </c>
      <c r="B420" s="12">
        <v>6809.265021313845</v>
      </c>
      <c r="C420">
        <f>SAFADModel_final_000019[[#This Row],[Whole Building:Facility Total Electric Demand Power '[W'](Hourly) ]]/1000</f>
        <v>6.8092650213138448</v>
      </c>
    </row>
    <row r="421" spans="1:3" x14ac:dyDescent="0.25">
      <c r="A421" s="9" t="s">
        <v>324</v>
      </c>
      <c r="B421" s="12">
        <v>6830.5658418771009</v>
      </c>
      <c r="C421">
        <f>SAFADModel_final_000019[[#This Row],[Whole Building:Facility Total Electric Demand Power '[W'](Hourly) ]]/1000</f>
        <v>6.8305658418771005</v>
      </c>
    </row>
    <row r="422" spans="1:3" x14ac:dyDescent="0.25">
      <c r="A422" s="9" t="s">
        <v>325</v>
      </c>
      <c r="B422" s="12">
        <v>6844.105768927252</v>
      </c>
      <c r="C422">
        <f>SAFADModel_final_000019[[#This Row],[Whole Building:Facility Total Electric Demand Power '[W'](Hourly) ]]/1000</f>
        <v>6.8441057689272524</v>
      </c>
    </row>
    <row r="423" spans="1:3" x14ac:dyDescent="0.25">
      <c r="A423" s="9" t="s">
        <v>326</v>
      </c>
      <c r="B423" s="12">
        <v>6844.1625863290246</v>
      </c>
      <c r="C423">
        <f>SAFADModel_final_000019[[#This Row],[Whole Building:Facility Total Electric Demand Power '[W'](Hourly) ]]/1000</f>
        <v>6.8441625863290243</v>
      </c>
    </row>
    <row r="424" spans="1:3" x14ac:dyDescent="0.25">
      <c r="A424" s="9" t="s">
        <v>327</v>
      </c>
      <c r="B424" s="12">
        <v>6826.3121237216255</v>
      </c>
      <c r="C424">
        <f>SAFADModel_final_000019[[#This Row],[Whole Building:Facility Total Electric Demand Power '[W'](Hourly) ]]/1000</f>
        <v>6.8263121237216255</v>
      </c>
    </row>
    <row r="425" spans="1:3" x14ac:dyDescent="0.25">
      <c r="A425" s="9" t="s">
        <v>328</v>
      </c>
      <c r="B425" s="12">
        <v>6790.0437048954627</v>
      </c>
      <c r="C425">
        <f>SAFADModel_final_000019[[#This Row],[Whole Building:Facility Total Electric Demand Power '[W'](Hourly) ]]/1000</f>
        <v>6.7900437048954627</v>
      </c>
    </row>
    <row r="426" spans="1:3" x14ac:dyDescent="0.25">
      <c r="A426" s="9" t="s">
        <v>329</v>
      </c>
      <c r="B426" s="12">
        <v>6753.7007598387418</v>
      </c>
      <c r="C426">
        <f>SAFADModel_final_000019[[#This Row],[Whole Building:Facility Total Electric Demand Power '[W'](Hourly) ]]/1000</f>
        <v>6.7537007598387415</v>
      </c>
    </row>
    <row r="427" spans="1:3" x14ac:dyDescent="0.25">
      <c r="A427" s="9" t="s">
        <v>330</v>
      </c>
      <c r="B427" s="12">
        <v>6723.1353625131196</v>
      </c>
      <c r="C427">
        <f>SAFADModel_final_000019[[#This Row],[Whole Building:Facility Total Electric Demand Power '[W'](Hourly) ]]/1000</f>
        <v>6.7231353625131201</v>
      </c>
    </row>
    <row r="428" spans="1:3" x14ac:dyDescent="0.25">
      <c r="A428" s="9" t="s">
        <v>331</v>
      </c>
      <c r="B428" s="12">
        <v>6707.1712540860026</v>
      </c>
      <c r="C428">
        <f>SAFADModel_final_000019[[#This Row],[Whole Building:Facility Total Electric Demand Power '[W'](Hourly) ]]/1000</f>
        <v>6.7071712540860027</v>
      </c>
    </row>
    <row r="429" spans="1:3" x14ac:dyDescent="0.25">
      <c r="A429" s="9" t="s">
        <v>332</v>
      </c>
      <c r="B429" s="12">
        <v>6696.2065241711853</v>
      </c>
      <c r="C429">
        <f>SAFADModel_final_000019[[#This Row],[Whole Building:Facility Total Electric Demand Power '[W'](Hourly) ]]/1000</f>
        <v>6.6962065241711857</v>
      </c>
    </row>
    <row r="430" spans="1:3" x14ac:dyDescent="0.25">
      <c r="A430" s="9" t="s">
        <v>333</v>
      </c>
      <c r="B430" s="12">
        <v>6684.5433199141726</v>
      </c>
      <c r="C430">
        <f>SAFADModel_final_000019[[#This Row],[Whole Building:Facility Total Electric Demand Power '[W'](Hourly) ]]/1000</f>
        <v>6.6845433199141722</v>
      </c>
    </row>
    <row r="431" spans="1:3" x14ac:dyDescent="0.25">
      <c r="A431" s="9" t="s">
        <v>334</v>
      </c>
      <c r="B431" s="12">
        <v>6669.3940930482813</v>
      </c>
      <c r="C431">
        <f>SAFADModel_final_000019[[#This Row],[Whole Building:Facility Total Electric Demand Power '[W'](Hourly) ]]/1000</f>
        <v>6.6693940930482816</v>
      </c>
    </row>
    <row r="432" spans="1:3" x14ac:dyDescent="0.25">
      <c r="A432" s="9" t="s">
        <v>335</v>
      </c>
      <c r="B432" s="12">
        <v>6659.605076363172</v>
      </c>
      <c r="C432">
        <f>SAFADModel_final_000019[[#This Row],[Whole Building:Facility Total Electric Demand Power '[W'](Hourly) ]]/1000</f>
        <v>6.6596050763631718</v>
      </c>
    </row>
    <row r="433" spans="1:3" x14ac:dyDescent="0.25">
      <c r="A433" s="9" t="s">
        <v>336</v>
      </c>
      <c r="B433" s="12">
        <v>6650.0191396725349</v>
      </c>
      <c r="C433">
        <f>SAFADModel_final_000019[[#This Row],[Whole Building:Facility Total Electric Demand Power '[W'](Hourly) ]]/1000</f>
        <v>6.6500191396725352</v>
      </c>
    </row>
    <row r="434" spans="1:3" x14ac:dyDescent="0.25">
      <c r="A434" s="9" t="s">
        <v>337</v>
      </c>
      <c r="B434" s="12">
        <v>6647.1281976388264</v>
      </c>
      <c r="C434">
        <f>SAFADModel_final_000019[[#This Row],[Whole Building:Facility Total Electric Demand Power '[W'](Hourly) ]]/1000</f>
        <v>6.6471281976388266</v>
      </c>
    </row>
    <row r="435" spans="1:3" x14ac:dyDescent="0.25">
      <c r="A435" s="9" t="s">
        <v>338</v>
      </c>
      <c r="B435" s="12">
        <v>6647.245009609861</v>
      </c>
      <c r="C435">
        <f>SAFADModel_final_000019[[#This Row],[Whole Building:Facility Total Electric Demand Power '[W'](Hourly) ]]/1000</f>
        <v>6.6472450096098612</v>
      </c>
    </row>
    <row r="436" spans="1:3" x14ac:dyDescent="0.25">
      <c r="A436" s="9" t="s">
        <v>339</v>
      </c>
      <c r="B436" s="12">
        <v>6633.7675064254099</v>
      </c>
      <c r="C436">
        <f>SAFADModel_final_000019[[#This Row],[Whole Building:Facility Total Electric Demand Power '[W'](Hourly) ]]/1000</f>
        <v>6.6337675064254098</v>
      </c>
    </row>
    <row r="437" spans="1:3" x14ac:dyDescent="0.25">
      <c r="A437" s="9" t="s">
        <v>340</v>
      </c>
      <c r="B437" s="12">
        <v>6599.8624449379395</v>
      </c>
      <c r="C437">
        <f>SAFADModel_final_000019[[#This Row],[Whole Building:Facility Total Electric Demand Power '[W'](Hourly) ]]/1000</f>
        <v>6.5998624449379397</v>
      </c>
    </row>
    <row r="438" spans="1:3" x14ac:dyDescent="0.25">
      <c r="A438" s="9" t="s">
        <v>341</v>
      </c>
      <c r="B438" s="12">
        <v>6566.2122548618308</v>
      </c>
      <c r="C438">
        <f>SAFADModel_final_000019[[#This Row],[Whole Building:Facility Total Electric Demand Power '[W'](Hourly) ]]/1000</f>
        <v>6.5662122548618305</v>
      </c>
    </row>
    <row r="439" spans="1:3" x14ac:dyDescent="0.25">
      <c r="A439" s="9" t="s">
        <v>342</v>
      </c>
      <c r="B439" s="12">
        <v>6570.9495769699033</v>
      </c>
      <c r="C439">
        <f>SAFADModel_final_000019[[#This Row],[Whole Building:Facility Total Electric Demand Power '[W'](Hourly) ]]/1000</f>
        <v>6.5709495769699036</v>
      </c>
    </row>
    <row r="440" spans="1:3" x14ac:dyDescent="0.25">
      <c r="A440" s="9" t="s">
        <v>343</v>
      </c>
      <c r="B440" s="12">
        <v>6648.0716257204394</v>
      </c>
      <c r="C440">
        <f>SAFADModel_final_000019[[#This Row],[Whole Building:Facility Total Electric Demand Power '[W'](Hourly) ]]/1000</f>
        <v>6.6480716257204397</v>
      </c>
    </row>
    <row r="441" spans="1:3" x14ac:dyDescent="0.25">
      <c r="A441" s="9" t="s">
        <v>344</v>
      </c>
      <c r="B441" s="12">
        <v>6737.203978596961</v>
      </c>
      <c r="C441">
        <f>SAFADModel_final_000019[[#This Row],[Whole Building:Facility Total Electric Demand Power '[W'](Hourly) ]]/1000</f>
        <v>6.7372039785969609</v>
      </c>
    </row>
    <row r="442" spans="1:3" x14ac:dyDescent="0.25">
      <c r="A442" s="9" t="s">
        <v>345</v>
      </c>
      <c r="B442" s="12">
        <v>6790.0231364080182</v>
      </c>
      <c r="C442">
        <f>SAFADModel_final_000019[[#This Row],[Whole Building:Facility Total Electric Demand Power '[W'](Hourly) ]]/1000</f>
        <v>6.7900231364080179</v>
      </c>
    </row>
    <row r="443" spans="1:3" x14ac:dyDescent="0.25">
      <c r="A443" s="9" t="s">
        <v>346</v>
      </c>
      <c r="B443" s="12">
        <v>6814.9810543821286</v>
      </c>
      <c r="C443">
        <f>SAFADModel_final_000019[[#This Row],[Whole Building:Facility Total Electric Demand Power '[W'](Hourly) ]]/1000</f>
        <v>6.8149810543821285</v>
      </c>
    </row>
    <row r="444" spans="1:3" x14ac:dyDescent="0.25">
      <c r="A444" s="9" t="s">
        <v>347</v>
      </c>
      <c r="B444" s="12">
        <v>6835.580347060506</v>
      </c>
      <c r="C444">
        <f>SAFADModel_final_000019[[#This Row],[Whole Building:Facility Total Electric Demand Power '[W'](Hourly) ]]/1000</f>
        <v>6.8355803470605059</v>
      </c>
    </row>
    <row r="445" spans="1:3" x14ac:dyDescent="0.25">
      <c r="A445" s="9" t="s">
        <v>348</v>
      </c>
      <c r="B445" s="12">
        <v>6849.5408021330177</v>
      </c>
      <c r="C445">
        <f>SAFADModel_final_000019[[#This Row],[Whole Building:Facility Total Electric Demand Power '[W'](Hourly) ]]/1000</f>
        <v>6.849540802133018</v>
      </c>
    </row>
    <row r="446" spans="1:3" x14ac:dyDescent="0.25">
      <c r="A446" s="9" t="s">
        <v>349</v>
      </c>
      <c r="B446" s="12">
        <v>6857.9651657270688</v>
      </c>
      <c r="C446">
        <f>SAFADModel_final_000019[[#This Row],[Whole Building:Facility Total Electric Demand Power '[W'](Hourly) ]]/1000</f>
        <v>6.8579651657270686</v>
      </c>
    </row>
    <row r="447" spans="1:3" x14ac:dyDescent="0.25">
      <c r="A447" s="9" t="s">
        <v>350</v>
      </c>
      <c r="B447" s="12">
        <v>6859.2608902769498</v>
      </c>
      <c r="C447">
        <f>SAFADModel_final_000019[[#This Row],[Whole Building:Facility Total Electric Demand Power '[W'](Hourly) ]]/1000</f>
        <v>6.8592608902769499</v>
      </c>
    </row>
    <row r="448" spans="1:3" x14ac:dyDescent="0.25">
      <c r="A448" s="9" t="s">
        <v>351</v>
      </c>
      <c r="B448" s="12">
        <v>6850.1189206011086</v>
      </c>
      <c r="C448">
        <f>SAFADModel_final_000019[[#This Row],[Whole Building:Facility Total Electric Demand Power '[W'](Hourly) ]]/1000</f>
        <v>6.8501189206011084</v>
      </c>
    </row>
    <row r="449" spans="1:3" x14ac:dyDescent="0.25">
      <c r="A449" s="9" t="s">
        <v>352</v>
      </c>
      <c r="B449" s="12">
        <v>6836.958187891415</v>
      </c>
      <c r="C449">
        <f>SAFADModel_final_000019[[#This Row],[Whole Building:Facility Total Electric Demand Power '[W'](Hourly) ]]/1000</f>
        <v>6.8369581878914154</v>
      </c>
    </row>
    <row r="450" spans="1:3" x14ac:dyDescent="0.25">
      <c r="A450" s="9" t="s">
        <v>353</v>
      </c>
      <c r="B450" s="12">
        <v>6822.2757055873626</v>
      </c>
      <c r="C450">
        <f>SAFADModel_final_000019[[#This Row],[Whole Building:Facility Total Electric Demand Power '[W'](Hourly) ]]/1000</f>
        <v>6.8222757055873622</v>
      </c>
    </row>
    <row r="451" spans="1:3" x14ac:dyDescent="0.25">
      <c r="A451" s="9" t="s">
        <v>354</v>
      </c>
      <c r="B451" s="12">
        <v>6804.5104293853192</v>
      </c>
      <c r="C451">
        <f>SAFADModel_final_000019[[#This Row],[Whole Building:Facility Total Electric Demand Power '[W'](Hourly) ]]/1000</f>
        <v>6.8045104293853189</v>
      </c>
    </row>
    <row r="452" spans="1:3" x14ac:dyDescent="0.25">
      <c r="A452" s="9" t="s">
        <v>355</v>
      </c>
      <c r="B452" s="12">
        <v>6778.9046002764708</v>
      </c>
      <c r="C452">
        <f>SAFADModel_final_000019[[#This Row],[Whole Building:Facility Total Electric Demand Power '[W'](Hourly) ]]/1000</f>
        <v>6.778904600276471</v>
      </c>
    </row>
    <row r="453" spans="1:3" x14ac:dyDescent="0.25">
      <c r="A453" s="9" t="s">
        <v>356</v>
      </c>
      <c r="B453" s="12">
        <v>6746.2859602328936</v>
      </c>
      <c r="C453">
        <f>SAFADModel_final_000019[[#This Row],[Whole Building:Facility Total Electric Demand Power '[W'](Hourly) ]]/1000</f>
        <v>6.7462859602328935</v>
      </c>
    </row>
    <row r="454" spans="1:3" x14ac:dyDescent="0.25">
      <c r="A454" s="9" t="s">
        <v>357</v>
      </c>
      <c r="B454" s="12">
        <v>6716.5081962407376</v>
      </c>
      <c r="C454">
        <f>SAFADModel_final_000019[[#This Row],[Whole Building:Facility Total Electric Demand Power '[W'](Hourly) ]]/1000</f>
        <v>6.7165081962407376</v>
      </c>
    </row>
    <row r="455" spans="1:3" x14ac:dyDescent="0.25">
      <c r="A455" s="9" t="s">
        <v>358</v>
      </c>
      <c r="B455" s="12">
        <v>6673.8861386350727</v>
      </c>
      <c r="C455">
        <f>SAFADModel_final_000019[[#This Row],[Whole Building:Facility Total Electric Demand Power '[W'](Hourly) ]]/1000</f>
        <v>6.6738861386350727</v>
      </c>
    </row>
    <row r="456" spans="1:3" x14ac:dyDescent="0.25">
      <c r="A456" s="9" t="s">
        <v>359</v>
      </c>
      <c r="B456" s="12">
        <v>6625.9570698798088</v>
      </c>
      <c r="C456">
        <f>SAFADModel_final_000019[[#This Row],[Whole Building:Facility Total Electric Demand Power '[W'](Hourly) ]]/1000</f>
        <v>6.6259570698798091</v>
      </c>
    </row>
    <row r="457" spans="1:3" x14ac:dyDescent="0.25">
      <c r="A457" s="9" t="s">
        <v>360</v>
      </c>
      <c r="B457" s="12">
        <v>6597.2699874060127</v>
      </c>
      <c r="C457">
        <f>SAFADModel_final_000019[[#This Row],[Whole Building:Facility Total Electric Demand Power '[W'](Hourly) ]]/1000</f>
        <v>6.5972699874060128</v>
      </c>
    </row>
    <row r="458" spans="1:3" x14ac:dyDescent="0.25">
      <c r="A458" s="9" t="s">
        <v>629</v>
      </c>
      <c r="B458" s="12">
        <v>6625.0657418560659</v>
      </c>
      <c r="C458">
        <f>SAFADModel_final_000019[[#This Row],[Whole Building:Facility Total Electric Demand Power '[W'](Hourly) ]]/1000</f>
        <v>6.6250657418560657</v>
      </c>
    </row>
    <row r="459" spans="1:3" x14ac:dyDescent="0.25">
      <c r="A459" s="9" t="s">
        <v>630</v>
      </c>
      <c r="B459" s="12">
        <v>6658.7622267501283</v>
      </c>
      <c r="C459">
        <f>SAFADModel_final_000019[[#This Row],[Whole Building:Facility Total Electric Demand Power '[W'](Hourly) ]]/1000</f>
        <v>6.6587622267501283</v>
      </c>
    </row>
    <row r="460" spans="1:3" x14ac:dyDescent="0.25">
      <c r="A460" s="9" t="s">
        <v>631</v>
      </c>
      <c r="B460" s="12">
        <v>6667.0743476419275</v>
      </c>
      <c r="C460">
        <f>SAFADModel_final_000019[[#This Row],[Whole Building:Facility Total Electric Demand Power '[W'](Hourly) ]]/1000</f>
        <v>6.6670743476419272</v>
      </c>
    </row>
    <row r="461" spans="1:3" x14ac:dyDescent="0.25">
      <c r="A461" s="9" t="s">
        <v>632</v>
      </c>
      <c r="B461" s="12">
        <v>6630.0742515492975</v>
      </c>
      <c r="C461">
        <f>SAFADModel_final_000019[[#This Row],[Whole Building:Facility Total Electric Demand Power '[W'](Hourly) ]]/1000</f>
        <v>6.6300742515492974</v>
      </c>
    </row>
    <row r="462" spans="1:3" x14ac:dyDescent="0.25">
      <c r="A462" s="9" t="s">
        <v>633</v>
      </c>
      <c r="B462" s="12">
        <v>6584.1811822044874</v>
      </c>
      <c r="C462">
        <f>SAFADModel_final_000019[[#This Row],[Whole Building:Facility Total Electric Demand Power '[W'](Hourly) ]]/1000</f>
        <v>6.5841811822044871</v>
      </c>
    </row>
    <row r="463" spans="1:3" x14ac:dyDescent="0.25">
      <c r="A463" s="9" t="s">
        <v>634</v>
      </c>
      <c r="B463" s="12">
        <v>6575.2234797200481</v>
      </c>
      <c r="C463">
        <f>SAFADModel_final_000019[[#This Row],[Whole Building:Facility Total Electric Demand Power '[W'](Hourly) ]]/1000</f>
        <v>6.5752234797200479</v>
      </c>
    </row>
    <row r="464" spans="1:3" x14ac:dyDescent="0.25">
      <c r="A464" s="9" t="s">
        <v>635</v>
      </c>
      <c r="B464" s="12">
        <v>6641.6028885537353</v>
      </c>
      <c r="C464">
        <f>SAFADModel_final_000019[[#This Row],[Whole Building:Facility Total Electric Demand Power '[W'](Hourly) ]]/1000</f>
        <v>6.6416028885537353</v>
      </c>
    </row>
    <row r="465" spans="1:3" x14ac:dyDescent="0.25">
      <c r="A465" s="9" t="s">
        <v>636</v>
      </c>
      <c r="B465" s="12">
        <v>6722.7671936622655</v>
      </c>
      <c r="C465">
        <f>SAFADModel_final_000019[[#This Row],[Whole Building:Facility Total Electric Demand Power '[W'](Hourly) ]]/1000</f>
        <v>6.7227671936622659</v>
      </c>
    </row>
    <row r="466" spans="1:3" x14ac:dyDescent="0.25">
      <c r="A466" s="9" t="s">
        <v>637</v>
      </c>
      <c r="B466" s="12">
        <v>6779.535904998761</v>
      </c>
      <c r="C466">
        <f>SAFADModel_final_000019[[#This Row],[Whole Building:Facility Total Electric Demand Power '[W'](Hourly) ]]/1000</f>
        <v>6.7795359049987614</v>
      </c>
    </row>
    <row r="467" spans="1:3" x14ac:dyDescent="0.25">
      <c r="A467" s="9" t="s">
        <v>638</v>
      </c>
      <c r="B467" s="12">
        <v>6808.6286214094907</v>
      </c>
      <c r="C467">
        <f>SAFADModel_final_000019[[#This Row],[Whole Building:Facility Total Electric Demand Power '[W'](Hourly) ]]/1000</f>
        <v>6.8086286214094907</v>
      </c>
    </row>
    <row r="468" spans="1:3" x14ac:dyDescent="0.25">
      <c r="A468" s="9" t="s">
        <v>639</v>
      </c>
      <c r="B468" s="12">
        <v>6827.1180027698638</v>
      </c>
      <c r="C468">
        <f>SAFADModel_final_000019[[#This Row],[Whole Building:Facility Total Electric Demand Power '[W'](Hourly) ]]/1000</f>
        <v>6.8271180027698639</v>
      </c>
    </row>
    <row r="469" spans="1:3" x14ac:dyDescent="0.25">
      <c r="A469" s="9" t="s">
        <v>640</v>
      </c>
      <c r="B469" s="12">
        <v>6842.2477251697301</v>
      </c>
      <c r="C469">
        <f>SAFADModel_final_000019[[#This Row],[Whole Building:Facility Total Electric Demand Power '[W'](Hourly) ]]/1000</f>
        <v>6.84224772516973</v>
      </c>
    </row>
    <row r="470" spans="1:3" x14ac:dyDescent="0.25">
      <c r="A470" s="9" t="s">
        <v>641</v>
      </c>
      <c r="B470" s="12">
        <v>6852.4095845805487</v>
      </c>
      <c r="C470">
        <f>SAFADModel_final_000019[[#This Row],[Whole Building:Facility Total Electric Demand Power '[W'](Hourly) ]]/1000</f>
        <v>6.8524095845805491</v>
      </c>
    </row>
    <row r="471" spans="1:3" x14ac:dyDescent="0.25">
      <c r="A471" s="9" t="s">
        <v>642</v>
      </c>
      <c r="B471" s="12">
        <v>6857.3585436328658</v>
      </c>
      <c r="C471">
        <f>SAFADModel_final_000019[[#This Row],[Whole Building:Facility Total Electric Demand Power '[W'](Hourly) ]]/1000</f>
        <v>6.8573585436328655</v>
      </c>
    </row>
    <row r="472" spans="1:3" x14ac:dyDescent="0.25">
      <c r="A472" s="9" t="s">
        <v>643</v>
      </c>
      <c r="B472" s="12">
        <v>6852.7055761419861</v>
      </c>
      <c r="C472">
        <f>SAFADModel_final_000019[[#This Row],[Whole Building:Facility Total Electric Demand Power '[W'](Hourly) ]]/1000</f>
        <v>6.8527055761419859</v>
      </c>
    </row>
    <row r="473" spans="1:3" x14ac:dyDescent="0.25">
      <c r="A473" s="9" t="s">
        <v>644</v>
      </c>
      <c r="B473" s="12">
        <v>6839.065157254212</v>
      </c>
      <c r="C473">
        <f>SAFADModel_final_000019[[#This Row],[Whole Building:Facility Total Electric Demand Power '[W'](Hourly) ]]/1000</f>
        <v>6.839065157254212</v>
      </c>
    </row>
    <row r="474" spans="1:3" x14ac:dyDescent="0.25">
      <c r="A474" s="9" t="s">
        <v>645</v>
      </c>
      <c r="B474" s="12">
        <v>6819.627187080594</v>
      </c>
      <c r="C474">
        <f>SAFADModel_final_000019[[#This Row],[Whole Building:Facility Total Electric Demand Power '[W'](Hourly) ]]/1000</f>
        <v>6.8196271870805942</v>
      </c>
    </row>
    <row r="475" spans="1:3" x14ac:dyDescent="0.25">
      <c r="A475" s="9" t="s">
        <v>646</v>
      </c>
      <c r="B475" s="12">
        <v>6802.5800009419618</v>
      </c>
      <c r="C475">
        <f>SAFADModel_final_000019[[#This Row],[Whole Building:Facility Total Electric Demand Power '[W'](Hourly) ]]/1000</f>
        <v>6.8025800009419619</v>
      </c>
    </row>
    <row r="476" spans="1:3" x14ac:dyDescent="0.25">
      <c r="A476" s="9" t="s">
        <v>647</v>
      </c>
      <c r="B476" s="12">
        <v>6790.2424158255708</v>
      </c>
      <c r="C476">
        <f>SAFADModel_final_000019[[#This Row],[Whole Building:Facility Total Electric Demand Power '[W'](Hourly) ]]/1000</f>
        <v>6.7902424158255705</v>
      </c>
    </row>
    <row r="477" spans="1:3" x14ac:dyDescent="0.25">
      <c r="A477" s="9" t="s">
        <v>648</v>
      </c>
      <c r="B477" s="12">
        <v>6782.2676839441729</v>
      </c>
      <c r="C477">
        <f>SAFADModel_final_000019[[#This Row],[Whole Building:Facility Total Electric Demand Power '[W'](Hourly) ]]/1000</f>
        <v>6.7822676839441725</v>
      </c>
    </row>
    <row r="478" spans="1:3" x14ac:dyDescent="0.25">
      <c r="A478" s="9" t="s">
        <v>649</v>
      </c>
      <c r="B478" s="12">
        <v>6773.4074143686948</v>
      </c>
      <c r="C478">
        <f>SAFADModel_final_000019[[#This Row],[Whole Building:Facility Total Electric Demand Power '[W'](Hourly) ]]/1000</f>
        <v>6.7734074143686946</v>
      </c>
    </row>
    <row r="479" spans="1:3" x14ac:dyDescent="0.25">
      <c r="A479" s="9" t="s">
        <v>650</v>
      </c>
      <c r="B479" s="12">
        <v>6766.0170639247808</v>
      </c>
      <c r="C479">
        <f>SAFADModel_final_000019[[#This Row],[Whole Building:Facility Total Electric Demand Power '[W'](Hourly) ]]/1000</f>
        <v>6.7660170639247808</v>
      </c>
    </row>
    <row r="480" spans="1:3" x14ac:dyDescent="0.25">
      <c r="A480" s="9" t="s">
        <v>651</v>
      </c>
      <c r="B480" s="12">
        <v>6756.2505295158298</v>
      </c>
      <c r="C480">
        <f>SAFADModel_final_000019[[#This Row],[Whole Building:Facility Total Electric Demand Power '[W'](Hourly) ]]/1000</f>
        <v>6.7562505295158299</v>
      </c>
    </row>
    <row r="481" spans="1:3" x14ac:dyDescent="0.25">
      <c r="A481" s="9" t="s">
        <v>652</v>
      </c>
      <c r="B481" s="12">
        <v>6737.147430531254</v>
      </c>
      <c r="C481">
        <f>SAFADModel_final_000019[[#This Row],[Whole Building:Facility Total Electric Demand Power '[W'](Hourly) ]]/1000</f>
        <v>6.7371474305312544</v>
      </c>
    </row>
    <row r="482" spans="1:3" x14ac:dyDescent="0.25">
      <c r="A482" s="9" t="s">
        <v>653</v>
      </c>
      <c r="B482" s="12">
        <v>6711.7506591672018</v>
      </c>
      <c r="C482">
        <f>SAFADModel_final_000019[[#This Row],[Whole Building:Facility Total Electric Demand Power '[W'](Hourly) ]]/1000</f>
        <v>6.711750659167202</v>
      </c>
    </row>
    <row r="483" spans="1:3" x14ac:dyDescent="0.25">
      <c r="A483" s="9" t="s">
        <v>654</v>
      </c>
      <c r="B483" s="12">
        <v>6682.5271967216877</v>
      </c>
      <c r="C483">
        <f>SAFADModel_final_000019[[#This Row],[Whole Building:Facility Total Electric Demand Power '[W'](Hourly) ]]/1000</f>
        <v>6.6825271967216873</v>
      </c>
    </row>
    <row r="484" spans="1:3" x14ac:dyDescent="0.25">
      <c r="A484" s="9" t="s">
        <v>655</v>
      </c>
      <c r="B484" s="12">
        <v>6661.2150815283358</v>
      </c>
      <c r="C484">
        <f>SAFADModel_final_000019[[#This Row],[Whole Building:Facility Total Electric Demand Power '[W'](Hourly) ]]/1000</f>
        <v>6.6612150815283355</v>
      </c>
    </row>
    <row r="485" spans="1:3" x14ac:dyDescent="0.25">
      <c r="A485" s="9" t="s">
        <v>656</v>
      </c>
      <c r="B485" s="12">
        <v>6657.4334574027989</v>
      </c>
      <c r="C485">
        <f>SAFADModel_final_000019[[#This Row],[Whole Building:Facility Total Electric Demand Power '[W'](Hourly) ]]/1000</f>
        <v>6.6574334574027993</v>
      </c>
    </row>
    <row r="486" spans="1:3" x14ac:dyDescent="0.25">
      <c r="A486" s="9" t="s">
        <v>657</v>
      </c>
      <c r="B486" s="12">
        <v>6656.6665993776232</v>
      </c>
      <c r="C486">
        <f>SAFADModel_final_000019[[#This Row],[Whole Building:Facility Total Electric Demand Power '[W'](Hourly) ]]/1000</f>
        <v>6.6566665993776235</v>
      </c>
    </row>
    <row r="487" spans="1:3" x14ac:dyDescent="0.25">
      <c r="A487" s="9" t="s">
        <v>658</v>
      </c>
      <c r="B487" s="12">
        <v>6665.1130178663307</v>
      </c>
      <c r="C487">
        <f>SAFADModel_final_000019[[#This Row],[Whole Building:Facility Total Electric Demand Power '[W'](Hourly) ]]/1000</f>
        <v>6.6651130178663305</v>
      </c>
    </row>
    <row r="488" spans="1:3" x14ac:dyDescent="0.25">
      <c r="A488" s="9" t="s">
        <v>659</v>
      </c>
      <c r="B488" s="12">
        <v>6687.9001410560559</v>
      </c>
      <c r="C488">
        <f>SAFADModel_final_000019[[#This Row],[Whole Building:Facility Total Electric Demand Power '[W'](Hourly) ]]/1000</f>
        <v>6.6879001410560557</v>
      </c>
    </row>
    <row r="489" spans="1:3" x14ac:dyDescent="0.25">
      <c r="A489" s="9" t="s">
        <v>660</v>
      </c>
      <c r="B489" s="12">
        <v>6722.467969024975</v>
      </c>
      <c r="C489">
        <f>SAFADModel_final_000019[[#This Row],[Whole Building:Facility Total Electric Demand Power '[W'](Hourly) ]]/1000</f>
        <v>6.7224679690249749</v>
      </c>
    </row>
    <row r="490" spans="1:3" x14ac:dyDescent="0.25">
      <c r="A490" s="9" t="s">
        <v>661</v>
      </c>
      <c r="B490" s="12">
        <v>6763.0772692200262</v>
      </c>
      <c r="C490">
        <f>SAFADModel_final_000019[[#This Row],[Whole Building:Facility Total Electric Demand Power '[W'](Hourly) ]]/1000</f>
        <v>6.7630772692200258</v>
      </c>
    </row>
    <row r="491" spans="1:3" x14ac:dyDescent="0.25">
      <c r="A491" s="9" t="s">
        <v>662</v>
      </c>
      <c r="B491" s="12">
        <v>6799.3689891231361</v>
      </c>
      <c r="C491">
        <f>SAFADModel_final_000019[[#This Row],[Whole Building:Facility Total Electric Demand Power '[W'](Hourly) ]]/1000</f>
        <v>6.7993689891231357</v>
      </c>
    </row>
    <row r="492" spans="1:3" x14ac:dyDescent="0.25">
      <c r="A492" s="9" t="s">
        <v>663</v>
      </c>
      <c r="B492" s="12">
        <v>6827.2594795538389</v>
      </c>
      <c r="C492">
        <f>SAFADModel_final_000019[[#This Row],[Whole Building:Facility Total Electric Demand Power '[W'](Hourly) ]]/1000</f>
        <v>6.827259479553839</v>
      </c>
    </row>
    <row r="493" spans="1:3" x14ac:dyDescent="0.25">
      <c r="A493" s="9" t="s">
        <v>664</v>
      </c>
      <c r="B493" s="12">
        <v>6849.9802979809638</v>
      </c>
      <c r="C493">
        <f>SAFADModel_final_000019[[#This Row],[Whole Building:Facility Total Electric Demand Power '[W'](Hourly) ]]/1000</f>
        <v>6.8499802979809639</v>
      </c>
    </row>
    <row r="494" spans="1:3" x14ac:dyDescent="0.25">
      <c r="A494" s="9" t="s">
        <v>665</v>
      </c>
      <c r="B494" s="12">
        <v>6868.4256101075007</v>
      </c>
      <c r="C494">
        <f>SAFADModel_final_000019[[#This Row],[Whole Building:Facility Total Electric Demand Power '[W'](Hourly) ]]/1000</f>
        <v>6.8684256101075007</v>
      </c>
    </row>
    <row r="495" spans="1:3" x14ac:dyDescent="0.25">
      <c r="A495" s="9" t="s">
        <v>666</v>
      </c>
      <c r="B495" s="12">
        <v>6874.5224319372783</v>
      </c>
      <c r="C495">
        <f>SAFADModel_final_000019[[#This Row],[Whole Building:Facility Total Electric Demand Power '[W'](Hourly) ]]/1000</f>
        <v>6.8745224319372786</v>
      </c>
    </row>
    <row r="496" spans="1:3" x14ac:dyDescent="0.25">
      <c r="A496" s="9" t="s">
        <v>667</v>
      </c>
      <c r="B496" s="12">
        <v>6869.7623420786758</v>
      </c>
      <c r="C496">
        <f>SAFADModel_final_000019[[#This Row],[Whole Building:Facility Total Electric Demand Power '[W'](Hourly) ]]/1000</f>
        <v>6.8697623420786762</v>
      </c>
    </row>
    <row r="497" spans="1:3" x14ac:dyDescent="0.25">
      <c r="A497" s="9" t="s">
        <v>668</v>
      </c>
      <c r="B497" s="12">
        <v>6857.5201992722905</v>
      </c>
      <c r="C497">
        <f>SAFADModel_final_000019[[#This Row],[Whole Building:Facility Total Electric Demand Power '[W'](Hourly) ]]/1000</f>
        <v>6.8575201992722903</v>
      </c>
    </row>
    <row r="498" spans="1:3" x14ac:dyDescent="0.25">
      <c r="A498" s="9" t="s">
        <v>669</v>
      </c>
      <c r="B498" s="12">
        <v>6840.7722006326258</v>
      </c>
      <c r="C498">
        <f>SAFADModel_final_000019[[#This Row],[Whole Building:Facility Total Electric Demand Power '[W'](Hourly) ]]/1000</f>
        <v>6.8407722006326255</v>
      </c>
    </row>
    <row r="499" spans="1:3" x14ac:dyDescent="0.25">
      <c r="A499" s="9" t="s">
        <v>670</v>
      </c>
      <c r="B499" s="12">
        <v>6820.4786796445178</v>
      </c>
      <c r="C499">
        <f>SAFADModel_final_000019[[#This Row],[Whole Building:Facility Total Electric Demand Power '[W'](Hourly) ]]/1000</f>
        <v>6.820478679644518</v>
      </c>
    </row>
    <row r="500" spans="1:3" x14ac:dyDescent="0.25">
      <c r="A500" s="9" t="s">
        <v>671</v>
      </c>
      <c r="B500" s="12">
        <v>6797.1636931476414</v>
      </c>
      <c r="C500">
        <f>SAFADModel_final_000019[[#This Row],[Whole Building:Facility Total Electric Demand Power '[W'](Hourly) ]]/1000</f>
        <v>6.7971636931476418</v>
      </c>
    </row>
    <row r="501" spans="1:3" x14ac:dyDescent="0.25">
      <c r="A501" s="9" t="s">
        <v>672</v>
      </c>
      <c r="B501" s="12">
        <v>6774.4344684238649</v>
      </c>
      <c r="C501">
        <f>SAFADModel_final_000019[[#This Row],[Whole Building:Facility Total Electric Demand Power '[W'](Hourly) ]]/1000</f>
        <v>6.7744344684238653</v>
      </c>
    </row>
    <row r="502" spans="1:3" x14ac:dyDescent="0.25">
      <c r="A502" s="9" t="s">
        <v>673</v>
      </c>
      <c r="B502" s="12">
        <v>6755.13130914679</v>
      </c>
      <c r="C502">
        <f>SAFADModel_final_000019[[#This Row],[Whole Building:Facility Total Electric Demand Power '[W'](Hourly) ]]/1000</f>
        <v>6.7551313091467904</v>
      </c>
    </row>
    <row r="503" spans="1:3" x14ac:dyDescent="0.25">
      <c r="A503" s="9" t="s">
        <v>674</v>
      </c>
      <c r="B503" s="12">
        <v>6735.2570851129121</v>
      </c>
      <c r="C503">
        <f>SAFADModel_final_000019[[#This Row],[Whole Building:Facility Total Electric Demand Power '[W'](Hourly) ]]/1000</f>
        <v>6.7352570851129121</v>
      </c>
    </row>
    <row r="504" spans="1:3" x14ac:dyDescent="0.25">
      <c r="A504" s="9" t="s">
        <v>675</v>
      </c>
      <c r="B504" s="12">
        <v>6712.8809730528446</v>
      </c>
      <c r="C504">
        <f>SAFADModel_final_000019[[#This Row],[Whole Building:Facility Total Electric Demand Power '[W'](Hourly) ]]/1000</f>
        <v>6.7128809730528447</v>
      </c>
    </row>
    <row r="505" spans="1:3" x14ac:dyDescent="0.25">
      <c r="A505" s="9" t="s">
        <v>676</v>
      </c>
      <c r="B505" s="12">
        <v>6684.5015368916238</v>
      </c>
      <c r="C505">
        <f>SAFADModel_final_000019[[#This Row],[Whole Building:Facility Total Electric Demand Power '[W'](Hourly) ]]/1000</f>
        <v>6.6845015368916236</v>
      </c>
    </row>
    <row r="506" spans="1:3" x14ac:dyDescent="0.25">
      <c r="A506" s="9" t="s">
        <v>361</v>
      </c>
      <c r="B506" s="12">
        <v>6663.0160872220104</v>
      </c>
      <c r="C506">
        <f>SAFADModel_final_000019[[#This Row],[Whole Building:Facility Total Electric Demand Power '[W'](Hourly) ]]/1000</f>
        <v>6.6630160872220108</v>
      </c>
    </row>
    <row r="507" spans="1:3" x14ac:dyDescent="0.25">
      <c r="A507" s="9" t="s">
        <v>362</v>
      </c>
      <c r="B507" s="12">
        <v>6638.7717882472607</v>
      </c>
      <c r="C507">
        <f>SAFADModel_final_000019[[#This Row],[Whole Building:Facility Total Electric Demand Power '[W'](Hourly) ]]/1000</f>
        <v>6.6387717882472606</v>
      </c>
    </row>
    <row r="508" spans="1:3" x14ac:dyDescent="0.25">
      <c r="A508" s="9" t="s">
        <v>363</v>
      </c>
      <c r="B508" s="12">
        <v>6622.3302406399589</v>
      </c>
      <c r="C508">
        <f>SAFADModel_final_000019[[#This Row],[Whole Building:Facility Total Electric Demand Power '[W'](Hourly) ]]/1000</f>
        <v>6.6223302406399593</v>
      </c>
    </row>
    <row r="509" spans="1:3" x14ac:dyDescent="0.25">
      <c r="A509" s="9" t="s">
        <v>364</v>
      </c>
      <c r="B509" s="12">
        <v>6616.3937061637725</v>
      </c>
      <c r="C509">
        <f>SAFADModel_final_000019[[#This Row],[Whole Building:Facility Total Electric Demand Power '[W'](Hourly) ]]/1000</f>
        <v>6.6163937061637723</v>
      </c>
    </row>
    <row r="510" spans="1:3" x14ac:dyDescent="0.25">
      <c r="A510" s="9" t="s">
        <v>365</v>
      </c>
      <c r="B510" s="12">
        <v>6607.0763305203918</v>
      </c>
      <c r="C510">
        <f>SAFADModel_final_000019[[#This Row],[Whole Building:Facility Total Electric Demand Power '[W'](Hourly) ]]/1000</f>
        <v>6.6070763305203917</v>
      </c>
    </row>
    <row r="511" spans="1:3" x14ac:dyDescent="0.25">
      <c r="A511" s="9" t="s">
        <v>366</v>
      </c>
      <c r="B511" s="12">
        <v>6621.912179199725</v>
      </c>
      <c r="C511">
        <f>SAFADModel_final_000019[[#This Row],[Whole Building:Facility Total Electric Demand Power '[W'](Hourly) ]]/1000</f>
        <v>6.6219121791997253</v>
      </c>
    </row>
    <row r="512" spans="1:3" x14ac:dyDescent="0.25">
      <c r="A512" s="9" t="s">
        <v>367</v>
      </c>
      <c r="B512" s="12">
        <v>6679.2397461003129</v>
      </c>
      <c r="C512">
        <f>SAFADModel_final_000019[[#This Row],[Whole Building:Facility Total Electric Demand Power '[W'](Hourly) ]]/1000</f>
        <v>6.679239746100313</v>
      </c>
    </row>
    <row r="513" spans="1:3" x14ac:dyDescent="0.25">
      <c r="A513" s="9" t="s">
        <v>368</v>
      </c>
      <c r="B513" s="12">
        <v>23830.529353590828</v>
      </c>
      <c r="C513">
        <f>SAFADModel_final_000019[[#This Row],[Whole Building:Facility Total Electric Demand Power '[W'](Hourly) ]]/1000</f>
        <v>23.830529353590826</v>
      </c>
    </row>
    <row r="514" spans="1:3" x14ac:dyDescent="0.25">
      <c r="A514" s="9" t="s">
        <v>369</v>
      </c>
      <c r="B514" s="12">
        <v>69156.49041361548</v>
      </c>
      <c r="C514">
        <f>SAFADModel_final_000019[[#This Row],[Whole Building:Facility Total Electric Demand Power '[W'](Hourly) ]]/1000</f>
        <v>69.156490413615487</v>
      </c>
    </row>
    <row r="515" spans="1:3" x14ac:dyDescent="0.25">
      <c r="A515" s="9" t="s">
        <v>370</v>
      </c>
      <c r="B515" s="12">
        <v>110227.93085593618</v>
      </c>
      <c r="C515">
        <f>SAFADModel_final_000019[[#This Row],[Whole Building:Facility Total Electric Demand Power '[W'](Hourly) ]]/1000</f>
        <v>110.22793085593618</v>
      </c>
    </row>
    <row r="516" spans="1:3" x14ac:dyDescent="0.25">
      <c r="A516" s="9" t="s">
        <v>371</v>
      </c>
      <c r="B516" s="12">
        <v>107643.52935564674</v>
      </c>
      <c r="C516">
        <f>SAFADModel_final_000019[[#This Row],[Whole Building:Facility Total Electric Demand Power '[W'](Hourly) ]]/1000</f>
        <v>107.64352935564673</v>
      </c>
    </row>
    <row r="517" spans="1:3" x14ac:dyDescent="0.25">
      <c r="A517" s="9" t="s">
        <v>372</v>
      </c>
      <c r="B517" s="12">
        <v>140768.77290968291</v>
      </c>
      <c r="C517">
        <f>SAFADModel_final_000019[[#This Row],[Whole Building:Facility Total Electric Demand Power '[W'](Hourly) ]]/1000</f>
        <v>140.76877290968292</v>
      </c>
    </row>
    <row r="518" spans="1:3" x14ac:dyDescent="0.25">
      <c r="A518" s="9" t="s">
        <v>373</v>
      </c>
      <c r="B518" s="12">
        <v>137855.76585930199</v>
      </c>
      <c r="C518">
        <f>SAFADModel_final_000019[[#This Row],[Whole Building:Facility Total Electric Demand Power '[W'](Hourly) ]]/1000</f>
        <v>137.85576585930198</v>
      </c>
    </row>
    <row r="519" spans="1:3" x14ac:dyDescent="0.25">
      <c r="A519" s="9" t="s">
        <v>374</v>
      </c>
      <c r="B519" s="12">
        <v>137745.21676210113</v>
      </c>
      <c r="C519">
        <f>SAFADModel_final_000019[[#This Row],[Whole Building:Facility Total Electric Demand Power '[W'](Hourly) ]]/1000</f>
        <v>137.74521676210114</v>
      </c>
    </row>
    <row r="520" spans="1:3" x14ac:dyDescent="0.25">
      <c r="A520" s="9" t="s">
        <v>375</v>
      </c>
      <c r="B520" s="12">
        <v>143537.4556367308</v>
      </c>
      <c r="C520">
        <f>SAFADModel_final_000019[[#This Row],[Whole Building:Facility Total Electric Demand Power '[W'](Hourly) ]]/1000</f>
        <v>143.53745563673078</v>
      </c>
    </row>
    <row r="521" spans="1:3" x14ac:dyDescent="0.25">
      <c r="A521" s="9" t="s">
        <v>376</v>
      </c>
      <c r="B521" s="12">
        <v>136718.4926643199</v>
      </c>
      <c r="C521">
        <f>SAFADModel_final_000019[[#This Row],[Whole Building:Facility Total Electric Demand Power '[W'](Hourly) ]]/1000</f>
        <v>136.71849266431991</v>
      </c>
    </row>
    <row r="522" spans="1:3" x14ac:dyDescent="0.25">
      <c r="A522" s="9" t="s">
        <v>377</v>
      </c>
      <c r="B522" s="12">
        <v>123394.63255692607</v>
      </c>
      <c r="C522">
        <f>SAFADModel_final_000019[[#This Row],[Whole Building:Facility Total Electric Demand Power '[W'](Hourly) ]]/1000</f>
        <v>123.39463255692607</v>
      </c>
    </row>
    <row r="523" spans="1:3" x14ac:dyDescent="0.25">
      <c r="A523" s="9" t="s">
        <v>378</v>
      </c>
      <c r="B523" s="12">
        <v>42679.566662424222</v>
      </c>
      <c r="C523">
        <f>SAFADModel_final_000019[[#This Row],[Whole Building:Facility Total Electric Demand Power '[W'](Hourly) ]]/1000</f>
        <v>42.679566662424222</v>
      </c>
    </row>
    <row r="524" spans="1:3" x14ac:dyDescent="0.25">
      <c r="A524" s="9" t="s">
        <v>379</v>
      </c>
      <c r="B524" s="12">
        <v>21043.765173050153</v>
      </c>
      <c r="C524">
        <f>SAFADModel_final_000019[[#This Row],[Whole Building:Facility Total Electric Demand Power '[W'](Hourly) ]]/1000</f>
        <v>21.043765173050154</v>
      </c>
    </row>
    <row r="525" spans="1:3" x14ac:dyDescent="0.25">
      <c r="A525" s="9" t="s">
        <v>380</v>
      </c>
      <c r="B525" s="12">
        <v>9158.460958875321</v>
      </c>
      <c r="C525">
        <f>SAFADModel_final_000019[[#This Row],[Whole Building:Facility Total Electric Demand Power '[W'](Hourly) ]]/1000</f>
        <v>9.1584609588753203</v>
      </c>
    </row>
    <row r="526" spans="1:3" x14ac:dyDescent="0.25">
      <c r="A526" s="9" t="s">
        <v>381</v>
      </c>
      <c r="B526" s="12">
        <v>7089.2722686565285</v>
      </c>
      <c r="C526">
        <f>SAFADModel_final_000019[[#This Row],[Whole Building:Facility Total Electric Demand Power '[W'](Hourly) ]]/1000</f>
        <v>7.0892722686565284</v>
      </c>
    </row>
    <row r="527" spans="1:3" x14ac:dyDescent="0.25">
      <c r="A527" s="9" t="s">
        <v>382</v>
      </c>
      <c r="B527" s="12">
        <v>6654.921013701115</v>
      </c>
      <c r="C527">
        <f>SAFADModel_final_000019[[#This Row],[Whole Building:Facility Total Electric Demand Power '[W'](Hourly) ]]/1000</f>
        <v>6.6549210137011148</v>
      </c>
    </row>
    <row r="528" spans="1:3" x14ac:dyDescent="0.25">
      <c r="A528" s="9" t="s">
        <v>383</v>
      </c>
      <c r="B528" s="12">
        <v>6639.6256546578816</v>
      </c>
      <c r="C528">
        <f>SAFADModel_final_000019[[#This Row],[Whole Building:Facility Total Electric Demand Power '[W'](Hourly) ]]/1000</f>
        <v>6.6396256546578813</v>
      </c>
    </row>
    <row r="529" spans="1:3" x14ac:dyDescent="0.25">
      <c r="A529" s="9" t="s">
        <v>384</v>
      </c>
      <c r="B529" s="12">
        <v>6630.9857200111046</v>
      </c>
      <c r="C529">
        <f>SAFADModel_final_000019[[#This Row],[Whole Building:Facility Total Electric Demand Power '[W'](Hourly) ]]/1000</f>
        <v>6.6309857200111049</v>
      </c>
    </row>
    <row r="530" spans="1:3" x14ac:dyDescent="0.25">
      <c r="A530" s="9" t="s">
        <v>385</v>
      </c>
      <c r="B530" s="12">
        <v>6628.2769692207939</v>
      </c>
      <c r="C530">
        <f>SAFADModel_final_000019[[#This Row],[Whole Building:Facility Total Electric Demand Power '[W'](Hourly) ]]/1000</f>
        <v>6.6282769692207939</v>
      </c>
    </row>
    <row r="531" spans="1:3" x14ac:dyDescent="0.25">
      <c r="A531" s="9" t="s">
        <v>386</v>
      </c>
      <c r="B531" s="12">
        <v>6626.1490482964464</v>
      </c>
      <c r="C531">
        <f>SAFADModel_final_000019[[#This Row],[Whole Building:Facility Total Electric Demand Power '[W'](Hourly) ]]/1000</f>
        <v>6.6261490482964467</v>
      </c>
    </row>
    <row r="532" spans="1:3" x14ac:dyDescent="0.25">
      <c r="A532" s="9" t="s">
        <v>387</v>
      </c>
      <c r="B532" s="12">
        <v>6598.2177939065632</v>
      </c>
      <c r="C532">
        <f>SAFADModel_final_000019[[#This Row],[Whole Building:Facility Total Electric Demand Power '[W'](Hourly) ]]/1000</f>
        <v>6.5982177939065636</v>
      </c>
    </row>
    <row r="533" spans="1:3" x14ac:dyDescent="0.25">
      <c r="A533" s="9" t="s">
        <v>388</v>
      </c>
      <c r="B533" s="12">
        <v>6536.37156024043</v>
      </c>
      <c r="C533">
        <f>SAFADModel_final_000019[[#This Row],[Whole Building:Facility Total Electric Demand Power '[W'](Hourly) ]]/1000</f>
        <v>6.53637156024043</v>
      </c>
    </row>
    <row r="534" spans="1:3" x14ac:dyDescent="0.25">
      <c r="A534" s="9" t="s">
        <v>389</v>
      </c>
      <c r="B534" s="12">
        <v>6473.007296891933</v>
      </c>
      <c r="C534">
        <f>SAFADModel_final_000019[[#This Row],[Whole Building:Facility Total Electric Demand Power '[W'](Hourly) ]]/1000</f>
        <v>6.4730072968919332</v>
      </c>
    </row>
    <row r="535" spans="1:3" x14ac:dyDescent="0.25">
      <c r="A535" s="9" t="s">
        <v>390</v>
      </c>
      <c r="B535" s="12">
        <v>6459.1951621945409</v>
      </c>
      <c r="C535">
        <f>SAFADModel_final_000019[[#This Row],[Whole Building:Facility Total Electric Demand Power '[W'](Hourly) ]]/1000</f>
        <v>6.4591951621945407</v>
      </c>
    </row>
    <row r="536" spans="1:3" x14ac:dyDescent="0.25">
      <c r="A536" s="9" t="s">
        <v>391</v>
      </c>
      <c r="B536" s="12">
        <v>6549.3912811608361</v>
      </c>
      <c r="C536">
        <f>SAFADModel_final_000019[[#This Row],[Whole Building:Facility Total Electric Demand Power '[W'](Hourly) ]]/1000</f>
        <v>6.5493912811608359</v>
      </c>
    </row>
    <row r="537" spans="1:3" x14ac:dyDescent="0.25">
      <c r="A537" s="9" t="s">
        <v>392</v>
      </c>
      <c r="B537" s="12">
        <v>15916.014772473145</v>
      </c>
      <c r="C537">
        <f>SAFADModel_final_000019[[#This Row],[Whole Building:Facility Total Electric Demand Power '[W'](Hourly) ]]/1000</f>
        <v>15.916014772473146</v>
      </c>
    </row>
    <row r="538" spans="1:3" x14ac:dyDescent="0.25">
      <c r="A538" s="9" t="s">
        <v>393</v>
      </c>
      <c r="B538" s="12">
        <v>82151.556323592187</v>
      </c>
      <c r="C538">
        <f>SAFADModel_final_000019[[#This Row],[Whole Building:Facility Total Electric Demand Power '[W'](Hourly) ]]/1000</f>
        <v>82.151556323592189</v>
      </c>
    </row>
    <row r="539" spans="1:3" x14ac:dyDescent="0.25">
      <c r="A539" s="9" t="s">
        <v>394</v>
      </c>
      <c r="B539" s="12">
        <v>112824.83666546323</v>
      </c>
      <c r="C539">
        <f>SAFADModel_final_000019[[#This Row],[Whole Building:Facility Total Electric Demand Power '[W'](Hourly) ]]/1000</f>
        <v>112.82483666546322</v>
      </c>
    </row>
    <row r="540" spans="1:3" x14ac:dyDescent="0.25">
      <c r="A540" s="9" t="s">
        <v>395</v>
      </c>
      <c r="B540" s="12">
        <v>122238.16258096987</v>
      </c>
      <c r="C540">
        <f>SAFADModel_final_000019[[#This Row],[Whole Building:Facility Total Electric Demand Power '[W'](Hourly) ]]/1000</f>
        <v>122.23816258096987</v>
      </c>
    </row>
    <row r="541" spans="1:3" x14ac:dyDescent="0.25">
      <c r="A541" s="9" t="s">
        <v>396</v>
      </c>
      <c r="B541" s="12">
        <v>135873.05897507266</v>
      </c>
      <c r="C541">
        <f>SAFADModel_final_000019[[#This Row],[Whole Building:Facility Total Electric Demand Power '[W'](Hourly) ]]/1000</f>
        <v>135.87305897507267</v>
      </c>
    </row>
    <row r="542" spans="1:3" x14ac:dyDescent="0.25">
      <c r="A542" s="9" t="s">
        <v>397</v>
      </c>
      <c r="B542" s="12">
        <v>131346.68144274192</v>
      </c>
      <c r="C542">
        <f>SAFADModel_final_000019[[#This Row],[Whole Building:Facility Total Electric Demand Power '[W'](Hourly) ]]/1000</f>
        <v>131.34668144274193</v>
      </c>
    </row>
    <row r="543" spans="1:3" x14ac:dyDescent="0.25">
      <c r="A543" s="9" t="s">
        <v>398</v>
      </c>
      <c r="B543" s="12">
        <v>149021.50637146606</v>
      </c>
      <c r="C543">
        <f>SAFADModel_final_000019[[#This Row],[Whole Building:Facility Total Electric Demand Power '[W'](Hourly) ]]/1000</f>
        <v>149.02150637146607</v>
      </c>
    </row>
    <row r="544" spans="1:3" x14ac:dyDescent="0.25">
      <c r="A544" s="9" t="s">
        <v>399</v>
      </c>
      <c r="B544" s="12">
        <v>147436.81988201549</v>
      </c>
      <c r="C544">
        <f>SAFADModel_final_000019[[#This Row],[Whole Building:Facility Total Electric Demand Power '[W'](Hourly) ]]/1000</f>
        <v>147.4368198820155</v>
      </c>
    </row>
    <row r="545" spans="1:3" x14ac:dyDescent="0.25">
      <c r="A545" s="9" t="s">
        <v>400</v>
      </c>
      <c r="B545" s="12">
        <v>147171.50917059978</v>
      </c>
      <c r="C545">
        <f>SAFADModel_final_000019[[#This Row],[Whole Building:Facility Total Electric Demand Power '[W'](Hourly) ]]/1000</f>
        <v>147.17150917059979</v>
      </c>
    </row>
    <row r="546" spans="1:3" x14ac:dyDescent="0.25">
      <c r="A546" s="9" t="s">
        <v>401</v>
      </c>
      <c r="B546" s="12">
        <v>126063.6598033515</v>
      </c>
      <c r="C546">
        <f>SAFADModel_final_000019[[#This Row],[Whole Building:Facility Total Electric Demand Power '[W'](Hourly) ]]/1000</f>
        <v>126.0636598033515</v>
      </c>
    </row>
    <row r="547" spans="1:3" x14ac:dyDescent="0.25">
      <c r="A547" s="9" t="s">
        <v>402</v>
      </c>
      <c r="B547" s="12">
        <v>86756.927926093573</v>
      </c>
      <c r="C547">
        <f>SAFADModel_final_000019[[#This Row],[Whole Building:Facility Total Electric Demand Power '[W'](Hourly) ]]/1000</f>
        <v>86.756927926093567</v>
      </c>
    </row>
    <row r="548" spans="1:3" x14ac:dyDescent="0.25">
      <c r="A548" s="9" t="s">
        <v>403</v>
      </c>
      <c r="B548" s="12">
        <v>60166.690339512832</v>
      </c>
      <c r="C548">
        <f>SAFADModel_final_000019[[#This Row],[Whole Building:Facility Total Electric Demand Power '[W'](Hourly) ]]/1000</f>
        <v>60.166690339512833</v>
      </c>
    </row>
    <row r="549" spans="1:3" x14ac:dyDescent="0.25">
      <c r="A549" s="9" t="s">
        <v>404</v>
      </c>
      <c r="B549" s="12">
        <v>37466.300548753068</v>
      </c>
      <c r="C549">
        <f>SAFADModel_final_000019[[#This Row],[Whole Building:Facility Total Electric Demand Power '[W'](Hourly) ]]/1000</f>
        <v>37.466300548753068</v>
      </c>
    </row>
    <row r="550" spans="1:3" x14ac:dyDescent="0.25">
      <c r="A550" s="9" t="s">
        <v>405</v>
      </c>
      <c r="B550" s="12">
        <v>6751.8673380868086</v>
      </c>
      <c r="C550">
        <f>SAFADModel_final_000019[[#This Row],[Whole Building:Facility Total Electric Demand Power '[W'](Hourly) ]]/1000</f>
        <v>6.7518673380868082</v>
      </c>
    </row>
    <row r="551" spans="1:3" x14ac:dyDescent="0.25">
      <c r="A551" s="9" t="s">
        <v>406</v>
      </c>
      <c r="B551" s="12">
        <v>6737.3577810773832</v>
      </c>
      <c r="C551">
        <f>SAFADModel_final_000019[[#This Row],[Whole Building:Facility Total Electric Demand Power '[W'](Hourly) ]]/1000</f>
        <v>6.7373577810773835</v>
      </c>
    </row>
    <row r="552" spans="1:3" x14ac:dyDescent="0.25">
      <c r="A552" s="9" t="s">
        <v>407</v>
      </c>
      <c r="B552" s="12">
        <v>6727.2951018824097</v>
      </c>
      <c r="C552">
        <f>SAFADModel_final_000019[[#This Row],[Whole Building:Facility Total Electric Demand Power '[W'](Hourly) ]]/1000</f>
        <v>6.7272951018824099</v>
      </c>
    </row>
    <row r="553" spans="1:3" x14ac:dyDescent="0.25">
      <c r="A553" s="9" t="s">
        <v>408</v>
      </c>
      <c r="B553" s="12">
        <v>6718.7007285898935</v>
      </c>
      <c r="C553">
        <f>SAFADModel_final_000019[[#This Row],[Whole Building:Facility Total Electric Demand Power '[W'](Hourly) ]]/1000</f>
        <v>6.7187007285898934</v>
      </c>
    </row>
    <row r="554" spans="1:3" x14ac:dyDescent="0.25">
      <c r="A554" s="9" t="s">
        <v>409</v>
      </c>
      <c r="B554" s="12">
        <v>6709.762894986241</v>
      </c>
      <c r="C554">
        <f>SAFADModel_final_000019[[#This Row],[Whole Building:Facility Total Electric Demand Power '[W'](Hourly) ]]/1000</f>
        <v>6.7097628949862411</v>
      </c>
    </row>
    <row r="555" spans="1:3" x14ac:dyDescent="0.25">
      <c r="A555" s="9" t="s">
        <v>410</v>
      </c>
      <c r="B555" s="12">
        <v>6700.4215349814249</v>
      </c>
      <c r="C555">
        <f>SAFADModel_final_000019[[#This Row],[Whole Building:Facility Total Electric Demand Power '[W'](Hourly) ]]/1000</f>
        <v>6.7004215349814249</v>
      </c>
    </row>
    <row r="556" spans="1:3" x14ac:dyDescent="0.25">
      <c r="A556" s="9" t="s">
        <v>411</v>
      </c>
      <c r="B556" s="12">
        <v>6687.923417313802</v>
      </c>
      <c r="C556">
        <f>SAFADModel_final_000019[[#This Row],[Whole Building:Facility Total Electric Demand Power '[W'](Hourly) ]]/1000</f>
        <v>6.6879234173138018</v>
      </c>
    </row>
    <row r="557" spans="1:3" x14ac:dyDescent="0.25">
      <c r="A557" s="9" t="s">
        <v>412</v>
      </c>
      <c r="B557" s="12">
        <v>6671.102790643873</v>
      </c>
      <c r="C557">
        <f>SAFADModel_final_000019[[#This Row],[Whole Building:Facility Total Electric Demand Power '[W'](Hourly) ]]/1000</f>
        <v>6.6711027906438733</v>
      </c>
    </row>
    <row r="558" spans="1:3" x14ac:dyDescent="0.25">
      <c r="A558" s="9" t="s">
        <v>413</v>
      </c>
      <c r="B558" s="12">
        <v>6651.7000569881957</v>
      </c>
      <c r="C558">
        <f>SAFADModel_final_000019[[#This Row],[Whole Building:Facility Total Electric Demand Power '[W'](Hourly) ]]/1000</f>
        <v>6.6517000569881954</v>
      </c>
    </row>
    <row r="559" spans="1:3" x14ac:dyDescent="0.25">
      <c r="A559" s="9" t="s">
        <v>414</v>
      </c>
      <c r="B559" s="12">
        <v>6658.5551909035275</v>
      </c>
      <c r="C559">
        <f>SAFADModel_final_000019[[#This Row],[Whole Building:Facility Total Electric Demand Power '[W'](Hourly) ]]/1000</f>
        <v>6.6585551909035274</v>
      </c>
    </row>
    <row r="560" spans="1:3" x14ac:dyDescent="0.25">
      <c r="A560" s="9" t="s">
        <v>415</v>
      </c>
      <c r="B560" s="12">
        <v>6706.8533296977739</v>
      </c>
      <c r="C560">
        <f>SAFADModel_final_000019[[#This Row],[Whole Building:Facility Total Electric Demand Power '[W'](Hourly) ]]/1000</f>
        <v>6.7068533296977737</v>
      </c>
    </row>
    <row r="561" spans="1:3" x14ac:dyDescent="0.25">
      <c r="A561" s="9" t="s">
        <v>416</v>
      </c>
      <c r="B561" s="12">
        <v>19047.544774312151</v>
      </c>
      <c r="C561">
        <f>SAFADModel_final_000019[[#This Row],[Whole Building:Facility Total Electric Demand Power '[W'](Hourly) ]]/1000</f>
        <v>19.047544774312151</v>
      </c>
    </row>
    <row r="562" spans="1:3" x14ac:dyDescent="0.25">
      <c r="A562" s="9" t="s">
        <v>417</v>
      </c>
      <c r="B562" s="12">
        <v>86285.367645146514</v>
      </c>
      <c r="C562">
        <f>SAFADModel_final_000019[[#This Row],[Whole Building:Facility Total Electric Demand Power '[W'](Hourly) ]]/1000</f>
        <v>86.285367645146508</v>
      </c>
    </row>
    <row r="563" spans="1:3" x14ac:dyDescent="0.25">
      <c r="A563" s="9" t="s">
        <v>418</v>
      </c>
      <c r="B563" s="12">
        <v>114293.11398127722</v>
      </c>
      <c r="C563">
        <f>SAFADModel_final_000019[[#This Row],[Whole Building:Facility Total Electric Demand Power '[W'](Hourly) ]]/1000</f>
        <v>114.29311398127722</v>
      </c>
    </row>
    <row r="564" spans="1:3" x14ac:dyDescent="0.25">
      <c r="A564" s="9" t="s">
        <v>419</v>
      </c>
      <c r="B564" s="12">
        <v>130448.86261625758</v>
      </c>
      <c r="C564">
        <f>SAFADModel_final_000019[[#This Row],[Whole Building:Facility Total Electric Demand Power '[W'](Hourly) ]]/1000</f>
        <v>130.44886261625757</v>
      </c>
    </row>
    <row r="565" spans="1:3" x14ac:dyDescent="0.25">
      <c r="A565" s="9" t="s">
        <v>420</v>
      </c>
      <c r="B565" s="12">
        <v>148601.5384946666</v>
      </c>
      <c r="C565">
        <f>SAFADModel_final_000019[[#This Row],[Whole Building:Facility Total Electric Demand Power '[W'](Hourly) ]]/1000</f>
        <v>148.60153849466661</v>
      </c>
    </row>
    <row r="566" spans="1:3" x14ac:dyDescent="0.25">
      <c r="A566" s="9" t="s">
        <v>421</v>
      </c>
      <c r="B566" s="12">
        <v>145785.56964918051</v>
      </c>
      <c r="C566">
        <f>SAFADModel_final_000019[[#This Row],[Whole Building:Facility Total Electric Demand Power '[W'](Hourly) ]]/1000</f>
        <v>145.7855696491805</v>
      </c>
    </row>
    <row r="567" spans="1:3" x14ac:dyDescent="0.25">
      <c r="A567" s="9" t="s">
        <v>422</v>
      </c>
      <c r="B567" s="12">
        <v>138409.92046360881</v>
      </c>
      <c r="C567">
        <f>SAFADModel_final_000019[[#This Row],[Whole Building:Facility Total Electric Demand Power '[W'](Hourly) ]]/1000</f>
        <v>138.40992046360881</v>
      </c>
    </row>
    <row r="568" spans="1:3" x14ac:dyDescent="0.25">
      <c r="A568" s="9" t="s">
        <v>423</v>
      </c>
      <c r="B568" s="12">
        <v>145230.59891158721</v>
      </c>
      <c r="C568">
        <f>SAFADModel_final_000019[[#This Row],[Whole Building:Facility Total Electric Demand Power '[W'](Hourly) ]]/1000</f>
        <v>145.23059891158721</v>
      </c>
    </row>
    <row r="569" spans="1:3" x14ac:dyDescent="0.25">
      <c r="A569" s="9" t="s">
        <v>424</v>
      </c>
      <c r="B569" s="12">
        <v>131607.87357583703</v>
      </c>
      <c r="C569">
        <f>SAFADModel_final_000019[[#This Row],[Whole Building:Facility Total Electric Demand Power '[W'](Hourly) ]]/1000</f>
        <v>131.60787357583703</v>
      </c>
    </row>
    <row r="570" spans="1:3" x14ac:dyDescent="0.25">
      <c r="A570" s="9" t="s">
        <v>425</v>
      </c>
      <c r="B570" s="12">
        <v>84481.500702221398</v>
      </c>
      <c r="C570">
        <f>SAFADModel_final_000019[[#This Row],[Whole Building:Facility Total Electric Demand Power '[W'](Hourly) ]]/1000</f>
        <v>84.481500702221396</v>
      </c>
    </row>
    <row r="571" spans="1:3" x14ac:dyDescent="0.25">
      <c r="A571" s="9" t="s">
        <v>426</v>
      </c>
      <c r="B571" s="12">
        <v>39901.250742462253</v>
      </c>
      <c r="C571">
        <f>SAFADModel_final_000019[[#This Row],[Whole Building:Facility Total Electric Demand Power '[W'](Hourly) ]]/1000</f>
        <v>39.901250742462253</v>
      </c>
    </row>
    <row r="572" spans="1:3" x14ac:dyDescent="0.25">
      <c r="A572" s="9" t="s">
        <v>427</v>
      </c>
      <c r="B572" s="12">
        <v>17896.983846743602</v>
      </c>
      <c r="C572">
        <f>SAFADModel_final_000019[[#This Row],[Whole Building:Facility Total Electric Demand Power '[W'](Hourly) ]]/1000</f>
        <v>17.896983846743602</v>
      </c>
    </row>
    <row r="573" spans="1:3" x14ac:dyDescent="0.25">
      <c r="A573" s="9" t="s">
        <v>428</v>
      </c>
      <c r="B573" s="12">
        <v>7600.0280247347391</v>
      </c>
      <c r="C573">
        <f>SAFADModel_final_000019[[#This Row],[Whole Building:Facility Total Electric Demand Power '[W'](Hourly) ]]/1000</f>
        <v>7.6000280247347387</v>
      </c>
    </row>
    <row r="574" spans="1:3" x14ac:dyDescent="0.25">
      <c r="A574" s="9" t="s">
        <v>429</v>
      </c>
      <c r="B574" s="12">
        <v>7174.3543867687949</v>
      </c>
      <c r="C574">
        <f>SAFADModel_final_000019[[#This Row],[Whole Building:Facility Total Electric Demand Power '[W'](Hourly) ]]/1000</f>
        <v>7.1743543867687949</v>
      </c>
    </row>
    <row r="575" spans="1:3" x14ac:dyDescent="0.25">
      <c r="A575" s="9" t="s">
        <v>430</v>
      </c>
      <c r="B575" s="12">
        <v>6749.4793283692898</v>
      </c>
      <c r="C575">
        <f>SAFADModel_final_000019[[#This Row],[Whole Building:Facility Total Electric Demand Power '[W'](Hourly) ]]/1000</f>
        <v>6.74947932836929</v>
      </c>
    </row>
    <row r="576" spans="1:3" x14ac:dyDescent="0.25">
      <c r="A576" s="9" t="s">
        <v>431</v>
      </c>
      <c r="B576" s="12">
        <v>6738.5212781171658</v>
      </c>
      <c r="C576">
        <f>SAFADModel_final_000019[[#This Row],[Whole Building:Facility Total Electric Demand Power '[W'](Hourly) ]]/1000</f>
        <v>6.7385212781171662</v>
      </c>
    </row>
    <row r="577" spans="1:3" x14ac:dyDescent="0.25">
      <c r="A577" s="9" t="s">
        <v>432</v>
      </c>
      <c r="B577" s="12">
        <v>6725.7800501524935</v>
      </c>
      <c r="C577">
        <f>SAFADModel_final_000019[[#This Row],[Whole Building:Facility Total Electric Demand Power '[W'](Hourly) ]]/1000</f>
        <v>6.7257800501524931</v>
      </c>
    </row>
    <row r="578" spans="1:3" x14ac:dyDescent="0.25">
      <c r="A578" s="9" t="s">
        <v>433</v>
      </c>
      <c r="B578" s="12">
        <v>6713.0185965541414</v>
      </c>
      <c r="C578">
        <f>SAFADModel_final_000019[[#This Row],[Whole Building:Facility Total Electric Demand Power '[W'](Hourly) ]]/1000</f>
        <v>6.7130185965541411</v>
      </c>
    </row>
    <row r="579" spans="1:3" x14ac:dyDescent="0.25">
      <c r="A579" s="9" t="s">
        <v>434</v>
      </c>
      <c r="B579" s="12">
        <v>6706.7407441160549</v>
      </c>
      <c r="C579">
        <f>SAFADModel_final_000019[[#This Row],[Whole Building:Facility Total Electric Demand Power '[W'](Hourly) ]]/1000</f>
        <v>6.7067407441160549</v>
      </c>
    </row>
    <row r="580" spans="1:3" x14ac:dyDescent="0.25">
      <c r="A580" s="9" t="s">
        <v>435</v>
      </c>
      <c r="B580" s="12">
        <v>6683.9067276050409</v>
      </c>
      <c r="C580">
        <f>SAFADModel_final_000019[[#This Row],[Whole Building:Facility Total Electric Demand Power '[W'](Hourly) ]]/1000</f>
        <v>6.6839067276050406</v>
      </c>
    </row>
    <row r="581" spans="1:3" x14ac:dyDescent="0.25">
      <c r="A581" s="9" t="s">
        <v>436</v>
      </c>
      <c r="B581" s="12">
        <v>6650.5542168345391</v>
      </c>
      <c r="C581">
        <f>SAFADModel_final_000019[[#This Row],[Whole Building:Facility Total Electric Demand Power '[W'](Hourly) ]]/1000</f>
        <v>6.6505542168345393</v>
      </c>
    </row>
    <row r="582" spans="1:3" x14ac:dyDescent="0.25">
      <c r="A582" s="9" t="s">
        <v>437</v>
      </c>
      <c r="B582" s="12">
        <v>6616.3913834414889</v>
      </c>
      <c r="C582">
        <f>SAFADModel_final_000019[[#This Row],[Whole Building:Facility Total Electric Demand Power '[W'](Hourly) ]]/1000</f>
        <v>6.6163913834414885</v>
      </c>
    </row>
    <row r="583" spans="1:3" x14ac:dyDescent="0.25">
      <c r="A583" s="9" t="s">
        <v>438</v>
      </c>
      <c r="B583" s="12">
        <v>6620.6622533518103</v>
      </c>
      <c r="C583">
        <f>SAFADModel_final_000019[[#This Row],[Whole Building:Facility Total Electric Demand Power '[W'](Hourly) ]]/1000</f>
        <v>6.62066225335181</v>
      </c>
    </row>
    <row r="584" spans="1:3" x14ac:dyDescent="0.25">
      <c r="A584" s="9" t="s">
        <v>439</v>
      </c>
      <c r="B584" s="12">
        <v>6693.6035324181657</v>
      </c>
      <c r="C584">
        <f>SAFADModel_final_000019[[#This Row],[Whole Building:Facility Total Electric Demand Power '[W'](Hourly) ]]/1000</f>
        <v>6.693603532418166</v>
      </c>
    </row>
    <row r="585" spans="1:3" x14ac:dyDescent="0.25">
      <c r="A585" s="9" t="s">
        <v>440</v>
      </c>
      <c r="B585" s="12">
        <v>17904.464285429225</v>
      </c>
      <c r="C585">
        <f>SAFADModel_final_000019[[#This Row],[Whole Building:Facility Total Electric Demand Power '[W'](Hourly) ]]/1000</f>
        <v>17.904464285429224</v>
      </c>
    </row>
    <row r="586" spans="1:3" x14ac:dyDescent="0.25">
      <c r="A586" s="9" t="s">
        <v>441</v>
      </c>
      <c r="B586" s="12">
        <v>96799.630249361202</v>
      </c>
      <c r="C586">
        <f>SAFADModel_final_000019[[#This Row],[Whole Building:Facility Total Electric Demand Power '[W'](Hourly) ]]/1000</f>
        <v>96.799630249361201</v>
      </c>
    </row>
    <row r="587" spans="1:3" x14ac:dyDescent="0.25">
      <c r="A587" s="9" t="s">
        <v>442</v>
      </c>
      <c r="B587" s="12">
        <v>127917.57405565151</v>
      </c>
      <c r="C587">
        <f>SAFADModel_final_000019[[#This Row],[Whole Building:Facility Total Electric Demand Power '[W'](Hourly) ]]/1000</f>
        <v>127.91757405565151</v>
      </c>
    </row>
    <row r="588" spans="1:3" x14ac:dyDescent="0.25">
      <c r="A588" s="9" t="s">
        <v>443</v>
      </c>
      <c r="B588" s="12">
        <v>134669.93862374502</v>
      </c>
      <c r="C588">
        <f>SAFADModel_final_000019[[#This Row],[Whole Building:Facility Total Electric Demand Power '[W'](Hourly) ]]/1000</f>
        <v>134.66993862374503</v>
      </c>
    </row>
    <row r="589" spans="1:3" x14ac:dyDescent="0.25">
      <c r="A589" s="9" t="s">
        <v>444</v>
      </c>
      <c r="B589" s="12">
        <v>132872.04944898849</v>
      </c>
      <c r="C589">
        <f>SAFADModel_final_000019[[#This Row],[Whole Building:Facility Total Electric Demand Power '[W'](Hourly) ]]/1000</f>
        <v>132.87204944898849</v>
      </c>
    </row>
    <row r="590" spans="1:3" x14ac:dyDescent="0.25">
      <c r="A590" s="9" t="s">
        <v>445</v>
      </c>
      <c r="B590" s="12">
        <v>132092.40769504473</v>
      </c>
      <c r="C590">
        <f>SAFADModel_final_000019[[#This Row],[Whole Building:Facility Total Electric Demand Power '[W'](Hourly) ]]/1000</f>
        <v>132.09240769504473</v>
      </c>
    </row>
    <row r="591" spans="1:3" x14ac:dyDescent="0.25">
      <c r="A591" s="9" t="s">
        <v>446</v>
      </c>
      <c r="B591" s="12">
        <v>143225.02980726343</v>
      </c>
      <c r="C591">
        <f>SAFADModel_final_000019[[#This Row],[Whole Building:Facility Total Electric Demand Power '[W'](Hourly) ]]/1000</f>
        <v>143.22502980726344</v>
      </c>
    </row>
    <row r="592" spans="1:3" x14ac:dyDescent="0.25">
      <c r="A592" s="9" t="s">
        <v>447</v>
      </c>
      <c r="B592" s="12">
        <v>150695.27857075652</v>
      </c>
      <c r="C592">
        <f>SAFADModel_final_000019[[#This Row],[Whole Building:Facility Total Electric Demand Power '[W'](Hourly) ]]/1000</f>
        <v>150.69527857075653</v>
      </c>
    </row>
    <row r="593" spans="1:3" x14ac:dyDescent="0.25">
      <c r="A593" s="9" t="s">
        <v>448</v>
      </c>
      <c r="B593" s="12">
        <v>154913.82123239292</v>
      </c>
      <c r="C593">
        <f>SAFADModel_final_000019[[#This Row],[Whole Building:Facility Total Electric Demand Power '[W'](Hourly) ]]/1000</f>
        <v>154.91382123239291</v>
      </c>
    </row>
    <row r="594" spans="1:3" x14ac:dyDescent="0.25">
      <c r="A594" s="9" t="s">
        <v>449</v>
      </c>
      <c r="B594" s="12">
        <v>142973.30046983852</v>
      </c>
      <c r="C594">
        <f>SAFADModel_final_000019[[#This Row],[Whole Building:Facility Total Electric Demand Power '[W'](Hourly) ]]/1000</f>
        <v>142.97330046983851</v>
      </c>
    </row>
    <row r="595" spans="1:3" x14ac:dyDescent="0.25">
      <c r="A595" s="9" t="s">
        <v>450</v>
      </c>
      <c r="B595" s="12">
        <v>70751.16598431328</v>
      </c>
      <c r="C595">
        <f>SAFADModel_final_000019[[#This Row],[Whole Building:Facility Total Electric Demand Power '[W'](Hourly) ]]/1000</f>
        <v>70.751165984313275</v>
      </c>
    </row>
    <row r="596" spans="1:3" x14ac:dyDescent="0.25">
      <c r="A596" s="9" t="s">
        <v>451</v>
      </c>
      <c r="B596" s="12">
        <v>52617.305980366829</v>
      </c>
      <c r="C596">
        <f>SAFADModel_final_000019[[#This Row],[Whole Building:Facility Total Electric Demand Power '[W'](Hourly) ]]/1000</f>
        <v>52.617305980366829</v>
      </c>
    </row>
    <row r="597" spans="1:3" x14ac:dyDescent="0.25">
      <c r="A597" s="9" t="s">
        <v>452</v>
      </c>
      <c r="B597" s="12">
        <v>39023.784445695776</v>
      </c>
      <c r="C597">
        <f>SAFADModel_final_000019[[#This Row],[Whole Building:Facility Total Electric Demand Power '[W'](Hourly) ]]/1000</f>
        <v>39.023784445695775</v>
      </c>
    </row>
    <row r="598" spans="1:3" x14ac:dyDescent="0.25">
      <c r="A598" s="9" t="s">
        <v>453</v>
      </c>
      <c r="B598" s="12">
        <v>6767.2467499727854</v>
      </c>
      <c r="C598">
        <f>SAFADModel_final_000019[[#This Row],[Whole Building:Facility Total Electric Demand Power '[W'](Hourly) ]]/1000</f>
        <v>6.7672467499727853</v>
      </c>
    </row>
    <row r="599" spans="1:3" x14ac:dyDescent="0.25">
      <c r="A599" s="9" t="s">
        <v>454</v>
      </c>
      <c r="B599" s="12">
        <v>6758.807480826722</v>
      </c>
      <c r="C599">
        <f>SAFADModel_final_000019[[#This Row],[Whole Building:Facility Total Electric Demand Power '[W'](Hourly) ]]/1000</f>
        <v>6.7588074808267216</v>
      </c>
    </row>
    <row r="600" spans="1:3" x14ac:dyDescent="0.25">
      <c r="A600" s="9" t="s">
        <v>455</v>
      </c>
      <c r="B600" s="12">
        <v>6752.097505646484</v>
      </c>
      <c r="C600">
        <f>SAFADModel_final_000019[[#This Row],[Whole Building:Facility Total Electric Demand Power '[W'](Hourly) ]]/1000</f>
        <v>6.7520975056464838</v>
      </c>
    </row>
    <row r="601" spans="1:3" x14ac:dyDescent="0.25">
      <c r="A601" s="9" t="s">
        <v>456</v>
      </c>
      <c r="B601" s="12">
        <v>6743.5668375618625</v>
      </c>
      <c r="C601">
        <f>SAFADModel_final_000019[[#This Row],[Whole Building:Facility Total Electric Demand Power '[W'](Hourly) ]]/1000</f>
        <v>6.7435668375618629</v>
      </c>
    </row>
    <row r="602" spans="1:3" x14ac:dyDescent="0.25">
      <c r="A602" s="9" t="s">
        <v>457</v>
      </c>
      <c r="B602" s="12">
        <v>6735.1049635758827</v>
      </c>
      <c r="C602">
        <f>SAFADModel_final_000019[[#This Row],[Whole Building:Facility Total Electric Demand Power '[W'](Hourly) ]]/1000</f>
        <v>6.7351049635758828</v>
      </c>
    </row>
    <row r="603" spans="1:3" x14ac:dyDescent="0.25">
      <c r="A603" s="9" t="s">
        <v>458</v>
      </c>
      <c r="B603" s="12">
        <v>6722.9186855866501</v>
      </c>
      <c r="C603">
        <f>SAFADModel_final_000019[[#This Row],[Whole Building:Facility Total Electric Demand Power '[W'](Hourly) ]]/1000</f>
        <v>6.7229186855866505</v>
      </c>
    </row>
    <row r="604" spans="1:3" x14ac:dyDescent="0.25">
      <c r="A604" s="9" t="s">
        <v>459</v>
      </c>
      <c r="B604" s="12">
        <v>6701.992646794165</v>
      </c>
      <c r="C604">
        <f>SAFADModel_final_000019[[#This Row],[Whole Building:Facility Total Electric Demand Power '[W'](Hourly) ]]/1000</f>
        <v>6.7019926467941646</v>
      </c>
    </row>
    <row r="605" spans="1:3" x14ac:dyDescent="0.25">
      <c r="A605" s="9" t="s">
        <v>460</v>
      </c>
      <c r="B605" s="12">
        <v>6678.0568060745218</v>
      </c>
      <c r="C605">
        <f>SAFADModel_final_000019[[#This Row],[Whole Building:Facility Total Electric Demand Power '[W'](Hourly) ]]/1000</f>
        <v>6.6780568060745216</v>
      </c>
    </row>
    <row r="606" spans="1:3" x14ac:dyDescent="0.25">
      <c r="A606" s="9" t="s">
        <v>461</v>
      </c>
      <c r="B606" s="12">
        <v>6659.3425764085578</v>
      </c>
      <c r="C606">
        <f>SAFADModel_final_000019[[#This Row],[Whole Building:Facility Total Electric Demand Power '[W'](Hourly) ]]/1000</f>
        <v>6.6593425764085579</v>
      </c>
    </row>
    <row r="607" spans="1:3" x14ac:dyDescent="0.25">
      <c r="A607" s="9" t="s">
        <v>462</v>
      </c>
      <c r="B607" s="12">
        <v>6658.0511081276627</v>
      </c>
      <c r="C607">
        <f>SAFADModel_final_000019[[#This Row],[Whole Building:Facility Total Electric Demand Power '[W'](Hourly) ]]/1000</f>
        <v>6.6580511081276628</v>
      </c>
    </row>
    <row r="608" spans="1:3" x14ac:dyDescent="0.25">
      <c r="A608" s="9" t="s">
        <v>463</v>
      </c>
      <c r="B608" s="12">
        <v>6691.9617450213746</v>
      </c>
      <c r="C608">
        <f>SAFADModel_final_000019[[#This Row],[Whole Building:Facility Total Electric Demand Power '[W'](Hourly) ]]/1000</f>
        <v>6.6919617450213744</v>
      </c>
    </row>
    <row r="609" spans="1:3" x14ac:dyDescent="0.25">
      <c r="A609" s="9" t="s">
        <v>464</v>
      </c>
      <c r="B609" s="12">
        <v>22231.300676236555</v>
      </c>
      <c r="C609">
        <f>SAFADModel_final_000019[[#This Row],[Whole Building:Facility Total Electric Demand Power '[W'](Hourly) ]]/1000</f>
        <v>22.231300676236554</v>
      </c>
    </row>
    <row r="610" spans="1:3" x14ac:dyDescent="0.25">
      <c r="A610" s="9" t="s">
        <v>465</v>
      </c>
      <c r="B610" s="12">
        <v>82754.517285022492</v>
      </c>
      <c r="C610">
        <f>SAFADModel_final_000019[[#This Row],[Whole Building:Facility Total Electric Demand Power '[W'](Hourly) ]]/1000</f>
        <v>82.754517285022487</v>
      </c>
    </row>
    <row r="611" spans="1:3" x14ac:dyDescent="0.25">
      <c r="A611" s="9" t="s">
        <v>466</v>
      </c>
      <c r="B611" s="12">
        <v>123871.3119095475</v>
      </c>
      <c r="C611">
        <f>SAFADModel_final_000019[[#This Row],[Whole Building:Facility Total Electric Demand Power '[W'](Hourly) ]]/1000</f>
        <v>123.8713119095475</v>
      </c>
    </row>
    <row r="612" spans="1:3" x14ac:dyDescent="0.25">
      <c r="A612" s="9" t="s">
        <v>467</v>
      </c>
      <c r="B612" s="12">
        <v>127431.43498561769</v>
      </c>
      <c r="C612">
        <f>SAFADModel_final_000019[[#This Row],[Whole Building:Facility Total Electric Demand Power '[W'](Hourly) ]]/1000</f>
        <v>127.43143498561768</v>
      </c>
    </row>
    <row r="613" spans="1:3" x14ac:dyDescent="0.25">
      <c r="A613" s="9" t="s">
        <v>468</v>
      </c>
      <c r="B613" s="12">
        <v>130485.28138507409</v>
      </c>
      <c r="C613">
        <f>SAFADModel_final_000019[[#This Row],[Whole Building:Facility Total Electric Demand Power '[W'](Hourly) ]]/1000</f>
        <v>130.4852813850741</v>
      </c>
    </row>
    <row r="614" spans="1:3" x14ac:dyDescent="0.25">
      <c r="A614" s="9" t="s">
        <v>469</v>
      </c>
      <c r="B614" s="12">
        <v>135248.73436680669</v>
      </c>
      <c r="C614">
        <f>SAFADModel_final_000019[[#This Row],[Whole Building:Facility Total Electric Demand Power '[W'](Hourly) ]]/1000</f>
        <v>135.2487343668067</v>
      </c>
    </row>
    <row r="615" spans="1:3" x14ac:dyDescent="0.25">
      <c r="A615" s="9" t="s">
        <v>470</v>
      </c>
      <c r="B615" s="12">
        <v>139817.04438338618</v>
      </c>
      <c r="C615">
        <f>SAFADModel_final_000019[[#This Row],[Whole Building:Facility Total Electric Demand Power '[W'](Hourly) ]]/1000</f>
        <v>139.81704438338619</v>
      </c>
    </row>
    <row r="616" spans="1:3" x14ac:dyDescent="0.25">
      <c r="A616" s="9" t="s">
        <v>471</v>
      </c>
      <c r="B616" s="12">
        <v>136582.38468799056</v>
      </c>
      <c r="C616">
        <f>SAFADModel_final_000019[[#This Row],[Whole Building:Facility Total Electric Demand Power '[W'](Hourly) ]]/1000</f>
        <v>136.58238468799055</v>
      </c>
    </row>
    <row r="617" spans="1:3" x14ac:dyDescent="0.25">
      <c r="A617" s="9" t="s">
        <v>472</v>
      </c>
      <c r="B617" s="12">
        <v>123718.95400171884</v>
      </c>
      <c r="C617">
        <f>SAFADModel_final_000019[[#This Row],[Whole Building:Facility Total Electric Demand Power '[W'](Hourly) ]]/1000</f>
        <v>123.71895400171884</v>
      </c>
    </row>
    <row r="618" spans="1:3" x14ac:dyDescent="0.25">
      <c r="A618" s="9" t="s">
        <v>473</v>
      </c>
      <c r="B618" s="12">
        <v>108393.94939310588</v>
      </c>
      <c r="C618">
        <f>SAFADModel_final_000019[[#This Row],[Whole Building:Facility Total Electric Demand Power '[W'](Hourly) ]]/1000</f>
        <v>108.39394939310588</v>
      </c>
    </row>
    <row r="619" spans="1:3" x14ac:dyDescent="0.25">
      <c r="A619" s="9" t="s">
        <v>474</v>
      </c>
      <c r="B619" s="12">
        <v>44309.522821801249</v>
      </c>
      <c r="C619">
        <f>SAFADModel_final_000019[[#This Row],[Whole Building:Facility Total Electric Demand Power '[W'](Hourly) ]]/1000</f>
        <v>44.309522821801252</v>
      </c>
    </row>
    <row r="620" spans="1:3" x14ac:dyDescent="0.25">
      <c r="A620" s="9" t="s">
        <v>475</v>
      </c>
      <c r="B620" s="12">
        <v>24534.204421074948</v>
      </c>
      <c r="C620">
        <f>SAFADModel_final_000019[[#This Row],[Whole Building:Facility Total Electric Demand Power '[W'](Hourly) ]]/1000</f>
        <v>24.53420442107495</v>
      </c>
    </row>
    <row r="621" spans="1:3" x14ac:dyDescent="0.25">
      <c r="A621" s="9" t="s">
        <v>476</v>
      </c>
      <c r="B621" s="12">
        <v>16018.227332433524</v>
      </c>
      <c r="C621">
        <f>SAFADModel_final_000019[[#This Row],[Whole Building:Facility Total Electric Demand Power '[W'](Hourly) ]]/1000</f>
        <v>16.018227332433522</v>
      </c>
    </row>
    <row r="622" spans="1:3" x14ac:dyDescent="0.25">
      <c r="A622" s="9" t="s">
        <v>477</v>
      </c>
      <c r="B622" s="12">
        <v>11360.494663911964</v>
      </c>
      <c r="C622">
        <f>SAFADModel_final_000019[[#This Row],[Whole Building:Facility Total Electric Demand Power '[W'](Hourly) ]]/1000</f>
        <v>11.360494663911965</v>
      </c>
    </row>
    <row r="623" spans="1:3" x14ac:dyDescent="0.25">
      <c r="A623" s="9" t="s">
        <v>478</v>
      </c>
      <c r="B623" s="12">
        <v>6741.1493360221803</v>
      </c>
      <c r="C623">
        <f>SAFADModel_final_000019[[#This Row],[Whole Building:Facility Total Electric Demand Power '[W'](Hourly) ]]/1000</f>
        <v>6.7411493360221799</v>
      </c>
    </row>
    <row r="624" spans="1:3" x14ac:dyDescent="0.25">
      <c r="A624" s="9" t="s">
        <v>479</v>
      </c>
      <c r="B624" s="12">
        <v>6757.1089364535228</v>
      </c>
      <c r="C624">
        <f>SAFADModel_final_000019[[#This Row],[Whole Building:Facility Total Electric Demand Power '[W'](Hourly) ]]/1000</f>
        <v>6.7571089364535224</v>
      </c>
    </row>
    <row r="625" spans="1:3" x14ac:dyDescent="0.25">
      <c r="A625" s="9" t="s">
        <v>480</v>
      </c>
      <c r="B625" s="12">
        <v>6764.1589737061186</v>
      </c>
      <c r="C625">
        <f>SAFADModel_final_000019[[#This Row],[Whole Building:Facility Total Electric Demand Power '[W'](Hourly) ]]/1000</f>
        <v>6.7641589737061185</v>
      </c>
    </row>
    <row r="626" spans="1:3" x14ac:dyDescent="0.25">
      <c r="A626" s="9" t="s">
        <v>677</v>
      </c>
      <c r="B626" s="12">
        <v>6754.4040882906838</v>
      </c>
      <c r="C626">
        <f>SAFADModel_final_000019[[#This Row],[Whole Building:Facility Total Electric Demand Power '[W'](Hourly) ]]/1000</f>
        <v>6.7544040882906842</v>
      </c>
    </row>
    <row r="627" spans="1:3" x14ac:dyDescent="0.25">
      <c r="A627" s="9" t="s">
        <v>678</v>
      </c>
      <c r="B627" s="12">
        <v>6741.3904238941432</v>
      </c>
      <c r="C627">
        <f>SAFADModel_final_000019[[#This Row],[Whole Building:Facility Total Electric Demand Power '[W'](Hourly) ]]/1000</f>
        <v>6.7413904238941429</v>
      </c>
    </row>
    <row r="628" spans="1:3" x14ac:dyDescent="0.25">
      <c r="A628" s="9" t="s">
        <v>679</v>
      </c>
      <c r="B628" s="12">
        <v>6725.2644766784351</v>
      </c>
      <c r="C628">
        <f>SAFADModel_final_000019[[#This Row],[Whole Building:Facility Total Electric Demand Power '[W'](Hourly) ]]/1000</f>
        <v>6.7252644766784355</v>
      </c>
    </row>
    <row r="629" spans="1:3" x14ac:dyDescent="0.25">
      <c r="A629" s="9" t="s">
        <v>680</v>
      </c>
      <c r="B629" s="12">
        <v>6696.4107911969213</v>
      </c>
      <c r="C629">
        <f>SAFADModel_final_000019[[#This Row],[Whole Building:Facility Total Electric Demand Power '[W'](Hourly) ]]/1000</f>
        <v>6.6964107911969215</v>
      </c>
    </row>
    <row r="630" spans="1:3" x14ac:dyDescent="0.25">
      <c r="A630" s="9" t="s">
        <v>681</v>
      </c>
      <c r="B630" s="12">
        <v>6658.6685622601099</v>
      </c>
      <c r="C630">
        <f>SAFADModel_final_000019[[#This Row],[Whole Building:Facility Total Electric Demand Power '[W'](Hourly) ]]/1000</f>
        <v>6.6586685622601101</v>
      </c>
    </row>
    <row r="631" spans="1:3" x14ac:dyDescent="0.25">
      <c r="A631" s="9" t="s">
        <v>682</v>
      </c>
      <c r="B631" s="12">
        <v>6637.8628343453647</v>
      </c>
      <c r="C631">
        <f>SAFADModel_final_000019[[#This Row],[Whole Building:Facility Total Electric Demand Power '[W'](Hourly) ]]/1000</f>
        <v>6.6378628343453645</v>
      </c>
    </row>
    <row r="632" spans="1:3" x14ac:dyDescent="0.25">
      <c r="A632" s="9" t="s">
        <v>683</v>
      </c>
      <c r="B632" s="12">
        <v>6662.7798375489183</v>
      </c>
      <c r="C632">
        <f>SAFADModel_final_000019[[#This Row],[Whole Building:Facility Total Electric Demand Power '[W'](Hourly) ]]/1000</f>
        <v>6.6627798375489187</v>
      </c>
    </row>
    <row r="633" spans="1:3" x14ac:dyDescent="0.25">
      <c r="A633" s="9" t="s">
        <v>684</v>
      </c>
      <c r="B633" s="12">
        <v>6710.965699500156</v>
      </c>
      <c r="C633">
        <f>SAFADModel_final_000019[[#This Row],[Whole Building:Facility Total Electric Demand Power '[W'](Hourly) ]]/1000</f>
        <v>6.7109656995001563</v>
      </c>
    </row>
    <row r="634" spans="1:3" x14ac:dyDescent="0.25">
      <c r="A634" s="9" t="s">
        <v>685</v>
      </c>
      <c r="B634" s="12">
        <v>46564.742853237141</v>
      </c>
      <c r="C634">
        <f>SAFADModel_final_000019[[#This Row],[Whole Building:Facility Total Electric Demand Power '[W'](Hourly) ]]/1000</f>
        <v>46.564742853237142</v>
      </c>
    </row>
    <row r="635" spans="1:3" x14ac:dyDescent="0.25">
      <c r="A635" s="9" t="s">
        <v>686</v>
      </c>
      <c r="B635" s="12">
        <v>69414.167808709797</v>
      </c>
      <c r="C635">
        <f>SAFADModel_final_000019[[#This Row],[Whole Building:Facility Total Electric Demand Power '[W'](Hourly) ]]/1000</f>
        <v>69.414167808709792</v>
      </c>
    </row>
    <row r="636" spans="1:3" x14ac:dyDescent="0.25">
      <c r="A636" s="9" t="s">
        <v>687</v>
      </c>
      <c r="B636" s="12">
        <v>84385.684433527684</v>
      </c>
      <c r="C636">
        <f>SAFADModel_final_000019[[#This Row],[Whole Building:Facility Total Electric Demand Power '[W'](Hourly) ]]/1000</f>
        <v>84.385684433527686</v>
      </c>
    </row>
    <row r="637" spans="1:3" x14ac:dyDescent="0.25">
      <c r="A637" s="9" t="s">
        <v>688</v>
      </c>
      <c r="B637" s="12">
        <v>82534.617418862719</v>
      </c>
      <c r="C637">
        <f>SAFADModel_final_000019[[#This Row],[Whole Building:Facility Total Electric Demand Power '[W'](Hourly) ]]/1000</f>
        <v>82.534617418862723</v>
      </c>
    </row>
    <row r="638" spans="1:3" x14ac:dyDescent="0.25">
      <c r="A638" s="9" t="s">
        <v>689</v>
      </c>
      <c r="B638" s="12">
        <v>58969.382516417441</v>
      </c>
      <c r="C638">
        <f>SAFADModel_final_000019[[#This Row],[Whole Building:Facility Total Electric Demand Power '[W'](Hourly) ]]/1000</f>
        <v>58.96938251641744</v>
      </c>
    </row>
    <row r="639" spans="1:3" x14ac:dyDescent="0.25">
      <c r="A639" s="9" t="s">
        <v>690</v>
      </c>
      <c r="B639" s="12">
        <v>53298.550802528254</v>
      </c>
      <c r="C639">
        <f>SAFADModel_final_000019[[#This Row],[Whole Building:Facility Total Electric Demand Power '[W'](Hourly) ]]/1000</f>
        <v>53.298550802528254</v>
      </c>
    </row>
    <row r="640" spans="1:3" x14ac:dyDescent="0.25">
      <c r="A640" s="9" t="s">
        <v>691</v>
      </c>
      <c r="B640" s="12">
        <v>52062.321456899401</v>
      </c>
      <c r="C640">
        <f>SAFADModel_final_000019[[#This Row],[Whole Building:Facility Total Electric Demand Power '[W'](Hourly) ]]/1000</f>
        <v>52.062321456899397</v>
      </c>
    </row>
    <row r="641" spans="1:3" x14ac:dyDescent="0.25">
      <c r="A641" s="9" t="s">
        <v>692</v>
      </c>
      <c r="B641" s="12">
        <v>46028.54966984468</v>
      </c>
      <c r="C641">
        <f>SAFADModel_final_000019[[#This Row],[Whole Building:Facility Total Electric Demand Power '[W'](Hourly) ]]/1000</f>
        <v>46.028549669844679</v>
      </c>
    </row>
    <row r="642" spans="1:3" x14ac:dyDescent="0.25">
      <c r="A642" s="9" t="s">
        <v>693</v>
      </c>
      <c r="B642" s="12">
        <v>38406.836094970218</v>
      </c>
      <c r="C642">
        <f>SAFADModel_final_000019[[#This Row],[Whole Building:Facility Total Electric Demand Power '[W'](Hourly) ]]/1000</f>
        <v>38.406836094970217</v>
      </c>
    </row>
    <row r="643" spans="1:3" x14ac:dyDescent="0.25">
      <c r="A643" s="9" t="s">
        <v>694</v>
      </c>
      <c r="B643" s="12">
        <v>31265.030126105758</v>
      </c>
      <c r="C643">
        <f>SAFADModel_final_000019[[#This Row],[Whole Building:Facility Total Electric Demand Power '[W'](Hourly) ]]/1000</f>
        <v>31.265030126105756</v>
      </c>
    </row>
    <row r="644" spans="1:3" x14ac:dyDescent="0.25">
      <c r="A644" s="9" t="s">
        <v>695</v>
      </c>
      <c r="B644" s="12">
        <v>23830.671739755693</v>
      </c>
      <c r="C644">
        <f>SAFADModel_final_000019[[#This Row],[Whole Building:Facility Total Electric Demand Power '[W'](Hourly) ]]/1000</f>
        <v>23.830671739755694</v>
      </c>
    </row>
    <row r="645" spans="1:3" x14ac:dyDescent="0.25">
      <c r="A645" s="9" t="s">
        <v>696</v>
      </c>
      <c r="B645" s="12">
        <v>15388.997285188825</v>
      </c>
      <c r="C645">
        <f>SAFADModel_final_000019[[#This Row],[Whole Building:Facility Total Electric Demand Power '[W'](Hourly) ]]/1000</f>
        <v>15.388997285188825</v>
      </c>
    </row>
    <row r="646" spans="1:3" x14ac:dyDescent="0.25">
      <c r="A646" s="9" t="s">
        <v>697</v>
      </c>
      <c r="B646" s="12">
        <v>13865.154201807003</v>
      </c>
      <c r="C646">
        <f>SAFADModel_final_000019[[#This Row],[Whole Building:Facility Total Electric Demand Power '[W'](Hourly) ]]/1000</f>
        <v>13.865154201807004</v>
      </c>
    </row>
    <row r="647" spans="1:3" x14ac:dyDescent="0.25">
      <c r="A647" s="9" t="s">
        <v>698</v>
      </c>
      <c r="B647" s="12">
        <v>6792.3965732109127</v>
      </c>
      <c r="C647">
        <f>SAFADModel_final_000019[[#This Row],[Whole Building:Facility Total Electric Demand Power '[W'](Hourly) ]]/1000</f>
        <v>6.7923965732109126</v>
      </c>
    </row>
    <row r="648" spans="1:3" x14ac:dyDescent="0.25">
      <c r="A648" s="9" t="s">
        <v>699</v>
      </c>
      <c r="B648" s="12">
        <v>6792.9981235382038</v>
      </c>
      <c r="C648">
        <f>SAFADModel_final_000019[[#This Row],[Whole Building:Facility Total Electric Demand Power '[W'](Hourly) ]]/1000</f>
        <v>6.7929981235382035</v>
      </c>
    </row>
    <row r="649" spans="1:3" x14ac:dyDescent="0.25">
      <c r="A649" s="9" t="s">
        <v>700</v>
      </c>
      <c r="B649" s="12">
        <v>6786.0834697826931</v>
      </c>
      <c r="C649">
        <f>SAFADModel_final_000019[[#This Row],[Whole Building:Facility Total Electric Demand Power '[W'](Hourly) ]]/1000</f>
        <v>6.7860834697826933</v>
      </c>
    </row>
    <row r="650" spans="1:3" x14ac:dyDescent="0.25">
      <c r="A650" s="9" t="s">
        <v>701</v>
      </c>
      <c r="B650" s="12">
        <v>6772.2232619319757</v>
      </c>
      <c r="C650">
        <f>SAFADModel_final_000019[[#This Row],[Whole Building:Facility Total Electric Demand Power '[W'](Hourly) ]]/1000</f>
        <v>6.772223261931976</v>
      </c>
    </row>
    <row r="651" spans="1:3" x14ac:dyDescent="0.25">
      <c r="A651" s="9" t="s">
        <v>702</v>
      </c>
      <c r="B651" s="12">
        <v>6759.3116019699219</v>
      </c>
      <c r="C651">
        <f>SAFADModel_final_000019[[#This Row],[Whole Building:Facility Total Electric Demand Power '[W'](Hourly) ]]/1000</f>
        <v>6.7593116019699222</v>
      </c>
    </row>
    <row r="652" spans="1:3" x14ac:dyDescent="0.25">
      <c r="A652" s="9" t="s">
        <v>703</v>
      </c>
      <c r="B652" s="12">
        <v>6751.4652177192775</v>
      </c>
      <c r="C652">
        <f>SAFADModel_final_000019[[#This Row],[Whole Building:Facility Total Electric Demand Power '[W'](Hourly) ]]/1000</f>
        <v>6.7514652177192778</v>
      </c>
    </row>
    <row r="653" spans="1:3" x14ac:dyDescent="0.25">
      <c r="A653" s="9" t="s">
        <v>704</v>
      </c>
      <c r="B653" s="12">
        <v>6741.5718604715794</v>
      </c>
      <c r="C653">
        <f>SAFADModel_final_000019[[#This Row],[Whole Building:Facility Total Electric Demand Power '[W'](Hourly) ]]/1000</f>
        <v>6.7415718604715797</v>
      </c>
    </row>
    <row r="654" spans="1:3" x14ac:dyDescent="0.25">
      <c r="A654" s="9" t="s">
        <v>705</v>
      </c>
      <c r="B654" s="12">
        <v>6729.030860573007</v>
      </c>
      <c r="C654">
        <f>SAFADModel_final_000019[[#This Row],[Whole Building:Facility Total Electric Demand Power '[W'](Hourly) ]]/1000</f>
        <v>6.7290308605730074</v>
      </c>
    </row>
    <row r="655" spans="1:3" x14ac:dyDescent="0.25">
      <c r="A655" s="9" t="s">
        <v>706</v>
      </c>
      <c r="B655" s="12">
        <v>6737.2684191989902</v>
      </c>
      <c r="C655">
        <f>SAFADModel_final_000019[[#This Row],[Whole Building:Facility Total Electric Demand Power '[W'](Hourly) ]]/1000</f>
        <v>6.7372684191989904</v>
      </c>
    </row>
    <row r="656" spans="1:3" x14ac:dyDescent="0.25">
      <c r="A656" s="9" t="s">
        <v>707</v>
      </c>
      <c r="B656" s="12">
        <v>6772.9471431455158</v>
      </c>
      <c r="C656">
        <f>SAFADModel_final_000019[[#This Row],[Whole Building:Facility Total Electric Demand Power '[W'](Hourly) ]]/1000</f>
        <v>6.7729471431455162</v>
      </c>
    </row>
    <row r="657" spans="1:3" x14ac:dyDescent="0.25">
      <c r="A657" s="9" t="s">
        <v>708</v>
      </c>
      <c r="B657" s="12">
        <v>6810.3742249507277</v>
      </c>
      <c r="C657">
        <f>SAFADModel_final_000019[[#This Row],[Whole Building:Facility Total Electric Demand Power '[W'](Hourly) ]]/1000</f>
        <v>6.8103742249507278</v>
      </c>
    </row>
    <row r="658" spans="1:3" x14ac:dyDescent="0.25">
      <c r="A658" s="9" t="s">
        <v>709</v>
      </c>
      <c r="B658" s="12">
        <v>6840.309897861458</v>
      </c>
      <c r="C658">
        <f>SAFADModel_final_000019[[#This Row],[Whole Building:Facility Total Electric Demand Power '[W'](Hourly) ]]/1000</f>
        <v>6.8403098978614576</v>
      </c>
    </row>
    <row r="659" spans="1:3" x14ac:dyDescent="0.25">
      <c r="A659" s="9" t="s">
        <v>710</v>
      </c>
      <c r="B659" s="12">
        <v>6859.034721234776</v>
      </c>
      <c r="C659">
        <f>SAFADModel_final_000019[[#This Row],[Whole Building:Facility Total Electric Demand Power '[W'](Hourly) ]]/1000</f>
        <v>6.8590347212347762</v>
      </c>
    </row>
    <row r="660" spans="1:3" x14ac:dyDescent="0.25">
      <c r="A660" s="9" t="s">
        <v>711</v>
      </c>
      <c r="B660" s="12">
        <v>6872.2257251290821</v>
      </c>
      <c r="C660">
        <f>SAFADModel_final_000019[[#This Row],[Whole Building:Facility Total Electric Demand Power '[W'](Hourly) ]]/1000</f>
        <v>6.8722257251290824</v>
      </c>
    </row>
    <row r="661" spans="1:3" x14ac:dyDescent="0.25">
      <c r="A661" s="9" t="s">
        <v>712</v>
      </c>
      <c r="B661" s="12">
        <v>6883.9680525720296</v>
      </c>
      <c r="C661">
        <f>SAFADModel_final_000019[[#This Row],[Whole Building:Facility Total Electric Demand Power '[W'](Hourly) ]]/1000</f>
        <v>6.8839680525720297</v>
      </c>
    </row>
    <row r="662" spans="1:3" x14ac:dyDescent="0.25">
      <c r="A662" s="9" t="s">
        <v>713</v>
      </c>
      <c r="B662" s="12">
        <v>6889.3781806040815</v>
      </c>
      <c r="C662">
        <f>SAFADModel_final_000019[[#This Row],[Whole Building:Facility Total Electric Demand Power '[W'](Hourly) ]]/1000</f>
        <v>6.8893781806040817</v>
      </c>
    </row>
    <row r="663" spans="1:3" x14ac:dyDescent="0.25">
      <c r="A663" s="9" t="s">
        <v>714</v>
      </c>
      <c r="B663" s="12">
        <v>6887.552907596767</v>
      </c>
      <c r="C663">
        <f>SAFADModel_final_000019[[#This Row],[Whole Building:Facility Total Electric Demand Power '[W'](Hourly) ]]/1000</f>
        <v>6.887552907596767</v>
      </c>
    </row>
    <row r="664" spans="1:3" x14ac:dyDescent="0.25">
      <c r="A664" s="9" t="s">
        <v>715</v>
      </c>
      <c r="B664" s="12">
        <v>6873.8526177184876</v>
      </c>
      <c r="C664">
        <f>SAFADModel_final_000019[[#This Row],[Whole Building:Facility Total Electric Demand Power '[W'](Hourly) ]]/1000</f>
        <v>6.8738526177184873</v>
      </c>
    </row>
    <row r="665" spans="1:3" x14ac:dyDescent="0.25">
      <c r="A665" s="9" t="s">
        <v>716</v>
      </c>
      <c r="B665" s="12">
        <v>6857.0306730270813</v>
      </c>
      <c r="C665">
        <f>SAFADModel_final_000019[[#This Row],[Whole Building:Facility Total Electric Demand Power '[W'](Hourly) ]]/1000</f>
        <v>6.8570306730270811</v>
      </c>
    </row>
    <row r="666" spans="1:3" x14ac:dyDescent="0.25">
      <c r="A666" s="9" t="s">
        <v>717</v>
      </c>
      <c r="B666" s="12">
        <v>6839.9699706270949</v>
      </c>
      <c r="C666">
        <f>SAFADModel_final_000019[[#This Row],[Whole Building:Facility Total Electric Demand Power '[W'](Hourly) ]]/1000</f>
        <v>6.8399699706270951</v>
      </c>
    </row>
    <row r="667" spans="1:3" x14ac:dyDescent="0.25">
      <c r="A667" s="9" t="s">
        <v>718</v>
      </c>
      <c r="B667" s="12">
        <v>6822.9459137389977</v>
      </c>
      <c r="C667">
        <f>SAFADModel_final_000019[[#This Row],[Whole Building:Facility Total Electric Demand Power '[W'](Hourly) ]]/1000</f>
        <v>6.8229459137389981</v>
      </c>
    </row>
    <row r="668" spans="1:3" x14ac:dyDescent="0.25">
      <c r="A668" s="9" t="s">
        <v>719</v>
      </c>
      <c r="B668" s="12">
        <v>6803.613087200727</v>
      </c>
      <c r="C668">
        <f>SAFADModel_final_000019[[#This Row],[Whole Building:Facility Total Electric Demand Power '[W'](Hourly) ]]/1000</f>
        <v>6.803613087200727</v>
      </c>
    </row>
    <row r="669" spans="1:3" x14ac:dyDescent="0.25">
      <c r="A669" s="9" t="s">
        <v>720</v>
      </c>
      <c r="B669" s="12">
        <v>6777.7903797473309</v>
      </c>
      <c r="C669">
        <f>SAFADModel_final_000019[[#This Row],[Whole Building:Facility Total Electric Demand Power '[W'](Hourly) ]]/1000</f>
        <v>6.7777903797473309</v>
      </c>
    </row>
    <row r="670" spans="1:3" x14ac:dyDescent="0.25">
      <c r="A670" s="9" t="s">
        <v>721</v>
      </c>
      <c r="B670" s="12">
        <v>6760.4444692036641</v>
      </c>
      <c r="C670">
        <f>SAFADModel_final_000019[[#This Row],[Whole Building:Facility Total Electric Demand Power '[W'](Hourly) ]]/1000</f>
        <v>6.760444469203664</v>
      </c>
    </row>
    <row r="671" spans="1:3" x14ac:dyDescent="0.25">
      <c r="A671" s="9" t="s">
        <v>722</v>
      </c>
      <c r="B671" s="12">
        <v>6746.1580903985168</v>
      </c>
      <c r="C671">
        <f>SAFADModel_final_000019[[#This Row],[Whole Building:Facility Total Electric Demand Power '[W'](Hourly) ]]/1000</f>
        <v>6.7461580903985165</v>
      </c>
    </row>
    <row r="672" spans="1:3" x14ac:dyDescent="0.25">
      <c r="A672" s="9" t="s">
        <v>723</v>
      </c>
      <c r="B672" s="12">
        <v>6729.6898460495495</v>
      </c>
      <c r="C672">
        <f>SAFADModel_final_000019[[#This Row],[Whole Building:Facility Total Electric Demand Power '[W'](Hourly) ]]/1000</f>
        <v>6.7296898460495491</v>
      </c>
    </row>
    <row r="673" spans="1:3" x14ac:dyDescent="0.25">
      <c r="A673" s="9" t="s">
        <v>724</v>
      </c>
      <c r="B673" s="12">
        <v>6709.4768800152187</v>
      </c>
      <c r="C673">
        <f>SAFADModel_final_000019[[#This Row],[Whole Building:Facility Total Electric Demand Power '[W'](Hourly) ]]/1000</f>
        <v>6.7094768800152185</v>
      </c>
    </row>
    <row r="674" spans="1:3" x14ac:dyDescent="0.25">
      <c r="A674" s="9" t="s">
        <v>481</v>
      </c>
      <c r="B674" s="12">
        <v>6683.539854540807</v>
      </c>
      <c r="C674">
        <f>SAFADModel_final_000019[[#This Row],[Whole Building:Facility Total Electric Demand Power '[W'](Hourly) ]]/1000</f>
        <v>6.6835398545408067</v>
      </c>
    </row>
    <row r="675" spans="1:3" x14ac:dyDescent="0.25">
      <c r="A675" s="9" t="s">
        <v>482</v>
      </c>
      <c r="B675" s="12">
        <v>6660.6618134692553</v>
      </c>
      <c r="C675">
        <f>SAFADModel_final_000019[[#This Row],[Whole Building:Facility Total Electric Demand Power '[W'](Hourly) ]]/1000</f>
        <v>6.6606618134692557</v>
      </c>
    </row>
    <row r="676" spans="1:3" x14ac:dyDescent="0.25">
      <c r="A676" s="9" t="s">
        <v>483</v>
      </c>
      <c r="B676" s="12">
        <v>6641.0083597379753</v>
      </c>
      <c r="C676">
        <f>SAFADModel_final_000019[[#This Row],[Whole Building:Facility Total Electric Demand Power '[W'](Hourly) ]]/1000</f>
        <v>6.6410083597379757</v>
      </c>
    </row>
    <row r="677" spans="1:3" x14ac:dyDescent="0.25">
      <c r="A677" s="9" t="s">
        <v>484</v>
      </c>
      <c r="B677" s="12">
        <v>6613.4506354682017</v>
      </c>
      <c r="C677">
        <f>SAFADModel_final_000019[[#This Row],[Whole Building:Facility Total Electric Demand Power '[W'](Hourly) ]]/1000</f>
        <v>6.6134506354682019</v>
      </c>
    </row>
    <row r="678" spans="1:3" x14ac:dyDescent="0.25">
      <c r="A678" s="9" t="s">
        <v>485</v>
      </c>
      <c r="B678" s="12">
        <v>6581.0068763793142</v>
      </c>
      <c r="C678">
        <f>SAFADModel_final_000019[[#This Row],[Whole Building:Facility Total Electric Demand Power '[W'](Hourly) ]]/1000</f>
        <v>6.5810068763793144</v>
      </c>
    </row>
    <row r="679" spans="1:3" x14ac:dyDescent="0.25">
      <c r="A679" s="9" t="s">
        <v>486</v>
      </c>
      <c r="B679" s="12">
        <v>6596.1906967713185</v>
      </c>
      <c r="C679">
        <f>SAFADModel_final_000019[[#This Row],[Whole Building:Facility Total Electric Demand Power '[W'](Hourly) ]]/1000</f>
        <v>6.5961906967713189</v>
      </c>
    </row>
    <row r="680" spans="1:3" x14ac:dyDescent="0.25">
      <c r="A680" s="9" t="s">
        <v>487</v>
      </c>
      <c r="B680" s="12">
        <v>6681.1901641744871</v>
      </c>
      <c r="C680">
        <f>SAFADModel_final_000019[[#This Row],[Whole Building:Facility Total Electric Demand Power '[W'](Hourly) ]]/1000</f>
        <v>6.6811901641744873</v>
      </c>
    </row>
    <row r="681" spans="1:3" x14ac:dyDescent="0.25">
      <c r="A681" s="9" t="s">
        <v>488</v>
      </c>
      <c r="B681" s="12">
        <v>23814.498414258876</v>
      </c>
      <c r="C681">
        <f>SAFADModel_final_000019[[#This Row],[Whole Building:Facility Total Electric Demand Power '[W'](Hourly) ]]/1000</f>
        <v>23.814498414258875</v>
      </c>
    </row>
    <row r="682" spans="1:3" x14ac:dyDescent="0.25">
      <c r="A682" s="9" t="s">
        <v>489</v>
      </c>
      <c r="B682" s="12">
        <v>72335.738605471197</v>
      </c>
      <c r="C682">
        <f>SAFADModel_final_000019[[#This Row],[Whole Building:Facility Total Electric Demand Power '[W'](Hourly) ]]/1000</f>
        <v>72.335738605471192</v>
      </c>
    </row>
    <row r="683" spans="1:3" x14ac:dyDescent="0.25">
      <c r="A683" s="9" t="s">
        <v>490</v>
      </c>
      <c r="B683" s="12">
        <v>118241.50686024375</v>
      </c>
      <c r="C683">
        <f>SAFADModel_final_000019[[#This Row],[Whole Building:Facility Total Electric Demand Power '[W'](Hourly) ]]/1000</f>
        <v>118.24150686024376</v>
      </c>
    </row>
    <row r="684" spans="1:3" x14ac:dyDescent="0.25">
      <c r="A684" s="9" t="s">
        <v>491</v>
      </c>
      <c r="B684" s="12">
        <v>116860.50205915218</v>
      </c>
      <c r="C684">
        <f>SAFADModel_final_000019[[#This Row],[Whole Building:Facility Total Electric Demand Power '[W'](Hourly) ]]/1000</f>
        <v>116.86050205915218</v>
      </c>
    </row>
    <row r="685" spans="1:3" x14ac:dyDescent="0.25">
      <c r="A685" s="9" t="s">
        <v>492</v>
      </c>
      <c r="B685" s="12">
        <v>147136.78082007007</v>
      </c>
      <c r="C685">
        <f>SAFADModel_final_000019[[#This Row],[Whole Building:Facility Total Electric Demand Power '[W'](Hourly) ]]/1000</f>
        <v>147.13678082007007</v>
      </c>
    </row>
    <row r="686" spans="1:3" x14ac:dyDescent="0.25">
      <c r="A686" s="9" t="s">
        <v>493</v>
      </c>
      <c r="B686" s="12">
        <v>143790.47115596713</v>
      </c>
      <c r="C686">
        <f>SAFADModel_final_000019[[#This Row],[Whole Building:Facility Total Electric Demand Power '[W'](Hourly) ]]/1000</f>
        <v>143.79047115596714</v>
      </c>
    </row>
    <row r="687" spans="1:3" x14ac:dyDescent="0.25">
      <c r="A687" s="9" t="s">
        <v>494</v>
      </c>
      <c r="B687" s="12">
        <v>140473.54126690855</v>
      </c>
      <c r="C687">
        <f>SAFADModel_final_000019[[#This Row],[Whole Building:Facility Total Electric Demand Power '[W'](Hourly) ]]/1000</f>
        <v>140.47354126690854</v>
      </c>
    </row>
    <row r="688" spans="1:3" x14ac:dyDescent="0.25">
      <c r="A688" s="9" t="s">
        <v>495</v>
      </c>
      <c r="B688" s="12">
        <v>145426.48888645819</v>
      </c>
      <c r="C688">
        <f>SAFADModel_final_000019[[#This Row],[Whole Building:Facility Total Electric Demand Power '[W'](Hourly) ]]/1000</f>
        <v>145.4264888864582</v>
      </c>
    </row>
    <row r="689" spans="1:3" x14ac:dyDescent="0.25">
      <c r="A689" s="9" t="s">
        <v>496</v>
      </c>
      <c r="B689" s="12">
        <v>138636.50320545206</v>
      </c>
      <c r="C689">
        <f>SAFADModel_final_000019[[#This Row],[Whole Building:Facility Total Electric Demand Power '[W'](Hourly) ]]/1000</f>
        <v>138.63650320545204</v>
      </c>
    </row>
    <row r="690" spans="1:3" x14ac:dyDescent="0.25">
      <c r="A690" s="9" t="s">
        <v>497</v>
      </c>
      <c r="B690" s="12">
        <v>125118.90686154483</v>
      </c>
      <c r="C690">
        <f>SAFADModel_final_000019[[#This Row],[Whole Building:Facility Total Electric Demand Power '[W'](Hourly) ]]/1000</f>
        <v>125.11890686154483</v>
      </c>
    </row>
    <row r="691" spans="1:3" x14ac:dyDescent="0.25">
      <c r="A691" s="9" t="s">
        <v>498</v>
      </c>
      <c r="B691" s="12">
        <v>43150.666022042009</v>
      </c>
      <c r="C691">
        <f>SAFADModel_final_000019[[#This Row],[Whole Building:Facility Total Electric Demand Power '[W'](Hourly) ]]/1000</f>
        <v>43.15066602204201</v>
      </c>
    </row>
    <row r="692" spans="1:3" x14ac:dyDescent="0.25">
      <c r="A692" s="9" t="s">
        <v>499</v>
      </c>
      <c r="B692" s="12">
        <v>21348.459339804347</v>
      </c>
      <c r="C692">
        <f>SAFADModel_final_000019[[#This Row],[Whole Building:Facility Total Electric Demand Power '[W'](Hourly) ]]/1000</f>
        <v>21.348459339804347</v>
      </c>
    </row>
    <row r="693" spans="1:3" x14ac:dyDescent="0.25">
      <c r="A693" s="9" t="s">
        <v>500</v>
      </c>
      <c r="B693" s="12">
        <v>9284.2155398092636</v>
      </c>
      <c r="C693">
        <f>SAFADModel_final_000019[[#This Row],[Whole Building:Facility Total Electric Demand Power '[W'](Hourly) ]]/1000</f>
        <v>9.2842155398092636</v>
      </c>
    </row>
    <row r="694" spans="1:3" x14ac:dyDescent="0.25">
      <c r="A694" s="9" t="s">
        <v>501</v>
      </c>
      <c r="B694" s="12">
        <v>7185.9845208110955</v>
      </c>
      <c r="C694">
        <f>SAFADModel_final_000019[[#This Row],[Whole Building:Facility Total Electric Demand Power '[W'](Hourly) ]]/1000</f>
        <v>7.185984520811096</v>
      </c>
    </row>
    <row r="695" spans="1:3" x14ac:dyDescent="0.25">
      <c r="A695" s="9" t="s">
        <v>502</v>
      </c>
      <c r="B695" s="12">
        <v>6751.7506586160953</v>
      </c>
      <c r="C695">
        <f>SAFADModel_final_000019[[#This Row],[Whole Building:Facility Total Electric Demand Power '[W'](Hourly) ]]/1000</f>
        <v>6.7517506586160954</v>
      </c>
    </row>
    <row r="696" spans="1:3" x14ac:dyDescent="0.25">
      <c r="A696" s="9" t="s">
        <v>503</v>
      </c>
      <c r="B696" s="12">
        <v>6730.8162568484831</v>
      </c>
      <c r="C696">
        <f>SAFADModel_final_000019[[#This Row],[Whole Building:Facility Total Electric Demand Power '[W'](Hourly) ]]/1000</f>
        <v>6.7308162568484828</v>
      </c>
    </row>
    <row r="697" spans="1:3" x14ac:dyDescent="0.25">
      <c r="A697" s="9" t="s">
        <v>504</v>
      </c>
      <c r="B697" s="12">
        <v>6712.0818381689032</v>
      </c>
      <c r="C697">
        <f>SAFADModel_final_000019[[#This Row],[Whole Building:Facility Total Electric Demand Power '[W'](Hourly) ]]/1000</f>
        <v>6.7120818381689036</v>
      </c>
    </row>
    <row r="698" spans="1:3" x14ac:dyDescent="0.25">
      <c r="A698" s="9" t="s">
        <v>505</v>
      </c>
      <c r="B698" s="12">
        <v>6692.3726350733969</v>
      </c>
      <c r="C698">
        <f>SAFADModel_final_000019[[#This Row],[Whole Building:Facility Total Electric Demand Power '[W'](Hourly) ]]/1000</f>
        <v>6.6923726350733972</v>
      </c>
    </row>
    <row r="699" spans="1:3" x14ac:dyDescent="0.25">
      <c r="A699" s="9" t="s">
        <v>506</v>
      </c>
      <c r="B699" s="12">
        <v>6671.2724578921989</v>
      </c>
      <c r="C699">
        <f>SAFADModel_final_000019[[#This Row],[Whole Building:Facility Total Electric Demand Power '[W'](Hourly) ]]/1000</f>
        <v>6.6712724578921989</v>
      </c>
    </row>
    <row r="700" spans="1:3" x14ac:dyDescent="0.25">
      <c r="A700" s="9" t="s">
        <v>507</v>
      </c>
      <c r="B700" s="12">
        <v>6651.1658517899568</v>
      </c>
      <c r="C700">
        <f>SAFADModel_final_000019[[#This Row],[Whole Building:Facility Total Electric Demand Power '[W'](Hourly) ]]/1000</f>
        <v>6.6511658517899566</v>
      </c>
    </row>
    <row r="701" spans="1:3" x14ac:dyDescent="0.25">
      <c r="A701" s="9" t="s">
        <v>508</v>
      </c>
      <c r="B701" s="12">
        <v>6637.3828225715297</v>
      </c>
      <c r="C701">
        <f>SAFADModel_final_000019[[#This Row],[Whole Building:Facility Total Electric Demand Power '[W'](Hourly) ]]/1000</f>
        <v>6.6373828225715297</v>
      </c>
    </row>
    <row r="702" spans="1:3" x14ac:dyDescent="0.25">
      <c r="A702" s="9" t="s">
        <v>509</v>
      </c>
      <c r="B702" s="12">
        <v>6622.4102074133552</v>
      </c>
      <c r="C702">
        <f>SAFADModel_final_000019[[#This Row],[Whole Building:Facility Total Electric Demand Power '[W'](Hourly) ]]/1000</f>
        <v>6.6224102074133553</v>
      </c>
    </row>
    <row r="703" spans="1:3" x14ac:dyDescent="0.25">
      <c r="A703" s="9" t="s">
        <v>510</v>
      </c>
      <c r="B703" s="12">
        <v>6638.4016761446264</v>
      </c>
      <c r="C703">
        <f>SAFADModel_final_000019[[#This Row],[Whole Building:Facility Total Electric Demand Power '[W'](Hourly) ]]/1000</f>
        <v>6.6384016761446265</v>
      </c>
    </row>
    <row r="704" spans="1:3" x14ac:dyDescent="0.25">
      <c r="A704" s="9" t="s">
        <v>511</v>
      </c>
      <c r="B704" s="12">
        <v>6694.3970176941584</v>
      </c>
      <c r="C704">
        <f>SAFADModel_final_000019[[#This Row],[Whole Building:Facility Total Electric Demand Power '[W'](Hourly) ]]/1000</f>
        <v>6.6943970176941585</v>
      </c>
    </row>
    <row r="705" spans="1:3" x14ac:dyDescent="0.25">
      <c r="A705" s="9" t="s">
        <v>512</v>
      </c>
      <c r="B705" s="12">
        <v>16128.779682432818</v>
      </c>
      <c r="C705">
        <f>SAFADModel_final_000019[[#This Row],[Whole Building:Facility Total Electric Demand Power '[W'](Hourly) ]]/1000</f>
        <v>16.128779682432818</v>
      </c>
    </row>
    <row r="706" spans="1:3" x14ac:dyDescent="0.25">
      <c r="A706" s="9" t="s">
        <v>513</v>
      </c>
      <c r="B706" s="12">
        <v>88384.359908533865</v>
      </c>
      <c r="C706">
        <f>SAFADModel_final_000019[[#This Row],[Whole Building:Facility Total Electric Demand Power '[W'](Hourly) ]]/1000</f>
        <v>88.384359908533867</v>
      </c>
    </row>
    <row r="707" spans="1:3" x14ac:dyDescent="0.25">
      <c r="A707" s="9" t="s">
        <v>514</v>
      </c>
      <c r="B707" s="12">
        <v>117693.75573523971</v>
      </c>
      <c r="C707">
        <f>SAFADModel_final_000019[[#This Row],[Whole Building:Facility Total Electric Demand Power '[W'](Hourly) ]]/1000</f>
        <v>117.69375573523972</v>
      </c>
    </row>
    <row r="708" spans="1:3" x14ac:dyDescent="0.25">
      <c r="A708" s="9" t="s">
        <v>515</v>
      </c>
      <c r="B708" s="12">
        <v>126080.75671092827</v>
      </c>
      <c r="C708">
        <f>SAFADModel_final_000019[[#This Row],[Whole Building:Facility Total Electric Demand Power '[W'](Hourly) ]]/1000</f>
        <v>126.08075671092827</v>
      </c>
    </row>
    <row r="709" spans="1:3" x14ac:dyDescent="0.25">
      <c r="A709" s="9" t="s">
        <v>516</v>
      </c>
      <c r="B709" s="12">
        <v>137436.48616027777</v>
      </c>
      <c r="C709">
        <f>SAFADModel_final_000019[[#This Row],[Whole Building:Facility Total Electric Demand Power '[W'](Hourly) ]]/1000</f>
        <v>137.43648616027778</v>
      </c>
    </row>
    <row r="710" spans="1:3" x14ac:dyDescent="0.25">
      <c r="A710" s="9" t="s">
        <v>517</v>
      </c>
      <c r="B710" s="12">
        <v>132824.59296030377</v>
      </c>
      <c r="C710">
        <f>SAFADModel_final_000019[[#This Row],[Whole Building:Facility Total Electric Demand Power '[W'](Hourly) ]]/1000</f>
        <v>132.82459296030376</v>
      </c>
    </row>
    <row r="711" spans="1:3" x14ac:dyDescent="0.25">
      <c r="A711" s="9" t="s">
        <v>518</v>
      </c>
      <c r="B711" s="12">
        <v>150296.10170690107</v>
      </c>
      <c r="C711">
        <f>SAFADModel_final_000019[[#This Row],[Whole Building:Facility Total Electric Demand Power '[W'](Hourly) ]]/1000</f>
        <v>150.29610170690108</v>
      </c>
    </row>
    <row r="712" spans="1:3" x14ac:dyDescent="0.25">
      <c r="A712" s="9" t="s">
        <v>519</v>
      </c>
      <c r="B712" s="12">
        <v>149732.03708186437</v>
      </c>
      <c r="C712">
        <f>SAFADModel_final_000019[[#This Row],[Whole Building:Facility Total Electric Demand Power '[W'](Hourly) ]]/1000</f>
        <v>149.73203708186438</v>
      </c>
    </row>
    <row r="713" spans="1:3" x14ac:dyDescent="0.25">
      <c r="A713" s="9" t="s">
        <v>520</v>
      </c>
      <c r="B713" s="12">
        <v>149311.085431435</v>
      </c>
      <c r="C713">
        <f>SAFADModel_final_000019[[#This Row],[Whole Building:Facility Total Electric Demand Power '[W'](Hourly) ]]/1000</f>
        <v>149.311085431435</v>
      </c>
    </row>
    <row r="714" spans="1:3" x14ac:dyDescent="0.25">
      <c r="A714" s="9" t="s">
        <v>521</v>
      </c>
      <c r="B714" s="12">
        <v>130266.31130679342</v>
      </c>
      <c r="C714">
        <f>SAFADModel_final_000019[[#This Row],[Whole Building:Facility Total Electric Demand Power '[W'](Hourly) ]]/1000</f>
        <v>130.26631130679343</v>
      </c>
    </row>
    <row r="715" spans="1:3" x14ac:dyDescent="0.25">
      <c r="A715" s="9" t="s">
        <v>522</v>
      </c>
      <c r="B715" s="12">
        <v>87086.844327846964</v>
      </c>
      <c r="C715">
        <f>SAFADModel_final_000019[[#This Row],[Whole Building:Facility Total Electric Demand Power '[W'](Hourly) ]]/1000</f>
        <v>87.086844327846961</v>
      </c>
    </row>
    <row r="716" spans="1:3" x14ac:dyDescent="0.25">
      <c r="A716" s="9" t="s">
        <v>523</v>
      </c>
      <c r="B716" s="12">
        <v>60883.652827336766</v>
      </c>
      <c r="C716">
        <f>SAFADModel_final_000019[[#This Row],[Whole Building:Facility Total Electric Demand Power '[W'](Hourly) ]]/1000</f>
        <v>60.883652827336768</v>
      </c>
    </row>
    <row r="717" spans="1:3" x14ac:dyDescent="0.25">
      <c r="A717" s="9" t="s">
        <v>524</v>
      </c>
      <c r="B717" s="12">
        <v>39343.669820213014</v>
      </c>
      <c r="C717">
        <f>SAFADModel_final_000019[[#This Row],[Whole Building:Facility Total Electric Demand Power '[W'](Hourly) ]]/1000</f>
        <v>39.343669820213016</v>
      </c>
    </row>
    <row r="718" spans="1:3" x14ac:dyDescent="0.25">
      <c r="A718" s="9" t="s">
        <v>525</v>
      </c>
      <c r="B718" s="12">
        <v>6798.690416958706</v>
      </c>
      <c r="C718">
        <f>SAFADModel_final_000019[[#This Row],[Whole Building:Facility Total Electric Demand Power '[W'](Hourly) ]]/1000</f>
        <v>6.7986904169587064</v>
      </c>
    </row>
    <row r="719" spans="1:3" x14ac:dyDescent="0.25">
      <c r="A719" s="9" t="s">
        <v>526</v>
      </c>
      <c r="B719" s="12">
        <v>6779.6662405374846</v>
      </c>
      <c r="C719">
        <f>SAFADModel_final_000019[[#This Row],[Whole Building:Facility Total Electric Demand Power '[W'](Hourly) ]]/1000</f>
        <v>6.7796662405374848</v>
      </c>
    </row>
    <row r="720" spans="1:3" x14ac:dyDescent="0.25">
      <c r="A720" s="9" t="s">
        <v>527</v>
      </c>
      <c r="B720" s="12">
        <v>6760.4904761849566</v>
      </c>
      <c r="C720">
        <f>SAFADModel_final_000019[[#This Row],[Whole Building:Facility Total Electric Demand Power '[W'](Hourly) ]]/1000</f>
        <v>6.7604904761849562</v>
      </c>
    </row>
    <row r="721" spans="1:3" x14ac:dyDescent="0.25">
      <c r="A721" s="9" t="s">
        <v>528</v>
      </c>
      <c r="B721" s="12">
        <v>6746.3716164331827</v>
      </c>
      <c r="C721">
        <f>SAFADModel_final_000019[[#This Row],[Whole Building:Facility Total Electric Demand Power '[W'](Hourly) ]]/1000</f>
        <v>6.7463716164331826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3131B-8889-4458-8AD3-F888EFFC27F1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7778.6538128249986</v>
      </c>
      <c r="C2">
        <f>SAFADModel_final_000018[[#This Row],[Whole Building:Facility Total Electric Demand Power '[W'](Hourly) ]]/1000</f>
        <v>7.7786538128249987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7639.8360800062073</v>
      </c>
      <c r="C3">
        <f>SAFADModel_final_000018[[#This Row],[Whole Building:Facility Total Electric Demand Power '[W'](Hourly) ]]/1000</f>
        <v>7.6398360800062077</v>
      </c>
      <c r="D3">
        <v>8.8054811704076545</v>
      </c>
      <c r="E3">
        <v>29.770050047299129</v>
      </c>
      <c r="F3">
        <v>12.586041345873326</v>
      </c>
    </row>
    <row r="4" spans="1:6" x14ac:dyDescent="0.25">
      <c r="A4" s="9" t="s">
        <v>3</v>
      </c>
      <c r="B4" s="12">
        <v>7584.1962558399646</v>
      </c>
      <c r="C4">
        <f>SAFADModel_final_000018[[#This Row],[Whole Building:Facility Total Electric Demand Power '[W'](Hourly) ]]/1000</f>
        <v>7.5841962558399647</v>
      </c>
    </row>
    <row r="5" spans="1:6" x14ac:dyDescent="0.25">
      <c r="A5" s="9" t="s">
        <v>4</v>
      </c>
      <c r="B5" s="12">
        <v>7528.2858976846182</v>
      </c>
      <c r="C5">
        <f>SAFADModel_final_000018[[#This Row],[Whole Building:Facility Total Electric Demand Power '[W'](Hourly) ]]/1000</f>
        <v>7.5282858976846185</v>
      </c>
    </row>
    <row r="6" spans="1:6" x14ac:dyDescent="0.25">
      <c r="A6" s="9" t="s">
        <v>5</v>
      </c>
      <c r="B6" s="12">
        <v>7469.798616716741</v>
      </c>
      <c r="C6">
        <f>SAFADModel_final_000018[[#This Row],[Whole Building:Facility Total Electric Demand Power '[W'](Hourly) ]]/1000</f>
        <v>7.4697986167167407</v>
      </c>
    </row>
    <row r="7" spans="1:6" x14ac:dyDescent="0.25">
      <c r="A7" s="9" t="s">
        <v>6</v>
      </c>
      <c r="B7" s="12">
        <v>7448.4912383312221</v>
      </c>
      <c r="C7">
        <f>SAFADModel_final_000018[[#This Row],[Whole Building:Facility Total Electric Demand Power '[W'](Hourly) ]]/1000</f>
        <v>7.4484912383312221</v>
      </c>
    </row>
    <row r="8" spans="1:6" x14ac:dyDescent="0.25">
      <c r="A8" s="9" t="s">
        <v>7</v>
      </c>
      <c r="B8" s="12">
        <v>7518.6863092176472</v>
      </c>
      <c r="C8">
        <f>SAFADModel_final_000018[[#This Row],[Whole Building:Facility Total Electric Demand Power '[W'](Hourly) ]]/1000</f>
        <v>7.5186863092176477</v>
      </c>
    </row>
    <row r="9" spans="1:6" x14ac:dyDescent="0.25">
      <c r="A9" s="9" t="s">
        <v>8</v>
      </c>
      <c r="B9" s="12">
        <v>27331.327139739344</v>
      </c>
      <c r="C9">
        <f>SAFADModel_final_000018[[#This Row],[Whole Building:Facility Total Electric Demand Power '[W'](Hourly) ]]/1000</f>
        <v>27.331327139739344</v>
      </c>
    </row>
    <row r="10" spans="1:6" x14ac:dyDescent="0.25">
      <c r="A10" s="9" t="s">
        <v>9</v>
      </c>
      <c r="B10" s="12">
        <v>60969.72912203693</v>
      </c>
      <c r="C10">
        <f>SAFADModel_final_000018[[#This Row],[Whole Building:Facility Total Electric Demand Power '[W'](Hourly) ]]/1000</f>
        <v>60.969729122036931</v>
      </c>
    </row>
    <row r="11" spans="1:6" x14ac:dyDescent="0.25">
      <c r="A11" s="9" t="s">
        <v>10</v>
      </c>
      <c r="B11" s="12">
        <v>91021.402934191123</v>
      </c>
      <c r="C11">
        <f>SAFADModel_final_000018[[#This Row],[Whole Building:Facility Total Electric Demand Power '[W'](Hourly) ]]/1000</f>
        <v>91.021402934191116</v>
      </c>
    </row>
    <row r="12" spans="1:6" x14ac:dyDescent="0.25">
      <c r="A12" s="9" t="s">
        <v>11</v>
      </c>
      <c r="B12" s="12">
        <v>97391.585005243236</v>
      </c>
      <c r="C12">
        <f>SAFADModel_final_000018[[#This Row],[Whole Building:Facility Total Electric Demand Power '[W'](Hourly) ]]/1000</f>
        <v>97.391585005243229</v>
      </c>
    </row>
    <row r="13" spans="1:6" x14ac:dyDescent="0.25">
      <c r="A13" s="9" t="s">
        <v>12</v>
      </c>
      <c r="B13" s="12">
        <v>145662.61148425806</v>
      </c>
      <c r="C13">
        <f>SAFADModel_final_000018[[#This Row],[Whole Building:Facility Total Electric Demand Power '[W'](Hourly) ]]/1000</f>
        <v>145.66261148425806</v>
      </c>
    </row>
    <row r="14" spans="1:6" x14ac:dyDescent="0.25">
      <c r="A14" s="9" t="s">
        <v>13</v>
      </c>
      <c r="B14" s="12">
        <v>147710.56044354988</v>
      </c>
      <c r="C14">
        <f>SAFADModel_final_000018[[#This Row],[Whole Building:Facility Total Electric Demand Power '[W'](Hourly) ]]/1000</f>
        <v>147.71056044354989</v>
      </c>
    </row>
    <row r="15" spans="1:6" x14ac:dyDescent="0.25">
      <c r="A15" s="9" t="s">
        <v>14</v>
      </c>
      <c r="B15" s="12">
        <v>161316.65698370739</v>
      </c>
      <c r="C15">
        <f>SAFADModel_final_000018[[#This Row],[Whole Building:Facility Total Electric Demand Power '[W'](Hourly) ]]/1000</f>
        <v>161.31665698370739</v>
      </c>
    </row>
    <row r="16" spans="1:6" x14ac:dyDescent="0.25">
      <c r="A16" s="9" t="s">
        <v>15</v>
      </c>
      <c r="B16" s="12">
        <v>167903.90898453945</v>
      </c>
      <c r="C16">
        <f>SAFADModel_final_000018[[#This Row],[Whole Building:Facility Total Electric Demand Power '[W'](Hourly) ]]/1000</f>
        <v>167.90390898453944</v>
      </c>
    </row>
    <row r="17" spans="1:3" x14ac:dyDescent="0.25">
      <c r="A17" s="9" t="s">
        <v>16</v>
      </c>
      <c r="B17" s="12">
        <v>157617.62465600291</v>
      </c>
      <c r="C17">
        <f>SAFADModel_final_000018[[#This Row],[Whole Building:Facility Total Electric Demand Power '[W'](Hourly) ]]/1000</f>
        <v>157.6176246560029</v>
      </c>
    </row>
    <row r="18" spans="1:3" x14ac:dyDescent="0.25">
      <c r="A18" s="9" t="s">
        <v>17</v>
      </c>
      <c r="B18" s="12">
        <v>141532.05396368247</v>
      </c>
      <c r="C18">
        <f>SAFADModel_final_000018[[#This Row],[Whole Building:Facility Total Electric Demand Power '[W'](Hourly) ]]/1000</f>
        <v>141.53205396368247</v>
      </c>
    </row>
    <row r="19" spans="1:3" x14ac:dyDescent="0.25">
      <c r="A19" s="9" t="s">
        <v>18</v>
      </c>
      <c r="B19" s="12">
        <v>50526.198113308747</v>
      </c>
      <c r="C19">
        <f>SAFADModel_final_000018[[#This Row],[Whole Building:Facility Total Electric Demand Power '[W'](Hourly) ]]/1000</f>
        <v>50.526198113308745</v>
      </c>
    </row>
    <row r="20" spans="1:3" x14ac:dyDescent="0.25">
      <c r="A20" s="9" t="s">
        <v>19</v>
      </c>
      <c r="B20" s="12">
        <v>24972.587005390265</v>
      </c>
      <c r="C20">
        <f>SAFADModel_final_000018[[#This Row],[Whole Building:Facility Total Electric Demand Power '[W'](Hourly) ]]/1000</f>
        <v>24.972587005390267</v>
      </c>
    </row>
    <row r="21" spans="1:3" x14ac:dyDescent="0.25">
      <c r="A21" s="9" t="s">
        <v>20</v>
      </c>
      <c r="B21" s="12">
        <v>10656.718644891507</v>
      </c>
      <c r="C21">
        <f>SAFADModel_final_000018[[#This Row],[Whole Building:Facility Total Electric Demand Power '[W'](Hourly) ]]/1000</f>
        <v>10.656718644891507</v>
      </c>
    </row>
    <row r="22" spans="1:3" x14ac:dyDescent="0.25">
      <c r="A22" s="9" t="s">
        <v>21</v>
      </c>
      <c r="B22" s="12">
        <v>8266.786039002036</v>
      </c>
      <c r="C22">
        <f>SAFADModel_final_000018[[#This Row],[Whole Building:Facility Total Electric Demand Power '[W'](Hourly) ]]/1000</f>
        <v>8.2667860390020351</v>
      </c>
    </row>
    <row r="23" spans="1:3" x14ac:dyDescent="0.25">
      <c r="A23" s="9" t="s">
        <v>22</v>
      </c>
      <c r="B23" s="12">
        <v>7843.4228269919759</v>
      </c>
      <c r="C23">
        <f>SAFADModel_final_000018[[#This Row],[Whole Building:Facility Total Electric Demand Power '[W'](Hourly) ]]/1000</f>
        <v>7.8434228269919757</v>
      </c>
    </row>
    <row r="24" spans="1:3" x14ac:dyDescent="0.25">
      <c r="A24" s="9" t="s">
        <v>23</v>
      </c>
      <c r="B24" s="12">
        <v>7847.9393358601455</v>
      </c>
      <c r="C24">
        <f>SAFADModel_final_000018[[#This Row],[Whole Building:Facility Total Electric Demand Power '[W'](Hourly) ]]/1000</f>
        <v>7.8479393358601452</v>
      </c>
    </row>
    <row r="25" spans="1:3" x14ac:dyDescent="0.25">
      <c r="A25" s="9" t="s">
        <v>24</v>
      </c>
      <c r="B25" s="12">
        <v>7840.3389363596225</v>
      </c>
      <c r="C25">
        <f>SAFADModel_final_000018[[#This Row],[Whole Building:Facility Total Electric Demand Power '[W'](Hourly) ]]/1000</f>
        <v>7.8403389363596228</v>
      </c>
    </row>
    <row r="26" spans="1:3" x14ac:dyDescent="0.25">
      <c r="A26" s="9" t="s">
        <v>25</v>
      </c>
      <c r="B26" s="12">
        <v>7829.7735370406454</v>
      </c>
      <c r="C26">
        <f>SAFADModel_final_000018[[#This Row],[Whole Building:Facility Total Electric Demand Power '[W'](Hourly) ]]/1000</f>
        <v>7.8297735370406452</v>
      </c>
    </row>
    <row r="27" spans="1:3" x14ac:dyDescent="0.25">
      <c r="A27" s="9" t="s">
        <v>26</v>
      </c>
      <c r="B27" s="12">
        <v>7814.2169181091022</v>
      </c>
      <c r="C27">
        <f>SAFADModel_final_000018[[#This Row],[Whole Building:Facility Total Electric Demand Power '[W'](Hourly) ]]/1000</f>
        <v>7.8142169181091026</v>
      </c>
    </row>
    <row r="28" spans="1:3" x14ac:dyDescent="0.25">
      <c r="A28" s="9" t="s">
        <v>27</v>
      </c>
      <c r="B28" s="12">
        <v>7797.9342316867287</v>
      </c>
      <c r="C28">
        <f>SAFADModel_final_000018[[#This Row],[Whole Building:Facility Total Electric Demand Power '[W'](Hourly) ]]/1000</f>
        <v>7.7979342316867291</v>
      </c>
    </row>
    <row r="29" spans="1:3" x14ac:dyDescent="0.25">
      <c r="A29" s="9" t="s">
        <v>28</v>
      </c>
      <c r="B29" s="12">
        <v>7796.1457152299618</v>
      </c>
      <c r="C29">
        <f>SAFADModel_final_000018[[#This Row],[Whole Building:Facility Total Electric Demand Power '[W'](Hourly) ]]/1000</f>
        <v>7.7961457152299616</v>
      </c>
    </row>
    <row r="30" spans="1:3" x14ac:dyDescent="0.25">
      <c r="A30" s="9" t="s">
        <v>29</v>
      </c>
      <c r="B30" s="12">
        <v>7794.2954282629244</v>
      </c>
      <c r="C30">
        <f>SAFADModel_final_000018[[#This Row],[Whole Building:Facility Total Electric Demand Power '[W'](Hourly) ]]/1000</f>
        <v>7.7942954282629247</v>
      </c>
    </row>
    <row r="31" spans="1:3" x14ac:dyDescent="0.25">
      <c r="A31" s="9" t="s">
        <v>30</v>
      </c>
      <c r="B31" s="12">
        <v>7793.2090956252187</v>
      </c>
      <c r="C31">
        <f>SAFADModel_final_000018[[#This Row],[Whole Building:Facility Total Electric Demand Power '[W'](Hourly) ]]/1000</f>
        <v>7.7932090956252189</v>
      </c>
    </row>
    <row r="32" spans="1:3" x14ac:dyDescent="0.25">
      <c r="A32" s="9" t="s">
        <v>31</v>
      </c>
      <c r="B32" s="12">
        <v>7795.1378188648923</v>
      </c>
      <c r="C32">
        <f>SAFADModel_final_000018[[#This Row],[Whole Building:Facility Total Electric Demand Power '[W'](Hourly) ]]/1000</f>
        <v>7.7951378188648928</v>
      </c>
    </row>
    <row r="33" spans="1:3" x14ac:dyDescent="0.25">
      <c r="A33" s="9" t="s">
        <v>32</v>
      </c>
      <c r="B33" s="12">
        <v>19059.248902848372</v>
      </c>
      <c r="C33">
        <f>SAFADModel_final_000018[[#This Row],[Whole Building:Facility Total Electric Demand Power '[W'](Hourly) ]]/1000</f>
        <v>19.059248902848374</v>
      </c>
    </row>
    <row r="34" spans="1:3" x14ac:dyDescent="0.25">
      <c r="A34" s="9" t="s">
        <v>33</v>
      </c>
      <c r="B34" s="12">
        <v>79594.466054273827</v>
      </c>
      <c r="C34">
        <f>SAFADModel_final_000018[[#This Row],[Whole Building:Facility Total Electric Demand Power '[W'](Hourly) ]]/1000</f>
        <v>79.594466054273823</v>
      </c>
    </row>
    <row r="35" spans="1:3" x14ac:dyDescent="0.25">
      <c r="A35" s="9" t="s">
        <v>34</v>
      </c>
      <c r="B35" s="12">
        <v>115059.09934327185</v>
      </c>
      <c r="C35">
        <f>SAFADModel_final_000018[[#This Row],[Whole Building:Facility Total Electric Demand Power '[W'](Hourly) ]]/1000</f>
        <v>115.05909934327185</v>
      </c>
    </row>
    <row r="36" spans="1:3" x14ac:dyDescent="0.25">
      <c r="A36" s="9" t="s">
        <v>35</v>
      </c>
      <c r="B36" s="12">
        <v>129076.27223306149</v>
      </c>
      <c r="C36">
        <f>SAFADModel_final_000018[[#This Row],[Whole Building:Facility Total Electric Demand Power '[W'](Hourly) ]]/1000</f>
        <v>129.0762722330615</v>
      </c>
    </row>
    <row r="37" spans="1:3" x14ac:dyDescent="0.25">
      <c r="A37" s="9" t="s">
        <v>36</v>
      </c>
      <c r="B37" s="12">
        <v>154254.6169303841</v>
      </c>
      <c r="C37">
        <f>SAFADModel_final_000018[[#This Row],[Whole Building:Facility Total Electric Demand Power '[W'](Hourly) ]]/1000</f>
        <v>154.25461693038409</v>
      </c>
    </row>
    <row r="38" spans="1:3" x14ac:dyDescent="0.25">
      <c r="A38" s="9" t="s">
        <v>37</v>
      </c>
      <c r="B38" s="12">
        <v>147067.97816241076</v>
      </c>
      <c r="C38">
        <f>SAFADModel_final_000018[[#This Row],[Whole Building:Facility Total Electric Demand Power '[W'](Hourly) ]]/1000</f>
        <v>147.06797816241075</v>
      </c>
    </row>
    <row r="39" spans="1:3" x14ac:dyDescent="0.25">
      <c r="A39" s="9" t="s">
        <v>38</v>
      </c>
      <c r="B39" s="12">
        <v>164368.49500992661</v>
      </c>
      <c r="C39">
        <f>SAFADModel_final_000018[[#This Row],[Whole Building:Facility Total Electric Demand Power '[W'](Hourly) ]]/1000</f>
        <v>164.36849500992662</v>
      </c>
    </row>
    <row r="40" spans="1:3" x14ac:dyDescent="0.25">
      <c r="A40" s="9" t="s">
        <v>39</v>
      </c>
      <c r="B40" s="12">
        <v>143285.21944030767</v>
      </c>
      <c r="C40">
        <f>SAFADModel_final_000018[[#This Row],[Whole Building:Facility Total Electric Demand Power '[W'](Hourly) ]]/1000</f>
        <v>143.28521944030769</v>
      </c>
    </row>
    <row r="41" spans="1:3" x14ac:dyDescent="0.25">
      <c r="A41" s="9" t="s">
        <v>40</v>
      </c>
      <c r="B41" s="12">
        <v>146104.04159106247</v>
      </c>
      <c r="C41">
        <f>SAFADModel_final_000018[[#This Row],[Whole Building:Facility Total Electric Demand Power '[W'](Hourly) ]]/1000</f>
        <v>146.10404159106247</v>
      </c>
    </row>
    <row r="42" spans="1:3" x14ac:dyDescent="0.25">
      <c r="A42" s="9" t="s">
        <v>41</v>
      </c>
      <c r="B42" s="12">
        <v>117678.09021936276</v>
      </c>
      <c r="C42">
        <f>SAFADModel_final_000018[[#This Row],[Whole Building:Facility Total Electric Demand Power '[W'](Hourly) ]]/1000</f>
        <v>117.67809021936276</v>
      </c>
    </row>
    <row r="43" spans="1:3" x14ac:dyDescent="0.25">
      <c r="A43" s="9" t="s">
        <v>42</v>
      </c>
      <c r="B43" s="12">
        <v>101740.65661441989</v>
      </c>
      <c r="C43">
        <f>SAFADModel_final_000018[[#This Row],[Whole Building:Facility Total Electric Demand Power '[W'](Hourly) ]]/1000</f>
        <v>101.74065661441989</v>
      </c>
    </row>
    <row r="44" spans="1:3" x14ac:dyDescent="0.25">
      <c r="A44" s="9" t="s">
        <v>43</v>
      </c>
      <c r="B44" s="12">
        <v>67472.018516281561</v>
      </c>
      <c r="C44">
        <f>SAFADModel_final_000018[[#This Row],[Whole Building:Facility Total Electric Demand Power '[W'](Hourly) ]]/1000</f>
        <v>67.472018516281565</v>
      </c>
    </row>
    <row r="45" spans="1:3" x14ac:dyDescent="0.25">
      <c r="A45" s="9" t="s">
        <v>44</v>
      </c>
      <c r="B45" s="12">
        <v>39595.946788456124</v>
      </c>
      <c r="C45">
        <f>SAFADModel_final_000018[[#This Row],[Whole Building:Facility Total Electric Demand Power '[W'](Hourly) ]]/1000</f>
        <v>39.595946788456125</v>
      </c>
    </row>
    <row r="46" spans="1:3" x14ac:dyDescent="0.25">
      <c r="A46" s="9" t="s">
        <v>45</v>
      </c>
      <c r="B46" s="12">
        <v>7966.7878896366674</v>
      </c>
      <c r="C46">
        <f>SAFADModel_final_000018[[#This Row],[Whole Building:Facility Total Electric Demand Power '[W'](Hourly) ]]/1000</f>
        <v>7.9667878896366675</v>
      </c>
    </row>
    <row r="47" spans="1:3" x14ac:dyDescent="0.25">
      <c r="A47" s="9" t="s">
        <v>46</v>
      </c>
      <c r="B47" s="12">
        <v>7887.8353058573002</v>
      </c>
      <c r="C47">
        <f>SAFADModel_final_000018[[#This Row],[Whole Building:Facility Total Electric Demand Power '[W'](Hourly) ]]/1000</f>
        <v>7.8878353058573003</v>
      </c>
    </row>
    <row r="48" spans="1:3" x14ac:dyDescent="0.25">
      <c r="A48" s="9" t="s">
        <v>47</v>
      </c>
      <c r="B48" s="12">
        <v>7838.405923744428</v>
      </c>
      <c r="C48">
        <f>SAFADModel_final_000018[[#This Row],[Whole Building:Facility Total Electric Demand Power '[W'](Hourly) ]]/1000</f>
        <v>7.8384059237444283</v>
      </c>
    </row>
    <row r="49" spans="1:3" x14ac:dyDescent="0.25">
      <c r="A49" s="9" t="s">
        <v>48</v>
      </c>
      <c r="B49" s="12">
        <v>7791.0825664303702</v>
      </c>
      <c r="C49">
        <f>SAFADModel_final_000018[[#This Row],[Whole Building:Facility Total Electric Demand Power '[W'](Hourly) ]]/1000</f>
        <v>7.7910825664303704</v>
      </c>
    </row>
    <row r="50" spans="1:3" x14ac:dyDescent="0.25">
      <c r="A50" s="9" t="s">
        <v>49</v>
      </c>
      <c r="B50" s="12">
        <v>7745.5204036311961</v>
      </c>
      <c r="C50">
        <f>SAFADModel_final_000018[[#This Row],[Whole Building:Facility Total Electric Demand Power '[W'](Hourly) ]]/1000</f>
        <v>7.745520403631196</v>
      </c>
    </row>
    <row r="51" spans="1:3" x14ac:dyDescent="0.25">
      <c r="A51" s="9" t="s">
        <v>50</v>
      </c>
      <c r="B51" s="12">
        <v>7707.4582525242104</v>
      </c>
      <c r="C51">
        <f>SAFADModel_final_000018[[#This Row],[Whole Building:Facility Total Electric Demand Power '[W'](Hourly) ]]/1000</f>
        <v>7.7074582525242104</v>
      </c>
    </row>
    <row r="52" spans="1:3" x14ac:dyDescent="0.25">
      <c r="A52" s="9" t="s">
        <v>51</v>
      </c>
      <c r="B52" s="12">
        <v>7663.8670977994116</v>
      </c>
      <c r="C52">
        <f>SAFADModel_final_000018[[#This Row],[Whole Building:Facility Total Electric Demand Power '[W'](Hourly) ]]/1000</f>
        <v>7.6638670977994119</v>
      </c>
    </row>
    <row r="53" spans="1:3" x14ac:dyDescent="0.25">
      <c r="A53" s="9" t="s">
        <v>52</v>
      </c>
      <c r="B53" s="12">
        <v>7625.9348457901542</v>
      </c>
      <c r="C53">
        <f>SAFADModel_final_000018[[#This Row],[Whole Building:Facility Total Electric Demand Power '[W'](Hourly) ]]/1000</f>
        <v>7.6259348457901543</v>
      </c>
    </row>
    <row r="54" spans="1:3" x14ac:dyDescent="0.25">
      <c r="A54" s="9" t="s">
        <v>53</v>
      </c>
      <c r="B54" s="12">
        <v>7588.1876656651157</v>
      </c>
      <c r="C54">
        <f>SAFADModel_final_000018[[#This Row],[Whole Building:Facility Total Electric Demand Power '[W'](Hourly) ]]/1000</f>
        <v>7.5881876656651155</v>
      </c>
    </row>
    <row r="55" spans="1:3" x14ac:dyDescent="0.25">
      <c r="A55" s="9" t="s">
        <v>54</v>
      </c>
      <c r="B55" s="12">
        <v>7577.9679433788151</v>
      </c>
      <c r="C55">
        <f>SAFADModel_final_000018[[#This Row],[Whole Building:Facility Total Electric Demand Power '[W'](Hourly) ]]/1000</f>
        <v>7.5779679433788152</v>
      </c>
    </row>
    <row r="56" spans="1:3" x14ac:dyDescent="0.25">
      <c r="A56" s="9" t="s">
        <v>55</v>
      </c>
      <c r="B56" s="12">
        <v>7645.2835750093773</v>
      </c>
      <c r="C56">
        <f>SAFADModel_final_000018[[#This Row],[Whole Building:Facility Total Electric Demand Power '[W'](Hourly) ]]/1000</f>
        <v>7.6452835750093771</v>
      </c>
    </row>
    <row r="57" spans="1:3" x14ac:dyDescent="0.25">
      <c r="A57" s="9" t="s">
        <v>56</v>
      </c>
      <c r="B57" s="12">
        <v>22612.243396333844</v>
      </c>
      <c r="C57">
        <f>SAFADModel_final_000018[[#This Row],[Whole Building:Facility Total Electric Demand Power '[W'](Hourly) ]]/1000</f>
        <v>22.612243396333845</v>
      </c>
    </row>
    <row r="58" spans="1:3" x14ac:dyDescent="0.25">
      <c r="A58" s="9" t="s">
        <v>57</v>
      </c>
      <c r="B58" s="12">
        <v>67741.577809987633</v>
      </c>
      <c r="C58">
        <f>SAFADModel_final_000018[[#This Row],[Whole Building:Facility Total Electric Demand Power '[W'](Hourly) ]]/1000</f>
        <v>67.741577809987632</v>
      </c>
    </row>
    <row r="59" spans="1:3" x14ac:dyDescent="0.25">
      <c r="A59" s="9" t="s">
        <v>58</v>
      </c>
      <c r="B59" s="12">
        <v>104842.08906135103</v>
      </c>
      <c r="C59">
        <f>SAFADModel_final_000018[[#This Row],[Whole Building:Facility Total Electric Demand Power '[W'](Hourly) ]]/1000</f>
        <v>104.84208906135103</v>
      </c>
    </row>
    <row r="60" spans="1:3" x14ac:dyDescent="0.25">
      <c r="A60" s="9" t="s">
        <v>59</v>
      </c>
      <c r="B60" s="12">
        <v>131888.55458970868</v>
      </c>
      <c r="C60">
        <f>SAFADModel_final_000018[[#This Row],[Whole Building:Facility Total Electric Demand Power '[W'](Hourly) ]]/1000</f>
        <v>131.88855458970869</v>
      </c>
    </row>
    <row r="61" spans="1:3" x14ac:dyDescent="0.25">
      <c r="A61" s="9" t="s">
        <v>60</v>
      </c>
      <c r="B61" s="12">
        <v>164688.01731853231</v>
      </c>
      <c r="C61">
        <f>SAFADModel_final_000018[[#This Row],[Whole Building:Facility Total Electric Demand Power '[W'](Hourly) ]]/1000</f>
        <v>164.6880173185323</v>
      </c>
    </row>
    <row r="62" spans="1:3" x14ac:dyDescent="0.25">
      <c r="A62" s="9" t="s">
        <v>61</v>
      </c>
      <c r="B62" s="12">
        <v>164236.50853096609</v>
      </c>
      <c r="C62">
        <f>SAFADModel_final_000018[[#This Row],[Whole Building:Facility Total Electric Demand Power '[W'](Hourly) ]]/1000</f>
        <v>164.23650853096609</v>
      </c>
    </row>
    <row r="63" spans="1:3" x14ac:dyDescent="0.25">
      <c r="A63" s="9" t="s">
        <v>62</v>
      </c>
      <c r="B63" s="12">
        <v>161011.22953243236</v>
      </c>
      <c r="C63">
        <f>SAFADModel_final_000018[[#This Row],[Whole Building:Facility Total Electric Demand Power '[W'](Hourly) ]]/1000</f>
        <v>161.01122953243237</v>
      </c>
    </row>
    <row r="64" spans="1:3" x14ac:dyDescent="0.25">
      <c r="A64" s="9" t="s">
        <v>63</v>
      </c>
      <c r="B64" s="12">
        <v>166907.31858864866</v>
      </c>
      <c r="C64">
        <f>SAFADModel_final_000018[[#This Row],[Whole Building:Facility Total Electric Demand Power '[W'](Hourly) ]]/1000</f>
        <v>166.90731858864865</v>
      </c>
    </row>
    <row r="65" spans="1:3" x14ac:dyDescent="0.25">
      <c r="A65" s="9" t="s">
        <v>64</v>
      </c>
      <c r="B65" s="12">
        <v>136028.48944176591</v>
      </c>
      <c r="C65">
        <f>SAFADModel_final_000018[[#This Row],[Whole Building:Facility Total Electric Demand Power '[W'](Hourly) ]]/1000</f>
        <v>136.02848944176591</v>
      </c>
    </row>
    <row r="66" spans="1:3" x14ac:dyDescent="0.25">
      <c r="A66" s="9" t="s">
        <v>65</v>
      </c>
      <c r="B66" s="12">
        <v>67034.191197231907</v>
      </c>
      <c r="C66">
        <f>SAFADModel_final_000018[[#This Row],[Whole Building:Facility Total Electric Demand Power '[W'](Hourly) ]]/1000</f>
        <v>67.034191197231905</v>
      </c>
    </row>
    <row r="67" spans="1:3" x14ac:dyDescent="0.25">
      <c r="A67" s="9" t="s">
        <v>66</v>
      </c>
      <c r="B67" s="12">
        <v>47197.086669491451</v>
      </c>
      <c r="C67">
        <f>SAFADModel_final_000018[[#This Row],[Whole Building:Facility Total Electric Demand Power '[W'](Hourly) ]]/1000</f>
        <v>47.197086669491448</v>
      </c>
    </row>
    <row r="68" spans="1:3" x14ac:dyDescent="0.25">
      <c r="A68" s="9" t="s">
        <v>67</v>
      </c>
      <c r="B68" s="12">
        <v>20989.755209306564</v>
      </c>
      <c r="C68">
        <f>SAFADModel_final_000018[[#This Row],[Whole Building:Facility Total Electric Demand Power '[W'](Hourly) ]]/1000</f>
        <v>20.989755209306566</v>
      </c>
    </row>
    <row r="69" spans="1:3" x14ac:dyDescent="0.25">
      <c r="A69" s="9" t="s">
        <v>68</v>
      </c>
      <c r="B69" s="12">
        <v>8693.0700761202897</v>
      </c>
      <c r="C69">
        <f>SAFADModel_final_000018[[#This Row],[Whole Building:Facility Total Electric Demand Power '[W'](Hourly) ]]/1000</f>
        <v>8.6930700761202893</v>
      </c>
    </row>
    <row r="70" spans="1:3" x14ac:dyDescent="0.25">
      <c r="A70" s="9" t="s">
        <v>69</v>
      </c>
      <c r="B70" s="12">
        <v>8257.0308477751514</v>
      </c>
      <c r="C70">
        <f>SAFADModel_final_000018[[#This Row],[Whole Building:Facility Total Electric Demand Power '[W'](Hourly) ]]/1000</f>
        <v>8.2570308477751517</v>
      </c>
    </row>
    <row r="71" spans="1:3" x14ac:dyDescent="0.25">
      <c r="A71" s="9" t="s">
        <v>70</v>
      </c>
      <c r="B71" s="12">
        <v>7820.2333640852294</v>
      </c>
      <c r="C71">
        <f>SAFADModel_final_000018[[#This Row],[Whole Building:Facility Total Electric Demand Power '[W'](Hourly) ]]/1000</f>
        <v>7.8202333640852295</v>
      </c>
    </row>
    <row r="72" spans="1:3" x14ac:dyDescent="0.25">
      <c r="A72" s="9" t="s">
        <v>71</v>
      </c>
      <c r="B72" s="12">
        <v>7796.1085614762633</v>
      </c>
      <c r="C72">
        <f>SAFADModel_final_000018[[#This Row],[Whole Building:Facility Total Electric Demand Power '[W'](Hourly) ]]/1000</f>
        <v>7.7961085614762631</v>
      </c>
    </row>
    <row r="73" spans="1:3" x14ac:dyDescent="0.25">
      <c r="A73" s="9" t="s">
        <v>72</v>
      </c>
      <c r="B73" s="12">
        <v>7771.63980625779</v>
      </c>
      <c r="C73">
        <f>SAFADModel_final_000018[[#This Row],[Whole Building:Facility Total Electric Demand Power '[W'](Hourly) ]]/1000</f>
        <v>7.7716398062577898</v>
      </c>
    </row>
    <row r="74" spans="1:3" x14ac:dyDescent="0.25">
      <c r="A74" s="9" t="s">
        <v>73</v>
      </c>
      <c r="B74" s="12">
        <v>7747.8779737682198</v>
      </c>
      <c r="C74">
        <f>SAFADModel_final_000018[[#This Row],[Whole Building:Facility Total Electric Demand Power '[W'](Hourly) ]]/1000</f>
        <v>7.7478779737682197</v>
      </c>
    </row>
    <row r="75" spans="1:3" x14ac:dyDescent="0.25">
      <c r="A75" s="9" t="s">
        <v>74</v>
      </c>
      <c r="B75" s="12">
        <v>7722.3635725539652</v>
      </c>
      <c r="C75">
        <f>SAFADModel_final_000018[[#This Row],[Whole Building:Facility Total Electric Demand Power '[W'](Hourly) ]]/1000</f>
        <v>7.7223635725539657</v>
      </c>
    </row>
    <row r="76" spans="1:3" x14ac:dyDescent="0.25">
      <c r="A76" s="9" t="s">
        <v>75</v>
      </c>
      <c r="B76" s="12">
        <v>7694.5612063467515</v>
      </c>
      <c r="C76">
        <f>SAFADModel_final_000018[[#This Row],[Whole Building:Facility Total Electric Demand Power '[W'](Hourly) ]]/1000</f>
        <v>7.6945612063467514</v>
      </c>
    </row>
    <row r="77" spans="1:3" x14ac:dyDescent="0.25">
      <c r="A77" s="9" t="s">
        <v>76</v>
      </c>
      <c r="B77" s="12">
        <v>7665.3106877708778</v>
      </c>
      <c r="C77">
        <f>SAFADModel_final_000018[[#This Row],[Whole Building:Facility Total Electric Demand Power '[W'](Hourly) ]]/1000</f>
        <v>7.6653106877708774</v>
      </c>
    </row>
    <row r="78" spans="1:3" x14ac:dyDescent="0.25">
      <c r="A78" s="9" t="s">
        <v>77</v>
      </c>
      <c r="B78" s="12">
        <v>7642.9143053485486</v>
      </c>
      <c r="C78">
        <f>SAFADModel_final_000018[[#This Row],[Whole Building:Facility Total Electric Demand Power '[W'](Hourly) ]]/1000</f>
        <v>7.6429143053485484</v>
      </c>
    </row>
    <row r="79" spans="1:3" x14ac:dyDescent="0.25">
      <c r="A79" s="9" t="s">
        <v>78</v>
      </c>
      <c r="B79" s="12">
        <v>7634.2981814832101</v>
      </c>
      <c r="C79">
        <f>SAFADModel_final_000018[[#This Row],[Whole Building:Facility Total Electric Demand Power '[W'](Hourly) ]]/1000</f>
        <v>7.63429818148321</v>
      </c>
    </row>
    <row r="80" spans="1:3" x14ac:dyDescent="0.25">
      <c r="A80" s="9" t="s">
        <v>79</v>
      </c>
      <c r="B80" s="12">
        <v>7696.7055811208256</v>
      </c>
      <c r="C80">
        <f>SAFADModel_final_000018[[#This Row],[Whole Building:Facility Total Electric Demand Power '[W'](Hourly) ]]/1000</f>
        <v>7.6967055811208258</v>
      </c>
    </row>
    <row r="81" spans="1:3" x14ac:dyDescent="0.25">
      <c r="A81" s="9" t="s">
        <v>80</v>
      </c>
      <c r="B81" s="12">
        <v>21091.149021207955</v>
      </c>
      <c r="C81">
        <f>SAFADModel_final_000018[[#This Row],[Whole Building:Facility Total Electric Demand Power '[W'](Hourly) ]]/1000</f>
        <v>21.091149021207954</v>
      </c>
    </row>
    <row r="82" spans="1:3" x14ac:dyDescent="0.25">
      <c r="A82" s="9" t="s">
        <v>81</v>
      </c>
      <c r="B82" s="12">
        <v>101473.91103283463</v>
      </c>
      <c r="C82">
        <f>SAFADModel_final_000018[[#This Row],[Whole Building:Facility Total Electric Demand Power '[W'](Hourly) ]]/1000</f>
        <v>101.47391103283464</v>
      </c>
    </row>
    <row r="83" spans="1:3" x14ac:dyDescent="0.25">
      <c r="A83" s="9" t="s">
        <v>82</v>
      </c>
      <c r="B83" s="12">
        <v>138907.82366091741</v>
      </c>
      <c r="C83">
        <f>SAFADModel_final_000018[[#This Row],[Whole Building:Facility Total Electric Demand Power '[W'](Hourly) ]]/1000</f>
        <v>138.90782366091742</v>
      </c>
    </row>
    <row r="84" spans="1:3" x14ac:dyDescent="0.25">
      <c r="A84" s="9" t="s">
        <v>83</v>
      </c>
      <c r="B84" s="12">
        <v>156486.88889108066</v>
      </c>
      <c r="C84">
        <f>SAFADModel_final_000018[[#This Row],[Whole Building:Facility Total Electric Demand Power '[W'](Hourly) ]]/1000</f>
        <v>156.48688889108067</v>
      </c>
    </row>
    <row r="85" spans="1:3" x14ac:dyDescent="0.25">
      <c r="A85" s="9" t="s">
        <v>84</v>
      </c>
      <c r="B85" s="12">
        <v>156499.84332536199</v>
      </c>
      <c r="C85">
        <f>SAFADModel_final_000018[[#This Row],[Whole Building:Facility Total Electric Demand Power '[W'](Hourly) ]]/1000</f>
        <v>156.49984332536198</v>
      </c>
    </row>
    <row r="86" spans="1:3" x14ac:dyDescent="0.25">
      <c r="A86" s="9" t="s">
        <v>85</v>
      </c>
      <c r="B86" s="12">
        <v>157112.37618918801</v>
      </c>
      <c r="C86">
        <f>SAFADModel_final_000018[[#This Row],[Whole Building:Facility Total Electric Demand Power '[W'](Hourly) ]]/1000</f>
        <v>157.11237618918801</v>
      </c>
    </row>
    <row r="87" spans="1:3" x14ac:dyDescent="0.25">
      <c r="A87" s="9" t="s">
        <v>86</v>
      </c>
      <c r="B87" s="12">
        <v>168228.98913507556</v>
      </c>
      <c r="C87">
        <f>SAFADModel_final_000018[[#This Row],[Whole Building:Facility Total Electric Demand Power '[W'](Hourly) ]]/1000</f>
        <v>168.22898913507555</v>
      </c>
    </row>
    <row r="88" spans="1:3" x14ac:dyDescent="0.25">
      <c r="A88" s="9" t="s">
        <v>87</v>
      </c>
      <c r="B88" s="12">
        <v>169234.80502796933</v>
      </c>
      <c r="C88">
        <f>SAFADModel_final_000018[[#This Row],[Whole Building:Facility Total Electric Demand Power '[W'](Hourly) ]]/1000</f>
        <v>169.23480502796932</v>
      </c>
    </row>
    <row r="89" spans="1:3" x14ac:dyDescent="0.25">
      <c r="A89" s="9" t="s">
        <v>88</v>
      </c>
      <c r="B89" s="12">
        <v>171832.9146641253</v>
      </c>
      <c r="C89">
        <f>SAFADModel_final_000018[[#This Row],[Whole Building:Facility Total Electric Demand Power '[W'](Hourly) ]]/1000</f>
        <v>171.8329146641253</v>
      </c>
    </row>
    <row r="90" spans="1:3" x14ac:dyDescent="0.25">
      <c r="A90" s="9" t="s">
        <v>89</v>
      </c>
      <c r="B90" s="12">
        <v>159096.65586755585</v>
      </c>
      <c r="C90">
        <f>SAFADModel_final_000018[[#This Row],[Whole Building:Facility Total Electric Demand Power '[W'](Hourly) ]]/1000</f>
        <v>159.09665586755585</v>
      </c>
    </row>
    <row r="91" spans="1:3" x14ac:dyDescent="0.25">
      <c r="A91" s="9" t="s">
        <v>90</v>
      </c>
      <c r="B91" s="12">
        <v>81325.494379920783</v>
      </c>
      <c r="C91">
        <f>SAFADModel_final_000018[[#This Row],[Whole Building:Facility Total Electric Demand Power '[W'](Hourly) ]]/1000</f>
        <v>81.325494379920784</v>
      </c>
    </row>
    <row r="92" spans="1:3" x14ac:dyDescent="0.25">
      <c r="A92" s="9" t="s">
        <v>91</v>
      </c>
      <c r="B92" s="12">
        <v>59538.21204932523</v>
      </c>
      <c r="C92">
        <f>SAFADModel_final_000018[[#This Row],[Whole Building:Facility Total Electric Demand Power '[W'](Hourly) ]]/1000</f>
        <v>59.538212049325232</v>
      </c>
    </row>
    <row r="93" spans="1:3" x14ac:dyDescent="0.25">
      <c r="A93" s="9" t="s">
        <v>92</v>
      </c>
      <c r="B93" s="12">
        <v>43551.494221983128</v>
      </c>
      <c r="C93">
        <f>SAFADModel_final_000018[[#This Row],[Whole Building:Facility Total Electric Demand Power '[W'](Hourly) ]]/1000</f>
        <v>43.551494221983127</v>
      </c>
    </row>
    <row r="94" spans="1:3" x14ac:dyDescent="0.25">
      <c r="A94" s="9" t="s">
        <v>93</v>
      </c>
      <c r="B94" s="12">
        <v>7856.1047729633901</v>
      </c>
      <c r="C94">
        <f>SAFADModel_final_000018[[#This Row],[Whole Building:Facility Total Electric Demand Power '[W'](Hourly) ]]/1000</f>
        <v>7.8561047729633904</v>
      </c>
    </row>
    <row r="95" spans="1:3" x14ac:dyDescent="0.25">
      <c r="A95" s="9" t="s">
        <v>94</v>
      </c>
      <c r="B95" s="12">
        <v>7834.0719950715929</v>
      </c>
      <c r="C95">
        <f>SAFADModel_final_000018[[#This Row],[Whole Building:Facility Total Electric Demand Power '[W'](Hourly) ]]/1000</f>
        <v>7.8340719950715929</v>
      </c>
    </row>
    <row r="96" spans="1:3" x14ac:dyDescent="0.25">
      <c r="A96" s="9" t="s">
        <v>95</v>
      </c>
      <c r="B96" s="12">
        <v>7807.3920933198096</v>
      </c>
      <c r="C96">
        <f>SAFADModel_final_000018[[#This Row],[Whole Building:Facility Total Electric Demand Power '[W'](Hourly) ]]/1000</f>
        <v>7.8073920933198098</v>
      </c>
    </row>
    <row r="97" spans="1:3" x14ac:dyDescent="0.25">
      <c r="A97" s="9" t="s">
        <v>96</v>
      </c>
      <c r="B97" s="12">
        <v>7786.2669469678431</v>
      </c>
      <c r="C97">
        <f>SAFADModel_final_000018[[#This Row],[Whole Building:Facility Total Electric Demand Power '[W'](Hourly) ]]/1000</f>
        <v>7.7862669469678432</v>
      </c>
    </row>
    <row r="98" spans="1:3" x14ac:dyDescent="0.25">
      <c r="A98" s="9" t="s">
        <v>97</v>
      </c>
      <c r="B98" s="12">
        <v>7783.6890059284633</v>
      </c>
      <c r="C98">
        <f>SAFADModel_final_000018[[#This Row],[Whole Building:Facility Total Electric Demand Power '[W'](Hourly) ]]/1000</f>
        <v>7.7836890059284629</v>
      </c>
    </row>
    <row r="99" spans="1:3" x14ac:dyDescent="0.25">
      <c r="A99" s="9" t="s">
        <v>98</v>
      </c>
      <c r="B99" s="12">
        <v>7781.1466700762476</v>
      </c>
      <c r="C99">
        <f>SAFADModel_final_000018[[#This Row],[Whole Building:Facility Total Electric Demand Power '[W'](Hourly) ]]/1000</f>
        <v>7.7811466700762475</v>
      </c>
    </row>
    <row r="100" spans="1:3" x14ac:dyDescent="0.25">
      <c r="A100" s="9" t="s">
        <v>99</v>
      </c>
      <c r="B100" s="12">
        <v>7763.9563227276522</v>
      </c>
      <c r="C100">
        <f>SAFADModel_final_000018[[#This Row],[Whole Building:Facility Total Electric Demand Power '[W'](Hourly) ]]/1000</f>
        <v>7.763956322727652</v>
      </c>
    </row>
    <row r="101" spans="1:3" x14ac:dyDescent="0.25">
      <c r="A101" s="9" t="s">
        <v>100</v>
      </c>
      <c r="B101" s="12">
        <v>7721.4980402610527</v>
      </c>
      <c r="C101">
        <f>SAFADModel_final_000018[[#This Row],[Whole Building:Facility Total Electric Demand Power '[W'](Hourly) ]]/1000</f>
        <v>7.7214980402610527</v>
      </c>
    </row>
    <row r="102" spans="1:3" x14ac:dyDescent="0.25">
      <c r="A102" s="9" t="s">
        <v>101</v>
      </c>
      <c r="B102" s="12">
        <v>7673.2248040363438</v>
      </c>
      <c r="C102">
        <f>SAFADModel_final_000018[[#This Row],[Whole Building:Facility Total Electric Demand Power '[W'](Hourly) ]]/1000</f>
        <v>7.6732248040363435</v>
      </c>
    </row>
    <row r="103" spans="1:3" x14ac:dyDescent="0.25">
      <c r="A103" s="9" t="s">
        <v>102</v>
      </c>
      <c r="B103" s="12">
        <v>7654.0462691028624</v>
      </c>
      <c r="C103">
        <f>SAFADModel_final_000018[[#This Row],[Whole Building:Facility Total Electric Demand Power '[W'](Hourly) ]]/1000</f>
        <v>7.6540462691028628</v>
      </c>
    </row>
    <row r="104" spans="1:3" x14ac:dyDescent="0.25">
      <c r="A104" s="9" t="s">
        <v>103</v>
      </c>
      <c r="B104" s="12">
        <v>7690.5413492557955</v>
      </c>
      <c r="C104">
        <f>SAFADModel_final_000018[[#This Row],[Whole Building:Facility Total Electric Demand Power '[W'](Hourly) ]]/1000</f>
        <v>7.6905413492557955</v>
      </c>
    </row>
    <row r="105" spans="1:3" x14ac:dyDescent="0.25">
      <c r="A105" s="9" t="s">
        <v>104</v>
      </c>
      <c r="B105" s="12">
        <v>26168.247707437851</v>
      </c>
      <c r="C105">
        <f>SAFADModel_final_000018[[#This Row],[Whole Building:Facility Total Electric Demand Power '[W'](Hourly) ]]/1000</f>
        <v>26.16824770743785</v>
      </c>
    </row>
    <row r="106" spans="1:3" x14ac:dyDescent="0.25">
      <c r="A106" s="9" t="s">
        <v>105</v>
      </c>
      <c r="B106" s="12">
        <v>73859.279966780843</v>
      </c>
      <c r="C106">
        <f>SAFADModel_final_000018[[#This Row],[Whole Building:Facility Total Electric Demand Power '[W'](Hourly) ]]/1000</f>
        <v>73.859279966780846</v>
      </c>
    </row>
    <row r="107" spans="1:3" x14ac:dyDescent="0.25">
      <c r="A107" s="9" t="s">
        <v>106</v>
      </c>
      <c r="B107" s="12">
        <v>140272.57892549981</v>
      </c>
      <c r="C107">
        <f>SAFADModel_final_000018[[#This Row],[Whole Building:Facility Total Electric Demand Power '[W'](Hourly) ]]/1000</f>
        <v>140.2725789254998</v>
      </c>
    </row>
    <row r="108" spans="1:3" x14ac:dyDescent="0.25">
      <c r="A108" s="9" t="s">
        <v>107</v>
      </c>
      <c r="B108" s="12">
        <v>142534.78306258892</v>
      </c>
      <c r="C108">
        <f>SAFADModel_final_000018[[#This Row],[Whole Building:Facility Total Electric Demand Power '[W'](Hourly) ]]/1000</f>
        <v>142.53478306258893</v>
      </c>
    </row>
    <row r="109" spans="1:3" x14ac:dyDescent="0.25">
      <c r="A109" s="9" t="s">
        <v>108</v>
      </c>
      <c r="B109" s="12">
        <v>145878.46989669287</v>
      </c>
      <c r="C109">
        <f>SAFADModel_final_000018[[#This Row],[Whole Building:Facility Total Electric Demand Power '[W'](Hourly) ]]/1000</f>
        <v>145.87846989669288</v>
      </c>
    </row>
    <row r="110" spans="1:3" x14ac:dyDescent="0.25">
      <c r="A110" s="9" t="s">
        <v>109</v>
      </c>
      <c r="B110" s="12">
        <v>152080.45038586608</v>
      </c>
      <c r="C110">
        <f>SAFADModel_final_000018[[#This Row],[Whole Building:Facility Total Electric Demand Power '[W'](Hourly) ]]/1000</f>
        <v>152.08045038586607</v>
      </c>
    </row>
    <row r="111" spans="1:3" x14ac:dyDescent="0.25">
      <c r="A111" s="9" t="s">
        <v>110</v>
      </c>
      <c r="B111" s="12">
        <v>157570.76208027874</v>
      </c>
      <c r="C111">
        <f>SAFADModel_final_000018[[#This Row],[Whole Building:Facility Total Electric Demand Power '[W'](Hourly) ]]/1000</f>
        <v>157.57076208027874</v>
      </c>
    </row>
    <row r="112" spans="1:3" x14ac:dyDescent="0.25">
      <c r="A112" s="9" t="s">
        <v>111</v>
      </c>
      <c r="B112" s="12">
        <v>138453.22063155883</v>
      </c>
      <c r="C112">
        <f>SAFADModel_final_000018[[#This Row],[Whole Building:Facility Total Electric Demand Power '[W'](Hourly) ]]/1000</f>
        <v>138.45322063155882</v>
      </c>
    </row>
    <row r="113" spans="1:3" x14ac:dyDescent="0.25">
      <c r="A113" s="9" t="s">
        <v>112</v>
      </c>
      <c r="B113" s="12">
        <v>119803.6558211349</v>
      </c>
      <c r="C113">
        <f>SAFADModel_final_000018[[#This Row],[Whole Building:Facility Total Electric Demand Power '[W'](Hourly) ]]/1000</f>
        <v>119.80365582113491</v>
      </c>
    </row>
    <row r="114" spans="1:3" x14ac:dyDescent="0.25">
      <c r="A114" s="9" t="s">
        <v>113</v>
      </c>
      <c r="B114" s="12">
        <v>115084.25376799908</v>
      </c>
      <c r="C114">
        <f>SAFADModel_final_000018[[#This Row],[Whole Building:Facility Total Electric Demand Power '[W'](Hourly) ]]/1000</f>
        <v>115.08425376799907</v>
      </c>
    </row>
    <row r="115" spans="1:3" x14ac:dyDescent="0.25">
      <c r="A115" s="9" t="s">
        <v>114</v>
      </c>
      <c r="B115" s="12">
        <v>51565.81867105401</v>
      </c>
      <c r="C115">
        <f>SAFADModel_final_000018[[#This Row],[Whole Building:Facility Total Electric Demand Power '[W'](Hourly) ]]/1000</f>
        <v>51.565818671054011</v>
      </c>
    </row>
    <row r="116" spans="1:3" x14ac:dyDescent="0.25">
      <c r="A116" s="9" t="s">
        <v>115</v>
      </c>
      <c r="B116" s="12">
        <v>27867.704040631961</v>
      </c>
      <c r="C116">
        <f>SAFADModel_final_000018[[#This Row],[Whole Building:Facility Total Electric Demand Power '[W'](Hourly) ]]/1000</f>
        <v>27.86770404063196</v>
      </c>
    </row>
    <row r="117" spans="1:3" x14ac:dyDescent="0.25">
      <c r="A117" s="9" t="s">
        <v>116</v>
      </c>
      <c r="B117" s="12">
        <v>17866.992682310152</v>
      </c>
      <c r="C117">
        <f>SAFADModel_final_000018[[#This Row],[Whole Building:Facility Total Electric Demand Power '[W'](Hourly) ]]/1000</f>
        <v>17.866992682310151</v>
      </c>
    </row>
    <row r="118" spans="1:3" x14ac:dyDescent="0.25">
      <c r="A118" s="9" t="s">
        <v>117</v>
      </c>
      <c r="B118" s="12">
        <v>12843.769656682953</v>
      </c>
      <c r="C118">
        <f>SAFADModel_final_000018[[#This Row],[Whole Building:Facility Total Electric Demand Power '[W'](Hourly) ]]/1000</f>
        <v>12.843769656682953</v>
      </c>
    </row>
    <row r="119" spans="1:3" x14ac:dyDescent="0.25">
      <c r="A119" s="9" t="s">
        <v>118</v>
      </c>
      <c r="B119" s="12">
        <v>7834.0585761949324</v>
      </c>
      <c r="C119">
        <f>SAFADModel_final_000018[[#This Row],[Whole Building:Facility Total Electric Demand Power '[W'](Hourly) ]]/1000</f>
        <v>7.8340585761949324</v>
      </c>
    </row>
    <row r="120" spans="1:3" x14ac:dyDescent="0.25">
      <c r="A120" s="9" t="s">
        <v>119</v>
      </c>
      <c r="B120" s="12">
        <v>7810.8609425098848</v>
      </c>
      <c r="C120">
        <f>SAFADModel_final_000018[[#This Row],[Whole Building:Facility Total Electric Demand Power '[W'](Hourly) ]]/1000</f>
        <v>7.8108609425098852</v>
      </c>
    </row>
    <row r="121" spans="1:3" x14ac:dyDescent="0.25">
      <c r="A121" s="9" t="s">
        <v>120</v>
      </c>
      <c r="B121" s="12">
        <v>7792.4334676975304</v>
      </c>
      <c r="C121">
        <f>SAFADModel_final_000018[[#This Row],[Whole Building:Facility Total Electric Demand Power '[W'](Hourly) ]]/1000</f>
        <v>7.7924334676975304</v>
      </c>
    </row>
    <row r="122" spans="1:3" x14ac:dyDescent="0.25">
      <c r="A122" s="9" t="s">
        <v>533</v>
      </c>
      <c r="B122" s="12">
        <v>7783.212491732841</v>
      </c>
      <c r="C122">
        <f>SAFADModel_final_000018[[#This Row],[Whole Building:Facility Total Electric Demand Power '[W'](Hourly) ]]/1000</f>
        <v>7.7832124917328409</v>
      </c>
    </row>
    <row r="123" spans="1:3" x14ac:dyDescent="0.25">
      <c r="A123" s="9" t="s">
        <v>534</v>
      </c>
      <c r="B123" s="12">
        <v>7777.5152980024131</v>
      </c>
      <c r="C123">
        <f>SAFADModel_final_000018[[#This Row],[Whole Building:Facility Total Electric Demand Power '[W'](Hourly) ]]/1000</f>
        <v>7.7775152980024131</v>
      </c>
    </row>
    <row r="124" spans="1:3" x14ac:dyDescent="0.25">
      <c r="A124" s="9" t="s">
        <v>535</v>
      </c>
      <c r="B124" s="12">
        <v>7756.0661585243879</v>
      </c>
      <c r="C124">
        <f>SAFADModel_final_000018[[#This Row],[Whole Building:Facility Total Electric Demand Power '[W'](Hourly) ]]/1000</f>
        <v>7.756066158524388</v>
      </c>
    </row>
    <row r="125" spans="1:3" x14ac:dyDescent="0.25">
      <c r="A125" s="9" t="s">
        <v>536</v>
      </c>
      <c r="B125" s="12">
        <v>7705.389445927517</v>
      </c>
      <c r="C125">
        <f>SAFADModel_final_000018[[#This Row],[Whole Building:Facility Total Electric Demand Power '[W'](Hourly) ]]/1000</f>
        <v>7.7053894459275174</v>
      </c>
    </row>
    <row r="126" spans="1:3" x14ac:dyDescent="0.25">
      <c r="A126" s="9" t="s">
        <v>537</v>
      </c>
      <c r="B126" s="12">
        <v>7639.2593257146582</v>
      </c>
      <c r="C126">
        <f>SAFADModel_final_000018[[#This Row],[Whole Building:Facility Total Electric Demand Power '[W'](Hourly) ]]/1000</f>
        <v>7.6392593257146579</v>
      </c>
    </row>
    <row r="127" spans="1:3" x14ac:dyDescent="0.25">
      <c r="A127" s="9" t="s">
        <v>538</v>
      </c>
      <c r="B127" s="12">
        <v>7600.7807866833127</v>
      </c>
      <c r="C127">
        <f>SAFADModel_final_000018[[#This Row],[Whole Building:Facility Total Electric Demand Power '[W'](Hourly) ]]/1000</f>
        <v>7.6007807866833126</v>
      </c>
    </row>
    <row r="128" spans="1:3" x14ac:dyDescent="0.25">
      <c r="A128" s="9" t="s">
        <v>539</v>
      </c>
      <c r="B128" s="12">
        <v>7603.268067777688</v>
      </c>
      <c r="C128">
        <f>SAFADModel_final_000018[[#This Row],[Whole Building:Facility Total Electric Demand Power '[W'](Hourly) ]]/1000</f>
        <v>7.6032680677776883</v>
      </c>
    </row>
    <row r="129" spans="1:3" x14ac:dyDescent="0.25">
      <c r="A129" s="9" t="s">
        <v>540</v>
      </c>
      <c r="B129" s="12">
        <v>7630.3920865199507</v>
      </c>
      <c r="C129">
        <f>SAFADModel_final_000018[[#This Row],[Whole Building:Facility Total Electric Demand Power '[W'](Hourly) ]]/1000</f>
        <v>7.6303920865199508</v>
      </c>
    </row>
    <row r="130" spans="1:3" x14ac:dyDescent="0.25">
      <c r="A130" s="9" t="s">
        <v>541</v>
      </c>
      <c r="B130" s="12">
        <v>33857.764630772224</v>
      </c>
      <c r="C130">
        <f>SAFADModel_final_000018[[#This Row],[Whole Building:Facility Total Electric Demand Power '[W'](Hourly) ]]/1000</f>
        <v>33.857764630772223</v>
      </c>
    </row>
    <row r="131" spans="1:3" x14ac:dyDescent="0.25">
      <c r="A131" s="9" t="s">
        <v>542</v>
      </c>
      <c r="B131" s="12">
        <v>46223.415776228234</v>
      </c>
      <c r="C131">
        <f>SAFADModel_final_000018[[#This Row],[Whole Building:Facility Total Electric Demand Power '[W'](Hourly) ]]/1000</f>
        <v>46.223415776228236</v>
      </c>
    </row>
    <row r="132" spans="1:3" x14ac:dyDescent="0.25">
      <c r="A132" s="9" t="s">
        <v>543</v>
      </c>
      <c r="B132" s="12">
        <v>53173.178520627844</v>
      </c>
      <c r="C132">
        <f>SAFADModel_final_000018[[#This Row],[Whole Building:Facility Total Electric Demand Power '[W'](Hourly) ]]/1000</f>
        <v>53.173178520627843</v>
      </c>
    </row>
    <row r="133" spans="1:3" x14ac:dyDescent="0.25">
      <c r="A133" s="9" t="s">
        <v>544</v>
      </c>
      <c r="B133" s="12">
        <v>46144.566357876087</v>
      </c>
      <c r="C133">
        <f>SAFADModel_final_000018[[#This Row],[Whole Building:Facility Total Electric Demand Power '[W'](Hourly) ]]/1000</f>
        <v>46.144566357876087</v>
      </c>
    </row>
    <row r="134" spans="1:3" x14ac:dyDescent="0.25">
      <c r="A134" s="9" t="s">
        <v>545</v>
      </c>
      <c r="B134" s="12">
        <v>46194.406219958582</v>
      </c>
      <c r="C134">
        <f>SAFADModel_final_000018[[#This Row],[Whole Building:Facility Total Electric Demand Power '[W'](Hourly) ]]/1000</f>
        <v>46.19440621995858</v>
      </c>
    </row>
    <row r="135" spans="1:3" x14ac:dyDescent="0.25">
      <c r="A135" s="9" t="s">
        <v>546</v>
      </c>
      <c r="B135" s="12">
        <v>43443.595430318994</v>
      </c>
      <c r="C135">
        <f>SAFADModel_final_000018[[#This Row],[Whole Building:Facility Total Electric Demand Power '[W'](Hourly) ]]/1000</f>
        <v>43.443595430318993</v>
      </c>
    </row>
    <row r="136" spans="1:3" x14ac:dyDescent="0.25">
      <c r="A136" s="9" t="s">
        <v>547</v>
      </c>
      <c r="B136" s="12">
        <v>45671.403109093022</v>
      </c>
      <c r="C136">
        <f>SAFADModel_final_000018[[#This Row],[Whole Building:Facility Total Electric Demand Power '[W'](Hourly) ]]/1000</f>
        <v>45.671403109093021</v>
      </c>
    </row>
    <row r="137" spans="1:3" x14ac:dyDescent="0.25">
      <c r="A137" s="9" t="s">
        <v>548</v>
      </c>
      <c r="B137" s="12">
        <v>40932.335335026321</v>
      </c>
      <c r="C137">
        <f>SAFADModel_final_000018[[#This Row],[Whole Building:Facility Total Electric Demand Power '[W'](Hourly) ]]/1000</f>
        <v>40.932335335026323</v>
      </c>
    </row>
    <row r="138" spans="1:3" x14ac:dyDescent="0.25">
      <c r="A138" s="9" t="s">
        <v>549</v>
      </c>
      <c r="B138" s="12">
        <v>32893.076185091973</v>
      </c>
      <c r="C138">
        <f>SAFADModel_final_000018[[#This Row],[Whole Building:Facility Total Electric Demand Power '[W'](Hourly) ]]/1000</f>
        <v>32.893076185091971</v>
      </c>
    </row>
    <row r="139" spans="1:3" x14ac:dyDescent="0.25">
      <c r="A139" s="9" t="s">
        <v>550</v>
      </c>
      <c r="B139" s="12">
        <v>32189.705787800482</v>
      </c>
      <c r="C139">
        <f>SAFADModel_final_000018[[#This Row],[Whole Building:Facility Total Electric Demand Power '[W'](Hourly) ]]/1000</f>
        <v>32.189705787800484</v>
      </c>
    </row>
    <row r="140" spans="1:3" x14ac:dyDescent="0.25">
      <c r="A140" s="9" t="s">
        <v>551</v>
      </c>
      <c r="B140" s="12">
        <v>26525.954736118631</v>
      </c>
      <c r="C140">
        <f>SAFADModel_final_000018[[#This Row],[Whole Building:Facility Total Electric Demand Power '[W'](Hourly) ]]/1000</f>
        <v>26.525954736118631</v>
      </c>
    </row>
    <row r="141" spans="1:3" x14ac:dyDescent="0.25">
      <c r="A141" s="9" t="s">
        <v>552</v>
      </c>
      <c r="B141" s="12">
        <v>11102.587762049372</v>
      </c>
      <c r="C141">
        <f>SAFADModel_final_000018[[#This Row],[Whole Building:Facility Total Electric Demand Power '[W'](Hourly) ]]/1000</f>
        <v>11.102587762049373</v>
      </c>
    </row>
    <row r="142" spans="1:3" x14ac:dyDescent="0.25">
      <c r="A142" s="9" t="s">
        <v>553</v>
      </c>
      <c r="B142" s="12">
        <v>10537.024815058636</v>
      </c>
      <c r="C142">
        <f>SAFADModel_final_000018[[#This Row],[Whole Building:Facility Total Electric Demand Power '[W'](Hourly) ]]/1000</f>
        <v>10.537024815058636</v>
      </c>
    </row>
    <row r="143" spans="1:3" x14ac:dyDescent="0.25">
      <c r="A143" s="9" t="s">
        <v>554</v>
      </c>
      <c r="B143" s="12">
        <v>7849.762244875059</v>
      </c>
      <c r="C143">
        <f>SAFADModel_final_000018[[#This Row],[Whole Building:Facility Total Electric Demand Power '[W'](Hourly) ]]/1000</f>
        <v>7.849762244875059</v>
      </c>
    </row>
    <row r="144" spans="1:3" x14ac:dyDescent="0.25">
      <c r="A144" s="9" t="s">
        <v>555</v>
      </c>
      <c r="B144" s="12">
        <v>7763.6473539821091</v>
      </c>
      <c r="C144">
        <f>SAFADModel_final_000018[[#This Row],[Whole Building:Facility Total Electric Demand Power '[W'](Hourly) ]]/1000</f>
        <v>7.7636473539821091</v>
      </c>
    </row>
    <row r="145" spans="1:3" x14ac:dyDescent="0.25">
      <c r="A145" s="9" t="s">
        <v>556</v>
      </c>
      <c r="B145" s="12">
        <v>7735.4951061532993</v>
      </c>
      <c r="C145">
        <f>SAFADModel_final_000018[[#This Row],[Whole Building:Facility Total Electric Demand Power '[W'](Hourly) ]]/1000</f>
        <v>7.7354951061532997</v>
      </c>
    </row>
    <row r="146" spans="1:3" x14ac:dyDescent="0.25">
      <c r="A146" s="9" t="s">
        <v>557</v>
      </c>
      <c r="B146" s="12">
        <v>7721.0667602215972</v>
      </c>
      <c r="C146">
        <f>SAFADModel_final_000018[[#This Row],[Whole Building:Facility Total Electric Demand Power '[W'](Hourly) ]]/1000</f>
        <v>7.7210667602215972</v>
      </c>
    </row>
    <row r="147" spans="1:3" x14ac:dyDescent="0.25">
      <c r="A147" s="9" t="s">
        <v>558</v>
      </c>
      <c r="B147" s="12">
        <v>7707.9712174327442</v>
      </c>
      <c r="C147">
        <f>SAFADModel_final_000018[[#This Row],[Whole Building:Facility Total Electric Demand Power '[W'](Hourly) ]]/1000</f>
        <v>7.7079712174327444</v>
      </c>
    </row>
    <row r="148" spans="1:3" x14ac:dyDescent="0.25">
      <c r="A148" s="9" t="s">
        <v>559</v>
      </c>
      <c r="B148" s="12">
        <v>7700.3225785011427</v>
      </c>
      <c r="C148">
        <f>SAFADModel_final_000018[[#This Row],[Whole Building:Facility Total Electric Demand Power '[W'](Hourly) ]]/1000</f>
        <v>7.7003225785011429</v>
      </c>
    </row>
    <row r="149" spans="1:3" x14ac:dyDescent="0.25">
      <c r="A149" s="9" t="s">
        <v>560</v>
      </c>
      <c r="B149" s="12">
        <v>7696.0268153921706</v>
      </c>
      <c r="C149">
        <f>SAFADModel_final_000018[[#This Row],[Whole Building:Facility Total Electric Demand Power '[W'](Hourly) ]]/1000</f>
        <v>7.6960268153921705</v>
      </c>
    </row>
    <row r="150" spans="1:3" x14ac:dyDescent="0.25">
      <c r="A150" s="9" t="s">
        <v>561</v>
      </c>
      <c r="B150" s="12">
        <v>7686.3890034127844</v>
      </c>
      <c r="C150">
        <f>SAFADModel_final_000018[[#This Row],[Whole Building:Facility Total Electric Demand Power '[W'](Hourly) ]]/1000</f>
        <v>7.686389003412784</v>
      </c>
    </row>
    <row r="151" spans="1:3" x14ac:dyDescent="0.25">
      <c r="A151" s="9" t="s">
        <v>562</v>
      </c>
      <c r="B151" s="12">
        <v>7712.3656426767948</v>
      </c>
      <c r="C151">
        <f>SAFADModel_final_000018[[#This Row],[Whole Building:Facility Total Electric Demand Power '[W'](Hourly) ]]/1000</f>
        <v>7.7123656426767946</v>
      </c>
    </row>
    <row r="152" spans="1:3" x14ac:dyDescent="0.25">
      <c r="A152" s="9" t="s">
        <v>563</v>
      </c>
      <c r="B152" s="12">
        <v>7792.5641380265124</v>
      </c>
      <c r="C152">
        <f>SAFADModel_final_000018[[#This Row],[Whole Building:Facility Total Electric Demand Power '[W'](Hourly) ]]/1000</f>
        <v>7.7925641380265125</v>
      </c>
    </row>
    <row r="153" spans="1:3" x14ac:dyDescent="0.25">
      <c r="A153" s="9" t="s">
        <v>564</v>
      </c>
      <c r="B153" s="12">
        <v>7882.5262717574806</v>
      </c>
      <c r="C153">
        <f>SAFADModel_final_000018[[#This Row],[Whole Building:Facility Total Electric Demand Power '[W'](Hourly) ]]/1000</f>
        <v>7.8825262717574809</v>
      </c>
    </row>
    <row r="154" spans="1:3" x14ac:dyDescent="0.25">
      <c r="A154" s="9" t="s">
        <v>565</v>
      </c>
      <c r="B154" s="12">
        <v>7951.3096011530552</v>
      </c>
      <c r="C154">
        <f>SAFADModel_final_000018[[#This Row],[Whole Building:Facility Total Electric Demand Power '[W'](Hourly) ]]/1000</f>
        <v>7.9513096011530555</v>
      </c>
    </row>
    <row r="155" spans="1:3" x14ac:dyDescent="0.25">
      <c r="A155" s="9" t="s">
        <v>566</v>
      </c>
      <c r="B155" s="12">
        <v>7981.4069368357495</v>
      </c>
      <c r="C155">
        <f>SAFADModel_final_000018[[#This Row],[Whole Building:Facility Total Electric Demand Power '[W'](Hourly) ]]/1000</f>
        <v>7.9814069368357492</v>
      </c>
    </row>
    <row r="156" spans="1:3" x14ac:dyDescent="0.25">
      <c r="A156" s="9" t="s">
        <v>567</v>
      </c>
      <c r="B156" s="12">
        <v>7998.2266136545331</v>
      </c>
      <c r="C156">
        <f>SAFADModel_final_000018[[#This Row],[Whole Building:Facility Total Electric Demand Power '[W'](Hourly) ]]/1000</f>
        <v>7.9982266136545332</v>
      </c>
    </row>
    <row r="157" spans="1:3" x14ac:dyDescent="0.25">
      <c r="A157" s="9" t="s">
        <v>568</v>
      </c>
      <c r="B157" s="12">
        <v>8002.9664448847097</v>
      </c>
      <c r="C157">
        <f>SAFADModel_final_000018[[#This Row],[Whole Building:Facility Total Electric Demand Power '[W'](Hourly) ]]/1000</f>
        <v>8.0029664448847093</v>
      </c>
    </row>
    <row r="158" spans="1:3" x14ac:dyDescent="0.25">
      <c r="A158" s="9" t="s">
        <v>569</v>
      </c>
      <c r="B158" s="12">
        <v>8010.1631758992808</v>
      </c>
      <c r="C158">
        <f>SAFADModel_final_000018[[#This Row],[Whole Building:Facility Total Electric Demand Power '[W'](Hourly) ]]/1000</f>
        <v>8.0101631758992813</v>
      </c>
    </row>
    <row r="159" spans="1:3" x14ac:dyDescent="0.25">
      <c r="A159" s="9" t="s">
        <v>570</v>
      </c>
      <c r="B159" s="12">
        <v>8025.0481509634765</v>
      </c>
      <c r="C159">
        <f>SAFADModel_final_000018[[#This Row],[Whole Building:Facility Total Electric Demand Power '[W'](Hourly) ]]/1000</f>
        <v>8.0250481509634763</v>
      </c>
    </row>
    <row r="160" spans="1:3" x14ac:dyDescent="0.25">
      <c r="A160" s="9" t="s">
        <v>571</v>
      </c>
      <c r="B160" s="12">
        <v>8045.7920544935887</v>
      </c>
      <c r="C160">
        <f>SAFADModel_final_000018[[#This Row],[Whole Building:Facility Total Electric Demand Power '[W'](Hourly) ]]/1000</f>
        <v>8.0457920544935888</v>
      </c>
    </row>
    <row r="161" spans="1:3" x14ac:dyDescent="0.25">
      <c r="A161" s="9" t="s">
        <v>572</v>
      </c>
      <c r="B161" s="12">
        <v>8061.5862458481934</v>
      </c>
      <c r="C161">
        <f>SAFADModel_final_000018[[#This Row],[Whole Building:Facility Total Electric Demand Power '[W'](Hourly) ]]/1000</f>
        <v>8.0615862458481935</v>
      </c>
    </row>
    <row r="162" spans="1:3" x14ac:dyDescent="0.25">
      <c r="A162" s="9" t="s">
        <v>573</v>
      </c>
      <c r="B162" s="12">
        <v>8068.9524106296267</v>
      </c>
      <c r="C162">
        <f>SAFADModel_final_000018[[#This Row],[Whole Building:Facility Total Electric Demand Power '[W'](Hourly) ]]/1000</f>
        <v>8.0689524106296275</v>
      </c>
    </row>
    <row r="163" spans="1:3" x14ac:dyDescent="0.25">
      <c r="A163" s="9" t="s">
        <v>574</v>
      </c>
      <c r="B163" s="12">
        <v>8058.9068454170056</v>
      </c>
      <c r="C163">
        <f>SAFADModel_final_000018[[#This Row],[Whole Building:Facility Total Electric Demand Power '[W'](Hourly) ]]/1000</f>
        <v>8.0589068454170061</v>
      </c>
    </row>
    <row r="164" spans="1:3" x14ac:dyDescent="0.25">
      <c r="A164" s="9" t="s">
        <v>575</v>
      </c>
      <c r="B164" s="12">
        <v>8037.7399690598031</v>
      </c>
      <c r="C164">
        <f>SAFADModel_final_000018[[#This Row],[Whole Building:Facility Total Electric Demand Power '[W'](Hourly) ]]/1000</f>
        <v>8.0377399690598033</v>
      </c>
    </row>
    <row r="165" spans="1:3" x14ac:dyDescent="0.25">
      <c r="A165" s="9" t="s">
        <v>576</v>
      </c>
      <c r="B165" s="12">
        <v>8014.098249243958</v>
      </c>
      <c r="C165">
        <f>SAFADModel_final_000018[[#This Row],[Whole Building:Facility Total Electric Demand Power '[W'](Hourly) ]]/1000</f>
        <v>8.0140982492439576</v>
      </c>
    </row>
    <row r="166" spans="1:3" x14ac:dyDescent="0.25">
      <c r="A166" s="9" t="s">
        <v>577</v>
      </c>
      <c r="B166" s="12">
        <v>7996.2273375263148</v>
      </c>
      <c r="C166">
        <f>SAFADModel_final_000018[[#This Row],[Whole Building:Facility Total Electric Demand Power '[W'](Hourly) ]]/1000</f>
        <v>7.9962273375263146</v>
      </c>
    </row>
    <row r="167" spans="1:3" x14ac:dyDescent="0.25">
      <c r="A167" s="9" t="s">
        <v>578</v>
      </c>
      <c r="B167" s="12">
        <v>7965.4000507162973</v>
      </c>
      <c r="C167">
        <f>SAFADModel_final_000018[[#This Row],[Whole Building:Facility Total Electric Demand Power '[W'](Hourly) ]]/1000</f>
        <v>7.9654000507162976</v>
      </c>
    </row>
    <row r="168" spans="1:3" x14ac:dyDescent="0.25">
      <c r="A168" s="9" t="s">
        <v>579</v>
      </c>
      <c r="B168" s="12">
        <v>7927.3349296246352</v>
      </c>
      <c r="C168">
        <f>SAFADModel_final_000018[[#This Row],[Whole Building:Facility Total Electric Demand Power '[W'](Hourly) ]]/1000</f>
        <v>7.9273349296246352</v>
      </c>
    </row>
    <row r="169" spans="1:3" x14ac:dyDescent="0.25">
      <c r="A169" s="9" t="s">
        <v>580</v>
      </c>
      <c r="B169" s="12">
        <v>7890.1116629066391</v>
      </c>
      <c r="C169">
        <f>SAFADModel_final_000018[[#This Row],[Whole Building:Facility Total Electric Demand Power '[W'](Hourly) ]]/1000</f>
        <v>7.890111662906639</v>
      </c>
    </row>
    <row r="170" spans="1:3" x14ac:dyDescent="0.25">
      <c r="A170" s="9" t="s">
        <v>121</v>
      </c>
      <c r="B170" s="12">
        <v>7875.9180824150535</v>
      </c>
      <c r="C170">
        <f>SAFADModel_final_000018[[#This Row],[Whole Building:Facility Total Electric Demand Power '[W'](Hourly) ]]/1000</f>
        <v>7.8759180824150539</v>
      </c>
    </row>
    <row r="171" spans="1:3" x14ac:dyDescent="0.25">
      <c r="A171" s="9" t="s">
        <v>122</v>
      </c>
      <c r="B171" s="12">
        <v>7860.2534584984833</v>
      </c>
      <c r="C171">
        <f>SAFADModel_final_000018[[#This Row],[Whole Building:Facility Total Electric Demand Power '[W'](Hourly) ]]/1000</f>
        <v>7.8602534584984829</v>
      </c>
    </row>
    <row r="172" spans="1:3" x14ac:dyDescent="0.25">
      <c r="A172" s="9" t="s">
        <v>123</v>
      </c>
      <c r="B172" s="12">
        <v>7832.1676250404917</v>
      </c>
      <c r="C172">
        <f>SAFADModel_final_000018[[#This Row],[Whole Building:Facility Total Electric Demand Power '[W'](Hourly) ]]/1000</f>
        <v>7.8321676250404915</v>
      </c>
    </row>
    <row r="173" spans="1:3" x14ac:dyDescent="0.25">
      <c r="A173" s="9" t="s">
        <v>124</v>
      </c>
      <c r="B173" s="12">
        <v>7795.4463174435214</v>
      </c>
      <c r="C173">
        <f>SAFADModel_final_000018[[#This Row],[Whole Building:Facility Total Electric Demand Power '[W'](Hourly) ]]/1000</f>
        <v>7.7954463174435213</v>
      </c>
    </row>
    <row r="174" spans="1:3" x14ac:dyDescent="0.25">
      <c r="A174" s="9" t="s">
        <v>125</v>
      </c>
      <c r="B174" s="12">
        <v>7752.8784203950172</v>
      </c>
      <c r="C174">
        <f>SAFADModel_final_000018[[#This Row],[Whole Building:Facility Total Electric Demand Power '[W'](Hourly) ]]/1000</f>
        <v>7.7528784203950174</v>
      </c>
    </row>
    <row r="175" spans="1:3" x14ac:dyDescent="0.25">
      <c r="A175" s="9" t="s">
        <v>126</v>
      </c>
      <c r="B175" s="12">
        <v>7742.0211793426433</v>
      </c>
      <c r="C175">
        <f>SAFADModel_final_000018[[#This Row],[Whole Building:Facility Total Electric Demand Power '[W'](Hourly) ]]/1000</f>
        <v>7.7420211793426432</v>
      </c>
    </row>
    <row r="176" spans="1:3" x14ac:dyDescent="0.25">
      <c r="A176" s="9" t="s">
        <v>127</v>
      </c>
      <c r="B176" s="12">
        <v>7780.1816425530824</v>
      </c>
      <c r="C176">
        <f>SAFADModel_final_000018[[#This Row],[Whole Building:Facility Total Electric Demand Power '[W'](Hourly) ]]/1000</f>
        <v>7.7801816425530825</v>
      </c>
    </row>
    <row r="177" spans="1:3" x14ac:dyDescent="0.25">
      <c r="A177" s="9" t="s">
        <v>128</v>
      </c>
      <c r="B177" s="12">
        <v>27999.176919965383</v>
      </c>
      <c r="C177">
        <f>SAFADModel_final_000018[[#This Row],[Whole Building:Facility Total Electric Demand Power '[W'](Hourly) ]]/1000</f>
        <v>27.999176919965382</v>
      </c>
    </row>
    <row r="178" spans="1:3" x14ac:dyDescent="0.25">
      <c r="A178" s="9" t="s">
        <v>129</v>
      </c>
      <c r="B178" s="12">
        <v>63437.620927135496</v>
      </c>
      <c r="C178">
        <f>SAFADModel_final_000018[[#This Row],[Whole Building:Facility Total Electric Demand Power '[W'](Hourly) ]]/1000</f>
        <v>63.437620927135498</v>
      </c>
    </row>
    <row r="179" spans="1:3" x14ac:dyDescent="0.25">
      <c r="A179" s="9" t="s">
        <v>130</v>
      </c>
      <c r="B179" s="12">
        <v>108688.61436672758</v>
      </c>
      <c r="C179">
        <f>SAFADModel_final_000018[[#This Row],[Whole Building:Facility Total Electric Demand Power '[W'](Hourly) ]]/1000</f>
        <v>108.68861436672758</v>
      </c>
    </row>
    <row r="180" spans="1:3" x14ac:dyDescent="0.25">
      <c r="A180" s="9" t="s">
        <v>131</v>
      </c>
      <c r="B180" s="12">
        <v>110091.9151325269</v>
      </c>
      <c r="C180">
        <f>SAFADModel_final_000018[[#This Row],[Whole Building:Facility Total Electric Demand Power '[W'](Hourly) ]]/1000</f>
        <v>110.09191513252691</v>
      </c>
    </row>
    <row r="181" spans="1:3" x14ac:dyDescent="0.25">
      <c r="A181" s="9" t="s">
        <v>132</v>
      </c>
      <c r="B181" s="12">
        <v>156625.97391280657</v>
      </c>
      <c r="C181">
        <f>SAFADModel_final_000018[[#This Row],[Whole Building:Facility Total Electric Demand Power '[W'](Hourly) ]]/1000</f>
        <v>156.62597391280656</v>
      </c>
    </row>
    <row r="182" spans="1:3" x14ac:dyDescent="0.25">
      <c r="A182" s="9" t="s">
        <v>133</v>
      </c>
      <c r="B182" s="12">
        <v>155942.31329147323</v>
      </c>
      <c r="C182">
        <f>SAFADModel_final_000018[[#This Row],[Whole Building:Facility Total Electric Demand Power '[W'](Hourly) ]]/1000</f>
        <v>155.94231329147323</v>
      </c>
    </row>
    <row r="183" spans="1:3" x14ac:dyDescent="0.25">
      <c r="A183" s="9" t="s">
        <v>134</v>
      </c>
      <c r="B183" s="12">
        <v>164448.34402055442</v>
      </c>
      <c r="C183">
        <f>SAFADModel_final_000018[[#This Row],[Whole Building:Facility Total Electric Demand Power '[W'](Hourly) ]]/1000</f>
        <v>164.44834402055443</v>
      </c>
    </row>
    <row r="184" spans="1:3" x14ac:dyDescent="0.25">
      <c r="A184" s="9" t="s">
        <v>135</v>
      </c>
      <c r="B184" s="12">
        <v>170338.71186563463</v>
      </c>
      <c r="C184">
        <f>SAFADModel_final_000018[[#This Row],[Whole Building:Facility Total Electric Demand Power '[W'](Hourly) ]]/1000</f>
        <v>170.33871186563462</v>
      </c>
    </row>
    <row r="185" spans="1:3" x14ac:dyDescent="0.25">
      <c r="A185" s="9" t="s">
        <v>136</v>
      </c>
      <c r="B185" s="12">
        <v>160705.47937661383</v>
      </c>
      <c r="C185">
        <f>SAFADModel_final_000018[[#This Row],[Whole Building:Facility Total Electric Demand Power '[W'](Hourly) ]]/1000</f>
        <v>160.70547937661382</v>
      </c>
    </row>
    <row r="186" spans="1:3" x14ac:dyDescent="0.25">
      <c r="A186" s="9" t="s">
        <v>137</v>
      </c>
      <c r="B186" s="12">
        <v>144544.18645021209</v>
      </c>
      <c r="C186">
        <f>SAFADModel_final_000018[[#This Row],[Whole Building:Facility Total Electric Demand Power '[W'](Hourly) ]]/1000</f>
        <v>144.54418645021209</v>
      </c>
    </row>
    <row r="187" spans="1:3" x14ac:dyDescent="0.25">
      <c r="A187" s="9" t="s">
        <v>138</v>
      </c>
      <c r="B187" s="12">
        <v>50937.165312275254</v>
      </c>
      <c r="C187">
        <f>SAFADModel_final_000018[[#This Row],[Whole Building:Facility Total Electric Demand Power '[W'](Hourly) ]]/1000</f>
        <v>50.937165312275255</v>
      </c>
    </row>
    <row r="188" spans="1:3" x14ac:dyDescent="0.25">
      <c r="A188" s="9" t="s">
        <v>139</v>
      </c>
      <c r="B188" s="12">
        <v>25136.167639958123</v>
      </c>
      <c r="C188">
        <f>SAFADModel_final_000018[[#This Row],[Whole Building:Facility Total Electric Demand Power '[W'](Hourly) ]]/1000</f>
        <v>25.136167639958124</v>
      </c>
    </row>
    <row r="189" spans="1:3" x14ac:dyDescent="0.25">
      <c r="A189" s="9" t="s">
        <v>140</v>
      </c>
      <c r="B189" s="12">
        <v>10692.371573538205</v>
      </c>
      <c r="C189">
        <f>SAFADModel_final_000018[[#This Row],[Whole Building:Facility Total Electric Demand Power '[W'](Hourly) ]]/1000</f>
        <v>10.692371573538205</v>
      </c>
    </row>
    <row r="190" spans="1:3" x14ac:dyDescent="0.25">
      <c r="A190" s="9" t="s">
        <v>141</v>
      </c>
      <c r="B190" s="12">
        <v>8284.7740586386735</v>
      </c>
      <c r="C190">
        <f>SAFADModel_final_000018[[#This Row],[Whole Building:Facility Total Electric Demand Power '[W'](Hourly) ]]/1000</f>
        <v>8.2847740586386731</v>
      </c>
    </row>
    <row r="191" spans="1:3" x14ac:dyDescent="0.25">
      <c r="A191" s="9" t="s">
        <v>142</v>
      </c>
      <c r="B191" s="12">
        <v>7874.2385193217415</v>
      </c>
      <c r="C191">
        <f>SAFADModel_final_000018[[#This Row],[Whole Building:Facility Total Electric Demand Power '[W'](Hourly) ]]/1000</f>
        <v>7.8742385193217412</v>
      </c>
    </row>
    <row r="192" spans="1:3" x14ac:dyDescent="0.25">
      <c r="A192" s="9" t="s">
        <v>143</v>
      </c>
      <c r="B192" s="12">
        <v>7882.7825098939875</v>
      </c>
      <c r="C192">
        <f>SAFADModel_final_000018[[#This Row],[Whole Building:Facility Total Electric Demand Power '[W'](Hourly) ]]/1000</f>
        <v>7.8827825098939872</v>
      </c>
    </row>
    <row r="193" spans="1:3" x14ac:dyDescent="0.25">
      <c r="A193" s="9" t="s">
        <v>144</v>
      </c>
      <c r="B193" s="12">
        <v>7875.6806813669145</v>
      </c>
      <c r="C193">
        <f>SAFADModel_final_000018[[#This Row],[Whole Building:Facility Total Electric Demand Power '[W'](Hourly) ]]/1000</f>
        <v>7.8756806813669149</v>
      </c>
    </row>
    <row r="194" spans="1:3" x14ac:dyDescent="0.25">
      <c r="A194" s="9" t="s">
        <v>145</v>
      </c>
      <c r="B194" s="12">
        <v>7857.7385374507212</v>
      </c>
      <c r="C194">
        <f>SAFADModel_final_000018[[#This Row],[Whole Building:Facility Total Electric Demand Power '[W'](Hourly) ]]/1000</f>
        <v>7.8577385374507216</v>
      </c>
    </row>
    <row r="195" spans="1:3" x14ac:dyDescent="0.25">
      <c r="A195" s="9" t="s">
        <v>146</v>
      </c>
      <c r="B195" s="12">
        <v>7841.315806406571</v>
      </c>
      <c r="C195">
        <f>SAFADModel_final_000018[[#This Row],[Whole Building:Facility Total Electric Demand Power '[W'](Hourly) ]]/1000</f>
        <v>7.8413158064065707</v>
      </c>
    </row>
    <row r="196" spans="1:3" x14ac:dyDescent="0.25">
      <c r="A196" s="9" t="s">
        <v>147</v>
      </c>
      <c r="B196" s="12">
        <v>7823.9486783973416</v>
      </c>
      <c r="C196">
        <f>SAFADModel_final_000018[[#This Row],[Whole Building:Facility Total Electric Demand Power '[W'](Hourly) ]]/1000</f>
        <v>7.8239486783973415</v>
      </c>
    </row>
    <row r="197" spans="1:3" x14ac:dyDescent="0.25">
      <c r="A197" s="9" t="s">
        <v>148</v>
      </c>
      <c r="B197" s="12">
        <v>7807.3265515110133</v>
      </c>
      <c r="C197">
        <f>SAFADModel_final_000018[[#This Row],[Whole Building:Facility Total Electric Demand Power '[W'](Hourly) ]]/1000</f>
        <v>7.8073265515110135</v>
      </c>
    </row>
    <row r="198" spans="1:3" x14ac:dyDescent="0.25">
      <c r="A198" s="9" t="s">
        <v>149</v>
      </c>
      <c r="B198" s="12">
        <v>7788.1438847762402</v>
      </c>
      <c r="C198">
        <f>SAFADModel_final_000018[[#This Row],[Whole Building:Facility Total Electric Demand Power '[W'](Hourly) ]]/1000</f>
        <v>7.7881438847762405</v>
      </c>
    </row>
    <row r="199" spans="1:3" x14ac:dyDescent="0.25">
      <c r="A199" s="9" t="s">
        <v>150</v>
      </c>
      <c r="B199" s="12">
        <v>7792.233717415339</v>
      </c>
      <c r="C199">
        <f>SAFADModel_final_000018[[#This Row],[Whole Building:Facility Total Electric Demand Power '[W'](Hourly) ]]/1000</f>
        <v>7.7922337174153391</v>
      </c>
    </row>
    <row r="200" spans="1:3" x14ac:dyDescent="0.25">
      <c r="A200" s="9" t="s">
        <v>151</v>
      </c>
      <c r="B200" s="12">
        <v>7820.2896786787896</v>
      </c>
      <c r="C200">
        <f>SAFADModel_final_000018[[#This Row],[Whole Building:Facility Total Electric Demand Power '[W'](Hourly) ]]/1000</f>
        <v>7.8202896786787894</v>
      </c>
    </row>
    <row r="201" spans="1:3" x14ac:dyDescent="0.25">
      <c r="A201" s="9" t="s">
        <v>152</v>
      </c>
      <c r="B201" s="12">
        <v>7864.160567106087</v>
      </c>
      <c r="C201">
        <f>SAFADModel_final_000018[[#This Row],[Whole Building:Facility Total Electric Demand Power '[W'](Hourly) ]]/1000</f>
        <v>7.8641605671060866</v>
      </c>
    </row>
    <row r="202" spans="1:3" x14ac:dyDescent="0.25">
      <c r="A202" s="9" t="s">
        <v>153</v>
      </c>
      <c r="B202" s="12">
        <v>7898.3681818030427</v>
      </c>
      <c r="C202">
        <f>SAFADModel_final_000018[[#This Row],[Whole Building:Facility Total Electric Demand Power '[W'](Hourly) ]]/1000</f>
        <v>7.8983681818030425</v>
      </c>
    </row>
    <row r="203" spans="1:3" x14ac:dyDescent="0.25">
      <c r="A203" s="9" t="s">
        <v>154</v>
      </c>
      <c r="B203" s="12">
        <v>7976.9065270097535</v>
      </c>
      <c r="C203">
        <f>SAFADModel_final_000018[[#This Row],[Whole Building:Facility Total Electric Demand Power '[W'](Hourly) ]]/1000</f>
        <v>7.9769065270097537</v>
      </c>
    </row>
    <row r="204" spans="1:3" x14ac:dyDescent="0.25">
      <c r="A204" s="9" t="s">
        <v>155</v>
      </c>
      <c r="B204" s="12">
        <v>8039.2085025263268</v>
      </c>
      <c r="C204">
        <f>SAFADModel_final_000018[[#This Row],[Whole Building:Facility Total Electric Demand Power '[W'](Hourly) ]]/1000</f>
        <v>8.0392085025263267</v>
      </c>
    </row>
    <row r="205" spans="1:3" x14ac:dyDescent="0.25">
      <c r="A205" s="9" t="s">
        <v>156</v>
      </c>
      <c r="B205" s="12">
        <v>8059.1994171691576</v>
      </c>
      <c r="C205">
        <f>SAFADModel_final_000018[[#This Row],[Whole Building:Facility Total Electric Demand Power '[W'](Hourly) ]]/1000</f>
        <v>8.0591994171691574</v>
      </c>
    </row>
    <row r="206" spans="1:3" x14ac:dyDescent="0.25">
      <c r="A206" s="9" t="s">
        <v>157</v>
      </c>
      <c r="B206" s="12">
        <v>8062.0142836525347</v>
      </c>
      <c r="C206">
        <f>SAFADModel_final_000018[[#This Row],[Whole Building:Facility Total Electric Demand Power '[W'](Hourly) ]]/1000</f>
        <v>8.0620142836525339</v>
      </c>
    </row>
    <row r="207" spans="1:3" x14ac:dyDescent="0.25">
      <c r="A207" s="9" t="s">
        <v>158</v>
      </c>
      <c r="B207" s="12">
        <v>8052.2933998317721</v>
      </c>
      <c r="C207">
        <f>SAFADModel_final_000018[[#This Row],[Whole Building:Facility Total Electric Demand Power '[W'](Hourly) ]]/1000</f>
        <v>8.0522933998317718</v>
      </c>
    </row>
    <row r="208" spans="1:3" x14ac:dyDescent="0.25">
      <c r="A208" s="9" t="s">
        <v>159</v>
      </c>
      <c r="B208" s="12">
        <v>8040.8423577830245</v>
      </c>
      <c r="C208">
        <f>SAFADModel_final_000018[[#This Row],[Whole Building:Facility Total Electric Demand Power '[W'](Hourly) ]]/1000</f>
        <v>8.0408423577830241</v>
      </c>
    </row>
    <row r="209" spans="1:3" x14ac:dyDescent="0.25">
      <c r="A209" s="9" t="s">
        <v>160</v>
      </c>
      <c r="B209" s="12">
        <v>8026.232473938343</v>
      </c>
      <c r="C209">
        <f>SAFADModel_final_000018[[#This Row],[Whole Building:Facility Total Electric Demand Power '[W'](Hourly) ]]/1000</f>
        <v>8.026232473938343</v>
      </c>
    </row>
    <row r="210" spans="1:3" x14ac:dyDescent="0.25">
      <c r="A210" s="9" t="s">
        <v>161</v>
      </c>
      <c r="B210" s="12">
        <v>8006.520945876845</v>
      </c>
      <c r="C210">
        <f>SAFADModel_final_000018[[#This Row],[Whole Building:Facility Total Electric Demand Power '[W'](Hourly) ]]/1000</f>
        <v>8.0065209458768454</v>
      </c>
    </row>
    <row r="211" spans="1:3" x14ac:dyDescent="0.25">
      <c r="A211" s="9" t="s">
        <v>162</v>
      </c>
      <c r="B211" s="12">
        <v>7983.6585848270042</v>
      </c>
      <c r="C211">
        <f>SAFADModel_final_000018[[#This Row],[Whole Building:Facility Total Electric Demand Power '[W'](Hourly) ]]/1000</f>
        <v>7.9836585848270039</v>
      </c>
    </row>
    <row r="212" spans="1:3" x14ac:dyDescent="0.25">
      <c r="A212" s="9" t="s">
        <v>163</v>
      </c>
      <c r="B212" s="12">
        <v>7953.5688029203047</v>
      </c>
      <c r="C212">
        <f>SAFADModel_final_000018[[#This Row],[Whole Building:Facility Total Electric Demand Power '[W'](Hourly) ]]/1000</f>
        <v>7.9535688029203051</v>
      </c>
    </row>
    <row r="213" spans="1:3" x14ac:dyDescent="0.25">
      <c r="A213" s="9" t="s">
        <v>164</v>
      </c>
      <c r="B213" s="12">
        <v>7922.6744471845004</v>
      </c>
      <c r="C213">
        <f>SAFADModel_final_000018[[#This Row],[Whole Building:Facility Total Electric Demand Power '[W'](Hourly) ]]/1000</f>
        <v>7.9226744471845008</v>
      </c>
    </row>
    <row r="214" spans="1:3" x14ac:dyDescent="0.25">
      <c r="A214" s="9" t="s">
        <v>165</v>
      </c>
      <c r="B214" s="12">
        <v>7899.1473414063576</v>
      </c>
      <c r="C214">
        <f>SAFADModel_final_000018[[#This Row],[Whole Building:Facility Total Electric Demand Power '[W'](Hourly) ]]/1000</f>
        <v>7.8991473414063575</v>
      </c>
    </row>
    <row r="215" spans="1:3" x14ac:dyDescent="0.25">
      <c r="A215" s="9" t="s">
        <v>166</v>
      </c>
      <c r="B215" s="12">
        <v>7874.9037394824818</v>
      </c>
      <c r="C215">
        <f>SAFADModel_final_000018[[#This Row],[Whole Building:Facility Total Electric Demand Power '[W'](Hourly) ]]/1000</f>
        <v>7.8749037394824821</v>
      </c>
    </row>
    <row r="216" spans="1:3" x14ac:dyDescent="0.25">
      <c r="A216" s="9" t="s">
        <v>167</v>
      </c>
      <c r="B216" s="12">
        <v>7853.7496542517192</v>
      </c>
      <c r="C216">
        <f>SAFADModel_final_000018[[#This Row],[Whole Building:Facility Total Electric Demand Power '[W'](Hourly) ]]/1000</f>
        <v>7.8537496542517191</v>
      </c>
    </row>
    <row r="217" spans="1:3" x14ac:dyDescent="0.25">
      <c r="A217" s="9" t="s">
        <v>168</v>
      </c>
      <c r="B217" s="12">
        <v>7834.5458042864529</v>
      </c>
      <c r="C217">
        <f>SAFADModel_final_000018[[#This Row],[Whole Building:Facility Total Electric Demand Power '[W'](Hourly) ]]/1000</f>
        <v>7.8345458042864529</v>
      </c>
    </row>
    <row r="218" spans="1:3" x14ac:dyDescent="0.25">
      <c r="A218" s="9" t="s">
        <v>169</v>
      </c>
      <c r="B218" s="12">
        <v>7820.6582566829029</v>
      </c>
      <c r="C218">
        <f>SAFADModel_final_000018[[#This Row],[Whole Building:Facility Total Electric Demand Power '[W'](Hourly) ]]/1000</f>
        <v>7.8206582566829033</v>
      </c>
    </row>
    <row r="219" spans="1:3" x14ac:dyDescent="0.25">
      <c r="A219" s="9" t="s">
        <v>170</v>
      </c>
      <c r="B219" s="12">
        <v>7809.4062871659917</v>
      </c>
      <c r="C219">
        <f>SAFADModel_final_000018[[#This Row],[Whole Building:Facility Total Electric Demand Power '[W'](Hourly) ]]/1000</f>
        <v>7.8094062871659915</v>
      </c>
    </row>
    <row r="220" spans="1:3" x14ac:dyDescent="0.25">
      <c r="A220" s="9" t="s">
        <v>171</v>
      </c>
      <c r="B220" s="12">
        <v>7798.9437553573307</v>
      </c>
      <c r="C220">
        <f>SAFADModel_final_000018[[#This Row],[Whole Building:Facility Total Electric Demand Power '[W'](Hourly) ]]/1000</f>
        <v>7.7989437553573309</v>
      </c>
    </row>
    <row r="221" spans="1:3" x14ac:dyDescent="0.25">
      <c r="A221" s="9" t="s">
        <v>172</v>
      </c>
      <c r="B221" s="12">
        <v>7790.752958668596</v>
      </c>
      <c r="C221">
        <f>SAFADModel_final_000018[[#This Row],[Whole Building:Facility Total Electric Demand Power '[W'](Hourly) ]]/1000</f>
        <v>7.7907529586685964</v>
      </c>
    </row>
    <row r="222" spans="1:3" x14ac:dyDescent="0.25">
      <c r="A222" s="9" t="s">
        <v>173</v>
      </c>
      <c r="B222" s="12">
        <v>7784.8559224748751</v>
      </c>
      <c r="C222">
        <f>SAFADModel_final_000018[[#This Row],[Whole Building:Facility Total Electric Demand Power '[W'](Hourly) ]]/1000</f>
        <v>7.7848559224748755</v>
      </c>
    </row>
    <row r="223" spans="1:3" x14ac:dyDescent="0.25">
      <c r="A223" s="9" t="s">
        <v>174</v>
      </c>
      <c r="B223" s="12">
        <v>7792.8004590449964</v>
      </c>
      <c r="C223">
        <f>SAFADModel_final_000018[[#This Row],[Whole Building:Facility Total Electric Demand Power '[W'](Hourly) ]]/1000</f>
        <v>7.7928004590449964</v>
      </c>
    </row>
    <row r="224" spans="1:3" x14ac:dyDescent="0.25">
      <c r="A224" s="9" t="s">
        <v>175</v>
      </c>
      <c r="B224" s="12">
        <v>7839.7955844266326</v>
      </c>
      <c r="C224">
        <f>SAFADModel_final_000018[[#This Row],[Whole Building:Facility Total Electric Demand Power '[W'](Hourly) ]]/1000</f>
        <v>7.8397955844266329</v>
      </c>
    </row>
    <row r="225" spans="1:3" x14ac:dyDescent="0.25">
      <c r="A225" s="9" t="s">
        <v>176</v>
      </c>
      <c r="B225" s="12">
        <v>23052.209567462818</v>
      </c>
      <c r="C225">
        <f>SAFADModel_final_000018[[#This Row],[Whole Building:Facility Total Electric Demand Power '[W'](Hourly) ]]/1000</f>
        <v>23.052209567462818</v>
      </c>
    </row>
    <row r="226" spans="1:3" x14ac:dyDescent="0.25">
      <c r="A226" s="9" t="s">
        <v>177</v>
      </c>
      <c r="B226" s="12">
        <v>83592.511335440344</v>
      </c>
      <c r="C226">
        <f>SAFADModel_final_000018[[#This Row],[Whole Building:Facility Total Electric Demand Power '[W'](Hourly) ]]/1000</f>
        <v>83.592511335440349</v>
      </c>
    </row>
    <row r="227" spans="1:3" x14ac:dyDescent="0.25">
      <c r="A227" s="9" t="s">
        <v>178</v>
      </c>
      <c r="B227" s="12">
        <v>118247.64095408634</v>
      </c>
      <c r="C227">
        <f>SAFADModel_final_000018[[#This Row],[Whole Building:Facility Total Electric Demand Power '[W'](Hourly) ]]/1000</f>
        <v>118.24764095408634</v>
      </c>
    </row>
    <row r="228" spans="1:3" x14ac:dyDescent="0.25">
      <c r="A228" s="9" t="s">
        <v>179</v>
      </c>
      <c r="B228" s="12">
        <v>142598.80343840903</v>
      </c>
      <c r="C228">
        <f>SAFADModel_final_000018[[#This Row],[Whole Building:Facility Total Electric Demand Power '[W'](Hourly) ]]/1000</f>
        <v>142.59880343840902</v>
      </c>
    </row>
    <row r="229" spans="1:3" x14ac:dyDescent="0.25">
      <c r="A229" s="9" t="s">
        <v>180</v>
      </c>
      <c r="B229" s="12">
        <v>169816.09896181707</v>
      </c>
      <c r="C229">
        <f>SAFADModel_final_000018[[#This Row],[Whole Building:Facility Total Electric Demand Power '[W'](Hourly) ]]/1000</f>
        <v>169.81609896181706</v>
      </c>
    </row>
    <row r="230" spans="1:3" x14ac:dyDescent="0.25">
      <c r="A230" s="9" t="s">
        <v>181</v>
      </c>
      <c r="B230" s="12">
        <v>168538.32225951436</v>
      </c>
      <c r="C230">
        <f>SAFADModel_final_000018[[#This Row],[Whole Building:Facility Total Electric Demand Power '[W'](Hourly) ]]/1000</f>
        <v>168.53832225951436</v>
      </c>
    </row>
    <row r="231" spans="1:3" x14ac:dyDescent="0.25">
      <c r="A231" s="9" t="s">
        <v>182</v>
      </c>
      <c r="B231" s="12">
        <v>163319.02067130993</v>
      </c>
      <c r="C231">
        <f>SAFADModel_final_000018[[#This Row],[Whole Building:Facility Total Electric Demand Power '[W'](Hourly) ]]/1000</f>
        <v>163.31902067130994</v>
      </c>
    </row>
    <row r="232" spans="1:3" x14ac:dyDescent="0.25">
      <c r="A232" s="9" t="s">
        <v>183</v>
      </c>
      <c r="B232" s="12">
        <v>169032.53307070653</v>
      </c>
      <c r="C232">
        <f>SAFADModel_final_000018[[#This Row],[Whole Building:Facility Total Electric Demand Power '[W'](Hourly) ]]/1000</f>
        <v>169.03253307070653</v>
      </c>
    </row>
    <row r="233" spans="1:3" x14ac:dyDescent="0.25">
      <c r="A233" s="9" t="s">
        <v>184</v>
      </c>
      <c r="B233" s="12">
        <v>140948.92239935132</v>
      </c>
      <c r="C233">
        <f>SAFADModel_final_000018[[#This Row],[Whole Building:Facility Total Electric Demand Power '[W'](Hourly) ]]/1000</f>
        <v>140.94892239935132</v>
      </c>
    </row>
    <row r="234" spans="1:3" x14ac:dyDescent="0.25">
      <c r="A234" s="9" t="s">
        <v>185</v>
      </c>
      <c r="B234" s="12">
        <v>71279.149360261232</v>
      </c>
      <c r="C234">
        <f>SAFADModel_final_000018[[#This Row],[Whole Building:Facility Total Electric Demand Power '[W'](Hourly) ]]/1000</f>
        <v>71.279149360261229</v>
      </c>
    </row>
    <row r="235" spans="1:3" x14ac:dyDescent="0.25">
      <c r="A235" s="9" t="s">
        <v>186</v>
      </c>
      <c r="B235" s="12">
        <v>47199.551980850483</v>
      </c>
      <c r="C235">
        <f>SAFADModel_final_000018[[#This Row],[Whole Building:Facility Total Electric Demand Power '[W'](Hourly) ]]/1000</f>
        <v>47.199551980850487</v>
      </c>
    </row>
    <row r="236" spans="1:3" x14ac:dyDescent="0.25">
      <c r="A236" s="9" t="s">
        <v>187</v>
      </c>
      <c r="B236" s="12">
        <v>20997.892598327879</v>
      </c>
      <c r="C236">
        <f>SAFADModel_final_000018[[#This Row],[Whole Building:Facility Total Electric Demand Power '[W'](Hourly) ]]/1000</f>
        <v>20.99789259832788</v>
      </c>
    </row>
    <row r="237" spans="1:3" x14ac:dyDescent="0.25">
      <c r="A237" s="9" t="s">
        <v>188</v>
      </c>
      <c r="B237" s="12">
        <v>8680.9962103961916</v>
      </c>
      <c r="C237">
        <f>SAFADModel_final_000018[[#This Row],[Whole Building:Facility Total Electric Demand Power '[W'](Hourly) ]]/1000</f>
        <v>8.6809962103961915</v>
      </c>
    </row>
    <row r="238" spans="1:3" x14ac:dyDescent="0.25">
      <c r="A238" s="9" t="s">
        <v>189</v>
      </c>
      <c r="B238" s="12">
        <v>8247.6073427358479</v>
      </c>
      <c r="C238">
        <f>SAFADModel_final_000018[[#This Row],[Whole Building:Facility Total Electric Demand Power '[W'](Hourly) ]]/1000</f>
        <v>8.2476073427358472</v>
      </c>
    </row>
    <row r="239" spans="1:3" x14ac:dyDescent="0.25">
      <c r="A239" s="9" t="s">
        <v>190</v>
      </c>
      <c r="B239" s="12">
        <v>7829.1705406256488</v>
      </c>
      <c r="C239">
        <f>SAFADModel_final_000018[[#This Row],[Whole Building:Facility Total Electric Demand Power '[W'](Hourly) ]]/1000</f>
        <v>7.8291705406256487</v>
      </c>
    </row>
    <row r="240" spans="1:3" x14ac:dyDescent="0.25">
      <c r="A240" s="9" t="s">
        <v>191</v>
      </c>
      <c r="B240" s="12">
        <v>7827.8350627593054</v>
      </c>
      <c r="C240">
        <f>SAFADModel_final_000018[[#This Row],[Whole Building:Facility Total Electric Demand Power '[W'](Hourly) ]]/1000</f>
        <v>7.8278350627593056</v>
      </c>
    </row>
    <row r="241" spans="1:3" x14ac:dyDescent="0.25">
      <c r="A241" s="9" t="s">
        <v>192</v>
      </c>
      <c r="B241" s="12">
        <v>7822.7916292015316</v>
      </c>
      <c r="C241">
        <f>SAFADModel_final_000018[[#This Row],[Whole Building:Facility Total Electric Demand Power '[W'](Hourly) ]]/1000</f>
        <v>7.8227916292015314</v>
      </c>
    </row>
    <row r="242" spans="1:3" x14ac:dyDescent="0.25">
      <c r="A242" s="9" t="s">
        <v>193</v>
      </c>
      <c r="B242" s="12">
        <v>7814.9959286986559</v>
      </c>
      <c r="C242">
        <f>SAFADModel_final_000018[[#This Row],[Whole Building:Facility Total Electric Demand Power '[W'](Hourly) ]]/1000</f>
        <v>7.8149959286986563</v>
      </c>
    </row>
    <row r="243" spans="1:3" x14ac:dyDescent="0.25">
      <c r="A243" s="9" t="s">
        <v>194</v>
      </c>
      <c r="B243" s="12">
        <v>7812.9721964410464</v>
      </c>
      <c r="C243">
        <f>SAFADModel_final_000018[[#This Row],[Whole Building:Facility Total Electric Demand Power '[W'](Hourly) ]]/1000</f>
        <v>7.8129721964410468</v>
      </c>
    </row>
    <row r="244" spans="1:3" x14ac:dyDescent="0.25">
      <c r="A244" s="9" t="s">
        <v>195</v>
      </c>
      <c r="B244" s="12">
        <v>7795.229520996093</v>
      </c>
      <c r="C244">
        <f>SAFADModel_final_000018[[#This Row],[Whole Building:Facility Total Electric Demand Power '[W'](Hourly) ]]/1000</f>
        <v>7.7952295209960933</v>
      </c>
    </row>
    <row r="245" spans="1:3" x14ac:dyDescent="0.25">
      <c r="A245" s="9" t="s">
        <v>196</v>
      </c>
      <c r="B245" s="12">
        <v>7753.7295588983361</v>
      </c>
      <c r="C245">
        <f>SAFADModel_final_000018[[#This Row],[Whole Building:Facility Total Electric Demand Power '[W'](Hourly) ]]/1000</f>
        <v>7.7537295588983364</v>
      </c>
    </row>
    <row r="246" spans="1:3" x14ac:dyDescent="0.25">
      <c r="A246" s="9" t="s">
        <v>197</v>
      </c>
      <c r="B246" s="12">
        <v>7706.0709086017114</v>
      </c>
      <c r="C246">
        <f>SAFADModel_final_000018[[#This Row],[Whole Building:Facility Total Electric Demand Power '[W'](Hourly) ]]/1000</f>
        <v>7.7060709086017116</v>
      </c>
    </row>
    <row r="247" spans="1:3" x14ac:dyDescent="0.25">
      <c r="A247" s="9" t="s">
        <v>198</v>
      </c>
      <c r="B247" s="12">
        <v>7692.7280111376122</v>
      </c>
      <c r="C247">
        <f>SAFADModel_final_000018[[#This Row],[Whole Building:Facility Total Electric Demand Power '[W'](Hourly) ]]/1000</f>
        <v>7.6927280111376124</v>
      </c>
    </row>
    <row r="248" spans="1:3" x14ac:dyDescent="0.25">
      <c r="A248" s="9" t="s">
        <v>199</v>
      </c>
      <c r="B248" s="12">
        <v>7746.629721724199</v>
      </c>
      <c r="C248">
        <f>SAFADModel_final_000018[[#This Row],[Whole Building:Facility Total Electric Demand Power '[W'](Hourly) ]]/1000</f>
        <v>7.7466297217241991</v>
      </c>
    </row>
    <row r="249" spans="1:3" x14ac:dyDescent="0.25">
      <c r="A249" s="9" t="s">
        <v>200</v>
      </c>
      <c r="B249" s="12">
        <v>21172.915470158889</v>
      </c>
      <c r="C249">
        <f>SAFADModel_final_000018[[#This Row],[Whole Building:Facility Total Electric Demand Power '[W'](Hourly) ]]/1000</f>
        <v>21.172915470158888</v>
      </c>
    </row>
    <row r="250" spans="1:3" x14ac:dyDescent="0.25">
      <c r="A250" s="9" t="s">
        <v>201</v>
      </c>
      <c r="B250" s="12">
        <v>103743.91653408208</v>
      </c>
      <c r="C250">
        <f>SAFADModel_final_000018[[#This Row],[Whole Building:Facility Total Electric Demand Power '[W'](Hourly) ]]/1000</f>
        <v>103.74391653408208</v>
      </c>
    </row>
    <row r="251" spans="1:3" x14ac:dyDescent="0.25">
      <c r="A251" s="9" t="s">
        <v>202</v>
      </c>
      <c r="B251" s="12">
        <v>138337.72440636883</v>
      </c>
      <c r="C251">
        <f>SAFADModel_final_000018[[#This Row],[Whole Building:Facility Total Electric Demand Power '[W'](Hourly) ]]/1000</f>
        <v>138.33772440636884</v>
      </c>
    </row>
    <row r="252" spans="1:3" x14ac:dyDescent="0.25">
      <c r="A252" s="9" t="s">
        <v>203</v>
      </c>
      <c r="B252" s="12">
        <v>155170.21256176798</v>
      </c>
      <c r="C252">
        <f>SAFADModel_final_000018[[#This Row],[Whole Building:Facility Total Electric Demand Power '[W'](Hourly) ]]/1000</f>
        <v>155.17021256176798</v>
      </c>
    </row>
    <row r="253" spans="1:3" x14ac:dyDescent="0.25">
      <c r="A253" s="9" t="s">
        <v>204</v>
      </c>
      <c r="B253" s="12">
        <v>156064.78807123459</v>
      </c>
      <c r="C253">
        <f>SAFADModel_final_000018[[#This Row],[Whole Building:Facility Total Electric Demand Power '[W'](Hourly) ]]/1000</f>
        <v>156.0647880712346</v>
      </c>
    </row>
    <row r="254" spans="1:3" x14ac:dyDescent="0.25">
      <c r="A254" s="9" t="s">
        <v>205</v>
      </c>
      <c r="B254" s="12">
        <v>157628.11862234073</v>
      </c>
      <c r="C254">
        <f>SAFADModel_final_000018[[#This Row],[Whole Building:Facility Total Electric Demand Power '[W'](Hourly) ]]/1000</f>
        <v>157.62811862234074</v>
      </c>
    </row>
    <row r="255" spans="1:3" x14ac:dyDescent="0.25">
      <c r="A255" s="9" t="s">
        <v>206</v>
      </c>
      <c r="B255" s="12">
        <v>169742.23186321161</v>
      </c>
      <c r="C255">
        <f>SAFADModel_final_000018[[#This Row],[Whole Building:Facility Total Electric Demand Power '[W'](Hourly) ]]/1000</f>
        <v>169.7422318632116</v>
      </c>
    </row>
    <row r="256" spans="1:3" x14ac:dyDescent="0.25">
      <c r="A256" s="9" t="s">
        <v>207</v>
      </c>
      <c r="B256" s="12">
        <v>173424.07668884742</v>
      </c>
      <c r="C256">
        <f>SAFADModel_final_000018[[#This Row],[Whole Building:Facility Total Electric Demand Power '[W'](Hourly) ]]/1000</f>
        <v>173.42407668884741</v>
      </c>
    </row>
    <row r="257" spans="1:3" x14ac:dyDescent="0.25">
      <c r="A257" s="9" t="s">
        <v>208</v>
      </c>
      <c r="B257" s="12">
        <v>175404.45155479209</v>
      </c>
      <c r="C257">
        <f>SAFADModel_final_000018[[#This Row],[Whole Building:Facility Total Electric Demand Power '[W'](Hourly) ]]/1000</f>
        <v>175.40445155479208</v>
      </c>
    </row>
    <row r="258" spans="1:3" x14ac:dyDescent="0.25">
      <c r="A258" s="9" t="s">
        <v>209</v>
      </c>
      <c r="B258" s="12">
        <v>162156.18216734988</v>
      </c>
      <c r="C258">
        <f>SAFADModel_final_000018[[#This Row],[Whole Building:Facility Total Electric Demand Power '[W'](Hourly) ]]/1000</f>
        <v>162.15618216734987</v>
      </c>
    </row>
    <row r="259" spans="1:3" x14ac:dyDescent="0.25">
      <c r="A259" s="9" t="s">
        <v>210</v>
      </c>
      <c r="B259" s="12">
        <v>81779.69475935254</v>
      </c>
      <c r="C259">
        <f>SAFADModel_final_000018[[#This Row],[Whole Building:Facility Total Electric Demand Power '[W'](Hourly) ]]/1000</f>
        <v>81.779694759352537</v>
      </c>
    </row>
    <row r="260" spans="1:3" x14ac:dyDescent="0.25">
      <c r="A260" s="9" t="s">
        <v>211</v>
      </c>
      <c r="B260" s="12">
        <v>59923.503936030225</v>
      </c>
      <c r="C260">
        <f>SAFADModel_final_000018[[#This Row],[Whole Building:Facility Total Electric Demand Power '[W'](Hourly) ]]/1000</f>
        <v>59.923503936030222</v>
      </c>
    </row>
    <row r="261" spans="1:3" x14ac:dyDescent="0.25">
      <c r="A261" s="9" t="s">
        <v>212</v>
      </c>
      <c r="B261" s="12">
        <v>43827.358249871155</v>
      </c>
      <c r="C261">
        <f>SAFADModel_final_000018[[#This Row],[Whole Building:Facility Total Electric Demand Power '[W'](Hourly) ]]/1000</f>
        <v>43.827358249871153</v>
      </c>
    </row>
    <row r="262" spans="1:3" x14ac:dyDescent="0.25">
      <c r="A262" s="9" t="s">
        <v>213</v>
      </c>
      <c r="B262" s="12">
        <v>7901.6156566781174</v>
      </c>
      <c r="C262">
        <f>SAFADModel_final_000018[[#This Row],[Whole Building:Facility Total Electric Demand Power '[W'](Hourly) ]]/1000</f>
        <v>7.9016156566781177</v>
      </c>
    </row>
    <row r="263" spans="1:3" x14ac:dyDescent="0.25">
      <c r="A263" s="9" t="s">
        <v>214</v>
      </c>
      <c r="B263" s="12">
        <v>7866.3885457030001</v>
      </c>
      <c r="C263">
        <f>SAFADModel_final_000018[[#This Row],[Whole Building:Facility Total Electric Demand Power '[W'](Hourly) ]]/1000</f>
        <v>7.8663885457029998</v>
      </c>
    </row>
    <row r="264" spans="1:3" x14ac:dyDescent="0.25">
      <c r="A264" s="9" t="s">
        <v>215</v>
      </c>
      <c r="B264" s="12">
        <v>7822.4168518387305</v>
      </c>
      <c r="C264">
        <f>SAFADModel_final_000018[[#This Row],[Whole Building:Facility Total Electric Demand Power '[W'](Hourly) ]]/1000</f>
        <v>7.8224168518387307</v>
      </c>
    </row>
    <row r="265" spans="1:3" x14ac:dyDescent="0.25">
      <c r="A265" s="9" t="s">
        <v>216</v>
      </c>
      <c r="B265" s="12">
        <v>7780.2647076222956</v>
      </c>
      <c r="C265">
        <f>SAFADModel_final_000018[[#This Row],[Whole Building:Facility Total Electric Demand Power '[W'](Hourly) ]]/1000</f>
        <v>7.7802647076222957</v>
      </c>
    </row>
    <row r="266" spans="1:3" x14ac:dyDescent="0.25">
      <c r="A266" s="9" t="s">
        <v>217</v>
      </c>
      <c r="B266" s="12">
        <v>7741.2754680753751</v>
      </c>
      <c r="C266">
        <f>SAFADModel_final_000018[[#This Row],[Whole Building:Facility Total Electric Demand Power '[W'](Hourly) ]]/1000</f>
        <v>7.7412754680753748</v>
      </c>
    </row>
    <row r="267" spans="1:3" x14ac:dyDescent="0.25">
      <c r="A267" s="9" t="s">
        <v>218</v>
      </c>
      <c r="B267" s="12">
        <v>7695.5340624289529</v>
      </c>
      <c r="C267">
        <f>SAFADModel_final_000018[[#This Row],[Whole Building:Facility Total Electric Demand Power '[W'](Hourly) ]]/1000</f>
        <v>7.695534062428953</v>
      </c>
    </row>
    <row r="268" spans="1:3" x14ac:dyDescent="0.25">
      <c r="A268" s="9" t="s">
        <v>219</v>
      </c>
      <c r="B268" s="12">
        <v>7658.8069933324869</v>
      </c>
      <c r="C268">
        <f>SAFADModel_final_000018[[#This Row],[Whole Building:Facility Total Electric Demand Power '[W'](Hourly) ]]/1000</f>
        <v>7.6588069933324867</v>
      </c>
    </row>
    <row r="269" spans="1:3" x14ac:dyDescent="0.25">
      <c r="A269" s="9" t="s">
        <v>220</v>
      </c>
      <c r="B269" s="12">
        <v>7646.3362253816022</v>
      </c>
      <c r="C269">
        <f>SAFADModel_final_000018[[#This Row],[Whole Building:Facility Total Electric Demand Power '[W'](Hourly) ]]/1000</f>
        <v>7.6463362253816021</v>
      </c>
    </row>
    <row r="270" spans="1:3" x14ac:dyDescent="0.25">
      <c r="A270" s="9" t="s">
        <v>221</v>
      </c>
      <c r="B270" s="12">
        <v>7639.6135260535493</v>
      </c>
      <c r="C270">
        <f>SAFADModel_final_000018[[#This Row],[Whole Building:Facility Total Electric Demand Power '[W'](Hourly) ]]/1000</f>
        <v>7.6396135260535489</v>
      </c>
    </row>
    <row r="271" spans="1:3" x14ac:dyDescent="0.25">
      <c r="A271" s="9" t="s">
        <v>222</v>
      </c>
      <c r="B271" s="12">
        <v>7675.2140740057994</v>
      </c>
      <c r="C271">
        <f>SAFADModel_final_000018[[#This Row],[Whole Building:Facility Total Electric Demand Power '[W'](Hourly) ]]/1000</f>
        <v>7.6752140740057992</v>
      </c>
    </row>
    <row r="272" spans="1:3" x14ac:dyDescent="0.25">
      <c r="A272" s="9" t="s">
        <v>223</v>
      </c>
      <c r="B272" s="12">
        <v>7792.7541288465172</v>
      </c>
      <c r="C272">
        <f>SAFADModel_final_000018[[#This Row],[Whole Building:Facility Total Electric Demand Power '[W'](Hourly) ]]/1000</f>
        <v>7.792754128846517</v>
      </c>
    </row>
    <row r="273" spans="1:3" x14ac:dyDescent="0.25">
      <c r="A273" s="9" t="s">
        <v>224</v>
      </c>
      <c r="B273" s="12">
        <v>26746.014505829851</v>
      </c>
      <c r="C273">
        <f>SAFADModel_final_000018[[#This Row],[Whole Building:Facility Total Electric Demand Power '[W'](Hourly) ]]/1000</f>
        <v>26.746014505829852</v>
      </c>
    </row>
    <row r="274" spans="1:3" x14ac:dyDescent="0.25">
      <c r="A274" s="9" t="s">
        <v>225</v>
      </c>
      <c r="B274" s="12">
        <v>92670.23509680148</v>
      </c>
      <c r="C274">
        <f>SAFADModel_final_000018[[#This Row],[Whole Building:Facility Total Electric Demand Power '[W'](Hourly) ]]/1000</f>
        <v>92.670235096801477</v>
      </c>
    </row>
    <row r="275" spans="1:3" x14ac:dyDescent="0.25">
      <c r="A275" s="9" t="s">
        <v>226</v>
      </c>
      <c r="B275" s="12">
        <v>145965.85960780137</v>
      </c>
      <c r="C275">
        <f>SAFADModel_final_000018[[#This Row],[Whole Building:Facility Total Electric Demand Power '[W'](Hourly) ]]/1000</f>
        <v>145.96585960780138</v>
      </c>
    </row>
    <row r="276" spans="1:3" x14ac:dyDescent="0.25">
      <c r="A276" s="9" t="s">
        <v>227</v>
      </c>
      <c r="B276" s="12">
        <v>147534.08584035016</v>
      </c>
      <c r="C276">
        <f>SAFADModel_final_000018[[#This Row],[Whole Building:Facility Total Electric Demand Power '[W'](Hourly) ]]/1000</f>
        <v>147.53408584035017</v>
      </c>
    </row>
    <row r="277" spans="1:3" x14ac:dyDescent="0.25">
      <c r="A277" s="9" t="s">
        <v>228</v>
      </c>
      <c r="B277" s="12">
        <v>150275.25334098144</v>
      </c>
      <c r="C277">
        <f>SAFADModel_final_000018[[#This Row],[Whole Building:Facility Total Electric Demand Power '[W'](Hourly) ]]/1000</f>
        <v>150.27525334098144</v>
      </c>
    </row>
    <row r="278" spans="1:3" x14ac:dyDescent="0.25">
      <c r="A278" s="9" t="s">
        <v>229</v>
      </c>
      <c r="B278" s="12">
        <v>156366.31615499817</v>
      </c>
      <c r="C278">
        <f>SAFADModel_final_000018[[#This Row],[Whole Building:Facility Total Electric Demand Power '[W'](Hourly) ]]/1000</f>
        <v>156.36631615499817</v>
      </c>
    </row>
    <row r="279" spans="1:3" x14ac:dyDescent="0.25">
      <c r="A279" s="9" t="s">
        <v>230</v>
      </c>
      <c r="B279" s="12">
        <v>162304.33033715904</v>
      </c>
      <c r="C279">
        <f>SAFADModel_final_000018[[#This Row],[Whole Building:Facility Total Electric Demand Power '[W'](Hourly) ]]/1000</f>
        <v>162.30433033715906</v>
      </c>
    </row>
    <row r="280" spans="1:3" x14ac:dyDescent="0.25">
      <c r="A280" s="9" t="s">
        <v>231</v>
      </c>
      <c r="B280" s="12">
        <v>151792.44663395474</v>
      </c>
      <c r="C280">
        <f>SAFADModel_final_000018[[#This Row],[Whole Building:Facility Total Electric Demand Power '[W'](Hourly) ]]/1000</f>
        <v>151.79244663395474</v>
      </c>
    </row>
    <row r="281" spans="1:3" x14ac:dyDescent="0.25">
      <c r="A281" s="9" t="s">
        <v>232</v>
      </c>
      <c r="B281" s="12">
        <v>134022.03288187008</v>
      </c>
      <c r="C281">
        <f>SAFADModel_final_000018[[#This Row],[Whole Building:Facility Total Electric Demand Power '[W'](Hourly) ]]/1000</f>
        <v>134.02203288187008</v>
      </c>
    </row>
    <row r="282" spans="1:3" x14ac:dyDescent="0.25">
      <c r="A282" s="9" t="s">
        <v>233</v>
      </c>
      <c r="B282" s="12">
        <v>122735.50192905137</v>
      </c>
      <c r="C282">
        <f>SAFADModel_final_000018[[#This Row],[Whole Building:Facility Total Electric Demand Power '[W'](Hourly) ]]/1000</f>
        <v>122.73550192905137</v>
      </c>
    </row>
    <row r="283" spans="1:3" x14ac:dyDescent="0.25">
      <c r="A283" s="9" t="s">
        <v>234</v>
      </c>
      <c r="B283" s="12">
        <v>51845.656624616189</v>
      </c>
      <c r="C283">
        <f>SAFADModel_final_000018[[#This Row],[Whole Building:Facility Total Electric Demand Power '[W'](Hourly) ]]/1000</f>
        <v>51.84565662461619</v>
      </c>
    </row>
    <row r="284" spans="1:3" x14ac:dyDescent="0.25">
      <c r="A284" s="9" t="s">
        <v>235</v>
      </c>
      <c r="B284" s="12">
        <v>27967.687604547948</v>
      </c>
      <c r="C284">
        <f>SAFADModel_final_000018[[#This Row],[Whole Building:Facility Total Electric Demand Power '[W'](Hourly) ]]/1000</f>
        <v>27.967687604547947</v>
      </c>
    </row>
    <row r="285" spans="1:3" x14ac:dyDescent="0.25">
      <c r="A285" s="9" t="s">
        <v>236</v>
      </c>
      <c r="B285" s="12">
        <v>17890.0587445028</v>
      </c>
      <c r="C285">
        <f>SAFADModel_final_000018[[#This Row],[Whole Building:Facility Total Electric Demand Power '[W'](Hourly) ]]/1000</f>
        <v>17.890058744502799</v>
      </c>
    </row>
    <row r="286" spans="1:3" x14ac:dyDescent="0.25">
      <c r="A286" s="9" t="s">
        <v>237</v>
      </c>
      <c r="B286" s="12">
        <v>12851.83434595263</v>
      </c>
      <c r="C286">
        <f>SAFADModel_final_000018[[#This Row],[Whole Building:Facility Total Electric Demand Power '[W'](Hourly) ]]/1000</f>
        <v>12.85183434595263</v>
      </c>
    </row>
    <row r="287" spans="1:3" x14ac:dyDescent="0.25">
      <c r="A287" s="9" t="s">
        <v>238</v>
      </c>
      <c r="B287" s="12">
        <v>7858.3034739851582</v>
      </c>
      <c r="C287">
        <f>SAFADModel_final_000018[[#This Row],[Whole Building:Facility Total Electric Demand Power '[W'](Hourly) ]]/1000</f>
        <v>7.858303473985158</v>
      </c>
    </row>
    <row r="288" spans="1:3" x14ac:dyDescent="0.25">
      <c r="A288" s="9" t="s">
        <v>239</v>
      </c>
      <c r="B288" s="12">
        <v>7857.5141675870218</v>
      </c>
      <c r="C288">
        <f>SAFADModel_final_000018[[#This Row],[Whole Building:Facility Total Electric Demand Power '[W'](Hourly) ]]/1000</f>
        <v>7.8575141675870217</v>
      </c>
    </row>
    <row r="289" spans="1:3" x14ac:dyDescent="0.25">
      <c r="A289" s="9" t="s">
        <v>240</v>
      </c>
      <c r="B289" s="12">
        <v>7833.6131353400824</v>
      </c>
      <c r="C289">
        <f>SAFADModel_final_000018[[#This Row],[Whole Building:Facility Total Electric Demand Power '[W'](Hourly) ]]/1000</f>
        <v>7.833613135340082</v>
      </c>
    </row>
    <row r="290" spans="1:3" x14ac:dyDescent="0.25">
      <c r="A290" s="9" t="s">
        <v>581</v>
      </c>
      <c r="B290" s="12">
        <v>7763.5129233285143</v>
      </c>
      <c r="C290">
        <f>SAFADModel_final_000018[[#This Row],[Whole Building:Facility Total Electric Demand Power '[W'](Hourly) ]]/1000</f>
        <v>7.7635129233285145</v>
      </c>
    </row>
    <row r="291" spans="1:3" x14ac:dyDescent="0.25">
      <c r="A291" s="9" t="s">
        <v>582</v>
      </c>
      <c r="B291" s="12">
        <v>7680.1104086541463</v>
      </c>
      <c r="C291">
        <f>SAFADModel_final_000018[[#This Row],[Whole Building:Facility Total Electric Demand Power '[W'](Hourly) ]]/1000</f>
        <v>7.6801104086541461</v>
      </c>
    </row>
    <row r="292" spans="1:3" x14ac:dyDescent="0.25">
      <c r="A292" s="9" t="s">
        <v>583</v>
      </c>
      <c r="B292" s="12">
        <v>7623.7984350347278</v>
      </c>
      <c r="C292">
        <f>SAFADModel_final_000018[[#This Row],[Whole Building:Facility Total Electric Demand Power '[W'](Hourly) ]]/1000</f>
        <v>7.6237984350347281</v>
      </c>
    </row>
    <row r="293" spans="1:3" x14ac:dyDescent="0.25">
      <c r="A293" s="9" t="s">
        <v>584</v>
      </c>
      <c r="B293" s="12">
        <v>7597.6746414154559</v>
      </c>
      <c r="C293">
        <f>SAFADModel_final_000018[[#This Row],[Whole Building:Facility Total Electric Demand Power '[W'](Hourly) ]]/1000</f>
        <v>7.5976746414154555</v>
      </c>
    </row>
    <row r="294" spans="1:3" x14ac:dyDescent="0.25">
      <c r="A294" s="9" t="s">
        <v>585</v>
      </c>
      <c r="B294" s="12">
        <v>7582.8770022280905</v>
      </c>
      <c r="C294">
        <f>SAFADModel_final_000018[[#This Row],[Whole Building:Facility Total Electric Demand Power '[W'](Hourly) ]]/1000</f>
        <v>7.5828770022280905</v>
      </c>
    </row>
    <row r="295" spans="1:3" x14ac:dyDescent="0.25">
      <c r="A295" s="9" t="s">
        <v>586</v>
      </c>
      <c r="B295" s="12">
        <v>7607.8153482231246</v>
      </c>
      <c r="C295">
        <f>SAFADModel_final_000018[[#This Row],[Whole Building:Facility Total Electric Demand Power '[W'](Hourly) ]]/1000</f>
        <v>7.6078153482231246</v>
      </c>
    </row>
    <row r="296" spans="1:3" x14ac:dyDescent="0.25">
      <c r="A296" s="9" t="s">
        <v>587</v>
      </c>
      <c r="B296" s="12">
        <v>7702.3014594625247</v>
      </c>
      <c r="C296">
        <f>SAFADModel_final_000018[[#This Row],[Whole Building:Facility Total Electric Demand Power '[W'](Hourly) ]]/1000</f>
        <v>7.7023014594625243</v>
      </c>
    </row>
    <row r="297" spans="1:3" x14ac:dyDescent="0.25">
      <c r="A297" s="9" t="s">
        <v>588</v>
      </c>
      <c r="B297" s="12">
        <v>7817.9306713914702</v>
      </c>
      <c r="C297">
        <f>SAFADModel_final_000018[[#This Row],[Whole Building:Facility Total Electric Demand Power '[W'](Hourly) ]]/1000</f>
        <v>7.81793067139147</v>
      </c>
    </row>
    <row r="298" spans="1:3" x14ac:dyDescent="0.25">
      <c r="A298" s="9" t="s">
        <v>589</v>
      </c>
      <c r="B298" s="12">
        <v>44428.324386550441</v>
      </c>
      <c r="C298">
        <f>SAFADModel_final_000018[[#This Row],[Whole Building:Facility Total Electric Demand Power '[W'](Hourly) ]]/1000</f>
        <v>44.428324386550443</v>
      </c>
    </row>
    <row r="299" spans="1:3" x14ac:dyDescent="0.25">
      <c r="A299" s="9" t="s">
        <v>590</v>
      </c>
      <c r="B299" s="12">
        <v>66259.620222138139</v>
      </c>
      <c r="C299">
        <f>SAFADModel_final_000018[[#This Row],[Whole Building:Facility Total Electric Demand Power '[W'](Hourly) ]]/1000</f>
        <v>66.259620222138139</v>
      </c>
    </row>
    <row r="300" spans="1:3" x14ac:dyDescent="0.25">
      <c r="A300" s="9" t="s">
        <v>591</v>
      </c>
      <c r="B300" s="12">
        <v>76374.40346156765</v>
      </c>
      <c r="C300">
        <f>SAFADModel_final_000018[[#This Row],[Whole Building:Facility Total Electric Demand Power '[W'](Hourly) ]]/1000</f>
        <v>76.374403461567653</v>
      </c>
    </row>
    <row r="301" spans="1:3" x14ac:dyDescent="0.25">
      <c r="A301" s="9" t="s">
        <v>592</v>
      </c>
      <c r="B301" s="12">
        <v>68638.356415798189</v>
      </c>
      <c r="C301">
        <f>SAFADModel_final_000018[[#This Row],[Whole Building:Facility Total Electric Demand Power '[W'](Hourly) ]]/1000</f>
        <v>68.638356415798185</v>
      </c>
    </row>
    <row r="302" spans="1:3" x14ac:dyDescent="0.25">
      <c r="A302" s="9" t="s">
        <v>593</v>
      </c>
      <c r="B302" s="12">
        <v>59149.931021542339</v>
      </c>
      <c r="C302">
        <f>SAFADModel_final_000018[[#This Row],[Whole Building:Facility Total Electric Demand Power '[W'](Hourly) ]]/1000</f>
        <v>59.149931021542336</v>
      </c>
    </row>
    <row r="303" spans="1:3" x14ac:dyDescent="0.25">
      <c r="A303" s="9" t="s">
        <v>594</v>
      </c>
      <c r="B303" s="12">
        <v>53756.474065515067</v>
      </c>
      <c r="C303">
        <f>SAFADModel_final_000018[[#This Row],[Whole Building:Facility Total Electric Demand Power '[W'](Hourly) ]]/1000</f>
        <v>53.756474065515064</v>
      </c>
    </row>
    <row r="304" spans="1:3" x14ac:dyDescent="0.25">
      <c r="A304" s="9" t="s">
        <v>595</v>
      </c>
      <c r="B304" s="12">
        <v>53728.8113874747</v>
      </c>
      <c r="C304">
        <f>SAFADModel_final_000018[[#This Row],[Whole Building:Facility Total Electric Demand Power '[W'](Hourly) ]]/1000</f>
        <v>53.7288113874747</v>
      </c>
    </row>
    <row r="305" spans="1:3" x14ac:dyDescent="0.25">
      <c r="A305" s="9" t="s">
        <v>596</v>
      </c>
      <c r="B305" s="12">
        <v>47461.178459662275</v>
      </c>
      <c r="C305">
        <f>SAFADModel_final_000018[[#This Row],[Whole Building:Facility Total Electric Demand Power '[W'](Hourly) ]]/1000</f>
        <v>47.461178459662271</v>
      </c>
    </row>
    <row r="306" spans="1:3" x14ac:dyDescent="0.25">
      <c r="A306" s="9" t="s">
        <v>597</v>
      </c>
      <c r="B306" s="12">
        <v>38106.680886571216</v>
      </c>
      <c r="C306">
        <f>SAFADModel_final_000018[[#This Row],[Whole Building:Facility Total Electric Demand Power '[W'](Hourly) ]]/1000</f>
        <v>38.106680886571219</v>
      </c>
    </row>
    <row r="307" spans="1:3" x14ac:dyDescent="0.25">
      <c r="A307" s="9" t="s">
        <v>598</v>
      </c>
      <c r="B307" s="12">
        <v>33721.178064239481</v>
      </c>
      <c r="C307">
        <f>SAFADModel_final_000018[[#This Row],[Whole Building:Facility Total Electric Demand Power '[W'](Hourly) ]]/1000</f>
        <v>33.721178064239481</v>
      </c>
    </row>
    <row r="308" spans="1:3" x14ac:dyDescent="0.25">
      <c r="A308" s="9" t="s">
        <v>599</v>
      </c>
      <c r="B308" s="12">
        <v>27217.039522046583</v>
      </c>
      <c r="C308">
        <f>SAFADModel_final_000018[[#This Row],[Whole Building:Facility Total Electric Demand Power '[W'](Hourly) ]]/1000</f>
        <v>27.217039522046583</v>
      </c>
    </row>
    <row r="309" spans="1:3" x14ac:dyDescent="0.25">
      <c r="A309" s="9" t="s">
        <v>600</v>
      </c>
      <c r="B309" s="12">
        <v>13034.054848495025</v>
      </c>
      <c r="C309">
        <f>SAFADModel_final_000018[[#This Row],[Whole Building:Facility Total Electric Demand Power '[W'](Hourly) ]]/1000</f>
        <v>13.034054848495025</v>
      </c>
    </row>
    <row r="310" spans="1:3" x14ac:dyDescent="0.25">
      <c r="A310" s="9" t="s">
        <v>601</v>
      </c>
      <c r="B310" s="12">
        <v>12244.547403392537</v>
      </c>
      <c r="C310">
        <f>SAFADModel_final_000018[[#This Row],[Whole Building:Facility Total Electric Demand Power '[W'](Hourly) ]]/1000</f>
        <v>12.244547403392536</v>
      </c>
    </row>
    <row r="311" spans="1:3" x14ac:dyDescent="0.25">
      <c r="A311" s="9" t="s">
        <v>602</v>
      </c>
      <c r="B311" s="12">
        <v>7914.3691626804766</v>
      </c>
      <c r="C311">
        <f>SAFADModel_final_000018[[#This Row],[Whole Building:Facility Total Electric Demand Power '[W'](Hourly) ]]/1000</f>
        <v>7.9143691626804769</v>
      </c>
    </row>
    <row r="312" spans="1:3" x14ac:dyDescent="0.25">
      <c r="A312" s="9" t="s">
        <v>603</v>
      </c>
      <c r="B312" s="12">
        <v>7861.4022926920743</v>
      </c>
      <c r="C312">
        <f>SAFADModel_final_000018[[#This Row],[Whole Building:Facility Total Electric Demand Power '[W'](Hourly) ]]/1000</f>
        <v>7.8614022926920741</v>
      </c>
    </row>
    <row r="313" spans="1:3" x14ac:dyDescent="0.25">
      <c r="A313" s="9" t="s">
        <v>604</v>
      </c>
      <c r="B313" s="12">
        <v>7848.819901033371</v>
      </c>
      <c r="C313">
        <f>SAFADModel_final_000018[[#This Row],[Whole Building:Facility Total Electric Demand Power '[W'](Hourly) ]]/1000</f>
        <v>7.8488199010333712</v>
      </c>
    </row>
    <row r="314" spans="1:3" x14ac:dyDescent="0.25">
      <c r="A314" s="9" t="s">
        <v>605</v>
      </c>
      <c r="B314" s="12">
        <v>7835.0030011210592</v>
      </c>
      <c r="C314">
        <f>SAFADModel_final_000018[[#This Row],[Whole Building:Facility Total Electric Demand Power '[W'](Hourly) ]]/1000</f>
        <v>7.8350030011210592</v>
      </c>
    </row>
    <row r="315" spans="1:3" x14ac:dyDescent="0.25">
      <c r="A315" s="9" t="s">
        <v>606</v>
      </c>
      <c r="B315" s="12">
        <v>7823.9071417712876</v>
      </c>
      <c r="C315">
        <f>SAFADModel_final_000018[[#This Row],[Whole Building:Facility Total Electric Demand Power '[W'](Hourly) ]]/1000</f>
        <v>7.8239071417712873</v>
      </c>
    </row>
    <row r="316" spans="1:3" x14ac:dyDescent="0.25">
      <c r="A316" s="9" t="s">
        <v>607</v>
      </c>
      <c r="B316" s="12">
        <v>7809.5375427998442</v>
      </c>
      <c r="C316">
        <f>SAFADModel_final_000018[[#This Row],[Whole Building:Facility Total Electric Demand Power '[W'](Hourly) ]]/1000</f>
        <v>7.8095375427998439</v>
      </c>
    </row>
    <row r="317" spans="1:3" x14ac:dyDescent="0.25">
      <c r="A317" s="9" t="s">
        <v>608</v>
      </c>
      <c r="B317" s="12">
        <v>7780.6725998836309</v>
      </c>
      <c r="C317">
        <f>SAFADModel_final_000018[[#This Row],[Whole Building:Facility Total Electric Demand Power '[W'](Hourly) ]]/1000</f>
        <v>7.7806725998836308</v>
      </c>
    </row>
    <row r="318" spans="1:3" x14ac:dyDescent="0.25">
      <c r="A318" s="9" t="s">
        <v>609</v>
      </c>
      <c r="B318" s="12">
        <v>7741.8102711857618</v>
      </c>
      <c r="C318">
        <f>SAFADModel_final_000018[[#This Row],[Whole Building:Facility Total Electric Demand Power '[W'](Hourly) ]]/1000</f>
        <v>7.7418102711857619</v>
      </c>
    </row>
    <row r="319" spans="1:3" x14ac:dyDescent="0.25">
      <c r="A319" s="9" t="s">
        <v>610</v>
      </c>
      <c r="B319" s="12">
        <v>7739.7625688010921</v>
      </c>
      <c r="C319">
        <f>SAFADModel_final_000018[[#This Row],[Whole Building:Facility Total Electric Demand Power '[W'](Hourly) ]]/1000</f>
        <v>7.7397625688010923</v>
      </c>
    </row>
    <row r="320" spans="1:3" x14ac:dyDescent="0.25">
      <c r="A320" s="9" t="s">
        <v>611</v>
      </c>
      <c r="B320" s="12">
        <v>7777.1274257706982</v>
      </c>
      <c r="C320">
        <f>SAFADModel_final_000018[[#This Row],[Whole Building:Facility Total Electric Demand Power '[W'](Hourly) ]]/1000</f>
        <v>7.7771274257706979</v>
      </c>
    </row>
    <row r="321" spans="1:3" x14ac:dyDescent="0.25">
      <c r="A321" s="9" t="s">
        <v>612</v>
      </c>
      <c r="B321" s="12">
        <v>7833.9108608887027</v>
      </c>
      <c r="C321">
        <f>SAFADModel_final_000018[[#This Row],[Whole Building:Facility Total Electric Demand Power '[W'](Hourly) ]]/1000</f>
        <v>7.8339108608887029</v>
      </c>
    </row>
    <row r="322" spans="1:3" x14ac:dyDescent="0.25">
      <c r="A322" s="9" t="s">
        <v>613</v>
      </c>
      <c r="B322" s="12">
        <v>7888.411027236637</v>
      </c>
      <c r="C322">
        <f>SAFADModel_final_000018[[#This Row],[Whole Building:Facility Total Electric Demand Power '[W'](Hourly) ]]/1000</f>
        <v>7.8884110272366366</v>
      </c>
    </row>
    <row r="323" spans="1:3" x14ac:dyDescent="0.25">
      <c r="A323" s="9" t="s">
        <v>614</v>
      </c>
      <c r="B323" s="12">
        <v>7948.2315162340456</v>
      </c>
      <c r="C323">
        <f>SAFADModel_final_000018[[#This Row],[Whole Building:Facility Total Electric Demand Power '[W'](Hourly) ]]/1000</f>
        <v>7.9482315162340456</v>
      </c>
    </row>
    <row r="324" spans="1:3" x14ac:dyDescent="0.25">
      <c r="A324" s="9" t="s">
        <v>615</v>
      </c>
      <c r="B324" s="12">
        <v>8005.4034081476721</v>
      </c>
      <c r="C324">
        <f>SAFADModel_final_000018[[#This Row],[Whole Building:Facility Total Electric Demand Power '[W'](Hourly) ]]/1000</f>
        <v>8.0054034081476715</v>
      </c>
    </row>
    <row r="325" spans="1:3" x14ac:dyDescent="0.25">
      <c r="A325" s="9" t="s">
        <v>616</v>
      </c>
      <c r="B325" s="12">
        <v>8052.6714423967978</v>
      </c>
      <c r="C325">
        <f>SAFADModel_final_000018[[#This Row],[Whole Building:Facility Total Electric Demand Power '[W'](Hourly) ]]/1000</f>
        <v>8.0526714423967984</v>
      </c>
    </row>
    <row r="326" spans="1:3" x14ac:dyDescent="0.25">
      <c r="A326" s="9" t="s">
        <v>617</v>
      </c>
      <c r="B326" s="12">
        <v>8088.0152099130746</v>
      </c>
      <c r="C326">
        <f>SAFADModel_final_000018[[#This Row],[Whole Building:Facility Total Electric Demand Power '[W'](Hourly) ]]/1000</f>
        <v>8.088015209913074</v>
      </c>
    </row>
    <row r="327" spans="1:3" x14ac:dyDescent="0.25">
      <c r="A327" s="9" t="s">
        <v>618</v>
      </c>
      <c r="B327" s="12">
        <v>8108.7881506378826</v>
      </c>
      <c r="C327">
        <f>SAFADModel_final_000018[[#This Row],[Whole Building:Facility Total Electric Demand Power '[W'](Hourly) ]]/1000</f>
        <v>8.1087881506378832</v>
      </c>
    </row>
    <row r="328" spans="1:3" x14ac:dyDescent="0.25">
      <c r="A328" s="9" t="s">
        <v>619</v>
      </c>
      <c r="B328" s="12">
        <v>8097.5362284466983</v>
      </c>
      <c r="C328">
        <f>SAFADModel_final_000018[[#This Row],[Whole Building:Facility Total Electric Demand Power '[W'](Hourly) ]]/1000</f>
        <v>8.0975362284466978</v>
      </c>
    </row>
    <row r="329" spans="1:3" x14ac:dyDescent="0.25">
      <c r="A329" s="9" t="s">
        <v>620</v>
      </c>
      <c r="B329" s="12">
        <v>8058.6569980741924</v>
      </c>
      <c r="C329">
        <f>SAFADModel_final_000018[[#This Row],[Whole Building:Facility Total Electric Demand Power '[W'](Hourly) ]]/1000</f>
        <v>8.0586569980741931</v>
      </c>
    </row>
    <row r="330" spans="1:3" x14ac:dyDescent="0.25">
      <c r="A330" s="9" t="s">
        <v>621</v>
      </c>
      <c r="B330" s="12">
        <v>8017.2680498412665</v>
      </c>
      <c r="C330">
        <f>SAFADModel_final_000018[[#This Row],[Whole Building:Facility Total Electric Demand Power '[W'](Hourly) ]]/1000</f>
        <v>8.0172680498412667</v>
      </c>
    </row>
    <row r="331" spans="1:3" x14ac:dyDescent="0.25">
      <c r="A331" s="9" t="s">
        <v>622</v>
      </c>
      <c r="B331" s="12">
        <v>7957.6170342441064</v>
      </c>
      <c r="C331">
        <f>SAFADModel_final_000018[[#This Row],[Whole Building:Facility Total Electric Demand Power '[W'](Hourly) ]]/1000</f>
        <v>7.9576170342441062</v>
      </c>
    </row>
    <row r="332" spans="1:3" x14ac:dyDescent="0.25">
      <c r="A332" s="9" t="s">
        <v>623</v>
      </c>
      <c r="B332" s="12">
        <v>7907.9409778536719</v>
      </c>
      <c r="C332">
        <f>SAFADModel_final_000018[[#This Row],[Whole Building:Facility Total Electric Demand Power '[W'](Hourly) ]]/1000</f>
        <v>7.9079409778536718</v>
      </c>
    </row>
    <row r="333" spans="1:3" x14ac:dyDescent="0.25">
      <c r="A333" s="9" t="s">
        <v>624</v>
      </c>
      <c r="B333" s="12">
        <v>7869.454113300676</v>
      </c>
      <c r="C333">
        <f>SAFADModel_final_000018[[#This Row],[Whole Building:Facility Total Electric Demand Power '[W'](Hourly) ]]/1000</f>
        <v>7.8694541133006757</v>
      </c>
    </row>
    <row r="334" spans="1:3" x14ac:dyDescent="0.25">
      <c r="A334" s="9" t="s">
        <v>625</v>
      </c>
      <c r="B334" s="12">
        <v>7844.2693145416461</v>
      </c>
      <c r="C334">
        <f>SAFADModel_final_000018[[#This Row],[Whole Building:Facility Total Electric Demand Power '[W'](Hourly) ]]/1000</f>
        <v>7.8442693145416458</v>
      </c>
    </row>
    <row r="335" spans="1:3" x14ac:dyDescent="0.25">
      <c r="A335" s="9" t="s">
        <v>626</v>
      </c>
      <c r="B335" s="12">
        <v>7839.7525093328304</v>
      </c>
      <c r="C335">
        <f>SAFADModel_final_000018[[#This Row],[Whole Building:Facility Total Electric Demand Power '[W'](Hourly) ]]/1000</f>
        <v>7.8397525093328309</v>
      </c>
    </row>
    <row r="336" spans="1:3" x14ac:dyDescent="0.25">
      <c r="A336" s="9" t="s">
        <v>627</v>
      </c>
      <c r="B336" s="12">
        <v>7839.9647185526146</v>
      </c>
      <c r="C336">
        <f>SAFADModel_final_000018[[#This Row],[Whole Building:Facility Total Electric Demand Power '[W'](Hourly) ]]/1000</f>
        <v>7.8399647185526149</v>
      </c>
    </row>
    <row r="337" spans="1:3" x14ac:dyDescent="0.25">
      <c r="A337" s="9" t="s">
        <v>628</v>
      </c>
      <c r="B337" s="12">
        <v>7832.2440381586212</v>
      </c>
      <c r="C337">
        <f>SAFADModel_final_000018[[#This Row],[Whole Building:Facility Total Electric Demand Power '[W'](Hourly) ]]/1000</f>
        <v>7.8322440381586214</v>
      </c>
    </row>
    <row r="338" spans="1:3" x14ac:dyDescent="0.25">
      <c r="A338" s="9" t="s">
        <v>241</v>
      </c>
      <c r="B338" s="12">
        <v>7816.9576229334052</v>
      </c>
      <c r="C338">
        <f>SAFADModel_final_000018[[#This Row],[Whole Building:Facility Total Electric Demand Power '[W'](Hourly) ]]/1000</f>
        <v>7.8169576229334048</v>
      </c>
    </row>
    <row r="339" spans="1:3" x14ac:dyDescent="0.25">
      <c r="A339" s="9" t="s">
        <v>242</v>
      </c>
      <c r="B339" s="12">
        <v>7806.8697359334847</v>
      </c>
      <c r="C339">
        <f>SAFADModel_final_000018[[#This Row],[Whole Building:Facility Total Electric Demand Power '[W'](Hourly) ]]/1000</f>
        <v>7.8068697359334847</v>
      </c>
    </row>
    <row r="340" spans="1:3" x14ac:dyDescent="0.25">
      <c r="A340" s="9" t="s">
        <v>243</v>
      </c>
      <c r="B340" s="12">
        <v>7782.5671914882996</v>
      </c>
      <c r="C340">
        <f>SAFADModel_final_000018[[#This Row],[Whole Building:Facility Total Electric Demand Power '[W'](Hourly) ]]/1000</f>
        <v>7.7825671914882992</v>
      </c>
    </row>
    <row r="341" spans="1:3" x14ac:dyDescent="0.25">
      <c r="A341" s="9" t="s">
        <v>244</v>
      </c>
      <c r="B341" s="12">
        <v>7754.5139278932756</v>
      </c>
      <c r="C341">
        <f>SAFADModel_final_000018[[#This Row],[Whole Building:Facility Total Electric Demand Power '[W'](Hourly) ]]/1000</f>
        <v>7.7545139278932753</v>
      </c>
    </row>
    <row r="342" spans="1:3" x14ac:dyDescent="0.25">
      <c r="A342" s="9" t="s">
        <v>245</v>
      </c>
      <c r="B342" s="12">
        <v>7726.7841897963035</v>
      </c>
      <c r="C342">
        <f>SAFADModel_final_000018[[#This Row],[Whole Building:Facility Total Electric Demand Power '[W'](Hourly) ]]/1000</f>
        <v>7.7267841897963034</v>
      </c>
    </row>
    <row r="343" spans="1:3" x14ac:dyDescent="0.25">
      <c r="A343" s="9" t="s">
        <v>246</v>
      </c>
      <c r="B343" s="12">
        <v>7725.0646665521308</v>
      </c>
      <c r="C343">
        <f>SAFADModel_final_000018[[#This Row],[Whole Building:Facility Total Electric Demand Power '[W'](Hourly) ]]/1000</f>
        <v>7.7250646665521305</v>
      </c>
    </row>
    <row r="344" spans="1:3" x14ac:dyDescent="0.25">
      <c r="A344" s="9" t="s">
        <v>247</v>
      </c>
      <c r="B344" s="12">
        <v>7741.8766811850701</v>
      </c>
      <c r="C344">
        <f>SAFADModel_final_000018[[#This Row],[Whole Building:Facility Total Electric Demand Power '[W'](Hourly) ]]/1000</f>
        <v>7.7418766811850697</v>
      </c>
    </row>
    <row r="345" spans="1:3" x14ac:dyDescent="0.25">
      <c r="A345" s="9" t="s">
        <v>248</v>
      </c>
      <c r="B345" s="12">
        <v>27790.763078038974</v>
      </c>
      <c r="C345">
        <f>SAFADModel_final_000018[[#This Row],[Whole Building:Facility Total Electric Demand Power '[W'](Hourly) ]]/1000</f>
        <v>27.790763078038974</v>
      </c>
    </row>
    <row r="346" spans="1:3" x14ac:dyDescent="0.25">
      <c r="A346" s="9" t="s">
        <v>249</v>
      </c>
      <c r="B346" s="12">
        <v>62280.408873700304</v>
      </c>
      <c r="C346">
        <f>SAFADModel_final_000018[[#This Row],[Whole Building:Facility Total Electric Demand Power '[W'](Hourly) ]]/1000</f>
        <v>62.280408873700303</v>
      </c>
    </row>
    <row r="347" spans="1:3" x14ac:dyDescent="0.25">
      <c r="A347" s="9" t="s">
        <v>250</v>
      </c>
      <c r="B347" s="12">
        <v>101285.56968577883</v>
      </c>
      <c r="C347">
        <f>SAFADModel_final_000018[[#This Row],[Whole Building:Facility Total Electric Demand Power '[W'](Hourly) ]]/1000</f>
        <v>101.28556968577882</v>
      </c>
    </row>
    <row r="348" spans="1:3" x14ac:dyDescent="0.25">
      <c r="A348" s="9" t="s">
        <v>251</v>
      </c>
      <c r="B348" s="12">
        <v>104925.60816864048</v>
      </c>
      <c r="C348">
        <f>SAFADModel_final_000018[[#This Row],[Whole Building:Facility Total Electric Demand Power '[W'](Hourly) ]]/1000</f>
        <v>104.92560816864048</v>
      </c>
    </row>
    <row r="349" spans="1:3" x14ac:dyDescent="0.25">
      <c r="A349" s="9" t="s">
        <v>252</v>
      </c>
      <c r="B349" s="12">
        <v>152235.8890452747</v>
      </c>
      <c r="C349">
        <f>SAFADModel_final_000018[[#This Row],[Whole Building:Facility Total Electric Demand Power '[W'](Hourly) ]]/1000</f>
        <v>152.23588904527469</v>
      </c>
    </row>
    <row r="350" spans="1:3" x14ac:dyDescent="0.25">
      <c r="A350" s="9" t="s">
        <v>253</v>
      </c>
      <c r="B350" s="12">
        <v>151706.11016457199</v>
      </c>
      <c r="C350">
        <f>SAFADModel_final_000018[[#This Row],[Whole Building:Facility Total Electric Demand Power '[W'](Hourly) ]]/1000</f>
        <v>151.70611016457198</v>
      </c>
    </row>
    <row r="351" spans="1:3" x14ac:dyDescent="0.25">
      <c r="A351" s="9" t="s">
        <v>254</v>
      </c>
      <c r="B351" s="12">
        <v>162394.85605011668</v>
      </c>
      <c r="C351">
        <f>SAFADModel_final_000018[[#This Row],[Whole Building:Facility Total Electric Demand Power '[W'](Hourly) ]]/1000</f>
        <v>162.39485605011669</v>
      </c>
    </row>
    <row r="352" spans="1:3" x14ac:dyDescent="0.25">
      <c r="A352" s="9" t="s">
        <v>255</v>
      </c>
      <c r="B352" s="12">
        <v>168650.77377353079</v>
      </c>
      <c r="C352">
        <f>SAFADModel_final_000018[[#This Row],[Whole Building:Facility Total Electric Demand Power '[W'](Hourly) ]]/1000</f>
        <v>168.6507737735308</v>
      </c>
    </row>
    <row r="353" spans="1:3" x14ac:dyDescent="0.25">
      <c r="A353" s="9" t="s">
        <v>256</v>
      </c>
      <c r="B353" s="12">
        <v>158854.00050513205</v>
      </c>
      <c r="C353">
        <f>SAFADModel_final_000018[[#This Row],[Whole Building:Facility Total Electric Demand Power '[W'](Hourly) ]]/1000</f>
        <v>158.85400050513203</v>
      </c>
    </row>
    <row r="354" spans="1:3" x14ac:dyDescent="0.25">
      <c r="A354" s="9" t="s">
        <v>257</v>
      </c>
      <c r="B354" s="12">
        <v>142802.8493274608</v>
      </c>
      <c r="C354">
        <f>SAFADModel_final_000018[[#This Row],[Whole Building:Facility Total Electric Demand Power '[W'](Hourly) ]]/1000</f>
        <v>142.80284932746079</v>
      </c>
    </row>
    <row r="355" spans="1:3" x14ac:dyDescent="0.25">
      <c r="A355" s="9" t="s">
        <v>258</v>
      </c>
      <c r="B355" s="12">
        <v>50635.194600467366</v>
      </c>
      <c r="C355">
        <f>SAFADModel_final_000018[[#This Row],[Whole Building:Facility Total Electric Demand Power '[W'](Hourly) ]]/1000</f>
        <v>50.635194600467365</v>
      </c>
    </row>
    <row r="356" spans="1:3" x14ac:dyDescent="0.25">
      <c r="A356" s="9" t="s">
        <v>259</v>
      </c>
      <c r="B356" s="12">
        <v>25009.569816973013</v>
      </c>
      <c r="C356">
        <f>SAFADModel_final_000018[[#This Row],[Whole Building:Facility Total Electric Demand Power '[W'](Hourly) ]]/1000</f>
        <v>25.009569816973013</v>
      </c>
    </row>
    <row r="357" spans="1:3" x14ac:dyDescent="0.25">
      <c r="A357" s="9" t="s">
        <v>260</v>
      </c>
      <c r="B357" s="12">
        <v>10662.545846821009</v>
      </c>
      <c r="C357">
        <f>SAFADModel_final_000018[[#This Row],[Whole Building:Facility Total Electric Demand Power '[W'](Hourly) ]]/1000</f>
        <v>10.662545846821009</v>
      </c>
    </row>
    <row r="358" spans="1:3" x14ac:dyDescent="0.25">
      <c r="A358" s="9" t="s">
        <v>261</v>
      </c>
      <c r="B358" s="12">
        <v>8269.2575250078717</v>
      </c>
      <c r="C358">
        <f>SAFADModel_final_000018[[#This Row],[Whole Building:Facility Total Electric Demand Power '[W'](Hourly) ]]/1000</f>
        <v>8.2692575250078715</v>
      </c>
    </row>
    <row r="359" spans="1:3" x14ac:dyDescent="0.25">
      <c r="A359" s="9" t="s">
        <v>262</v>
      </c>
      <c r="B359" s="12">
        <v>7860.8825763434788</v>
      </c>
      <c r="C359">
        <f>SAFADModel_final_000018[[#This Row],[Whole Building:Facility Total Electric Demand Power '[W'](Hourly) ]]/1000</f>
        <v>7.8608825763434789</v>
      </c>
    </row>
    <row r="360" spans="1:3" x14ac:dyDescent="0.25">
      <c r="A360" s="9" t="s">
        <v>263</v>
      </c>
      <c r="B360" s="12">
        <v>7870.3560336468645</v>
      </c>
      <c r="C360">
        <f>SAFADModel_final_000018[[#This Row],[Whole Building:Facility Total Electric Demand Power '[W'](Hourly) ]]/1000</f>
        <v>7.8703560336468641</v>
      </c>
    </row>
    <row r="361" spans="1:3" x14ac:dyDescent="0.25">
      <c r="A361" s="9" t="s">
        <v>264</v>
      </c>
      <c r="B361" s="12">
        <v>7857.7366859451067</v>
      </c>
      <c r="C361">
        <f>SAFADModel_final_000018[[#This Row],[Whole Building:Facility Total Electric Demand Power '[W'](Hourly) ]]/1000</f>
        <v>7.857736685945107</v>
      </c>
    </row>
    <row r="362" spans="1:3" x14ac:dyDescent="0.25">
      <c r="A362" s="9" t="s">
        <v>265</v>
      </c>
      <c r="B362" s="12">
        <v>7800.5964198182746</v>
      </c>
      <c r="C362">
        <f>SAFADModel_final_000018[[#This Row],[Whole Building:Facility Total Electric Demand Power '[W'](Hourly) ]]/1000</f>
        <v>7.8005964198182749</v>
      </c>
    </row>
    <row r="363" spans="1:3" x14ac:dyDescent="0.25">
      <c r="A363" s="9" t="s">
        <v>266</v>
      </c>
      <c r="B363" s="12">
        <v>7738.9609063530115</v>
      </c>
      <c r="C363">
        <f>SAFADModel_final_000018[[#This Row],[Whole Building:Facility Total Electric Demand Power '[W'](Hourly) ]]/1000</f>
        <v>7.7389609063530118</v>
      </c>
    </row>
    <row r="364" spans="1:3" x14ac:dyDescent="0.25">
      <c r="A364" s="9" t="s">
        <v>267</v>
      </c>
      <c r="B364" s="12">
        <v>7691.3253806132589</v>
      </c>
      <c r="C364">
        <f>SAFADModel_final_000018[[#This Row],[Whole Building:Facility Total Electric Demand Power '[W'](Hourly) ]]/1000</f>
        <v>7.6913253806132591</v>
      </c>
    </row>
    <row r="365" spans="1:3" x14ac:dyDescent="0.25">
      <c r="A365" s="9" t="s">
        <v>268</v>
      </c>
      <c r="B365" s="12">
        <v>7684.78909448176</v>
      </c>
      <c r="C365">
        <f>SAFADModel_final_000018[[#This Row],[Whole Building:Facility Total Electric Demand Power '[W'](Hourly) ]]/1000</f>
        <v>7.6847890944817596</v>
      </c>
    </row>
    <row r="366" spans="1:3" x14ac:dyDescent="0.25">
      <c r="A366" s="9" t="s">
        <v>269</v>
      </c>
      <c r="B366" s="12">
        <v>7679.2661281205137</v>
      </c>
      <c r="C366">
        <f>SAFADModel_final_000018[[#This Row],[Whole Building:Facility Total Electric Demand Power '[W'](Hourly) ]]/1000</f>
        <v>7.6792661281205135</v>
      </c>
    </row>
    <row r="367" spans="1:3" x14ac:dyDescent="0.25">
      <c r="A367" s="9" t="s">
        <v>270</v>
      </c>
      <c r="B367" s="12">
        <v>7693.3678443080053</v>
      </c>
      <c r="C367">
        <f>SAFADModel_final_000018[[#This Row],[Whole Building:Facility Total Electric Demand Power '[W'](Hourly) ]]/1000</f>
        <v>7.6933678443080051</v>
      </c>
    </row>
    <row r="368" spans="1:3" x14ac:dyDescent="0.25">
      <c r="A368" s="9" t="s">
        <v>271</v>
      </c>
      <c r="B368" s="12">
        <v>7751.9817315671899</v>
      </c>
      <c r="C368">
        <f>SAFADModel_final_000018[[#This Row],[Whole Building:Facility Total Electric Demand Power '[W'](Hourly) ]]/1000</f>
        <v>7.7519817315671897</v>
      </c>
    </row>
    <row r="369" spans="1:3" x14ac:dyDescent="0.25">
      <c r="A369" s="9" t="s">
        <v>272</v>
      </c>
      <c r="B369" s="12">
        <v>19090.745545026406</v>
      </c>
      <c r="C369">
        <f>SAFADModel_final_000018[[#This Row],[Whole Building:Facility Total Electric Demand Power '[W'](Hourly) ]]/1000</f>
        <v>19.090745545026405</v>
      </c>
    </row>
    <row r="370" spans="1:3" x14ac:dyDescent="0.25">
      <c r="A370" s="9" t="s">
        <v>273</v>
      </c>
      <c r="B370" s="12">
        <v>85354.348175930892</v>
      </c>
      <c r="C370">
        <f>SAFADModel_final_000018[[#This Row],[Whole Building:Facility Total Electric Demand Power '[W'](Hourly) ]]/1000</f>
        <v>85.354348175930895</v>
      </c>
    </row>
    <row r="371" spans="1:3" x14ac:dyDescent="0.25">
      <c r="A371" s="9" t="s">
        <v>274</v>
      </c>
      <c r="B371" s="12">
        <v>118679.61592342875</v>
      </c>
      <c r="C371">
        <f>SAFADModel_final_000018[[#This Row],[Whole Building:Facility Total Electric Demand Power '[W'](Hourly) ]]/1000</f>
        <v>118.67961592342874</v>
      </c>
    </row>
    <row r="372" spans="1:3" x14ac:dyDescent="0.25">
      <c r="A372" s="9" t="s">
        <v>275</v>
      </c>
      <c r="B372" s="12">
        <v>130122.45545889548</v>
      </c>
      <c r="C372">
        <f>SAFADModel_final_000018[[#This Row],[Whole Building:Facility Total Electric Demand Power '[W'](Hourly) ]]/1000</f>
        <v>130.12245545889547</v>
      </c>
    </row>
    <row r="373" spans="1:3" x14ac:dyDescent="0.25">
      <c r="A373" s="9" t="s">
        <v>276</v>
      </c>
      <c r="B373" s="12">
        <v>154768.89225354817</v>
      </c>
      <c r="C373">
        <f>SAFADModel_final_000018[[#This Row],[Whole Building:Facility Total Electric Demand Power '[W'](Hourly) ]]/1000</f>
        <v>154.76889225354816</v>
      </c>
    </row>
    <row r="374" spans="1:3" x14ac:dyDescent="0.25">
      <c r="A374" s="9" t="s">
        <v>277</v>
      </c>
      <c r="B374" s="12">
        <v>148864.75593474548</v>
      </c>
      <c r="C374">
        <f>SAFADModel_final_000018[[#This Row],[Whole Building:Facility Total Electric Demand Power '[W'](Hourly) ]]/1000</f>
        <v>148.86475593474549</v>
      </c>
    </row>
    <row r="375" spans="1:3" x14ac:dyDescent="0.25">
      <c r="A375" s="9" t="s">
        <v>278</v>
      </c>
      <c r="B375" s="12">
        <v>168505.34515088418</v>
      </c>
      <c r="C375">
        <f>SAFADModel_final_000018[[#This Row],[Whole Building:Facility Total Electric Demand Power '[W'](Hourly) ]]/1000</f>
        <v>168.50534515088418</v>
      </c>
    </row>
    <row r="376" spans="1:3" x14ac:dyDescent="0.25">
      <c r="A376" s="9" t="s">
        <v>279</v>
      </c>
      <c r="B376" s="12">
        <v>153257.43662314265</v>
      </c>
      <c r="C376">
        <f>SAFADModel_final_000018[[#This Row],[Whole Building:Facility Total Electric Demand Power '[W'](Hourly) ]]/1000</f>
        <v>153.25743662314267</v>
      </c>
    </row>
    <row r="377" spans="1:3" x14ac:dyDescent="0.25">
      <c r="A377" s="9" t="s">
        <v>280</v>
      </c>
      <c r="B377" s="12">
        <v>153375.7331368443</v>
      </c>
      <c r="C377">
        <f>SAFADModel_final_000018[[#This Row],[Whole Building:Facility Total Electric Demand Power '[W'](Hourly) ]]/1000</f>
        <v>153.3757331368443</v>
      </c>
    </row>
    <row r="378" spans="1:3" x14ac:dyDescent="0.25">
      <c r="A378" s="9" t="s">
        <v>281</v>
      </c>
      <c r="B378" s="12">
        <v>122618.06730883704</v>
      </c>
      <c r="C378">
        <f>SAFADModel_final_000018[[#This Row],[Whole Building:Facility Total Electric Demand Power '[W'](Hourly) ]]/1000</f>
        <v>122.61806730883704</v>
      </c>
    </row>
    <row r="379" spans="1:3" x14ac:dyDescent="0.25">
      <c r="A379" s="9" t="s">
        <v>282</v>
      </c>
      <c r="B379" s="12">
        <v>101777.91404462109</v>
      </c>
      <c r="C379">
        <f>SAFADModel_final_000018[[#This Row],[Whole Building:Facility Total Electric Demand Power '[W'](Hourly) ]]/1000</f>
        <v>101.7779140446211</v>
      </c>
    </row>
    <row r="380" spans="1:3" x14ac:dyDescent="0.25">
      <c r="A380" s="9" t="s">
        <v>283</v>
      </c>
      <c r="B380" s="12">
        <v>66931.123214022722</v>
      </c>
      <c r="C380">
        <f>SAFADModel_final_000018[[#This Row],[Whole Building:Facility Total Electric Demand Power '[W'](Hourly) ]]/1000</f>
        <v>66.931123214022719</v>
      </c>
    </row>
    <row r="381" spans="1:3" x14ac:dyDescent="0.25">
      <c r="A381" s="9" t="s">
        <v>284</v>
      </c>
      <c r="B381" s="12">
        <v>38446.924739715207</v>
      </c>
      <c r="C381">
        <f>SAFADModel_final_000018[[#This Row],[Whole Building:Facility Total Electric Demand Power '[W'](Hourly) ]]/1000</f>
        <v>38.446924739715207</v>
      </c>
    </row>
    <row r="382" spans="1:3" x14ac:dyDescent="0.25">
      <c r="A382" s="9" t="s">
        <v>285</v>
      </c>
      <c r="B382" s="12">
        <v>7900.1835511229619</v>
      </c>
      <c r="C382">
        <f>SAFADModel_final_000018[[#This Row],[Whole Building:Facility Total Electric Demand Power '[W'](Hourly) ]]/1000</f>
        <v>7.9001835511229617</v>
      </c>
    </row>
    <row r="383" spans="1:3" x14ac:dyDescent="0.25">
      <c r="A383" s="9" t="s">
        <v>286</v>
      </c>
      <c r="B383" s="12">
        <v>7829.7813950467198</v>
      </c>
      <c r="C383">
        <f>SAFADModel_final_000018[[#This Row],[Whole Building:Facility Total Electric Demand Power '[W'](Hourly) ]]/1000</f>
        <v>7.8297813950467194</v>
      </c>
    </row>
    <row r="384" spans="1:3" x14ac:dyDescent="0.25">
      <c r="A384" s="9" t="s">
        <v>287</v>
      </c>
      <c r="B384" s="12">
        <v>7798.8471817246682</v>
      </c>
      <c r="C384">
        <f>SAFADModel_final_000018[[#This Row],[Whole Building:Facility Total Electric Demand Power '[W'](Hourly) ]]/1000</f>
        <v>7.7988471817246685</v>
      </c>
    </row>
    <row r="385" spans="1:3" x14ac:dyDescent="0.25">
      <c r="A385" s="9" t="s">
        <v>288</v>
      </c>
      <c r="B385" s="12">
        <v>7790.0480406060924</v>
      </c>
      <c r="C385">
        <f>SAFADModel_final_000018[[#This Row],[Whole Building:Facility Total Electric Demand Power '[W'](Hourly) ]]/1000</f>
        <v>7.7900480406060923</v>
      </c>
    </row>
    <row r="386" spans="1:3" x14ac:dyDescent="0.25">
      <c r="A386" s="9" t="s">
        <v>289</v>
      </c>
      <c r="B386" s="12">
        <v>7802.2414350288454</v>
      </c>
      <c r="C386">
        <f>SAFADModel_final_000018[[#This Row],[Whole Building:Facility Total Electric Demand Power '[W'](Hourly) ]]/1000</f>
        <v>7.8022414350288454</v>
      </c>
    </row>
    <row r="387" spans="1:3" x14ac:dyDescent="0.25">
      <c r="A387" s="9" t="s">
        <v>290</v>
      </c>
      <c r="B387" s="12">
        <v>7820.7865014797908</v>
      </c>
      <c r="C387">
        <f>SAFADModel_final_000018[[#This Row],[Whole Building:Facility Total Electric Demand Power '[W'](Hourly) ]]/1000</f>
        <v>7.820786501479791</v>
      </c>
    </row>
    <row r="388" spans="1:3" x14ac:dyDescent="0.25">
      <c r="A388" s="9" t="s">
        <v>291</v>
      </c>
      <c r="B388" s="12">
        <v>7819.0093293243117</v>
      </c>
      <c r="C388">
        <f>SAFADModel_final_000018[[#This Row],[Whole Building:Facility Total Electric Demand Power '[W'](Hourly) ]]/1000</f>
        <v>7.8190093293243113</v>
      </c>
    </row>
    <row r="389" spans="1:3" x14ac:dyDescent="0.25">
      <c r="A389" s="9" t="s">
        <v>292</v>
      </c>
      <c r="B389" s="12">
        <v>7784.9607412697123</v>
      </c>
      <c r="C389">
        <f>SAFADModel_final_000018[[#This Row],[Whole Building:Facility Total Electric Demand Power '[W'](Hourly) ]]/1000</f>
        <v>7.7849607412697122</v>
      </c>
    </row>
    <row r="390" spans="1:3" x14ac:dyDescent="0.25">
      <c r="A390" s="9" t="s">
        <v>293</v>
      </c>
      <c r="B390" s="12">
        <v>7755.4985535245187</v>
      </c>
      <c r="C390">
        <f>SAFADModel_final_000018[[#This Row],[Whole Building:Facility Total Electric Demand Power '[W'](Hourly) ]]/1000</f>
        <v>7.7554985535245189</v>
      </c>
    </row>
    <row r="391" spans="1:3" x14ac:dyDescent="0.25">
      <c r="A391" s="9" t="s">
        <v>294</v>
      </c>
      <c r="B391" s="12">
        <v>7755.3745862483775</v>
      </c>
      <c r="C391">
        <f>SAFADModel_final_000018[[#This Row],[Whole Building:Facility Total Electric Demand Power '[W'](Hourly) ]]/1000</f>
        <v>7.7553745862483776</v>
      </c>
    </row>
    <row r="392" spans="1:3" x14ac:dyDescent="0.25">
      <c r="A392" s="9" t="s">
        <v>295</v>
      </c>
      <c r="B392" s="12">
        <v>7813.8095520952311</v>
      </c>
      <c r="C392">
        <f>SAFADModel_final_000018[[#This Row],[Whole Building:Facility Total Electric Demand Power '[W'](Hourly) ]]/1000</f>
        <v>7.8138095520952309</v>
      </c>
    </row>
    <row r="393" spans="1:3" x14ac:dyDescent="0.25">
      <c r="A393" s="9" t="s">
        <v>296</v>
      </c>
      <c r="B393" s="12">
        <v>7888.8581239929299</v>
      </c>
      <c r="C393">
        <f>SAFADModel_final_000018[[#This Row],[Whole Building:Facility Total Electric Demand Power '[W'](Hourly) ]]/1000</f>
        <v>7.8888581239929296</v>
      </c>
    </row>
    <row r="394" spans="1:3" x14ac:dyDescent="0.25">
      <c r="A394" s="9" t="s">
        <v>297</v>
      </c>
      <c r="B394" s="12">
        <v>7936.2037593814421</v>
      </c>
      <c r="C394">
        <f>SAFADModel_final_000018[[#This Row],[Whole Building:Facility Total Electric Demand Power '[W'](Hourly) ]]/1000</f>
        <v>7.9362037593814421</v>
      </c>
    </row>
    <row r="395" spans="1:3" x14ac:dyDescent="0.25">
      <c r="A395" s="9" t="s">
        <v>298</v>
      </c>
      <c r="B395" s="12">
        <v>7961.7257026497182</v>
      </c>
      <c r="C395">
        <f>SAFADModel_final_000018[[#This Row],[Whole Building:Facility Total Electric Demand Power '[W'](Hourly) ]]/1000</f>
        <v>7.9617257026497184</v>
      </c>
    </row>
    <row r="396" spans="1:3" x14ac:dyDescent="0.25">
      <c r="A396" s="9" t="s">
        <v>299</v>
      </c>
      <c r="B396" s="12">
        <v>7986.9672647812122</v>
      </c>
      <c r="C396">
        <f>SAFADModel_final_000018[[#This Row],[Whole Building:Facility Total Electric Demand Power '[W'](Hourly) ]]/1000</f>
        <v>7.986967264781212</v>
      </c>
    </row>
    <row r="397" spans="1:3" x14ac:dyDescent="0.25">
      <c r="A397" s="9" t="s">
        <v>300</v>
      </c>
      <c r="B397" s="12">
        <v>8003.8677283450097</v>
      </c>
      <c r="C397">
        <f>SAFADModel_final_000018[[#This Row],[Whole Building:Facility Total Electric Demand Power '[W'](Hourly) ]]/1000</f>
        <v>8.0038677283450106</v>
      </c>
    </row>
    <row r="398" spans="1:3" x14ac:dyDescent="0.25">
      <c r="A398" s="9" t="s">
        <v>301</v>
      </c>
      <c r="B398" s="12">
        <v>8007.0381881347121</v>
      </c>
      <c r="C398">
        <f>SAFADModel_final_000018[[#This Row],[Whole Building:Facility Total Electric Demand Power '[W'](Hourly) ]]/1000</f>
        <v>8.0070381881347128</v>
      </c>
    </row>
    <row r="399" spans="1:3" x14ac:dyDescent="0.25">
      <c r="A399" s="9" t="s">
        <v>302</v>
      </c>
      <c r="B399" s="12">
        <v>8006.8197127120666</v>
      </c>
      <c r="C399">
        <f>SAFADModel_final_000018[[#This Row],[Whole Building:Facility Total Electric Demand Power '[W'](Hourly) ]]/1000</f>
        <v>8.0068197127120673</v>
      </c>
    </row>
    <row r="400" spans="1:3" x14ac:dyDescent="0.25">
      <c r="A400" s="9" t="s">
        <v>303</v>
      </c>
      <c r="B400" s="12">
        <v>8009.8933291328831</v>
      </c>
      <c r="C400">
        <f>SAFADModel_final_000018[[#This Row],[Whole Building:Facility Total Electric Demand Power '[W'](Hourly) ]]/1000</f>
        <v>8.0098933291328827</v>
      </c>
    </row>
    <row r="401" spans="1:3" x14ac:dyDescent="0.25">
      <c r="A401" s="9" t="s">
        <v>304</v>
      </c>
      <c r="B401" s="12">
        <v>8008.2836886845043</v>
      </c>
      <c r="C401">
        <f>SAFADModel_final_000018[[#This Row],[Whole Building:Facility Total Electric Demand Power '[W'](Hourly) ]]/1000</f>
        <v>8.0082836886845037</v>
      </c>
    </row>
    <row r="402" spans="1:3" x14ac:dyDescent="0.25">
      <c r="A402" s="9" t="s">
        <v>305</v>
      </c>
      <c r="B402" s="12">
        <v>7993.1954678474985</v>
      </c>
      <c r="C402">
        <f>SAFADModel_final_000018[[#This Row],[Whole Building:Facility Total Electric Demand Power '[W'](Hourly) ]]/1000</f>
        <v>7.9931954678474986</v>
      </c>
    </row>
    <row r="403" spans="1:3" x14ac:dyDescent="0.25">
      <c r="A403" s="9" t="s">
        <v>306</v>
      </c>
      <c r="B403" s="12">
        <v>7968.2303644223684</v>
      </c>
      <c r="C403">
        <f>SAFADModel_final_000018[[#This Row],[Whole Building:Facility Total Electric Demand Power '[W'](Hourly) ]]/1000</f>
        <v>7.9682303644223689</v>
      </c>
    </row>
    <row r="404" spans="1:3" x14ac:dyDescent="0.25">
      <c r="A404" s="9" t="s">
        <v>307</v>
      </c>
      <c r="B404" s="12">
        <v>7931.8739550123828</v>
      </c>
      <c r="C404">
        <f>SAFADModel_final_000018[[#This Row],[Whole Building:Facility Total Electric Demand Power '[W'](Hourly) ]]/1000</f>
        <v>7.9318739550123825</v>
      </c>
    </row>
    <row r="405" spans="1:3" x14ac:dyDescent="0.25">
      <c r="A405" s="9" t="s">
        <v>308</v>
      </c>
      <c r="B405" s="12">
        <v>7889.5877177297616</v>
      </c>
      <c r="C405">
        <f>SAFADModel_final_000018[[#This Row],[Whole Building:Facility Total Electric Demand Power '[W'](Hourly) ]]/1000</f>
        <v>7.8895877177297615</v>
      </c>
    </row>
    <row r="406" spans="1:3" x14ac:dyDescent="0.25">
      <c r="A406" s="9" t="s">
        <v>309</v>
      </c>
      <c r="B406" s="12">
        <v>7866.6950859904418</v>
      </c>
      <c r="C406">
        <f>SAFADModel_final_000018[[#This Row],[Whole Building:Facility Total Electric Demand Power '[W'](Hourly) ]]/1000</f>
        <v>7.8666950859904414</v>
      </c>
    </row>
    <row r="407" spans="1:3" x14ac:dyDescent="0.25">
      <c r="A407" s="9" t="s">
        <v>310</v>
      </c>
      <c r="B407" s="12">
        <v>7825.3268030345926</v>
      </c>
      <c r="C407">
        <f>SAFADModel_final_000018[[#This Row],[Whole Building:Facility Total Electric Demand Power '[W'](Hourly) ]]/1000</f>
        <v>7.8253268030345922</v>
      </c>
    </row>
    <row r="408" spans="1:3" x14ac:dyDescent="0.25">
      <c r="A408" s="9" t="s">
        <v>311</v>
      </c>
      <c r="B408" s="12">
        <v>7787.4823744220439</v>
      </c>
      <c r="C408">
        <f>SAFADModel_final_000018[[#This Row],[Whole Building:Facility Total Electric Demand Power '[W'](Hourly) ]]/1000</f>
        <v>7.7874823744220443</v>
      </c>
    </row>
    <row r="409" spans="1:3" x14ac:dyDescent="0.25">
      <c r="A409" s="9" t="s">
        <v>312</v>
      </c>
      <c r="B409" s="12">
        <v>7748.8301814883407</v>
      </c>
      <c r="C409">
        <f>SAFADModel_final_000018[[#This Row],[Whole Building:Facility Total Electric Demand Power '[W'](Hourly) ]]/1000</f>
        <v>7.7488301814883407</v>
      </c>
    </row>
    <row r="410" spans="1:3" x14ac:dyDescent="0.25">
      <c r="A410" s="9" t="s">
        <v>313</v>
      </c>
      <c r="B410" s="12">
        <v>7730.004205504235</v>
      </c>
      <c r="C410">
        <f>SAFADModel_final_000018[[#This Row],[Whole Building:Facility Total Electric Demand Power '[W'](Hourly) ]]/1000</f>
        <v>7.7300042055042351</v>
      </c>
    </row>
    <row r="411" spans="1:3" x14ac:dyDescent="0.25">
      <c r="A411" s="9" t="s">
        <v>314</v>
      </c>
      <c r="B411" s="12">
        <v>7712.1893830545532</v>
      </c>
      <c r="C411">
        <f>SAFADModel_final_000018[[#This Row],[Whole Building:Facility Total Electric Demand Power '[W'](Hourly) ]]/1000</f>
        <v>7.7121893830545529</v>
      </c>
    </row>
    <row r="412" spans="1:3" x14ac:dyDescent="0.25">
      <c r="A412" s="9" t="s">
        <v>315</v>
      </c>
      <c r="B412" s="12">
        <v>7698.1977282377584</v>
      </c>
      <c r="C412">
        <f>SAFADModel_final_000018[[#This Row],[Whole Building:Facility Total Electric Demand Power '[W'](Hourly) ]]/1000</f>
        <v>7.6981977282377585</v>
      </c>
    </row>
    <row r="413" spans="1:3" x14ac:dyDescent="0.25">
      <c r="A413" s="9" t="s">
        <v>316</v>
      </c>
      <c r="B413" s="12">
        <v>7678.1523523720571</v>
      </c>
      <c r="C413">
        <f>SAFADModel_final_000018[[#This Row],[Whole Building:Facility Total Electric Demand Power '[W'](Hourly) ]]/1000</f>
        <v>7.6781523523720567</v>
      </c>
    </row>
    <row r="414" spans="1:3" x14ac:dyDescent="0.25">
      <c r="A414" s="9" t="s">
        <v>317</v>
      </c>
      <c r="B414" s="12">
        <v>7661.6103245666927</v>
      </c>
      <c r="C414">
        <f>SAFADModel_final_000018[[#This Row],[Whole Building:Facility Total Electric Demand Power '[W'](Hourly) ]]/1000</f>
        <v>7.6616103245666931</v>
      </c>
    </row>
    <row r="415" spans="1:3" x14ac:dyDescent="0.25">
      <c r="A415" s="9" t="s">
        <v>318</v>
      </c>
      <c r="B415" s="12">
        <v>7671.0139000990139</v>
      </c>
      <c r="C415">
        <f>SAFADModel_final_000018[[#This Row],[Whole Building:Facility Total Electric Demand Power '[W'](Hourly) ]]/1000</f>
        <v>7.6710139000990143</v>
      </c>
    </row>
    <row r="416" spans="1:3" x14ac:dyDescent="0.25">
      <c r="A416" s="9" t="s">
        <v>319</v>
      </c>
      <c r="B416" s="12">
        <v>7737.4668084710793</v>
      </c>
      <c r="C416">
        <f>SAFADModel_final_000018[[#This Row],[Whole Building:Facility Total Electric Demand Power '[W'](Hourly) ]]/1000</f>
        <v>7.7374668084710789</v>
      </c>
    </row>
    <row r="417" spans="1:3" x14ac:dyDescent="0.25">
      <c r="A417" s="9" t="s">
        <v>320</v>
      </c>
      <c r="B417" s="12">
        <v>7819.7669835002343</v>
      </c>
      <c r="C417">
        <f>SAFADModel_final_000018[[#This Row],[Whole Building:Facility Total Electric Demand Power '[W'](Hourly) ]]/1000</f>
        <v>7.8197669835002346</v>
      </c>
    </row>
    <row r="418" spans="1:3" x14ac:dyDescent="0.25">
      <c r="A418" s="9" t="s">
        <v>321</v>
      </c>
      <c r="B418" s="12">
        <v>7888.6133913831554</v>
      </c>
      <c r="C418">
        <f>SAFADModel_final_000018[[#This Row],[Whole Building:Facility Total Electric Demand Power '[W'](Hourly) ]]/1000</f>
        <v>7.8886133913831555</v>
      </c>
    </row>
    <row r="419" spans="1:3" x14ac:dyDescent="0.25">
      <c r="A419" s="9" t="s">
        <v>322</v>
      </c>
      <c r="B419" s="12">
        <v>7930.8779964880478</v>
      </c>
      <c r="C419">
        <f>SAFADModel_final_000018[[#This Row],[Whole Building:Facility Total Electric Demand Power '[W'](Hourly) ]]/1000</f>
        <v>7.9308779964880474</v>
      </c>
    </row>
    <row r="420" spans="1:3" x14ac:dyDescent="0.25">
      <c r="A420" s="9" t="s">
        <v>323</v>
      </c>
      <c r="B420" s="12">
        <v>7972.901808013321</v>
      </c>
      <c r="C420">
        <f>SAFADModel_final_000018[[#This Row],[Whole Building:Facility Total Electric Demand Power '[W'](Hourly) ]]/1000</f>
        <v>7.9729018080133214</v>
      </c>
    </row>
    <row r="421" spans="1:3" x14ac:dyDescent="0.25">
      <c r="A421" s="9" t="s">
        <v>324</v>
      </c>
      <c r="B421" s="12">
        <v>8003.786756448927</v>
      </c>
      <c r="C421">
        <f>SAFADModel_final_000018[[#This Row],[Whole Building:Facility Total Electric Demand Power '[W'](Hourly) ]]/1000</f>
        <v>8.0037867564489265</v>
      </c>
    </row>
    <row r="422" spans="1:3" x14ac:dyDescent="0.25">
      <c r="A422" s="9" t="s">
        <v>325</v>
      </c>
      <c r="B422" s="12">
        <v>8022.437530043936</v>
      </c>
      <c r="C422">
        <f>SAFADModel_final_000018[[#This Row],[Whole Building:Facility Total Electric Demand Power '[W'](Hourly) ]]/1000</f>
        <v>8.0224375300439359</v>
      </c>
    </row>
    <row r="423" spans="1:3" x14ac:dyDescent="0.25">
      <c r="A423" s="9" t="s">
        <v>326</v>
      </c>
      <c r="B423" s="12">
        <v>8020.6162173611401</v>
      </c>
      <c r="C423">
        <f>SAFADModel_final_000018[[#This Row],[Whole Building:Facility Total Electric Demand Power '[W'](Hourly) ]]/1000</f>
        <v>8.0206162173611393</v>
      </c>
    </row>
    <row r="424" spans="1:3" x14ac:dyDescent="0.25">
      <c r="A424" s="9" t="s">
        <v>327</v>
      </c>
      <c r="B424" s="12">
        <v>7994.6390125363278</v>
      </c>
      <c r="C424">
        <f>SAFADModel_final_000018[[#This Row],[Whole Building:Facility Total Electric Demand Power '[W'](Hourly) ]]/1000</f>
        <v>7.9946390125363278</v>
      </c>
    </row>
    <row r="425" spans="1:3" x14ac:dyDescent="0.25">
      <c r="A425" s="9" t="s">
        <v>328</v>
      </c>
      <c r="B425" s="12">
        <v>7938.6150316575158</v>
      </c>
      <c r="C425">
        <f>SAFADModel_final_000018[[#This Row],[Whole Building:Facility Total Electric Demand Power '[W'](Hourly) ]]/1000</f>
        <v>7.9386150316575161</v>
      </c>
    </row>
    <row r="426" spans="1:3" x14ac:dyDescent="0.25">
      <c r="A426" s="9" t="s">
        <v>329</v>
      </c>
      <c r="B426" s="12">
        <v>7882.3072229624122</v>
      </c>
      <c r="C426">
        <f>SAFADModel_final_000018[[#This Row],[Whole Building:Facility Total Electric Demand Power '[W'](Hourly) ]]/1000</f>
        <v>7.882307222962412</v>
      </c>
    </row>
    <row r="427" spans="1:3" x14ac:dyDescent="0.25">
      <c r="A427" s="9" t="s">
        <v>330</v>
      </c>
      <c r="B427" s="12">
        <v>7838.3324648513126</v>
      </c>
      <c r="C427">
        <f>SAFADModel_final_000018[[#This Row],[Whole Building:Facility Total Electric Demand Power '[W'](Hourly) ]]/1000</f>
        <v>7.8383324648513124</v>
      </c>
    </row>
    <row r="428" spans="1:3" x14ac:dyDescent="0.25">
      <c r="A428" s="9" t="s">
        <v>331</v>
      </c>
      <c r="B428" s="12">
        <v>7814.6229119666459</v>
      </c>
      <c r="C428">
        <f>SAFADModel_final_000018[[#This Row],[Whole Building:Facility Total Electric Demand Power '[W'](Hourly) ]]/1000</f>
        <v>7.8146229119666462</v>
      </c>
    </row>
    <row r="429" spans="1:3" x14ac:dyDescent="0.25">
      <c r="A429" s="9" t="s">
        <v>332</v>
      </c>
      <c r="B429" s="12">
        <v>7798.8333854003686</v>
      </c>
      <c r="C429">
        <f>SAFADModel_final_000018[[#This Row],[Whole Building:Facility Total Electric Demand Power '[W'](Hourly) ]]/1000</f>
        <v>7.7988333854003686</v>
      </c>
    </row>
    <row r="430" spans="1:3" x14ac:dyDescent="0.25">
      <c r="A430" s="9" t="s">
        <v>333</v>
      </c>
      <c r="B430" s="12">
        <v>7783.0991811037939</v>
      </c>
      <c r="C430">
        <f>SAFADModel_final_000018[[#This Row],[Whole Building:Facility Total Electric Demand Power '[W'](Hourly) ]]/1000</f>
        <v>7.7830991811037942</v>
      </c>
    </row>
    <row r="431" spans="1:3" x14ac:dyDescent="0.25">
      <c r="A431" s="9" t="s">
        <v>334</v>
      </c>
      <c r="B431" s="12">
        <v>7762.7256309256818</v>
      </c>
      <c r="C431">
        <f>SAFADModel_final_000018[[#This Row],[Whole Building:Facility Total Electric Demand Power '[W'](Hourly) ]]/1000</f>
        <v>7.762725630925682</v>
      </c>
    </row>
    <row r="432" spans="1:3" x14ac:dyDescent="0.25">
      <c r="A432" s="9" t="s">
        <v>335</v>
      </c>
      <c r="B432" s="12">
        <v>7749.6852958760892</v>
      </c>
      <c r="C432">
        <f>SAFADModel_final_000018[[#This Row],[Whole Building:Facility Total Electric Demand Power '[W'](Hourly) ]]/1000</f>
        <v>7.7496852958760893</v>
      </c>
    </row>
    <row r="433" spans="1:3" x14ac:dyDescent="0.25">
      <c r="A433" s="9" t="s">
        <v>336</v>
      </c>
      <c r="B433" s="12">
        <v>7737.1565942080015</v>
      </c>
      <c r="C433">
        <f>SAFADModel_final_000018[[#This Row],[Whole Building:Facility Total Electric Demand Power '[W'](Hourly) ]]/1000</f>
        <v>7.7371565942080016</v>
      </c>
    </row>
    <row r="434" spans="1:3" x14ac:dyDescent="0.25">
      <c r="A434" s="9" t="s">
        <v>337</v>
      </c>
      <c r="B434" s="12">
        <v>7733.3203886385627</v>
      </c>
      <c r="C434">
        <f>SAFADModel_final_000018[[#This Row],[Whole Building:Facility Total Electric Demand Power '[W'](Hourly) ]]/1000</f>
        <v>7.7333203886385631</v>
      </c>
    </row>
    <row r="435" spans="1:3" x14ac:dyDescent="0.25">
      <c r="A435" s="9" t="s">
        <v>338</v>
      </c>
      <c r="B435" s="12">
        <v>7733.8209378453212</v>
      </c>
      <c r="C435">
        <f>SAFADModel_final_000018[[#This Row],[Whole Building:Facility Total Electric Demand Power '[W'](Hourly) ]]/1000</f>
        <v>7.7338209378453211</v>
      </c>
    </row>
    <row r="436" spans="1:3" x14ac:dyDescent="0.25">
      <c r="A436" s="9" t="s">
        <v>339</v>
      </c>
      <c r="B436" s="12">
        <v>7716.6884131269771</v>
      </c>
      <c r="C436">
        <f>SAFADModel_final_000018[[#This Row],[Whole Building:Facility Total Electric Demand Power '[W'](Hourly) ]]/1000</f>
        <v>7.7166884131269775</v>
      </c>
    </row>
    <row r="437" spans="1:3" x14ac:dyDescent="0.25">
      <c r="A437" s="9" t="s">
        <v>340</v>
      </c>
      <c r="B437" s="12">
        <v>7671.7682698432973</v>
      </c>
      <c r="C437">
        <f>SAFADModel_final_000018[[#This Row],[Whole Building:Facility Total Electric Demand Power '[W'](Hourly) ]]/1000</f>
        <v>7.6717682698432972</v>
      </c>
    </row>
    <row r="438" spans="1:3" x14ac:dyDescent="0.25">
      <c r="A438" s="9" t="s">
        <v>341</v>
      </c>
      <c r="B438" s="12">
        <v>7626.6237952381962</v>
      </c>
      <c r="C438">
        <f>SAFADModel_final_000018[[#This Row],[Whole Building:Facility Total Electric Demand Power '[W'](Hourly) ]]/1000</f>
        <v>7.6266237952381966</v>
      </c>
    </row>
    <row r="439" spans="1:3" x14ac:dyDescent="0.25">
      <c r="A439" s="9" t="s">
        <v>342</v>
      </c>
      <c r="B439" s="12">
        <v>7631.5580966784728</v>
      </c>
      <c r="C439">
        <f>SAFADModel_final_000018[[#This Row],[Whole Building:Facility Total Electric Demand Power '[W'](Hourly) ]]/1000</f>
        <v>7.6315580966784724</v>
      </c>
    </row>
    <row r="440" spans="1:3" x14ac:dyDescent="0.25">
      <c r="A440" s="9" t="s">
        <v>343</v>
      </c>
      <c r="B440" s="12">
        <v>7733.5853494566909</v>
      </c>
      <c r="C440">
        <f>SAFADModel_final_000018[[#This Row],[Whole Building:Facility Total Electric Demand Power '[W'](Hourly) ]]/1000</f>
        <v>7.7335853494566908</v>
      </c>
    </row>
    <row r="441" spans="1:3" x14ac:dyDescent="0.25">
      <c r="A441" s="9" t="s">
        <v>344</v>
      </c>
      <c r="B441" s="12">
        <v>7856.7055017011553</v>
      </c>
      <c r="C441">
        <f>SAFADModel_final_000018[[#This Row],[Whole Building:Facility Total Electric Demand Power '[W'](Hourly) ]]/1000</f>
        <v>7.8567055017011551</v>
      </c>
    </row>
    <row r="442" spans="1:3" x14ac:dyDescent="0.25">
      <c r="A442" s="9" t="s">
        <v>345</v>
      </c>
      <c r="B442" s="12">
        <v>7942.2744842424909</v>
      </c>
      <c r="C442">
        <f>SAFADModel_final_000018[[#This Row],[Whole Building:Facility Total Electric Demand Power '[W'](Hourly) ]]/1000</f>
        <v>7.9422744842424908</v>
      </c>
    </row>
    <row r="443" spans="1:3" x14ac:dyDescent="0.25">
      <c r="A443" s="9" t="s">
        <v>346</v>
      </c>
      <c r="B443" s="12">
        <v>7984.0286013223149</v>
      </c>
      <c r="C443">
        <f>SAFADModel_final_000018[[#This Row],[Whole Building:Facility Total Electric Demand Power '[W'](Hourly) ]]/1000</f>
        <v>7.984028601322315</v>
      </c>
    </row>
    <row r="444" spans="1:3" x14ac:dyDescent="0.25">
      <c r="A444" s="9" t="s">
        <v>347</v>
      </c>
      <c r="B444" s="12">
        <v>8016.5600720462162</v>
      </c>
      <c r="C444">
        <f>SAFADModel_final_000018[[#This Row],[Whole Building:Facility Total Electric Demand Power '[W'](Hourly) ]]/1000</f>
        <v>8.0165600720462162</v>
      </c>
    </row>
    <row r="445" spans="1:3" x14ac:dyDescent="0.25">
      <c r="A445" s="9" t="s">
        <v>348</v>
      </c>
      <c r="B445" s="12">
        <v>8035.9133146812055</v>
      </c>
      <c r="C445">
        <f>SAFADModel_final_000018[[#This Row],[Whole Building:Facility Total Electric Demand Power '[W'](Hourly) ]]/1000</f>
        <v>8.0359133146812063</v>
      </c>
    </row>
    <row r="446" spans="1:3" x14ac:dyDescent="0.25">
      <c r="A446" s="9" t="s">
        <v>349</v>
      </c>
      <c r="B446" s="12">
        <v>8047.0757700541699</v>
      </c>
      <c r="C446">
        <f>SAFADModel_final_000018[[#This Row],[Whole Building:Facility Total Electric Demand Power '[W'](Hourly) ]]/1000</f>
        <v>8.0470757700541693</v>
      </c>
    </row>
    <row r="447" spans="1:3" x14ac:dyDescent="0.25">
      <c r="A447" s="9" t="s">
        <v>350</v>
      </c>
      <c r="B447" s="12">
        <v>8048.8788718206897</v>
      </c>
      <c r="C447">
        <f>SAFADModel_final_000018[[#This Row],[Whole Building:Facility Total Electric Demand Power '[W'](Hourly) ]]/1000</f>
        <v>8.0488788718206905</v>
      </c>
    </row>
    <row r="448" spans="1:3" x14ac:dyDescent="0.25">
      <c r="A448" s="9" t="s">
        <v>351</v>
      </c>
      <c r="B448" s="12">
        <v>8036.3657890735367</v>
      </c>
      <c r="C448">
        <f>SAFADModel_final_000018[[#This Row],[Whole Building:Facility Total Electric Demand Power '[W'](Hourly) ]]/1000</f>
        <v>8.0363657890735372</v>
      </c>
    </row>
    <row r="449" spans="1:3" x14ac:dyDescent="0.25">
      <c r="A449" s="9" t="s">
        <v>352</v>
      </c>
      <c r="B449" s="12">
        <v>8018.2724213148222</v>
      </c>
      <c r="C449">
        <f>SAFADModel_final_000018[[#This Row],[Whole Building:Facility Total Electric Demand Power '[W'](Hourly) ]]/1000</f>
        <v>8.0182724213148227</v>
      </c>
    </row>
    <row r="450" spans="1:3" x14ac:dyDescent="0.25">
      <c r="A450" s="9" t="s">
        <v>353</v>
      </c>
      <c r="B450" s="12">
        <v>7998.2496375658093</v>
      </c>
      <c r="C450">
        <f>SAFADModel_final_000018[[#This Row],[Whole Building:Facility Total Electric Demand Power '[W'](Hourly) ]]/1000</f>
        <v>7.9982496375658094</v>
      </c>
    </row>
    <row r="451" spans="1:3" x14ac:dyDescent="0.25">
      <c r="A451" s="9" t="s">
        <v>354</v>
      </c>
      <c r="B451" s="12">
        <v>7972.2587698663419</v>
      </c>
      <c r="C451">
        <f>SAFADModel_final_000018[[#This Row],[Whole Building:Facility Total Electric Demand Power '[W'](Hourly) ]]/1000</f>
        <v>7.9722587698663423</v>
      </c>
    </row>
    <row r="452" spans="1:3" x14ac:dyDescent="0.25">
      <c r="A452" s="9" t="s">
        <v>355</v>
      </c>
      <c r="B452" s="12">
        <v>7928.3349763849683</v>
      </c>
      <c r="C452">
        <f>SAFADModel_final_000018[[#This Row],[Whole Building:Facility Total Electric Demand Power '[W'](Hourly) ]]/1000</f>
        <v>7.928334976384968</v>
      </c>
    </row>
    <row r="453" spans="1:3" x14ac:dyDescent="0.25">
      <c r="A453" s="9" t="s">
        <v>356</v>
      </c>
      <c r="B453" s="12">
        <v>7870.6117886038992</v>
      </c>
      <c r="C453">
        <f>SAFADModel_final_000018[[#This Row],[Whole Building:Facility Total Electric Demand Power '[W'](Hourly) ]]/1000</f>
        <v>7.8706117886038989</v>
      </c>
    </row>
    <row r="454" spans="1:3" x14ac:dyDescent="0.25">
      <c r="A454" s="9" t="s">
        <v>357</v>
      </c>
      <c r="B454" s="12">
        <v>7827.556574375536</v>
      </c>
      <c r="C454">
        <f>SAFADModel_final_000018[[#This Row],[Whole Building:Facility Total Electric Demand Power '[W'](Hourly) ]]/1000</f>
        <v>7.827556574375536</v>
      </c>
    </row>
    <row r="455" spans="1:3" x14ac:dyDescent="0.25">
      <c r="A455" s="9" t="s">
        <v>358</v>
      </c>
      <c r="B455" s="12">
        <v>7770.3671663475252</v>
      </c>
      <c r="C455">
        <f>SAFADModel_final_000018[[#This Row],[Whole Building:Facility Total Electric Demand Power '[W'](Hourly) ]]/1000</f>
        <v>7.7703671663475253</v>
      </c>
    </row>
    <row r="456" spans="1:3" x14ac:dyDescent="0.25">
      <c r="A456" s="9" t="s">
        <v>359</v>
      </c>
      <c r="B456" s="12">
        <v>7706.0729881248453</v>
      </c>
      <c r="C456">
        <f>SAFADModel_final_000018[[#This Row],[Whole Building:Facility Total Electric Demand Power '[W'](Hourly) ]]/1000</f>
        <v>7.7060729881248458</v>
      </c>
    </row>
    <row r="457" spans="1:3" x14ac:dyDescent="0.25">
      <c r="A457" s="9" t="s">
        <v>360</v>
      </c>
      <c r="B457" s="12">
        <v>7665.7615036607895</v>
      </c>
      <c r="C457">
        <f>SAFADModel_final_000018[[#This Row],[Whole Building:Facility Total Electric Demand Power '[W'](Hourly) ]]/1000</f>
        <v>7.6657615036607893</v>
      </c>
    </row>
    <row r="458" spans="1:3" x14ac:dyDescent="0.25">
      <c r="A458" s="9" t="s">
        <v>629</v>
      </c>
      <c r="B458" s="12">
        <v>7700.6212041834442</v>
      </c>
      <c r="C458">
        <f>SAFADModel_final_000018[[#This Row],[Whole Building:Facility Total Electric Demand Power '[W'](Hourly) ]]/1000</f>
        <v>7.7006212041834443</v>
      </c>
    </row>
    <row r="459" spans="1:3" x14ac:dyDescent="0.25">
      <c r="A459" s="9" t="s">
        <v>630</v>
      </c>
      <c r="B459" s="12">
        <v>7746.3431888237856</v>
      </c>
      <c r="C459">
        <f>SAFADModel_final_000018[[#This Row],[Whole Building:Facility Total Electric Demand Power '[W'](Hourly) ]]/1000</f>
        <v>7.7463431888237855</v>
      </c>
    </row>
    <row r="460" spans="1:3" x14ac:dyDescent="0.25">
      <c r="A460" s="9" t="s">
        <v>631</v>
      </c>
      <c r="B460" s="12">
        <v>7759.769834523192</v>
      </c>
      <c r="C460">
        <f>SAFADModel_final_000018[[#This Row],[Whole Building:Facility Total Electric Demand Power '[W'](Hourly) ]]/1000</f>
        <v>7.7597698345231922</v>
      </c>
    </row>
    <row r="461" spans="1:3" x14ac:dyDescent="0.25">
      <c r="A461" s="9" t="s">
        <v>632</v>
      </c>
      <c r="B461" s="12">
        <v>7711.7277653794226</v>
      </c>
      <c r="C461">
        <f>SAFADModel_final_000018[[#This Row],[Whole Building:Facility Total Electric Demand Power '[W'](Hourly) ]]/1000</f>
        <v>7.7117277653794227</v>
      </c>
    </row>
    <row r="462" spans="1:3" x14ac:dyDescent="0.25">
      <c r="A462" s="9" t="s">
        <v>633</v>
      </c>
      <c r="B462" s="12">
        <v>7650.2245778751449</v>
      </c>
      <c r="C462">
        <f>SAFADModel_final_000018[[#This Row],[Whole Building:Facility Total Electric Demand Power '[W'](Hourly) ]]/1000</f>
        <v>7.6502245778751448</v>
      </c>
    </row>
    <row r="463" spans="1:3" x14ac:dyDescent="0.25">
      <c r="A463" s="9" t="s">
        <v>634</v>
      </c>
      <c r="B463" s="12">
        <v>7637.2166079613999</v>
      </c>
      <c r="C463">
        <f>SAFADModel_final_000018[[#This Row],[Whole Building:Facility Total Electric Demand Power '[W'](Hourly) ]]/1000</f>
        <v>7.6372166079613999</v>
      </c>
    </row>
    <row r="464" spans="1:3" x14ac:dyDescent="0.25">
      <c r="A464" s="9" t="s">
        <v>635</v>
      </c>
      <c r="B464" s="12">
        <v>7725.3611506272973</v>
      </c>
      <c r="C464">
        <f>SAFADModel_final_000018[[#This Row],[Whole Building:Facility Total Electric Demand Power '[W'](Hourly) ]]/1000</f>
        <v>7.7253611506272977</v>
      </c>
    </row>
    <row r="465" spans="1:3" x14ac:dyDescent="0.25">
      <c r="A465" s="9" t="s">
        <v>636</v>
      </c>
      <c r="B465" s="12">
        <v>7836.2943919655218</v>
      </c>
      <c r="C465">
        <f>SAFADModel_final_000018[[#This Row],[Whole Building:Facility Total Electric Demand Power '[W'](Hourly) ]]/1000</f>
        <v>7.8362943919655219</v>
      </c>
    </row>
    <row r="466" spans="1:3" x14ac:dyDescent="0.25">
      <c r="A466" s="9" t="s">
        <v>637</v>
      </c>
      <c r="B466" s="12">
        <v>7918.1821110678293</v>
      </c>
      <c r="C466">
        <f>SAFADModel_final_000018[[#This Row],[Whole Building:Facility Total Electric Demand Power '[W'](Hourly) ]]/1000</f>
        <v>7.9181821110678294</v>
      </c>
    </row>
    <row r="467" spans="1:3" x14ac:dyDescent="0.25">
      <c r="A467" s="9" t="s">
        <v>638</v>
      </c>
      <c r="B467" s="12">
        <v>7973.0826946051102</v>
      </c>
      <c r="C467">
        <f>SAFADModel_final_000018[[#This Row],[Whole Building:Facility Total Electric Demand Power '[W'](Hourly) ]]/1000</f>
        <v>7.9730826946051101</v>
      </c>
    </row>
    <row r="468" spans="1:3" x14ac:dyDescent="0.25">
      <c r="A468" s="9" t="s">
        <v>639</v>
      </c>
      <c r="B468" s="12">
        <v>8005.5574208720063</v>
      </c>
      <c r="C468">
        <f>SAFADModel_final_000018[[#This Row],[Whole Building:Facility Total Electric Demand Power '[W'](Hourly) ]]/1000</f>
        <v>8.0055574208720071</v>
      </c>
    </row>
    <row r="469" spans="1:3" x14ac:dyDescent="0.25">
      <c r="A469" s="9" t="s">
        <v>640</v>
      </c>
      <c r="B469" s="12">
        <v>8032.2907315573602</v>
      </c>
      <c r="C469">
        <f>SAFADModel_final_000018[[#This Row],[Whole Building:Facility Total Electric Demand Power '[W'](Hourly) ]]/1000</f>
        <v>8.0322907315573602</v>
      </c>
    </row>
    <row r="470" spans="1:3" x14ac:dyDescent="0.25">
      <c r="A470" s="9" t="s">
        <v>641</v>
      </c>
      <c r="B470" s="12">
        <v>8055.3827595520861</v>
      </c>
      <c r="C470">
        <f>SAFADModel_final_000018[[#This Row],[Whole Building:Facility Total Electric Demand Power '[W'](Hourly) ]]/1000</f>
        <v>8.0553827595520868</v>
      </c>
    </row>
    <row r="471" spans="1:3" x14ac:dyDescent="0.25">
      <c r="A471" s="9" t="s">
        <v>642</v>
      </c>
      <c r="B471" s="12">
        <v>8064.5998062834888</v>
      </c>
      <c r="C471">
        <f>SAFADModel_final_000018[[#This Row],[Whole Building:Facility Total Electric Demand Power '[W'](Hourly) ]]/1000</f>
        <v>8.0645998062834892</v>
      </c>
    </row>
    <row r="472" spans="1:3" x14ac:dyDescent="0.25">
      <c r="A472" s="9" t="s">
        <v>643</v>
      </c>
      <c r="B472" s="12">
        <v>8053.5273274198744</v>
      </c>
      <c r="C472">
        <f>SAFADModel_final_000018[[#This Row],[Whole Building:Facility Total Electric Demand Power '[W'](Hourly) ]]/1000</f>
        <v>8.0535273274198751</v>
      </c>
    </row>
    <row r="473" spans="1:3" x14ac:dyDescent="0.25">
      <c r="A473" s="9" t="s">
        <v>644</v>
      </c>
      <c r="B473" s="12">
        <v>8024.7949780876988</v>
      </c>
      <c r="C473">
        <f>SAFADModel_final_000018[[#This Row],[Whole Building:Facility Total Electric Demand Power '[W'](Hourly) ]]/1000</f>
        <v>8.0247949780876997</v>
      </c>
    </row>
    <row r="474" spans="1:3" x14ac:dyDescent="0.25">
      <c r="A474" s="9" t="s">
        <v>645</v>
      </c>
      <c r="B474" s="12">
        <v>7995.0251189223191</v>
      </c>
      <c r="C474">
        <f>SAFADModel_final_000018[[#This Row],[Whole Building:Facility Total Electric Demand Power '[W'](Hourly) ]]/1000</f>
        <v>7.9950251189223192</v>
      </c>
    </row>
    <row r="475" spans="1:3" x14ac:dyDescent="0.25">
      <c r="A475" s="9" t="s">
        <v>646</v>
      </c>
      <c r="B475" s="12">
        <v>7968.0214430553997</v>
      </c>
      <c r="C475">
        <f>SAFADModel_final_000018[[#This Row],[Whole Building:Facility Total Electric Demand Power '[W'](Hourly) ]]/1000</f>
        <v>7.9680214430553997</v>
      </c>
    </row>
    <row r="476" spans="1:3" x14ac:dyDescent="0.25">
      <c r="A476" s="9" t="s">
        <v>647</v>
      </c>
      <c r="B476" s="12">
        <v>7944.1394750492509</v>
      </c>
      <c r="C476">
        <f>SAFADModel_final_000018[[#This Row],[Whole Building:Facility Total Electric Demand Power '[W'](Hourly) ]]/1000</f>
        <v>7.9441394750492513</v>
      </c>
    </row>
    <row r="477" spans="1:3" x14ac:dyDescent="0.25">
      <c r="A477" s="9" t="s">
        <v>648</v>
      </c>
      <c r="B477" s="12">
        <v>7930.6405834107927</v>
      </c>
      <c r="C477">
        <f>SAFADModel_final_000018[[#This Row],[Whole Building:Facility Total Electric Demand Power '[W'](Hourly) ]]/1000</f>
        <v>7.9306405834107929</v>
      </c>
    </row>
    <row r="478" spans="1:3" x14ac:dyDescent="0.25">
      <c r="A478" s="9" t="s">
        <v>649</v>
      </c>
      <c r="B478" s="12">
        <v>7917.6200139296197</v>
      </c>
      <c r="C478">
        <f>SAFADModel_final_000018[[#This Row],[Whole Building:Facility Total Electric Demand Power '[W'](Hourly) ]]/1000</f>
        <v>7.9176200139296196</v>
      </c>
    </row>
    <row r="479" spans="1:3" x14ac:dyDescent="0.25">
      <c r="A479" s="9" t="s">
        <v>650</v>
      </c>
      <c r="B479" s="12">
        <v>7907.4247899368538</v>
      </c>
      <c r="C479">
        <f>SAFADModel_final_000018[[#This Row],[Whole Building:Facility Total Electric Demand Power '[W'](Hourly) ]]/1000</f>
        <v>7.9074247899368535</v>
      </c>
    </row>
    <row r="480" spans="1:3" x14ac:dyDescent="0.25">
      <c r="A480" s="9" t="s">
        <v>651</v>
      </c>
      <c r="B480" s="12">
        <v>7893.0099267349651</v>
      </c>
      <c r="C480">
        <f>SAFADModel_final_000018[[#This Row],[Whole Building:Facility Total Electric Demand Power '[W'](Hourly) ]]/1000</f>
        <v>7.8930099267349654</v>
      </c>
    </row>
    <row r="481" spans="1:3" x14ac:dyDescent="0.25">
      <c r="A481" s="9" t="s">
        <v>652</v>
      </c>
      <c r="B481" s="12">
        <v>7862.6866831553125</v>
      </c>
      <c r="C481">
        <f>SAFADModel_final_000018[[#This Row],[Whole Building:Facility Total Electric Demand Power '[W'](Hourly) ]]/1000</f>
        <v>7.8626866831553128</v>
      </c>
    </row>
    <row r="482" spans="1:3" x14ac:dyDescent="0.25">
      <c r="A482" s="9" t="s">
        <v>653</v>
      </c>
      <c r="B482" s="12">
        <v>7822.5716138513535</v>
      </c>
      <c r="C482">
        <f>SAFADModel_final_000018[[#This Row],[Whole Building:Facility Total Electric Demand Power '[W'](Hourly) ]]/1000</f>
        <v>7.8225716138513537</v>
      </c>
    </row>
    <row r="483" spans="1:3" x14ac:dyDescent="0.25">
      <c r="A483" s="9" t="s">
        <v>654</v>
      </c>
      <c r="B483" s="12">
        <v>7782.8052407705882</v>
      </c>
      <c r="C483">
        <f>SAFADModel_final_000018[[#This Row],[Whole Building:Facility Total Electric Demand Power '[W'](Hourly) ]]/1000</f>
        <v>7.7828052407705881</v>
      </c>
    </row>
    <row r="484" spans="1:3" x14ac:dyDescent="0.25">
      <c r="A484" s="9" t="s">
        <v>655</v>
      </c>
      <c r="B484" s="12">
        <v>7753.5094770192745</v>
      </c>
      <c r="C484">
        <f>SAFADModel_final_000018[[#This Row],[Whole Building:Facility Total Electric Demand Power '[W'](Hourly) ]]/1000</f>
        <v>7.753509477019275</v>
      </c>
    </row>
    <row r="485" spans="1:3" x14ac:dyDescent="0.25">
      <c r="A485" s="9" t="s">
        <v>656</v>
      </c>
      <c r="B485" s="12">
        <v>7747.8788039080546</v>
      </c>
      <c r="C485">
        <f>SAFADModel_final_000018[[#This Row],[Whole Building:Facility Total Electric Demand Power '[W'](Hourly) ]]/1000</f>
        <v>7.7478788039080548</v>
      </c>
    </row>
    <row r="486" spans="1:3" x14ac:dyDescent="0.25">
      <c r="A486" s="9" t="s">
        <v>657</v>
      </c>
      <c r="B486" s="12">
        <v>7746.9273239350359</v>
      </c>
      <c r="C486">
        <f>SAFADModel_final_000018[[#This Row],[Whole Building:Facility Total Electric Demand Power '[W'](Hourly) ]]/1000</f>
        <v>7.7469273239350356</v>
      </c>
    </row>
    <row r="487" spans="1:3" x14ac:dyDescent="0.25">
      <c r="A487" s="9" t="s">
        <v>658</v>
      </c>
      <c r="B487" s="12">
        <v>7758.7100302639037</v>
      </c>
      <c r="C487">
        <f>SAFADModel_final_000018[[#This Row],[Whole Building:Facility Total Electric Demand Power '[W'](Hourly) ]]/1000</f>
        <v>7.758710030263904</v>
      </c>
    </row>
    <row r="488" spans="1:3" x14ac:dyDescent="0.25">
      <c r="A488" s="9" t="s">
        <v>659</v>
      </c>
      <c r="B488" s="12">
        <v>7790.4423951174567</v>
      </c>
      <c r="C488">
        <f>SAFADModel_final_000018[[#This Row],[Whole Building:Facility Total Electric Demand Power '[W'](Hourly) ]]/1000</f>
        <v>7.7904423951174566</v>
      </c>
    </row>
    <row r="489" spans="1:3" x14ac:dyDescent="0.25">
      <c r="A489" s="9" t="s">
        <v>660</v>
      </c>
      <c r="B489" s="12">
        <v>7838.3600861647401</v>
      </c>
      <c r="C489">
        <f>SAFADModel_final_000018[[#This Row],[Whole Building:Facility Total Electric Demand Power '[W'](Hourly) ]]/1000</f>
        <v>7.83836008616474</v>
      </c>
    </row>
    <row r="490" spans="1:3" x14ac:dyDescent="0.25">
      <c r="A490" s="9" t="s">
        <v>661</v>
      </c>
      <c r="B490" s="12">
        <v>7894.5123611424278</v>
      </c>
      <c r="C490">
        <f>SAFADModel_final_000018[[#This Row],[Whole Building:Facility Total Electric Demand Power '[W'](Hourly) ]]/1000</f>
        <v>7.8945123611424277</v>
      </c>
    </row>
    <row r="491" spans="1:3" x14ac:dyDescent="0.25">
      <c r="A491" s="9" t="s">
        <v>662</v>
      </c>
      <c r="B491" s="12">
        <v>7951.6484378914174</v>
      </c>
      <c r="C491">
        <f>SAFADModel_final_000018[[#This Row],[Whole Building:Facility Total Electric Demand Power '[W'](Hourly) ]]/1000</f>
        <v>7.9516484378914178</v>
      </c>
    </row>
    <row r="492" spans="1:3" x14ac:dyDescent="0.25">
      <c r="A492" s="9" t="s">
        <v>663</v>
      </c>
      <c r="B492" s="12">
        <v>7996.5650706401111</v>
      </c>
      <c r="C492">
        <f>SAFADModel_final_000018[[#This Row],[Whole Building:Facility Total Electric Demand Power '[W'](Hourly) ]]/1000</f>
        <v>7.996565070640111</v>
      </c>
    </row>
    <row r="493" spans="1:3" x14ac:dyDescent="0.25">
      <c r="A493" s="9" t="s">
        <v>664</v>
      </c>
      <c r="B493" s="12">
        <v>8031.9204840885477</v>
      </c>
      <c r="C493">
        <f>SAFADModel_final_000018[[#This Row],[Whole Building:Facility Total Electric Demand Power '[W'](Hourly) ]]/1000</f>
        <v>8.0319204840885483</v>
      </c>
    </row>
    <row r="494" spans="1:3" x14ac:dyDescent="0.25">
      <c r="A494" s="9" t="s">
        <v>665</v>
      </c>
      <c r="B494" s="12">
        <v>8060.0140179824548</v>
      </c>
      <c r="C494">
        <f>SAFADModel_final_000018[[#This Row],[Whole Building:Facility Total Electric Demand Power '[W'](Hourly) ]]/1000</f>
        <v>8.0600140179824553</v>
      </c>
    </row>
    <row r="495" spans="1:3" x14ac:dyDescent="0.25">
      <c r="A495" s="9" t="s">
        <v>666</v>
      </c>
      <c r="B495" s="12">
        <v>8068.5226043684561</v>
      </c>
      <c r="C495">
        <f>SAFADModel_final_000018[[#This Row],[Whole Building:Facility Total Electric Demand Power '[W'](Hourly) ]]/1000</f>
        <v>8.0685226043684555</v>
      </c>
    </row>
    <row r="496" spans="1:3" x14ac:dyDescent="0.25">
      <c r="A496" s="9" t="s">
        <v>667</v>
      </c>
      <c r="B496" s="12">
        <v>8061.0908478060155</v>
      </c>
      <c r="C496">
        <f>SAFADModel_final_000018[[#This Row],[Whole Building:Facility Total Electric Demand Power '[W'](Hourly) ]]/1000</f>
        <v>8.0610908478060157</v>
      </c>
    </row>
    <row r="497" spans="1:3" x14ac:dyDescent="0.25">
      <c r="A497" s="9" t="s">
        <v>668</v>
      </c>
      <c r="B497" s="12">
        <v>8043.268209453433</v>
      </c>
      <c r="C497">
        <f>SAFADModel_final_000018[[#This Row],[Whole Building:Facility Total Electric Demand Power '[W'](Hourly) ]]/1000</f>
        <v>8.0432682094534336</v>
      </c>
    </row>
    <row r="498" spans="1:3" x14ac:dyDescent="0.25">
      <c r="A498" s="9" t="s">
        <v>669</v>
      </c>
      <c r="B498" s="12">
        <v>8019.0490877424481</v>
      </c>
      <c r="C498">
        <f>SAFADModel_final_000018[[#This Row],[Whole Building:Facility Total Electric Demand Power '[W'](Hourly) ]]/1000</f>
        <v>8.0190490877424487</v>
      </c>
    </row>
    <row r="499" spans="1:3" x14ac:dyDescent="0.25">
      <c r="A499" s="9" t="s">
        <v>670</v>
      </c>
      <c r="B499" s="12">
        <v>7989.747669678276</v>
      </c>
      <c r="C499">
        <f>SAFADModel_final_000018[[#This Row],[Whole Building:Facility Total Electric Demand Power '[W'](Hourly) ]]/1000</f>
        <v>7.9897476696782759</v>
      </c>
    </row>
    <row r="500" spans="1:3" x14ac:dyDescent="0.25">
      <c r="A500" s="9" t="s">
        <v>671</v>
      </c>
      <c r="B500" s="12">
        <v>7955.2228422533472</v>
      </c>
      <c r="C500">
        <f>SAFADModel_final_000018[[#This Row],[Whole Building:Facility Total Electric Demand Power '[W'](Hourly) ]]/1000</f>
        <v>7.9552228422533471</v>
      </c>
    </row>
    <row r="501" spans="1:3" x14ac:dyDescent="0.25">
      <c r="A501" s="9" t="s">
        <v>672</v>
      </c>
      <c r="B501" s="12">
        <v>7922.5426493587956</v>
      </c>
      <c r="C501">
        <f>SAFADModel_final_000018[[#This Row],[Whole Building:Facility Total Electric Demand Power '[W'](Hourly) ]]/1000</f>
        <v>7.922542649358796</v>
      </c>
    </row>
    <row r="502" spans="1:3" x14ac:dyDescent="0.25">
      <c r="A502" s="9" t="s">
        <v>673</v>
      </c>
      <c r="B502" s="12">
        <v>7893.4666551326591</v>
      </c>
      <c r="C502">
        <f>SAFADModel_final_000018[[#This Row],[Whole Building:Facility Total Electric Demand Power '[W'](Hourly) ]]/1000</f>
        <v>7.8934666551326593</v>
      </c>
    </row>
    <row r="503" spans="1:3" x14ac:dyDescent="0.25">
      <c r="A503" s="9" t="s">
        <v>674</v>
      </c>
      <c r="B503" s="12">
        <v>7860.5821190663446</v>
      </c>
      <c r="C503">
        <f>SAFADModel_final_000018[[#This Row],[Whole Building:Facility Total Electric Demand Power '[W'](Hourly) ]]/1000</f>
        <v>7.8605821190663443</v>
      </c>
    </row>
    <row r="504" spans="1:3" x14ac:dyDescent="0.25">
      <c r="A504" s="9" t="s">
        <v>675</v>
      </c>
      <c r="B504" s="12">
        <v>7823.9617978633551</v>
      </c>
      <c r="C504">
        <f>SAFADModel_final_000018[[#This Row],[Whole Building:Facility Total Electric Demand Power '[W'](Hourly) ]]/1000</f>
        <v>7.8239617978633547</v>
      </c>
    </row>
    <row r="505" spans="1:3" x14ac:dyDescent="0.25">
      <c r="A505" s="9" t="s">
        <v>676</v>
      </c>
      <c r="B505" s="12">
        <v>7784.0952235691648</v>
      </c>
      <c r="C505">
        <f>SAFADModel_final_000018[[#This Row],[Whole Building:Facility Total Electric Demand Power '[W'](Hourly) ]]/1000</f>
        <v>7.7840952235691647</v>
      </c>
    </row>
    <row r="506" spans="1:3" x14ac:dyDescent="0.25">
      <c r="A506" s="9" t="s">
        <v>361</v>
      </c>
      <c r="B506" s="12">
        <v>7754.5965844453531</v>
      </c>
      <c r="C506">
        <f>SAFADModel_final_000018[[#This Row],[Whole Building:Facility Total Electric Demand Power '[W'](Hourly) ]]/1000</f>
        <v>7.7545965844453528</v>
      </c>
    </row>
    <row r="507" spans="1:3" x14ac:dyDescent="0.25">
      <c r="A507" s="9" t="s">
        <v>362</v>
      </c>
      <c r="B507" s="12">
        <v>7721.9273341465532</v>
      </c>
      <c r="C507">
        <f>SAFADModel_final_000018[[#This Row],[Whole Building:Facility Total Electric Demand Power '[W'](Hourly) ]]/1000</f>
        <v>7.7219273341465531</v>
      </c>
    </row>
    <row r="508" spans="1:3" x14ac:dyDescent="0.25">
      <c r="A508" s="9" t="s">
        <v>363</v>
      </c>
      <c r="B508" s="12">
        <v>7699.5797709843973</v>
      </c>
      <c r="C508">
        <f>SAFADModel_final_000018[[#This Row],[Whole Building:Facility Total Electric Demand Power '[W'](Hourly) ]]/1000</f>
        <v>7.6995797709843972</v>
      </c>
    </row>
    <row r="509" spans="1:3" x14ac:dyDescent="0.25">
      <c r="A509" s="9" t="s">
        <v>364</v>
      </c>
      <c r="B509" s="12">
        <v>7691.5562199418264</v>
      </c>
      <c r="C509">
        <f>SAFADModel_final_000018[[#This Row],[Whole Building:Facility Total Electric Demand Power '[W'](Hourly) ]]/1000</f>
        <v>7.6915562199418268</v>
      </c>
    </row>
    <row r="510" spans="1:3" x14ac:dyDescent="0.25">
      <c r="A510" s="9" t="s">
        <v>365</v>
      </c>
      <c r="B510" s="12">
        <v>7679.5426672778522</v>
      </c>
      <c r="C510">
        <f>SAFADModel_final_000018[[#This Row],[Whole Building:Facility Total Electric Demand Power '[W'](Hourly) ]]/1000</f>
        <v>7.6795426672778522</v>
      </c>
    </row>
    <row r="511" spans="1:3" x14ac:dyDescent="0.25">
      <c r="A511" s="9" t="s">
        <v>366</v>
      </c>
      <c r="B511" s="12">
        <v>7699.20256550661</v>
      </c>
      <c r="C511">
        <f>SAFADModel_final_000018[[#This Row],[Whole Building:Facility Total Electric Demand Power '[W'](Hourly) ]]/1000</f>
        <v>7.6992025655066101</v>
      </c>
    </row>
    <row r="512" spans="1:3" x14ac:dyDescent="0.25">
      <c r="A512" s="9" t="s">
        <v>367</v>
      </c>
      <c r="B512" s="12">
        <v>7776.3653054600372</v>
      </c>
      <c r="C512">
        <f>SAFADModel_final_000018[[#This Row],[Whole Building:Facility Total Electric Demand Power '[W'](Hourly) ]]/1000</f>
        <v>7.776365305460037</v>
      </c>
    </row>
    <row r="513" spans="1:3" x14ac:dyDescent="0.25">
      <c r="A513" s="9" t="s">
        <v>368</v>
      </c>
      <c r="B513" s="12">
        <v>28110.906981055359</v>
      </c>
      <c r="C513">
        <f>SAFADModel_final_000018[[#This Row],[Whole Building:Facility Total Electric Demand Power '[W'](Hourly) ]]/1000</f>
        <v>28.110906981055358</v>
      </c>
    </row>
    <row r="514" spans="1:3" x14ac:dyDescent="0.25">
      <c r="A514" s="9" t="s">
        <v>369</v>
      </c>
      <c r="B514" s="12">
        <v>68715.740482591631</v>
      </c>
      <c r="C514">
        <f>SAFADModel_final_000018[[#This Row],[Whole Building:Facility Total Electric Demand Power '[W'](Hourly) ]]/1000</f>
        <v>68.715740482591627</v>
      </c>
    </row>
    <row r="515" spans="1:3" x14ac:dyDescent="0.25">
      <c r="A515" s="9" t="s">
        <v>370</v>
      </c>
      <c r="B515" s="12">
        <v>114431.14707347025</v>
      </c>
      <c r="C515">
        <f>SAFADModel_final_000018[[#This Row],[Whole Building:Facility Total Electric Demand Power '[W'](Hourly) ]]/1000</f>
        <v>114.43114707347024</v>
      </c>
    </row>
    <row r="516" spans="1:3" x14ac:dyDescent="0.25">
      <c r="A516" s="9" t="s">
        <v>371</v>
      </c>
      <c r="B516" s="12">
        <v>109742.33711338263</v>
      </c>
      <c r="C516">
        <f>SAFADModel_final_000018[[#This Row],[Whole Building:Facility Total Electric Demand Power '[W'](Hourly) ]]/1000</f>
        <v>109.74233711338263</v>
      </c>
    </row>
    <row r="517" spans="1:3" x14ac:dyDescent="0.25">
      <c r="A517" s="9" t="s">
        <v>372</v>
      </c>
      <c r="B517" s="12">
        <v>153601.93594833571</v>
      </c>
      <c r="C517">
        <f>SAFADModel_final_000018[[#This Row],[Whole Building:Facility Total Electric Demand Power '[W'](Hourly) ]]/1000</f>
        <v>153.60193594833572</v>
      </c>
    </row>
    <row r="518" spans="1:3" x14ac:dyDescent="0.25">
      <c r="A518" s="9" t="s">
        <v>373</v>
      </c>
      <c r="B518" s="12">
        <v>153693.93963792175</v>
      </c>
      <c r="C518">
        <f>SAFADModel_final_000018[[#This Row],[Whole Building:Facility Total Electric Demand Power '[W'](Hourly) ]]/1000</f>
        <v>153.69393963792174</v>
      </c>
    </row>
    <row r="519" spans="1:3" x14ac:dyDescent="0.25">
      <c r="A519" s="9" t="s">
        <v>374</v>
      </c>
      <c r="B519" s="12">
        <v>162839.49192693224</v>
      </c>
      <c r="C519">
        <f>SAFADModel_final_000018[[#This Row],[Whole Building:Facility Total Electric Demand Power '[W'](Hourly) ]]/1000</f>
        <v>162.83949192693225</v>
      </c>
    </row>
    <row r="520" spans="1:3" x14ac:dyDescent="0.25">
      <c r="A520" s="9" t="s">
        <v>375</v>
      </c>
      <c r="B520" s="12">
        <v>169109.88462907911</v>
      </c>
      <c r="C520">
        <f>SAFADModel_final_000018[[#This Row],[Whole Building:Facility Total Electric Demand Power '[W'](Hourly) ]]/1000</f>
        <v>169.10988462907912</v>
      </c>
    </row>
    <row r="521" spans="1:3" x14ac:dyDescent="0.25">
      <c r="A521" s="9" t="s">
        <v>376</v>
      </c>
      <c r="B521" s="12">
        <v>159556.78816926957</v>
      </c>
      <c r="C521">
        <f>SAFADModel_final_000018[[#This Row],[Whole Building:Facility Total Electric Demand Power '[W'](Hourly) ]]/1000</f>
        <v>159.55678816926957</v>
      </c>
    </row>
    <row r="522" spans="1:3" x14ac:dyDescent="0.25">
      <c r="A522" s="9" t="s">
        <v>377</v>
      </c>
      <c r="B522" s="12">
        <v>143201.63293041071</v>
      </c>
      <c r="C522">
        <f>SAFADModel_final_000018[[#This Row],[Whole Building:Facility Total Electric Demand Power '[W'](Hourly) ]]/1000</f>
        <v>143.20163293041071</v>
      </c>
    </row>
    <row r="523" spans="1:3" x14ac:dyDescent="0.25">
      <c r="A523" s="9" t="s">
        <v>378</v>
      </c>
      <c r="B523" s="12">
        <v>50525.09251678452</v>
      </c>
      <c r="C523">
        <f>SAFADModel_final_000018[[#This Row],[Whole Building:Facility Total Electric Demand Power '[W'](Hourly) ]]/1000</f>
        <v>50.525092516784518</v>
      </c>
    </row>
    <row r="524" spans="1:3" x14ac:dyDescent="0.25">
      <c r="A524" s="9" t="s">
        <v>379</v>
      </c>
      <c r="B524" s="12">
        <v>24914.321116590902</v>
      </c>
      <c r="C524">
        <f>SAFADModel_final_000018[[#This Row],[Whole Building:Facility Total Electric Demand Power '[W'](Hourly) ]]/1000</f>
        <v>24.914321116590902</v>
      </c>
    </row>
    <row r="525" spans="1:3" x14ac:dyDescent="0.25">
      <c r="A525" s="9" t="s">
        <v>380</v>
      </c>
      <c r="B525" s="12">
        <v>10583.903611390067</v>
      </c>
      <c r="C525">
        <f>SAFADModel_final_000018[[#This Row],[Whole Building:Facility Total Electric Demand Power '[W'](Hourly) ]]/1000</f>
        <v>10.583903611390067</v>
      </c>
    </row>
    <row r="526" spans="1:3" x14ac:dyDescent="0.25">
      <c r="A526" s="9" t="s">
        <v>381</v>
      </c>
      <c r="B526" s="12">
        <v>8184.2942056978791</v>
      </c>
      <c r="C526">
        <f>SAFADModel_final_000018[[#This Row],[Whole Building:Facility Total Electric Demand Power '[W'](Hourly) ]]/1000</f>
        <v>8.1842942056978796</v>
      </c>
    </row>
    <row r="527" spans="1:3" x14ac:dyDescent="0.25">
      <c r="A527" s="9" t="s">
        <v>382</v>
      </c>
      <c r="B527" s="12">
        <v>7742.5070375449914</v>
      </c>
      <c r="C527">
        <f>SAFADModel_final_000018[[#This Row],[Whole Building:Facility Total Electric Demand Power '[W'](Hourly) ]]/1000</f>
        <v>7.7425070375449909</v>
      </c>
    </row>
    <row r="528" spans="1:3" x14ac:dyDescent="0.25">
      <c r="A528" s="9" t="s">
        <v>383</v>
      </c>
      <c r="B528" s="12">
        <v>7721.8859940317379</v>
      </c>
      <c r="C528">
        <f>SAFADModel_final_000018[[#This Row],[Whole Building:Facility Total Electric Demand Power '[W'](Hourly) ]]/1000</f>
        <v>7.7218859940317381</v>
      </c>
    </row>
    <row r="529" spans="1:3" x14ac:dyDescent="0.25">
      <c r="A529" s="9" t="s">
        <v>384</v>
      </c>
      <c r="B529" s="12">
        <v>7710.4715926685358</v>
      </c>
      <c r="C529">
        <f>SAFADModel_final_000018[[#This Row],[Whole Building:Facility Total Electric Demand Power '[W'](Hourly) ]]/1000</f>
        <v>7.7104715926685357</v>
      </c>
    </row>
    <row r="530" spans="1:3" x14ac:dyDescent="0.25">
      <c r="A530" s="9" t="s">
        <v>385</v>
      </c>
      <c r="B530" s="12">
        <v>7707.0770754436089</v>
      </c>
      <c r="C530">
        <f>SAFADModel_final_000018[[#This Row],[Whole Building:Facility Total Electric Demand Power '[W'](Hourly) ]]/1000</f>
        <v>7.7070770754436086</v>
      </c>
    </row>
    <row r="531" spans="1:3" x14ac:dyDescent="0.25">
      <c r="A531" s="9" t="s">
        <v>386</v>
      </c>
      <c r="B531" s="12">
        <v>7704.5722093603481</v>
      </c>
      <c r="C531">
        <f>SAFADModel_final_000018[[#This Row],[Whole Building:Facility Total Electric Demand Power '[W'](Hourly) ]]/1000</f>
        <v>7.7045722093603484</v>
      </c>
    </row>
    <row r="532" spans="1:3" x14ac:dyDescent="0.25">
      <c r="A532" s="9" t="s">
        <v>387</v>
      </c>
      <c r="B532" s="12">
        <v>7668.2966926894396</v>
      </c>
      <c r="C532">
        <f>SAFADModel_final_000018[[#This Row],[Whole Building:Facility Total Electric Demand Power '[W'](Hourly) ]]/1000</f>
        <v>7.6682966926894398</v>
      </c>
    </row>
    <row r="533" spans="1:3" x14ac:dyDescent="0.25">
      <c r="A533" s="9" t="s">
        <v>388</v>
      </c>
      <c r="B533" s="12">
        <v>7586.4330823094861</v>
      </c>
      <c r="C533">
        <f>SAFADModel_final_000018[[#This Row],[Whole Building:Facility Total Electric Demand Power '[W'](Hourly) ]]/1000</f>
        <v>7.5864330823094859</v>
      </c>
    </row>
    <row r="534" spans="1:3" x14ac:dyDescent="0.25">
      <c r="A534" s="9" t="s">
        <v>389</v>
      </c>
      <c r="B534" s="12">
        <v>7501.793597297431</v>
      </c>
      <c r="C534">
        <f>SAFADModel_final_000018[[#This Row],[Whole Building:Facility Total Electric Demand Power '[W'](Hourly) ]]/1000</f>
        <v>7.5017935972974312</v>
      </c>
    </row>
    <row r="535" spans="1:3" x14ac:dyDescent="0.25">
      <c r="A535" s="9" t="s">
        <v>390</v>
      </c>
      <c r="B535" s="12">
        <v>7481.3830927397321</v>
      </c>
      <c r="C535">
        <f>SAFADModel_final_000018[[#This Row],[Whole Building:Facility Total Electric Demand Power '[W'](Hourly) ]]/1000</f>
        <v>7.4813830927397325</v>
      </c>
    </row>
    <row r="536" spans="1:3" x14ac:dyDescent="0.25">
      <c r="A536" s="9" t="s">
        <v>391</v>
      </c>
      <c r="B536" s="12">
        <v>7599.6795384434945</v>
      </c>
      <c r="C536">
        <f>SAFADModel_final_000018[[#This Row],[Whole Building:Facility Total Electric Demand Power '[W'](Hourly) ]]/1000</f>
        <v>7.5996795384434943</v>
      </c>
    </row>
    <row r="537" spans="1:3" x14ac:dyDescent="0.25">
      <c r="A537" s="9" t="s">
        <v>392</v>
      </c>
      <c r="B537" s="12">
        <v>18853.741300078971</v>
      </c>
      <c r="C537">
        <f>SAFADModel_final_000018[[#This Row],[Whole Building:Facility Total Electric Demand Power '[W'](Hourly) ]]/1000</f>
        <v>18.853741300078973</v>
      </c>
    </row>
    <row r="538" spans="1:3" x14ac:dyDescent="0.25">
      <c r="A538" s="9" t="s">
        <v>393</v>
      </c>
      <c r="B538" s="12">
        <v>86343.628294511727</v>
      </c>
      <c r="C538">
        <f>SAFADModel_final_000018[[#This Row],[Whole Building:Facility Total Electric Demand Power '[W'](Hourly) ]]/1000</f>
        <v>86.343628294511731</v>
      </c>
    </row>
    <row r="539" spans="1:3" x14ac:dyDescent="0.25">
      <c r="A539" s="9" t="s">
        <v>394</v>
      </c>
      <c r="B539" s="12">
        <v>120006.40994249727</v>
      </c>
      <c r="C539">
        <f>SAFADModel_final_000018[[#This Row],[Whole Building:Facility Total Electric Demand Power '[W'](Hourly) ]]/1000</f>
        <v>120.00640994249727</v>
      </c>
    </row>
    <row r="540" spans="1:3" x14ac:dyDescent="0.25">
      <c r="A540" s="9" t="s">
        <v>395</v>
      </c>
      <c r="B540" s="12">
        <v>130959.64320263769</v>
      </c>
      <c r="C540">
        <f>SAFADModel_final_000018[[#This Row],[Whole Building:Facility Total Electric Demand Power '[W'](Hourly) ]]/1000</f>
        <v>130.95964320263769</v>
      </c>
    </row>
    <row r="541" spans="1:3" x14ac:dyDescent="0.25">
      <c r="A541" s="9" t="s">
        <v>396</v>
      </c>
      <c r="B541" s="12">
        <v>155338.06008956177</v>
      </c>
      <c r="C541">
        <f>SAFADModel_final_000018[[#This Row],[Whole Building:Facility Total Electric Demand Power '[W'](Hourly) ]]/1000</f>
        <v>155.33806008956176</v>
      </c>
    </row>
    <row r="542" spans="1:3" x14ac:dyDescent="0.25">
      <c r="A542" s="9" t="s">
        <v>397</v>
      </c>
      <c r="B542" s="12">
        <v>150366.44487286889</v>
      </c>
      <c r="C542">
        <f>SAFADModel_final_000018[[#This Row],[Whole Building:Facility Total Electric Demand Power '[W'](Hourly) ]]/1000</f>
        <v>150.3664448728689</v>
      </c>
    </row>
    <row r="543" spans="1:3" x14ac:dyDescent="0.25">
      <c r="A543" s="9" t="s">
        <v>398</v>
      </c>
      <c r="B543" s="12">
        <v>170079.5195704331</v>
      </c>
      <c r="C543">
        <f>SAFADModel_final_000018[[#This Row],[Whole Building:Facility Total Electric Demand Power '[W'](Hourly) ]]/1000</f>
        <v>170.07951957043309</v>
      </c>
    </row>
    <row r="544" spans="1:3" x14ac:dyDescent="0.25">
      <c r="A544" s="9" t="s">
        <v>399</v>
      </c>
      <c r="B544" s="12">
        <v>156970.6467783071</v>
      </c>
      <c r="C544">
        <f>SAFADModel_final_000018[[#This Row],[Whole Building:Facility Total Electric Demand Power '[W'](Hourly) ]]/1000</f>
        <v>156.9706467783071</v>
      </c>
    </row>
    <row r="545" spans="1:3" x14ac:dyDescent="0.25">
      <c r="A545" s="9" t="s">
        <v>400</v>
      </c>
      <c r="B545" s="12">
        <v>156312.81018958834</v>
      </c>
      <c r="C545">
        <f>SAFADModel_final_000018[[#This Row],[Whole Building:Facility Total Electric Demand Power '[W'](Hourly) ]]/1000</f>
        <v>156.31281018958833</v>
      </c>
    </row>
    <row r="546" spans="1:3" x14ac:dyDescent="0.25">
      <c r="A546" s="9" t="s">
        <v>401</v>
      </c>
      <c r="B546" s="12">
        <v>125122.31564682156</v>
      </c>
      <c r="C546">
        <f>SAFADModel_final_000018[[#This Row],[Whole Building:Facility Total Electric Demand Power '[W'](Hourly) ]]/1000</f>
        <v>125.12231564682156</v>
      </c>
    </row>
    <row r="547" spans="1:3" x14ac:dyDescent="0.25">
      <c r="A547" s="9" t="s">
        <v>402</v>
      </c>
      <c r="B547" s="12">
        <v>101483.0911811492</v>
      </c>
      <c r="C547">
        <f>SAFADModel_final_000018[[#This Row],[Whole Building:Facility Total Electric Demand Power '[W'](Hourly) ]]/1000</f>
        <v>101.48309118114919</v>
      </c>
    </row>
    <row r="548" spans="1:3" x14ac:dyDescent="0.25">
      <c r="A548" s="9" t="s">
        <v>403</v>
      </c>
      <c r="B548" s="12">
        <v>66632.363791788332</v>
      </c>
      <c r="C548">
        <f>SAFADModel_final_000018[[#This Row],[Whole Building:Facility Total Electric Demand Power '[W'](Hourly) ]]/1000</f>
        <v>66.632363791788336</v>
      </c>
    </row>
    <row r="549" spans="1:3" x14ac:dyDescent="0.25">
      <c r="A549" s="9" t="s">
        <v>404</v>
      </c>
      <c r="B549" s="12">
        <v>38626.855314775319</v>
      </c>
      <c r="C549">
        <f>SAFADModel_final_000018[[#This Row],[Whole Building:Facility Total Electric Demand Power '[W'](Hourly) ]]/1000</f>
        <v>38.62685531477532</v>
      </c>
    </row>
    <row r="550" spans="1:3" x14ac:dyDescent="0.25">
      <c r="A550" s="9" t="s">
        <v>405</v>
      </c>
      <c r="B550" s="12">
        <v>7910.7757352268154</v>
      </c>
      <c r="C550">
        <f>SAFADModel_final_000018[[#This Row],[Whole Building:Facility Total Electric Demand Power '[W'](Hourly) ]]/1000</f>
        <v>7.9107757352268155</v>
      </c>
    </row>
    <row r="551" spans="1:3" x14ac:dyDescent="0.25">
      <c r="A551" s="9" t="s">
        <v>406</v>
      </c>
      <c r="B551" s="12">
        <v>7859.9972693954287</v>
      </c>
      <c r="C551">
        <f>SAFADModel_final_000018[[#This Row],[Whole Building:Facility Total Electric Demand Power '[W'](Hourly) ]]/1000</f>
        <v>7.8599972693954285</v>
      </c>
    </row>
    <row r="552" spans="1:3" x14ac:dyDescent="0.25">
      <c r="A552" s="9" t="s">
        <v>407</v>
      </c>
      <c r="B552" s="12">
        <v>7844.3161303318402</v>
      </c>
      <c r="C552">
        <f>SAFADModel_final_000018[[#This Row],[Whole Building:Facility Total Electric Demand Power '[W'](Hourly) ]]/1000</f>
        <v>7.8443161303318405</v>
      </c>
    </row>
    <row r="553" spans="1:3" x14ac:dyDescent="0.25">
      <c r="A553" s="9" t="s">
        <v>408</v>
      </c>
      <c r="B553" s="12">
        <v>7832.5040812536681</v>
      </c>
      <c r="C553">
        <f>SAFADModel_final_000018[[#This Row],[Whole Building:Facility Total Electric Demand Power '[W'](Hourly) ]]/1000</f>
        <v>7.8325040812536679</v>
      </c>
    </row>
    <row r="554" spans="1:3" x14ac:dyDescent="0.25">
      <c r="A554" s="9" t="s">
        <v>409</v>
      </c>
      <c r="B554" s="12">
        <v>7820.579682238269</v>
      </c>
      <c r="C554">
        <f>SAFADModel_final_000018[[#This Row],[Whole Building:Facility Total Electric Demand Power '[W'](Hourly) ]]/1000</f>
        <v>7.8205796822382689</v>
      </c>
    </row>
    <row r="555" spans="1:3" x14ac:dyDescent="0.25">
      <c r="A555" s="9" t="s">
        <v>410</v>
      </c>
      <c r="B555" s="12">
        <v>7808.1499811954964</v>
      </c>
      <c r="C555">
        <f>SAFADModel_final_000018[[#This Row],[Whole Building:Facility Total Electric Demand Power '[W'](Hourly) ]]/1000</f>
        <v>7.8081499811954966</v>
      </c>
    </row>
    <row r="556" spans="1:3" x14ac:dyDescent="0.25">
      <c r="A556" s="9" t="s">
        <v>411</v>
      </c>
      <c r="B556" s="12">
        <v>7791.6112497414615</v>
      </c>
      <c r="C556">
        <f>SAFADModel_final_000018[[#This Row],[Whole Building:Facility Total Electric Demand Power '[W'](Hourly) ]]/1000</f>
        <v>7.7916112497414618</v>
      </c>
    </row>
    <row r="557" spans="1:3" x14ac:dyDescent="0.25">
      <c r="A557" s="9" t="s">
        <v>412</v>
      </c>
      <c r="B557" s="12">
        <v>7769.3380858088831</v>
      </c>
      <c r="C557">
        <f>SAFADModel_final_000018[[#This Row],[Whole Building:Facility Total Electric Demand Power '[W'](Hourly) ]]/1000</f>
        <v>7.769338085808883</v>
      </c>
    </row>
    <row r="558" spans="1:3" x14ac:dyDescent="0.25">
      <c r="A558" s="9" t="s">
        <v>413</v>
      </c>
      <c r="B558" s="12">
        <v>7743.4300120220842</v>
      </c>
      <c r="C558">
        <f>SAFADModel_final_000018[[#This Row],[Whole Building:Facility Total Electric Demand Power '[W'](Hourly) ]]/1000</f>
        <v>7.7434300120220838</v>
      </c>
    </row>
    <row r="559" spans="1:3" x14ac:dyDescent="0.25">
      <c r="A559" s="9" t="s">
        <v>414</v>
      </c>
      <c r="B559" s="12">
        <v>7751.6603012095356</v>
      </c>
      <c r="C559">
        <f>SAFADModel_final_000018[[#This Row],[Whole Building:Facility Total Electric Demand Power '[W'](Hourly) ]]/1000</f>
        <v>7.7516603012095358</v>
      </c>
    </row>
    <row r="560" spans="1:3" x14ac:dyDescent="0.25">
      <c r="A560" s="9" t="s">
        <v>415</v>
      </c>
      <c r="B560" s="12">
        <v>7816.2404379996487</v>
      </c>
      <c r="C560">
        <f>SAFADModel_final_000018[[#This Row],[Whole Building:Facility Total Electric Demand Power '[W'](Hourly) ]]/1000</f>
        <v>7.8162404379996486</v>
      </c>
    </row>
    <row r="561" spans="1:3" x14ac:dyDescent="0.25">
      <c r="A561" s="9" t="s">
        <v>416</v>
      </c>
      <c r="B561" s="12">
        <v>23058.535984170263</v>
      </c>
      <c r="C561">
        <f>SAFADModel_final_000018[[#This Row],[Whole Building:Facility Total Electric Demand Power '[W'](Hourly) ]]/1000</f>
        <v>23.058535984170263</v>
      </c>
    </row>
    <row r="562" spans="1:3" x14ac:dyDescent="0.25">
      <c r="A562" s="9" t="s">
        <v>417</v>
      </c>
      <c r="B562" s="12">
        <v>86798.340664732255</v>
      </c>
      <c r="C562">
        <f>SAFADModel_final_000018[[#This Row],[Whole Building:Facility Total Electric Demand Power '[W'](Hourly) ]]/1000</f>
        <v>86.798340664732251</v>
      </c>
    </row>
    <row r="563" spans="1:3" x14ac:dyDescent="0.25">
      <c r="A563" s="9" t="s">
        <v>418</v>
      </c>
      <c r="B563" s="12">
        <v>117644.17145467161</v>
      </c>
      <c r="C563">
        <f>SAFADModel_final_000018[[#This Row],[Whole Building:Facility Total Electric Demand Power '[W'](Hourly) ]]/1000</f>
        <v>117.64417145467161</v>
      </c>
    </row>
    <row r="564" spans="1:3" x14ac:dyDescent="0.25">
      <c r="A564" s="9" t="s">
        <v>419</v>
      </c>
      <c r="B564" s="12">
        <v>140730.66904086198</v>
      </c>
      <c r="C564">
        <f>SAFADModel_final_000018[[#This Row],[Whole Building:Facility Total Electric Demand Power '[W'](Hourly) ]]/1000</f>
        <v>140.73066904086198</v>
      </c>
    </row>
    <row r="565" spans="1:3" x14ac:dyDescent="0.25">
      <c r="A565" s="9" t="s">
        <v>420</v>
      </c>
      <c r="B565" s="12">
        <v>168900.16005931867</v>
      </c>
      <c r="C565">
        <f>SAFADModel_final_000018[[#This Row],[Whole Building:Facility Total Electric Demand Power '[W'](Hourly) ]]/1000</f>
        <v>168.90016005931867</v>
      </c>
    </row>
    <row r="566" spans="1:3" x14ac:dyDescent="0.25">
      <c r="A566" s="9" t="s">
        <v>421</v>
      </c>
      <c r="B566" s="12">
        <v>167508.44426877247</v>
      </c>
      <c r="C566">
        <f>SAFADModel_final_000018[[#This Row],[Whole Building:Facility Total Electric Demand Power '[W'](Hourly) ]]/1000</f>
        <v>167.50844426877248</v>
      </c>
    </row>
    <row r="567" spans="1:3" x14ac:dyDescent="0.25">
      <c r="A567" s="9" t="s">
        <v>422</v>
      </c>
      <c r="B567" s="12">
        <v>162757.21386494327</v>
      </c>
      <c r="C567">
        <f>SAFADModel_final_000018[[#This Row],[Whole Building:Facility Total Electric Demand Power '[W'](Hourly) ]]/1000</f>
        <v>162.75721386494328</v>
      </c>
    </row>
    <row r="568" spans="1:3" x14ac:dyDescent="0.25">
      <c r="A568" s="9" t="s">
        <v>423</v>
      </c>
      <c r="B568" s="12">
        <v>169368.64494374164</v>
      </c>
      <c r="C568">
        <f>SAFADModel_final_000018[[#This Row],[Whole Building:Facility Total Electric Demand Power '[W'](Hourly) ]]/1000</f>
        <v>169.36864494374166</v>
      </c>
    </row>
    <row r="569" spans="1:3" x14ac:dyDescent="0.25">
      <c r="A569" s="9" t="s">
        <v>424</v>
      </c>
      <c r="B569" s="12">
        <v>144475.45875817779</v>
      </c>
      <c r="C569">
        <f>SAFADModel_final_000018[[#This Row],[Whole Building:Facility Total Electric Demand Power '[W'](Hourly) ]]/1000</f>
        <v>144.47545875817778</v>
      </c>
    </row>
    <row r="570" spans="1:3" x14ac:dyDescent="0.25">
      <c r="A570" s="9" t="s">
        <v>425</v>
      </c>
      <c r="B570" s="12">
        <v>79464.772971408776</v>
      </c>
      <c r="C570">
        <f>SAFADModel_final_000018[[#This Row],[Whole Building:Facility Total Electric Demand Power '[W'](Hourly) ]]/1000</f>
        <v>79.464772971408777</v>
      </c>
    </row>
    <row r="571" spans="1:3" x14ac:dyDescent="0.25">
      <c r="A571" s="9" t="s">
        <v>426</v>
      </c>
      <c r="B571" s="12">
        <v>47625.425444067885</v>
      </c>
      <c r="C571">
        <f>SAFADModel_final_000018[[#This Row],[Whole Building:Facility Total Electric Demand Power '[W'](Hourly) ]]/1000</f>
        <v>47.625425444067886</v>
      </c>
    </row>
    <row r="572" spans="1:3" x14ac:dyDescent="0.25">
      <c r="A572" s="9" t="s">
        <v>427</v>
      </c>
      <c r="B572" s="12">
        <v>21214.360236855526</v>
      </c>
      <c r="C572">
        <f>SAFADModel_final_000018[[#This Row],[Whole Building:Facility Total Electric Demand Power '[W'](Hourly) ]]/1000</f>
        <v>21.214360236855526</v>
      </c>
    </row>
    <row r="573" spans="1:3" x14ac:dyDescent="0.25">
      <c r="A573" s="9" t="s">
        <v>428</v>
      </c>
      <c r="B573" s="12">
        <v>8743.9083305000222</v>
      </c>
      <c r="C573">
        <f>SAFADModel_final_000018[[#This Row],[Whole Building:Facility Total Electric Demand Power '[W'](Hourly) ]]/1000</f>
        <v>8.7439083305000214</v>
      </c>
    </row>
    <row r="574" spans="1:3" x14ac:dyDescent="0.25">
      <c r="A574" s="9" t="s">
        <v>429</v>
      </c>
      <c r="B574" s="12">
        <v>8311.0972864738433</v>
      </c>
      <c r="C574">
        <f>SAFADModel_final_000018[[#This Row],[Whole Building:Facility Total Electric Demand Power '[W'](Hourly) ]]/1000</f>
        <v>8.3110972864738439</v>
      </c>
    </row>
    <row r="575" spans="1:3" x14ac:dyDescent="0.25">
      <c r="A575" s="9" t="s">
        <v>430</v>
      </c>
      <c r="B575" s="12">
        <v>7879.7083113650078</v>
      </c>
      <c r="C575">
        <f>SAFADModel_final_000018[[#This Row],[Whole Building:Facility Total Electric Demand Power '[W'](Hourly) ]]/1000</f>
        <v>7.8797083113650075</v>
      </c>
    </row>
    <row r="576" spans="1:3" x14ac:dyDescent="0.25">
      <c r="A576" s="9" t="s">
        <v>431</v>
      </c>
      <c r="B576" s="12">
        <v>7860.8639938457636</v>
      </c>
      <c r="C576">
        <f>SAFADModel_final_000018[[#This Row],[Whole Building:Facility Total Electric Demand Power '[W'](Hourly) ]]/1000</f>
        <v>7.8608639938457632</v>
      </c>
    </row>
    <row r="577" spans="1:3" x14ac:dyDescent="0.25">
      <c r="A577" s="9" t="s">
        <v>432</v>
      </c>
      <c r="B577" s="12">
        <v>7843.2896719030932</v>
      </c>
      <c r="C577">
        <f>SAFADModel_final_000018[[#This Row],[Whole Building:Facility Total Electric Demand Power '[W'](Hourly) ]]/1000</f>
        <v>7.8432896719030936</v>
      </c>
    </row>
    <row r="578" spans="1:3" x14ac:dyDescent="0.25">
      <c r="A578" s="9" t="s">
        <v>433</v>
      </c>
      <c r="B578" s="12">
        <v>7825.8680533197157</v>
      </c>
      <c r="C578">
        <f>SAFADModel_final_000018[[#This Row],[Whole Building:Facility Total Electric Demand Power '[W'](Hourly) ]]/1000</f>
        <v>7.8258680533197156</v>
      </c>
    </row>
    <row r="579" spans="1:3" x14ac:dyDescent="0.25">
      <c r="A579" s="9" t="s">
        <v>434</v>
      </c>
      <c r="B579" s="12">
        <v>7817.4914075776805</v>
      </c>
      <c r="C579">
        <f>SAFADModel_final_000018[[#This Row],[Whole Building:Facility Total Electric Demand Power '[W'](Hourly) ]]/1000</f>
        <v>7.8174914075776805</v>
      </c>
    </row>
    <row r="580" spans="1:3" x14ac:dyDescent="0.25">
      <c r="A580" s="9" t="s">
        <v>435</v>
      </c>
      <c r="B580" s="12">
        <v>7787.4394645617094</v>
      </c>
      <c r="C580">
        <f>SAFADModel_final_000018[[#This Row],[Whole Building:Facility Total Electric Demand Power '[W'](Hourly) ]]/1000</f>
        <v>7.7874394645617091</v>
      </c>
    </row>
    <row r="581" spans="1:3" x14ac:dyDescent="0.25">
      <c r="A581" s="9" t="s">
        <v>436</v>
      </c>
      <c r="B581" s="12">
        <v>7742.814359809995</v>
      </c>
      <c r="C581">
        <f>SAFADModel_final_000018[[#This Row],[Whole Building:Facility Total Electric Demand Power '[W'](Hourly) ]]/1000</f>
        <v>7.7428143598099952</v>
      </c>
    </row>
    <row r="582" spans="1:3" x14ac:dyDescent="0.25">
      <c r="A582" s="9" t="s">
        <v>437</v>
      </c>
      <c r="B582" s="12">
        <v>7696.9014013912338</v>
      </c>
      <c r="C582">
        <f>SAFADModel_final_000018[[#This Row],[Whole Building:Facility Total Electric Demand Power '[W'](Hourly) ]]/1000</f>
        <v>7.6969014013912336</v>
      </c>
    </row>
    <row r="583" spans="1:3" x14ac:dyDescent="0.25">
      <c r="A583" s="9" t="s">
        <v>438</v>
      </c>
      <c r="B583" s="12">
        <v>7701.1012853414313</v>
      </c>
      <c r="C583">
        <f>SAFADModel_final_000018[[#This Row],[Whole Building:Facility Total Electric Demand Power '[W'](Hourly) ]]/1000</f>
        <v>7.7011012853414309</v>
      </c>
    </row>
    <row r="584" spans="1:3" x14ac:dyDescent="0.25">
      <c r="A584" s="9" t="s">
        <v>439</v>
      </c>
      <c r="B584" s="12">
        <v>7798.0179155575761</v>
      </c>
      <c r="C584">
        <f>SAFADModel_final_000018[[#This Row],[Whole Building:Facility Total Electric Demand Power '[W'](Hourly) ]]/1000</f>
        <v>7.7980179155575762</v>
      </c>
    </row>
    <row r="585" spans="1:3" x14ac:dyDescent="0.25">
      <c r="A585" s="9" t="s">
        <v>440</v>
      </c>
      <c r="B585" s="12">
        <v>21440.949048407783</v>
      </c>
      <c r="C585">
        <f>SAFADModel_final_000018[[#This Row],[Whole Building:Facility Total Electric Demand Power '[W'](Hourly) ]]/1000</f>
        <v>21.440949048407784</v>
      </c>
    </row>
    <row r="586" spans="1:3" x14ac:dyDescent="0.25">
      <c r="A586" s="9" t="s">
        <v>441</v>
      </c>
      <c r="B586" s="12">
        <v>110116.49320444131</v>
      </c>
      <c r="C586">
        <f>SAFADModel_final_000018[[#This Row],[Whole Building:Facility Total Electric Demand Power '[W'](Hourly) ]]/1000</f>
        <v>110.11649320444131</v>
      </c>
    </row>
    <row r="587" spans="1:3" x14ac:dyDescent="0.25">
      <c r="A587" s="9" t="s">
        <v>442</v>
      </c>
      <c r="B587" s="12">
        <v>143984.13402566625</v>
      </c>
      <c r="C587">
        <f>SAFADModel_final_000018[[#This Row],[Whole Building:Facility Total Electric Demand Power '[W'](Hourly) ]]/1000</f>
        <v>143.98413402566626</v>
      </c>
    </row>
    <row r="588" spans="1:3" x14ac:dyDescent="0.25">
      <c r="A588" s="9" t="s">
        <v>443</v>
      </c>
      <c r="B588" s="12">
        <v>156248.28615467338</v>
      </c>
      <c r="C588">
        <f>SAFADModel_final_000018[[#This Row],[Whole Building:Facility Total Electric Demand Power '[W'](Hourly) ]]/1000</f>
        <v>156.24828615467337</v>
      </c>
    </row>
    <row r="589" spans="1:3" x14ac:dyDescent="0.25">
      <c r="A589" s="9" t="s">
        <v>444</v>
      </c>
      <c r="B589" s="12">
        <v>155817.61141886262</v>
      </c>
      <c r="C589">
        <f>SAFADModel_final_000018[[#This Row],[Whole Building:Facility Total Electric Demand Power '[W'](Hourly) ]]/1000</f>
        <v>155.81761141886261</v>
      </c>
    </row>
    <row r="590" spans="1:3" x14ac:dyDescent="0.25">
      <c r="A590" s="9" t="s">
        <v>445</v>
      </c>
      <c r="B590" s="12">
        <v>157735.96761428448</v>
      </c>
      <c r="C590">
        <f>SAFADModel_final_000018[[#This Row],[Whole Building:Facility Total Electric Demand Power '[W'](Hourly) ]]/1000</f>
        <v>157.73596761428448</v>
      </c>
    </row>
    <row r="591" spans="1:3" x14ac:dyDescent="0.25">
      <c r="A591" s="9" t="s">
        <v>446</v>
      </c>
      <c r="B591" s="12">
        <v>170389.30911880193</v>
      </c>
      <c r="C591">
        <f>SAFADModel_final_000018[[#This Row],[Whole Building:Facility Total Electric Demand Power '[W'](Hourly) ]]/1000</f>
        <v>170.38930911880192</v>
      </c>
    </row>
    <row r="592" spans="1:3" x14ac:dyDescent="0.25">
      <c r="A592" s="9" t="s">
        <v>447</v>
      </c>
      <c r="B592" s="12">
        <v>175201.52081750383</v>
      </c>
      <c r="C592">
        <f>SAFADModel_final_000018[[#This Row],[Whole Building:Facility Total Electric Demand Power '[W'](Hourly) ]]/1000</f>
        <v>175.20152081750382</v>
      </c>
    </row>
    <row r="593" spans="1:3" x14ac:dyDescent="0.25">
      <c r="A593" s="9" t="s">
        <v>448</v>
      </c>
      <c r="B593" s="12">
        <v>177239.38955025273</v>
      </c>
      <c r="C593">
        <f>SAFADModel_final_000018[[#This Row],[Whole Building:Facility Total Electric Demand Power '[W'](Hourly) ]]/1000</f>
        <v>177.23938955025272</v>
      </c>
    </row>
    <row r="594" spans="1:3" x14ac:dyDescent="0.25">
      <c r="A594" s="9" t="s">
        <v>449</v>
      </c>
      <c r="B594" s="12">
        <v>163641.06013412858</v>
      </c>
      <c r="C594">
        <f>SAFADModel_final_000018[[#This Row],[Whole Building:Facility Total Electric Demand Power '[W'](Hourly) ]]/1000</f>
        <v>163.64106013412859</v>
      </c>
    </row>
    <row r="595" spans="1:3" x14ac:dyDescent="0.25">
      <c r="A595" s="9" t="s">
        <v>450</v>
      </c>
      <c r="B595" s="12">
        <v>81875.614581082089</v>
      </c>
      <c r="C595">
        <f>SAFADModel_final_000018[[#This Row],[Whole Building:Facility Total Electric Demand Power '[W'](Hourly) ]]/1000</f>
        <v>81.87561458108209</v>
      </c>
    </row>
    <row r="596" spans="1:3" x14ac:dyDescent="0.25">
      <c r="A596" s="9" t="s">
        <v>451</v>
      </c>
      <c r="B596" s="12">
        <v>59930.95845574441</v>
      </c>
      <c r="C596">
        <f>SAFADModel_final_000018[[#This Row],[Whole Building:Facility Total Electric Demand Power '[W'](Hourly) ]]/1000</f>
        <v>59.93095845574441</v>
      </c>
    </row>
    <row r="597" spans="1:3" x14ac:dyDescent="0.25">
      <c r="A597" s="9" t="s">
        <v>452</v>
      </c>
      <c r="B597" s="12">
        <v>43837.710317526398</v>
      </c>
      <c r="C597">
        <f>SAFADModel_final_000018[[#This Row],[Whole Building:Facility Total Electric Demand Power '[W'](Hourly) ]]/1000</f>
        <v>43.837710317526401</v>
      </c>
    </row>
    <row r="598" spans="1:3" x14ac:dyDescent="0.25">
      <c r="A598" s="9" t="s">
        <v>453</v>
      </c>
      <c r="B598" s="12">
        <v>7905.3665736984995</v>
      </c>
      <c r="C598">
        <f>SAFADModel_final_000018[[#This Row],[Whole Building:Facility Total Electric Demand Power '[W'](Hourly) ]]/1000</f>
        <v>7.9053665736984993</v>
      </c>
    </row>
    <row r="599" spans="1:3" x14ac:dyDescent="0.25">
      <c r="A599" s="9" t="s">
        <v>454</v>
      </c>
      <c r="B599" s="12">
        <v>7890.8149518989085</v>
      </c>
      <c r="C599">
        <f>SAFADModel_final_000018[[#This Row],[Whole Building:Facility Total Electric Demand Power '[W'](Hourly) ]]/1000</f>
        <v>7.8908149518989088</v>
      </c>
    </row>
    <row r="600" spans="1:3" x14ac:dyDescent="0.25">
      <c r="A600" s="9" t="s">
        <v>455</v>
      </c>
      <c r="B600" s="12">
        <v>7880.0241224938263</v>
      </c>
      <c r="C600">
        <f>SAFADModel_final_000018[[#This Row],[Whole Building:Facility Total Electric Demand Power '[W'](Hourly) ]]/1000</f>
        <v>7.8800241224938263</v>
      </c>
    </row>
    <row r="601" spans="1:3" x14ac:dyDescent="0.25">
      <c r="A601" s="9" t="s">
        <v>456</v>
      </c>
      <c r="B601" s="12">
        <v>7867.1191181749127</v>
      </c>
      <c r="C601">
        <f>SAFADModel_final_000018[[#This Row],[Whole Building:Facility Total Electric Demand Power '[W'](Hourly) ]]/1000</f>
        <v>7.8671191181749132</v>
      </c>
    </row>
    <row r="602" spans="1:3" x14ac:dyDescent="0.25">
      <c r="A602" s="9" t="s">
        <v>457</v>
      </c>
      <c r="B602" s="12">
        <v>7855.861271593727</v>
      </c>
      <c r="C602">
        <f>SAFADModel_final_000018[[#This Row],[Whole Building:Facility Total Electric Demand Power '[W'](Hourly) ]]/1000</f>
        <v>7.855861271593727</v>
      </c>
    </row>
    <row r="603" spans="1:3" x14ac:dyDescent="0.25">
      <c r="A603" s="9" t="s">
        <v>458</v>
      </c>
      <c r="B603" s="12">
        <v>7839.7414506645182</v>
      </c>
      <c r="C603">
        <f>SAFADModel_final_000018[[#This Row],[Whole Building:Facility Total Electric Demand Power '[W'](Hourly) ]]/1000</f>
        <v>7.8397414506645182</v>
      </c>
    </row>
    <row r="604" spans="1:3" x14ac:dyDescent="0.25">
      <c r="A604" s="9" t="s">
        <v>459</v>
      </c>
      <c r="B604" s="12">
        <v>7811.854862233532</v>
      </c>
      <c r="C604">
        <f>SAFADModel_final_000018[[#This Row],[Whole Building:Facility Total Electric Demand Power '[W'](Hourly) ]]/1000</f>
        <v>7.811854862233532</v>
      </c>
    </row>
    <row r="605" spans="1:3" x14ac:dyDescent="0.25">
      <c r="A605" s="9" t="s">
        <v>460</v>
      </c>
      <c r="B605" s="12">
        <v>7779.4697620989582</v>
      </c>
      <c r="C605">
        <f>SAFADModel_final_000018[[#This Row],[Whole Building:Facility Total Electric Demand Power '[W'](Hourly) ]]/1000</f>
        <v>7.7794697620989579</v>
      </c>
    </row>
    <row r="606" spans="1:3" x14ac:dyDescent="0.25">
      <c r="A606" s="9" t="s">
        <v>461</v>
      </c>
      <c r="B606" s="12">
        <v>7754.2025026497677</v>
      </c>
      <c r="C606">
        <f>SAFADModel_final_000018[[#This Row],[Whole Building:Facility Total Electric Demand Power '[W'](Hourly) ]]/1000</f>
        <v>7.7542025026497674</v>
      </c>
    </row>
    <row r="607" spans="1:3" x14ac:dyDescent="0.25">
      <c r="A607" s="9" t="s">
        <v>462</v>
      </c>
      <c r="B607" s="12">
        <v>7752.1651580158687</v>
      </c>
      <c r="C607">
        <f>SAFADModel_final_000018[[#This Row],[Whole Building:Facility Total Electric Demand Power '[W'](Hourly) ]]/1000</f>
        <v>7.7521651580158686</v>
      </c>
    </row>
    <row r="608" spans="1:3" x14ac:dyDescent="0.25">
      <c r="A608" s="9" t="s">
        <v>463</v>
      </c>
      <c r="B608" s="12">
        <v>7797.6025003255972</v>
      </c>
      <c r="C608">
        <f>SAFADModel_final_000018[[#This Row],[Whole Building:Facility Total Electric Demand Power '[W'](Hourly) ]]/1000</f>
        <v>7.7976025003255973</v>
      </c>
    </row>
    <row r="609" spans="1:3" x14ac:dyDescent="0.25">
      <c r="A609" s="9" t="s">
        <v>464</v>
      </c>
      <c r="B609" s="12">
        <v>26491.568384778308</v>
      </c>
      <c r="C609">
        <f>SAFADModel_final_000018[[#This Row],[Whole Building:Facility Total Electric Demand Power '[W'](Hourly) ]]/1000</f>
        <v>26.491568384778308</v>
      </c>
    </row>
    <row r="610" spans="1:3" x14ac:dyDescent="0.25">
      <c r="A610" s="9" t="s">
        <v>465</v>
      </c>
      <c r="B610" s="12">
        <v>87146.810294976836</v>
      </c>
      <c r="C610">
        <f>SAFADModel_final_000018[[#This Row],[Whole Building:Facility Total Electric Demand Power '[W'](Hourly) ]]/1000</f>
        <v>87.146810294976831</v>
      </c>
    </row>
    <row r="611" spans="1:3" x14ac:dyDescent="0.25">
      <c r="A611" s="9" t="s">
        <v>466</v>
      </c>
      <c r="B611" s="12">
        <v>143467.19495934536</v>
      </c>
      <c r="C611">
        <f>SAFADModel_final_000018[[#This Row],[Whole Building:Facility Total Electric Demand Power '[W'](Hourly) ]]/1000</f>
        <v>143.46719495934536</v>
      </c>
    </row>
    <row r="612" spans="1:3" x14ac:dyDescent="0.25">
      <c r="A612" s="9" t="s">
        <v>467</v>
      </c>
      <c r="B612" s="12">
        <v>145785.61187724597</v>
      </c>
      <c r="C612">
        <f>SAFADModel_final_000018[[#This Row],[Whole Building:Facility Total Electric Demand Power '[W'](Hourly) ]]/1000</f>
        <v>145.78561187724597</v>
      </c>
    </row>
    <row r="613" spans="1:3" x14ac:dyDescent="0.25">
      <c r="A613" s="9" t="s">
        <v>468</v>
      </c>
      <c r="B613" s="12">
        <v>149974.2971587239</v>
      </c>
      <c r="C613">
        <f>SAFADModel_final_000018[[#This Row],[Whole Building:Facility Total Electric Demand Power '[W'](Hourly) ]]/1000</f>
        <v>149.97429715872391</v>
      </c>
    </row>
    <row r="614" spans="1:3" x14ac:dyDescent="0.25">
      <c r="A614" s="9" t="s">
        <v>469</v>
      </c>
      <c r="B614" s="12">
        <v>156737.98524294433</v>
      </c>
      <c r="C614">
        <f>SAFADModel_final_000018[[#This Row],[Whole Building:Facility Total Electric Demand Power '[W'](Hourly) ]]/1000</f>
        <v>156.73798524294432</v>
      </c>
    </row>
    <row r="615" spans="1:3" x14ac:dyDescent="0.25">
      <c r="A615" s="9" t="s">
        <v>470</v>
      </c>
      <c r="B615" s="12">
        <v>162847.23717874539</v>
      </c>
      <c r="C615">
        <f>SAFADModel_final_000018[[#This Row],[Whole Building:Facility Total Electric Demand Power '[W'](Hourly) ]]/1000</f>
        <v>162.84723717874539</v>
      </c>
    </row>
    <row r="616" spans="1:3" x14ac:dyDescent="0.25">
      <c r="A616" s="9" t="s">
        <v>471</v>
      </c>
      <c r="B616" s="12">
        <v>152466.0921086045</v>
      </c>
      <c r="C616">
        <f>SAFADModel_final_000018[[#This Row],[Whole Building:Facility Total Electric Demand Power '[W'](Hourly) ]]/1000</f>
        <v>152.4660921086045</v>
      </c>
    </row>
    <row r="617" spans="1:3" x14ac:dyDescent="0.25">
      <c r="A617" s="9" t="s">
        <v>472</v>
      </c>
      <c r="B617" s="12">
        <v>132285.35543346885</v>
      </c>
      <c r="C617">
        <f>SAFADModel_final_000018[[#This Row],[Whole Building:Facility Total Electric Demand Power '[W'](Hourly) ]]/1000</f>
        <v>132.28535543346885</v>
      </c>
    </row>
    <row r="618" spans="1:3" x14ac:dyDescent="0.25">
      <c r="A618" s="9" t="s">
        <v>473</v>
      </c>
      <c r="B618" s="12">
        <v>119678.80062109216</v>
      </c>
      <c r="C618">
        <f>SAFADModel_final_000018[[#This Row],[Whole Building:Facility Total Electric Demand Power '[W'](Hourly) ]]/1000</f>
        <v>119.67880062109217</v>
      </c>
    </row>
    <row r="619" spans="1:3" x14ac:dyDescent="0.25">
      <c r="A619" s="9" t="s">
        <v>474</v>
      </c>
      <c r="B619" s="12">
        <v>51421.923562868695</v>
      </c>
      <c r="C619">
        <f>SAFADModel_final_000018[[#This Row],[Whole Building:Facility Total Electric Demand Power '[W'](Hourly) ]]/1000</f>
        <v>51.421923562868692</v>
      </c>
    </row>
    <row r="620" spans="1:3" x14ac:dyDescent="0.25">
      <c r="A620" s="9" t="s">
        <v>475</v>
      </c>
      <c r="B620" s="12">
        <v>27780.492461321217</v>
      </c>
      <c r="C620">
        <f>SAFADModel_final_000018[[#This Row],[Whole Building:Facility Total Electric Demand Power '[W'](Hourly) ]]/1000</f>
        <v>27.780492461321217</v>
      </c>
    </row>
    <row r="621" spans="1:3" x14ac:dyDescent="0.25">
      <c r="A621" s="9" t="s">
        <v>476</v>
      </c>
      <c r="B621" s="12">
        <v>17806.795759433648</v>
      </c>
      <c r="C621">
        <f>SAFADModel_final_000018[[#This Row],[Whole Building:Facility Total Electric Demand Power '[W'](Hourly) ]]/1000</f>
        <v>17.806795759433648</v>
      </c>
    </row>
    <row r="622" spans="1:3" x14ac:dyDescent="0.25">
      <c r="A622" s="9" t="s">
        <v>477</v>
      </c>
      <c r="B622" s="12">
        <v>12808.034664188941</v>
      </c>
      <c r="C622">
        <f>SAFADModel_final_000018[[#This Row],[Whole Building:Facility Total Electric Demand Power '[W'](Hourly) ]]/1000</f>
        <v>12.808034664188941</v>
      </c>
    </row>
    <row r="623" spans="1:3" x14ac:dyDescent="0.25">
      <c r="A623" s="9" t="s">
        <v>478</v>
      </c>
      <c r="B623" s="12">
        <v>7867.0482719340935</v>
      </c>
      <c r="C623">
        <f>SAFADModel_final_000018[[#This Row],[Whole Building:Facility Total Electric Demand Power '[W'](Hourly) ]]/1000</f>
        <v>7.8670482719340935</v>
      </c>
    </row>
    <row r="624" spans="1:3" x14ac:dyDescent="0.25">
      <c r="A624" s="9" t="s">
        <v>479</v>
      </c>
      <c r="B624" s="12">
        <v>7900.1094684766549</v>
      </c>
      <c r="C624">
        <f>SAFADModel_final_000018[[#This Row],[Whole Building:Facility Total Electric Demand Power '[W'](Hourly) ]]/1000</f>
        <v>7.9001094684766553</v>
      </c>
    </row>
    <row r="625" spans="1:3" x14ac:dyDescent="0.25">
      <c r="A625" s="9" t="s">
        <v>480</v>
      </c>
      <c r="B625" s="12">
        <v>7918.199726905018</v>
      </c>
      <c r="C625">
        <f>SAFADModel_final_000018[[#This Row],[Whole Building:Facility Total Electric Demand Power '[W'](Hourly) ]]/1000</f>
        <v>7.9181997269050184</v>
      </c>
    </row>
    <row r="626" spans="1:3" x14ac:dyDescent="0.25">
      <c r="A626" s="9" t="s">
        <v>677</v>
      </c>
      <c r="B626" s="12">
        <v>7902.2190724354114</v>
      </c>
      <c r="C626">
        <f>SAFADModel_final_000018[[#This Row],[Whole Building:Facility Total Electric Demand Power '[W'](Hourly) ]]/1000</f>
        <v>7.9022190724354111</v>
      </c>
    </row>
    <row r="627" spans="1:3" x14ac:dyDescent="0.25">
      <c r="A627" s="9" t="s">
        <v>678</v>
      </c>
      <c r="B627" s="12">
        <v>7878.9176706568314</v>
      </c>
      <c r="C627">
        <f>SAFADModel_final_000018[[#This Row],[Whole Building:Facility Total Electric Demand Power '[W'](Hourly) ]]/1000</f>
        <v>7.8789176706568318</v>
      </c>
    </row>
    <row r="628" spans="1:3" x14ac:dyDescent="0.25">
      <c r="A628" s="9" t="s">
        <v>679</v>
      </c>
      <c r="B628" s="12">
        <v>7850.2777577522502</v>
      </c>
      <c r="C628">
        <f>SAFADModel_final_000018[[#This Row],[Whole Building:Facility Total Electric Demand Power '[W'](Hourly) ]]/1000</f>
        <v>7.8502777577522505</v>
      </c>
    </row>
    <row r="629" spans="1:3" x14ac:dyDescent="0.25">
      <c r="A629" s="9" t="s">
        <v>680</v>
      </c>
      <c r="B629" s="12">
        <v>7806.2274945929021</v>
      </c>
      <c r="C629">
        <f>SAFADModel_final_000018[[#This Row],[Whole Building:Facility Total Electric Demand Power '[W'](Hourly) ]]/1000</f>
        <v>7.8062274945929024</v>
      </c>
    </row>
    <row r="630" spans="1:3" x14ac:dyDescent="0.25">
      <c r="A630" s="9" t="s">
        <v>681</v>
      </c>
      <c r="B630" s="12">
        <v>7755.6021850707139</v>
      </c>
      <c r="C630">
        <f>SAFADModel_final_000018[[#This Row],[Whole Building:Facility Total Electric Demand Power '[W'](Hourly) ]]/1000</f>
        <v>7.755602185070714</v>
      </c>
    </row>
    <row r="631" spans="1:3" x14ac:dyDescent="0.25">
      <c r="A631" s="9" t="s">
        <v>682</v>
      </c>
      <c r="B631" s="12">
        <v>7726.8172068532704</v>
      </c>
      <c r="C631">
        <f>SAFADModel_final_000018[[#This Row],[Whole Building:Facility Total Electric Demand Power '[W'](Hourly) ]]/1000</f>
        <v>7.7268172068532701</v>
      </c>
    </row>
    <row r="632" spans="1:3" x14ac:dyDescent="0.25">
      <c r="A632" s="9" t="s">
        <v>683</v>
      </c>
      <c r="B632" s="12">
        <v>7759.107627589975</v>
      </c>
      <c r="C632">
        <f>SAFADModel_final_000018[[#This Row],[Whole Building:Facility Total Electric Demand Power '[W'](Hourly) ]]/1000</f>
        <v>7.7591076275899749</v>
      </c>
    </row>
    <row r="633" spans="1:3" x14ac:dyDescent="0.25">
      <c r="A633" s="9" t="s">
        <v>684</v>
      </c>
      <c r="B633" s="12">
        <v>7823.8946262937097</v>
      </c>
      <c r="C633">
        <f>SAFADModel_final_000018[[#This Row],[Whole Building:Facility Total Electric Demand Power '[W'](Hourly) ]]/1000</f>
        <v>7.8238946262937095</v>
      </c>
    </row>
    <row r="634" spans="1:3" x14ac:dyDescent="0.25">
      <c r="A634" s="9" t="s">
        <v>685</v>
      </c>
      <c r="B634" s="12">
        <v>44238.218415348871</v>
      </c>
      <c r="C634">
        <f>SAFADModel_final_000018[[#This Row],[Whole Building:Facility Total Electric Demand Power '[W'](Hourly) ]]/1000</f>
        <v>44.238218415348868</v>
      </c>
    </row>
    <row r="635" spans="1:3" x14ac:dyDescent="0.25">
      <c r="A635" s="9" t="s">
        <v>686</v>
      </c>
      <c r="B635" s="12">
        <v>68644.656268905092</v>
      </c>
      <c r="C635">
        <f>SAFADModel_final_000018[[#This Row],[Whole Building:Facility Total Electric Demand Power '[W'](Hourly) ]]/1000</f>
        <v>68.644656268905095</v>
      </c>
    </row>
    <row r="636" spans="1:3" x14ac:dyDescent="0.25">
      <c r="A636" s="9" t="s">
        <v>687</v>
      </c>
      <c r="B636" s="12">
        <v>84549.779923757247</v>
      </c>
      <c r="C636">
        <f>SAFADModel_final_000018[[#This Row],[Whole Building:Facility Total Electric Demand Power '[W'](Hourly) ]]/1000</f>
        <v>84.549779923757242</v>
      </c>
    </row>
    <row r="637" spans="1:3" x14ac:dyDescent="0.25">
      <c r="A637" s="9" t="s">
        <v>688</v>
      </c>
      <c r="B637" s="12">
        <v>82548.763302903317</v>
      </c>
      <c r="C637">
        <f>SAFADModel_final_000018[[#This Row],[Whole Building:Facility Total Electric Demand Power '[W'](Hourly) ]]/1000</f>
        <v>82.548763302903311</v>
      </c>
    </row>
    <row r="638" spans="1:3" x14ac:dyDescent="0.25">
      <c r="A638" s="9" t="s">
        <v>689</v>
      </c>
      <c r="B638" s="12">
        <v>65852.577744403941</v>
      </c>
      <c r="C638">
        <f>SAFADModel_final_000018[[#This Row],[Whole Building:Facility Total Electric Demand Power '[W'](Hourly) ]]/1000</f>
        <v>65.852577744403945</v>
      </c>
    </row>
    <row r="639" spans="1:3" x14ac:dyDescent="0.25">
      <c r="A639" s="9" t="s">
        <v>690</v>
      </c>
      <c r="B639" s="12">
        <v>58881.518459129329</v>
      </c>
      <c r="C639">
        <f>SAFADModel_final_000018[[#This Row],[Whole Building:Facility Total Electric Demand Power '[W'](Hourly) ]]/1000</f>
        <v>58.881518459129332</v>
      </c>
    </row>
    <row r="640" spans="1:3" x14ac:dyDescent="0.25">
      <c r="A640" s="9" t="s">
        <v>691</v>
      </c>
      <c r="B640" s="12">
        <v>57544.459679428568</v>
      </c>
      <c r="C640">
        <f>SAFADModel_final_000018[[#This Row],[Whole Building:Facility Total Electric Demand Power '[W'](Hourly) ]]/1000</f>
        <v>57.54445967942857</v>
      </c>
    </row>
    <row r="641" spans="1:3" x14ac:dyDescent="0.25">
      <c r="A641" s="9" t="s">
        <v>692</v>
      </c>
      <c r="B641" s="12">
        <v>50658.046129849485</v>
      </c>
      <c r="C641">
        <f>SAFADModel_final_000018[[#This Row],[Whole Building:Facility Total Electric Demand Power '[W'](Hourly) ]]/1000</f>
        <v>50.658046129849488</v>
      </c>
    </row>
    <row r="642" spans="1:3" x14ac:dyDescent="0.25">
      <c r="A642" s="9" t="s">
        <v>693</v>
      </c>
      <c r="B642" s="12">
        <v>41445.789013734895</v>
      </c>
      <c r="C642">
        <f>SAFADModel_final_000018[[#This Row],[Whole Building:Facility Total Electric Demand Power '[W'](Hourly) ]]/1000</f>
        <v>41.445789013734895</v>
      </c>
    </row>
    <row r="643" spans="1:3" x14ac:dyDescent="0.25">
      <c r="A643" s="9" t="s">
        <v>694</v>
      </c>
      <c r="B643" s="12">
        <v>35026.218698957935</v>
      </c>
      <c r="C643">
        <f>SAFADModel_final_000018[[#This Row],[Whole Building:Facility Total Electric Demand Power '[W'](Hourly) ]]/1000</f>
        <v>35.026218698957933</v>
      </c>
    </row>
    <row r="644" spans="1:3" x14ac:dyDescent="0.25">
      <c r="A644" s="9" t="s">
        <v>695</v>
      </c>
      <c r="B644" s="12">
        <v>27879.557366829682</v>
      </c>
      <c r="C644">
        <f>SAFADModel_final_000018[[#This Row],[Whole Building:Facility Total Electric Demand Power '[W'](Hourly) ]]/1000</f>
        <v>27.879557366829683</v>
      </c>
    </row>
    <row r="645" spans="1:3" x14ac:dyDescent="0.25">
      <c r="A645" s="9" t="s">
        <v>696</v>
      </c>
      <c r="B645" s="12">
        <v>14526.622538734809</v>
      </c>
      <c r="C645">
        <f>SAFADModel_final_000018[[#This Row],[Whole Building:Facility Total Electric Demand Power '[W'](Hourly) ]]/1000</f>
        <v>14.526622538734809</v>
      </c>
    </row>
    <row r="646" spans="1:3" x14ac:dyDescent="0.25">
      <c r="A646" s="9" t="s">
        <v>697</v>
      </c>
      <c r="B646" s="12">
        <v>13667.852806649238</v>
      </c>
      <c r="C646">
        <f>SAFADModel_final_000018[[#This Row],[Whole Building:Facility Total Electric Demand Power '[W'](Hourly) ]]/1000</f>
        <v>13.667852806649238</v>
      </c>
    </row>
    <row r="647" spans="1:3" x14ac:dyDescent="0.25">
      <c r="A647" s="9" t="s">
        <v>698</v>
      </c>
      <c r="B647" s="12">
        <v>7988.1041289240575</v>
      </c>
      <c r="C647">
        <f>SAFADModel_final_000018[[#This Row],[Whole Building:Facility Total Electric Demand Power '[W'](Hourly) ]]/1000</f>
        <v>7.9881041289240571</v>
      </c>
    </row>
    <row r="648" spans="1:3" x14ac:dyDescent="0.25">
      <c r="A648" s="9" t="s">
        <v>699</v>
      </c>
      <c r="B648" s="12">
        <v>7964.7897288059321</v>
      </c>
      <c r="C648">
        <f>SAFADModel_final_000018[[#This Row],[Whole Building:Facility Total Electric Demand Power '[W'](Hourly) ]]/1000</f>
        <v>7.9647897288059317</v>
      </c>
    </row>
    <row r="649" spans="1:3" x14ac:dyDescent="0.25">
      <c r="A649" s="9" t="s">
        <v>700</v>
      </c>
      <c r="B649" s="12">
        <v>7951.0410264536304</v>
      </c>
      <c r="C649">
        <f>SAFADModel_final_000018[[#This Row],[Whole Building:Facility Total Electric Demand Power '[W'](Hourly) ]]/1000</f>
        <v>7.9510410264536304</v>
      </c>
    </row>
    <row r="650" spans="1:3" x14ac:dyDescent="0.25">
      <c r="A650" s="9" t="s">
        <v>701</v>
      </c>
      <c r="B650" s="12">
        <v>7928.6888821589991</v>
      </c>
      <c r="C650">
        <f>SAFADModel_final_000018[[#This Row],[Whole Building:Facility Total Electric Demand Power '[W'](Hourly) ]]/1000</f>
        <v>7.9286888821589994</v>
      </c>
    </row>
    <row r="651" spans="1:3" x14ac:dyDescent="0.25">
      <c r="A651" s="9" t="s">
        <v>702</v>
      </c>
      <c r="B651" s="12">
        <v>7907.8827133752202</v>
      </c>
      <c r="C651">
        <f>SAFADModel_final_000018[[#This Row],[Whole Building:Facility Total Electric Demand Power '[W'](Hourly) ]]/1000</f>
        <v>7.9078827133752201</v>
      </c>
    </row>
    <row r="652" spans="1:3" x14ac:dyDescent="0.25">
      <c r="A652" s="9" t="s">
        <v>703</v>
      </c>
      <c r="B652" s="12">
        <v>7896.0723750037405</v>
      </c>
      <c r="C652">
        <f>SAFADModel_final_000018[[#This Row],[Whole Building:Facility Total Electric Demand Power '[W'](Hourly) ]]/1000</f>
        <v>7.8960723750037403</v>
      </c>
    </row>
    <row r="653" spans="1:3" x14ac:dyDescent="0.25">
      <c r="A653" s="9" t="s">
        <v>704</v>
      </c>
      <c r="B653" s="12">
        <v>7880.7084907064045</v>
      </c>
      <c r="C653">
        <f>SAFADModel_final_000018[[#This Row],[Whole Building:Facility Total Electric Demand Power '[W'](Hourly) ]]/1000</f>
        <v>7.8807084907064047</v>
      </c>
    </row>
    <row r="654" spans="1:3" x14ac:dyDescent="0.25">
      <c r="A654" s="9" t="s">
        <v>705</v>
      </c>
      <c r="B654" s="12">
        <v>7859.6476967197095</v>
      </c>
      <c r="C654">
        <f>SAFADModel_final_000018[[#This Row],[Whole Building:Facility Total Electric Demand Power '[W'](Hourly) ]]/1000</f>
        <v>7.8596476967197093</v>
      </c>
    </row>
    <row r="655" spans="1:3" x14ac:dyDescent="0.25">
      <c r="A655" s="9" t="s">
        <v>706</v>
      </c>
      <c r="B655" s="12">
        <v>7868.1387504877594</v>
      </c>
      <c r="C655">
        <f>SAFADModel_final_000018[[#This Row],[Whole Building:Facility Total Electric Demand Power '[W'](Hourly) ]]/1000</f>
        <v>7.8681387504877591</v>
      </c>
    </row>
    <row r="656" spans="1:3" x14ac:dyDescent="0.25">
      <c r="A656" s="9" t="s">
        <v>707</v>
      </c>
      <c r="B656" s="12">
        <v>7922.9667053790881</v>
      </c>
      <c r="C656">
        <f>SAFADModel_final_000018[[#This Row],[Whole Building:Facility Total Electric Demand Power '[W'](Hourly) ]]/1000</f>
        <v>7.9229667053790882</v>
      </c>
    </row>
    <row r="657" spans="1:3" x14ac:dyDescent="0.25">
      <c r="A657" s="9" t="s">
        <v>708</v>
      </c>
      <c r="B657" s="12">
        <v>7981.2579124627446</v>
      </c>
      <c r="C657">
        <f>SAFADModel_final_000018[[#This Row],[Whole Building:Facility Total Electric Demand Power '[W'](Hourly) ]]/1000</f>
        <v>7.9812579124627447</v>
      </c>
    </row>
    <row r="658" spans="1:3" x14ac:dyDescent="0.25">
      <c r="A658" s="9" t="s">
        <v>709</v>
      </c>
      <c r="B658" s="12">
        <v>8025.7466336803518</v>
      </c>
      <c r="C658">
        <f>SAFADModel_final_000018[[#This Row],[Whole Building:Facility Total Electric Demand Power '[W'](Hourly) ]]/1000</f>
        <v>8.0257466336803525</v>
      </c>
    </row>
    <row r="659" spans="1:3" x14ac:dyDescent="0.25">
      <c r="A659" s="9" t="s">
        <v>710</v>
      </c>
      <c r="B659" s="12">
        <v>8054.180984691342</v>
      </c>
      <c r="C659">
        <f>SAFADModel_final_000018[[#This Row],[Whole Building:Facility Total Electric Demand Power '[W'](Hourly) ]]/1000</f>
        <v>8.0541809846913424</v>
      </c>
    </row>
    <row r="660" spans="1:3" x14ac:dyDescent="0.25">
      <c r="A660" s="9" t="s">
        <v>711</v>
      </c>
      <c r="B660" s="12">
        <v>8073.5400120580525</v>
      </c>
      <c r="C660">
        <f>SAFADModel_final_000018[[#This Row],[Whole Building:Facility Total Electric Demand Power '[W'](Hourly) ]]/1000</f>
        <v>8.0735400120580518</v>
      </c>
    </row>
    <row r="661" spans="1:3" x14ac:dyDescent="0.25">
      <c r="A661" s="9" t="s">
        <v>712</v>
      </c>
      <c r="B661" s="12">
        <v>8087.200520244437</v>
      </c>
      <c r="C661">
        <f>SAFADModel_final_000018[[#This Row],[Whole Building:Facility Total Electric Demand Power '[W'](Hourly) ]]/1000</f>
        <v>8.087200520244437</v>
      </c>
    </row>
    <row r="662" spans="1:3" x14ac:dyDescent="0.25">
      <c r="A662" s="9" t="s">
        <v>713</v>
      </c>
      <c r="B662" s="12">
        <v>8091.1662871096414</v>
      </c>
      <c r="C662">
        <f>SAFADModel_final_000018[[#This Row],[Whole Building:Facility Total Electric Demand Power '[W'](Hourly) ]]/1000</f>
        <v>8.0911662871096421</v>
      </c>
    </row>
    <row r="663" spans="1:3" x14ac:dyDescent="0.25">
      <c r="A663" s="9" t="s">
        <v>714</v>
      </c>
      <c r="B663" s="12">
        <v>8087.2128700195099</v>
      </c>
      <c r="C663">
        <f>SAFADModel_final_000018[[#This Row],[Whole Building:Facility Total Electric Demand Power '[W'](Hourly) ]]/1000</f>
        <v>8.0872128700195098</v>
      </c>
    </row>
    <row r="664" spans="1:3" x14ac:dyDescent="0.25">
      <c r="A664" s="9" t="s">
        <v>715</v>
      </c>
      <c r="B664" s="12">
        <v>8063.0236257593615</v>
      </c>
      <c r="C664">
        <f>SAFADModel_final_000018[[#This Row],[Whole Building:Facility Total Electric Demand Power '[W'](Hourly) ]]/1000</f>
        <v>8.0630236257593619</v>
      </c>
    </row>
    <row r="665" spans="1:3" x14ac:dyDescent="0.25">
      <c r="A665" s="9" t="s">
        <v>716</v>
      </c>
      <c r="B665" s="12">
        <v>8036.8032321733945</v>
      </c>
      <c r="C665">
        <f>SAFADModel_final_000018[[#This Row],[Whole Building:Facility Total Electric Demand Power '[W'](Hourly) ]]/1000</f>
        <v>8.0368032321733942</v>
      </c>
    </row>
    <row r="666" spans="1:3" x14ac:dyDescent="0.25">
      <c r="A666" s="9" t="s">
        <v>717</v>
      </c>
      <c r="B666" s="12">
        <v>8011.4943541780085</v>
      </c>
      <c r="C666">
        <f>SAFADModel_final_000018[[#This Row],[Whole Building:Facility Total Electric Demand Power '[W'](Hourly) ]]/1000</f>
        <v>8.0114943541780086</v>
      </c>
    </row>
    <row r="667" spans="1:3" x14ac:dyDescent="0.25">
      <c r="A667" s="9" t="s">
        <v>718</v>
      </c>
      <c r="B667" s="12">
        <v>7987.4886874069844</v>
      </c>
      <c r="C667">
        <f>SAFADModel_final_000018[[#This Row],[Whole Building:Facility Total Electric Demand Power '[W'](Hourly) ]]/1000</f>
        <v>7.9874886874069846</v>
      </c>
    </row>
    <row r="668" spans="1:3" x14ac:dyDescent="0.25">
      <c r="A668" s="9" t="s">
        <v>719</v>
      </c>
      <c r="B668" s="12">
        <v>7960.1199781374389</v>
      </c>
      <c r="C668">
        <f>SAFADModel_final_000018[[#This Row],[Whole Building:Facility Total Electric Demand Power '[W'](Hourly) ]]/1000</f>
        <v>7.9601199781374392</v>
      </c>
    </row>
    <row r="669" spans="1:3" x14ac:dyDescent="0.25">
      <c r="A669" s="9" t="s">
        <v>720</v>
      </c>
      <c r="B669" s="12">
        <v>7920.4086871973777</v>
      </c>
      <c r="C669">
        <f>SAFADModel_final_000018[[#This Row],[Whole Building:Facility Total Electric Demand Power '[W'](Hourly) ]]/1000</f>
        <v>7.9204086871973773</v>
      </c>
    </row>
    <row r="670" spans="1:3" x14ac:dyDescent="0.25">
      <c r="A670" s="9" t="s">
        <v>721</v>
      </c>
      <c r="B670" s="12">
        <v>7893.6555769470833</v>
      </c>
      <c r="C670">
        <f>SAFADModel_final_000018[[#This Row],[Whole Building:Facility Total Electric Demand Power '[W'](Hourly) ]]/1000</f>
        <v>7.8936555769470838</v>
      </c>
    </row>
    <row r="671" spans="1:3" x14ac:dyDescent="0.25">
      <c r="A671" s="9" t="s">
        <v>722</v>
      </c>
      <c r="B671" s="12">
        <v>7870.9314062203912</v>
      </c>
      <c r="C671">
        <f>SAFADModel_final_000018[[#This Row],[Whole Building:Facility Total Electric Demand Power '[W'](Hourly) ]]/1000</f>
        <v>7.8709314062203912</v>
      </c>
    </row>
    <row r="672" spans="1:3" x14ac:dyDescent="0.25">
      <c r="A672" s="9" t="s">
        <v>723</v>
      </c>
      <c r="B672" s="12">
        <v>7847.9046269341125</v>
      </c>
      <c r="C672">
        <f>SAFADModel_final_000018[[#This Row],[Whole Building:Facility Total Electric Demand Power '[W'](Hourly) ]]/1000</f>
        <v>7.8479046269341124</v>
      </c>
    </row>
    <row r="673" spans="1:3" x14ac:dyDescent="0.25">
      <c r="A673" s="9" t="s">
        <v>724</v>
      </c>
      <c r="B673" s="12">
        <v>7820.8953088369281</v>
      </c>
      <c r="C673">
        <f>SAFADModel_final_000018[[#This Row],[Whole Building:Facility Total Electric Demand Power '[W'](Hourly) ]]/1000</f>
        <v>7.8208953088369277</v>
      </c>
    </row>
    <row r="674" spans="1:3" x14ac:dyDescent="0.25">
      <c r="A674" s="9" t="s">
        <v>481</v>
      </c>
      <c r="B674" s="12">
        <v>7786.0170987569536</v>
      </c>
      <c r="C674">
        <f>SAFADModel_final_000018[[#This Row],[Whole Building:Facility Total Electric Demand Power '[W'](Hourly) ]]/1000</f>
        <v>7.7860170987569539</v>
      </c>
    </row>
    <row r="675" spans="1:3" x14ac:dyDescent="0.25">
      <c r="A675" s="9" t="s">
        <v>482</v>
      </c>
      <c r="B675" s="12">
        <v>7754.8794579016094</v>
      </c>
      <c r="C675">
        <f>SAFADModel_final_000018[[#This Row],[Whole Building:Facility Total Electric Demand Power '[W'](Hourly) ]]/1000</f>
        <v>7.7548794579016098</v>
      </c>
    </row>
    <row r="676" spans="1:3" x14ac:dyDescent="0.25">
      <c r="A676" s="9" t="s">
        <v>483</v>
      </c>
      <c r="B676" s="12">
        <v>7728.3713823957032</v>
      </c>
      <c r="C676">
        <f>SAFADModel_final_000018[[#This Row],[Whole Building:Facility Total Electric Demand Power '[W'](Hourly) ]]/1000</f>
        <v>7.7283713823957036</v>
      </c>
    </row>
    <row r="677" spans="1:3" x14ac:dyDescent="0.25">
      <c r="A677" s="9" t="s">
        <v>484</v>
      </c>
      <c r="B677" s="12">
        <v>7691.841989163614</v>
      </c>
      <c r="C677">
        <f>SAFADModel_final_000018[[#This Row],[Whole Building:Facility Total Electric Demand Power '[W'](Hourly) ]]/1000</f>
        <v>7.6918419891636143</v>
      </c>
    </row>
    <row r="678" spans="1:3" x14ac:dyDescent="0.25">
      <c r="A678" s="9" t="s">
        <v>485</v>
      </c>
      <c r="B678" s="12">
        <v>7648.4868333143168</v>
      </c>
      <c r="C678">
        <f>SAFADModel_final_000018[[#This Row],[Whole Building:Facility Total Electric Demand Power '[W'](Hourly) ]]/1000</f>
        <v>7.6484868333143163</v>
      </c>
    </row>
    <row r="679" spans="1:3" x14ac:dyDescent="0.25">
      <c r="A679" s="9" t="s">
        <v>486</v>
      </c>
      <c r="B679" s="12">
        <v>7667.203299145709</v>
      </c>
      <c r="C679">
        <f>SAFADModel_final_000018[[#This Row],[Whole Building:Facility Total Electric Demand Power '[W'](Hourly) ]]/1000</f>
        <v>7.6672032991457089</v>
      </c>
    </row>
    <row r="680" spans="1:3" x14ac:dyDescent="0.25">
      <c r="A680" s="9" t="s">
        <v>487</v>
      </c>
      <c r="B680" s="12">
        <v>7780.7747415974945</v>
      </c>
      <c r="C680">
        <f>SAFADModel_final_000018[[#This Row],[Whole Building:Facility Total Electric Demand Power '[W'](Hourly) ]]/1000</f>
        <v>7.7807747415974946</v>
      </c>
    </row>
    <row r="681" spans="1:3" x14ac:dyDescent="0.25">
      <c r="A681" s="9" t="s">
        <v>488</v>
      </c>
      <c r="B681" s="12">
        <v>28248.979450967872</v>
      </c>
      <c r="C681">
        <f>SAFADModel_final_000018[[#This Row],[Whole Building:Facility Total Electric Demand Power '[W'](Hourly) ]]/1000</f>
        <v>28.248979450967873</v>
      </c>
    </row>
    <row r="682" spans="1:3" x14ac:dyDescent="0.25">
      <c r="A682" s="9" t="s">
        <v>489</v>
      </c>
      <c r="B682" s="12">
        <v>71515.266581430056</v>
      </c>
      <c r="C682">
        <f>SAFADModel_final_000018[[#This Row],[Whole Building:Facility Total Electric Demand Power '[W'](Hourly) ]]/1000</f>
        <v>71.515266581430055</v>
      </c>
    </row>
    <row r="683" spans="1:3" x14ac:dyDescent="0.25">
      <c r="A683" s="9" t="s">
        <v>490</v>
      </c>
      <c r="B683" s="12">
        <v>122589.34087620834</v>
      </c>
      <c r="C683">
        <f>SAFADModel_final_000018[[#This Row],[Whole Building:Facility Total Electric Demand Power '[W'](Hourly) ]]/1000</f>
        <v>122.58934087620834</v>
      </c>
    </row>
    <row r="684" spans="1:3" x14ac:dyDescent="0.25">
      <c r="A684" s="9" t="s">
        <v>491</v>
      </c>
      <c r="B684" s="12">
        <v>118619.99603053421</v>
      </c>
      <c r="C684">
        <f>SAFADModel_final_000018[[#This Row],[Whole Building:Facility Total Electric Demand Power '[W'](Hourly) ]]/1000</f>
        <v>118.61999603053421</v>
      </c>
    </row>
    <row r="685" spans="1:3" x14ac:dyDescent="0.25">
      <c r="A685" s="9" t="s">
        <v>492</v>
      </c>
      <c r="B685" s="12">
        <v>163193.66585520166</v>
      </c>
      <c r="C685">
        <f>SAFADModel_final_000018[[#This Row],[Whole Building:Facility Total Electric Demand Power '[W'](Hourly) ]]/1000</f>
        <v>163.19366585520166</v>
      </c>
    </row>
    <row r="686" spans="1:3" x14ac:dyDescent="0.25">
      <c r="A686" s="9" t="s">
        <v>493</v>
      </c>
      <c r="B686" s="12">
        <v>162267.00789679089</v>
      </c>
      <c r="C686">
        <f>SAFADModel_final_000018[[#This Row],[Whole Building:Facility Total Electric Demand Power '[W'](Hourly) ]]/1000</f>
        <v>162.26700789679089</v>
      </c>
    </row>
    <row r="687" spans="1:3" x14ac:dyDescent="0.25">
      <c r="A687" s="9" t="s">
        <v>494</v>
      </c>
      <c r="B687" s="12">
        <v>166574.50913307801</v>
      </c>
      <c r="C687">
        <f>SAFADModel_final_000018[[#This Row],[Whole Building:Facility Total Electric Demand Power '[W'](Hourly) ]]/1000</f>
        <v>166.57450913307801</v>
      </c>
    </row>
    <row r="688" spans="1:3" x14ac:dyDescent="0.25">
      <c r="A688" s="9" t="s">
        <v>495</v>
      </c>
      <c r="B688" s="12">
        <v>172048.40878076453</v>
      </c>
      <c r="C688">
        <f>SAFADModel_final_000018[[#This Row],[Whole Building:Facility Total Electric Demand Power '[W'](Hourly) ]]/1000</f>
        <v>172.04840878076453</v>
      </c>
    </row>
    <row r="689" spans="1:3" x14ac:dyDescent="0.25">
      <c r="A689" s="9" t="s">
        <v>496</v>
      </c>
      <c r="B689" s="12">
        <v>162218.07274067853</v>
      </c>
      <c r="C689">
        <f>SAFADModel_final_000018[[#This Row],[Whole Building:Facility Total Electric Demand Power '[W'](Hourly) ]]/1000</f>
        <v>162.21807274067854</v>
      </c>
    </row>
    <row r="690" spans="1:3" x14ac:dyDescent="0.25">
      <c r="A690" s="9" t="s">
        <v>497</v>
      </c>
      <c r="B690" s="12">
        <v>145924.73379457137</v>
      </c>
      <c r="C690">
        <f>SAFADModel_final_000018[[#This Row],[Whole Building:Facility Total Electric Demand Power '[W'](Hourly) ]]/1000</f>
        <v>145.92473379457135</v>
      </c>
    </row>
    <row r="691" spans="1:3" x14ac:dyDescent="0.25">
      <c r="A691" s="9" t="s">
        <v>498</v>
      </c>
      <c r="B691" s="12">
        <v>51191.331469680001</v>
      </c>
      <c r="C691">
        <f>SAFADModel_final_000018[[#This Row],[Whole Building:Facility Total Electric Demand Power '[W'](Hourly) ]]/1000</f>
        <v>51.191331469680001</v>
      </c>
    </row>
    <row r="692" spans="1:3" x14ac:dyDescent="0.25">
      <c r="A692" s="9" t="s">
        <v>499</v>
      </c>
      <c r="B692" s="12">
        <v>25340.603764128839</v>
      </c>
      <c r="C692">
        <f>SAFADModel_final_000018[[#This Row],[Whole Building:Facility Total Electric Demand Power '[W'](Hourly) ]]/1000</f>
        <v>25.34060376412884</v>
      </c>
    </row>
    <row r="693" spans="1:3" x14ac:dyDescent="0.25">
      <c r="A693" s="9" t="s">
        <v>500</v>
      </c>
      <c r="B693" s="12">
        <v>10770.470899719536</v>
      </c>
      <c r="C693">
        <f>SAFADModel_final_000018[[#This Row],[Whole Building:Facility Total Electric Demand Power '[W'](Hourly) ]]/1000</f>
        <v>10.770470899719536</v>
      </c>
    </row>
    <row r="694" spans="1:3" x14ac:dyDescent="0.25">
      <c r="A694" s="9" t="s">
        <v>501</v>
      </c>
      <c r="B694" s="12">
        <v>8332.6666093291315</v>
      </c>
      <c r="C694">
        <f>SAFADModel_final_000018[[#This Row],[Whole Building:Facility Total Electric Demand Power '[W'](Hourly) ]]/1000</f>
        <v>8.3326666093291308</v>
      </c>
    </row>
    <row r="695" spans="1:3" x14ac:dyDescent="0.25">
      <c r="A695" s="9" t="s">
        <v>502</v>
      </c>
      <c r="B695" s="12">
        <v>7890.1063952934028</v>
      </c>
      <c r="C695">
        <f>SAFADModel_final_000018[[#This Row],[Whole Building:Facility Total Electric Demand Power '[W'](Hourly) ]]/1000</f>
        <v>7.8901063952934027</v>
      </c>
    </row>
    <row r="696" spans="1:3" x14ac:dyDescent="0.25">
      <c r="A696" s="9" t="s">
        <v>503</v>
      </c>
      <c r="B696" s="12">
        <v>7858.4469395033002</v>
      </c>
      <c r="C696">
        <f>SAFADModel_final_000018[[#This Row],[Whole Building:Facility Total Electric Demand Power '[W'](Hourly) ]]/1000</f>
        <v>7.8584469395032999</v>
      </c>
    </row>
    <row r="697" spans="1:3" x14ac:dyDescent="0.25">
      <c r="A697" s="9" t="s">
        <v>504</v>
      </c>
      <c r="B697" s="12">
        <v>7827.6922048121114</v>
      </c>
      <c r="C697">
        <f>SAFADModel_final_000018[[#This Row],[Whole Building:Facility Total Electric Demand Power '[W'](Hourly) ]]/1000</f>
        <v>7.8276922048121111</v>
      </c>
    </row>
    <row r="698" spans="1:3" x14ac:dyDescent="0.25">
      <c r="A698" s="9" t="s">
        <v>505</v>
      </c>
      <c r="B698" s="12">
        <v>7797.7956542720494</v>
      </c>
      <c r="C698">
        <f>SAFADModel_final_000018[[#This Row],[Whole Building:Facility Total Electric Demand Power '[W'](Hourly) ]]/1000</f>
        <v>7.7977956542720497</v>
      </c>
    </row>
    <row r="699" spans="1:3" x14ac:dyDescent="0.25">
      <c r="A699" s="9" t="s">
        <v>506</v>
      </c>
      <c r="B699" s="12">
        <v>7769.3017768956852</v>
      </c>
      <c r="C699">
        <f>SAFADModel_final_000018[[#This Row],[Whole Building:Facility Total Electric Demand Power '[W'](Hourly) ]]/1000</f>
        <v>7.7693017768956851</v>
      </c>
    </row>
    <row r="700" spans="1:3" x14ac:dyDescent="0.25">
      <c r="A700" s="9" t="s">
        <v>507</v>
      </c>
      <c r="B700" s="12">
        <v>7742.0454653350207</v>
      </c>
      <c r="C700">
        <f>SAFADModel_final_000018[[#This Row],[Whole Building:Facility Total Electric Demand Power '[W'](Hourly) ]]/1000</f>
        <v>7.7420454653350204</v>
      </c>
    </row>
    <row r="701" spans="1:3" x14ac:dyDescent="0.25">
      <c r="A701" s="9" t="s">
        <v>508</v>
      </c>
      <c r="B701" s="12">
        <v>7723.3509967803375</v>
      </c>
      <c r="C701">
        <f>SAFADModel_final_000018[[#This Row],[Whole Building:Facility Total Electric Demand Power '[W'](Hourly) ]]/1000</f>
        <v>7.7233509967803373</v>
      </c>
    </row>
    <row r="702" spans="1:3" x14ac:dyDescent="0.25">
      <c r="A702" s="9" t="s">
        <v>509</v>
      </c>
      <c r="B702" s="12">
        <v>7703.3000392445865</v>
      </c>
      <c r="C702">
        <f>SAFADModel_final_000018[[#This Row],[Whole Building:Facility Total Electric Demand Power '[W'](Hourly) ]]/1000</f>
        <v>7.7033000392445867</v>
      </c>
    </row>
    <row r="703" spans="1:3" x14ac:dyDescent="0.25">
      <c r="A703" s="9" t="s">
        <v>510</v>
      </c>
      <c r="B703" s="12">
        <v>7724.2762605488797</v>
      </c>
      <c r="C703">
        <f>SAFADModel_final_000018[[#This Row],[Whole Building:Facility Total Electric Demand Power '[W'](Hourly) ]]/1000</f>
        <v>7.7242762605488799</v>
      </c>
    </row>
    <row r="704" spans="1:3" x14ac:dyDescent="0.25">
      <c r="A704" s="9" t="s">
        <v>511</v>
      </c>
      <c r="B704" s="12">
        <v>7800.1068788970806</v>
      </c>
      <c r="C704">
        <f>SAFADModel_final_000018[[#This Row],[Whole Building:Facility Total Electric Demand Power '[W'](Hourly) ]]/1000</f>
        <v>7.8001068788970809</v>
      </c>
    </row>
    <row r="705" spans="1:3" x14ac:dyDescent="0.25">
      <c r="A705" s="9" t="s">
        <v>512</v>
      </c>
      <c r="B705" s="12">
        <v>19252.851833383185</v>
      </c>
      <c r="C705">
        <f>SAFADModel_final_000018[[#This Row],[Whole Building:Facility Total Electric Demand Power '[W'](Hourly) ]]/1000</f>
        <v>19.252851833383186</v>
      </c>
    </row>
    <row r="706" spans="1:3" x14ac:dyDescent="0.25">
      <c r="A706" s="9" t="s">
        <v>513</v>
      </c>
      <c r="B706" s="12">
        <v>95640.506357374354</v>
      </c>
      <c r="C706">
        <f>SAFADModel_final_000018[[#This Row],[Whole Building:Facility Total Electric Demand Power '[W'](Hourly) ]]/1000</f>
        <v>95.640506357374349</v>
      </c>
    </row>
    <row r="707" spans="1:3" x14ac:dyDescent="0.25">
      <c r="A707" s="9" t="s">
        <v>514</v>
      </c>
      <c r="B707" s="12">
        <v>127396.82695051299</v>
      </c>
      <c r="C707">
        <f>SAFADModel_final_000018[[#This Row],[Whole Building:Facility Total Electric Demand Power '[W'](Hourly) ]]/1000</f>
        <v>127.39682695051299</v>
      </c>
    </row>
    <row r="708" spans="1:3" x14ac:dyDescent="0.25">
      <c r="A708" s="9" t="s">
        <v>515</v>
      </c>
      <c r="B708" s="12">
        <v>137076.56119453747</v>
      </c>
      <c r="C708">
        <f>SAFADModel_final_000018[[#This Row],[Whole Building:Facility Total Electric Demand Power '[W'](Hourly) ]]/1000</f>
        <v>137.07656119453748</v>
      </c>
    </row>
    <row r="709" spans="1:3" x14ac:dyDescent="0.25">
      <c r="A709" s="9" t="s">
        <v>516</v>
      </c>
      <c r="B709" s="12">
        <v>157693.20829037999</v>
      </c>
      <c r="C709">
        <f>SAFADModel_final_000018[[#This Row],[Whole Building:Facility Total Electric Demand Power '[W'](Hourly) ]]/1000</f>
        <v>157.69320829038</v>
      </c>
    </row>
    <row r="710" spans="1:3" x14ac:dyDescent="0.25">
      <c r="A710" s="9" t="s">
        <v>517</v>
      </c>
      <c r="B710" s="12">
        <v>152433.20038779775</v>
      </c>
      <c r="C710">
        <f>SAFADModel_final_000018[[#This Row],[Whole Building:Facility Total Electric Demand Power '[W'](Hourly) ]]/1000</f>
        <v>152.43320038779777</v>
      </c>
    </row>
    <row r="711" spans="1:3" x14ac:dyDescent="0.25">
      <c r="A711" s="9" t="s">
        <v>518</v>
      </c>
      <c r="B711" s="12">
        <v>172180.92894278088</v>
      </c>
      <c r="C711">
        <f>SAFADModel_final_000018[[#This Row],[Whole Building:Facility Total Electric Demand Power '[W'](Hourly) ]]/1000</f>
        <v>172.18092894278089</v>
      </c>
    </row>
    <row r="712" spans="1:3" x14ac:dyDescent="0.25">
      <c r="A712" s="9" t="s">
        <v>519</v>
      </c>
      <c r="B712" s="12">
        <v>160226.18221494716</v>
      </c>
      <c r="C712">
        <f>SAFADModel_final_000018[[#This Row],[Whole Building:Facility Total Electric Demand Power '[W'](Hourly) ]]/1000</f>
        <v>160.22618221494716</v>
      </c>
    </row>
    <row r="713" spans="1:3" x14ac:dyDescent="0.25">
      <c r="A713" s="9" t="s">
        <v>520</v>
      </c>
      <c r="B713" s="12">
        <v>160052.56674336659</v>
      </c>
      <c r="C713">
        <f>SAFADModel_final_000018[[#This Row],[Whole Building:Facility Total Electric Demand Power '[W'](Hourly) ]]/1000</f>
        <v>160.05256674336658</v>
      </c>
    </row>
    <row r="714" spans="1:3" x14ac:dyDescent="0.25">
      <c r="A714" s="9" t="s">
        <v>521</v>
      </c>
      <c r="B714" s="12">
        <v>130190.59010311968</v>
      </c>
      <c r="C714">
        <f>SAFADModel_final_000018[[#This Row],[Whole Building:Facility Total Electric Demand Power '[W'](Hourly) ]]/1000</f>
        <v>130.19059010311969</v>
      </c>
    </row>
    <row r="715" spans="1:3" x14ac:dyDescent="0.25">
      <c r="A715" s="9" t="s">
        <v>522</v>
      </c>
      <c r="B715" s="12">
        <v>102026.67321226119</v>
      </c>
      <c r="C715">
        <f>SAFADModel_final_000018[[#This Row],[Whole Building:Facility Total Electric Demand Power '[W'](Hourly) ]]/1000</f>
        <v>102.02667321226119</v>
      </c>
    </row>
    <row r="716" spans="1:3" x14ac:dyDescent="0.25">
      <c r="A716" s="9" t="s">
        <v>523</v>
      </c>
      <c r="B716" s="12">
        <v>68300.279883598836</v>
      </c>
      <c r="C716">
        <f>SAFADModel_final_000018[[#This Row],[Whole Building:Facility Total Electric Demand Power '[W'](Hourly) ]]/1000</f>
        <v>68.300279883598833</v>
      </c>
    </row>
    <row r="717" spans="1:3" x14ac:dyDescent="0.25">
      <c r="A717" s="9" t="s">
        <v>524</v>
      </c>
      <c r="B717" s="12">
        <v>40805.556790837414</v>
      </c>
      <c r="C717">
        <f>SAFADModel_final_000018[[#This Row],[Whole Building:Facility Total Electric Demand Power '[W'](Hourly) ]]/1000</f>
        <v>40.805556790837414</v>
      </c>
    </row>
    <row r="718" spans="1:3" x14ac:dyDescent="0.25">
      <c r="A718" s="9" t="s">
        <v>525</v>
      </c>
      <c r="B718" s="12">
        <v>7988.2929555931087</v>
      </c>
      <c r="C718">
        <f>SAFADModel_final_000018[[#This Row],[Whole Building:Facility Total Electric Demand Power '[W'](Hourly) ]]/1000</f>
        <v>7.988292955593109</v>
      </c>
    </row>
    <row r="719" spans="1:3" x14ac:dyDescent="0.25">
      <c r="A719" s="9" t="s">
        <v>526</v>
      </c>
      <c r="B719" s="12">
        <v>7935.2127011586635</v>
      </c>
      <c r="C719">
        <f>SAFADModel_final_000018[[#This Row],[Whole Building:Facility Total Electric Demand Power '[W'](Hourly) ]]/1000</f>
        <v>7.9352127011586635</v>
      </c>
    </row>
    <row r="720" spans="1:3" x14ac:dyDescent="0.25">
      <c r="A720" s="9" t="s">
        <v>527</v>
      </c>
      <c r="B720" s="12">
        <v>7901.7911455353396</v>
      </c>
      <c r="C720">
        <f>SAFADModel_final_000018[[#This Row],[Whole Building:Facility Total Electric Demand Power '[W'](Hourly) ]]/1000</f>
        <v>7.9017911455353396</v>
      </c>
    </row>
    <row r="721" spans="1:3" x14ac:dyDescent="0.25">
      <c r="A721" s="9" t="s">
        <v>528</v>
      </c>
      <c r="B721" s="12">
        <v>7876.009693798841</v>
      </c>
      <c r="C721">
        <f>SAFADModel_final_000018[[#This Row],[Whole Building:Facility Total Electric Demand Power '[W'](Hourly) ]]/1000</f>
        <v>7.8760096937988413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D217-1A4C-4589-8A41-A5A1D5F67B20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9666.1835621973023</v>
      </c>
      <c r="C2">
        <f>SAFADModel_final_000017[[#This Row],[Whole Building:Facility Total Electric Demand Power '[W'](Hourly) ]]/1000</f>
        <v>9.6661835621973022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9406.2847436268348</v>
      </c>
      <c r="C3">
        <f>SAFADModel_final_000017[[#This Row],[Whole Building:Facility Total Electric Demand Power '[W'](Hourly) ]]/1000</f>
        <v>9.4062847436268342</v>
      </c>
      <c r="D3">
        <v>-17.979665843859085</v>
      </c>
      <c r="E3">
        <v>49.053751595084655</v>
      </c>
      <c r="F3">
        <v>23.055771512278149</v>
      </c>
    </row>
    <row r="4" spans="1:6" x14ac:dyDescent="0.25">
      <c r="A4" s="9" t="s">
        <v>3</v>
      </c>
      <c r="B4" s="12">
        <v>9176.5911314287951</v>
      </c>
      <c r="C4">
        <f>SAFADModel_final_000017[[#This Row],[Whole Building:Facility Total Electric Demand Power '[W'](Hourly) ]]/1000</f>
        <v>9.1765911314287951</v>
      </c>
    </row>
    <row r="5" spans="1:6" x14ac:dyDescent="0.25">
      <c r="A5" s="9" t="s">
        <v>4</v>
      </c>
      <c r="B5" s="12">
        <v>8930.4795131657302</v>
      </c>
      <c r="C5">
        <f>SAFADModel_final_000017[[#This Row],[Whole Building:Facility Total Electric Demand Power '[W'](Hourly) ]]/1000</f>
        <v>8.9304795131657304</v>
      </c>
    </row>
    <row r="6" spans="1:6" x14ac:dyDescent="0.25">
      <c r="A6" s="9" t="s">
        <v>5</v>
      </c>
      <c r="B6" s="12">
        <v>8684.0704611682959</v>
      </c>
      <c r="C6">
        <f>SAFADModel_final_000017[[#This Row],[Whole Building:Facility Total Electric Demand Power '[W'](Hourly) ]]/1000</f>
        <v>8.6840704611682966</v>
      </c>
    </row>
    <row r="7" spans="1:6" x14ac:dyDescent="0.25">
      <c r="A7" s="9" t="s">
        <v>6</v>
      </c>
      <c r="B7" s="12">
        <v>8629.5605324770295</v>
      </c>
      <c r="C7">
        <f>SAFADModel_final_000017[[#This Row],[Whole Building:Facility Total Electric Demand Power '[W'](Hourly) ]]/1000</f>
        <v>8.6295605324770293</v>
      </c>
    </row>
    <row r="8" spans="1:6" x14ac:dyDescent="0.25">
      <c r="A8" s="9" t="s">
        <v>7</v>
      </c>
      <c r="B8" s="12">
        <v>8838.0827659701772</v>
      </c>
      <c r="C8">
        <f>SAFADModel_final_000017[[#This Row],[Whole Building:Facility Total Electric Demand Power '[W'](Hourly) ]]/1000</f>
        <v>8.8380827659701779</v>
      </c>
    </row>
    <row r="9" spans="1:6" x14ac:dyDescent="0.25">
      <c r="A9" s="9" t="s">
        <v>8</v>
      </c>
      <c r="B9" s="12">
        <v>38919.606051471499</v>
      </c>
      <c r="C9">
        <f>SAFADModel_final_000017[[#This Row],[Whole Building:Facility Total Electric Demand Power '[W'](Hourly) ]]/1000</f>
        <v>38.919606051471497</v>
      </c>
    </row>
    <row r="10" spans="1:6" x14ac:dyDescent="0.25">
      <c r="A10" s="9" t="s">
        <v>9</v>
      </c>
      <c r="B10" s="12">
        <v>74582.06510435899</v>
      </c>
      <c r="C10">
        <f>SAFADModel_final_000017[[#This Row],[Whole Building:Facility Total Electric Demand Power '[W'](Hourly) ]]/1000</f>
        <v>74.582065104358989</v>
      </c>
    </row>
    <row r="11" spans="1:6" x14ac:dyDescent="0.25">
      <c r="A11" s="9" t="s">
        <v>10</v>
      </c>
      <c r="B11" s="12">
        <v>128233.95798384513</v>
      </c>
      <c r="C11">
        <f>SAFADModel_final_000017[[#This Row],[Whole Building:Facility Total Electric Demand Power '[W'](Hourly) ]]/1000</f>
        <v>128.23395798384513</v>
      </c>
    </row>
    <row r="12" spans="1:6" x14ac:dyDescent="0.25">
      <c r="A12" s="9" t="s">
        <v>11</v>
      </c>
      <c r="B12" s="12">
        <v>123283.34156907273</v>
      </c>
      <c r="C12">
        <f>SAFADModel_final_000017[[#This Row],[Whole Building:Facility Total Electric Demand Power '[W'](Hourly) ]]/1000</f>
        <v>123.28334156907273</v>
      </c>
    </row>
    <row r="13" spans="1:6" x14ac:dyDescent="0.25">
      <c r="A13" s="9" t="s">
        <v>12</v>
      </c>
      <c r="B13" s="12">
        <v>173959.59226073729</v>
      </c>
      <c r="C13">
        <f>SAFADModel_final_000017[[#This Row],[Whole Building:Facility Total Electric Demand Power '[W'](Hourly) ]]/1000</f>
        <v>173.95959226073728</v>
      </c>
    </row>
    <row r="14" spans="1:6" x14ac:dyDescent="0.25">
      <c r="A14" s="9" t="s">
        <v>13</v>
      </c>
      <c r="B14" s="12">
        <v>177399.40155044987</v>
      </c>
      <c r="C14">
        <f>SAFADModel_final_000017[[#This Row],[Whole Building:Facility Total Electric Demand Power '[W'](Hourly) ]]/1000</f>
        <v>177.39940155044988</v>
      </c>
    </row>
    <row r="15" spans="1:6" x14ac:dyDescent="0.25">
      <c r="A15" s="9" t="s">
        <v>14</v>
      </c>
      <c r="B15" s="12">
        <v>221241.89233494041</v>
      </c>
      <c r="C15">
        <f>SAFADModel_final_000017[[#This Row],[Whole Building:Facility Total Electric Demand Power '[W'](Hourly) ]]/1000</f>
        <v>221.24189233494042</v>
      </c>
    </row>
    <row r="16" spans="1:6" x14ac:dyDescent="0.25">
      <c r="A16" s="9" t="s">
        <v>15</v>
      </c>
      <c r="B16" s="12">
        <v>233568.39079882088</v>
      </c>
      <c r="C16">
        <f>SAFADModel_final_000017[[#This Row],[Whole Building:Facility Total Electric Demand Power '[W'](Hourly) ]]/1000</f>
        <v>233.56839079882087</v>
      </c>
    </row>
    <row r="17" spans="1:3" x14ac:dyDescent="0.25">
      <c r="A17" s="9" t="s">
        <v>16</v>
      </c>
      <c r="B17" s="12">
        <v>209388.09328720972</v>
      </c>
      <c r="C17">
        <f>SAFADModel_final_000017[[#This Row],[Whole Building:Facility Total Electric Demand Power '[W'](Hourly) ]]/1000</f>
        <v>209.38809328720973</v>
      </c>
    </row>
    <row r="18" spans="1:3" x14ac:dyDescent="0.25">
      <c r="A18" s="9" t="s">
        <v>17</v>
      </c>
      <c r="B18" s="12">
        <v>184554.82566106683</v>
      </c>
      <c r="C18">
        <f>SAFADModel_final_000017[[#This Row],[Whole Building:Facility Total Electric Demand Power '[W'](Hourly) ]]/1000</f>
        <v>184.55482566106684</v>
      </c>
    </row>
    <row r="19" spans="1:3" x14ac:dyDescent="0.25">
      <c r="A19" s="9" t="s">
        <v>18</v>
      </c>
      <c r="B19" s="12">
        <v>71911.123698257943</v>
      </c>
      <c r="C19">
        <f>SAFADModel_final_000017[[#This Row],[Whole Building:Facility Total Electric Demand Power '[W'](Hourly) ]]/1000</f>
        <v>71.911123698257938</v>
      </c>
    </row>
    <row r="20" spans="1:3" x14ac:dyDescent="0.25">
      <c r="A20" s="9" t="s">
        <v>19</v>
      </c>
      <c r="B20" s="12">
        <v>35531.166621013195</v>
      </c>
      <c r="C20">
        <f>SAFADModel_final_000017[[#This Row],[Whole Building:Facility Total Electric Demand Power '[W'](Hourly) ]]/1000</f>
        <v>35.531166621013192</v>
      </c>
    </row>
    <row r="21" spans="1:3" x14ac:dyDescent="0.25">
      <c r="A21" s="9" t="s">
        <v>20</v>
      </c>
      <c r="B21" s="12">
        <v>14249.358951604945</v>
      </c>
      <c r="C21">
        <f>SAFADModel_final_000017[[#This Row],[Whole Building:Facility Total Electric Demand Power '[W'](Hourly) ]]/1000</f>
        <v>14.249358951604945</v>
      </c>
    </row>
    <row r="22" spans="1:3" x14ac:dyDescent="0.25">
      <c r="A22" s="9" t="s">
        <v>21</v>
      </c>
      <c r="B22" s="12">
        <v>10990.208228227813</v>
      </c>
      <c r="C22">
        <f>SAFADModel_final_000017[[#This Row],[Whole Building:Facility Total Electric Demand Power '[W'](Hourly) ]]/1000</f>
        <v>10.990208228227813</v>
      </c>
    </row>
    <row r="23" spans="1:3" x14ac:dyDescent="0.25">
      <c r="A23" s="9" t="s">
        <v>22</v>
      </c>
      <c r="B23" s="12">
        <v>10539.158492097538</v>
      </c>
      <c r="C23">
        <f>SAFADModel_final_000017[[#This Row],[Whole Building:Facility Total Electric Demand Power '[W'](Hourly) ]]/1000</f>
        <v>10.539158492097538</v>
      </c>
    </row>
    <row r="24" spans="1:3" x14ac:dyDescent="0.25">
      <c r="A24" s="9" t="s">
        <v>23</v>
      </c>
      <c r="B24" s="12">
        <v>10522.512426103591</v>
      </c>
      <c r="C24">
        <f>SAFADModel_final_000017[[#This Row],[Whole Building:Facility Total Electric Demand Power '[W'](Hourly) ]]/1000</f>
        <v>10.52251242610359</v>
      </c>
    </row>
    <row r="25" spans="1:3" x14ac:dyDescent="0.25">
      <c r="A25" s="9" t="s">
        <v>24</v>
      </c>
      <c r="B25" s="12">
        <v>10498.630388446227</v>
      </c>
      <c r="C25">
        <f>SAFADModel_final_000017[[#This Row],[Whole Building:Facility Total Electric Demand Power '[W'](Hourly) ]]/1000</f>
        <v>10.498630388446227</v>
      </c>
    </row>
    <row r="26" spans="1:3" x14ac:dyDescent="0.25">
      <c r="A26" s="9" t="s">
        <v>25</v>
      </c>
      <c r="B26" s="12">
        <v>9834.7600456033251</v>
      </c>
      <c r="C26">
        <f>SAFADModel_final_000017[[#This Row],[Whole Building:Facility Total Electric Demand Power '[W'](Hourly) ]]/1000</f>
        <v>9.8347600456033248</v>
      </c>
    </row>
    <row r="27" spans="1:3" x14ac:dyDescent="0.25">
      <c r="A27" s="9" t="s">
        <v>26</v>
      </c>
      <c r="B27" s="12">
        <v>9875.0679005545444</v>
      </c>
      <c r="C27">
        <f>SAFADModel_final_000017[[#This Row],[Whole Building:Facility Total Electric Demand Power '[W'](Hourly) ]]/1000</f>
        <v>9.8750679005545443</v>
      </c>
    </row>
    <row r="28" spans="1:3" x14ac:dyDescent="0.25">
      <c r="A28" s="9" t="s">
        <v>27</v>
      </c>
      <c r="B28" s="12">
        <v>9788.5723039970671</v>
      </c>
      <c r="C28">
        <f>SAFADModel_final_000017[[#This Row],[Whole Building:Facility Total Electric Demand Power '[W'](Hourly) ]]/1000</f>
        <v>9.7885723039970678</v>
      </c>
    </row>
    <row r="29" spans="1:3" x14ac:dyDescent="0.25">
      <c r="A29" s="9" t="s">
        <v>28</v>
      </c>
      <c r="B29" s="12">
        <v>9739.7140412593089</v>
      </c>
      <c r="C29">
        <f>SAFADModel_final_000017[[#This Row],[Whole Building:Facility Total Electric Demand Power '[W'](Hourly) ]]/1000</f>
        <v>9.7397140412593082</v>
      </c>
    </row>
    <row r="30" spans="1:3" x14ac:dyDescent="0.25">
      <c r="A30" s="9" t="s">
        <v>29</v>
      </c>
      <c r="B30" s="12">
        <v>9686.661098400813</v>
      </c>
      <c r="C30">
        <f>SAFADModel_final_000017[[#This Row],[Whole Building:Facility Total Electric Demand Power '[W'](Hourly) ]]/1000</f>
        <v>9.6866610984008137</v>
      </c>
    </row>
    <row r="31" spans="1:3" x14ac:dyDescent="0.25">
      <c r="A31" s="9" t="s">
        <v>30</v>
      </c>
      <c r="B31" s="12">
        <v>9649.8813209798791</v>
      </c>
      <c r="C31">
        <f>SAFADModel_final_000017[[#This Row],[Whole Building:Facility Total Electric Demand Power '[W'](Hourly) ]]/1000</f>
        <v>9.6498813209798797</v>
      </c>
    </row>
    <row r="32" spans="1:3" x14ac:dyDescent="0.25">
      <c r="A32" s="9" t="s">
        <v>31</v>
      </c>
      <c r="B32" s="12">
        <v>9662.1019699788321</v>
      </c>
      <c r="C32">
        <f>SAFADModel_final_000017[[#This Row],[Whole Building:Facility Total Electric Demand Power '[W'](Hourly) ]]/1000</f>
        <v>9.6621019699788313</v>
      </c>
    </row>
    <row r="33" spans="1:3" x14ac:dyDescent="0.25">
      <c r="A33" s="9" t="s">
        <v>32</v>
      </c>
      <c r="B33" s="12">
        <v>28062.636710888193</v>
      </c>
      <c r="C33">
        <f>SAFADModel_final_000017[[#This Row],[Whole Building:Facility Total Electric Demand Power '[W'](Hourly) ]]/1000</f>
        <v>28.062636710888192</v>
      </c>
    </row>
    <row r="34" spans="1:3" x14ac:dyDescent="0.25">
      <c r="A34" s="9" t="s">
        <v>33</v>
      </c>
      <c r="B34" s="12">
        <v>111946.02402939733</v>
      </c>
      <c r="C34">
        <f>SAFADModel_final_000017[[#This Row],[Whole Building:Facility Total Electric Demand Power '[W'](Hourly) ]]/1000</f>
        <v>111.94602402939734</v>
      </c>
    </row>
    <row r="35" spans="1:3" x14ac:dyDescent="0.25">
      <c r="A35" s="9" t="s">
        <v>34</v>
      </c>
      <c r="B35" s="12">
        <v>147122.38479665501</v>
      </c>
      <c r="C35">
        <f>SAFADModel_final_000017[[#This Row],[Whole Building:Facility Total Electric Demand Power '[W'](Hourly) ]]/1000</f>
        <v>147.12238479665501</v>
      </c>
    </row>
    <row r="36" spans="1:3" x14ac:dyDescent="0.25">
      <c r="A36" s="9" t="s">
        <v>35</v>
      </c>
      <c r="B36" s="12">
        <v>154547.73435260195</v>
      </c>
      <c r="C36">
        <f>SAFADModel_final_000017[[#This Row],[Whole Building:Facility Total Electric Demand Power '[W'](Hourly) ]]/1000</f>
        <v>154.54773435260196</v>
      </c>
    </row>
    <row r="37" spans="1:3" x14ac:dyDescent="0.25">
      <c r="A37" s="9" t="s">
        <v>36</v>
      </c>
      <c r="B37" s="12">
        <v>193340.45809488869</v>
      </c>
      <c r="C37">
        <f>SAFADModel_final_000017[[#This Row],[Whole Building:Facility Total Electric Demand Power '[W'](Hourly) ]]/1000</f>
        <v>193.34045809488867</v>
      </c>
    </row>
    <row r="38" spans="1:3" x14ac:dyDescent="0.25">
      <c r="A38" s="9" t="s">
        <v>37</v>
      </c>
      <c r="B38" s="12">
        <v>178843.28802710099</v>
      </c>
      <c r="C38">
        <f>SAFADModel_final_000017[[#This Row],[Whole Building:Facility Total Electric Demand Power '[W'](Hourly) ]]/1000</f>
        <v>178.84328802710098</v>
      </c>
    </row>
    <row r="39" spans="1:3" x14ac:dyDescent="0.25">
      <c r="A39" s="9" t="s">
        <v>38</v>
      </c>
      <c r="B39" s="12">
        <v>205279.3670375559</v>
      </c>
      <c r="C39">
        <f>SAFADModel_final_000017[[#This Row],[Whole Building:Facility Total Electric Demand Power '[W'](Hourly) ]]/1000</f>
        <v>205.27936703755591</v>
      </c>
    </row>
    <row r="40" spans="1:3" x14ac:dyDescent="0.25">
      <c r="A40" s="9" t="s">
        <v>39</v>
      </c>
      <c r="B40" s="12">
        <v>179426.20146863899</v>
      </c>
      <c r="C40">
        <f>SAFADModel_final_000017[[#This Row],[Whole Building:Facility Total Electric Demand Power '[W'](Hourly) ]]/1000</f>
        <v>179.42620146863899</v>
      </c>
    </row>
    <row r="41" spans="1:3" x14ac:dyDescent="0.25">
      <c r="A41" s="9" t="s">
        <v>40</v>
      </c>
      <c r="B41" s="12">
        <v>181581.49796037367</v>
      </c>
      <c r="C41">
        <f>SAFADModel_final_000017[[#This Row],[Whole Building:Facility Total Electric Demand Power '[W'](Hourly) ]]/1000</f>
        <v>181.58149796037367</v>
      </c>
    </row>
    <row r="42" spans="1:3" x14ac:dyDescent="0.25">
      <c r="A42" s="9" t="s">
        <v>41</v>
      </c>
      <c r="B42" s="12">
        <v>153221.82531684029</v>
      </c>
      <c r="C42">
        <f>SAFADModel_final_000017[[#This Row],[Whole Building:Facility Total Electric Demand Power '[W'](Hourly) ]]/1000</f>
        <v>153.2218253168403</v>
      </c>
    </row>
    <row r="43" spans="1:3" x14ac:dyDescent="0.25">
      <c r="A43" s="9" t="s">
        <v>42</v>
      </c>
      <c r="B43" s="12">
        <v>143933.84142518975</v>
      </c>
      <c r="C43">
        <f>SAFADModel_final_000017[[#This Row],[Whole Building:Facility Total Electric Demand Power '[W'](Hourly) ]]/1000</f>
        <v>143.93384142518974</v>
      </c>
    </row>
    <row r="44" spans="1:3" x14ac:dyDescent="0.25">
      <c r="A44" s="9" t="s">
        <v>43</v>
      </c>
      <c r="B44" s="12">
        <v>80365.063634744365</v>
      </c>
      <c r="C44">
        <f>SAFADModel_final_000017[[#This Row],[Whole Building:Facility Total Electric Demand Power '[W'](Hourly) ]]/1000</f>
        <v>80.365063634744359</v>
      </c>
    </row>
    <row r="45" spans="1:3" x14ac:dyDescent="0.25">
      <c r="A45" s="9" t="s">
        <v>44</v>
      </c>
      <c r="B45" s="12">
        <v>38667.172342959573</v>
      </c>
      <c r="C45">
        <f>SAFADModel_final_000017[[#This Row],[Whole Building:Facility Total Electric Demand Power '[W'](Hourly) ]]/1000</f>
        <v>38.667172342959574</v>
      </c>
    </row>
    <row r="46" spans="1:3" x14ac:dyDescent="0.25">
      <c r="A46" s="9" t="s">
        <v>45</v>
      </c>
      <c r="B46" s="12">
        <v>11289.844187189165</v>
      </c>
      <c r="C46">
        <f>SAFADModel_final_000017[[#This Row],[Whole Building:Facility Total Electric Demand Power '[W'](Hourly) ]]/1000</f>
        <v>11.289844187189164</v>
      </c>
    </row>
    <row r="47" spans="1:3" x14ac:dyDescent="0.25">
      <c r="A47" s="9" t="s">
        <v>46</v>
      </c>
      <c r="B47" s="12">
        <v>10816.907060570507</v>
      </c>
      <c r="C47">
        <f>SAFADModel_final_000017[[#This Row],[Whole Building:Facility Total Electric Demand Power '[W'](Hourly) ]]/1000</f>
        <v>10.816907060570507</v>
      </c>
    </row>
    <row r="48" spans="1:3" x14ac:dyDescent="0.25">
      <c r="A48" s="9" t="s">
        <v>47</v>
      </c>
      <c r="B48" s="12">
        <v>10495.859536399132</v>
      </c>
      <c r="C48">
        <f>SAFADModel_final_000017[[#This Row],[Whole Building:Facility Total Electric Demand Power '[W'](Hourly) ]]/1000</f>
        <v>10.495859536399132</v>
      </c>
    </row>
    <row r="49" spans="1:3" x14ac:dyDescent="0.25">
      <c r="A49" s="9" t="s">
        <v>48</v>
      </c>
      <c r="B49" s="12">
        <v>10288.403925300672</v>
      </c>
      <c r="C49">
        <f>SAFADModel_final_000017[[#This Row],[Whole Building:Facility Total Electric Demand Power '[W'](Hourly) ]]/1000</f>
        <v>10.288403925300672</v>
      </c>
    </row>
    <row r="50" spans="1:3" x14ac:dyDescent="0.25">
      <c r="A50" s="9" t="s">
        <v>49</v>
      </c>
      <c r="B50" s="12">
        <v>10067.320559263124</v>
      </c>
      <c r="C50">
        <f>SAFADModel_final_000017[[#This Row],[Whole Building:Facility Total Electric Demand Power '[W'](Hourly) ]]/1000</f>
        <v>10.067320559263123</v>
      </c>
    </row>
    <row r="51" spans="1:3" x14ac:dyDescent="0.25">
      <c r="A51" s="9" t="s">
        <v>50</v>
      </c>
      <c r="B51" s="12">
        <v>9890.8559608851756</v>
      </c>
      <c r="C51">
        <f>SAFADModel_final_000017[[#This Row],[Whole Building:Facility Total Electric Demand Power '[W'](Hourly) ]]/1000</f>
        <v>9.890855960885176</v>
      </c>
    </row>
    <row r="52" spans="1:3" x14ac:dyDescent="0.25">
      <c r="A52" s="9" t="s">
        <v>51</v>
      </c>
      <c r="B52" s="12">
        <v>9702.2885869363799</v>
      </c>
      <c r="C52">
        <f>SAFADModel_final_000017[[#This Row],[Whole Building:Facility Total Electric Demand Power '[W'](Hourly) ]]/1000</f>
        <v>9.7022885869363797</v>
      </c>
    </row>
    <row r="53" spans="1:3" x14ac:dyDescent="0.25">
      <c r="A53" s="9" t="s">
        <v>52</v>
      </c>
      <c r="B53" s="12">
        <v>9508.3759055530372</v>
      </c>
      <c r="C53">
        <f>SAFADModel_final_000017[[#This Row],[Whole Building:Facility Total Electric Demand Power '[W'](Hourly) ]]/1000</f>
        <v>9.5083759055530379</v>
      </c>
    </row>
    <row r="54" spans="1:3" x14ac:dyDescent="0.25">
      <c r="A54" s="9" t="s">
        <v>53</v>
      </c>
      <c r="B54" s="12">
        <v>9296.7418624608963</v>
      </c>
      <c r="C54">
        <f>SAFADModel_final_000017[[#This Row],[Whole Building:Facility Total Electric Demand Power '[W'](Hourly) ]]/1000</f>
        <v>9.2967418624608964</v>
      </c>
    </row>
    <row r="55" spans="1:3" x14ac:dyDescent="0.25">
      <c r="A55" s="9" t="s">
        <v>54</v>
      </c>
      <c r="B55" s="12">
        <v>9217.5067798785185</v>
      </c>
      <c r="C55">
        <f>SAFADModel_final_000017[[#This Row],[Whole Building:Facility Total Electric Demand Power '[W'](Hourly) ]]/1000</f>
        <v>9.2175067798785193</v>
      </c>
    </row>
    <row r="56" spans="1:3" x14ac:dyDescent="0.25">
      <c r="A56" s="9" t="s">
        <v>55</v>
      </c>
      <c r="B56" s="12">
        <v>9382.7562103706714</v>
      </c>
      <c r="C56">
        <f>SAFADModel_final_000017[[#This Row],[Whole Building:Facility Total Electric Demand Power '[W'](Hourly) ]]/1000</f>
        <v>9.3827562103706708</v>
      </c>
    </row>
    <row r="57" spans="1:3" x14ac:dyDescent="0.25">
      <c r="A57" s="9" t="s">
        <v>56</v>
      </c>
      <c r="B57" s="12">
        <v>33283.748172349406</v>
      </c>
      <c r="C57">
        <f>SAFADModel_final_000017[[#This Row],[Whole Building:Facility Total Electric Demand Power '[W'](Hourly) ]]/1000</f>
        <v>33.283748172349405</v>
      </c>
    </row>
    <row r="58" spans="1:3" x14ac:dyDescent="0.25">
      <c r="A58" s="9" t="s">
        <v>57</v>
      </c>
      <c r="B58" s="12">
        <v>98966.866754398434</v>
      </c>
      <c r="C58">
        <f>SAFADModel_final_000017[[#This Row],[Whole Building:Facility Total Electric Demand Power '[W'](Hourly) ]]/1000</f>
        <v>98.966866754398438</v>
      </c>
    </row>
    <row r="59" spans="1:3" x14ac:dyDescent="0.25">
      <c r="A59" s="9" t="s">
        <v>58</v>
      </c>
      <c r="B59" s="12">
        <v>135013.94229628876</v>
      </c>
      <c r="C59">
        <f>SAFADModel_final_000017[[#This Row],[Whole Building:Facility Total Electric Demand Power '[W'](Hourly) ]]/1000</f>
        <v>135.01394229628877</v>
      </c>
    </row>
    <row r="60" spans="1:3" x14ac:dyDescent="0.25">
      <c r="A60" s="9" t="s">
        <v>59</v>
      </c>
      <c r="B60" s="12">
        <v>158312.30909366635</v>
      </c>
      <c r="C60">
        <f>SAFADModel_final_000017[[#This Row],[Whole Building:Facility Total Electric Demand Power '[W'](Hourly) ]]/1000</f>
        <v>158.31230909366636</v>
      </c>
    </row>
    <row r="61" spans="1:3" x14ac:dyDescent="0.25">
      <c r="A61" s="9" t="s">
        <v>60</v>
      </c>
      <c r="B61" s="12">
        <v>205279.47530029531</v>
      </c>
      <c r="C61">
        <f>SAFADModel_final_000017[[#This Row],[Whole Building:Facility Total Electric Demand Power '[W'](Hourly) ]]/1000</f>
        <v>205.2794753002953</v>
      </c>
    </row>
    <row r="62" spans="1:3" x14ac:dyDescent="0.25">
      <c r="A62" s="9" t="s">
        <v>61</v>
      </c>
      <c r="B62" s="12">
        <v>206651.54696364698</v>
      </c>
      <c r="C62">
        <f>SAFADModel_final_000017[[#This Row],[Whole Building:Facility Total Electric Demand Power '[W'](Hourly) ]]/1000</f>
        <v>206.65154696364698</v>
      </c>
    </row>
    <row r="63" spans="1:3" x14ac:dyDescent="0.25">
      <c r="A63" s="9" t="s">
        <v>62</v>
      </c>
      <c r="B63" s="12">
        <v>212013.14997128581</v>
      </c>
      <c r="C63">
        <f>SAFADModel_final_000017[[#This Row],[Whole Building:Facility Total Electric Demand Power '[W'](Hourly) ]]/1000</f>
        <v>212.0131499712858</v>
      </c>
    </row>
    <row r="64" spans="1:3" x14ac:dyDescent="0.25">
      <c r="A64" s="9" t="s">
        <v>63</v>
      </c>
      <c r="B64" s="12">
        <v>215988.95935066149</v>
      </c>
      <c r="C64">
        <f>SAFADModel_final_000017[[#This Row],[Whole Building:Facility Total Electric Demand Power '[W'](Hourly) ]]/1000</f>
        <v>215.9889593506615</v>
      </c>
    </row>
    <row r="65" spans="1:3" x14ac:dyDescent="0.25">
      <c r="A65" s="9" t="s">
        <v>64</v>
      </c>
      <c r="B65" s="12">
        <v>160503.93687100711</v>
      </c>
      <c r="C65">
        <f>SAFADModel_final_000017[[#This Row],[Whole Building:Facility Total Electric Demand Power '[W'](Hourly) ]]/1000</f>
        <v>160.50393687100711</v>
      </c>
    </row>
    <row r="66" spans="1:3" x14ac:dyDescent="0.25">
      <c r="A66" s="9" t="s">
        <v>65</v>
      </c>
      <c r="B66" s="12">
        <v>85506.73970311688</v>
      </c>
      <c r="C66">
        <f>SAFADModel_final_000017[[#This Row],[Whole Building:Facility Total Electric Demand Power '[W'](Hourly) ]]/1000</f>
        <v>85.506739703116878</v>
      </c>
    </row>
    <row r="67" spans="1:3" x14ac:dyDescent="0.25">
      <c r="A67" s="9" t="s">
        <v>66</v>
      </c>
      <c r="B67" s="12">
        <v>68989.314127266</v>
      </c>
      <c r="C67">
        <f>SAFADModel_final_000017[[#This Row],[Whole Building:Facility Total Electric Demand Power '[W'](Hourly) ]]/1000</f>
        <v>68.989314127265999</v>
      </c>
    </row>
    <row r="68" spans="1:3" x14ac:dyDescent="0.25">
      <c r="A68" s="9" t="s">
        <v>67</v>
      </c>
      <c r="B68" s="12">
        <v>30014.033930874753</v>
      </c>
      <c r="C68">
        <f>SAFADModel_final_000017[[#This Row],[Whole Building:Facility Total Electric Demand Power '[W'](Hourly) ]]/1000</f>
        <v>30.014033930874753</v>
      </c>
    </row>
    <row r="69" spans="1:3" x14ac:dyDescent="0.25">
      <c r="A69" s="9" t="s">
        <v>68</v>
      </c>
      <c r="B69" s="12">
        <v>11470.834243843063</v>
      </c>
      <c r="C69">
        <f>SAFADModel_final_000017[[#This Row],[Whole Building:Facility Total Electric Demand Power '[W'](Hourly) ]]/1000</f>
        <v>11.470834243843063</v>
      </c>
    </row>
    <row r="70" spans="1:3" x14ac:dyDescent="0.25">
      <c r="A70" s="9" t="s">
        <v>69</v>
      </c>
      <c r="B70" s="12">
        <v>10974.7788351934</v>
      </c>
      <c r="C70">
        <f>SAFADModel_final_000017[[#This Row],[Whole Building:Facility Total Electric Demand Power '[W'](Hourly) ]]/1000</f>
        <v>10.974778835193399</v>
      </c>
    </row>
    <row r="71" spans="1:3" x14ac:dyDescent="0.25">
      <c r="A71" s="9" t="s">
        <v>70</v>
      </c>
      <c r="B71" s="12">
        <v>10509.038216504225</v>
      </c>
      <c r="C71">
        <f>SAFADModel_final_000017[[#This Row],[Whole Building:Facility Total Electric Demand Power '[W'](Hourly) ]]/1000</f>
        <v>10.509038216504225</v>
      </c>
    </row>
    <row r="72" spans="1:3" x14ac:dyDescent="0.25">
      <c r="A72" s="9" t="s">
        <v>71</v>
      </c>
      <c r="B72" s="12">
        <v>10460.674370176688</v>
      </c>
      <c r="C72">
        <f>SAFADModel_final_000017[[#This Row],[Whole Building:Facility Total Electric Demand Power '[W'](Hourly) ]]/1000</f>
        <v>10.460674370176688</v>
      </c>
    </row>
    <row r="73" spans="1:3" x14ac:dyDescent="0.25">
      <c r="A73" s="9" t="s">
        <v>72</v>
      </c>
      <c r="B73" s="12">
        <v>10411.513408607418</v>
      </c>
      <c r="C73">
        <f>SAFADModel_final_000017[[#This Row],[Whole Building:Facility Total Electric Demand Power '[W'](Hourly) ]]/1000</f>
        <v>10.411513408607417</v>
      </c>
    </row>
    <row r="74" spans="1:3" x14ac:dyDescent="0.25">
      <c r="A74" s="9" t="s">
        <v>73</v>
      </c>
      <c r="B74" s="12">
        <v>10364.502735344353</v>
      </c>
      <c r="C74">
        <f>SAFADModel_final_000017[[#This Row],[Whole Building:Facility Total Electric Demand Power '[W'](Hourly) ]]/1000</f>
        <v>10.364502735344352</v>
      </c>
    </row>
    <row r="75" spans="1:3" x14ac:dyDescent="0.25">
      <c r="A75" s="9" t="s">
        <v>74</v>
      </c>
      <c r="B75" s="12">
        <v>10315.619907349293</v>
      </c>
      <c r="C75">
        <f>SAFADModel_final_000017[[#This Row],[Whole Building:Facility Total Electric Demand Power '[W'](Hourly) ]]/1000</f>
        <v>10.315619907349294</v>
      </c>
    </row>
    <row r="76" spans="1:3" x14ac:dyDescent="0.25">
      <c r="A76" s="9" t="s">
        <v>75</v>
      </c>
      <c r="B76" s="12">
        <v>10263.437634675429</v>
      </c>
      <c r="C76">
        <f>SAFADModel_final_000017[[#This Row],[Whole Building:Facility Total Electric Demand Power '[W'](Hourly) ]]/1000</f>
        <v>10.263437634675428</v>
      </c>
    </row>
    <row r="77" spans="1:3" x14ac:dyDescent="0.25">
      <c r="A77" s="9" t="s">
        <v>76</v>
      </c>
      <c r="B77" s="12">
        <v>10210.739146093489</v>
      </c>
      <c r="C77">
        <f>SAFADModel_final_000017[[#This Row],[Whole Building:Facility Total Electric Demand Power '[W'](Hourly) ]]/1000</f>
        <v>10.21073914609349</v>
      </c>
    </row>
    <row r="78" spans="1:3" x14ac:dyDescent="0.25">
      <c r="A78" s="9" t="s">
        <v>77</v>
      </c>
      <c r="B78" s="12">
        <v>10165.290022863037</v>
      </c>
      <c r="C78">
        <f>SAFADModel_final_000017[[#This Row],[Whole Building:Facility Total Electric Demand Power '[W'](Hourly) ]]/1000</f>
        <v>10.165290022863037</v>
      </c>
    </row>
    <row r="79" spans="1:3" x14ac:dyDescent="0.25">
      <c r="A79" s="9" t="s">
        <v>78</v>
      </c>
      <c r="B79" s="12">
        <v>10137.6465302255</v>
      </c>
      <c r="C79">
        <f>SAFADModel_final_000017[[#This Row],[Whole Building:Facility Total Electric Demand Power '[W'](Hourly) ]]/1000</f>
        <v>10.137646530225499</v>
      </c>
    </row>
    <row r="80" spans="1:3" x14ac:dyDescent="0.25">
      <c r="A80" s="9" t="s">
        <v>79</v>
      </c>
      <c r="B80" s="12">
        <v>10201.326023580943</v>
      </c>
      <c r="C80">
        <f>SAFADModel_final_000017[[#This Row],[Whole Building:Facility Total Electric Demand Power '[W'](Hourly) ]]/1000</f>
        <v>10.201326023580943</v>
      </c>
    </row>
    <row r="81" spans="1:3" x14ac:dyDescent="0.25">
      <c r="A81" s="9" t="s">
        <v>80</v>
      </c>
      <c r="B81" s="12">
        <v>30998.60998597421</v>
      </c>
      <c r="C81">
        <f>SAFADModel_final_000017[[#This Row],[Whole Building:Facility Total Electric Demand Power '[W'](Hourly) ]]/1000</f>
        <v>30.998609985974209</v>
      </c>
    </row>
    <row r="82" spans="1:3" x14ac:dyDescent="0.25">
      <c r="A82" s="9" t="s">
        <v>81</v>
      </c>
      <c r="B82" s="12">
        <v>132273.49722352636</v>
      </c>
      <c r="C82">
        <f>SAFADModel_final_000017[[#This Row],[Whole Building:Facility Total Electric Demand Power '[W'](Hourly) ]]/1000</f>
        <v>132.27349722352636</v>
      </c>
    </row>
    <row r="83" spans="1:3" x14ac:dyDescent="0.25">
      <c r="A83" s="9" t="s">
        <v>82</v>
      </c>
      <c r="B83" s="12">
        <v>166473.55176258614</v>
      </c>
      <c r="C83">
        <f>SAFADModel_final_000017[[#This Row],[Whole Building:Facility Total Electric Demand Power '[W'](Hourly) ]]/1000</f>
        <v>166.47355176258614</v>
      </c>
    </row>
    <row r="84" spans="1:3" x14ac:dyDescent="0.25">
      <c r="A84" s="9" t="s">
        <v>83</v>
      </c>
      <c r="B84" s="12">
        <v>199105.42969348049</v>
      </c>
      <c r="C84">
        <f>SAFADModel_final_000017[[#This Row],[Whole Building:Facility Total Electric Demand Power '[W'](Hourly) ]]/1000</f>
        <v>199.10542969348049</v>
      </c>
    </row>
    <row r="85" spans="1:3" x14ac:dyDescent="0.25">
      <c r="A85" s="9" t="s">
        <v>84</v>
      </c>
      <c r="B85" s="12">
        <v>208186.99309794791</v>
      </c>
      <c r="C85">
        <f>SAFADModel_final_000017[[#This Row],[Whole Building:Facility Total Electric Demand Power '[W'](Hourly) ]]/1000</f>
        <v>208.18699309794792</v>
      </c>
    </row>
    <row r="86" spans="1:3" x14ac:dyDescent="0.25">
      <c r="A86" s="9" t="s">
        <v>85</v>
      </c>
      <c r="B86" s="12">
        <v>215651.75935897711</v>
      </c>
      <c r="C86">
        <f>SAFADModel_final_000017[[#This Row],[Whole Building:Facility Total Electric Demand Power '[W'](Hourly) ]]/1000</f>
        <v>215.6517593589771</v>
      </c>
    </row>
    <row r="87" spans="1:3" x14ac:dyDescent="0.25">
      <c r="A87" s="9" t="s">
        <v>86</v>
      </c>
      <c r="B87" s="12">
        <v>230151.9569279165</v>
      </c>
      <c r="C87">
        <f>SAFADModel_final_000017[[#This Row],[Whole Building:Facility Total Electric Demand Power '[W'](Hourly) ]]/1000</f>
        <v>230.1519569279165</v>
      </c>
    </row>
    <row r="88" spans="1:3" x14ac:dyDescent="0.25">
      <c r="A88" s="9" t="s">
        <v>87</v>
      </c>
      <c r="B88" s="12">
        <v>207999.01514735841</v>
      </c>
      <c r="C88">
        <f>SAFADModel_final_000017[[#This Row],[Whole Building:Facility Total Electric Demand Power '[W'](Hourly) ]]/1000</f>
        <v>207.99901514735842</v>
      </c>
    </row>
    <row r="89" spans="1:3" x14ac:dyDescent="0.25">
      <c r="A89" s="9" t="s">
        <v>88</v>
      </c>
      <c r="B89" s="12">
        <v>212698.59903631537</v>
      </c>
      <c r="C89">
        <f>SAFADModel_final_000017[[#This Row],[Whole Building:Facility Total Electric Demand Power '[W'](Hourly) ]]/1000</f>
        <v>212.69859903631536</v>
      </c>
    </row>
    <row r="90" spans="1:3" x14ac:dyDescent="0.25">
      <c r="A90" s="9" t="s">
        <v>89</v>
      </c>
      <c r="B90" s="12">
        <v>196826.42668450371</v>
      </c>
      <c r="C90">
        <f>SAFADModel_final_000017[[#This Row],[Whole Building:Facility Total Electric Demand Power '[W'](Hourly) ]]/1000</f>
        <v>196.8264266845037</v>
      </c>
    </row>
    <row r="91" spans="1:3" x14ac:dyDescent="0.25">
      <c r="A91" s="9" t="s">
        <v>90</v>
      </c>
      <c r="B91" s="12">
        <v>111538.01429343178</v>
      </c>
      <c r="C91">
        <f>SAFADModel_final_000017[[#This Row],[Whole Building:Facility Total Electric Demand Power '[W'](Hourly) ]]/1000</f>
        <v>111.53801429343179</v>
      </c>
    </row>
    <row r="92" spans="1:3" x14ac:dyDescent="0.25">
      <c r="A92" s="9" t="s">
        <v>91</v>
      </c>
      <c r="B92" s="12">
        <v>77032.411561543136</v>
      </c>
      <c r="C92">
        <f>SAFADModel_final_000017[[#This Row],[Whole Building:Facility Total Electric Demand Power '[W'](Hourly) ]]/1000</f>
        <v>77.032411561543142</v>
      </c>
    </row>
    <row r="93" spans="1:3" x14ac:dyDescent="0.25">
      <c r="A93" s="9" t="s">
        <v>92</v>
      </c>
      <c r="B93" s="12">
        <v>53304.167387441907</v>
      </c>
      <c r="C93">
        <f>SAFADModel_final_000017[[#This Row],[Whole Building:Facility Total Electric Demand Power '[W'](Hourly) ]]/1000</f>
        <v>53.304167387441908</v>
      </c>
    </row>
    <row r="94" spans="1:3" x14ac:dyDescent="0.25">
      <c r="A94" s="9" t="s">
        <v>93</v>
      </c>
      <c r="B94" s="12">
        <v>10532.877201955504</v>
      </c>
      <c r="C94">
        <f>SAFADModel_final_000017[[#This Row],[Whole Building:Facility Total Electric Demand Power '[W'](Hourly) ]]/1000</f>
        <v>10.532877201955504</v>
      </c>
    </row>
    <row r="95" spans="1:3" x14ac:dyDescent="0.25">
      <c r="A95" s="9" t="s">
        <v>94</v>
      </c>
      <c r="B95" s="12">
        <v>10485.090339437125</v>
      </c>
      <c r="C95">
        <f>SAFADModel_final_000017[[#This Row],[Whole Building:Facility Total Electric Demand Power '[W'](Hourly) ]]/1000</f>
        <v>10.485090339437125</v>
      </c>
    </row>
    <row r="96" spans="1:3" x14ac:dyDescent="0.25">
      <c r="A96" s="9" t="s">
        <v>95</v>
      </c>
      <c r="B96" s="12">
        <v>10428.359561046747</v>
      </c>
      <c r="C96">
        <f>SAFADModel_final_000017[[#This Row],[Whole Building:Facility Total Electric Demand Power '[W'](Hourly) ]]/1000</f>
        <v>10.428359561046747</v>
      </c>
    </row>
    <row r="97" spans="1:3" x14ac:dyDescent="0.25">
      <c r="A97" s="9" t="s">
        <v>96</v>
      </c>
      <c r="B97" s="12">
        <v>10384.490239212226</v>
      </c>
      <c r="C97">
        <f>SAFADModel_final_000017[[#This Row],[Whole Building:Facility Total Electric Demand Power '[W'](Hourly) ]]/1000</f>
        <v>10.384490239212226</v>
      </c>
    </row>
    <row r="98" spans="1:3" x14ac:dyDescent="0.25">
      <c r="A98" s="9" t="s">
        <v>97</v>
      </c>
      <c r="B98" s="12">
        <v>10369.913756564174</v>
      </c>
      <c r="C98">
        <f>SAFADModel_final_000017[[#This Row],[Whole Building:Facility Total Electric Demand Power '[W'](Hourly) ]]/1000</f>
        <v>10.369913756564173</v>
      </c>
    </row>
    <row r="99" spans="1:3" x14ac:dyDescent="0.25">
      <c r="A99" s="9" t="s">
        <v>98</v>
      </c>
      <c r="B99" s="12">
        <v>10358.10806043173</v>
      </c>
      <c r="C99">
        <f>SAFADModel_final_000017[[#This Row],[Whole Building:Facility Total Electric Demand Power '[W'](Hourly) ]]/1000</f>
        <v>10.35810806043173</v>
      </c>
    </row>
    <row r="100" spans="1:3" x14ac:dyDescent="0.25">
      <c r="A100" s="9" t="s">
        <v>99</v>
      </c>
      <c r="B100" s="12">
        <v>10321.811961767491</v>
      </c>
      <c r="C100">
        <f>SAFADModel_final_000017[[#This Row],[Whole Building:Facility Total Electric Demand Power '[W'](Hourly) ]]/1000</f>
        <v>10.321811961767491</v>
      </c>
    </row>
    <row r="101" spans="1:3" x14ac:dyDescent="0.25">
      <c r="A101" s="9" t="s">
        <v>100</v>
      </c>
      <c r="B101" s="12">
        <v>10249.564211818024</v>
      </c>
      <c r="C101">
        <f>SAFADModel_final_000017[[#This Row],[Whole Building:Facility Total Electric Demand Power '[W'](Hourly) ]]/1000</f>
        <v>10.249564211818024</v>
      </c>
    </row>
    <row r="102" spans="1:3" x14ac:dyDescent="0.25">
      <c r="A102" s="9" t="s">
        <v>101</v>
      </c>
      <c r="B102" s="12">
        <v>10164.87950847277</v>
      </c>
      <c r="C102">
        <f>SAFADModel_final_000017[[#This Row],[Whole Building:Facility Total Electric Demand Power '[W'](Hourly) ]]/1000</f>
        <v>10.164879508472771</v>
      </c>
    </row>
    <row r="103" spans="1:3" x14ac:dyDescent="0.25">
      <c r="A103" s="9" t="s">
        <v>102</v>
      </c>
      <c r="B103" s="12">
        <v>10123.852536927916</v>
      </c>
      <c r="C103">
        <f>SAFADModel_final_000017[[#This Row],[Whole Building:Facility Total Electric Demand Power '[W'](Hourly) ]]/1000</f>
        <v>10.123852536927917</v>
      </c>
    </row>
    <row r="104" spans="1:3" x14ac:dyDescent="0.25">
      <c r="A104" s="9" t="s">
        <v>103</v>
      </c>
      <c r="B104" s="12">
        <v>10167.69965634449</v>
      </c>
      <c r="C104">
        <f>SAFADModel_final_000017[[#This Row],[Whole Building:Facility Total Electric Demand Power '[W'](Hourly) ]]/1000</f>
        <v>10.167699656344491</v>
      </c>
    </row>
    <row r="105" spans="1:3" x14ac:dyDescent="0.25">
      <c r="A105" s="9" t="s">
        <v>104</v>
      </c>
      <c r="B105" s="12">
        <v>37766.981212502658</v>
      </c>
      <c r="C105">
        <f>SAFADModel_final_000017[[#This Row],[Whole Building:Facility Total Electric Demand Power '[W'](Hourly) ]]/1000</f>
        <v>37.766981212502657</v>
      </c>
    </row>
    <row r="106" spans="1:3" x14ac:dyDescent="0.25">
      <c r="A106" s="9" t="s">
        <v>105</v>
      </c>
      <c r="B106" s="12">
        <v>98020.723758726832</v>
      </c>
      <c r="C106">
        <f>SAFADModel_final_000017[[#This Row],[Whole Building:Facility Total Electric Demand Power '[W'](Hourly) ]]/1000</f>
        <v>98.020723758726831</v>
      </c>
    </row>
    <row r="107" spans="1:3" x14ac:dyDescent="0.25">
      <c r="A107" s="9" t="s">
        <v>106</v>
      </c>
      <c r="B107" s="12">
        <v>179058.05768332491</v>
      </c>
      <c r="C107">
        <f>SAFADModel_final_000017[[#This Row],[Whole Building:Facility Total Electric Demand Power '[W'](Hourly) ]]/1000</f>
        <v>179.0580576833249</v>
      </c>
    </row>
    <row r="108" spans="1:3" x14ac:dyDescent="0.25">
      <c r="A108" s="9" t="s">
        <v>107</v>
      </c>
      <c r="B108" s="12">
        <v>171686.78512129464</v>
      </c>
      <c r="C108">
        <f>SAFADModel_final_000017[[#This Row],[Whole Building:Facility Total Electric Demand Power '[W'](Hourly) ]]/1000</f>
        <v>171.68678512129463</v>
      </c>
    </row>
    <row r="109" spans="1:3" x14ac:dyDescent="0.25">
      <c r="A109" s="9" t="s">
        <v>108</v>
      </c>
      <c r="B109" s="12">
        <v>172874.4618666528</v>
      </c>
      <c r="C109">
        <f>SAFADModel_final_000017[[#This Row],[Whole Building:Facility Total Electric Demand Power '[W'](Hourly) ]]/1000</f>
        <v>172.87446186665281</v>
      </c>
    </row>
    <row r="110" spans="1:3" x14ac:dyDescent="0.25">
      <c r="A110" s="9" t="s">
        <v>109</v>
      </c>
      <c r="B110" s="12">
        <v>188398.32462485184</v>
      </c>
      <c r="C110">
        <f>SAFADModel_final_000017[[#This Row],[Whole Building:Facility Total Electric Demand Power '[W'](Hourly) ]]/1000</f>
        <v>188.39832462485185</v>
      </c>
    </row>
    <row r="111" spans="1:3" x14ac:dyDescent="0.25">
      <c r="A111" s="9" t="s">
        <v>110</v>
      </c>
      <c r="B111" s="12">
        <v>197053.7334466688</v>
      </c>
      <c r="C111">
        <f>SAFADModel_final_000017[[#This Row],[Whole Building:Facility Total Electric Demand Power '[W'](Hourly) ]]/1000</f>
        <v>197.05373344666882</v>
      </c>
    </row>
    <row r="112" spans="1:3" x14ac:dyDescent="0.25">
      <c r="A112" s="9" t="s">
        <v>111</v>
      </c>
      <c r="B112" s="12">
        <v>155329.27909868732</v>
      </c>
      <c r="C112">
        <f>SAFADModel_final_000017[[#This Row],[Whole Building:Facility Total Electric Demand Power '[W'](Hourly) ]]/1000</f>
        <v>155.32927909868732</v>
      </c>
    </row>
    <row r="113" spans="1:3" x14ac:dyDescent="0.25">
      <c r="A113" s="9" t="s">
        <v>112</v>
      </c>
      <c r="B113" s="12">
        <v>139643.21110705889</v>
      </c>
      <c r="C113">
        <f>SAFADModel_final_000017[[#This Row],[Whole Building:Facility Total Electric Demand Power '[W'](Hourly) ]]/1000</f>
        <v>139.64321110705887</v>
      </c>
    </row>
    <row r="114" spans="1:3" x14ac:dyDescent="0.25">
      <c r="A114" s="9" t="s">
        <v>113</v>
      </c>
      <c r="B114" s="12">
        <v>133022.12232025957</v>
      </c>
      <c r="C114">
        <f>SAFADModel_final_000017[[#This Row],[Whole Building:Facility Total Electric Demand Power '[W'](Hourly) ]]/1000</f>
        <v>133.02212232025957</v>
      </c>
    </row>
    <row r="115" spans="1:3" x14ac:dyDescent="0.25">
      <c r="A115" s="9" t="s">
        <v>114</v>
      </c>
      <c r="B115" s="12">
        <v>71453.13134562214</v>
      </c>
      <c r="C115">
        <f>SAFADModel_final_000017[[#This Row],[Whole Building:Facility Total Electric Demand Power '[W'](Hourly) ]]/1000</f>
        <v>71.45313134562214</v>
      </c>
    </row>
    <row r="116" spans="1:3" x14ac:dyDescent="0.25">
      <c r="A116" s="9" t="s">
        <v>115</v>
      </c>
      <c r="B116" s="12">
        <v>36546.597341169319</v>
      </c>
      <c r="C116">
        <f>SAFADModel_final_000017[[#This Row],[Whole Building:Facility Total Electric Demand Power '[W'](Hourly) ]]/1000</f>
        <v>36.546597341169317</v>
      </c>
    </row>
    <row r="117" spans="1:3" x14ac:dyDescent="0.25">
      <c r="A117" s="9" t="s">
        <v>116</v>
      </c>
      <c r="B117" s="12">
        <v>22380.761304545766</v>
      </c>
      <c r="C117">
        <f>SAFADModel_final_000017[[#This Row],[Whole Building:Facility Total Electric Demand Power '[W'](Hourly) ]]/1000</f>
        <v>22.380761304545764</v>
      </c>
    </row>
    <row r="118" spans="1:3" x14ac:dyDescent="0.25">
      <c r="A118" s="9" t="s">
        <v>117</v>
      </c>
      <c r="B118" s="12">
        <v>16401.915699602181</v>
      </c>
      <c r="C118">
        <f>SAFADModel_final_000017[[#This Row],[Whole Building:Facility Total Electric Demand Power '[W'](Hourly) ]]/1000</f>
        <v>16.401915699602181</v>
      </c>
    </row>
    <row r="119" spans="1:3" x14ac:dyDescent="0.25">
      <c r="A119" s="9" t="s">
        <v>118</v>
      </c>
      <c r="B119" s="12">
        <v>10479.377793523023</v>
      </c>
      <c r="C119">
        <f>SAFADModel_final_000017[[#This Row],[Whole Building:Facility Total Electric Demand Power '[W'](Hourly) ]]/1000</f>
        <v>10.479377793523023</v>
      </c>
    </row>
    <row r="120" spans="1:3" x14ac:dyDescent="0.25">
      <c r="A120" s="9" t="s">
        <v>119</v>
      </c>
      <c r="B120" s="12">
        <v>10428.197467450522</v>
      </c>
      <c r="C120">
        <f>SAFADModel_final_000017[[#This Row],[Whole Building:Facility Total Electric Demand Power '[W'](Hourly) ]]/1000</f>
        <v>10.428197467450522</v>
      </c>
    </row>
    <row r="121" spans="1:3" x14ac:dyDescent="0.25">
      <c r="A121" s="9" t="s">
        <v>120</v>
      </c>
      <c r="B121" s="12">
        <v>10387.743243664778</v>
      </c>
      <c r="C121">
        <f>SAFADModel_final_000017[[#This Row],[Whole Building:Facility Total Electric Demand Power '[W'](Hourly) ]]/1000</f>
        <v>10.387743243664778</v>
      </c>
    </row>
    <row r="122" spans="1:3" x14ac:dyDescent="0.25">
      <c r="A122" s="9" t="s">
        <v>533</v>
      </c>
      <c r="B122" s="12">
        <v>10362.532253132571</v>
      </c>
      <c r="C122">
        <f>SAFADModel_final_000017[[#This Row],[Whole Building:Facility Total Electric Demand Power '[W'](Hourly) ]]/1000</f>
        <v>10.362532253132571</v>
      </c>
    </row>
    <row r="123" spans="1:3" x14ac:dyDescent="0.25">
      <c r="A123" s="9" t="s">
        <v>534</v>
      </c>
      <c r="B123" s="12">
        <v>10344.974458697216</v>
      </c>
      <c r="C123">
        <f>SAFADModel_final_000017[[#This Row],[Whole Building:Facility Total Electric Demand Power '[W'](Hourly) ]]/1000</f>
        <v>10.344974458697216</v>
      </c>
    </row>
    <row r="124" spans="1:3" x14ac:dyDescent="0.25">
      <c r="A124" s="9" t="s">
        <v>535</v>
      </c>
      <c r="B124" s="12">
        <v>10312.399893758704</v>
      </c>
      <c r="C124">
        <f>SAFADModel_final_000017[[#This Row],[Whole Building:Facility Total Electric Demand Power '[W'](Hourly) ]]/1000</f>
        <v>10.312399893758704</v>
      </c>
    </row>
    <row r="125" spans="1:3" x14ac:dyDescent="0.25">
      <c r="A125" s="9" t="s">
        <v>536</v>
      </c>
      <c r="B125" s="12">
        <v>10238.473586588938</v>
      </c>
      <c r="C125">
        <f>SAFADModel_final_000017[[#This Row],[Whole Building:Facility Total Electric Demand Power '[W'](Hourly) ]]/1000</f>
        <v>10.238473586588938</v>
      </c>
    </row>
    <row r="126" spans="1:3" x14ac:dyDescent="0.25">
      <c r="A126" s="9" t="s">
        <v>537</v>
      </c>
      <c r="B126" s="12">
        <v>10139.473207662062</v>
      </c>
      <c r="C126">
        <f>SAFADModel_final_000017[[#This Row],[Whole Building:Facility Total Electric Demand Power '[W'](Hourly) ]]/1000</f>
        <v>10.139473207662062</v>
      </c>
    </row>
    <row r="127" spans="1:3" x14ac:dyDescent="0.25">
      <c r="A127" s="9" t="s">
        <v>538</v>
      </c>
      <c r="B127" s="12">
        <v>10065.367677440705</v>
      </c>
      <c r="C127">
        <f>SAFADModel_final_000017[[#This Row],[Whole Building:Facility Total Electric Demand Power '[W'](Hourly) ]]/1000</f>
        <v>10.065367677440705</v>
      </c>
    </row>
    <row r="128" spans="1:3" x14ac:dyDescent="0.25">
      <c r="A128" s="9" t="s">
        <v>539</v>
      </c>
      <c r="B128" s="12">
        <v>10048.211236909829</v>
      </c>
      <c r="C128">
        <f>SAFADModel_final_000017[[#This Row],[Whole Building:Facility Total Electric Demand Power '[W'](Hourly) ]]/1000</f>
        <v>10.048211236909829</v>
      </c>
    </row>
    <row r="129" spans="1:3" x14ac:dyDescent="0.25">
      <c r="A129" s="9" t="s">
        <v>540</v>
      </c>
      <c r="B129" s="12">
        <v>10073.412521881854</v>
      </c>
      <c r="C129">
        <f>SAFADModel_final_000017[[#This Row],[Whole Building:Facility Total Electric Demand Power '[W'](Hourly) ]]/1000</f>
        <v>10.073412521881853</v>
      </c>
    </row>
    <row r="130" spans="1:3" x14ac:dyDescent="0.25">
      <c r="A130" s="9" t="s">
        <v>541</v>
      </c>
      <c r="B130" s="12">
        <v>46375.497884382348</v>
      </c>
      <c r="C130">
        <f>SAFADModel_final_000017[[#This Row],[Whole Building:Facility Total Electric Demand Power '[W'](Hourly) ]]/1000</f>
        <v>46.375497884382348</v>
      </c>
    </row>
    <row r="131" spans="1:3" x14ac:dyDescent="0.25">
      <c r="A131" s="9" t="s">
        <v>542</v>
      </c>
      <c r="B131" s="12">
        <v>69111.173986032838</v>
      </c>
      <c r="C131">
        <f>SAFADModel_final_000017[[#This Row],[Whole Building:Facility Total Electric Demand Power '[W'](Hourly) ]]/1000</f>
        <v>69.111173986032838</v>
      </c>
    </row>
    <row r="132" spans="1:3" x14ac:dyDescent="0.25">
      <c r="A132" s="9" t="s">
        <v>543</v>
      </c>
      <c r="B132" s="12">
        <v>79750.370912202503</v>
      </c>
      <c r="C132">
        <f>SAFADModel_final_000017[[#This Row],[Whole Building:Facility Total Electric Demand Power '[W'](Hourly) ]]/1000</f>
        <v>79.750370912202499</v>
      </c>
    </row>
    <row r="133" spans="1:3" x14ac:dyDescent="0.25">
      <c r="A133" s="9" t="s">
        <v>544</v>
      </c>
      <c r="B133" s="12">
        <v>70573.705144879583</v>
      </c>
      <c r="C133">
        <f>SAFADModel_final_000017[[#This Row],[Whole Building:Facility Total Electric Demand Power '[W'](Hourly) ]]/1000</f>
        <v>70.573705144879582</v>
      </c>
    </row>
    <row r="134" spans="1:3" x14ac:dyDescent="0.25">
      <c r="A134" s="9" t="s">
        <v>545</v>
      </c>
      <c r="B134" s="12">
        <v>61347.374567946135</v>
      </c>
      <c r="C134">
        <f>SAFADModel_final_000017[[#This Row],[Whole Building:Facility Total Electric Demand Power '[W'](Hourly) ]]/1000</f>
        <v>61.347374567946133</v>
      </c>
    </row>
    <row r="135" spans="1:3" x14ac:dyDescent="0.25">
      <c r="A135" s="9" t="s">
        <v>546</v>
      </c>
      <c r="B135" s="12">
        <v>52392.760967068374</v>
      </c>
      <c r="C135">
        <f>SAFADModel_final_000017[[#This Row],[Whole Building:Facility Total Electric Demand Power '[W'](Hourly) ]]/1000</f>
        <v>52.392760967068376</v>
      </c>
    </row>
    <row r="136" spans="1:3" x14ac:dyDescent="0.25">
      <c r="A136" s="9" t="s">
        <v>547</v>
      </c>
      <c r="B136" s="12">
        <v>54818.10782751545</v>
      </c>
      <c r="C136">
        <f>SAFADModel_final_000017[[#This Row],[Whole Building:Facility Total Electric Demand Power '[W'](Hourly) ]]/1000</f>
        <v>54.818107827515448</v>
      </c>
    </row>
    <row r="137" spans="1:3" x14ac:dyDescent="0.25">
      <c r="A137" s="9" t="s">
        <v>548</v>
      </c>
      <c r="B137" s="12">
        <v>50797.610930580551</v>
      </c>
      <c r="C137">
        <f>SAFADModel_final_000017[[#This Row],[Whole Building:Facility Total Electric Demand Power '[W'](Hourly) ]]/1000</f>
        <v>50.797610930580554</v>
      </c>
    </row>
    <row r="138" spans="1:3" x14ac:dyDescent="0.25">
      <c r="A138" s="9" t="s">
        <v>549</v>
      </c>
      <c r="B138" s="12">
        <v>41519.043195315338</v>
      </c>
      <c r="C138">
        <f>SAFADModel_final_000017[[#This Row],[Whole Building:Facility Total Electric Demand Power '[W'](Hourly) ]]/1000</f>
        <v>41.519043195315341</v>
      </c>
    </row>
    <row r="139" spans="1:3" x14ac:dyDescent="0.25">
      <c r="A139" s="9" t="s">
        <v>550</v>
      </c>
      <c r="B139" s="12">
        <v>39444.656830294123</v>
      </c>
      <c r="C139">
        <f>SAFADModel_final_000017[[#This Row],[Whole Building:Facility Total Electric Demand Power '[W'](Hourly) ]]/1000</f>
        <v>39.444656830294122</v>
      </c>
    </row>
    <row r="140" spans="1:3" x14ac:dyDescent="0.25">
      <c r="A140" s="9" t="s">
        <v>551</v>
      </c>
      <c r="B140" s="12">
        <v>33930.973015152798</v>
      </c>
      <c r="C140">
        <f>SAFADModel_final_000017[[#This Row],[Whole Building:Facility Total Electric Demand Power '[W'](Hourly) ]]/1000</f>
        <v>33.930973015152802</v>
      </c>
    </row>
    <row r="141" spans="1:3" x14ac:dyDescent="0.25">
      <c r="A141" s="9" t="s">
        <v>552</v>
      </c>
      <c r="B141" s="12">
        <v>10696.782129989553</v>
      </c>
      <c r="C141">
        <f>SAFADModel_final_000017[[#This Row],[Whole Building:Facility Total Electric Demand Power '[W'](Hourly) ]]/1000</f>
        <v>10.696782129989554</v>
      </c>
    </row>
    <row r="142" spans="1:3" x14ac:dyDescent="0.25">
      <c r="A142" s="9" t="s">
        <v>553</v>
      </c>
      <c r="B142" s="12">
        <v>10663.022645884457</v>
      </c>
      <c r="C142">
        <f>SAFADModel_final_000017[[#This Row],[Whole Building:Facility Total Electric Demand Power '[W'](Hourly) ]]/1000</f>
        <v>10.663022645884457</v>
      </c>
    </row>
    <row r="143" spans="1:3" x14ac:dyDescent="0.25">
      <c r="A143" s="9" t="s">
        <v>554</v>
      </c>
      <c r="B143" s="12">
        <v>11167.940307980862</v>
      </c>
      <c r="C143">
        <f>SAFADModel_final_000017[[#This Row],[Whole Building:Facility Total Electric Demand Power '[W'](Hourly) ]]/1000</f>
        <v>11.167940307980862</v>
      </c>
    </row>
    <row r="144" spans="1:3" x14ac:dyDescent="0.25">
      <c r="A144" s="9" t="s">
        <v>555</v>
      </c>
      <c r="B144" s="12">
        <v>10564.327006042162</v>
      </c>
      <c r="C144">
        <f>SAFADModel_final_000017[[#This Row],[Whole Building:Facility Total Electric Demand Power '[W'](Hourly) ]]/1000</f>
        <v>10.564327006042161</v>
      </c>
    </row>
    <row r="145" spans="1:3" x14ac:dyDescent="0.25">
      <c r="A145" s="9" t="s">
        <v>556</v>
      </c>
      <c r="B145" s="12">
        <v>10373.199065232346</v>
      </c>
      <c r="C145">
        <f>SAFADModel_final_000017[[#This Row],[Whole Building:Facility Total Electric Demand Power '[W'](Hourly) ]]/1000</f>
        <v>10.373199065232345</v>
      </c>
    </row>
    <row r="146" spans="1:3" x14ac:dyDescent="0.25">
      <c r="A146" s="9" t="s">
        <v>557</v>
      </c>
      <c r="B146" s="12">
        <v>10304.951143582561</v>
      </c>
      <c r="C146">
        <f>SAFADModel_final_000017[[#This Row],[Whole Building:Facility Total Electric Demand Power '[W'](Hourly) ]]/1000</f>
        <v>10.30495114358256</v>
      </c>
    </row>
    <row r="147" spans="1:3" x14ac:dyDescent="0.25">
      <c r="A147" s="9" t="s">
        <v>558</v>
      </c>
      <c r="B147" s="12">
        <v>10262.750093508055</v>
      </c>
      <c r="C147">
        <f>SAFADModel_final_000017[[#This Row],[Whole Building:Facility Total Electric Demand Power '[W'](Hourly) ]]/1000</f>
        <v>10.262750093508055</v>
      </c>
    </row>
    <row r="148" spans="1:3" x14ac:dyDescent="0.25">
      <c r="A148" s="9" t="s">
        <v>559</v>
      </c>
      <c r="B148" s="12">
        <v>10235.673895956144</v>
      </c>
      <c r="C148">
        <f>SAFADModel_final_000017[[#This Row],[Whole Building:Facility Total Electric Demand Power '[W'](Hourly) ]]/1000</f>
        <v>10.235673895956145</v>
      </c>
    </row>
    <row r="149" spans="1:3" x14ac:dyDescent="0.25">
      <c r="A149" s="9" t="s">
        <v>560</v>
      </c>
      <c r="B149" s="12">
        <v>10218.807000051122</v>
      </c>
      <c r="C149">
        <f>SAFADModel_final_000017[[#This Row],[Whole Building:Facility Total Electric Demand Power '[W'](Hourly) ]]/1000</f>
        <v>10.218807000051122</v>
      </c>
    </row>
    <row r="150" spans="1:3" x14ac:dyDescent="0.25">
      <c r="A150" s="9" t="s">
        <v>561</v>
      </c>
      <c r="B150" s="12">
        <v>10196.591045349678</v>
      </c>
      <c r="C150">
        <f>SAFADModel_final_000017[[#This Row],[Whole Building:Facility Total Electric Demand Power '[W'](Hourly) ]]/1000</f>
        <v>10.196591045349678</v>
      </c>
    </row>
    <row r="151" spans="1:3" x14ac:dyDescent="0.25">
      <c r="A151" s="9" t="s">
        <v>562</v>
      </c>
      <c r="B151" s="12">
        <v>10226.330715422218</v>
      </c>
      <c r="C151">
        <f>SAFADModel_final_000017[[#This Row],[Whole Building:Facility Total Electric Demand Power '[W'](Hourly) ]]/1000</f>
        <v>10.226330715422218</v>
      </c>
    </row>
    <row r="152" spans="1:3" x14ac:dyDescent="0.25">
      <c r="A152" s="9" t="s">
        <v>563</v>
      </c>
      <c r="B152" s="12">
        <v>10340.7466793039</v>
      </c>
      <c r="C152">
        <f>SAFADModel_final_000017[[#This Row],[Whole Building:Facility Total Electric Demand Power '[W'](Hourly) ]]/1000</f>
        <v>10.3407466793039</v>
      </c>
    </row>
    <row r="153" spans="1:3" x14ac:dyDescent="0.25">
      <c r="A153" s="9" t="s">
        <v>564</v>
      </c>
      <c r="B153" s="12">
        <v>10486.149148630184</v>
      </c>
      <c r="C153">
        <f>SAFADModel_final_000017[[#This Row],[Whole Building:Facility Total Electric Demand Power '[W'](Hourly) ]]/1000</f>
        <v>10.486149148630183</v>
      </c>
    </row>
    <row r="154" spans="1:3" x14ac:dyDescent="0.25">
      <c r="A154" s="9" t="s">
        <v>565</v>
      </c>
      <c r="B154" s="12">
        <v>10607.372953934473</v>
      </c>
      <c r="C154">
        <f>SAFADModel_final_000017[[#This Row],[Whole Building:Facility Total Electric Demand Power '[W'](Hourly) ]]/1000</f>
        <v>10.607372953934473</v>
      </c>
    </row>
    <row r="155" spans="1:3" x14ac:dyDescent="0.25">
      <c r="A155" s="9" t="s">
        <v>566</v>
      </c>
      <c r="B155" s="12">
        <v>10677.292745693898</v>
      </c>
      <c r="C155">
        <f>SAFADModel_final_000017[[#This Row],[Whole Building:Facility Total Electric Demand Power '[W'](Hourly) ]]/1000</f>
        <v>10.677292745693897</v>
      </c>
    </row>
    <row r="156" spans="1:3" x14ac:dyDescent="0.25">
      <c r="A156" s="9" t="s">
        <v>567</v>
      </c>
      <c r="B156" s="12">
        <v>10720.758531387923</v>
      </c>
      <c r="C156">
        <f>SAFADModel_final_000017[[#This Row],[Whole Building:Facility Total Electric Demand Power '[W'](Hourly) ]]/1000</f>
        <v>10.720758531387922</v>
      </c>
    </row>
    <row r="157" spans="1:3" x14ac:dyDescent="0.25">
      <c r="A157" s="9" t="s">
        <v>568</v>
      </c>
      <c r="B157" s="12">
        <v>10743.36224629368</v>
      </c>
      <c r="C157">
        <f>SAFADModel_final_000017[[#This Row],[Whole Building:Facility Total Electric Demand Power '[W'](Hourly) ]]/1000</f>
        <v>10.74336224629368</v>
      </c>
    </row>
    <row r="158" spans="1:3" x14ac:dyDescent="0.25">
      <c r="A158" s="9" t="s">
        <v>569</v>
      </c>
      <c r="B158" s="12">
        <v>10761.948419098928</v>
      </c>
      <c r="C158">
        <f>SAFADModel_final_000017[[#This Row],[Whole Building:Facility Total Electric Demand Power '[W'](Hourly) ]]/1000</f>
        <v>10.761948419098928</v>
      </c>
    </row>
    <row r="159" spans="1:3" x14ac:dyDescent="0.25">
      <c r="A159" s="9" t="s">
        <v>570</v>
      </c>
      <c r="B159" s="12">
        <v>10788.578343749357</v>
      </c>
      <c r="C159">
        <f>SAFADModel_final_000017[[#This Row],[Whole Building:Facility Total Electric Demand Power '[W'](Hourly) ]]/1000</f>
        <v>10.788578343749357</v>
      </c>
    </row>
    <row r="160" spans="1:3" x14ac:dyDescent="0.25">
      <c r="A160" s="9" t="s">
        <v>571</v>
      </c>
      <c r="B160" s="12">
        <v>10826.98439892191</v>
      </c>
      <c r="C160">
        <f>SAFADModel_final_000017[[#This Row],[Whole Building:Facility Total Electric Demand Power '[W'](Hourly) ]]/1000</f>
        <v>10.82698439892191</v>
      </c>
    </row>
    <row r="161" spans="1:3" x14ac:dyDescent="0.25">
      <c r="A161" s="9" t="s">
        <v>572</v>
      </c>
      <c r="B161" s="12">
        <v>10864.668409175578</v>
      </c>
      <c r="C161">
        <f>SAFADModel_final_000017[[#This Row],[Whole Building:Facility Total Electric Demand Power '[W'](Hourly) ]]/1000</f>
        <v>10.864668409175577</v>
      </c>
    </row>
    <row r="162" spans="1:3" x14ac:dyDescent="0.25">
      <c r="A162" s="9" t="s">
        <v>573</v>
      </c>
      <c r="B162" s="12">
        <v>10886.237504426304</v>
      </c>
      <c r="C162">
        <f>SAFADModel_final_000017[[#This Row],[Whole Building:Facility Total Electric Demand Power '[W'](Hourly) ]]/1000</f>
        <v>10.886237504426305</v>
      </c>
    </row>
    <row r="163" spans="1:3" x14ac:dyDescent="0.25">
      <c r="A163" s="9" t="s">
        <v>574</v>
      </c>
      <c r="B163" s="12">
        <v>10872.737778289586</v>
      </c>
      <c r="C163">
        <f>SAFADModel_final_000017[[#This Row],[Whole Building:Facility Total Electric Demand Power '[W'](Hourly) ]]/1000</f>
        <v>10.872737778289586</v>
      </c>
    </row>
    <row r="164" spans="1:3" x14ac:dyDescent="0.25">
      <c r="A164" s="9" t="s">
        <v>575</v>
      </c>
      <c r="B164" s="12">
        <v>10829.957001076469</v>
      </c>
      <c r="C164">
        <f>SAFADModel_final_000017[[#This Row],[Whole Building:Facility Total Electric Demand Power '[W'](Hourly) ]]/1000</f>
        <v>10.829957001076469</v>
      </c>
    </row>
    <row r="165" spans="1:3" x14ac:dyDescent="0.25">
      <c r="A165" s="9" t="s">
        <v>576</v>
      </c>
      <c r="B165" s="12">
        <v>10778.110165508018</v>
      </c>
      <c r="C165">
        <f>SAFADModel_final_000017[[#This Row],[Whole Building:Facility Total Electric Demand Power '[W'](Hourly) ]]/1000</f>
        <v>10.778110165508018</v>
      </c>
    </row>
    <row r="166" spans="1:3" x14ac:dyDescent="0.25">
      <c r="A166" s="9" t="s">
        <v>577</v>
      </c>
      <c r="B166" s="12">
        <v>10737.135400565914</v>
      </c>
      <c r="C166">
        <f>SAFADModel_final_000017[[#This Row],[Whole Building:Facility Total Electric Demand Power '[W'](Hourly) ]]/1000</f>
        <v>10.737135400565915</v>
      </c>
    </row>
    <row r="167" spans="1:3" x14ac:dyDescent="0.25">
      <c r="A167" s="9" t="s">
        <v>578</v>
      </c>
      <c r="B167" s="12">
        <v>10672.402113228456</v>
      </c>
      <c r="C167">
        <f>SAFADModel_final_000017[[#This Row],[Whole Building:Facility Total Electric Demand Power '[W'](Hourly) ]]/1000</f>
        <v>10.672402113228456</v>
      </c>
    </row>
    <row r="168" spans="1:3" x14ac:dyDescent="0.25">
      <c r="A168" s="9" t="s">
        <v>579</v>
      </c>
      <c r="B168" s="12">
        <v>10597.20385961305</v>
      </c>
      <c r="C168">
        <f>SAFADModel_final_000017[[#This Row],[Whole Building:Facility Total Electric Demand Power '[W'](Hourly) ]]/1000</f>
        <v>10.59720385961305</v>
      </c>
    </row>
    <row r="169" spans="1:3" x14ac:dyDescent="0.25">
      <c r="A169" s="9" t="s">
        <v>580</v>
      </c>
      <c r="B169" s="12">
        <v>10528.867587860648</v>
      </c>
      <c r="C169">
        <f>SAFADModel_final_000017[[#This Row],[Whole Building:Facility Total Electric Demand Power '[W'](Hourly) ]]/1000</f>
        <v>10.528867587860649</v>
      </c>
    </row>
    <row r="170" spans="1:3" x14ac:dyDescent="0.25">
      <c r="A170" s="9" t="s">
        <v>121</v>
      </c>
      <c r="B170" s="12">
        <v>9236.2548281792606</v>
      </c>
      <c r="C170">
        <f>SAFADModel_final_000017[[#This Row],[Whole Building:Facility Total Electric Demand Power '[W'](Hourly) ]]/1000</f>
        <v>9.2362548281792609</v>
      </c>
    </row>
    <row r="171" spans="1:3" x14ac:dyDescent="0.25">
      <c r="A171" s="9" t="s">
        <v>122</v>
      </c>
      <c r="B171" s="12">
        <v>9586.2570173027198</v>
      </c>
      <c r="C171">
        <f>SAFADModel_final_000017[[#This Row],[Whole Building:Facility Total Electric Demand Power '[W'](Hourly) ]]/1000</f>
        <v>9.5862570173027191</v>
      </c>
    </row>
    <row r="172" spans="1:3" x14ac:dyDescent="0.25">
      <c r="A172" s="9" t="s">
        <v>123</v>
      </c>
      <c r="B172" s="12">
        <v>9484.959832804796</v>
      </c>
      <c r="C172">
        <f>SAFADModel_final_000017[[#This Row],[Whole Building:Facility Total Electric Demand Power '[W'](Hourly) ]]/1000</f>
        <v>9.4849598328047957</v>
      </c>
    </row>
    <row r="173" spans="1:3" x14ac:dyDescent="0.25">
      <c r="A173" s="9" t="s">
        <v>124</v>
      </c>
      <c r="B173" s="12">
        <v>9334.8353546260132</v>
      </c>
      <c r="C173">
        <f>SAFADModel_final_000017[[#This Row],[Whole Building:Facility Total Electric Demand Power '[W'](Hourly) ]]/1000</f>
        <v>9.3348353546260139</v>
      </c>
    </row>
    <row r="174" spans="1:3" x14ac:dyDescent="0.25">
      <c r="A174" s="9" t="s">
        <v>125</v>
      </c>
      <c r="B174" s="12">
        <v>9170.9239017305154</v>
      </c>
      <c r="C174">
        <f>SAFADModel_final_000017[[#This Row],[Whole Building:Facility Total Electric Demand Power '[W'](Hourly) ]]/1000</f>
        <v>9.1709239017305162</v>
      </c>
    </row>
    <row r="175" spans="1:3" x14ac:dyDescent="0.25">
      <c r="A175" s="9" t="s">
        <v>126</v>
      </c>
      <c r="B175" s="12">
        <v>9149.0941053033748</v>
      </c>
      <c r="C175">
        <f>SAFADModel_final_000017[[#This Row],[Whole Building:Facility Total Electric Demand Power '[W'](Hourly) ]]/1000</f>
        <v>9.1490941053033747</v>
      </c>
    </row>
    <row r="176" spans="1:3" x14ac:dyDescent="0.25">
      <c r="A176" s="9" t="s">
        <v>127</v>
      </c>
      <c r="B176" s="12">
        <v>9295.7644680063477</v>
      </c>
      <c r="C176">
        <f>SAFADModel_final_000017[[#This Row],[Whole Building:Facility Total Electric Demand Power '[W'](Hourly) ]]/1000</f>
        <v>9.2957644680063485</v>
      </c>
    </row>
    <row r="177" spans="1:3" x14ac:dyDescent="0.25">
      <c r="A177" s="9" t="s">
        <v>128</v>
      </c>
      <c r="B177" s="12">
        <v>40599.42395451021</v>
      </c>
      <c r="C177">
        <f>SAFADModel_final_000017[[#This Row],[Whole Building:Facility Total Electric Demand Power '[W'](Hourly) ]]/1000</f>
        <v>40.599423954510208</v>
      </c>
    </row>
    <row r="178" spans="1:3" x14ac:dyDescent="0.25">
      <c r="A178" s="9" t="s">
        <v>129</v>
      </c>
      <c r="B178" s="12">
        <v>88657.078471929432</v>
      </c>
      <c r="C178">
        <f>SAFADModel_final_000017[[#This Row],[Whole Building:Facility Total Electric Demand Power '[W'](Hourly) ]]/1000</f>
        <v>88.657078471929438</v>
      </c>
    </row>
    <row r="179" spans="1:3" x14ac:dyDescent="0.25">
      <c r="A179" s="9" t="s">
        <v>130</v>
      </c>
      <c r="B179" s="12">
        <v>147816.67544452657</v>
      </c>
      <c r="C179">
        <f>SAFADModel_final_000017[[#This Row],[Whole Building:Facility Total Electric Demand Power '[W'](Hourly) ]]/1000</f>
        <v>147.81667544452657</v>
      </c>
    </row>
    <row r="180" spans="1:3" x14ac:dyDescent="0.25">
      <c r="A180" s="9" t="s">
        <v>131</v>
      </c>
      <c r="B180" s="12">
        <v>137397.38907474212</v>
      </c>
      <c r="C180">
        <f>SAFADModel_final_000017[[#This Row],[Whole Building:Facility Total Electric Demand Power '[W'](Hourly) ]]/1000</f>
        <v>137.39738907474214</v>
      </c>
    </row>
    <row r="181" spans="1:3" x14ac:dyDescent="0.25">
      <c r="A181" s="9" t="s">
        <v>132</v>
      </c>
      <c r="B181" s="12">
        <v>188909.42760208741</v>
      </c>
      <c r="C181">
        <f>SAFADModel_final_000017[[#This Row],[Whole Building:Facility Total Electric Demand Power '[W'](Hourly) ]]/1000</f>
        <v>188.90942760208742</v>
      </c>
    </row>
    <row r="182" spans="1:3" x14ac:dyDescent="0.25">
      <c r="A182" s="9" t="s">
        <v>133</v>
      </c>
      <c r="B182" s="12">
        <v>190345.97102942006</v>
      </c>
      <c r="C182">
        <f>SAFADModel_final_000017[[#This Row],[Whole Building:Facility Total Electric Demand Power '[W'](Hourly) ]]/1000</f>
        <v>190.34597102942007</v>
      </c>
    </row>
    <row r="183" spans="1:3" x14ac:dyDescent="0.25">
      <c r="A183" s="9" t="s">
        <v>134</v>
      </c>
      <c r="B183" s="12">
        <v>227875.97993542426</v>
      </c>
      <c r="C183">
        <f>SAFADModel_final_000017[[#This Row],[Whole Building:Facility Total Electric Demand Power '[W'](Hourly) ]]/1000</f>
        <v>227.87597993542425</v>
      </c>
    </row>
    <row r="184" spans="1:3" x14ac:dyDescent="0.25">
      <c r="A184" s="9" t="s">
        <v>135</v>
      </c>
      <c r="B184" s="12">
        <v>239335.37262339549</v>
      </c>
      <c r="C184">
        <f>SAFADModel_final_000017[[#This Row],[Whole Building:Facility Total Electric Demand Power '[W'](Hourly) ]]/1000</f>
        <v>239.3353726233955</v>
      </c>
    </row>
    <row r="185" spans="1:3" x14ac:dyDescent="0.25">
      <c r="A185" s="9" t="s">
        <v>136</v>
      </c>
      <c r="B185" s="12">
        <v>215930.8096445362</v>
      </c>
      <c r="C185">
        <f>SAFADModel_final_000017[[#This Row],[Whole Building:Facility Total Electric Demand Power '[W'](Hourly) ]]/1000</f>
        <v>215.9308096445362</v>
      </c>
    </row>
    <row r="186" spans="1:3" x14ac:dyDescent="0.25">
      <c r="A186" s="9" t="s">
        <v>137</v>
      </c>
      <c r="B186" s="12">
        <v>190237.43945748569</v>
      </c>
      <c r="C186">
        <f>SAFADModel_final_000017[[#This Row],[Whole Building:Facility Total Electric Demand Power '[W'](Hourly) ]]/1000</f>
        <v>190.23743945748569</v>
      </c>
    </row>
    <row r="187" spans="1:3" x14ac:dyDescent="0.25">
      <c r="A187" s="9" t="s">
        <v>138</v>
      </c>
      <c r="B187" s="12">
        <v>72905.600352976995</v>
      </c>
      <c r="C187">
        <f>SAFADModel_final_000017[[#This Row],[Whole Building:Facility Total Electric Demand Power '[W'](Hourly) ]]/1000</f>
        <v>72.90560035297699</v>
      </c>
    </row>
    <row r="188" spans="1:3" x14ac:dyDescent="0.25">
      <c r="A188" s="9" t="s">
        <v>139</v>
      </c>
      <c r="B188" s="12">
        <v>35796.541546316148</v>
      </c>
      <c r="C188">
        <f>SAFADModel_final_000017[[#This Row],[Whole Building:Facility Total Electric Demand Power '[W'](Hourly) ]]/1000</f>
        <v>35.796541546316149</v>
      </c>
    </row>
    <row r="189" spans="1:3" x14ac:dyDescent="0.25">
      <c r="A189" s="9" t="s">
        <v>140</v>
      </c>
      <c r="B189" s="12">
        <v>14288.038031231486</v>
      </c>
      <c r="C189">
        <f>SAFADModel_final_000017[[#This Row],[Whole Building:Facility Total Electric Demand Power '[W'](Hourly) ]]/1000</f>
        <v>14.288038031231487</v>
      </c>
    </row>
    <row r="190" spans="1:3" x14ac:dyDescent="0.25">
      <c r="A190" s="9" t="s">
        <v>141</v>
      </c>
      <c r="B190" s="12">
        <v>10997.936247204447</v>
      </c>
      <c r="C190">
        <f>SAFADModel_final_000017[[#This Row],[Whole Building:Facility Total Electric Demand Power '[W'](Hourly) ]]/1000</f>
        <v>10.997936247204446</v>
      </c>
    </row>
    <row r="191" spans="1:3" x14ac:dyDescent="0.25">
      <c r="A191" s="9" t="s">
        <v>142</v>
      </c>
      <c r="B191" s="12">
        <v>10567.612870094168</v>
      </c>
      <c r="C191">
        <f>SAFADModel_final_000017[[#This Row],[Whole Building:Facility Total Electric Demand Power '[W'](Hourly) ]]/1000</f>
        <v>10.567612870094168</v>
      </c>
    </row>
    <row r="192" spans="1:3" x14ac:dyDescent="0.25">
      <c r="A192" s="9" t="s">
        <v>143</v>
      </c>
      <c r="B192" s="12">
        <v>10565.11380109367</v>
      </c>
      <c r="C192">
        <f>SAFADModel_final_000017[[#This Row],[Whole Building:Facility Total Electric Demand Power '[W'](Hourly) ]]/1000</f>
        <v>10.56511380109367</v>
      </c>
    </row>
    <row r="193" spans="1:3" x14ac:dyDescent="0.25">
      <c r="A193" s="9" t="s">
        <v>144</v>
      </c>
      <c r="B193" s="12">
        <v>10544.515824606264</v>
      </c>
      <c r="C193">
        <f>SAFADModel_final_000017[[#This Row],[Whole Building:Facility Total Electric Demand Power '[W'](Hourly) ]]/1000</f>
        <v>10.544515824606263</v>
      </c>
    </row>
    <row r="194" spans="1:3" x14ac:dyDescent="0.25">
      <c r="A194" s="9" t="s">
        <v>145</v>
      </c>
      <c r="B194" s="12">
        <v>10506.548267625831</v>
      </c>
      <c r="C194">
        <f>SAFADModel_final_000017[[#This Row],[Whole Building:Facility Total Electric Demand Power '[W'](Hourly) ]]/1000</f>
        <v>10.506548267625831</v>
      </c>
    </row>
    <row r="195" spans="1:3" x14ac:dyDescent="0.25">
      <c r="A195" s="9" t="s">
        <v>146</v>
      </c>
      <c r="B195" s="12">
        <v>10467.936795031976</v>
      </c>
      <c r="C195">
        <f>SAFADModel_final_000017[[#This Row],[Whole Building:Facility Total Electric Demand Power '[W'](Hourly) ]]/1000</f>
        <v>10.467936795031976</v>
      </c>
    </row>
    <row r="196" spans="1:3" x14ac:dyDescent="0.25">
      <c r="A196" s="9" t="s">
        <v>147</v>
      </c>
      <c r="B196" s="12">
        <v>10430.720173817086</v>
      </c>
      <c r="C196">
        <f>SAFADModel_final_000017[[#This Row],[Whole Building:Facility Total Electric Demand Power '[W'](Hourly) ]]/1000</f>
        <v>10.430720173817086</v>
      </c>
    </row>
    <row r="197" spans="1:3" x14ac:dyDescent="0.25">
      <c r="A197" s="9" t="s">
        <v>148</v>
      </c>
      <c r="B197" s="12">
        <v>10395.517451430931</v>
      </c>
      <c r="C197">
        <f>SAFADModel_final_000017[[#This Row],[Whole Building:Facility Total Electric Demand Power '[W'](Hourly) ]]/1000</f>
        <v>10.395517451430932</v>
      </c>
    </row>
    <row r="198" spans="1:3" x14ac:dyDescent="0.25">
      <c r="A198" s="9" t="s">
        <v>149</v>
      </c>
      <c r="B198" s="12">
        <v>10357.501252896764</v>
      </c>
      <c r="C198">
        <f>SAFADModel_final_000017[[#This Row],[Whole Building:Facility Total Electric Demand Power '[W'](Hourly) ]]/1000</f>
        <v>10.357501252896764</v>
      </c>
    </row>
    <row r="199" spans="1:3" x14ac:dyDescent="0.25">
      <c r="A199" s="9" t="s">
        <v>150</v>
      </c>
      <c r="B199" s="12">
        <v>10361.765346929596</v>
      </c>
      <c r="C199">
        <f>SAFADModel_final_000017[[#This Row],[Whole Building:Facility Total Electric Demand Power '[W'](Hourly) ]]/1000</f>
        <v>10.361765346929596</v>
      </c>
    </row>
    <row r="200" spans="1:3" x14ac:dyDescent="0.25">
      <c r="A200" s="9" t="s">
        <v>151</v>
      </c>
      <c r="B200" s="12">
        <v>10413.285160701436</v>
      </c>
      <c r="C200">
        <f>SAFADModel_final_000017[[#This Row],[Whole Building:Facility Total Electric Demand Power '[W'](Hourly) ]]/1000</f>
        <v>10.413285160701436</v>
      </c>
    </row>
    <row r="201" spans="1:3" x14ac:dyDescent="0.25">
      <c r="A201" s="9" t="s">
        <v>152</v>
      </c>
      <c r="B201" s="12">
        <v>10489.198600513593</v>
      </c>
      <c r="C201">
        <f>SAFADModel_final_000017[[#This Row],[Whole Building:Facility Total Electric Demand Power '[W'](Hourly) ]]/1000</f>
        <v>10.489198600513593</v>
      </c>
    </row>
    <row r="202" spans="1:3" x14ac:dyDescent="0.25">
      <c r="A202" s="9" t="s">
        <v>153</v>
      </c>
      <c r="B202" s="12">
        <v>10534.979524915658</v>
      </c>
      <c r="C202">
        <f>SAFADModel_final_000017[[#This Row],[Whole Building:Facility Total Electric Demand Power '[W'](Hourly) ]]/1000</f>
        <v>10.534979524915657</v>
      </c>
    </row>
    <row r="203" spans="1:3" x14ac:dyDescent="0.25">
      <c r="A203" s="9" t="s">
        <v>154</v>
      </c>
      <c r="B203" s="12">
        <v>10653.471685493349</v>
      </c>
      <c r="C203">
        <f>SAFADModel_final_000017[[#This Row],[Whole Building:Facility Total Electric Demand Power '[W'](Hourly) ]]/1000</f>
        <v>10.653471685493349</v>
      </c>
    </row>
    <row r="204" spans="1:3" x14ac:dyDescent="0.25">
      <c r="A204" s="9" t="s">
        <v>155</v>
      </c>
      <c r="B204" s="12">
        <v>10791.50806773266</v>
      </c>
      <c r="C204">
        <f>SAFADModel_final_000017[[#This Row],[Whole Building:Facility Total Electric Demand Power '[W'](Hourly) ]]/1000</f>
        <v>10.791508067732661</v>
      </c>
    </row>
    <row r="205" spans="1:3" x14ac:dyDescent="0.25">
      <c r="A205" s="9" t="s">
        <v>156</v>
      </c>
      <c r="B205" s="12">
        <v>10846.676681014984</v>
      </c>
      <c r="C205">
        <f>SAFADModel_final_000017[[#This Row],[Whole Building:Facility Total Electric Demand Power '[W'](Hourly) ]]/1000</f>
        <v>10.846676681014984</v>
      </c>
    </row>
    <row r="206" spans="1:3" x14ac:dyDescent="0.25">
      <c r="A206" s="9" t="s">
        <v>157</v>
      </c>
      <c r="B206" s="12">
        <v>10861.372909119224</v>
      </c>
      <c r="C206">
        <f>SAFADModel_final_000017[[#This Row],[Whole Building:Facility Total Electric Demand Power '[W'](Hourly) ]]/1000</f>
        <v>10.861372909119224</v>
      </c>
    </row>
    <row r="207" spans="1:3" x14ac:dyDescent="0.25">
      <c r="A207" s="9" t="s">
        <v>158</v>
      </c>
      <c r="B207" s="12">
        <v>10853.07330598835</v>
      </c>
      <c r="C207">
        <f>SAFADModel_final_000017[[#This Row],[Whole Building:Facility Total Electric Demand Power '[W'](Hourly) ]]/1000</f>
        <v>10.85307330598835</v>
      </c>
    </row>
    <row r="208" spans="1:3" x14ac:dyDescent="0.25">
      <c r="A208" s="9" t="s">
        <v>159</v>
      </c>
      <c r="B208" s="12">
        <v>10837.161809772637</v>
      </c>
      <c r="C208">
        <f>SAFADModel_final_000017[[#This Row],[Whole Building:Facility Total Electric Demand Power '[W'](Hourly) ]]/1000</f>
        <v>10.837161809772637</v>
      </c>
    </row>
    <row r="209" spans="1:3" x14ac:dyDescent="0.25">
      <c r="A209" s="9" t="s">
        <v>160</v>
      </c>
      <c r="B209" s="12">
        <v>10815.309137577233</v>
      </c>
      <c r="C209">
        <f>SAFADModel_final_000017[[#This Row],[Whole Building:Facility Total Electric Demand Power '[W'](Hourly) ]]/1000</f>
        <v>10.815309137577232</v>
      </c>
    </row>
    <row r="210" spans="1:3" x14ac:dyDescent="0.25">
      <c r="A210" s="9" t="s">
        <v>161</v>
      </c>
      <c r="B210" s="12">
        <v>10779.597783413739</v>
      </c>
      <c r="C210">
        <f>SAFADModel_final_000017[[#This Row],[Whole Building:Facility Total Electric Demand Power '[W'](Hourly) ]]/1000</f>
        <v>10.77959778341374</v>
      </c>
    </row>
    <row r="211" spans="1:3" x14ac:dyDescent="0.25">
      <c r="A211" s="9" t="s">
        <v>162</v>
      </c>
      <c r="B211" s="12">
        <v>10734.723299777317</v>
      </c>
      <c r="C211">
        <f>SAFADModel_final_000017[[#This Row],[Whole Building:Facility Total Electric Demand Power '[W'](Hourly) ]]/1000</f>
        <v>10.734723299777317</v>
      </c>
    </row>
    <row r="212" spans="1:3" x14ac:dyDescent="0.25">
      <c r="A212" s="9" t="s">
        <v>163</v>
      </c>
      <c r="B212" s="12">
        <v>10679.0683174471</v>
      </c>
      <c r="C212">
        <f>SAFADModel_final_000017[[#This Row],[Whole Building:Facility Total Electric Demand Power '[W'](Hourly) ]]/1000</f>
        <v>10.679068317447099</v>
      </c>
    </row>
    <row r="213" spans="1:3" x14ac:dyDescent="0.25">
      <c r="A213" s="9" t="s">
        <v>164</v>
      </c>
      <c r="B213" s="12">
        <v>10623.489602909247</v>
      </c>
      <c r="C213">
        <f>SAFADModel_final_000017[[#This Row],[Whole Building:Facility Total Electric Demand Power '[W'](Hourly) ]]/1000</f>
        <v>10.623489602909247</v>
      </c>
    </row>
    <row r="214" spans="1:3" x14ac:dyDescent="0.25">
      <c r="A214" s="9" t="s">
        <v>165</v>
      </c>
      <c r="B214" s="12">
        <v>10577.945759738432</v>
      </c>
      <c r="C214">
        <f>SAFADModel_final_000017[[#This Row],[Whole Building:Facility Total Electric Demand Power '[W'](Hourly) ]]/1000</f>
        <v>10.577945759738432</v>
      </c>
    </row>
    <row r="215" spans="1:3" x14ac:dyDescent="0.25">
      <c r="A215" s="9" t="s">
        <v>166</v>
      </c>
      <c r="B215" s="12">
        <v>10529.900672749558</v>
      </c>
      <c r="C215">
        <f>SAFADModel_final_000017[[#This Row],[Whole Building:Facility Total Electric Demand Power '[W'](Hourly) ]]/1000</f>
        <v>10.529900672749559</v>
      </c>
    </row>
    <row r="216" spans="1:3" x14ac:dyDescent="0.25">
      <c r="A216" s="9" t="s">
        <v>167</v>
      </c>
      <c r="B216" s="12">
        <v>10485.354931905104</v>
      </c>
      <c r="C216">
        <f>SAFADModel_final_000017[[#This Row],[Whole Building:Facility Total Electric Demand Power '[W'](Hourly) ]]/1000</f>
        <v>10.485354931905103</v>
      </c>
    </row>
    <row r="217" spans="1:3" x14ac:dyDescent="0.25">
      <c r="A217" s="9" t="s">
        <v>168</v>
      </c>
      <c r="B217" s="12">
        <v>10445.160386371826</v>
      </c>
      <c r="C217">
        <f>SAFADModel_final_000017[[#This Row],[Whole Building:Facility Total Electric Demand Power '[W'](Hourly) ]]/1000</f>
        <v>10.445160386371827</v>
      </c>
    </row>
    <row r="218" spans="1:3" x14ac:dyDescent="0.25">
      <c r="A218" s="9" t="s">
        <v>169</v>
      </c>
      <c r="B218" s="12">
        <v>9035.549594811564</v>
      </c>
      <c r="C218">
        <f>SAFADModel_final_000017[[#This Row],[Whole Building:Facility Total Electric Demand Power '[W'](Hourly) ]]/1000</f>
        <v>9.0355495948115632</v>
      </c>
    </row>
    <row r="219" spans="1:3" x14ac:dyDescent="0.25">
      <c r="A219" s="9" t="s">
        <v>170</v>
      </c>
      <c r="B219" s="12">
        <v>9415.4270997029944</v>
      </c>
      <c r="C219">
        <f>SAFADModel_final_000017[[#This Row],[Whole Building:Facility Total Electric Demand Power '[W'](Hourly) ]]/1000</f>
        <v>9.4154270997029936</v>
      </c>
    </row>
    <row r="220" spans="1:3" x14ac:dyDescent="0.25">
      <c r="A220" s="9" t="s">
        <v>171</v>
      </c>
      <c r="B220" s="12">
        <v>9391.3572542209549</v>
      </c>
      <c r="C220">
        <f>SAFADModel_final_000017[[#This Row],[Whole Building:Facility Total Electric Demand Power '[W'](Hourly) ]]/1000</f>
        <v>9.3913572542209547</v>
      </c>
    </row>
    <row r="221" spans="1:3" x14ac:dyDescent="0.25">
      <c r="A221" s="9" t="s">
        <v>172</v>
      </c>
      <c r="B221" s="12">
        <v>9353.6355794146457</v>
      </c>
      <c r="C221">
        <f>SAFADModel_final_000017[[#This Row],[Whole Building:Facility Total Electric Demand Power '[W'](Hourly) ]]/1000</f>
        <v>9.3536355794146449</v>
      </c>
    </row>
    <row r="222" spans="1:3" x14ac:dyDescent="0.25">
      <c r="A222" s="9" t="s">
        <v>173</v>
      </c>
      <c r="B222" s="12">
        <v>9311.4487711086531</v>
      </c>
      <c r="C222">
        <f>SAFADModel_final_000017[[#This Row],[Whole Building:Facility Total Electric Demand Power '[W'](Hourly) ]]/1000</f>
        <v>9.3114487711086529</v>
      </c>
    </row>
    <row r="223" spans="1:3" x14ac:dyDescent="0.25">
      <c r="A223" s="9" t="s">
        <v>174</v>
      </c>
      <c r="B223" s="12">
        <v>9332.0423430563915</v>
      </c>
      <c r="C223">
        <f>SAFADModel_final_000017[[#This Row],[Whole Building:Facility Total Electric Demand Power '[W'](Hourly) ]]/1000</f>
        <v>9.3320423430563917</v>
      </c>
    </row>
    <row r="224" spans="1:3" x14ac:dyDescent="0.25">
      <c r="A224" s="9" t="s">
        <v>175</v>
      </c>
      <c r="B224" s="12">
        <v>9492.6553704980306</v>
      </c>
      <c r="C224">
        <f>SAFADModel_final_000017[[#This Row],[Whole Building:Facility Total Electric Demand Power '[W'](Hourly) ]]/1000</f>
        <v>9.4926553704980314</v>
      </c>
    </row>
    <row r="225" spans="1:3" x14ac:dyDescent="0.25">
      <c r="A225" s="9" t="s">
        <v>176</v>
      </c>
      <c r="B225" s="12">
        <v>34518.310787098293</v>
      </c>
      <c r="C225">
        <f>SAFADModel_final_000017[[#This Row],[Whole Building:Facility Total Electric Demand Power '[W'](Hourly) ]]/1000</f>
        <v>34.518310787098294</v>
      </c>
    </row>
    <row r="226" spans="1:3" x14ac:dyDescent="0.25">
      <c r="A226" s="9" t="s">
        <v>177</v>
      </c>
      <c r="B226" s="12">
        <v>122793.5805900804</v>
      </c>
      <c r="C226">
        <f>SAFADModel_final_000017[[#This Row],[Whole Building:Facility Total Electric Demand Power '[W'](Hourly) ]]/1000</f>
        <v>122.7935805900804</v>
      </c>
    </row>
    <row r="227" spans="1:3" x14ac:dyDescent="0.25">
      <c r="A227" s="9" t="s">
        <v>178</v>
      </c>
      <c r="B227" s="12">
        <v>154045.58850954959</v>
      </c>
      <c r="C227">
        <f>SAFADModel_final_000017[[#This Row],[Whole Building:Facility Total Electric Demand Power '[W'](Hourly) ]]/1000</f>
        <v>154.04558850954959</v>
      </c>
    </row>
    <row r="228" spans="1:3" x14ac:dyDescent="0.25">
      <c r="A228" s="9" t="s">
        <v>179</v>
      </c>
      <c r="B228" s="12">
        <v>175666.11879684171</v>
      </c>
      <c r="C228">
        <f>SAFADModel_final_000017[[#This Row],[Whole Building:Facility Total Electric Demand Power '[W'](Hourly) ]]/1000</f>
        <v>175.66611879684172</v>
      </c>
    </row>
    <row r="229" spans="1:3" x14ac:dyDescent="0.25">
      <c r="A229" s="9" t="s">
        <v>180</v>
      </c>
      <c r="B229" s="12">
        <v>217338.86508291666</v>
      </c>
      <c r="C229">
        <f>SAFADModel_final_000017[[#This Row],[Whole Building:Facility Total Electric Demand Power '[W'](Hourly) ]]/1000</f>
        <v>217.33886508291667</v>
      </c>
    </row>
    <row r="230" spans="1:3" x14ac:dyDescent="0.25">
      <c r="A230" s="9" t="s">
        <v>181</v>
      </c>
      <c r="B230" s="12">
        <v>218495.05777692769</v>
      </c>
      <c r="C230">
        <f>SAFADModel_final_000017[[#This Row],[Whole Building:Facility Total Electric Demand Power '[W'](Hourly) ]]/1000</f>
        <v>218.49505777692769</v>
      </c>
    </row>
    <row r="231" spans="1:3" x14ac:dyDescent="0.25">
      <c r="A231" s="9" t="s">
        <v>182</v>
      </c>
      <c r="B231" s="12">
        <v>220030.12292606581</v>
      </c>
      <c r="C231">
        <f>SAFADModel_final_000017[[#This Row],[Whole Building:Facility Total Electric Demand Power '[W'](Hourly) ]]/1000</f>
        <v>220.03012292606581</v>
      </c>
    </row>
    <row r="232" spans="1:3" x14ac:dyDescent="0.25">
      <c r="A232" s="9" t="s">
        <v>183</v>
      </c>
      <c r="B232" s="12">
        <v>224441.0415883573</v>
      </c>
      <c r="C232">
        <f>SAFADModel_final_000017[[#This Row],[Whole Building:Facility Total Electric Demand Power '[W'](Hourly) ]]/1000</f>
        <v>224.44104158835731</v>
      </c>
    </row>
    <row r="233" spans="1:3" x14ac:dyDescent="0.25">
      <c r="A233" s="9" t="s">
        <v>184</v>
      </c>
      <c r="B233" s="12">
        <v>172146.75417330503</v>
      </c>
      <c r="C233">
        <f>SAFADModel_final_000017[[#This Row],[Whole Building:Facility Total Electric Demand Power '[W'](Hourly) ]]/1000</f>
        <v>172.14675417330503</v>
      </c>
    </row>
    <row r="234" spans="1:3" x14ac:dyDescent="0.25">
      <c r="A234" s="9" t="s">
        <v>185</v>
      </c>
      <c r="B234" s="12">
        <v>95039.072095827272</v>
      </c>
      <c r="C234">
        <f>SAFADModel_final_000017[[#This Row],[Whole Building:Facility Total Electric Demand Power '[W'](Hourly) ]]/1000</f>
        <v>95.039072095827265</v>
      </c>
    </row>
    <row r="235" spans="1:3" x14ac:dyDescent="0.25">
      <c r="A235" s="9" t="s">
        <v>186</v>
      </c>
      <c r="B235" s="12">
        <v>69022.087482832561</v>
      </c>
      <c r="C235">
        <f>SAFADModel_final_000017[[#This Row],[Whole Building:Facility Total Electric Demand Power '[W'](Hourly) ]]/1000</f>
        <v>69.022087482832561</v>
      </c>
    </row>
    <row r="236" spans="1:3" x14ac:dyDescent="0.25">
      <c r="A236" s="9" t="s">
        <v>187</v>
      </c>
      <c r="B236" s="12">
        <v>30114.322571332243</v>
      </c>
      <c r="C236">
        <f>SAFADModel_final_000017[[#This Row],[Whole Building:Facility Total Electric Demand Power '[W'](Hourly) ]]/1000</f>
        <v>30.114322571332242</v>
      </c>
    </row>
    <row r="237" spans="1:3" x14ac:dyDescent="0.25">
      <c r="A237" s="9" t="s">
        <v>188</v>
      </c>
      <c r="B237" s="12">
        <v>11429.885438011099</v>
      </c>
      <c r="C237">
        <f>SAFADModel_final_000017[[#This Row],[Whole Building:Facility Total Electric Demand Power '[W'](Hourly) ]]/1000</f>
        <v>11.429885438011098</v>
      </c>
    </row>
    <row r="238" spans="1:3" x14ac:dyDescent="0.25">
      <c r="A238" s="9" t="s">
        <v>189</v>
      </c>
      <c r="B238" s="12">
        <v>10938.520198064876</v>
      </c>
      <c r="C238">
        <f>SAFADModel_final_000017[[#This Row],[Whole Building:Facility Total Electric Demand Power '[W'](Hourly) ]]/1000</f>
        <v>10.938520198064877</v>
      </c>
    </row>
    <row r="239" spans="1:3" x14ac:dyDescent="0.25">
      <c r="A239" s="9" t="s">
        <v>190</v>
      </c>
      <c r="B239" s="12">
        <v>10496.132098734897</v>
      </c>
      <c r="C239">
        <f>SAFADModel_final_000017[[#This Row],[Whole Building:Facility Total Electric Demand Power '[W'](Hourly) ]]/1000</f>
        <v>10.496132098734897</v>
      </c>
    </row>
    <row r="240" spans="1:3" x14ac:dyDescent="0.25">
      <c r="A240" s="9" t="s">
        <v>191</v>
      </c>
      <c r="B240" s="12">
        <v>10480.652625219931</v>
      </c>
      <c r="C240">
        <f>SAFADModel_final_000017[[#This Row],[Whole Building:Facility Total Electric Demand Power '[W'](Hourly) ]]/1000</f>
        <v>10.48065262521993</v>
      </c>
    </row>
    <row r="241" spans="1:3" x14ac:dyDescent="0.25">
      <c r="A241" s="9" t="s">
        <v>192</v>
      </c>
      <c r="B241" s="12">
        <v>10462.771581354491</v>
      </c>
      <c r="C241">
        <f>SAFADModel_final_000017[[#This Row],[Whole Building:Facility Total Electric Demand Power '[W'](Hourly) ]]/1000</f>
        <v>10.462771581354492</v>
      </c>
    </row>
    <row r="242" spans="1:3" x14ac:dyDescent="0.25">
      <c r="A242" s="9" t="s">
        <v>193</v>
      </c>
      <c r="B242" s="12">
        <v>10441.861084829819</v>
      </c>
      <c r="C242">
        <f>SAFADModel_final_000017[[#This Row],[Whole Building:Facility Total Electric Demand Power '[W'](Hourly) ]]/1000</f>
        <v>10.441861084829819</v>
      </c>
    </row>
    <row r="243" spans="1:3" x14ac:dyDescent="0.25">
      <c r="A243" s="9" t="s">
        <v>194</v>
      </c>
      <c r="B243" s="12">
        <v>10428.34210510602</v>
      </c>
      <c r="C243">
        <f>SAFADModel_final_000017[[#This Row],[Whole Building:Facility Total Electric Demand Power '[W'](Hourly) ]]/1000</f>
        <v>10.428342105106019</v>
      </c>
    </row>
    <row r="244" spans="1:3" x14ac:dyDescent="0.25">
      <c r="A244" s="9" t="s">
        <v>195</v>
      </c>
      <c r="B244" s="12">
        <v>10390.529558029264</v>
      </c>
      <c r="C244">
        <f>SAFADModel_final_000017[[#This Row],[Whole Building:Facility Total Electric Demand Power '[W'](Hourly) ]]/1000</f>
        <v>10.390529558029264</v>
      </c>
    </row>
    <row r="245" spans="1:3" x14ac:dyDescent="0.25">
      <c r="A245" s="9" t="s">
        <v>196</v>
      </c>
      <c r="B245" s="12">
        <v>10319.631847249571</v>
      </c>
      <c r="C245">
        <f>SAFADModel_final_000017[[#This Row],[Whole Building:Facility Total Electric Demand Power '[W'](Hourly) ]]/1000</f>
        <v>10.319631847249571</v>
      </c>
    </row>
    <row r="246" spans="1:3" x14ac:dyDescent="0.25">
      <c r="A246" s="9" t="s">
        <v>197</v>
      </c>
      <c r="B246" s="12">
        <v>10202.683648152692</v>
      </c>
      <c r="C246">
        <f>SAFADModel_final_000017[[#This Row],[Whole Building:Facility Total Electric Demand Power '[W'](Hourly) ]]/1000</f>
        <v>10.202683648152691</v>
      </c>
    </row>
    <row r="247" spans="1:3" x14ac:dyDescent="0.25">
      <c r="A247" s="9" t="s">
        <v>198</v>
      </c>
      <c r="B247" s="12">
        <v>10135.753466360396</v>
      </c>
      <c r="C247">
        <f>SAFADModel_final_000017[[#This Row],[Whole Building:Facility Total Electric Demand Power '[W'](Hourly) ]]/1000</f>
        <v>10.135753466360397</v>
      </c>
    </row>
    <row r="248" spans="1:3" x14ac:dyDescent="0.25">
      <c r="A248" s="9" t="s">
        <v>199</v>
      </c>
      <c r="B248" s="12">
        <v>10237.511692425813</v>
      </c>
      <c r="C248">
        <f>SAFADModel_final_000017[[#This Row],[Whole Building:Facility Total Electric Demand Power '[W'](Hourly) ]]/1000</f>
        <v>10.237511692425812</v>
      </c>
    </row>
    <row r="249" spans="1:3" x14ac:dyDescent="0.25">
      <c r="A249" s="9" t="s">
        <v>200</v>
      </c>
      <c r="B249" s="12">
        <v>30802.726803508995</v>
      </c>
      <c r="C249">
        <f>SAFADModel_final_000017[[#This Row],[Whole Building:Facility Total Electric Demand Power '[W'](Hourly) ]]/1000</f>
        <v>30.802726803508996</v>
      </c>
    </row>
    <row r="250" spans="1:3" x14ac:dyDescent="0.25">
      <c r="A250" s="9" t="s">
        <v>201</v>
      </c>
      <c r="B250" s="12">
        <v>137637.45745126691</v>
      </c>
      <c r="C250">
        <f>SAFADModel_final_000017[[#This Row],[Whole Building:Facility Total Electric Demand Power '[W'](Hourly) ]]/1000</f>
        <v>137.6374574512669</v>
      </c>
    </row>
    <row r="251" spans="1:3" x14ac:dyDescent="0.25">
      <c r="A251" s="9" t="s">
        <v>202</v>
      </c>
      <c r="B251" s="12">
        <v>170683.57564467192</v>
      </c>
      <c r="C251">
        <f>SAFADModel_final_000017[[#This Row],[Whole Building:Facility Total Electric Demand Power '[W'](Hourly) ]]/1000</f>
        <v>170.68357564467192</v>
      </c>
    </row>
    <row r="252" spans="1:3" x14ac:dyDescent="0.25">
      <c r="A252" s="9" t="s">
        <v>203</v>
      </c>
      <c r="B252" s="12">
        <v>199791.29907251886</v>
      </c>
      <c r="C252">
        <f>SAFADModel_final_000017[[#This Row],[Whole Building:Facility Total Electric Demand Power '[W'](Hourly) ]]/1000</f>
        <v>199.79129907251885</v>
      </c>
    </row>
    <row r="253" spans="1:3" x14ac:dyDescent="0.25">
      <c r="A253" s="9" t="s">
        <v>204</v>
      </c>
      <c r="B253" s="12">
        <v>208652.68347763421</v>
      </c>
      <c r="C253">
        <f>SAFADModel_final_000017[[#This Row],[Whole Building:Facility Total Electric Demand Power '[W'](Hourly) ]]/1000</f>
        <v>208.65268347763421</v>
      </c>
    </row>
    <row r="254" spans="1:3" x14ac:dyDescent="0.25">
      <c r="A254" s="9" t="s">
        <v>205</v>
      </c>
      <c r="B254" s="12">
        <v>217188.32271873229</v>
      </c>
      <c r="C254">
        <f>SAFADModel_final_000017[[#This Row],[Whole Building:Facility Total Electric Demand Power '[W'](Hourly) ]]/1000</f>
        <v>217.18832271873228</v>
      </c>
    </row>
    <row r="255" spans="1:3" x14ac:dyDescent="0.25">
      <c r="A255" s="9" t="s">
        <v>206</v>
      </c>
      <c r="B255" s="12">
        <v>233758.57826031771</v>
      </c>
      <c r="C255">
        <f>SAFADModel_final_000017[[#This Row],[Whole Building:Facility Total Electric Demand Power '[W'](Hourly) ]]/1000</f>
        <v>233.75857826031771</v>
      </c>
    </row>
    <row r="256" spans="1:3" x14ac:dyDescent="0.25">
      <c r="A256" s="9" t="s">
        <v>207</v>
      </c>
      <c r="B256" s="12">
        <v>217068.7348064231</v>
      </c>
      <c r="C256">
        <f>SAFADModel_final_000017[[#This Row],[Whole Building:Facility Total Electric Demand Power '[W'](Hourly) ]]/1000</f>
        <v>217.06873480642309</v>
      </c>
    </row>
    <row r="257" spans="1:3" x14ac:dyDescent="0.25">
      <c r="A257" s="9" t="s">
        <v>208</v>
      </c>
      <c r="B257" s="12">
        <v>219863.44086144885</v>
      </c>
      <c r="C257">
        <f>SAFADModel_final_000017[[#This Row],[Whole Building:Facility Total Electric Demand Power '[W'](Hourly) ]]/1000</f>
        <v>219.86344086144885</v>
      </c>
    </row>
    <row r="258" spans="1:3" x14ac:dyDescent="0.25">
      <c r="A258" s="9" t="s">
        <v>209</v>
      </c>
      <c r="B258" s="12">
        <v>203570.85802077563</v>
      </c>
      <c r="C258">
        <f>SAFADModel_final_000017[[#This Row],[Whole Building:Facility Total Electric Demand Power '[W'](Hourly) ]]/1000</f>
        <v>203.57085802077563</v>
      </c>
    </row>
    <row r="259" spans="1:3" x14ac:dyDescent="0.25">
      <c r="A259" s="9" t="s">
        <v>210</v>
      </c>
      <c r="B259" s="12">
        <v>112241.92132399707</v>
      </c>
      <c r="C259">
        <f>SAFADModel_final_000017[[#This Row],[Whole Building:Facility Total Electric Demand Power '[W'](Hourly) ]]/1000</f>
        <v>112.24192132399708</v>
      </c>
    </row>
    <row r="260" spans="1:3" x14ac:dyDescent="0.25">
      <c r="A260" s="9" t="s">
        <v>211</v>
      </c>
      <c r="B260" s="12">
        <v>77799.447925322616</v>
      </c>
      <c r="C260">
        <f>SAFADModel_final_000017[[#This Row],[Whole Building:Facility Total Electric Demand Power '[W'](Hourly) ]]/1000</f>
        <v>77.79944792532261</v>
      </c>
    </row>
    <row r="261" spans="1:3" x14ac:dyDescent="0.25">
      <c r="A261" s="9" t="s">
        <v>212</v>
      </c>
      <c r="B261" s="12">
        <v>54026.650969319388</v>
      </c>
      <c r="C261">
        <f>SAFADModel_final_000017[[#This Row],[Whole Building:Facility Total Electric Demand Power '[W'](Hourly) ]]/1000</f>
        <v>54.026650969319391</v>
      </c>
    </row>
    <row r="262" spans="1:3" x14ac:dyDescent="0.25">
      <c r="A262" s="9" t="s">
        <v>213</v>
      </c>
      <c r="B262" s="12">
        <v>10600.87215533266</v>
      </c>
      <c r="C262">
        <f>SAFADModel_final_000017[[#This Row],[Whole Building:Facility Total Electric Demand Power '[W'](Hourly) ]]/1000</f>
        <v>10.600872155332659</v>
      </c>
    </row>
    <row r="263" spans="1:3" x14ac:dyDescent="0.25">
      <c r="A263" s="9" t="s">
        <v>214</v>
      </c>
      <c r="B263" s="12">
        <v>10531.507879424398</v>
      </c>
      <c r="C263">
        <f>SAFADModel_final_000017[[#This Row],[Whole Building:Facility Total Electric Demand Power '[W'](Hourly) ]]/1000</f>
        <v>10.531507879424398</v>
      </c>
    </row>
    <row r="264" spans="1:3" x14ac:dyDescent="0.25">
      <c r="A264" s="9" t="s">
        <v>215</v>
      </c>
      <c r="B264" s="12">
        <v>10447.807962515804</v>
      </c>
      <c r="C264">
        <f>SAFADModel_final_000017[[#This Row],[Whole Building:Facility Total Electric Demand Power '[W'](Hourly) ]]/1000</f>
        <v>10.447807962515805</v>
      </c>
    </row>
    <row r="265" spans="1:3" x14ac:dyDescent="0.25">
      <c r="A265" s="9" t="s">
        <v>216</v>
      </c>
      <c r="B265" s="12">
        <v>10367.848786999004</v>
      </c>
      <c r="C265">
        <f>SAFADModel_final_000017[[#This Row],[Whole Building:Facility Total Electric Demand Power '[W'](Hourly) ]]/1000</f>
        <v>10.367848786999003</v>
      </c>
    </row>
    <row r="266" spans="1:3" x14ac:dyDescent="0.25">
      <c r="A266" s="9" t="s">
        <v>217</v>
      </c>
      <c r="B266" s="12">
        <v>10294.348705387552</v>
      </c>
      <c r="C266">
        <f>SAFADModel_final_000017[[#This Row],[Whole Building:Facility Total Electric Demand Power '[W'](Hourly) ]]/1000</f>
        <v>10.294348705387552</v>
      </c>
    </row>
    <row r="267" spans="1:3" x14ac:dyDescent="0.25">
      <c r="A267" s="9" t="s">
        <v>218</v>
      </c>
      <c r="B267" s="12">
        <v>10214.875055814036</v>
      </c>
      <c r="C267">
        <f>SAFADModel_final_000017[[#This Row],[Whole Building:Facility Total Electric Demand Power '[W'](Hourly) ]]/1000</f>
        <v>10.214875055814037</v>
      </c>
    </row>
    <row r="268" spans="1:3" x14ac:dyDescent="0.25">
      <c r="A268" s="9" t="s">
        <v>219</v>
      </c>
      <c r="B268" s="12">
        <v>10148.706258640326</v>
      </c>
      <c r="C268">
        <f>SAFADModel_final_000017[[#This Row],[Whole Building:Facility Total Electric Demand Power '[W'](Hourly) ]]/1000</f>
        <v>10.148706258640326</v>
      </c>
    </row>
    <row r="269" spans="1:3" x14ac:dyDescent="0.25">
      <c r="A269" s="9" t="s">
        <v>220</v>
      </c>
      <c r="B269" s="12">
        <v>10115.333080735147</v>
      </c>
      <c r="C269">
        <f>SAFADModel_final_000017[[#This Row],[Whole Building:Facility Total Electric Demand Power '[W'](Hourly) ]]/1000</f>
        <v>10.115333080735146</v>
      </c>
    </row>
    <row r="270" spans="1:3" x14ac:dyDescent="0.25">
      <c r="A270" s="9" t="s">
        <v>221</v>
      </c>
      <c r="B270" s="12">
        <v>10092.745129304438</v>
      </c>
      <c r="C270">
        <f>SAFADModel_final_000017[[#This Row],[Whole Building:Facility Total Electric Demand Power '[W'](Hourly) ]]/1000</f>
        <v>10.092745129304438</v>
      </c>
    </row>
    <row r="271" spans="1:3" x14ac:dyDescent="0.25">
      <c r="A271" s="9" t="s">
        <v>222</v>
      </c>
      <c r="B271" s="12">
        <v>10139.159659665083</v>
      </c>
      <c r="C271">
        <f>SAFADModel_final_000017[[#This Row],[Whole Building:Facility Total Electric Demand Power '[W'](Hourly) ]]/1000</f>
        <v>10.139159659665083</v>
      </c>
    </row>
    <row r="272" spans="1:3" x14ac:dyDescent="0.25">
      <c r="A272" s="9" t="s">
        <v>223</v>
      </c>
      <c r="B272" s="12">
        <v>10311.446282376126</v>
      </c>
      <c r="C272">
        <f>SAFADModel_final_000017[[#This Row],[Whole Building:Facility Total Electric Demand Power '[W'](Hourly) ]]/1000</f>
        <v>10.311446282376126</v>
      </c>
    </row>
    <row r="273" spans="1:3" x14ac:dyDescent="0.25">
      <c r="A273" s="9" t="s">
        <v>224</v>
      </c>
      <c r="B273" s="12">
        <v>38708.923810883833</v>
      </c>
      <c r="C273">
        <f>SAFADModel_final_000017[[#This Row],[Whole Building:Facility Total Electric Demand Power '[W'](Hourly) ]]/1000</f>
        <v>38.708923810883832</v>
      </c>
    </row>
    <row r="274" spans="1:3" x14ac:dyDescent="0.25">
      <c r="A274" s="9" t="s">
        <v>225</v>
      </c>
      <c r="B274" s="12">
        <v>113568.9606931806</v>
      </c>
      <c r="C274">
        <f>SAFADModel_final_000017[[#This Row],[Whole Building:Facility Total Electric Demand Power '[W'](Hourly) ]]/1000</f>
        <v>113.5689606931806</v>
      </c>
    </row>
    <row r="275" spans="1:3" x14ac:dyDescent="0.25">
      <c r="A275" s="9" t="s">
        <v>226</v>
      </c>
      <c r="B275" s="12">
        <v>187568.61874205936</v>
      </c>
      <c r="C275">
        <f>SAFADModel_final_000017[[#This Row],[Whole Building:Facility Total Electric Demand Power '[W'](Hourly) ]]/1000</f>
        <v>187.56861874205936</v>
      </c>
    </row>
    <row r="276" spans="1:3" x14ac:dyDescent="0.25">
      <c r="A276" s="9" t="s">
        <v>227</v>
      </c>
      <c r="B276" s="12">
        <v>179840.41866559183</v>
      </c>
      <c r="C276">
        <f>SAFADModel_final_000017[[#This Row],[Whole Building:Facility Total Electric Demand Power '[W'](Hourly) ]]/1000</f>
        <v>179.84041866559184</v>
      </c>
    </row>
    <row r="277" spans="1:3" x14ac:dyDescent="0.25">
      <c r="A277" s="9" t="s">
        <v>228</v>
      </c>
      <c r="B277" s="12">
        <v>181105.97849695649</v>
      </c>
      <c r="C277">
        <f>SAFADModel_final_000017[[#This Row],[Whole Building:Facility Total Electric Demand Power '[W'](Hourly) ]]/1000</f>
        <v>181.10597849695648</v>
      </c>
    </row>
    <row r="278" spans="1:3" x14ac:dyDescent="0.25">
      <c r="A278" s="9" t="s">
        <v>229</v>
      </c>
      <c r="B278" s="12">
        <v>196421.29464126876</v>
      </c>
      <c r="C278">
        <f>SAFADModel_final_000017[[#This Row],[Whole Building:Facility Total Electric Demand Power '[W'](Hourly) ]]/1000</f>
        <v>196.42129464126876</v>
      </c>
    </row>
    <row r="279" spans="1:3" x14ac:dyDescent="0.25">
      <c r="A279" s="9" t="s">
        <v>230</v>
      </c>
      <c r="B279" s="12">
        <v>207163.52311369954</v>
      </c>
      <c r="C279">
        <f>SAFADModel_final_000017[[#This Row],[Whole Building:Facility Total Electric Demand Power '[W'](Hourly) ]]/1000</f>
        <v>207.16352311369954</v>
      </c>
    </row>
    <row r="280" spans="1:3" x14ac:dyDescent="0.25">
      <c r="A280" s="9" t="s">
        <v>231</v>
      </c>
      <c r="B280" s="12">
        <v>171442.26780450041</v>
      </c>
      <c r="C280">
        <f>SAFADModel_final_000017[[#This Row],[Whole Building:Facility Total Electric Demand Power '[W'](Hourly) ]]/1000</f>
        <v>171.4422678045004</v>
      </c>
    </row>
    <row r="281" spans="1:3" x14ac:dyDescent="0.25">
      <c r="A281" s="9" t="s">
        <v>232</v>
      </c>
      <c r="B281" s="12">
        <v>152298.99447492955</v>
      </c>
      <c r="C281">
        <f>SAFADModel_final_000017[[#This Row],[Whole Building:Facility Total Electric Demand Power '[W'](Hourly) ]]/1000</f>
        <v>152.29899447492954</v>
      </c>
    </row>
    <row r="282" spans="1:3" x14ac:dyDescent="0.25">
      <c r="A282" s="9" t="s">
        <v>233</v>
      </c>
      <c r="B282" s="12">
        <v>143812.73861933066</v>
      </c>
      <c r="C282">
        <f>SAFADModel_final_000017[[#This Row],[Whole Building:Facility Total Electric Demand Power '[W'](Hourly) ]]/1000</f>
        <v>143.81273861933067</v>
      </c>
    </row>
    <row r="283" spans="1:3" x14ac:dyDescent="0.25">
      <c r="A283" s="9" t="s">
        <v>234</v>
      </c>
      <c r="B283" s="12">
        <v>72065.020551827547</v>
      </c>
      <c r="C283">
        <f>SAFADModel_final_000017[[#This Row],[Whole Building:Facility Total Electric Demand Power '[W'](Hourly) ]]/1000</f>
        <v>72.065020551827544</v>
      </c>
    </row>
    <row r="284" spans="1:3" x14ac:dyDescent="0.25">
      <c r="A284" s="9" t="s">
        <v>235</v>
      </c>
      <c r="B284" s="12">
        <v>36819.641341908762</v>
      </c>
      <c r="C284">
        <f>SAFADModel_final_000017[[#This Row],[Whole Building:Facility Total Electric Demand Power '[W'](Hourly) ]]/1000</f>
        <v>36.819641341908763</v>
      </c>
    </row>
    <row r="285" spans="1:3" x14ac:dyDescent="0.25">
      <c r="A285" s="9" t="s">
        <v>236</v>
      </c>
      <c r="B285" s="12">
        <v>22470.577565121039</v>
      </c>
      <c r="C285">
        <f>SAFADModel_final_000017[[#This Row],[Whole Building:Facility Total Electric Demand Power '[W'](Hourly) ]]/1000</f>
        <v>22.47057756512104</v>
      </c>
    </row>
    <row r="286" spans="1:3" x14ac:dyDescent="0.25">
      <c r="A286" s="9" t="s">
        <v>237</v>
      </c>
      <c r="B286" s="12">
        <v>16456.036636357767</v>
      </c>
      <c r="C286">
        <f>SAFADModel_final_000017[[#This Row],[Whole Building:Facility Total Electric Demand Power '[W'](Hourly) ]]/1000</f>
        <v>16.456036636357766</v>
      </c>
    </row>
    <row r="287" spans="1:3" x14ac:dyDescent="0.25">
      <c r="A287" s="9" t="s">
        <v>238</v>
      </c>
      <c r="B287" s="12">
        <v>10541.17942176597</v>
      </c>
      <c r="C287">
        <f>SAFADModel_final_000017[[#This Row],[Whole Building:Facility Total Electric Demand Power '[W'](Hourly) ]]/1000</f>
        <v>10.541179421765969</v>
      </c>
    </row>
    <row r="288" spans="1:3" x14ac:dyDescent="0.25">
      <c r="A288" s="9" t="s">
        <v>239</v>
      </c>
      <c r="B288" s="12">
        <v>10524.688986966759</v>
      </c>
      <c r="C288">
        <f>SAFADModel_final_000017[[#This Row],[Whole Building:Facility Total Electric Demand Power '[W'](Hourly) ]]/1000</f>
        <v>10.52468898696676</v>
      </c>
    </row>
    <row r="289" spans="1:3" x14ac:dyDescent="0.25">
      <c r="A289" s="9" t="s">
        <v>240</v>
      </c>
      <c r="B289" s="12">
        <v>10475.726814609459</v>
      </c>
      <c r="C289">
        <f>SAFADModel_final_000017[[#This Row],[Whole Building:Facility Total Electric Demand Power '[W'](Hourly) ]]/1000</f>
        <v>10.475726814609459</v>
      </c>
    </row>
    <row r="290" spans="1:3" x14ac:dyDescent="0.25">
      <c r="A290" s="9" t="s">
        <v>581</v>
      </c>
      <c r="B290" s="12">
        <v>10363.1465328923</v>
      </c>
      <c r="C290">
        <f>SAFADModel_final_000017[[#This Row],[Whole Building:Facility Total Electric Demand Power '[W'](Hourly) ]]/1000</f>
        <v>10.3631465328923</v>
      </c>
    </row>
    <row r="291" spans="1:3" x14ac:dyDescent="0.25">
      <c r="A291" s="9" t="s">
        <v>582</v>
      </c>
      <c r="B291" s="12">
        <v>10228.462611109027</v>
      </c>
      <c r="C291">
        <f>SAFADModel_final_000017[[#This Row],[Whole Building:Facility Total Electric Demand Power '[W'](Hourly) ]]/1000</f>
        <v>10.228462611109027</v>
      </c>
    </row>
    <row r="292" spans="1:3" x14ac:dyDescent="0.25">
      <c r="A292" s="9" t="s">
        <v>583</v>
      </c>
      <c r="B292" s="12">
        <v>10129.328342110317</v>
      </c>
      <c r="C292">
        <f>SAFADModel_final_000017[[#This Row],[Whole Building:Facility Total Electric Demand Power '[W'](Hourly) ]]/1000</f>
        <v>10.129328342110316</v>
      </c>
    </row>
    <row r="293" spans="1:3" x14ac:dyDescent="0.25">
      <c r="A293" s="9" t="s">
        <v>584</v>
      </c>
      <c r="B293" s="12">
        <v>10072.273427464092</v>
      </c>
      <c r="C293">
        <f>SAFADModel_final_000017[[#This Row],[Whole Building:Facility Total Electric Demand Power '[W'](Hourly) ]]/1000</f>
        <v>10.072273427464092</v>
      </c>
    </row>
    <row r="294" spans="1:3" x14ac:dyDescent="0.25">
      <c r="A294" s="9" t="s">
        <v>585</v>
      </c>
      <c r="B294" s="12">
        <v>10031.75009047003</v>
      </c>
      <c r="C294">
        <f>SAFADModel_final_000017[[#This Row],[Whole Building:Facility Total Electric Demand Power '[W'](Hourly) ]]/1000</f>
        <v>10.03175009047003</v>
      </c>
    </row>
    <row r="295" spans="1:3" x14ac:dyDescent="0.25">
      <c r="A295" s="9" t="s">
        <v>586</v>
      </c>
      <c r="B295" s="12">
        <v>10060.368323401239</v>
      </c>
      <c r="C295">
        <f>SAFADModel_final_000017[[#This Row],[Whole Building:Facility Total Electric Demand Power '[W'](Hourly) ]]/1000</f>
        <v>10.060368323401239</v>
      </c>
    </row>
    <row r="296" spans="1:3" x14ac:dyDescent="0.25">
      <c r="A296" s="9" t="s">
        <v>587</v>
      </c>
      <c r="B296" s="12">
        <v>10199.026734914672</v>
      </c>
      <c r="C296">
        <f>SAFADModel_final_000017[[#This Row],[Whole Building:Facility Total Electric Demand Power '[W'](Hourly) ]]/1000</f>
        <v>10.199026734914673</v>
      </c>
    </row>
    <row r="297" spans="1:3" x14ac:dyDescent="0.25">
      <c r="A297" s="9" t="s">
        <v>588</v>
      </c>
      <c r="B297" s="12">
        <v>10378.419317187803</v>
      </c>
      <c r="C297">
        <f>SAFADModel_final_000017[[#This Row],[Whole Building:Facility Total Electric Demand Power '[W'](Hourly) ]]/1000</f>
        <v>10.378419317187804</v>
      </c>
    </row>
    <row r="298" spans="1:3" x14ac:dyDescent="0.25">
      <c r="A298" s="9" t="s">
        <v>589</v>
      </c>
      <c r="B298" s="12">
        <v>65666.486171545635</v>
      </c>
      <c r="C298">
        <f>SAFADModel_final_000017[[#This Row],[Whole Building:Facility Total Electric Demand Power '[W'](Hourly) ]]/1000</f>
        <v>65.666486171545642</v>
      </c>
    </row>
    <row r="299" spans="1:3" x14ac:dyDescent="0.25">
      <c r="A299" s="9" t="s">
        <v>590</v>
      </c>
      <c r="B299" s="12">
        <v>90508.235869240147</v>
      </c>
      <c r="C299">
        <f>SAFADModel_final_000017[[#This Row],[Whole Building:Facility Total Electric Demand Power '[W'](Hourly) ]]/1000</f>
        <v>90.508235869240153</v>
      </c>
    </row>
    <row r="300" spans="1:3" x14ac:dyDescent="0.25">
      <c r="A300" s="9" t="s">
        <v>591</v>
      </c>
      <c r="B300" s="12">
        <v>100851.47168102358</v>
      </c>
      <c r="C300">
        <f>SAFADModel_final_000017[[#This Row],[Whole Building:Facility Total Electric Demand Power '[W'](Hourly) ]]/1000</f>
        <v>100.85147168102358</v>
      </c>
    </row>
    <row r="301" spans="1:3" x14ac:dyDescent="0.25">
      <c r="A301" s="9" t="s">
        <v>592</v>
      </c>
      <c r="B301" s="12">
        <v>89754.026085355305</v>
      </c>
      <c r="C301">
        <f>SAFADModel_final_000017[[#This Row],[Whole Building:Facility Total Electric Demand Power '[W'](Hourly) ]]/1000</f>
        <v>89.754026085355306</v>
      </c>
    </row>
    <row r="302" spans="1:3" x14ac:dyDescent="0.25">
      <c r="A302" s="9" t="s">
        <v>593</v>
      </c>
      <c r="B302" s="12">
        <v>73134.021183931123</v>
      </c>
      <c r="C302">
        <f>SAFADModel_final_000017[[#This Row],[Whole Building:Facility Total Electric Demand Power '[W'](Hourly) ]]/1000</f>
        <v>73.134021183931125</v>
      </c>
    </row>
    <row r="303" spans="1:3" x14ac:dyDescent="0.25">
      <c r="A303" s="9" t="s">
        <v>594</v>
      </c>
      <c r="B303" s="12">
        <v>64575.340258490316</v>
      </c>
      <c r="C303">
        <f>SAFADModel_final_000017[[#This Row],[Whole Building:Facility Total Electric Demand Power '[W'](Hourly) ]]/1000</f>
        <v>64.575340258490314</v>
      </c>
    </row>
    <row r="304" spans="1:3" x14ac:dyDescent="0.25">
      <c r="A304" s="9" t="s">
        <v>595</v>
      </c>
      <c r="B304" s="12">
        <v>65763.922062499318</v>
      </c>
      <c r="C304">
        <f>SAFADModel_final_000017[[#This Row],[Whole Building:Facility Total Electric Demand Power '[W'](Hourly) ]]/1000</f>
        <v>65.763922062499319</v>
      </c>
    </row>
    <row r="305" spans="1:3" x14ac:dyDescent="0.25">
      <c r="A305" s="9" t="s">
        <v>596</v>
      </c>
      <c r="B305" s="12">
        <v>59763.190055383428</v>
      </c>
      <c r="C305">
        <f>SAFADModel_final_000017[[#This Row],[Whole Building:Facility Total Electric Demand Power '[W'](Hourly) ]]/1000</f>
        <v>59.763190055383426</v>
      </c>
    </row>
    <row r="306" spans="1:3" x14ac:dyDescent="0.25">
      <c r="A306" s="9" t="s">
        <v>597</v>
      </c>
      <c r="B306" s="12">
        <v>48755.673621079768</v>
      </c>
      <c r="C306">
        <f>SAFADModel_final_000017[[#This Row],[Whole Building:Facility Total Electric Demand Power '[W'](Hourly) ]]/1000</f>
        <v>48.755673621079765</v>
      </c>
    </row>
    <row r="307" spans="1:3" x14ac:dyDescent="0.25">
      <c r="A307" s="9" t="s">
        <v>598</v>
      </c>
      <c r="B307" s="12">
        <v>43360.997572988446</v>
      </c>
      <c r="C307">
        <f>SAFADModel_final_000017[[#This Row],[Whole Building:Facility Total Electric Demand Power '[W'](Hourly) ]]/1000</f>
        <v>43.360997572988445</v>
      </c>
    </row>
    <row r="308" spans="1:3" x14ac:dyDescent="0.25">
      <c r="A308" s="9" t="s">
        <v>599</v>
      </c>
      <c r="B308" s="12">
        <v>35589.2690675505</v>
      </c>
      <c r="C308">
        <f>SAFADModel_final_000017[[#This Row],[Whole Building:Facility Total Electric Demand Power '[W'](Hourly) ]]/1000</f>
        <v>35.589269067550497</v>
      </c>
    </row>
    <row r="309" spans="1:3" x14ac:dyDescent="0.25">
      <c r="A309" s="9" t="s">
        <v>600</v>
      </c>
      <c r="B309" s="12">
        <v>12493.699782154827</v>
      </c>
      <c r="C309">
        <f>SAFADModel_final_000017[[#This Row],[Whole Building:Facility Total Electric Demand Power '[W'](Hourly) ]]/1000</f>
        <v>12.493699782154827</v>
      </c>
    </row>
    <row r="310" spans="1:3" x14ac:dyDescent="0.25">
      <c r="A310" s="9" t="s">
        <v>601</v>
      </c>
      <c r="B310" s="12">
        <v>12413.492791145754</v>
      </c>
      <c r="C310">
        <f>SAFADModel_final_000017[[#This Row],[Whole Building:Facility Total Electric Demand Power '[W'](Hourly) ]]/1000</f>
        <v>12.413492791145755</v>
      </c>
    </row>
    <row r="311" spans="1:3" x14ac:dyDescent="0.25">
      <c r="A311" s="9" t="s">
        <v>602</v>
      </c>
      <c r="B311" s="12">
        <v>11234.77965905575</v>
      </c>
      <c r="C311">
        <f>SAFADModel_final_000017[[#This Row],[Whole Building:Facility Total Electric Demand Power '[W'](Hourly) ]]/1000</f>
        <v>11.23477965905575</v>
      </c>
    </row>
    <row r="312" spans="1:3" x14ac:dyDescent="0.25">
      <c r="A312" s="9" t="s">
        <v>603</v>
      </c>
      <c r="B312" s="12">
        <v>10737.557486413189</v>
      </c>
      <c r="C312">
        <f>SAFADModel_final_000017[[#This Row],[Whole Building:Facility Total Electric Demand Power '[W'](Hourly) ]]/1000</f>
        <v>10.737557486413188</v>
      </c>
    </row>
    <row r="313" spans="1:3" x14ac:dyDescent="0.25">
      <c r="A313" s="9" t="s">
        <v>604</v>
      </c>
      <c r="B313" s="12">
        <v>10587.027691657648</v>
      </c>
      <c r="C313">
        <f>SAFADModel_final_000017[[#This Row],[Whole Building:Facility Total Electric Demand Power '[W'](Hourly) ]]/1000</f>
        <v>10.587027691657648</v>
      </c>
    </row>
    <row r="314" spans="1:3" x14ac:dyDescent="0.25">
      <c r="A314" s="9" t="s">
        <v>605</v>
      </c>
      <c r="B314" s="12">
        <v>10523.597327706624</v>
      </c>
      <c r="C314">
        <f>SAFADModel_final_000017[[#This Row],[Whole Building:Facility Total Electric Demand Power '[W'](Hourly) ]]/1000</f>
        <v>10.523597327706623</v>
      </c>
    </row>
    <row r="315" spans="1:3" x14ac:dyDescent="0.25">
      <c r="A315" s="9" t="s">
        <v>606</v>
      </c>
      <c r="B315" s="12">
        <v>10483.882529169639</v>
      </c>
      <c r="C315">
        <f>SAFADModel_final_000017[[#This Row],[Whole Building:Facility Total Electric Demand Power '[W'](Hourly) ]]/1000</f>
        <v>10.483882529169639</v>
      </c>
    </row>
    <row r="316" spans="1:3" x14ac:dyDescent="0.25">
      <c r="A316" s="9" t="s">
        <v>607</v>
      </c>
      <c r="B316" s="12">
        <v>10447.86966459368</v>
      </c>
      <c r="C316">
        <f>SAFADModel_final_000017[[#This Row],[Whole Building:Facility Total Electric Demand Power '[W'](Hourly) ]]/1000</f>
        <v>10.44786966459368</v>
      </c>
    </row>
    <row r="317" spans="1:3" x14ac:dyDescent="0.25">
      <c r="A317" s="9" t="s">
        <v>608</v>
      </c>
      <c r="B317" s="12">
        <v>10394.748789527954</v>
      </c>
      <c r="C317">
        <f>SAFADModel_final_000017[[#This Row],[Whole Building:Facility Total Electric Demand Power '[W'](Hourly) ]]/1000</f>
        <v>10.394748789527954</v>
      </c>
    </row>
    <row r="318" spans="1:3" x14ac:dyDescent="0.25">
      <c r="A318" s="9" t="s">
        <v>609</v>
      </c>
      <c r="B318" s="12">
        <v>10327.119361350608</v>
      </c>
      <c r="C318">
        <f>SAFADModel_final_000017[[#This Row],[Whole Building:Facility Total Electric Demand Power '[W'](Hourly) ]]/1000</f>
        <v>10.327119361350608</v>
      </c>
    </row>
    <row r="319" spans="1:3" x14ac:dyDescent="0.25">
      <c r="A319" s="9" t="s">
        <v>610</v>
      </c>
      <c r="B319" s="12">
        <v>10317.505203725081</v>
      </c>
      <c r="C319">
        <f>SAFADModel_final_000017[[#This Row],[Whole Building:Facility Total Electric Demand Power '[W'](Hourly) ]]/1000</f>
        <v>10.31750520372508</v>
      </c>
    </row>
    <row r="320" spans="1:3" x14ac:dyDescent="0.25">
      <c r="A320" s="9" t="s">
        <v>611</v>
      </c>
      <c r="B320" s="12">
        <v>10377.381914193187</v>
      </c>
      <c r="C320">
        <f>SAFADModel_final_000017[[#This Row],[Whole Building:Facility Total Electric Demand Power '[W'](Hourly) ]]/1000</f>
        <v>10.377381914193187</v>
      </c>
    </row>
    <row r="321" spans="1:3" x14ac:dyDescent="0.25">
      <c r="A321" s="9" t="s">
        <v>612</v>
      </c>
      <c r="B321" s="12">
        <v>10472.088251770594</v>
      </c>
      <c r="C321">
        <f>SAFADModel_final_000017[[#This Row],[Whole Building:Facility Total Electric Demand Power '[W'](Hourly) ]]/1000</f>
        <v>10.472088251770595</v>
      </c>
    </row>
    <row r="322" spans="1:3" x14ac:dyDescent="0.25">
      <c r="A322" s="9" t="s">
        <v>613</v>
      </c>
      <c r="B322" s="12">
        <v>10564.664715803468</v>
      </c>
      <c r="C322">
        <f>SAFADModel_final_000017[[#This Row],[Whole Building:Facility Total Electric Demand Power '[W'](Hourly) ]]/1000</f>
        <v>10.564664715803469</v>
      </c>
    </row>
    <row r="323" spans="1:3" x14ac:dyDescent="0.25">
      <c r="A323" s="9" t="s">
        <v>614</v>
      </c>
      <c r="B323" s="12">
        <v>10662.108437660743</v>
      </c>
      <c r="C323">
        <f>SAFADModel_final_000017[[#This Row],[Whole Building:Facility Total Electric Demand Power '[W'](Hourly) ]]/1000</f>
        <v>10.662108437660743</v>
      </c>
    </row>
    <row r="324" spans="1:3" x14ac:dyDescent="0.25">
      <c r="A324" s="9" t="s">
        <v>615</v>
      </c>
      <c r="B324" s="12">
        <v>10759.911693310254</v>
      </c>
      <c r="C324">
        <f>SAFADModel_final_000017[[#This Row],[Whole Building:Facility Total Electric Demand Power '[W'](Hourly) ]]/1000</f>
        <v>10.759911693310254</v>
      </c>
    </row>
    <row r="325" spans="1:3" x14ac:dyDescent="0.25">
      <c r="A325" s="9" t="s">
        <v>616</v>
      </c>
      <c r="B325" s="12">
        <v>10855.238476980448</v>
      </c>
      <c r="C325">
        <f>SAFADModel_final_000017[[#This Row],[Whole Building:Facility Total Electric Demand Power '[W'](Hourly) ]]/1000</f>
        <v>10.855238476980448</v>
      </c>
    </row>
    <row r="326" spans="1:3" x14ac:dyDescent="0.25">
      <c r="A326" s="9" t="s">
        <v>617</v>
      </c>
      <c r="B326" s="12">
        <v>10932.197371544462</v>
      </c>
      <c r="C326">
        <f>SAFADModel_final_000017[[#This Row],[Whole Building:Facility Total Electric Demand Power '[W'](Hourly) ]]/1000</f>
        <v>10.932197371544461</v>
      </c>
    </row>
    <row r="327" spans="1:3" x14ac:dyDescent="0.25">
      <c r="A327" s="9" t="s">
        <v>618</v>
      </c>
      <c r="B327" s="12">
        <v>10982.132999702955</v>
      </c>
      <c r="C327">
        <f>SAFADModel_final_000017[[#This Row],[Whole Building:Facility Total Electric Demand Power '[W'](Hourly) ]]/1000</f>
        <v>10.982132999702955</v>
      </c>
    </row>
    <row r="328" spans="1:3" x14ac:dyDescent="0.25">
      <c r="A328" s="9" t="s">
        <v>619</v>
      </c>
      <c r="B328" s="12">
        <v>10974.70020780821</v>
      </c>
      <c r="C328">
        <f>SAFADModel_final_000017[[#This Row],[Whole Building:Facility Total Electric Demand Power '[W'](Hourly) ]]/1000</f>
        <v>10.97470020780821</v>
      </c>
    </row>
    <row r="329" spans="1:3" x14ac:dyDescent="0.25">
      <c r="A329" s="9" t="s">
        <v>620</v>
      </c>
      <c r="B329" s="12">
        <v>10908.701835968664</v>
      </c>
      <c r="C329">
        <f>SAFADModel_final_000017[[#This Row],[Whole Building:Facility Total Electric Demand Power '[W'](Hourly) ]]/1000</f>
        <v>10.908701835968664</v>
      </c>
    </row>
    <row r="330" spans="1:3" x14ac:dyDescent="0.25">
      <c r="A330" s="9" t="s">
        <v>621</v>
      </c>
      <c r="B330" s="12">
        <v>10828.650093822043</v>
      </c>
      <c r="C330">
        <f>SAFADModel_final_000017[[#This Row],[Whole Building:Facility Total Electric Demand Power '[W'](Hourly) ]]/1000</f>
        <v>10.828650093822043</v>
      </c>
    </row>
    <row r="331" spans="1:3" x14ac:dyDescent="0.25">
      <c r="A331" s="9" t="s">
        <v>622</v>
      </c>
      <c r="B331" s="12">
        <v>10717.49741088968</v>
      </c>
      <c r="C331">
        <f>SAFADModel_final_000017[[#This Row],[Whole Building:Facility Total Electric Demand Power '[W'](Hourly) ]]/1000</f>
        <v>10.717497410889681</v>
      </c>
    </row>
    <row r="332" spans="1:3" x14ac:dyDescent="0.25">
      <c r="A332" s="9" t="s">
        <v>623</v>
      </c>
      <c r="B332" s="12">
        <v>10620.641377009613</v>
      </c>
      <c r="C332">
        <f>SAFADModel_final_000017[[#This Row],[Whole Building:Facility Total Electric Demand Power '[W'](Hourly) ]]/1000</f>
        <v>10.620641377009614</v>
      </c>
    </row>
    <row r="333" spans="1:3" x14ac:dyDescent="0.25">
      <c r="A333" s="9" t="s">
        <v>624</v>
      </c>
      <c r="B333" s="12">
        <v>10542.532434290724</v>
      </c>
      <c r="C333">
        <f>SAFADModel_final_000017[[#This Row],[Whole Building:Facility Total Electric Demand Power '[W'](Hourly) ]]/1000</f>
        <v>10.542532434290724</v>
      </c>
    </row>
    <row r="334" spans="1:3" x14ac:dyDescent="0.25">
      <c r="A334" s="9" t="s">
        <v>625</v>
      </c>
      <c r="B334" s="12">
        <v>10490.99925759209</v>
      </c>
      <c r="C334">
        <f>SAFADModel_final_000017[[#This Row],[Whole Building:Facility Total Electric Demand Power '[W'](Hourly) ]]/1000</f>
        <v>10.49099925759209</v>
      </c>
    </row>
    <row r="335" spans="1:3" x14ac:dyDescent="0.25">
      <c r="A335" s="9" t="s">
        <v>626</v>
      </c>
      <c r="B335" s="12">
        <v>10471.498187048614</v>
      </c>
      <c r="C335">
        <f>SAFADModel_final_000017[[#This Row],[Whole Building:Facility Total Electric Demand Power '[W'](Hourly) ]]/1000</f>
        <v>10.471498187048613</v>
      </c>
    </row>
    <row r="336" spans="1:3" x14ac:dyDescent="0.25">
      <c r="A336" s="9" t="s">
        <v>627</v>
      </c>
      <c r="B336" s="12">
        <v>10461.266064052932</v>
      </c>
      <c r="C336">
        <f>SAFADModel_final_000017[[#This Row],[Whole Building:Facility Total Electric Demand Power '[W'](Hourly) ]]/1000</f>
        <v>10.461266064052932</v>
      </c>
    </row>
    <row r="337" spans="1:3" x14ac:dyDescent="0.25">
      <c r="A337" s="9" t="s">
        <v>628</v>
      </c>
      <c r="B337" s="12">
        <v>10443.048752394485</v>
      </c>
      <c r="C337">
        <f>SAFADModel_final_000017[[#This Row],[Whole Building:Facility Total Electric Demand Power '[W'](Hourly) ]]/1000</f>
        <v>10.443048752394485</v>
      </c>
    </row>
    <row r="338" spans="1:3" x14ac:dyDescent="0.25">
      <c r="A338" s="9" t="s">
        <v>241</v>
      </c>
      <c r="B338" s="12">
        <v>9204.4395201859024</v>
      </c>
      <c r="C338">
        <f>SAFADModel_final_000017[[#This Row],[Whole Building:Facility Total Electric Demand Power '[W'](Hourly) ]]/1000</f>
        <v>9.2044395201859022</v>
      </c>
    </row>
    <row r="339" spans="1:3" x14ac:dyDescent="0.25">
      <c r="A339" s="9" t="s">
        <v>242</v>
      </c>
      <c r="B339" s="12">
        <v>9549.2761729318081</v>
      </c>
      <c r="C339">
        <f>SAFADModel_final_000017[[#This Row],[Whole Building:Facility Total Electric Demand Power '[W'](Hourly) ]]/1000</f>
        <v>9.5492761729318083</v>
      </c>
    </row>
    <row r="340" spans="1:3" x14ac:dyDescent="0.25">
      <c r="A340" s="9" t="s">
        <v>243</v>
      </c>
      <c r="B340" s="12">
        <v>9458.9698487547921</v>
      </c>
      <c r="C340">
        <f>SAFADModel_final_000017[[#This Row],[Whole Building:Facility Total Electric Demand Power '[W'](Hourly) ]]/1000</f>
        <v>9.4589698487547924</v>
      </c>
    </row>
    <row r="341" spans="1:3" x14ac:dyDescent="0.25">
      <c r="A341" s="9" t="s">
        <v>244</v>
      </c>
      <c r="B341" s="12">
        <v>9324.0484468936575</v>
      </c>
      <c r="C341">
        <f>SAFADModel_final_000017[[#This Row],[Whole Building:Facility Total Electric Demand Power '[W'](Hourly) ]]/1000</f>
        <v>9.3240484468936575</v>
      </c>
    </row>
    <row r="342" spans="1:3" x14ac:dyDescent="0.25">
      <c r="A342" s="9" t="s">
        <v>245</v>
      </c>
      <c r="B342" s="12">
        <v>9225.6550147190464</v>
      </c>
      <c r="C342">
        <f>SAFADModel_final_000017[[#This Row],[Whole Building:Facility Total Electric Demand Power '[W'](Hourly) ]]/1000</f>
        <v>9.225655014719047</v>
      </c>
    </row>
    <row r="343" spans="1:3" x14ac:dyDescent="0.25">
      <c r="A343" s="9" t="s">
        <v>246</v>
      </c>
      <c r="B343" s="12">
        <v>9259.9278114716344</v>
      </c>
      <c r="C343">
        <f>SAFADModel_final_000017[[#This Row],[Whole Building:Facility Total Electric Demand Power '[W'](Hourly) ]]/1000</f>
        <v>9.2599278114716341</v>
      </c>
    </row>
    <row r="344" spans="1:3" x14ac:dyDescent="0.25">
      <c r="A344" s="9" t="s">
        <v>247</v>
      </c>
      <c r="B344" s="12">
        <v>9316.1263391998673</v>
      </c>
      <c r="C344">
        <f>SAFADModel_final_000017[[#This Row],[Whole Building:Facility Total Electric Demand Power '[W'](Hourly) ]]/1000</f>
        <v>9.316126339199867</v>
      </c>
    </row>
    <row r="345" spans="1:3" x14ac:dyDescent="0.25">
      <c r="A345" s="9" t="s">
        <v>248</v>
      </c>
      <c r="B345" s="12">
        <v>39718.229737827402</v>
      </c>
      <c r="C345">
        <f>SAFADModel_final_000017[[#This Row],[Whole Building:Facility Total Electric Demand Power '[W'](Hourly) ]]/1000</f>
        <v>39.7182297378274</v>
      </c>
    </row>
    <row r="346" spans="1:3" x14ac:dyDescent="0.25">
      <c r="A346" s="9" t="s">
        <v>249</v>
      </c>
      <c r="B346" s="12">
        <v>86944.74635625958</v>
      </c>
      <c r="C346">
        <f>SAFADModel_final_000017[[#This Row],[Whole Building:Facility Total Electric Demand Power '[W'](Hourly) ]]/1000</f>
        <v>86.944746356259586</v>
      </c>
    </row>
    <row r="347" spans="1:3" x14ac:dyDescent="0.25">
      <c r="A347" s="9" t="s">
        <v>250</v>
      </c>
      <c r="B347" s="12">
        <v>144414.32870907531</v>
      </c>
      <c r="C347">
        <f>SAFADModel_final_000017[[#This Row],[Whole Building:Facility Total Electric Demand Power '[W'](Hourly) ]]/1000</f>
        <v>144.41432870907531</v>
      </c>
    </row>
    <row r="348" spans="1:3" x14ac:dyDescent="0.25">
      <c r="A348" s="9" t="s">
        <v>251</v>
      </c>
      <c r="B348" s="12">
        <v>134894.85402665337</v>
      </c>
      <c r="C348">
        <f>SAFADModel_final_000017[[#This Row],[Whole Building:Facility Total Electric Demand Power '[W'](Hourly) ]]/1000</f>
        <v>134.89485402665338</v>
      </c>
    </row>
    <row r="349" spans="1:3" x14ac:dyDescent="0.25">
      <c r="A349" s="9" t="s">
        <v>252</v>
      </c>
      <c r="B349" s="12">
        <v>185617.07335418454</v>
      </c>
      <c r="C349">
        <f>SAFADModel_final_000017[[#This Row],[Whole Building:Facility Total Electric Demand Power '[W'](Hourly) ]]/1000</f>
        <v>185.61707335418453</v>
      </c>
    </row>
    <row r="350" spans="1:3" x14ac:dyDescent="0.25">
      <c r="A350" s="9" t="s">
        <v>253</v>
      </c>
      <c r="B350" s="12">
        <v>186015.54136189644</v>
      </c>
      <c r="C350">
        <f>SAFADModel_final_000017[[#This Row],[Whole Building:Facility Total Electric Demand Power '[W'](Hourly) ]]/1000</f>
        <v>186.01554136189642</v>
      </c>
    </row>
    <row r="351" spans="1:3" x14ac:dyDescent="0.25">
      <c r="A351" s="9" t="s">
        <v>254</v>
      </c>
      <c r="B351" s="12">
        <v>224228.58154818122</v>
      </c>
      <c r="C351">
        <f>SAFADModel_final_000017[[#This Row],[Whole Building:Facility Total Electric Demand Power '[W'](Hourly) ]]/1000</f>
        <v>224.22858154818121</v>
      </c>
    </row>
    <row r="352" spans="1:3" x14ac:dyDescent="0.25">
      <c r="A352" s="9" t="s">
        <v>255</v>
      </c>
      <c r="B352" s="12">
        <v>235606.12658085217</v>
      </c>
      <c r="C352">
        <f>SAFADModel_final_000017[[#This Row],[Whole Building:Facility Total Electric Demand Power '[W'](Hourly) ]]/1000</f>
        <v>235.60612658085216</v>
      </c>
    </row>
    <row r="353" spans="1:3" x14ac:dyDescent="0.25">
      <c r="A353" s="9" t="s">
        <v>256</v>
      </c>
      <c r="B353" s="12">
        <v>212329.98106080506</v>
      </c>
      <c r="C353">
        <f>SAFADModel_final_000017[[#This Row],[Whole Building:Facility Total Electric Demand Power '[W'](Hourly) ]]/1000</f>
        <v>212.32998106080507</v>
      </c>
    </row>
    <row r="354" spans="1:3" x14ac:dyDescent="0.25">
      <c r="A354" s="9" t="s">
        <v>257</v>
      </c>
      <c r="B354" s="12">
        <v>187395.4172684607</v>
      </c>
      <c r="C354">
        <f>SAFADModel_final_000017[[#This Row],[Whole Building:Facility Total Electric Demand Power '[W'](Hourly) ]]/1000</f>
        <v>187.3954172684607</v>
      </c>
    </row>
    <row r="355" spans="1:3" x14ac:dyDescent="0.25">
      <c r="A355" s="9" t="s">
        <v>258</v>
      </c>
      <c r="B355" s="12">
        <v>72293.873362824117</v>
      </c>
      <c r="C355">
        <f>SAFADModel_final_000017[[#This Row],[Whole Building:Facility Total Electric Demand Power '[W'](Hourly) ]]/1000</f>
        <v>72.293873362824115</v>
      </c>
    </row>
    <row r="356" spans="1:3" x14ac:dyDescent="0.25">
      <c r="A356" s="9" t="s">
        <v>259</v>
      </c>
      <c r="B356" s="12">
        <v>35567.840303111145</v>
      </c>
      <c r="C356">
        <f>SAFADModel_final_000017[[#This Row],[Whole Building:Facility Total Electric Demand Power '[W'](Hourly) ]]/1000</f>
        <v>35.567840303111147</v>
      </c>
    </row>
    <row r="357" spans="1:3" x14ac:dyDescent="0.25">
      <c r="A357" s="9" t="s">
        <v>260</v>
      </c>
      <c r="B357" s="12">
        <v>14233.018763658378</v>
      </c>
      <c r="C357">
        <f>SAFADModel_final_000017[[#This Row],[Whole Building:Facility Total Electric Demand Power '[W'](Hourly) ]]/1000</f>
        <v>14.233018763658377</v>
      </c>
    </row>
    <row r="358" spans="1:3" x14ac:dyDescent="0.25">
      <c r="A358" s="9" t="s">
        <v>261</v>
      </c>
      <c r="B358" s="12">
        <v>10955.627228920153</v>
      </c>
      <c r="C358">
        <f>SAFADModel_final_000017[[#This Row],[Whole Building:Facility Total Electric Demand Power '[W'](Hourly) ]]/1000</f>
        <v>10.955627228920154</v>
      </c>
    </row>
    <row r="359" spans="1:3" x14ac:dyDescent="0.25">
      <c r="A359" s="9" t="s">
        <v>262</v>
      </c>
      <c r="B359" s="12">
        <v>10526.764050967296</v>
      </c>
      <c r="C359">
        <f>SAFADModel_final_000017[[#This Row],[Whole Building:Facility Total Electric Demand Power '[W'](Hourly) ]]/1000</f>
        <v>10.526764050967296</v>
      </c>
    </row>
    <row r="360" spans="1:3" x14ac:dyDescent="0.25">
      <c r="A360" s="9" t="s">
        <v>263</v>
      </c>
      <c r="B360" s="12">
        <v>10523.254573333319</v>
      </c>
      <c r="C360">
        <f>SAFADModel_final_000017[[#This Row],[Whole Building:Facility Total Electric Demand Power '[W'](Hourly) ]]/1000</f>
        <v>10.523254573333318</v>
      </c>
    </row>
    <row r="361" spans="1:3" x14ac:dyDescent="0.25">
      <c r="A361" s="9" t="s">
        <v>264</v>
      </c>
      <c r="B361" s="12">
        <v>10490.600811414091</v>
      </c>
      <c r="C361">
        <f>SAFADModel_final_000017[[#This Row],[Whole Building:Facility Total Electric Demand Power '[W'](Hourly) ]]/1000</f>
        <v>10.490600811414092</v>
      </c>
    </row>
    <row r="362" spans="1:3" x14ac:dyDescent="0.25">
      <c r="A362" s="9" t="s">
        <v>265</v>
      </c>
      <c r="B362" s="12">
        <v>9468.8996215944371</v>
      </c>
      <c r="C362">
        <f>SAFADModel_final_000017[[#This Row],[Whole Building:Facility Total Electric Demand Power '[W'](Hourly) ]]/1000</f>
        <v>9.4688996215944368</v>
      </c>
    </row>
    <row r="363" spans="1:3" x14ac:dyDescent="0.25">
      <c r="A363" s="9" t="s">
        <v>266</v>
      </c>
      <c r="B363" s="12">
        <v>9432.195700229051</v>
      </c>
      <c r="C363">
        <f>SAFADModel_final_000017[[#This Row],[Whole Building:Facility Total Electric Demand Power '[W'](Hourly) ]]/1000</f>
        <v>9.4321957002290517</v>
      </c>
    </row>
    <row r="364" spans="1:3" x14ac:dyDescent="0.25">
      <c r="A364" s="9" t="s">
        <v>267</v>
      </c>
      <c r="B364" s="12">
        <v>9276.189508144309</v>
      </c>
      <c r="C364">
        <f>SAFADModel_final_000017[[#This Row],[Whole Building:Facility Total Electric Demand Power '[W'](Hourly) ]]/1000</f>
        <v>9.2761895081443093</v>
      </c>
    </row>
    <row r="365" spans="1:3" x14ac:dyDescent="0.25">
      <c r="A365" s="9" t="s">
        <v>268</v>
      </c>
      <c r="B365" s="12">
        <v>9217.5951931488762</v>
      </c>
      <c r="C365">
        <f>SAFADModel_final_000017[[#This Row],[Whole Building:Facility Total Electric Demand Power '[W'](Hourly) ]]/1000</f>
        <v>9.2175951931488758</v>
      </c>
    </row>
    <row r="366" spans="1:3" x14ac:dyDescent="0.25">
      <c r="A366" s="9" t="s">
        <v>269</v>
      </c>
      <c r="B366" s="12">
        <v>9157.2383540431128</v>
      </c>
      <c r="C366">
        <f>SAFADModel_final_000017[[#This Row],[Whole Building:Facility Total Electric Demand Power '[W'](Hourly) ]]/1000</f>
        <v>9.1572383540431126</v>
      </c>
    </row>
    <row r="367" spans="1:3" x14ac:dyDescent="0.25">
      <c r="A367" s="9" t="s">
        <v>270</v>
      </c>
      <c r="B367" s="12">
        <v>9214.091890441101</v>
      </c>
      <c r="C367">
        <f>SAFADModel_final_000017[[#This Row],[Whole Building:Facility Total Electric Demand Power '[W'](Hourly) ]]/1000</f>
        <v>9.2140918904411002</v>
      </c>
    </row>
    <row r="368" spans="1:3" x14ac:dyDescent="0.25">
      <c r="A368" s="9" t="s">
        <v>271</v>
      </c>
      <c r="B368" s="12">
        <v>9429.2069126331917</v>
      </c>
      <c r="C368">
        <f>SAFADModel_final_000017[[#This Row],[Whole Building:Facility Total Electric Demand Power '[W'](Hourly) ]]/1000</f>
        <v>9.429206912633191</v>
      </c>
    </row>
    <row r="369" spans="1:3" x14ac:dyDescent="0.25">
      <c r="A369" s="9" t="s">
        <v>272</v>
      </c>
      <c r="B369" s="12">
        <v>28134.288752655189</v>
      </c>
      <c r="C369">
        <f>SAFADModel_final_000017[[#This Row],[Whole Building:Facility Total Electric Demand Power '[W'](Hourly) ]]/1000</f>
        <v>28.134288752655188</v>
      </c>
    </row>
    <row r="370" spans="1:3" x14ac:dyDescent="0.25">
      <c r="A370" s="9" t="s">
        <v>273</v>
      </c>
      <c r="B370" s="12">
        <v>117097.72211142567</v>
      </c>
      <c r="C370">
        <f>SAFADModel_final_000017[[#This Row],[Whole Building:Facility Total Electric Demand Power '[W'](Hourly) ]]/1000</f>
        <v>117.09772211142567</v>
      </c>
    </row>
    <row r="371" spans="1:3" x14ac:dyDescent="0.25">
      <c r="A371" s="9" t="s">
        <v>274</v>
      </c>
      <c r="B371" s="12">
        <v>151282.08937703088</v>
      </c>
      <c r="C371">
        <f>SAFADModel_final_000017[[#This Row],[Whole Building:Facility Total Electric Demand Power '[W'](Hourly) ]]/1000</f>
        <v>151.28208937703087</v>
      </c>
    </row>
    <row r="372" spans="1:3" x14ac:dyDescent="0.25">
      <c r="A372" s="9" t="s">
        <v>275</v>
      </c>
      <c r="B372" s="12">
        <v>156515.30958634461</v>
      </c>
      <c r="C372">
        <f>SAFADModel_final_000017[[#This Row],[Whole Building:Facility Total Electric Demand Power '[W'](Hourly) ]]/1000</f>
        <v>156.51530958634461</v>
      </c>
    </row>
    <row r="373" spans="1:3" x14ac:dyDescent="0.25">
      <c r="A373" s="9" t="s">
        <v>276</v>
      </c>
      <c r="B373" s="12">
        <v>195198.15801490456</v>
      </c>
      <c r="C373">
        <f>SAFADModel_final_000017[[#This Row],[Whole Building:Facility Total Electric Demand Power '[W'](Hourly) ]]/1000</f>
        <v>195.19815801490455</v>
      </c>
    </row>
    <row r="374" spans="1:3" x14ac:dyDescent="0.25">
      <c r="A374" s="9" t="s">
        <v>277</v>
      </c>
      <c r="B374" s="12">
        <v>182943.85919379423</v>
      </c>
      <c r="C374">
        <f>SAFADModel_final_000017[[#This Row],[Whole Building:Facility Total Electric Demand Power '[W'](Hourly) ]]/1000</f>
        <v>182.94385919379422</v>
      </c>
    </row>
    <row r="375" spans="1:3" x14ac:dyDescent="0.25">
      <c r="A375" s="9" t="s">
        <v>278</v>
      </c>
      <c r="B375" s="12">
        <v>211821.95051089374</v>
      </c>
      <c r="C375">
        <f>SAFADModel_final_000017[[#This Row],[Whole Building:Facility Total Electric Demand Power '[W'](Hourly) ]]/1000</f>
        <v>211.82195051089374</v>
      </c>
    </row>
    <row r="376" spans="1:3" x14ac:dyDescent="0.25">
      <c r="A376" s="9" t="s">
        <v>279</v>
      </c>
      <c r="B376" s="12">
        <v>187478.4379857156</v>
      </c>
      <c r="C376">
        <f>SAFADModel_final_000017[[#This Row],[Whole Building:Facility Total Electric Demand Power '[W'](Hourly) ]]/1000</f>
        <v>187.4784379857156</v>
      </c>
    </row>
    <row r="377" spans="1:3" x14ac:dyDescent="0.25">
      <c r="A377" s="9" t="s">
        <v>280</v>
      </c>
      <c r="B377" s="12">
        <v>189002.84496278572</v>
      </c>
      <c r="C377">
        <f>SAFADModel_final_000017[[#This Row],[Whole Building:Facility Total Electric Demand Power '[W'](Hourly) ]]/1000</f>
        <v>189.00284496278573</v>
      </c>
    </row>
    <row r="378" spans="1:3" x14ac:dyDescent="0.25">
      <c r="A378" s="9" t="s">
        <v>281</v>
      </c>
      <c r="B378" s="12">
        <v>159223.84566348285</v>
      </c>
      <c r="C378">
        <f>SAFADModel_final_000017[[#This Row],[Whole Building:Facility Total Electric Demand Power '[W'](Hourly) ]]/1000</f>
        <v>159.22384566348285</v>
      </c>
    </row>
    <row r="379" spans="1:3" x14ac:dyDescent="0.25">
      <c r="A379" s="9" t="s">
        <v>282</v>
      </c>
      <c r="B379" s="12">
        <v>144067.67439624434</v>
      </c>
      <c r="C379">
        <f>SAFADModel_final_000017[[#This Row],[Whole Building:Facility Total Electric Demand Power '[W'](Hourly) ]]/1000</f>
        <v>144.06767439624434</v>
      </c>
    </row>
    <row r="380" spans="1:3" x14ac:dyDescent="0.25">
      <c r="A380" s="9" t="s">
        <v>283</v>
      </c>
      <c r="B380" s="12">
        <v>80166.521142631245</v>
      </c>
      <c r="C380">
        <f>SAFADModel_final_000017[[#This Row],[Whole Building:Facility Total Electric Demand Power '[W'](Hourly) ]]/1000</f>
        <v>80.16652114263124</v>
      </c>
    </row>
    <row r="381" spans="1:3" x14ac:dyDescent="0.25">
      <c r="A381" s="9" t="s">
        <v>284</v>
      </c>
      <c r="B381" s="12">
        <v>38184.03656550435</v>
      </c>
      <c r="C381">
        <f>SAFADModel_final_000017[[#This Row],[Whole Building:Facility Total Electric Demand Power '[W'](Hourly) ]]/1000</f>
        <v>38.18403656550435</v>
      </c>
    </row>
    <row r="382" spans="1:3" x14ac:dyDescent="0.25">
      <c r="A382" s="9" t="s">
        <v>285</v>
      </c>
      <c r="B382" s="12">
        <v>11185.582916306535</v>
      </c>
      <c r="C382">
        <f>SAFADModel_final_000017[[#This Row],[Whole Building:Facility Total Electric Demand Power '[W'](Hourly) ]]/1000</f>
        <v>11.185582916306535</v>
      </c>
    </row>
    <row r="383" spans="1:3" x14ac:dyDescent="0.25">
      <c r="A383" s="9" t="s">
        <v>286</v>
      </c>
      <c r="B383" s="12">
        <v>10665.722134525717</v>
      </c>
      <c r="C383">
        <f>SAFADModel_final_000017[[#This Row],[Whole Building:Facility Total Electric Demand Power '[W'](Hourly) ]]/1000</f>
        <v>10.665722134525717</v>
      </c>
    </row>
    <row r="384" spans="1:3" x14ac:dyDescent="0.25">
      <c r="A384" s="9" t="s">
        <v>287</v>
      </c>
      <c r="B384" s="12">
        <v>10301.263569147728</v>
      </c>
      <c r="C384">
        <f>SAFADModel_final_000017[[#This Row],[Whole Building:Facility Total Electric Demand Power '[W'](Hourly) ]]/1000</f>
        <v>10.301263569147729</v>
      </c>
    </row>
    <row r="385" spans="1:3" x14ac:dyDescent="0.25">
      <c r="A385" s="9" t="s">
        <v>288</v>
      </c>
      <c r="B385" s="12">
        <v>10210.908802888507</v>
      </c>
      <c r="C385">
        <f>SAFADModel_final_000017[[#This Row],[Whole Building:Facility Total Electric Demand Power '[W'](Hourly) ]]/1000</f>
        <v>10.210908802888508</v>
      </c>
    </row>
    <row r="386" spans="1:3" x14ac:dyDescent="0.25">
      <c r="A386" s="9" t="s">
        <v>289</v>
      </c>
      <c r="B386" s="12">
        <v>10497.102464498579</v>
      </c>
      <c r="C386">
        <f>SAFADModel_final_000017[[#This Row],[Whole Building:Facility Total Electric Demand Power '[W'](Hourly) ]]/1000</f>
        <v>10.49710246449858</v>
      </c>
    </row>
    <row r="387" spans="1:3" x14ac:dyDescent="0.25">
      <c r="A387" s="9" t="s">
        <v>290</v>
      </c>
      <c r="B387" s="12">
        <v>10486.302018266682</v>
      </c>
      <c r="C387">
        <f>SAFADModel_final_000017[[#This Row],[Whole Building:Facility Total Electric Demand Power '[W'](Hourly) ]]/1000</f>
        <v>10.486302018266683</v>
      </c>
    </row>
    <row r="388" spans="1:3" x14ac:dyDescent="0.25">
      <c r="A388" s="9" t="s">
        <v>291</v>
      </c>
      <c r="B388" s="12">
        <v>10467.562077619055</v>
      </c>
      <c r="C388">
        <f>SAFADModel_final_000017[[#This Row],[Whole Building:Facility Total Electric Demand Power '[W'](Hourly) ]]/1000</f>
        <v>10.467562077619055</v>
      </c>
    </row>
    <row r="389" spans="1:3" x14ac:dyDescent="0.25">
      <c r="A389" s="9" t="s">
        <v>292</v>
      </c>
      <c r="B389" s="12">
        <v>10407.561689953895</v>
      </c>
      <c r="C389">
        <f>SAFADModel_final_000017[[#This Row],[Whole Building:Facility Total Electric Demand Power '[W'](Hourly) ]]/1000</f>
        <v>10.407561689953894</v>
      </c>
    </row>
    <row r="390" spans="1:3" x14ac:dyDescent="0.25">
      <c r="A390" s="9" t="s">
        <v>293</v>
      </c>
      <c r="B390" s="12">
        <v>10346.668987593479</v>
      </c>
      <c r="C390">
        <f>SAFADModel_final_000017[[#This Row],[Whole Building:Facility Total Electric Demand Power '[W'](Hourly) ]]/1000</f>
        <v>10.346668987593478</v>
      </c>
    </row>
    <row r="391" spans="1:3" x14ac:dyDescent="0.25">
      <c r="A391" s="9" t="s">
        <v>294</v>
      </c>
      <c r="B391" s="12">
        <v>10337.053113446762</v>
      </c>
      <c r="C391">
        <f>SAFADModel_final_000017[[#This Row],[Whole Building:Facility Total Electric Demand Power '[W'](Hourly) ]]/1000</f>
        <v>10.337053113446762</v>
      </c>
    </row>
    <row r="392" spans="1:3" x14ac:dyDescent="0.25">
      <c r="A392" s="9" t="s">
        <v>295</v>
      </c>
      <c r="B392" s="12">
        <v>10419.947134883103</v>
      </c>
      <c r="C392">
        <f>SAFADModel_final_000017[[#This Row],[Whole Building:Facility Total Electric Demand Power '[W'](Hourly) ]]/1000</f>
        <v>10.419947134883103</v>
      </c>
    </row>
    <row r="393" spans="1:3" x14ac:dyDescent="0.25">
      <c r="A393" s="9" t="s">
        <v>296</v>
      </c>
      <c r="B393" s="12">
        <v>10540.499447970442</v>
      </c>
      <c r="C393">
        <f>SAFADModel_final_000017[[#This Row],[Whole Building:Facility Total Electric Demand Power '[W'](Hourly) ]]/1000</f>
        <v>10.540499447970442</v>
      </c>
    </row>
    <row r="394" spans="1:3" x14ac:dyDescent="0.25">
      <c r="A394" s="9" t="s">
        <v>297</v>
      </c>
      <c r="B394" s="12">
        <v>10628.532897714947</v>
      </c>
      <c r="C394">
        <f>SAFADModel_final_000017[[#This Row],[Whole Building:Facility Total Electric Demand Power '[W'](Hourly) ]]/1000</f>
        <v>10.628532897714948</v>
      </c>
    </row>
    <row r="395" spans="1:3" x14ac:dyDescent="0.25">
      <c r="A395" s="9" t="s">
        <v>298</v>
      </c>
      <c r="B395" s="12">
        <v>10679.532526147186</v>
      </c>
      <c r="C395">
        <f>SAFADModel_final_000017[[#This Row],[Whole Building:Facility Total Electric Demand Power '[W'](Hourly) ]]/1000</f>
        <v>10.679532526147186</v>
      </c>
    </row>
    <row r="396" spans="1:3" x14ac:dyDescent="0.25">
      <c r="A396" s="9" t="s">
        <v>299</v>
      </c>
      <c r="B396" s="12">
        <v>10726.715769948847</v>
      </c>
      <c r="C396">
        <f>SAFADModel_final_000017[[#This Row],[Whole Building:Facility Total Electric Demand Power '[W'](Hourly) ]]/1000</f>
        <v>10.726715769948846</v>
      </c>
    </row>
    <row r="397" spans="1:3" x14ac:dyDescent="0.25">
      <c r="A397" s="9" t="s">
        <v>300</v>
      </c>
      <c r="B397" s="12">
        <v>10763.929687452583</v>
      </c>
      <c r="C397">
        <f>SAFADModel_final_000017[[#This Row],[Whole Building:Facility Total Electric Demand Power '[W'](Hourly) ]]/1000</f>
        <v>10.763929687452583</v>
      </c>
    </row>
    <row r="398" spans="1:3" x14ac:dyDescent="0.25">
      <c r="A398" s="9" t="s">
        <v>301</v>
      </c>
      <c r="B398" s="12">
        <v>10780.900994974019</v>
      </c>
      <c r="C398">
        <f>SAFADModel_final_000017[[#This Row],[Whole Building:Facility Total Electric Demand Power '[W'](Hourly) ]]/1000</f>
        <v>10.780900994974019</v>
      </c>
    </row>
    <row r="399" spans="1:3" x14ac:dyDescent="0.25">
      <c r="A399" s="9" t="s">
        <v>302</v>
      </c>
      <c r="B399" s="12">
        <v>10792.248491361943</v>
      </c>
      <c r="C399">
        <f>SAFADModel_final_000017[[#This Row],[Whole Building:Facility Total Electric Demand Power '[W'](Hourly) ]]/1000</f>
        <v>10.792248491361942</v>
      </c>
    </row>
    <row r="400" spans="1:3" x14ac:dyDescent="0.25">
      <c r="A400" s="9" t="s">
        <v>303</v>
      </c>
      <c r="B400" s="12">
        <v>10806.973562166078</v>
      </c>
      <c r="C400">
        <f>SAFADModel_final_000017[[#This Row],[Whole Building:Facility Total Electric Demand Power '[W'](Hourly) ]]/1000</f>
        <v>10.806973562166078</v>
      </c>
    </row>
    <row r="401" spans="1:3" x14ac:dyDescent="0.25">
      <c r="A401" s="9" t="s">
        <v>304</v>
      </c>
      <c r="B401" s="12">
        <v>10812.901403744268</v>
      </c>
      <c r="C401">
        <f>SAFADModel_final_000017[[#This Row],[Whole Building:Facility Total Electric Demand Power '[W'](Hourly) ]]/1000</f>
        <v>10.812901403744268</v>
      </c>
    </row>
    <row r="402" spans="1:3" x14ac:dyDescent="0.25">
      <c r="A402" s="9" t="s">
        <v>305</v>
      </c>
      <c r="B402" s="12">
        <v>10794.60114904376</v>
      </c>
      <c r="C402">
        <f>SAFADModel_final_000017[[#This Row],[Whole Building:Facility Total Electric Demand Power '[W'](Hourly) ]]/1000</f>
        <v>10.794601149043759</v>
      </c>
    </row>
    <row r="403" spans="1:3" x14ac:dyDescent="0.25">
      <c r="A403" s="9" t="s">
        <v>306</v>
      </c>
      <c r="B403" s="12">
        <v>10749.254408314706</v>
      </c>
      <c r="C403">
        <f>SAFADModel_final_000017[[#This Row],[Whole Building:Facility Total Electric Demand Power '[W'](Hourly) ]]/1000</f>
        <v>10.749254408314705</v>
      </c>
    </row>
    <row r="404" spans="1:3" x14ac:dyDescent="0.25">
      <c r="A404" s="9" t="s">
        <v>307</v>
      </c>
      <c r="B404" s="12">
        <v>10677.389372242536</v>
      </c>
      <c r="C404">
        <f>SAFADModel_final_000017[[#This Row],[Whole Building:Facility Total Electric Demand Power '[W'](Hourly) ]]/1000</f>
        <v>10.677389372242537</v>
      </c>
    </row>
    <row r="405" spans="1:3" x14ac:dyDescent="0.25">
      <c r="A405" s="9" t="s">
        <v>308</v>
      </c>
      <c r="B405" s="12">
        <v>10596.551836929975</v>
      </c>
      <c r="C405">
        <f>SAFADModel_final_000017[[#This Row],[Whole Building:Facility Total Electric Demand Power '[W'](Hourly) ]]/1000</f>
        <v>10.596551836929976</v>
      </c>
    </row>
    <row r="406" spans="1:3" x14ac:dyDescent="0.25">
      <c r="A406" s="9" t="s">
        <v>309</v>
      </c>
      <c r="B406" s="12">
        <v>10547.123211080119</v>
      </c>
      <c r="C406">
        <f>SAFADModel_final_000017[[#This Row],[Whole Building:Facility Total Electric Demand Power '[W'](Hourly) ]]/1000</f>
        <v>10.54712321108012</v>
      </c>
    </row>
    <row r="407" spans="1:3" x14ac:dyDescent="0.25">
      <c r="A407" s="9" t="s">
        <v>310</v>
      </c>
      <c r="B407" s="12">
        <v>10481.347347442888</v>
      </c>
      <c r="C407">
        <f>SAFADModel_final_000017[[#This Row],[Whole Building:Facility Total Electric Demand Power '[W'](Hourly) ]]/1000</f>
        <v>10.481347347442888</v>
      </c>
    </row>
    <row r="408" spans="1:3" x14ac:dyDescent="0.25">
      <c r="A408" s="9" t="s">
        <v>311</v>
      </c>
      <c r="B408" s="12">
        <v>10415.195607951668</v>
      </c>
      <c r="C408">
        <f>SAFADModel_final_000017[[#This Row],[Whole Building:Facility Total Electric Demand Power '[W'](Hourly) ]]/1000</f>
        <v>10.415195607951668</v>
      </c>
    </row>
    <row r="409" spans="1:3" x14ac:dyDescent="0.25">
      <c r="A409" s="9" t="s">
        <v>312</v>
      </c>
      <c r="B409" s="12">
        <v>10347.330524680086</v>
      </c>
      <c r="C409">
        <f>SAFADModel_final_000017[[#This Row],[Whole Building:Facility Total Electric Demand Power '[W'](Hourly) ]]/1000</f>
        <v>10.347330524680087</v>
      </c>
    </row>
    <row r="410" spans="1:3" x14ac:dyDescent="0.25">
      <c r="A410" s="9" t="s">
        <v>313</v>
      </c>
      <c r="B410" s="12">
        <v>10297.668008298317</v>
      </c>
      <c r="C410">
        <f>SAFADModel_final_000017[[#This Row],[Whole Building:Facility Total Electric Demand Power '[W'](Hourly) ]]/1000</f>
        <v>10.297668008298317</v>
      </c>
    </row>
    <row r="411" spans="1:3" x14ac:dyDescent="0.25">
      <c r="A411" s="9" t="s">
        <v>314</v>
      </c>
      <c r="B411" s="12">
        <v>10253.5438049799</v>
      </c>
      <c r="C411">
        <f>SAFADModel_final_000017[[#This Row],[Whole Building:Facility Total Electric Demand Power '[W'](Hourly) ]]/1000</f>
        <v>10.2535438049799</v>
      </c>
    </row>
    <row r="412" spans="1:3" x14ac:dyDescent="0.25">
      <c r="A412" s="9" t="s">
        <v>315</v>
      </c>
      <c r="B412" s="12">
        <v>10217.963854441172</v>
      </c>
      <c r="C412">
        <f>SAFADModel_final_000017[[#This Row],[Whole Building:Facility Total Electric Demand Power '[W'](Hourly) ]]/1000</f>
        <v>10.217963854441171</v>
      </c>
    </row>
    <row r="413" spans="1:3" x14ac:dyDescent="0.25">
      <c r="A413" s="9" t="s">
        <v>316</v>
      </c>
      <c r="B413" s="12">
        <v>10177.730779509577</v>
      </c>
      <c r="C413">
        <f>SAFADModel_final_000017[[#This Row],[Whole Building:Facility Total Electric Demand Power '[W'](Hourly) ]]/1000</f>
        <v>10.177730779509577</v>
      </c>
    </row>
    <row r="414" spans="1:3" x14ac:dyDescent="0.25">
      <c r="A414" s="9" t="s">
        <v>317</v>
      </c>
      <c r="B414" s="12">
        <v>10140.190182426437</v>
      </c>
      <c r="C414">
        <f>SAFADModel_final_000017[[#This Row],[Whole Building:Facility Total Electric Demand Power '[W'](Hourly) ]]/1000</f>
        <v>10.140190182426437</v>
      </c>
    </row>
    <row r="415" spans="1:3" x14ac:dyDescent="0.25">
      <c r="A415" s="9" t="s">
        <v>318</v>
      </c>
      <c r="B415" s="12">
        <v>10148.550039229405</v>
      </c>
      <c r="C415">
        <f>SAFADModel_final_000017[[#This Row],[Whole Building:Facility Total Electric Demand Power '[W'](Hourly) ]]/1000</f>
        <v>10.148550039229406</v>
      </c>
    </row>
    <row r="416" spans="1:3" x14ac:dyDescent="0.25">
      <c r="A416" s="9" t="s">
        <v>319</v>
      </c>
      <c r="B416" s="12">
        <v>10242.053086754413</v>
      </c>
      <c r="C416">
        <f>SAFADModel_final_000017[[#This Row],[Whole Building:Facility Total Electric Demand Power '[W'](Hourly) ]]/1000</f>
        <v>10.242053086754414</v>
      </c>
    </row>
    <row r="417" spans="1:3" x14ac:dyDescent="0.25">
      <c r="A417" s="9" t="s">
        <v>320</v>
      </c>
      <c r="B417" s="12">
        <v>10370.175992156166</v>
      </c>
      <c r="C417">
        <f>SAFADModel_final_000017[[#This Row],[Whole Building:Facility Total Electric Demand Power '[W'](Hourly) ]]/1000</f>
        <v>10.370175992156167</v>
      </c>
    </row>
    <row r="418" spans="1:3" x14ac:dyDescent="0.25">
      <c r="A418" s="9" t="s">
        <v>321</v>
      </c>
      <c r="B418" s="12">
        <v>10487.491482571673</v>
      </c>
      <c r="C418">
        <f>SAFADModel_final_000017[[#This Row],[Whole Building:Facility Total Electric Demand Power '[W'](Hourly) ]]/1000</f>
        <v>10.487491482571674</v>
      </c>
    </row>
    <row r="419" spans="1:3" x14ac:dyDescent="0.25">
      <c r="A419" s="9" t="s">
        <v>322</v>
      </c>
      <c r="B419" s="12">
        <v>10569.911026307587</v>
      </c>
      <c r="C419">
        <f>SAFADModel_final_000017[[#This Row],[Whole Building:Facility Total Electric Demand Power '[W'](Hourly) ]]/1000</f>
        <v>10.569911026307587</v>
      </c>
    </row>
    <row r="420" spans="1:3" x14ac:dyDescent="0.25">
      <c r="A420" s="9" t="s">
        <v>323</v>
      </c>
      <c r="B420" s="12">
        <v>10648.752652263114</v>
      </c>
      <c r="C420">
        <f>SAFADModel_final_000017[[#This Row],[Whole Building:Facility Total Electric Demand Power '[W'](Hourly) ]]/1000</f>
        <v>10.648752652263115</v>
      </c>
    </row>
    <row r="421" spans="1:3" x14ac:dyDescent="0.25">
      <c r="A421" s="9" t="s">
        <v>324</v>
      </c>
      <c r="B421" s="12">
        <v>10716.113715439702</v>
      </c>
      <c r="C421">
        <f>SAFADModel_final_000017[[#This Row],[Whole Building:Facility Total Electric Demand Power '[W'](Hourly) ]]/1000</f>
        <v>10.716113715439702</v>
      </c>
    </row>
    <row r="422" spans="1:3" x14ac:dyDescent="0.25">
      <c r="A422" s="9" t="s">
        <v>325</v>
      </c>
      <c r="B422" s="12">
        <v>10760.462035590313</v>
      </c>
      <c r="C422">
        <f>SAFADModel_final_000017[[#This Row],[Whole Building:Facility Total Electric Demand Power '[W'](Hourly) ]]/1000</f>
        <v>10.760462035590313</v>
      </c>
    </row>
    <row r="423" spans="1:3" x14ac:dyDescent="0.25">
      <c r="A423" s="9" t="s">
        <v>326</v>
      </c>
      <c r="B423" s="12">
        <v>10770.515916199392</v>
      </c>
      <c r="C423">
        <f>SAFADModel_final_000017[[#This Row],[Whole Building:Facility Total Electric Demand Power '[W'](Hourly) ]]/1000</f>
        <v>10.770515916199393</v>
      </c>
    </row>
    <row r="424" spans="1:3" x14ac:dyDescent="0.25">
      <c r="A424" s="9" t="s">
        <v>327</v>
      </c>
      <c r="B424" s="12">
        <v>10734.761503955569</v>
      </c>
      <c r="C424">
        <f>SAFADModel_final_000017[[#This Row],[Whole Building:Facility Total Electric Demand Power '[W'](Hourly) ]]/1000</f>
        <v>10.734761503955569</v>
      </c>
    </row>
    <row r="425" spans="1:3" x14ac:dyDescent="0.25">
      <c r="A425" s="9" t="s">
        <v>328</v>
      </c>
      <c r="B425" s="12">
        <v>10647.632567663275</v>
      </c>
      <c r="C425">
        <f>SAFADModel_final_000017[[#This Row],[Whole Building:Facility Total Electric Demand Power '[W'](Hourly) ]]/1000</f>
        <v>10.647632567663274</v>
      </c>
    </row>
    <row r="426" spans="1:3" x14ac:dyDescent="0.25">
      <c r="A426" s="9" t="s">
        <v>329</v>
      </c>
      <c r="B426" s="12">
        <v>10552.802230423873</v>
      </c>
      <c r="C426">
        <f>SAFADModel_final_000017[[#This Row],[Whole Building:Facility Total Electric Demand Power '[W'](Hourly) ]]/1000</f>
        <v>10.552802230423874</v>
      </c>
    </row>
    <row r="427" spans="1:3" x14ac:dyDescent="0.25">
      <c r="A427" s="9" t="s">
        <v>330</v>
      </c>
      <c r="B427" s="12">
        <v>10478.333590658969</v>
      </c>
      <c r="C427">
        <f>SAFADModel_final_000017[[#This Row],[Whole Building:Facility Total Electric Demand Power '[W'](Hourly) ]]/1000</f>
        <v>10.47833359065897</v>
      </c>
    </row>
    <row r="428" spans="1:3" x14ac:dyDescent="0.25">
      <c r="A428" s="9" t="s">
        <v>331</v>
      </c>
      <c r="B428" s="12">
        <v>10435.207900705691</v>
      </c>
      <c r="C428">
        <f>SAFADModel_final_000017[[#This Row],[Whole Building:Facility Total Electric Demand Power '[W'](Hourly) ]]/1000</f>
        <v>10.435207900705691</v>
      </c>
    </row>
    <row r="429" spans="1:3" x14ac:dyDescent="0.25">
      <c r="A429" s="9" t="s">
        <v>332</v>
      </c>
      <c r="B429" s="12">
        <v>10403.580061956969</v>
      </c>
      <c r="C429">
        <f>SAFADModel_final_000017[[#This Row],[Whole Building:Facility Total Electric Demand Power '[W'](Hourly) ]]/1000</f>
        <v>10.403580061956969</v>
      </c>
    </row>
    <row r="430" spans="1:3" x14ac:dyDescent="0.25">
      <c r="A430" s="9" t="s">
        <v>333</v>
      </c>
      <c r="B430" s="12">
        <v>10370.699995738969</v>
      </c>
      <c r="C430">
        <f>SAFADModel_final_000017[[#This Row],[Whole Building:Facility Total Electric Demand Power '[W'](Hourly) ]]/1000</f>
        <v>10.370699995738969</v>
      </c>
    </row>
    <row r="431" spans="1:3" x14ac:dyDescent="0.25">
      <c r="A431" s="9" t="s">
        <v>334</v>
      </c>
      <c r="B431" s="12">
        <v>10327.599473678509</v>
      </c>
      <c r="C431">
        <f>SAFADModel_final_000017[[#This Row],[Whole Building:Facility Total Electric Demand Power '[W'](Hourly) ]]/1000</f>
        <v>10.327599473678509</v>
      </c>
    </row>
    <row r="432" spans="1:3" x14ac:dyDescent="0.25">
      <c r="A432" s="9" t="s">
        <v>335</v>
      </c>
      <c r="B432" s="12">
        <v>10291.342336679054</v>
      </c>
      <c r="C432">
        <f>SAFADModel_final_000017[[#This Row],[Whole Building:Facility Total Electric Demand Power '[W'](Hourly) ]]/1000</f>
        <v>10.291342336679055</v>
      </c>
    </row>
    <row r="433" spans="1:3" x14ac:dyDescent="0.25">
      <c r="A433" s="9" t="s">
        <v>336</v>
      </c>
      <c r="B433" s="12">
        <v>10263.770275452063</v>
      </c>
      <c r="C433">
        <f>SAFADModel_final_000017[[#This Row],[Whole Building:Facility Total Electric Demand Power '[W'](Hourly) ]]/1000</f>
        <v>10.263770275452064</v>
      </c>
    </row>
    <row r="434" spans="1:3" x14ac:dyDescent="0.25">
      <c r="A434" s="9" t="s">
        <v>337</v>
      </c>
      <c r="B434" s="12">
        <v>10247.290429710547</v>
      </c>
      <c r="C434">
        <f>SAFADModel_final_000017[[#This Row],[Whole Building:Facility Total Electric Demand Power '[W'](Hourly) ]]/1000</f>
        <v>10.247290429710548</v>
      </c>
    </row>
    <row r="435" spans="1:3" x14ac:dyDescent="0.25">
      <c r="A435" s="9" t="s">
        <v>338</v>
      </c>
      <c r="B435" s="12">
        <v>10237.829182166877</v>
      </c>
      <c r="C435">
        <f>SAFADModel_final_000017[[#This Row],[Whole Building:Facility Total Electric Demand Power '[W'](Hourly) ]]/1000</f>
        <v>10.237829182166877</v>
      </c>
    </row>
    <row r="436" spans="1:3" x14ac:dyDescent="0.25">
      <c r="A436" s="9" t="s">
        <v>339</v>
      </c>
      <c r="B436" s="12">
        <v>10203.946461359903</v>
      </c>
      <c r="C436">
        <f>SAFADModel_final_000017[[#This Row],[Whole Building:Facility Total Electric Demand Power '[W'](Hourly) ]]/1000</f>
        <v>10.203946461359903</v>
      </c>
    </row>
    <row r="437" spans="1:3" x14ac:dyDescent="0.25">
      <c r="A437" s="9" t="s">
        <v>340</v>
      </c>
      <c r="B437" s="12">
        <v>10126.033700911144</v>
      </c>
      <c r="C437">
        <f>SAFADModel_final_000017[[#This Row],[Whole Building:Facility Total Electric Demand Power '[W'](Hourly) ]]/1000</f>
        <v>10.126033700911144</v>
      </c>
    </row>
    <row r="438" spans="1:3" x14ac:dyDescent="0.25">
      <c r="A438" s="9" t="s">
        <v>341</v>
      </c>
      <c r="B438" s="12">
        <v>10043.364967345597</v>
      </c>
      <c r="C438">
        <f>SAFADModel_final_000017[[#This Row],[Whole Building:Facility Total Electric Demand Power '[W'](Hourly) ]]/1000</f>
        <v>10.043364967345596</v>
      </c>
    </row>
    <row r="439" spans="1:3" x14ac:dyDescent="0.25">
      <c r="A439" s="9" t="s">
        <v>342</v>
      </c>
      <c r="B439" s="12">
        <v>10040.48696034756</v>
      </c>
      <c r="C439">
        <f>SAFADModel_final_000017[[#This Row],[Whole Building:Facility Total Electric Demand Power '[W'](Hourly) ]]/1000</f>
        <v>10.040486960347559</v>
      </c>
    </row>
    <row r="440" spans="1:3" x14ac:dyDescent="0.25">
      <c r="A440" s="9" t="s">
        <v>343</v>
      </c>
      <c r="B440" s="12">
        <v>10178.601984071058</v>
      </c>
      <c r="C440">
        <f>SAFADModel_final_000017[[#This Row],[Whole Building:Facility Total Electric Demand Power '[W'](Hourly) ]]/1000</f>
        <v>10.178601984071058</v>
      </c>
    </row>
    <row r="441" spans="1:3" x14ac:dyDescent="0.25">
      <c r="A441" s="9" t="s">
        <v>344</v>
      </c>
      <c r="B441" s="12">
        <v>10369.762469285713</v>
      </c>
      <c r="C441">
        <f>SAFADModel_final_000017[[#This Row],[Whole Building:Facility Total Electric Demand Power '[W'](Hourly) ]]/1000</f>
        <v>10.369762469285714</v>
      </c>
    </row>
    <row r="442" spans="1:3" x14ac:dyDescent="0.25">
      <c r="A442" s="9" t="s">
        <v>345</v>
      </c>
      <c r="B442" s="12">
        <v>10522.385082203489</v>
      </c>
      <c r="C442">
        <f>SAFADModel_final_000017[[#This Row],[Whole Building:Facility Total Electric Demand Power '[W'](Hourly) ]]/1000</f>
        <v>10.522385082203488</v>
      </c>
    </row>
    <row r="443" spans="1:3" x14ac:dyDescent="0.25">
      <c r="A443" s="9" t="s">
        <v>346</v>
      </c>
      <c r="B443" s="12">
        <v>10611.580929127591</v>
      </c>
      <c r="C443">
        <f>SAFADModel_final_000017[[#This Row],[Whole Building:Facility Total Electric Demand Power '[W'](Hourly) ]]/1000</f>
        <v>10.611580929127591</v>
      </c>
    </row>
    <row r="444" spans="1:3" x14ac:dyDescent="0.25">
      <c r="A444" s="9" t="s">
        <v>347</v>
      </c>
      <c r="B444" s="12">
        <v>10680.678109691675</v>
      </c>
      <c r="C444">
        <f>SAFADModel_final_000017[[#This Row],[Whole Building:Facility Total Electric Demand Power '[W'](Hourly) ]]/1000</f>
        <v>10.680678109691675</v>
      </c>
    </row>
    <row r="445" spans="1:3" x14ac:dyDescent="0.25">
      <c r="A445" s="9" t="s">
        <v>348</v>
      </c>
      <c r="B445" s="12">
        <v>10729.901146216047</v>
      </c>
      <c r="C445">
        <f>SAFADModel_final_000017[[#This Row],[Whole Building:Facility Total Electric Demand Power '[W'](Hourly) ]]/1000</f>
        <v>10.729901146216047</v>
      </c>
    </row>
    <row r="446" spans="1:3" x14ac:dyDescent="0.25">
      <c r="A446" s="9" t="s">
        <v>349</v>
      </c>
      <c r="B446" s="12">
        <v>10761.038763353958</v>
      </c>
      <c r="C446">
        <f>SAFADModel_final_000017[[#This Row],[Whole Building:Facility Total Electric Demand Power '[W'](Hourly) ]]/1000</f>
        <v>10.761038763353957</v>
      </c>
    </row>
    <row r="447" spans="1:3" x14ac:dyDescent="0.25">
      <c r="A447" s="9" t="s">
        <v>350</v>
      </c>
      <c r="B447" s="12">
        <v>10775.302241497318</v>
      </c>
      <c r="C447">
        <f>SAFADModel_final_000017[[#This Row],[Whole Building:Facility Total Electric Demand Power '[W'](Hourly) ]]/1000</f>
        <v>10.775302241497318</v>
      </c>
    </row>
    <row r="448" spans="1:3" x14ac:dyDescent="0.25">
      <c r="A448" s="9" t="s">
        <v>351</v>
      </c>
      <c r="B448" s="12">
        <v>10761.844623109228</v>
      </c>
      <c r="C448">
        <f>SAFADModel_final_000017[[#This Row],[Whole Building:Facility Total Electric Demand Power '[W'](Hourly) ]]/1000</f>
        <v>10.761844623109228</v>
      </c>
    </row>
    <row r="449" spans="1:3" x14ac:dyDescent="0.25">
      <c r="A449" s="9" t="s">
        <v>352</v>
      </c>
      <c r="B449" s="12">
        <v>10734.695886193387</v>
      </c>
      <c r="C449">
        <f>SAFADModel_final_000017[[#This Row],[Whole Building:Facility Total Electric Demand Power '[W'](Hourly) ]]/1000</f>
        <v>10.734695886193387</v>
      </c>
    </row>
    <row r="450" spans="1:3" x14ac:dyDescent="0.25">
      <c r="A450" s="9" t="s">
        <v>353</v>
      </c>
      <c r="B450" s="12">
        <v>10699.778590149499</v>
      </c>
      <c r="C450">
        <f>SAFADModel_final_000017[[#This Row],[Whole Building:Facility Total Electric Demand Power '[W'](Hourly) ]]/1000</f>
        <v>10.699778590149499</v>
      </c>
    </row>
    <row r="451" spans="1:3" x14ac:dyDescent="0.25">
      <c r="A451" s="9" t="s">
        <v>354</v>
      </c>
      <c r="B451" s="12">
        <v>10650.491736990143</v>
      </c>
      <c r="C451">
        <f>SAFADModel_final_000017[[#This Row],[Whole Building:Facility Total Electric Demand Power '[W'](Hourly) ]]/1000</f>
        <v>10.650491736990142</v>
      </c>
    </row>
    <row r="452" spans="1:3" x14ac:dyDescent="0.25">
      <c r="A452" s="9" t="s">
        <v>355</v>
      </c>
      <c r="B452" s="12">
        <v>10577.26953878208</v>
      </c>
      <c r="C452">
        <f>SAFADModel_final_000017[[#This Row],[Whole Building:Facility Total Electric Demand Power '[W'](Hourly) ]]/1000</f>
        <v>10.57726953878208</v>
      </c>
    </row>
    <row r="453" spans="1:3" x14ac:dyDescent="0.25">
      <c r="A453" s="9" t="s">
        <v>356</v>
      </c>
      <c r="B453" s="12">
        <v>10486.230486397975</v>
      </c>
      <c r="C453">
        <f>SAFADModel_final_000017[[#This Row],[Whole Building:Facility Total Electric Demand Power '[W'](Hourly) ]]/1000</f>
        <v>10.486230486397975</v>
      </c>
    </row>
    <row r="454" spans="1:3" x14ac:dyDescent="0.25">
      <c r="A454" s="9" t="s">
        <v>357</v>
      </c>
      <c r="B454" s="12">
        <v>10413.047514625076</v>
      </c>
      <c r="C454">
        <f>SAFADModel_final_000017[[#This Row],[Whole Building:Facility Total Electric Demand Power '[W'](Hourly) ]]/1000</f>
        <v>10.413047514625076</v>
      </c>
    </row>
    <row r="455" spans="1:3" x14ac:dyDescent="0.25">
      <c r="A455" s="9" t="s">
        <v>358</v>
      </c>
      <c r="B455" s="12">
        <v>10330.771472572291</v>
      </c>
      <c r="C455">
        <f>SAFADModel_final_000017[[#This Row],[Whole Building:Facility Total Electric Demand Power '[W'](Hourly) ]]/1000</f>
        <v>10.330771472572291</v>
      </c>
    </row>
    <row r="456" spans="1:3" x14ac:dyDescent="0.25">
      <c r="A456" s="9" t="s">
        <v>359</v>
      </c>
      <c r="B456" s="12">
        <v>10238.55786501822</v>
      </c>
      <c r="C456">
        <f>SAFADModel_final_000017[[#This Row],[Whole Building:Facility Total Electric Demand Power '[W'](Hourly) ]]/1000</f>
        <v>10.238557865018219</v>
      </c>
    </row>
    <row r="457" spans="1:3" x14ac:dyDescent="0.25">
      <c r="A457" s="9" t="s">
        <v>360</v>
      </c>
      <c r="B457" s="12">
        <v>10162.773330658536</v>
      </c>
      <c r="C457">
        <f>SAFADModel_final_000017[[#This Row],[Whole Building:Facility Total Electric Demand Power '[W'](Hourly) ]]/1000</f>
        <v>10.162773330658537</v>
      </c>
    </row>
    <row r="458" spans="1:3" x14ac:dyDescent="0.25">
      <c r="A458" s="9" t="s">
        <v>629</v>
      </c>
      <c r="B458" s="12">
        <v>10169.577156280387</v>
      </c>
      <c r="C458">
        <f>SAFADModel_final_000017[[#This Row],[Whole Building:Facility Total Electric Demand Power '[W'](Hourly) ]]/1000</f>
        <v>10.169577156280388</v>
      </c>
    </row>
    <row r="459" spans="1:3" x14ac:dyDescent="0.25">
      <c r="A459" s="9" t="s">
        <v>630</v>
      </c>
      <c r="B459" s="12">
        <v>10205.42639375042</v>
      </c>
      <c r="C459">
        <f>SAFADModel_final_000017[[#This Row],[Whole Building:Facility Total Electric Demand Power '[W'](Hourly) ]]/1000</f>
        <v>10.20542639375042</v>
      </c>
    </row>
    <row r="460" spans="1:3" x14ac:dyDescent="0.25">
      <c r="A460" s="9" t="s">
        <v>631</v>
      </c>
      <c r="B460" s="12">
        <v>10210.287577036243</v>
      </c>
      <c r="C460">
        <f>SAFADModel_final_000017[[#This Row],[Whole Building:Facility Total Electric Demand Power '[W'](Hourly) ]]/1000</f>
        <v>10.210287577036242</v>
      </c>
    </row>
    <row r="461" spans="1:3" x14ac:dyDescent="0.25">
      <c r="A461" s="9" t="s">
        <v>632</v>
      </c>
      <c r="B461" s="12">
        <v>10139.560647285531</v>
      </c>
      <c r="C461">
        <f>SAFADModel_final_000017[[#This Row],[Whole Building:Facility Total Electric Demand Power '[W'](Hourly) ]]/1000</f>
        <v>10.139560647285531</v>
      </c>
    </row>
    <row r="462" spans="1:3" x14ac:dyDescent="0.25">
      <c r="A462" s="9" t="s">
        <v>633</v>
      </c>
      <c r="B462" s="12">
        <v>10041.182925542644</v>
      </c>
      <c r="C462">
        <f>SAFADModel_final_000017[[#This Row],[Whole Building:Facility Total Electric Demand Power '[W'](Hourly) ]]/1000</f>
        <v>10.041182925542644</v>
      </c>
    </row>
    <row r="463" spans="1:3" x14ac:dyDescent="0.25">
      <c r="A463" s="9" t="s">
        <v>634</v>
      </c>
      <c r="B463" s="12">
        <v>10024.957863237276</v>
      </c>
      <c r="C463">
        <f>SAFADModel_final_000017[[#This Row],[Whole Building:Facility Total Electric Demand Power '[W'](Hourly) ]]/1000</f>
        <v>10.024957863237276</v>
      </c>
    </row>
    <row r="464" spans="1:3" x14ac:dyDescent="0.25">
      <c r="A464" s="9" t="s">
        <v>635</v>
      </c>
      <c r="B464" s="12">
        <v>10159.587221589021</v>
      </c>
      <c r="C464">
        <f>SAFADModel_final_000017[[#This Row],[Whole Building:Facility Total Electric Demand Power '[W'](Hourly) ]]/1000</f>
        <v>10.159587221589021</v>
      </c>
    </row>
    <row r="465" spans="1:3" x14ac:dyDescent="0.25">
      <c r="A465" s="9" t="s">
        <v>636</v>
      </c>
      <c r="B465" s="12">
        <v>10341.659045077604</v>
      </c>
      <c r="C465">
        <f>SAFADModel_final_000017[[#This Row],[Whole Building:Facility Total Electric Demand Power '[W'](Hourly) ]]/1000</f>
        <v>10.341659045077604</v>
      </c>
    </row>
    <row r="466" spans="1:3" x14ac:dyDescent="0.25">
      <c r="A466" s="9" t="s">
        <v>637</v>
      </c>
      <c r="B466" s="12">
        <v>10480.022337396638</v>
      </c>
      <c r="C466">
        <f>SAFADModel_final_000017[[#This Row],[Whole Building:Facility Total Electric Demand Power '[W'](Hourly) ]]/1000</f>
        <v>10.480022337396639</v>
      </c>
    </row>
    <row r="467" spans="1:3" x14ac:dyDescent="0.25">
      <c r="A467" s="9" t="s">
        <v>638</v>
      </c>
      <c r="B467" s="12">
        <v>10570.683248582305</v>
      </c>
      <c r="C467">
        <f>SAFADModel_final_000017[[#This Row],[Whole Building:Facility Total Electric Demand Power '[W'](Hourly) ]]/1000</f>
        <v>10.570683248582306</v>
      </c>
    </row>
    <row r="468" spans="1:3" x14ac:dyDescent="0.25">
      <c r="A468" s="9" t="s">
        <v>639</v>
      </c>
      <c r="B468" s="12">
        <v>10638.696960968055</v>
      </c>
      <c r="C468">
        <f>SAFADModel_final_000017[[#This Row],[Whole Building:Facility Total Electric Demand Power '[W'](Hourly) ]]/1000</f>
        <v>10.638696960968055</v>
      </c>
    </row>
    <row r="469" spans="1:3" x14ac:dyDescent="0.25">
      <c r="A469" s="9" t="s">
        <v>640</v>
      </c>
      <c r="B469" s="12">
        <v>10705.188544461012</v>
      </c>
      <c r="C469">
        <f>SAFADModel_final_000017[[#This Row],[Whole Building:Facility Total Electric Demand Power '[W'](Hourly) ]]/1000</f>
        <v>10.705188544461013</v>
      </c>
    </row>
    <row r="470" spans="1:3" x14ac:dyDescent="0.25">
      <c r="A470" s="9" t="s">
        <v>641</v>
      </c>
      <c r="B470" s="12">
        <v>10764.145563958034</v>
      </c>
      <c r="C470">
        <f>SAFADModel_final_000017[[#This Row],[Whole Building:Facility Total Electric Demand Power '[W'](Hourly) ]]/1000</f>
        <v>10.764145563958035</v>
      </c>
    </row>
    <row r="471" spans="1:3" x14ac:dyDescent="0.25">
      <c r="A471" s="9" t="s">
        <v>642</v>
      </c>
      <c r="B471" s="12">
        <v>10795.704320000577</v>
      </c>
      <c r="C471">
        <f>SAFADModel_final_000017[[#This Row],[Whole Building:Facility Total Electric Demand Power '[W'](Hourly) ]]/1000</f>
        <v>10.795704320000578</v>
      </c>
    </row>
    <row r="472" spans="1:3" x14ac:dyDescent="0.25">
      <c r="A472" s="9" t="s">
        <v>643</v>
      </c>
      <c r="B472" s="12">
        <v>10785.923290075045</v>
      </c>
      <c r="C472">
        <f>SAFADModel_final_000017[[#This Row],[Whole Building:Facility Total Electric Demand Power '[W'](Hourly) ]]/1000</f>
        <v>10.785923290075045</v>
      </c>
    </row>
    <row r="473" spans="1:3" x14ac:dyDescent="0.25">
      <c r="A473" s="9" t="s">
        <v>644</v>
      </c>
      <c r="B473" s="12">
        <v>10737.320412039388</v>
      </c>
      <c r="C473">
        <f>SAFADModel_final_000017[[#This Row],[Whole Building:Facility Total Electric Demand Power '[W'](Hourly) ]]/1000</f>
        <v>10.737320412039388</v>
      </c>
    </row>
    <row r="474" spans="1:3" x14ac:dyDescent="0.25">
      <c r="A474" s="9" t="s">
        <v>645</v>
      </c>
      <c r="B474" s="12">
        <v>10678.750431473929</v>
      </c>
      <c r="C474">
        <f>SAFADModel_final_000017[[#This Row],[Whole Building:Facility Total Electric Demand Power '[W'](Hourly) ]]/1000</f>
        <v>10.678750431473929</v>
      </c>
    </row>
    <row r="475" spans="1:3" x14ac:dyDescent="0.25">
      <c r="A475" s="9" t="s">
        <v>646</v>
      </c>
      <c r="B475" s="12">
        <v>10627.13046405057</v>
      </c>
      <c r="C475">
        <f>SAFADModel_final_000017[[#This Row],[Whole Building:Facility Total Electric Demand Power '[W'](Hourly) ]]/1000</f>
        <v>10.62713046405057</v>
      </c>
    </row>
    <row r="476" spans="1:3" x14ac:dyDescent="0.25">
      <c r="A476" s="9" t="s">
        <v>647</v>
      </c>
      <c r="B476" s="12">
        <v>10583.371482208489</v>
      </c>
      <c r="C476">
        <f>SAFADModel_final_000017[[#This Row],[Whole Building:Facility Total Electric Demand Power '[W'](Hourly) ]]/1000</f>
        <v>10.58337148220849</v>
      </c>
    </row>
    <row r="477" spans="1:3" x14ac:dyDescent="0.25">
      <c r="A477" s="9" t="s">
        <v>648</v>
      </c>
      <c r="B477" s="12">
        <v>10553.965440381709</v>
      </c>
      <c r="C477">
        <f>SAFADModel_final_000017[[#This Row],[Whole Building:Facility Total Electric Demand Power '[W'](Hourly) ]]/1000</f>
        <v>10.55396544038171</v>
      </c>
    </row>
    <row r="478" spans="1:3" x14ac:dyDescent="0.25">
      <c r="A478" s="9" t="s">
        <v>649</v>
      </c>
      <c r="B478" s="12">
        <v>10525.715870175763</v>
      </c>
      <c r="C478">
        <f>SAFADModel_final_000017[[#This Row],[Whole Building:Facility Total Electric Demand Power '[W'](Hourly) ]]/1000</f>
        <v>10.525715870175764</v>
      </c>
    </row>
    <row r="479" spans="1:3" x14ac:dyDescent="0.25">
      <c r="A479" s="9" t="s">
        <v>650</v>
      </c>
      <c r="B479" s="12">
        <v>10500.922870369375</v>
      </c>
      <c r="C479">
        <f>SAFADModel_final_000017[[#This Row],[Whole Building:Facility Total Electric Demand Power '[W'](Hourly) ]]/1000</f>
        <v>10.500922870369376</v>
      </c>
    </row>
    <row r="480" spans="1:3" x14ac:dyDescent="0.25">
      <c r="A480" s="9" t="s">
        <v>651</v>
      </c>
      <c r="B480" s="12">
        <v>10471.863167741178</v>
      </c>
      <c r="C480">
        <f>SAFADModel_final_000017[[#This Row],[Whole Building:Facility Total Electric Demand Power '[W'](Hourly) ]]/1000</f>
        <v>10.471863167741178</v>
      </c>
    </row>
    <row r="481" spans="1:3" x14ac:dyDescent="0.25">
      <c r="A481" s="9" t="s">
        <v>652</v>
      </c>
      <c r="B481" s="12">
        <v>10417.413795104241</v>
      </c>
      <c r="C481">
        <f>SAFADModel_final_000017[[#This Row],[Whole Building:Facility Total Electric Demand Power '[W'](Hourly) ]]/1000</f>
        <v>10.417413795104242</v>
      </c>
    </row>
    <row r="482" spans="1:3" x14ac:dyDescent="0.25">
      <c r="A482" s="9" t="s">
        <v>653</v>
      </c>
      <c r="B482" s="12">
        <v>10345.802038888016</v>
      </c>
      <c r="C482">
        <f>SAFADModel_final_000017[[#This Row],[Whole Building:Facility Total Electric Demand Power '[W'](Hourly) ]]/1000</f>
        <v>10.345802038888015</v>
      </c>
    </row>
    <row r="483" spans="1:3" x14ac:dyDescent="0.25">
      <c r="A483" s="9" t="s">
        <v>654</v>
      </c>
      <c r="B483" s="12">
        <v>10271.557164822429</v>
      </c>
      <c r="C483">
        <f>SAFADModel_final_000017[[#This Row],[Whole Building:Facility Total Electric Demand Power '[W'](Hourly) ]]/1000</f>
        <v>10.271557164822429</v>
      </c>
    </row>
    <row r="484" spans="1:3" x14ac:dyDescent="0.25">
      <c r="A484" s="9" t="s">
        <v>655</v>
      </c>
      <c r="B484" s="12">
        <v>10215.327145112666</v>
      </c>
      <c r="C484">
        <f>SAFADModel_final_000017[[#This Row],[Whole Building:Facility Total Electric Demand Power '[W'](Hourly) ]]/1000</f>
        <v>10.215327145112665</v>
      </c>
    </row>
    <row r="485" spans="1:3" x14ac:dyDescent="0.25">
      <c r="A485" s="9" t="s">
        <v>656</v>
      </c>
      <c r="B485" s="12">
        <v>10192.997005790125</v>
      </c>
      <c r="C485">
        <f>SAFADModel_final_000017[[#This Row],[Whole Building:Facility Total Electric Demand Power '[W'](Hourly) ]]/1000</f>
        <v>10.192997005790124</v>
      </c>
    </row>
    <row r="486" spans="1:3" x14ac:dyDescent="0.25">
      <c r="A486" s="9" t="s">
        <v>657</v>
      </c>
      <c r="B486" s="12">
        <v>10180.275276825585</v>
      </c>
      <c r="C486">
        <f>SAFADModel_final_000017[[#This Row],[Whole Building:Facility Total Electric Demand Power '[W'](Hourly) ]]/1000</f>
        <v>10.180275276825585</v>
      </c>
    </row>
    <row r="487" spans="1:3" x14ac:dyDescent="0.25">
      <c r="A487" s="9" t="s">
        <v>658</v>
      </c>
      <c r="B487" s="12">
        <v>10197.596601177303</v>
      </c>
      <c r="C487">
        <f>SAFADModel_final_000017[[#This Row],[Whole Building:Facility Total Electric Demand Power '[W'](Hourly) ]]/1000</f>
        <v>10.197596601177304</v>
      </c>
    </row>
    <row r="488" spans="1:3" x14ac:dyDescent="0.25">
      <c r="A488" s="9" t="s">
        <v>659</v>
      </c>
      <c r="B488" s="12">
        <v>10259.327585202089</v>
      </c>
      <c r="C488">
        <f>SAFADModel_final_000017[[#This Row],[Whole Building:Facility Total Electric Demand Power '[W'](Hourly) ]]/1000</f>
        <v>10.259327585202088</v>
      </c>
    </row>
    <row r="489" spans="1:3" x14ac:dyDescent="0.25">
      <c r="A489" s="9" t="s">
        <v>660</v>
      </c>
      <c r="B489" s="12">
        <v>10347.828636306907</v>
      </c>
      <c r="C489">
        <f>SAFADModel_final_000017[[#This Row],[Whole Building:Facility Total Electric Demand Power '[W'](Hourly) ]]/1000</f>
        <v>10.347828636306907</v>
      </c>
    </row>
    <row r="490" spans="1:3" x14ac:dyDescent="0.25">
      <c r="A490" s="9" t="s">
        <v>661</v>
      </c>
      <c r="B490" s="12">
        <v>10445.433782493206</v>
      </c>
      <c r="C490">
        <f>SAFADModel_final_000017[[#This Row],[Whole Building:Facility Total Electric Demand Power '[W'](Hourly) ]]/1000</f>
        <v>10.445433782493206</v>
      </c>
    </row>
    <row r="491" spans="1:3" x14ac:dyDescent="0.25">
      <c r="A491" s="9" t="s">
        <v>662</v>
      </c>
      <c r="B491" s="12">
        <v>10545.843123848512</v>
      </c>
      <c r="C491">
        <f>SAFADModel_final_000017[[#This Row],[Whole Building:Facility Total Electric Demand Power '[W'](Hourly) ]]/1000</f>
        <v>10.545843123848512</v>
      </c>
    </row>
    <row r="492" spans="1:3" x14ac:dyDescent="0.25">
      <c r="A492" s="9" t="s">
        <v>663</v>
      </c>
      <c r="B492" s="12">
        <v>10632.499430113819</v>
      </c>
      <c r="C492">
        <f>SAFADModel_final_000017[[#This Row],[Whole Building:Facility Total Electric Demand Power '[W'](Hourly) ]]/1000</f>
        <v>10.632499430113819</v>
      </c>
    </row>
    <row r="493" spans="1:3" x14ac:dyDescent="0.25">
      <c r="A493" s="9" t="s">
        <v>664</v>
      </c>
      <c r="B493" s="12">
        <v>10703.698234972047</v>
      </c>
      <c r="C493">
        <f>SAFADModel_final_000017[[#This Row],[Whole Building:Facility Total Electric Demand Power '[W'](Hourly) ]]/1000</f>
        <v>10.703698234972048</v>
      </c>
    </row>
    <row r="494" spans="1:3" x14ac:dyDescent="0.25">
      <c r="A494" s="9" t="s">
        <v>665</v>
      </c>
      <c r="B494" s="12">
        <v>10763.834684028987</v>
      </c>
      <c r="C494">
        <f>SAFADModel_final_000017[[#This Row],[Whole Building:Facility Total Electric Demand Power '[W'](Hourly) ]]/1000</f>
        <v>10.763834684028987</v>
      </c>
    </row>
    <row r="495" spans="1:3" x14ac:dyDescent="0.25">
      <c r="A495" s="9" t="s">
        <v>666</v>
      </c>
      <c r="B495" s="12">
        <v>10795.795843963353</v>
      </c>
      <c r="C495">
        <f>SAFADModel_final_000017[[#This Row],[Whole Building:Facility Total Electric Demand Power '[W'](Hourly) ]]/1000</f>
        <v>10.795795843963353</v>
      </c>
    </row>
    <row r="496" spans="1:3" x14ac:dyDescent="0.25">
      <c r="A496" s="9" t="s">
        <v>667</v>
      </c>
      <c r="B496" s="12">
        <v>10794.401190702445</v>
      </c>
      <c r="C496">
        <f>SAFADModel_final_000017[[#This Row],[Whole Building:Facility Total Electric Demand Power '[W'](Hourly) ]]/1000</f>
        <v>10.794401190702445</v>
      </c>
    </row>
    <row r="497" spans="1:3" x14ac:dyDescent="0.25">
      <c r="A497" s="9" t="s">
        <v>668</v>
      </c>
      <c r="B497" s="12">
        <v>10770.710084682263</v>
      </c>
      <c r="C497">
        <f>SAFADModel_final_000017[[#This Row],[Whole Building:Facility Total Electric Demand Power '[W'](Hourly) ]]/1000</f>
        <v>10.770710084682262</v>
      </c>
    </row>
    <row r="498" spans="1:3" x14ac:dyDescent="0.25">
      <c r="A498" s="9" t="s">
        <v>669</v>
      </c>
      <c r="B498" s="12">
        <v>10731.349189606566</v>
      </c>
      <c r="C498">
        <f>SAFADModel_final_000017[[#This Row],[Whole Building:Facility Total Electric Demand Power '[W'](Hourly) ]]/1000</f>
        <v>10.731349189606567</v>
      </c>
    </row>
    <row r="499" spans="1:3" x14ac:dyDescent="0.25">
      <c r="A499" s="9" t="s">
        <v>670</v>
      </c>
      <c r="B499" s="12">
        <v>10676.565442229532</v>
      </c>
      <c r="C499">
        <f>SAFADModel_final_000017[[#This Row],[Whole Building:Facility Total Electric Demand Power '[W'](Hourly) ]]/1000</f>
        <v>10.676565442229531</v>
      </c>
    </row>
    <row r="500" spans="1:3" x14ac:dyDescent="0.25">
      <c r="A500" s="9" t="s">
        <v>671</v>
      </c>
      <c r="B500" s="12">
        <v>10608.596421493916</v>
      </c>
      <c r="C500">
        <f>SAFADModel_final_000017[[#This Row],[Whole Building:Facility Total Electric Demand Power '[W'](Hourly) ]]/1000</f>
        <v>10.608596421493916</v>
      </c>
    </row>
    <row r="501" spans="1:3" x14ac:dyDescent="0.25">
      <c r="A501" s="9" t="s">
        <v>672</v>
      </c>
      <c r="B501" s="12">
        <v>10542.703828614967</v>
      </c>
      <c r="C501">
        <f>SAFADModel_final_000017[[#This Row],[Whole Building:Facility Total Electric Demand Power '[W'](Hourly) ]]/1000</f>
        <v>10.542703828614968</v>
      </c>
    </row>
    <row r="502" spans="1:3" x14ac:dyDescent="0.25">
      <c r="A502" s="9" t="s">
        <v>673</v>
      </c>
      <c r="B502" s="12">
        <v>10485.674519396156</v>
      </c>
      <c r="C502">
        <f>SAFADModel_final_000017[[#This Row],[Whole Building:Facility Total Electric Demand Power '[W'](Hourly) ]]/1000</f>
        <v>10.485674519396156</v>
      </c>
    </row>
    <row r="503" spans="1:3" x14ac:dyDescent="0.25">
      <c r="A503" s="9" t="s">
        <v>674</v>
      </c>
      <c r="B503" s="12">
        <v>10426.308738348309</v>
      </c>
      <c r="C503">
        <f>SAFADModel_final_000017[[#This Row],[Whole Building:Facility Total Electric Demand Power '[W'](Hourly) ]]/1000</f>
        <v>10.426308738348309</v>
      </c>
    </row>
    <row r="504" spans="1:3" x14ac:dyDescent="0.25">
      <c r="A504" s="9" t="s">
        <v>675</v>
      </c>
      <c r="B504" s="12">
        <v>10361.105919059839</v>
      </c>
      <c r="C504">
        <f>SAFADModel_final_000017[[#This Row],[Whole Building:Facility Total Electric Demand Power '[W'](Hourly) ]]/1000</f>
        <v>10.361105919059838</v>
      </c>
    </row>
    <row r="505" spans="1:3" x14ac:dyDescent="0.25">
      <c r="A505" s="9" t="s">
        <v>676</v>
      </c>
      <c r="B505" s="12">
        <v>10289.462051980356</v>
      </c>
      <c r="C505">
        <f>SAFADModel_final_000017[[#This Row],[Whole Building:Facility Total Electric Demand Power '[W'](Hourly) ]]/1000</f>
        <v>10.289462051980356</v>
      </c>
    </row>
    <row r="506" spans="1:3" x14ac:dyDescent="0.25">
      <c r="A506" s="9" t="s">
        <v>361</v>
      </c>
      <c r="B506" s="12">
        <v>7919.8001273880463</v>
      </c>
      <c r="C506">
        <f>SAFADModel_final_000017[[#This Row],[Whole Building:Facility Total Electric Demand Power '[W'](Hourly) ]]/1000</f>
        <v>7.9198001273880463</v>
      </c>
    </row>
    <row r="507" spans="1:3" x14ac:dyDescent="0.25">
      <c r="A507" s="9" t="s">
        <v>362</v>
      </c>
      <c r="B507" s="12">
        <v>8583.9586841833243</v>
      </c>
      <c r="C507">
        <f>SAFADModel_final_000017[[#This Row],[Whole Building:Facility Total Electric Demand Power '[W'](Hourly) ]]/1000</f>
        <v>8.5839586841833242</v>
      </c>
    </row>
    <row r="508" spans="1:3" x14ac:dyDescent="0.25">
      <c r="A508" s="9" t="s">
        <v>363</v>
      </c>
      <c r="B508" s="12">
        <v>8605.7296302563718</v>
      </c>
      <c r="C508">
        <f>SAFADModel_final_000017[[#This Row],[Whole Building:Facility Total Electric Demand Power '[W'](Hourly) ]]/1000</f>
        <v>8.6057296302563717</v>
      </c>
    </row>
    <row r="509" spans="1:3" x14ac:dyDescent="0.25">
      <c r="A509" s="9" t="s">
        <v>364</v>
      </c>
      <c r="B509" s="12">
        <v>8589.1995836330625</v>
      </c>
      <c r="C509">
        <f>SAFADModel_final_000017[[#This Row],[Whole Building:Facility Total Electric Demand Power '[W'](Hourly) ]]/1000</f>
        <v>8.5891995836330626</v>
      </c>
    </row>
    <row r="510" spans="1:3" x14ac:dyDescent="0.25">
      <c r="A510" s="9" t="s">
        <v>365</v>
      </c>
      <c r="B510" s="12">
        <v>8555.8370690548891</v>
      </c>
      <c r="C510">
        <f>SAFADModel_final_000017[[#This Row],[Whole Building:Facility Total Electric Demand Power '[W'](Hourly) ]]/1000</f>
        <v>8.5558370690548884</v>
      </c>
    </row>
    <row r="511" spans="1:3" x14ac:dyDescent="0.25">
      <c r="A511" s="9" t="s">
        <v>366</v>
      </c>
      <c r="B511" s="12">
        <v>8679.7593796173041</v>
      </c>
      <c r="C511">
        <f>SAFADModel_final_000017[[#This Row],[Whole Building:Facility Total Electric Demand Power '[W'](Hourly) ]]/1000</f>
        <v>8.6797593796173036</v>
      </c>
    </row>
    <row r="512" spans="1:3" x14ac:dyDescent="0.25">
      <c r="A512" s="9" t="s">
        <v>367</v>
      </c>
      <c r="B512" s="12">
        <v>8973.9317989519441</v>
      </c>
      <c r="C512">
        <f>SAFADModel_final_000017[[#This Row],[Whole Building:Facility Total Electric Demand Power '[W'](Hourly) ]]/1000</f>
        <v>8.9739317989519449</v>
      </c>
    </row>
    <row r="513" spans="1:3" x14ac:dyDescent="0.25">
      <c r="A513" s="9" t="s">
        <v>368</v>
      </c>
      <c r="B513" s="12">
        <v>40323.831058743286</v>
      </c>
      <c r="C513">
        <f>SAFADModel_final_000017[[#This Row],[Whole Building:Facility Total Electric Demand Power '[W'](Hourly) ]]/1000</f>
        <v>40.323831058743288</v>
      </c>
    </row>
    <row r="514" spans="1:3" x14ac:dyDescent="0.25">
      <c r="A514" s="9" t="s">
        <v>369</v>
      </c>
      <c r="B514" s="12">
        <v>101879.88987794676</v>
      </c>
      <c r="C514">
        <f>SAFADModel_final_000017[[#This Row],[Whole Building:Facility Total Electric Demand Power '[W'](Hourly) ]]/1000</f>
        <v>101.87988987794675</v>
      </c>
    </row>
    <row r="515" spans="1:3" x14ac:dyDescent="0.25">
      <c r="A515" s="9" t="s">
        <v>370</v>
      </c>
      <c r="B515" s="12">
        <v>157339.19352934734</v>
      </c>
      <c r="C515">
        <f>SAFADModel_final_000017[[#This Row],[Whole Building:Facility Total Electric Demand Power '[W'](Hourly) ]]/1000</f>
        <v>157.33919352934734</v>
      </c>
    </row>
    <row r="516" spans="1:3" x14ac:dyDescent="0.25">
      <c r="A516" s="9" t="s">
        <v>371</v>
      </c>
      <c r="B516" s="12">
        <v>144846.98492478053</v>
      </c>
      <c r="C516">
        <f>SAFADModel_final_000017[[#This Row],[Whole Building:Facility Total Electric Demand Power '[W'](Hourly) ]]/1000</f>
        <v>144.84698492478051</v>
      </c>
    </row>
    <row r="517" spans="1:3" x14ac:dyDescent="0.25">
      <c r="A517" s="9" t="s">
        <v>372</v>
      </c>
      <c r="B517" s="12">
        <v>193980.32738541393</v>
      </c>
      <c r="C517">
        <f>SAFADModel_final_000017[[#This Row],[Whole Building:Facility Total Electric Demand Power '[W'](Hourly) ]]/1000</f>
        <v>193.98032738541391</v>
      </c>
    </row>
    <row r="518" spans="1:3" x14ac:dyDescent="0.25">
      <c r="A518" s="9" t="s">
        <v>373</v>
      </c>
      <c r="B518" s="12">
        <v>195438.83850762434</v>
      </c>
      <c r="C518">
        <f>SAFADModel_final_000017[[#This Row],[Whole Building:Facility Total Electric Demand Power '[W'](Hourly) ]]/1000</f>
        <v>195.43883850762435</v>
      </c>
    </row>
    <row r="519" spans="1:3" x14ac:dyDescent="0.25">
      <c r="A519" s="9" t="s">
        <v>374</v>
      </c>
      <c r="B519" s="12">
        <v>226814.4455803649</v>
      </c>
      <c r="C519">
        <f>SAFADModel_final_000017[[#This Row],[Whole Building:Facility Total Electric Demand Power '[W'](Hourly) ]]/1000</f>
        <v>226.81444558036489</v>
      </c>
    </row>
    <row r="520" spans="1:3" x14ac:dyDescent="0.25">
      <c r="A520" s="9" t="s">
        <v>375</v>
      </c>
      <c r="B520" s="12">
        <v>238819.74068247472</v>
      </c>
      <c r="C520">
        <f>SAFADModel_final_000017[[#This Row],[Whole Building:Facility Total Electric Demand Power '[W'](Hourly) ]]/1000</f>
        <v>238.8197406824747</v>
      </c>
    </row>
    <row r="521" spans="1:3" x14ac:dyDescent="0.25">
      <c r="A521" s="9" t="s">
        <v>376</v>
      </c>
      <c r="B521" s="12">
        <v>216788.86316516259</v>
      </c>
      <c r="C521">
        <f>SAFADModel_final_000017[[#This Row],[Whole Building:Facility Total Electric Demand Power '[W'](Hourly) ]]/1000</f>
        <v>216.78886316516258</v>
      </c>
    </row>
    <row r="522" spans="1:3" x14ac:dyDescent="0.25">
      <c r="A522" s="9" t="s">
        <v>377</v>
      </c>
      <c r="B522" s="12">
        <v>191078.10224135205</v>
      </c>
      <c r="C522">
        <f>SAFADModel_final_000017[[#This Row],[Whole Building:Facility Total Electric Demand Power '[W'](Hourly) ]]/1000</f>
        <v>191.07810224135204</v>
      </c>
    </row>
    <row r="523" spans="1:3" x14ac:dyDescent="0.25">
      <c r="A523" s="9" t="s">
        <v>378</v>
      </c>
      <c r="B523" s="12">
        <v>72740.68249973013</v>
      </c>
      <c r="C523">
        <f>SAFADModel_final_000017[[#This Row],[Whole Building:Facility Total Electric Demand Power '[W'](Hourly) ]]/1000</f>
        <v>72.740682499730127</v>
      </c>
    </row>
    <row r="524" spans="1:3" x14ac:dyDescent="0.25">
      <c r="A524" s="9" t="s">
        <v>379</v>
      </c>
      <c r="B524" s="12">
        <v>35657.486071061045</v>
      </c>
      <c r="C524">
        <f>SAFADModel_final_000017[[#This Row],[Whole Building:Facility Total Electric Demand Power '[W'](Hourly) ]]/1000</f>
        <v>35.657486071061044</v>
      </c>
    </row>
    <row r="525" spans="1:3" x14ac:dyDescent="0.25">
      <c r="A525" s="9" t="s">
        <v>380</v>
      </c>
      <c r="B525" s="12">
        <v>14124.692536377057</v>
      </c>
      <c r="C525">
        <f>SAFADModel_final_000017[[#This Row],[Whole Building:Facility Total Electric Demand Power '[W'](Hourly) ]]/1000</f>
        <v>14.124692536377056</v>
      </c>
    </row>
    <row r="526" spans="1:3" x14ac:dyDescent="0.25">
      <c r="A526" s="9" t="s">
        <v>381</v>
      </c>
      <c r="B526" s="12">
        <v>10819.140114648306</v>
      </c>
      <c r="C526">
        <f>SAFADModel_final_000017[[#This Row],[Whole Building:Facility Total Electric Demand Power '[W'](Hourly) ]]/1000</f>
        <v>10.819140114648306</v>
      </c>
    </row>
    <row r="527" spans="1:3" x14ac:dyDescent="0.25">
      <c r="A527" s="9" t="s">
        <v>382</v>
      </c>
      <c r="B527" s="12">
        <v>10340.689030955242</v>
      </c>
      <c r="C527">
        <f>SAFADModel_final_000017[[#This Row],[Whole Building:Facility Total Electric Demand Power '[W'](Hourly) ]]/1000</f>
        <v>10.340689030955241</v>
      </c>
    </row>
    <row r="528" spans="1:3" x14ac:dyDescent="0.25">
      <c r="A528" s="9" t="s">
        <v>383</v>
      </c>
      <c r="B528" s="12">
        <v>10287.933747956899</v>
      </c>
      <c r="C528">
        <f>SAFADModel_final_000017[[#This Row],[Whole Building:Facility Total Electric Demand Power '[W'](Hourly) ]]/1000</f>
        <v>10.287933747956899</v>
      </c>
    </row>
    <row r="529" spans="1:3" x14ac:dyDescent="0.25">
      <c r="A529" s="9" t="s">
        <v>384</v>
      </c>
      <c r="B529" s="12">
        <v>10258.861922699953</v>
      </c>
      <c r="C529">
        <f>SAFADModel_final_000017[[#This Row],[Whole Building:Facility Total Electric Demand Power '[W'](Hourly) ]]/1000</f>
        <v>10.258861922699953</v>
      </c>
    </row>
    <row r="530" spans="1:3" x14ac:dyDescent="0.25">
      <c r="A530" s="9" t="s">
        <v>385</v>
      </c>
      <c r="B530" s="12">
        <v>8747.8242331774582</v>
      </c>
      <c r="C530">
        <f>SAFADModel_final_000017[[#This Row],[Whole Building:Facility Total Electric Demand Power '[W'](Hourly) ]]/1000</f>
        <v>8.7478242331774574</v>
      </c>
    </row>
    <row r="531" spans="1:3" x14ac:dyDescent="0.25">
      <c r="A531" s="9" t="s">
        <v>386</v>
      </c>
      <c r="B531" s="12">
        <v>9205.1087500487683</v>
      </c>
      <c r="C531">
        <f>SAFADModel_final_000017[[#This Row],[Whole Building:Facility Total Electric Demand Power '[W'](Hourly) ]]/1000</f>
        <v>9.2051087500487689</v>
      </c>
    </row>
    <row r="532" spans="1:3" x14ac:dyDescent="0.25">
      <c r="A532" s="9" t="s">
        <v>387</v>
      </c>
      <c r="B532" s="12">
        <v>9062.6623382268735</v>
      </c>
      <c r="C532">
        <f>SAFADModel_final_000017[[#This Row],[Whole Building:Facility Total Electric Demand Power '[W'](Hourly) ]]/1000</f>
        <v>9.0626623382268736</v>
      </c>
    </row>
    <row r="533" spans="1:3" x14ac:dyDescent="0.25">
      <c r="A533" s="9" t="s">
        <v>388</v>
      </c>
      <c r="B533" s="12">
        <v>8774.5043460927682</v>
      </c>
      <c r="C533">
        <f>SAFADModel_final_000017[[#This Row],[Whole Building:Facility Total Electric Demand Power '[W'](Hourly) ]]/1000</f>
        <v>8.774504346092769</v>
      </c>
    </row>
    <row r="534" spans="1:3" x14ac:dyDescent="0.25">
      <c r="A534" s="9" t="s">
        <v>389</v>
      </c>
      <c r="B534" s="12">
        <v>8482.812385375526</v>
      </c>
      <c r="C534">
        <f>SAFADModel_final_000017[[#This Row],[Whole Building:Facility Total Electric Demand Power '[W'](Hourly) ]]/1000</f>
        <v>8.4828123853755262</v>
      </c>
    </row>
    <row r="535" spans="1:3" x14ac:dyDescent="0.25">
      <c r="A535" s="9" t="s">
        <v>390</v>
      </c>
      <c r="B535" s="12">
        <v>8469.4431591417851</v>
      </c>
      <c r="C535">
        <f>SAFADModel_final_000017[[#This Row],[Whole Building:Facility Total Electric Demand Power '[W'](Hourly) ]]/1000</f>
        <v>8.469443159141786</v>
      </c>
    </row>
    <row r="536" spans="1:3" x14ac:dyDescent="0.25">
      <c r="A536" s="9" t="s">
        <v>391</v>
      </c>
      <c r="B536" s="12">
        <v>8832.9797401081069</v>
      </c>
      <c r="C536">
        <f>SAFADModel_final_000017[[#This Row],[Whole Building:Facility Total Electric Demand Power '[W'](Hourly) ]]/1000</f>
        <v>8.8329797401081063</v>
      </c>
    </row>
    <row r="537" spans="1:3" x14ac:dyDescent="0.25">
      <c r="A537" s="9" t="s">
        <v>392</v>
      </c>
      <c r="B537" s="12">
        <v>27882.396632581451</v>
      </c>
      <c r="C537">
        <f>SAFADModel_final_000017[[#This Row],[Whole Building:Facility Total Electric Demand Power '[W'](Hourly) ]]/1000</f>
        <v>27.88239663258145</v>
      </c>
    </row>
    <row r="538" spans="1:3" x14ac:dyDescent="0.25">
      <c r="A538" s="9" t="s">
        <v>393</v>
      </c>
      <c r="B538" s="12">
        <v>121702.47853812571</v>
      </c>
      <c r="C538">
        <f>SAFADModel_final_000017[[#This Row],[Whole Building:Facility Total Electric Demand Power '[W'](Hourly) ]]/1000</f>
        <v>121.7024785381257</v>
      </c>
    </row>
    <row r="539" spans="1:3" x14ac:dyDescent="0.25">
      <c r="A539" s="9" t="s">
        <v>394</v>
      </c>
      <c r="B539" s="12">
        <v>155986.09422459968</v>
      </c>
      <c r="C539">
        <f>SAFADModel_final_000017[[#This Row],[Whole Building:Facility Total Electric Demand Power '[W'](Hourly) ]]/1000</f>
        <v>155.9860942245997</v>
      </c>
    </row>
    <row r="540" spans="1:3" x14ac:dyDescent="0.25">
      <c r="A540" s="9" t="s">
        <v>395</v>
      </c>
      <c r="B540" s="12">
        <v>163215.80718244569</v>
      </c>
      <c r="C540">
        <f>SAFADModel_final_000017[[#This Row],[Whole Building:Facility Total Electric Demand Power '[W'](Hourly) ]]/1000</f>
        <v>163.21580718244567</v>
      </c>
    </row>
    <row r="541" spans="1:3" x14ac:dyDescent="0.25">
      <c r="A541" s="9" t="s">
        <v>396</v>
      </c>
      <c r="B541" s="12">
        <v>198900.20006967537</v>
      </c>
      <c r="C541">
        <f>SAFADModel_final_000017[[#This Row],[Whole Building:Facility Total Electric Demand Power '[W'](Hourly) ]]/1000</f>
        <v>198.90020006967538</v>
      </c>
    </row>
    <row r="542" spans="1:3" x14ac:dyDescent="0.25">
      <c r="A542" s="9" t="s">
        <v>397</v>
      </c>
      <c r="B542" s="12">
        <v>189200.95969882526</v>
      </c>
      <c r="C542">
        <f>SAFADModel_final_000017[[#This Row],[Whole Building:Facility Total Electric Demand Power '[W'](Hourly) ]]/1000</f>
        <v>189.20095969882527</v>
      </c>
    </row>
    <row r="543" spans="1:3" x14ac:dyDescent="0.25">
      <c r="A543" s="9" t="s">
        <v>398</v>
      </c>
      <c r="B543" s="12">
        <v>217095.06238460727</v>
      </c>
      <c r="C543">
        <f>SAFADModel_final_000017[[#This Row],[Whole Building:Facility Total Electric Demand Power '[W'](Hourly) ]]/1000</f>
        <v>217.09506238460727</v>
      </c>
    </row>
    <row r="544" spans="1:3" x14ac:dyDescent="0.25">
      <c r="A544" s="9" t="s">
        <v>399</v>
      </c>
      <c r="B544" s="12">
        <v>194514.76664920061</v>
      </c>
      <c r="C544">
        <f>SAFADModel_final_000017[[#This Row],[Whole Building:Facility Total Electric Demand Power '[W'](Hourly) ]]/1000</f>
        <v>194.51476664920062</v>
      </c>
    </row>
    <row r="545" spans="1:3" x14ac:dyDescent="0.25">
      <c r="A545" s="9" t="s">
        <v>400</v>
      </c>
      <c r="B545" s="12">
        <v>194652.31364189435</v>
      </c>
      <c r="C545">
        <f>SAFADModel_final_000017[[#This Row],[Whole Building:Facility Total Electric Demand Power '[W'](Hourly) ]]/1000</f>
        <v>194.65231364189435</v>
      </c>
    </row>
    <row r="546" spans="1:3" x14ac:dyDescent="0.25">
      <c r="A546" s="9" t="s">
        <v>401</v>
      </c>
      <c r="B546" s="12">
        <v>164333.61222695641</v>
      </c>
      <c r="C546">
        <f>SAFADModel_final_000017[[#This Row],[Whole Building:Facility Total Electric Demand Power '[W'](Hourly) ]]/1000</f>
        <v>164.3336122269564</v>
      </c>
    </row>
    <row r="547" spans="1:3" x14ac:dyDescent="0.25">
      <c r="A547" s="9" t="s">
        <v>402</v>
      </c>
      <c r="B547" s="12">
        <v>143975.69937506653</v>
      </c>
      <c r="C547">
        <f>SAFADModel_final_000017[[#This Row],[Whole Building:Facility Total Electric Demand Power '[W'](Hourly) ]]/1000</f>
        <v>143.97569937506654</v>
      </c>
    </row>
    <row r="548" spans="1:3" x14ac:dyDescent="0.25">
      <c r="A548" s="9" t="s">
        <v>403</v>
      </c>
      <c r="B548" s="12">
        <v>79633.924918858611</v>
      </c>
      <c r="C548">
        <f>SAFADModel_final_000017[[#This Row],[Whole Building:Facility Total Electric Demand Power '[W'](Hourly) ]]/1000</f>
        <v>79.633924918858611</v>
      </c>
    </row>
    <row r="549" spans="1:3" x14ac:dyDescent="0.25">
      <c r="A549" s="9" t="s">
        <v>404</v>
      </c>
      <c r="B549" s="12">
        <v>37974.520202231339</v>
      </c>
      <c r="C549">
        <f>SAFADModel_final_000017[[#This Row],[Whole Building:Facility Total Electric Demand Power '[W'](Hourly) ]]/1000</f>
        <v>37.974520202231339</v>
      </c>
    </row>
    <row r="550" spans="1:3" x14ac:dyDescent="0.25">
      <c r="A550" s="9" t="s">
        <v>405</v>
      </c>
      <c r="B550" s="12">
        <v>11197.676466790663</v>
      </c>
      <c r="C550">
        <f>SAFADModel_final_000017[[#This Row],[Whole Building:Facility Total Electric Demand Power '[W'](Hourly) ]]/1000</f>
        <v>11.197676466790663</v>
      </c>
    </row>
    <row r="551" spans="1:3" x14ac:dyDescent="0.25">
      <c r="A551" s="9" t="s">
        <v>406</v>
      </c>
      <c r="B551" s="12">
        <v>10672.405692772241</v>
      </c>
      <c r="C551">
        <f>SAFADModel_final_000017[[#This Row],[Whole Building:Facility Total Electric Demand Power '[W'](Hourly) ]]/1000</f>
        <v>10.672405692772241</v>
      </c>
    </row>
    <row r="552" spans="1:3" x14ac:dyDescent="0.25">
      <c r="A552" s="9" t="s">
        <v>407</v>
      </c>
      <c r="B552" s="12">
        <v>10356.956335413732</v>
      </c>
      <c r="C552">
        <f>SAFADModel_final_000017[[#This Row],[Whole Building:Facility Total Electric Demand Power '[W'](Hourly) ]]/1000</f>
        <v>10.356956335413731</v>
      </c>
    </row>
    <row r="553" spans="1:3" x14ac:dyDescent="0.25">
      <c r="A553" s="9" t="s">
        <v>408</v>
      </c>
      <c r="B553" s="12">
        <v>10267.709085251774</v>
      </c>
      <c r="C553">
        <f>SAFADModel_final_000017[[#This Row],[Whole Building:Facility Total Electric Demand Power '[W'](Hourly) ]]/1000</f>
        <v>10.267709085251774</v>
      </c>
    </row>
    <row r="554" spans="1:3" x14ac:dyDescent="0.25">
      <c r="A554" s="9" t="s">
        <v>409</v>
      </c>
      <c r="B554" s="12">
        <v>10174.772233235162</v>
      </c>
      <c r="C554">
        <f>SAFADModel_final_000017[[#This Row],[Whole Building:Facility Total Electric Demand Power '[W'](Hourly) ]]/1000</f>
        <v>10.174772233235162</v>
      </c>
    </row>
    <row r="555" spans="1:3" x14ac:dyDescent="0.25">
      <c r="A555" s="9" t="s">
        <v>410</v>
      </c>
      <c r="B555" s="12">
        <v>10075.671696215302</v>
      </c>
      <c r="C555">
        <f>SAFADModel_final_000017[[#This Row],[Whole Building:Facility Total Electric Demand Power '[W'](Hourly) ]]/1000</f>
        <v>10.075671696215302</v>
      </c>
    </row>
    <row r="556" spans="1:3" x14ac:dyDescent="0.25">
      <c r="A556" s="9" t="s">
        <v>411</v>
      </c>
      <c r="B556" s="12">
        <v>9968.4577626209812</v>
      </c>
      <c r="C556">
        <f>SAFADModel_final_000017[[#This Row],[Whole Building:Facility Total Electric Demand Power '[W'](Hourly) ]]/1000</f>
        <v>9.9684577626209805</v>
      </c>
    </row>
    <row r="557" spans="1:3" x14ac:dyDescent="0.25">
      <c r="A557" s="9" t="s">
        <v>412</v>
      </c>
      <c r="B557" s="12">
        <v>9855.1554941432059</v>
      </c>
      <c r="C557">
        <f>SAFADModel_final_000017[[#This Row],[Whole Building:Facility Total Electric Demand Power '[W'](Hourly) ]]/1000</f>
        <v>9.8551554941432062</v>
      </c>
    </row>
    <row r="558" spans="1:3" x14ac:dyDescent="0.25">
      <c r="A558" s="9" t="s">
        <v>413</v>
      </c>
      <c r="B558" s="12">
        <v>9730.9177428956209</v>
      </c>
      <c r="C558">
        <f>SAFADModel_final_000017[[#This Row],[Whole Building:Facility Total Electric Demand Power '[W'](Hourly) ]]/1000</f>
        <v>9.7309177428956204</v>
      </c>
    </row>
    <row r="559" spans="1:3" x14ac:dyDescent="0.25">
      <c r="A559" s="9" t="s">
        <v>414</v>
      </c>
      <c r="B559" s="12">
        <v>9746.1043174256793</v>
      </c>
      <c r="C559">
        <f>SAFADModel_final_000017[[#This Row],[Whole Building:Facility Total Electric Demand Power '[W'](Hourly) ]]/1000</f>
        <v>9.7461043174256794</v>
      </c>
    </row>
    <row r="560" spans="1:3" x14ac:dyDescent="0.25">
      <c r="A560" s="9" t="s">
        <v>415</v>
      </c>
      <c r="B560" s="12">
        <v>9941.2355642308739</v>
      </c>
      <c r="C560">
        <f>SAFADModel_final_000017[[#This Row],[Whole Building:Facility Total Electric Demand Power '[W'](Hourly) ]]/1000</f>
        <v>9.9412355642308743</v>
      </c>
    </row>
    <row r="561" spans="1:3" x14ac:dyDescent="0.25">
      <c r="A561" s="9" t="s">
        <v>416</v>
      </c>
      <c r="B561" s="12">
        <v>34105.195965522114</v>
      </c>
      <c r="C561">
        <f>SAFADModel_final_000017[[#This Row],[Whole Building:Facility Total Electric Demand Power '[W'](Hourly) ]]/1000</f>
        <v>34.105195965522114</v>
      </c>
    </row>
    <row r="562" spans="1:3" x14ac:dyDescent="0.25">
      <c r="A562" s="9" t="s">
        <v>417</v>
      </c>
      <c r="B562" s="12">
        <v>120712.92735689523</v>
      </c>
      <c r="C562">
        <f>SAFADModel_final_000017[[#This Row],[Whole Building:Facility Total Electric Demand Power '[W'](Hourly) ]]/1000</f>
        <v>120.71292735689524</v>
      </c>
    </row>
    <row r="563" spans="1:3" x14ac:dyDescent="0.25">
      <c r="A563" s="9" t="s">
        <v>418</v>
      </c>
      <c r="B563" s="12">
        <v>149687.26684907803</v>
      </c>
      <c r="C563">
        <f>SAFADModel_final_000017[[#This Row],[Whole Building:Facility Total Electric Demand Power '[W'](Hourly) ]]/1000</f>
        <v>149.68726684907804</v>
      </c>
    </row>
    <row r="564" spans="1:3" x14ac:dyDescent="0.25">
      <c r="A564" s="9" t="s">
        <v>419</v>
      </c>
      <c r="B564" s="12">
        <v>172201.70523370543</v>
      </c>
      <c r="C564">
        <f>SAFADModel_final_000017[[#This Row],[Whole Building:Facility Total Electric Demand Power '[W'](Hourly) ]]/1000</f>
        <v>172.20170523370544</v>
      </c>
    </row>
    <row r="565" spans="1:3" x14ac:dyDescent="0.25">
      <c r="A565" s="9" t="s">
        <v>420</v>
      </c>
      <c r="B565" s="12">
        <v>215517.85993805528</v>
      </c>
      <c r="C565">
        <f>SAFADModel_final_000017[[#This Row],[Whole Building:Facility Total Electric Demand Power '[W'](Hourly) ]]/1000</f>
        <v>215.51785993805527</v>
      </c>
    </row>
    <row r="566" spans="1:3" x14ac:dyDescent="0.25">
      <c r="A566" s="9" t="s">
        <v>421</v>
      </c>
      <c r="B566" s="12">
        <v>216349.63525062529</v>
      </c>
      <c r="C566">
        <f>SAFADModel_final_000017[[#This Row],[Whole Building:Facility Total Electric Demand Power '[W'](Hourly) ]]/1000</f>
        <v>216.34963525062528</v>
      </c>
    </row>
    <row r="567" spans="1:3" x14ac:dyDescent="0.25">
      <c r="A567" s="9" t="s">
        <v>422</v>
      </c>
      <c r="B567" s="12">
        <v>219504.22793982699</v>
      </c>
      <c r="C567">
        <f>SAFADModel_final_000017[[#This Row],[Whole Building:Facility Total Electric Demand Power '[W'](Hourly) ]]/1000</f>
        <v>219.50422793982699</v>
      </c>
    </row>
    <row r="568" spans="1:3" x14ac:dyDescent="0.25">
      <c r="A568" s="9" t="s">
        <v>423</v>
      </c>
      <c r="B568" s="12">
        <v>225118.68902340464</v>
      </c>
      <c r="C568">
        <f>SAFADModel_final_000017[[#This Row],[Whole Building:Facility Total Electric Demand Power '[W'](Hourly) ]]/1000</f>
        <v>225.11868902340464</v>
      </c>
    </row>
    <row r="569" spans="1:3" x14ac:dyDescent="0.25">
      <c r="A569" s="9" t="s">
        <v>424</v>
      </c>
      <c r="B569" s="12">
        <v>174828.77856654147</v>
      </c>
      <c r="C569">
        <f>SAFADModel_final_000017[[#This Row],[Whole Building:Facility Total Electric Demand Power '[W'](Hourly) ]]/1000</f>
        <v>174.82877856654147</v>
      </c>
    </row>
    <row r="570" spans="1:3" x14ac:dyDescent="0.25">
      <c r="A570" s="9" t="s">
        <v>425</v>
      </c>
      <c r="B570" s="12">
        <v>97491.792683505511</v>
      </c>
      <c r="C570">
        <f>SAFADModel_final_000017[[#This Row],[Whole Building:Facility Total Electric Demand Power '[W'](Hourly) ]]/1000</f>
        <v>97.491792683505508</v>
      </c>
    </row>
    <row r="571" spans="1:3" x14ac:dyDescent="0.25">
      <c r="A571" s="9" t="s">
        <v>426</v>
      </c>
      <c r="B571" s="12">
        <v>69766.843826714277</v>
      </c>
      <c r="C571">
        <f>SAFADModel_final_000017[[#This Row],[Whole Building:Facility Total Electric Demand Power '[W'](Hourly) ]]/1000</f>
        <v>69.766843826714279</v>
      </c>
    </row>
    <row r="572" spans="1:3" x14ac:dyDescent="0.25">
      <c r="A572" s="9" t="s">
        <v>427</v>
      </c>
      <c r="B572" s="12">
        <v>30482.575910049858</v>
      </c>
      <c r="C572">
        <f>SAFADModel_final_000017[[#This Row],[Whole Building:Facility Total Electric Demand Power '[W'](Hourly) ]]/1000</f>
        <v>30.482575910049857</v>
      </c>
    </row>
    <row r="573" spans="1:3" x14ac:dyDescent="0.25">
      <c r="A573" s="9" t="s">
        <v>428</v>
      </c>
      <c r="B573" s="12">
        <v>11574.99579255943</v>
      </c>
      <c r="C573">
        <f>SAFADModel_final_000017[[#This Row],[Whole Building:Facility Total Electric Demand Power '[W'](Hourly) ]]/1000</f>
        <v>11.574995792559429</v>
      </c>
    </row>
    <row r="574" spans="1:3" x14ac:dyDescent="0.25">
      <c r="A574" s="9" t="s">
        <v>429</v>
      </c>
      <c r="B574" s="12">
        <v>11085.910984366403</v>
      </c>
      <c r="C574">
        <f>SAFADModel_final_000017[[#This Row],[Whole Building:Facility Total Electric Demand Power '[W'](Hourly) ]]/1000</f>
        <v>11.085910984366404</v>
      </c>
    </row>
    <row r="575" spans="1:3" x14ac:dyDescent="0.25">
      <c r="A575" s="9" t="s">
        <v>430</v>
      </c>
      <c r="B575" s="12">
        <v>10627.916672205245</v>
      </c>
      <c r="C575">
        <f>SAFADModel_final_000017[[#This Row],[Whole Building:Facility Total Electric Demand Power '[W'](Hourly) ]]/1000</f>
        <v>10.627916672205245</v>
      </c>
    </row>
    <row r="576" spans="1:3" x14ac:dyDescent="0.25">
      <c r="A576" s="9" t="s">
        <v>431</v>
      </c>
      <c r="B576" s="12">
        <v>10587.524512719063</v>
      </c>
      <c r="C576">
        <f>SAFADModel_final_000017[[#This Row],[Whole Building:Facility Total Electric Demand Power '[W'](Hourly) ]]/1000</f>
        <v>10.587524512719062</v>
      </c>
    </row>
    <row r="577" spans="1:3" x14ac:dyDescent="0.25">
      <c r="A577" s="9" t="s">
        <v>432</v>
      </c>
      <c r="B577" s="12">
        <v>10549.251367987787</v>
      </c>
      <c r="C577">
        <f>SAFADModel_final_000017[[#This Row],[Whole Building:Facility Total Electric Demand Power '[W'](Hourly) ]]/1000</f>
        <v>10.549251367987786</v>
      </c>
    </row>
    <row r="578" spans="1:3" x14ac:dyDescent="0.25">
      <c r="A578" s="9" t="s">
        <v>433</v>
      </c>
      <c r="B578" s="12">
        <v>10509.101394124957</v>
      </c>
      <c r="C578">
        <f>SAFADModel_final_000017[[#This Row],[Whole Building:Facility Total Electric Demand Power '[W'](Hourly) ]]/1000</f>
        <v>10.509101394124956</v>
      </c>
    </row>
    <row r="579" spans="1:3" x14ac:dyDescent="0.25">
      <c r="A579" s="9" t="s">
        <v>434</v>
      </c>
      <c r="B579" s="12">
        <v>10479.797392255083</v>
      </c>
      <c r="C579">
        <f>SAFADModel_final_000017[[#This Row],[Whole Building:Facility Total Electric Demand Power '[W'](Hourly) ]]/1000</f>
        <v>10.479797392255083</v>
      </c>
    </row>
    <row r="580" spans="1:3" x14ac:dyDescent="0.25">
      <c r="A580" s="9" t="s">
        <v>435</v>
      </c>
      <c r="B580" s="12">
        <v>10424.052467711948</v>
      </c>
      <c r="C580">
        <f>SAFADModel_final_000017[[#This Row],[Whole Building:Facility Total Electric Demand Power '[W'](Hourly) ]]/1000</f>
        <v>10.424052467711949</v>
      </c>
    </row>
    <row r="581" spans="1:3" x14ac:dyDescent="0.25">
      <c r="A581" s="9" t="s">
        <v>436</v>
      </c>
      <c r="B581" s="12">
        <v>10344.642796240987</v>
      </c>
      <c r="C581">
        <f>SAFADModel_final_000017[[#This Row],[Whole Building:Facility Total Electric Demand Power '[W'](Hourly) ]]/1000</f>
        <v>10.344642796240986</v>
      </c>
    </row>
    <row r="582" spans="1:3" x14ac:dyDescent="0.25">
      <c r="A582" s="9" t="s">
        <v>437</v>
      </c>
      <c r="B582" s="12">
        <v>10261.583712512869</v>
      </c>
      <c r="C582">
        <f>SAFADModel_final_000017[[#This Row],[Whole Building:Facility Total Electric Demand Power '[W'](Hourly) ]]/1000</f>
        <v>10.26158371251287</v>
      </c>
    </row>
    <row r="583" spans="1:3" x14ac:dyDescent="0.25">
      <c r="A583" s="9" t="s">
        <v>438</v>
      </c>
      <c r="B583" s="12">
        <v>10255.41861837262</v>
      </c>
      <c r="C583">
        <f>SAFADModel_final_000017[[#This Row],[Whole Building:Facility Total Electric Demand Power '[W'](Hourly) ]]/1000</f>
        <v>10.255418618372619</v>
      </c>
    </row>
    <row r="584" spans="1:3" x14ac:dyDescent="0.25">
      <c r="A584" s="9" t="s">
        <v>439</v>
      </c>
      <c r="B584" s="12">
        <v>10384.857856228196</v>
      </c>
      <c r="C584">
        <f>SAFADModel_final_000017[[#This Row],[Whole Building:Facility Total Electric Demand Power '[W'](Hourly) ]]/1000</f>
        <v>10.384857856228196</v>
      </c>
    </row>
    <row r="585" spans="1:3" x14ac:dyDescent="0.25">
      <c r="A585" s="9" t="s">
        <v>440</v>
      </c>
      <c r="B585" s="12">
        <v>31306.169437558525</v>
      </c>
      <c r="C585">
        <f>SAFADModel_final_000017[[#This Row],[Whole Building:Facility Total Electric Demand Power '[W'](Hourly) ]]/1000</f>
        <v>31.306169437558523</v>
      </c>
    </row>
    <row r="586" spans="1:3" x14ac:dyDescent="0.25">
      <c r="A586" s="9" t="s">
        <v>441</v>
      </c>
      <c r="B586" s="12">
        <v>144231.51887603311</v>
      </c>
      <c r="C586">
        <f>SAFADModel_final_000017[[#This Row],[Whole Building:Facility Total Electric Demand Power '[W'](Hourly) ]]/1000</f>
        <v>144.23151887603311</v>
      </c>
    </row>
    <row r="587" spans="1:3" x14ac:dyDescent="0.25">
      <c r="A587" s="9" t="s">
        <v>442</v>
      </c>
      <c r="B587" s="12">
        <v>178136.97780689326</v>
      </c>
      <c r="C587">
        <f>SAFADModel_final_000017[[#This Row],[Whole Building:Facility Total Electric Demand Power '[W'](Hourly) ]]/1000</f>
        <v>178.13697780689327</v>
      </c>
    </row>
    <row r="588" spans="1:3" x14ac:dyDescent="0.25">
      <c r="A588" s="9" t="s">
        <v>443</v>
      </c>
      <c r="B588" s="12">
        <v>203906.15798318401</v>
      </c>
      <c r="C588">
        <f>SAFADModel_final_000017[[#This Row],[Whole Building:Facility Total Electric Demand Power '[W'](Hourly) ]]/1000</f>
        <v>203.90615798318402</v>
      </c>
    </row>
    <row r="589" spans="1:3" x14ac:dyDescent="0.25">
      <c r="A589" s="9" t="s">
        <v>444</v>
      </c>
      <c r="B589" s="12">
        <v>210470.42691693021</v>
      </c>
      <c r="C589">
        <f>SAFADModel_final_000017[[#This Row],[Whole Building:Facility Total Electric Demand Power '[W'](Hourly) ]]/1000</f>
        <v>210.47042691693022</v>
      </c>
    </row>
    <row r="590" spans="1:3" x14ac:dyDescent="0.25">
      <c r="A590" s="9" t="s">
        <v>445</v>
      </c>
      <c r="B590" s="12">
        <v>218717.39950732319</v>
      </c>
      <c r="C590">
        <f>SAFADModel_final_000017[[#This Row],[Whole Building:Facility Total Electric Demand Power '[W'](Hourly) ]]/1000</f>
        <v>218.71739950732319</v>
      </c>
    </row>
    <row r="591" spans="1:3" x14ac:dyDescent="0.25">
      <c r="A591" s="9" t="s">
        <v>446</v>
      </c>
      <c r="B591" s="12">
        <v>236182.38553165513</v>
      </c>
      <c r="C591">
        <f>SAFADModel_final_000017[[#This Row],[Whole Building:Facility Total Electric Demand Power '[W'](Hourly) ]]/1000</f>
        <v>236.18238553165514</v>
      </c>
    </row>
    <row r="592" spans="1:3" x14ac:dyDescent="0.25">
      <c r="A592" s="9" t="s">
        <v>447</v>
      </c>
      <c r="B592" s="12">
        <v>222227.82870677896</v>
      </c>
      <c r="C592">
        <f>SAFADModel_final_000017[[#This Row],[Whole Building:Facility Total Electric Demand Power '[W'](Hourly) ]]/1000</f>
        <v>222.22782870677895</v>
      </c>
    </row>
    <row r="593" spans="1:3" x14ac:dyDescent="0.25">
      <c r="A593" s="9" t="s">
        <v>448</v>
      </c>
      <c r="B593" s="12">
        <v>224468.87322829073</v>
      </c>
      <c r="C593">
        <f>SAFADModel_final_000017[[#This Row],[Whole Building:Facility Total Electric Demand Power '[W'](Hourly) ]]/1000</f>
        <v>224.46887322829073</v>
      </c>
    </row>
    <row r="594" spans="1:3" x14ac:dyDescent="0.25">
      <c r="A594" s="9" t="s">
        <v>449</v>
      </c>
      <c r="B594" s="12">
        <v>207616.1994095041</v>
      </c>
      <c r="C594">
        <f>SAFADModel_final_000017[[#This Row],[Whole Building:Facility Total Electric Demand Power '[W'](Hourly) ]]/1000</f>
        <v>207.61619940950411</v>
      </c>
    </row>
    <row r="595" spans="1:3" x14ac:dyDescent="0.25">
      <c r="A595" s="9" t="s">
        <v>450</v>
      </c>
      <c r="B595" s="12">
        <v>112499.89277831103</v>
      </c>
      <c r="C595">
        <f>SAFADModel_final_000017[[#This Row],[Whole Building:Facility Total Electric Demand Power '[W'](Hourly) ]]/1000</f>
        <v>112.49989277831102</v>
      </c>
    </row>
    <row r="596" spans="1:3" x14ac:dyDescent="0.25">
      <c r="A596" s="9" t="s">
        <v>451</v>
      </c>
      <c r="B596" s="12">
        <v>78147.441567258487</v>
      </c>
      <c r="C596">
        <f>SAFADModel_final_000017[[#This Row],[Whole Building:Facility Total Electric Demand Power '[W'](Hourly) ]]/1000</f>
        <v>78.147441567258483</v>
      </c>
    </row>
    <row r="597" spans="1:3" x14ac:dyDescent="0.25">
      <c r="A597" s="9" t="s">
        <v>452</v>
      </c>
      <c r="B597" s="12">
        <v>54430.103898720328</v>
      </c>
      <c r="C597">
        <f>SAFADModel_final_000017[[#This Row],[Whole Building:Facility Total Electric Demand Power '[W'](Hourly) ]]/1000</f>
        <v>54.430103898720326</v>
      </c>
    </row>
    <row r="598" spans="1:3" x14ac:dyDescent="0.25">
      <c r="A598" s="9" t="s">
        <v>453</v>
      </c>
      <c r="B598" s="12">
        <v>10656.78061744192</v>
      </c>
      <c r="C598">
        <f>SAFADModel_final_000017[[#This Row],[Whole Building:Facility Total Electric Demand Power '[W'](Hourly) ]]/1000</f>
        <v>10.656780617441921</v>
      </c>
    </row>
    <row r="599" spans="1:3" x14ac:dyDescent="0.25">
      <c r="A599" s="9" t="s">
        <v>454</v>
      </c>
      <c r="B599" s="12">
        <v>10621.325784094823</v>
      </c>
      <c r="C599">
        <f>SAFADModel_final_000017[[#This Row],[Whole Building:Facility Total Electric Demand Power '[W'](Hourly) ]]/1000</f>
        <v>10.621325784094823</v>
      </c>
    </row>
    <row r="600" spans="1:3" x14ac:dyDescent="0.25">
      <c r="A600" s="9" t="s">
        <v>455</v>
      </c>
      <c r="B600" s="12">
        <v>10590.012080380426</v>
      </c>
      <c r="C600">
        <f>SAFADModel_final_000017[[#This Row],[Whole Building:Facility Total Electric Demand Power '[W'](Hourly) ]]/1000</f>
        <v>10.590012080380426</v>
      </c>
    </row>
    <row r="601" spans="1:3" x14ac:dyDescent="0.25">
      <c r="A601" s="9" t="s">
        <v>456</v>
      </c>
      <c r="B601" s="12">
        <v>10559.237258115278</v>
      </c>
      <c r="C601">
        <f>SAFADModel_final_000017[[#This Row],[Whole Building:Facility Total Electric Demand Power '[W'](Hourly) ]]/1000</f>
        <v>10.559237258115278</v>
      </c>
    </row>
    <row r="602" spans="1:3" x14ac:dyDescent="0.25">
      <c r="A602" s="9" t="s">
        <v>457</v>
      </c>
      <c r="B602" s="12">
        <v>10530.753084467849</v>
      </c>
      <c r="C602">
        <f>SAFADModel_final_000017[[#This Row],[Whole Building:Facility Total Electric Demand Power '[W'](Hourly) ]]/1000</f>
        <v>10.53075308446785</v>
      </c>
    </row>
    <row r="603" spans="1:3" x14ac:dyDescent="0.25">
      <c r="A603" s="9" t="s">
        <v>458</v>
      </c>
      <c r="B603" s="12">
        <v>10497.10533618525</v>
      </c>
      <c r="C603">
        <f>SAFADModel_final_000017[[#This Row],[Whole Building:Facility Total Electric Demand Power '[W'](Hourly) ]]/1000</f>
        <v>10.49710533618525</v>
      </c>
    </row>
    <row r="604" spans="1:3" x14ac:dyDescent="0.25">
      <c r="A604" s="9" t="s">
        <v>459</v>
      </c>
      <c r="B604" s="12">
        <v>10444.999409510643</v>
      </c>
      <c r="C604">
        <f>SAFADModel_final_000017[[#This Row],[Whole Building:Facility Total Electric Demand Power '[W'](Hourly) ]]/1000</f>
        <v>10.444999409510643</v>
      </c>
    </row>
    <row r="605" spans="1:3" x14ac:dyDescent="0.25">
      <c r="A605" s="9" t="s">
        <v>460</v>
      </c>
      <c r="B605" s="12">
        <v>10380.414609334806</v>
      </c>
      <c r="C605">
        <f>SAFADModel_final_000017[[#This Row],[Whole Building:Facility Total Electric Demand Power '[W'](Hourly) ]]/1000</f>
        <v>10.380414609334807</v>
      </c>
    </row>
    <row r="606" spans="1:3" x14ac:dyDescent="0.25">
      <c r="A606" s="9" t="s">
        <v>461</v>
      </c>
      <c r="B606" s="12">
        <v>10323.58302626795</v>
      </c>
      <c r="C606">
        <f>SAFADModel_final_000017[[#This Row],[Whole Building:Facility Total Electric Demand Power '[W'](Hourly) ]]/1000</f>
        <v>10.323583026267951</v>
      </c>
    </row>
    <row r="607" spans="1:3" x14ac:dyDescent="0.25">
      <c r="A607" s="9" t="s">
        <v>462</v>
      </c>
      <c r="B607" s="12">
        <v>10314.51198430222</v>
      </c>
      <c r="C607">
        <f>SAFADModel_final_000017[[#This Row],[Whole Building:Facility Total Electric Demand Power '[W'](Hourly) ]]/1000</f>
        <v>10.31451198430222</v>
      </c>
    </row>
    <row r="608" spans="1:3" x14ac:dyDescent="0.25">
      <c r="A608" s="9" t="s">
        <v>463</v>
      </c>
      <c r="B608" s="12">
        <v>10383.569496727687</v>
      </c>
      <c r="C608">
        <f>SAFADModel_final_000017[[#This Row],[Whole Building:Facility Total Electric Demand Power '[W'](Hourly) ]]/1000</f>
        <v>10.383569496727686</v>
      </c>
    </row>
    <row r="609" spans="1:3" x14ac:dyDescent="0.25">
      <c r="A609" s="9" t="s">
        <v>464</v>
      </c>
      <c r="B609" s="12">
        <v>38488.136623131533</v>
      </c>
      <c r="C609">
        <f>SAFADModel_final_000017[[#This Row],[Whole Building:Facility Total Electric Demand Power '[W'](Hourly) ]]/1000</f>
        <v>38.488136623131531</v>
      </c>
    </row>
    <row r="610" spans="1:3" x14ac:dyDescent="0.25">
      <c r="A610" s="9" t="s">
        <v>465</v>
      </c>
      <c r="B610" s="12">
        <v>112645.35560605752</v>
      </c>
      <c r="C610">
        <f>SAFADModel_final_000017[[#This Row],[Whole Building:Facility Total Electric Demand Power '[W'](Hourly) ]]/1000</f>
        <v>112.64535560605752</v>
      </c>
    </row>
    <row r="611" spans="1:3" x14ac:dyDescent="0.25">
      <c r="A611" s="9" t="s">
        <v>466</v>
      </c>
      <c r="B611" s="12">
        <v>185783.68440791834</v>
      </c>
      <c r="C611">
        <f>SAFADModel_final_000017[[#This Row],[Whole Building:Facility Total Electric Demand Power '[W'](Hourly) ]]/1000</f>
        <v>185.78368440791834</v>
      </c>
    </row>
    <row r="612" spans="1:3" x14ac:dyDescent="0.25">
      <c r="A612" s="9" t="s">
        <v>467</v>
      </c>
      <c r="B612" s="12">
        <v>179992.67105941777</v>
      </c>
      <c r="C612">
        <f>SAFADModel_final_000017[[#This Row],[Whole Building:Facility Total Electric Demand Power '[W'](Hourly) ]]/1000</f>
        <v>179.99267105941777</v>
      </c>
    </row>
    <row r="613" spans="1:3" x14ac:dyDescent="0.25">
      <c r="A613" s="9" t="s">
        <v>468</v>
      </c>
      <c r="B613" s="12">
        <v>183380.31002166055</v>
      </c>
      <c r="C613">
        <f>SAFADModel_final_000017[[#This Row],[Whole Building:Facility Total Electric Demand Power '[W'](Hourly) ]]/1000</f>
        <v>183.38031002166056</v>
      </c>
    </row>
    <row r="614" spans="1:3" x14ac:dyDescent="0.25">
      <c r="A614" s="9" t="s">
        <v>469</v>
      </c>
      <c r="B614" s="12">
        <v>198906.37904366481</v>
      </c>
      <c r="C614">
        <f>SAFADModel_final_000017[[#This Row],[Whole Building:Facility Total Electric Demand Power '[W'](Hourly) ]]/1000</f>
        <v>198.9063790436648</v>
      </c>
    </row>
    <row r="615" spans="1:3" x14ac:dyDescent="0.25">
      <c r="A615" s="9" t="s">
        <v>470</v>
      </c>
      <c r="B615" s="12">
        <v>209897.36413198127</v>
      </c>
      <c r="C615">
        <f>SAFADModel_final_000017[[#This Row],[Whole Building:Facility Total Electric Demand Power '[W'](Hourly) ]]/1000</f>
        <v>209.89736413198128</v>
      </c>
    </row>
    <row r="616" spans="1:3" x14ac:dyDescent="0.25">
      <c r="A616" s="9" t="s">
        <v>471</v>
      </c>
      <c r="B616" s="12">
        <v>175060.32060545564</v>
      </c>
      <c r="C616">
        <f>SAFADModel_final_000017[[#This Row],[Whole Building:Facility Total Electric Demand Power '[W'](Hourly) ]]/1000</f>
        <v>175.06032060545564</v>
      </c>
    </row>
    <row r="617" spans="1:3" x14ac:dyDescent="0.25">
      <c r="A617" s="9" t="s">
        <v>472</v>
      </c>
      <c r="B617" s="12">
        <v>153967.84919935421</v>
      </c>
      <c r="C617">
        <f>SAFADModel_final_000017[[#This Row],[Whole Building:Facility Total Electric Demand Power '[W'](Hourly) ]]/1000</f>
        <v>153.96784919935422</v>
      </c>
    </row>
    <row r="618" spans="1:3" x14ac:dyDescent="0.25">
      <c r="A618" s="9" t="s">
        <v>473</v>
      </c>
      <c r="B618" s="12">
        <v>142755.34036325724</v>
      </c>
      <c r="C618">
        <f>SAFADModel_final_000017[[#This Row],[Whole Building:Facility Total Electric Demand Power '[W'](Hourly) ]]/1000</f>
        <v>142.75534036325723</v>
      </c>
    </row>
    <row r="619" spans="1:3" x14ac:dyDescent="0.25">
      <c r="A619" s="9" t="s">
        <v>474</v>
      </c>
      <c r="B619" s="12">
        <v>71427.587459544724</v>
      </c>
      <c r="C619">
        <f>SAFADModel_final_000017[[#This Row],[Whole Building:Facility Total Electric Demand Power '[W'](Hourly) ]]/1000</f>
        <v>71.427587459544725</v>
      </c>
    </row>
    <row r="620" spans="1:3" x14ac:dyDescent="0.25">
      <c r="A620" s="9" t="s">
        <v>475</v>
      </c>
      <c r="B620" s="12">
        <v>36583.065909841287</v>
      </c>
      <c r="C620">
        <f>SAFADModel_final_000017[[#This Row],[Whole Building:Facility Total Electric Demand Power '[W'](Hourly) ]]/1000</f>
        <v>36.583065909841288</v>
      </c>
    </row>
    <row r="621" spans="1:3" x14ac:dyDescent="0.25">
      <c r="A621" s="9" t="s">
        <v>476</v>
      </c>
      <c r="B621" s="12">
        <v>22383.541846780605</v>
      </c>
      <c r="C621">
        <f>SAFADModel_final_000017[[#This Row],[Whole Building:Facility Total Electric Demand Power '[W'](Hourly) ]]/1000</f>
        <v>22.383541846780606</v>
      </c>
    </row>
    <row r="622" spans="1:3" x14ac:dyDescent="0.25">
      <c r="A622" s="9" t="s">
        <v>477</v>
      </c>
      <c r="B622" s="12">
        <v>16413.88142265776</v>
      </c>
      <c r="C622">
        <f>SAFADModel_final_000017[[#This Row],[Whole Building:Facility Total Electric Demand Power '[W'](Hourly) ]]/1000</f>
        <v>16.413881422657759</v>
      </c>
    </row>
    <row r="623" spans="1:3" x14ac:dyDescent="0.25">
      <c r="A623" s="9" t="s">
        <v>478</v>
      </c>
      <c r="B623" s="12">
        <v>10554.966965577958</v>
      </c>
      <c r="C623">
        <f>SAFADModel_final_000017[[#This Row],[Whole Building:Facility Total Electric Demand Power '[W'](Hourly) ]]/1000</f>
        <v>10.554966965577957</v>
      </c>
    </row>
    <row r="624" spans="1:3" x14ac:dyDescent="0.25">
      <c r="A624" s="9" t="s">
        <v>479</v>
      </c>
      <c r="B624" s="12">
        <v>10588.080645394142</v>
      </c>
      <c r="C624">
        <f>SAFADModel_final_000017[[#This Row],[Whole Building:Facility Total Electric Demand Power '[W'](Hourly) ]]/1000</f>
        <v>10.588080645394141</v>
      </c>
    </row>
    <row r="625" spans="1:3" x14ac:dyDescent="0.25">
      <c r="A625" s="9" t="s">
        <v>480</v>
      </c>
      <c r="B625" s="12">
        <v>10604.526275672793</v>
      </c>
      <c r="C625">
        <f>SAFADModel_final_000017[[#This Row],[Whole Building:Facility Total Electric Demand Power '[W'](Hourly) ]]/1000</f>
        <v>10.604526275672793</v>
      </c>
    </row>
    <row r="626" spans="1:3" x14ac:dyDescent="0.25">
      <c r="A626" s="9" t="s">
        <v>677</v>
      </c>
      <c r="B626" s="12">
        <v>10578.400414157602</v>
      </c>
      <c r="C626">
        <f>SAFADModel_final_000017[[#This Row],[Whole Building:Facility Total Electric Demand Power '[W'](Hourly) ]]/1000</f>
        <v>10.578400414157603</v>
      </c>
    </row>
    <row r="627" spans="1:3" x14ac:dyDescent="0.25">
      <c r="A627" s="9" t="s">
        <v>678</v>
      </c>
      <c r="B627" s="12">
        <v>10535.18401165146</v>
      </c>
      <c r="C627">
        <f>SAFADModel_final_000017[[#This Row],[Whole Building:Facility Total Electric Demand Power '[W'](Hourly) ]]/1000</f>
        <v>10.535184011651459</v>
      </c>
    </row>
    <row r="628" spans="1:3" x14ac:dyDescent="0.25">
      <c r="A628" s="9" t="s">
        <v>679</v>
      </c>
      <c r="B628" s="12">
        <v>10483.432057482363</v>
      </c>
      <c r="C628">
        <f>SAFADModel_final_000017[[#This Row],[Whole Building:Facility Total Electric Demand Power '[W'](Hourly) ]]/1000</f>
        <v>10.483432057482363</v>
      </c>
    </row>
    <row r="629" spans="1:3" x14ac:dyDescent="0.25">
      <c r="A629" s="9" t="s">
        <v>680</v>
      </c>
      <c r="B629" s="12">
        <v>10413.656010753311</v>
      </c>
      <c r="C629">
        <f>SAFADModel_final_000017[[#This Row],[Whole Building:Facility Total Electric Demand Power '[W'](Hourly) ]]/1000</f>
        <v>10.413656010753311</v>
      </c>
    </row>
    <row r="630" spans="1:3" x14ac:dyDescent="0.25">
      <c r="A630" s="9" t="s">
        <v>681</v>
      </c>
      <c r="B630" s="12">
        <v>10334.841154950436</v>
      </c>
      <c r="C630">
        <f>SAFADModel_final_000017[[#This Row],[Whole Building:Facility Total Electric Demand Power '[W'](Hourly) ]]/1000</f>
        <v>10.334841154950436</v>
      </c>
    </row>
    <row r="631" spans="1:3" x14ac:dyDescent="0.25">
      <c r="A631" s="9" t="s">
        <v>682</v>
      </c>
      <c r="B631" s="12">
        <v>10292.243888214463</v>
      </c>
      <c r="C631">
        <f>SAFADModel_final_000017[[#This Row],[Whole Building:Facility Total Electric Demand Power '[W'](Hourly) ]]/1000</f>
        <v>10.292243888214463</v>
      </c>
    </row>
    <row r="632" spans="1:3" x14ac:dyDescent="0.25">
      <c r="A632" s="9" t="s">
        <v>683</v>
      </c>
      <c r="B632" s="12">
        <v>10334.647065637486</v>
      </c>
      <c r="C632">
        <f>SAFADModel_final_000017[[#This Row],[Whole Building:Facility Total Electric Demand Power '[W'](Hourly) ]]/1000</f>
        <v>10.334647065637485</v>
      </c>
    </row>
    <row r="633" spans="1:3" x14ac:dyDescent="0.25">
      <c r="A633" s="9" t="s">
        <v>684</v>
      </c>
      <c r="B633" s="12">
        <v>10426.831879683654</v>
      </c>
      <c r="C633">
        <f>SAFADModel_final_000017[[#This Row],[Whole Building:Facility Total Electric Demand Power '[W'](Hourly) ]]/1000</f>
        <v>10.426831879683654</v>
      </c>
    </row>
    <row r="634" spans="1:3" x14ac:dyDescent="0.25">
      <c r="A634" s="9" t="s">
        <v>685</v>
      </c>
      <c r="B634" s="12">
        <v>69372.675393126454</v>
      </c>
      <c r="C634">
        <f>SAFADModel_final_000017[[#This Row],[Whole Building:Facility Total Electric Demand Power '[W'](Hourly) ]]/1000</f>
        <v>69.372675393126457</v>
      </c>
    </row>
    <row r="635" spans="1:3" x14ac:dyDescent="0.25">
      <c r="A635" s="9" t="s">
        <v>686</v>
      </c>
      <c r="B635" s="12">
        <v>96229.48726788268</v>
      </c>
      <c r="C635">
        <f>SAFADModel_final_000017[[#This Row],[Whole Building:Facility Total Electric Demand Power '[W'](Hourly) ]]/1000</f>
        <v>96.229487267882675</v>
      </c>
    </row>
    <row r="636" spans="1:3" x14ac:dyDescent="0.25">
      <c r="A636" s="9" t="s">
        <v>687</v>
      </c>
      <c r="B636" s="12">
        <v>109625.6179056588</v>
      </c>
      <c r="C636">
        <f>SAFADModel_final_000017[[#This Row],[Whole Building:Facility Total Electric Demand Power '[W'](Hourly) ]]/1000</f>
        <v>109.6256179056588</v>
      </c>
    </row>
    <row r="637" spans="1:3" x14ac:dyDescent="0.25">
      <c r="A637" s="9" t="s">
        <v>688</v>
      </c>
      <c r="B637" s="12">
        <v>101153.32631559465</v>
      </c>
      <c r="C637">
        <f>SAFADModel_final_000017[[#This Row],[Whole Building:Facility Total Electric Demand Power '[W'](Hourly) ]]/1000</f>
        <v>101.15332631559465</v>
      </c>
    </row>
    <row r="638" spans="1:3" x14ac:dyDescent="0.25">
      <c r="A638" s="9" t="s">
        <v>689</v>
      </c>
      <c r="B638" s="12">
        <v>80910.600999212431</v>
      </c>
      <c r="C638">
        <f>SAFADModel_final_000017[[#This Row],[Whole Building:Facility Total Electric Demand Power '[W'](Hourly) ]]/1000</f>
        <v>80.910600999212434</v>
      </c>
    </row>
    <row r="639" spans="1:3" x14ac:dyDescent="0.25">
      <c r="A639" s="9" t="s">
        <v>690</v>
      </c>
      <c r="B639" s="12">
        <v>71377.990326931656</v>
      </c>
      <c r="C639">
        <f>SAFADModel_final_000017[[#This Row],[Whole Building:Facility Total Electric Demand Power '[W'](Hourly) ]]/1000</f>
        <v>71.377990326931652</v>
      </c>
    </row>
    <row r="640" spans="1:3" x14ac:dyDescent="0.25">
      <c r="A640" s="9" t="s">
        <v>691</v>
      </c>
      <c r="B640" s="12">
        <v>70457.529821572345</v>
      </c>
      <c r="C640">
        <f>SAFADModel_final_000017[[#This Row],[Whole Building:Facility Total Electric Demand Power '[W'](Hourly) ]]/1000</f>
        <v>70.457529821572351</v>
      </c>
    </row>
    <row r="641" spans="1:3" x14ac:dyDescent="0.25">
      <c r="A641" s="9" t="s">
        <v>692</v>
      </c>
      <c r="B641" s="12">
        <v>63068.365836559562</v>
      </c>
      <c r="C641">
        <f>SAFADModel_final_000017[[#This Row],[Whole Building:Facility Total Electric Demand Power '[W'](Hourly) ]]/1000</f>
        <v>63.068365836559565</v>
      </c>
    </row>
    <row r="642" spans="1:3" x14ac:dyDescent="0.25">
      <c r="A642" s="9" t="s">
        <v>693</v>
      </c>
      <c r="B642" s="12">
        <v>51069.045336025367</v>
      </c>
      <c r="C642">
        <f>SAFADModel_final_000017[[#This Row],[Whole Building:Facility Total Electric Demand Power '[W'](Hourly) ]]/1000</f>
        <v>51.069045336025368</v>
      </c>
    </row>
    <row r="643" spans="1:3" x14ac:dyDescent="0.25">
      <c r="A643" s="9" t="s">
        <v>694</v>
      </c>
      <c r="B643" s="12">
        <v>45060.712801270944</v>
      </c>
      <c r="C643">
        <f>SAFADModel_final_000017[[#This Row],[Whole Building:Facility Total Electric Demand Power '[W'](Hourly) ]]/1000</f>
        <v>45.060712801270945</v>
      </c>
    </row>
    <row r="644" spans="1:3" x14ac:dyDescent="0.25">
      <c r="A644" s="9" t="s">
        <v>695</v>
      </c>
      <c r="B644" s="12">
        <v>36502.874283295991</v>
      </c>
      <c r="C644">
        <f>SAFADModel_final_000017[[#This Row],[Whole Building:Facility Total Electric Demand Power '[W'](Hourly) ]]/1000</f>
        <v>36.502874283295988</v>
      </c>
    </row>
    <row r="645" spans="1:3" x14ac:dyDescent="0.25">
      <c r="A645" s="9" t="s">
        <v>696</v>
      </c>
      <c r="B645" s="12">
        <v>13313.548470216438</v>
      </c>
      <c r="C645">
        <f>SAFADModel_final_000017[[#This Row],[Whole Building:Facility Total Electric Demand Power '[W'](Hourly) ]]/1000</f>
        <v>13.313548470216437</v>
      </c>
    </row>
    <row r="646" spans="1:3" x14ac:dyDescent="0.25">
      <c r="A646" s="9" t="s">
        <v>697</v>
      </c>
      <c r="B646" s="12">
        <v>13562.770590552018</v>
      </c>
      <c r="C646">
        <f>SAFADModel_final_000017[[#This Row],[Whole Building:Facility Total Electric Demand Power '[W'](Hourly) ]]/1000</f>
        <v>13.562770590552018</v>
      </c>
    </row>
    <row r="647" spans="1:3" x14ac:dyDescent="0.25">
      <c r="A647" s="9" t="s">
        <v>698</v>
      </c>
      <c r="B647" s="12">
        <v>11348.703790938947</v>
      </c>
      <c r="C647">
        <f>SAFADModel_final_000017[[#This Row],[Whole Building:Facility Total Electric Demand Power '[W'](Hourly) ]]/1000</f>
        <v>11.348703790938947</v>
      </c>
    </row>
    <row r="648" spans="1:3" x14ac:dyDescent="0.25">
      <c r="A648" s="9" t="s">
        <v>699</v>
      </c>
      <c r="B648" s="12">
        <v>10921.292093913233</v>
      </c>
      <c r="C648">
        <f>SAFADModel_final_000017[[#This Row],[Whole Building:Facility Total Electric Demand Power '[W'](Hourly) ]]/1000</f>
        <v>10.921292093913232</v>
      </c>
    </row>
    <row r="649" spans="1:3" x14ac:dyDescent="0.25">
      <c r="A649" s="9" t="s">
        <v>700</v>
      </c>
      <c r="B649" s="12">
        <v>10775.940424121038</v>
      </c>
      <c r="C649">
        <f>SAFADModel_final_000017[[#This Row],[Whole Building:Facility Total Electric Demand Power '[W'](Hourly) ]]/1000</f>
        <v>10.775940424121037</v>
      </c>
    </row>
    <row r="650" spans="1:3" x14ac:dyDescent="0.25">
      <c r="A650" s="9" t="s">
        <v>701</v>
      </c>
      <c r="B650" s="12">
        <v>10703.442732738262</v>
      </c>
      <c r="C650">
        <f>SAFADModel_final_000017[[#This Row],[Whole Building:Facility Total Electric Demand Power '[W'](Hourly) ]]/1000</f>
        <v>10.703442732738262</v>
      </c>
    </row>
    <row r="651" spans="1:3" x14ac:dyDescent="0.25">
      <c r="A651" s="9" t="s">
        <v>702</v>
      </c>
      <c r="B651" s="12">
        <v>10649.370007487851</v>
      </c>
      <c r="C651">
        <f>SAFADModel_final_000017[[#This Row],[Whole Building:Facility Total Electric Demand Power '[W'](Hourly) ]]/1000</f>
        <v>10.649370007487851</v>
      </c>
    </row>
    <row r="652" spans="1:3" x14ac:dyDescent="0.25">
      <c r="A652" s="9" t="s">
        <v>703</v>
      </c>
      <c r="B652" s="12">
        <v>10612.226678659719</v>
      </c>
      <c r="C652">
        <f>SAFADModel_final_000017[[#This Row],[Whole Building:Facility Total Electric Demand Power '[W'](Hourly) ]]/1000</f>
        <v>10.61222667865972</v>
      </c>
    </row>
    <row r="653" spans="1:3" x14ac:dyDescent="0.25">
      <c r="A653" s="9" t="s">
        <v>704</v>
      </c>
      <c r="B653" s="12">
        <v>10574.269893728269</v>
      </c>
      <c r="C653">
        <f>SAFADModel_final_000017[[#This Row],[Whole Building:Facility Total Electric Demand Power '[W'](Hourly) ]]/1000</f>
        <v>10.574269893728269</v>
      </c>
    </row>
    <row r="654" spans="1:3" x14ac:dyDescent="0.25">
      <c r="A654" s="9" t="s">
        <v>705</v>
      </c>
      <c r="B654" s="12">
        <v>10529.833614158442</v>
      </c>
      <c r="C654">
        <f>SAFADModel_final_000017[[#This Row],[Whole Building:Facility Total Electric Demand Power '[W'](Hourly) ]]/1000</f>
        <v>10.529833614158441</v>
      </c>
    </row>
    <row r="655" spans="1:3" x14ac:dyDescent="0.25">
      <c r="A655" s="9" t="s">
        <v>706</v>
      </c>
      <c r="B655" s="12">
        <v>10537.736818044892</v>
      </c>
      <c r="C655">
        <f>SAFADModel_final_000017[[#This Row],[Whole Building:Facility Total Electric Demand Power '[W'](Hourly) ]]/1000</f>
        <v>10.537736818044893</v>
      </c>
    </row>
    <row r="656" spans="1:3" x14ac:dyDescent="0.25">
      <c r="A656" s="9" t="s">
        <v>707</v>
      </c>
      <c r="B656" s="12">
        <v>10625.954106993762</v>
      </c>
      <c r="C656">
        <f>SAFADModel_final_000017[[#This Row],[Whole Building:Facility Total Electric Demand Power '[W'](Hourly) ]]/1000</f>
        <v>10.625954106993762</v>
      </c>
    </row>
    <row r="657" spans="1:3" x14ac:dyDescent="0.25">
      <c r="A657" s="9" t="s">
        <v>708</v>
      </c>
      <c r="B657" s="12">
        <v>10729.95012417141</v>
      </c>
      <c r="C657">
        <f>SAFADModel_final_000017[[#This Row],[Whole Building:Facility Total Electric Demand Power '[W'](Hourly) ]]/1000</f>
        <v>10.72995012417141</v>
      </c>
    </row>
    <row r="658" spans="1:3" x14ac:dyDescent="0.25">
      <c r="A658" s="9" t="s">
        <v>709</v>
      </c>
      <c r="B658" s="12">
        <v>10816.245102493835</v>
      </c>
      <c r="C658">
        <f>SAFADModel_final_000017[[#This Row],[Whole Building:Facility Total Electric Demand Power '[W'](Hourly) ]]/1000</f>
        <v>10.816245102493834</v>
      </c>
    </row>
    <row r="659" spans="1:3" x14ac:dyDescent="0.25">
      <c r="A659" s="9" t="s">
        <v>710</v>
      </c>
      <c r="B659" s="12">
        <v>10881.310863888772</v>
      </c>
      <c r="C659">
        <f>SAFADModel_final_000017[[#This Row],[Whole Building:Facility Total Electric Demand Power '[W'](Hourly) ]]/1000</f>
        <v>10.881310863888771</v>
      </c>
    </row>
    <row r="660" spans="1:3" x14ac:dyDescent="0.25">
      <c r="A660" s="9" t="s">
        <v>711</v>
      </c>
      <c r="B660" s="12">
        <v>10929.088156011023</v>
      </c>
      <c r="C660">
        <f>SAFADModel_final_000017[[#This Row],[Whole Building:Facility Total Electric Demand Power '[W'](Hourly) ]]/1000</f>
        <v>10.929088156011023</v>
      </c>
    </row>
    <row r="661" spans="1:3" x14ac:dyDescent="0.25">
      <c r="A661" s="9" t="s">
        <v>712</v>
      </c>
      <c r="B661" s="12">
        <v>10964.516527667749</v>
      </c>
      <c r="C661">
        <f>SAFADModel_final_000017[[#This Row],[Whole Building:Facility Total Electric Demand Power '[W'](Hourly) ]]/1000</f>
        <v>10.964516527667749</v>
      </c>
    </row>
    <row r="662" spans="1:3" x14ac:dyDescent="0.25">
      <c r="A662" s="9" t="s">
        <v>713</v>
      </c>
      <c r="B662" s="12">
        <v>10978.915831304452</v>
      </c>
      <c r="C662">
        <f>SAFADModel_final_000017[[#This Row],[Whole Building:Facility Total Electric Demand Power '[W'](Hourly) ]]/1000</f>
        <v>10.978915831304452</v>
      </c>
    </row>
    <row r="663" spans="1:3" x14ac:dyDescent="0.25">
      <c r="A663" s="9" t="s">
        <v>714</v>
      </c>
      <c r="B663" s="12">
        <v>10978.843117175313</v>
      </c>
      <c r="C663">
        <f>SAFADModel_final_000017[[#This Row],[Whole Building:Facility Total Electric Demand Power '[W'](Hourly) ]]/1000</f>
        <v>10.978843117175312</v>
      </c>
    </row>
    <row r="664" spans="1:3" x14ac:dyDescent="0.25">
      <c r="A664" s="9" t="s">
        <v>715</v>
      </c>
      <c r="B664" s="12">
        <v>10946.679771911195</v>
      </c>
      <c r="C664">
        <f>SAFADModel_final_000017[[#This Row],[Whole Building:Facility Total Electric Demand Power '[W'](Hourly) ]]/1000</f>
        <v>10.946679771911194</v>
      </c>
    </row>
    <row r="665" spans="1:3" x14ac:dyDescent="0.25">
      <c r="A665" s="9" t="s">
        <v>716</v>
      </c>
      <c r="B665" s="12">
        <v>10902.933400939071</v>
      </c>
      <c r="C665">
        <f>SAFADModel_final_000017[[#This Row],[Whole Building:Facility Total Electric Demand Power '[W'](Hourly) ]]/1000</f>
        <v>10.902933400939071</v>
      </c>
    </row>
    <row r="666" spans="1:3" x14ac:dyDescent="0.25">
      <c r="A666" s="9" t="s">
        <v>717</v>
      </c>
      <c r="B666" s="12">
        <v>10855.17373832562</v>
      </c>
      <c r="C666">
        <f>SAFADModel_final_000017[[#This Row],[Whole Building:Facility Total Electric Demand Power '[W'](Hourly) ]]/1000</f>
        <v>10.85517373832562</v>
      </c>
    </row>
    <row r="667" spans="1:3" x14ac:dyDescent="0.25">
      <c r="A667" s="9" t="s">
        <v>718</v>
      </c>
      <c r="B667" s="12">
        <v>10803.709225080454</v>
      </c>
      <c r="C667">
        <f>SAFADModel_final_000017[[#This Row],[Whole Building:Facility Total Electric Demand Power '[W'](Hourly) ]]/1000</f>
        <v>10.803709225080455</v>
      </c>
    </row>
    <row r="668" spans="1:3" x14ac:dyDescent="0.25">
      <c r="A668" s="9" t="s">
        <v>719</v>
      </c>
      <c r="B668" s="12">
        <v>10747.623376287362</v>
      </c>
      <c r="C668">
        <f>SAFADModel_final_000017[[#This Row],[Whole Building:Facility Total Electric Demand Power '[W'](Hourly) ]]/1000</f>
        <v>10.747623376287361</v>
      </c>
    </row>
    <row r="669" spans="1:3" x14ac:dyDescent="0.25">
      <c r="A669" s="9" t="s">
        <v>720</v>
      </c>
      <c r="B669" s="12">
        <v>10676.045943303019</v>
      </c>
      <c r="C669">
        <f>SAFADModel_final_000017[[#This Row],[Whole Building:Facility Total Electric Demand Power '[W'](Hourly) ]]/1000</f>
        <v>10.67604594330302</v>
      </c>
    </row>
    <row r="670" spans="1:3" x14ac:dyDescent="0.25">
      <c r="A670" s="9" t="s">
        <v>721</v>
      </c>
      <c r="B670" s="12">
        <v>10621.150525668187</v>
      </c>
      <c r="C670">
        <f>SAFADModel_final_000017[[#This Row],[Whole Building:Facility Total Electric Demand Power '[W'](Hourly) ]]/1000</f>
        <v>10.621150525668186</v>
      </c>
    </row>
    <row r="671" spans="1:3" x14ac:dyDescent="0.25">
      <c r="A671" s="9" t="s">
        <v>722</v>
      </c>
      <c r="B671" s="12">
        <v>10575.96922349842</v>
      </c>
      <c r="C671">
        <f>SAFADModel_final_000017[[#This Row],[Whole Building:Facility Total Electric Demand Power '[W'](Hourly) ]]/1000</f>
        <v>10.57596922349842</v>
      </c>
    </row>
    <row r="672" spans="1:3" x14ac:dyDescent="0.25">
      <c r="A672" s="9" t="s">
        <v>723</v>
      </c>
      <c r="B672" s="12">
        <v>10529.507711736162</v>
      </c>
      <c r="C672">
        <f>SAFADModel_final_000017[[#This Row],[Whole Building:Facility Total Electric Demand Power '[W'](Hourly) ]]/1000</f>
        <v>10.529507711736162</v>
      </c>
    </row>
    <row r="673" spans="1:3" x14ac:dyDescent="0.25">
      <c r="A673" s="9" t="s">
        <v>724</v>
      </c>
      <c r="B673" s="12">
        <v>10476.390485622731</v>
      </c>
      <c r="C673">
        <f>SAFADModel_final_000017[[#This Row],[Whole Building:Facility Total Electric Demand Power '[W'](Hourly) ]]/1000</f>
        <v>10.476390485622732</v>
      </c>
    </row>
    <row r="674" spans="1:3" x14ac:dyDescent="0.25">
      <c r="A674" s="9" t="s">
        <v>481</v>
      </c>
      <c r="B674" s="12">
        <v>9605.2853417415045</v>
      </c>
      <c r="C674">
        <f>SAFADModel_final_000017[[#This Row],[Whole Building:Facility Total Electric Demand Power '[W'](Hourly) ]]/1000</f>
        <v>9.6052853417415047</v>
      </c>
    </row>
    <row r="675" spans="1:3" x14ac:dyDescent="0.25">
      <c r="A675" s="9" t="s">
        <v>482</v>
      </c>
      <c r="B675" s="12">
        <v>9618.3840908874408</v>
      </c>
      <c r="C675">
        <f>SAFADModel_final_000017[[#This Row],[Whole Building:Facility Total Electric Demand Power '[W'](Hourly) ]]/1000</f>
        <v>9.6183840908874405</v>
      </c>
    </row>
    <row r="676" spans="1:3" x14ac:dyDescent="0.25">
      <c r="A676" s="9" t="s">
        <v>483</v>
      </c>
      <c r="B676" s="12">
        <v>9495.9316606780212</v>
      </c>
      <c r="C676">
        <f>SAFADModel_final_000017[[#This Row],[Whole Building:Facility Total Electric Demand Power '[W'](Hourly) ]]/1000</f>
        <v>9.4959316606780213</v>
      </c>
    </row>
    <row r="677" spans="1:3" x14ac:dyDescent="0.25">
      <c r="A677" s="9" t="s">
        <v>484</v>
      </c>
      <c r="B677" s="12">
        <v>9341.366904838369</v>
      </c>
      <c r="C677">
        <f>SAFADModel_final_000017[[#This Row],[Whole Building:Facility Total Electric Demand Power '[W'](Hourly) ]]/1000</f>
        <v>9.3413669048383685</v>
      </c>
    </row>
    <row r="678" spans="1:3" x14ac:dyDescent="0.25">
      <c r="A678" s="9" t="s">
        <v>485</v>
      </c>
      <c r="B678" s="12">
        <v>9169.1782578298335</v>
      </c>
      <c r="C678">
        <f>SAFADModel_final_000017[[#This Row],[Whole Building:Facility Total Electric Demand Power '[W'](Hourly) ]]/1000</f>
        <v>9.1691782578298326</v>
      </c>
    </row>
    <row r="679" spans="1:3" x14ac:dyDescent="0.25">
      <c r="A679" s="9" t="s">
        <v>486</v>
      </c>
      <c r="B679" s="12">
        <v>9249.0574860748893</v>
      </c>
      <c r="C679">
        <f>SAFADModel_final_000017[[#This Row],[Whole Building:Facility Total Electric Demand Power '[W'](Hourly) ]]/1000</f>
        <v>9.2490574860748893</v>
      </c>
    </row>
    <row r="680" spans="1:3" x14ac:dyDescent="0.25">
      <c r="A680" s="9" t="s">
        <v>487</v>
      </c>
      <c r="B680" s="12">
        <v>9615.9993645692575</v>
      </c>
      <c r="C680">
        <f>SAFADModel_final_000017[[#This Row],[Whole Building:Facility Total Electric Demand Power '[W'](Hourly) ]]/1000</f>
        <v>9.615999364569257</v>
      </c>
    </row>
    <row r="681" spans="1:3" x14ac:dyDescent="0.25">
      <c r="A681" s="9" t="s">
        <v>488</v>
      </c>
      <c r="B681" s="12">
        <v>40458.191127908867</v>
      </c>
      <c r="C681">
        <f>SAFADModel_final_000017[[#This Row],[Whole Building:Facility Total Electric Demand Power '[W'](Hourly) ]]/1000</f>
        <v>40.458191127908869</v>
      </c>
    </row>
    <row r="682" spans="1:3" x14ac:dyDescent="0.25">
      <c r="A682" s="9" t="s">
        <v>489</v>
      </c>
      <c r="B682" s="12">
        <v>103437.34941749868</v>
      </c>
      <c r="C682">
        <f>SAFADModel_final_000017[[#This Row],[Whole Building:Facility Total Electric Demand Power '[W'](Hourly) ]]/1000</f>
        <v>103.43734941749868</v>
      </c>
    </row>
    <row r="683" spans="1:3" x14ac:dyDescent="0.25">
      <c r="A683" s="9" t="s">
        <v>490</v>
      </c>
      <c r="B683" s="12">
        <v>161741.56940732204</v>
      </c>
      <c r="C683">
        <f>SAFADModel_final_000017[[#This Row],[Whole Building:Facility Total Electric Demand Power '[W'](Hourly) ]]/1000</f>
        <v>161.74156940732203</v>
      </c>
    </row>
    <row r="684" spans="1:3" x14ac:dyDescent="0.25">
      <c r="A684" s="9" t="s">
        <v>491</v>
      </c>
      <c r="B684" s="12">
        <v>149312.27142475444</v>
      </c>
      <c r="C684">
        <f>SAFADModel_final_000017[[#This Row],[Whole Building:Facility Total Electric Demand Power '[W'](Hourly) ]]/1000</f>
        <v>149.31227142475444</v>
      </c>
    </row>
    <row r="685" spans="1:3" x14ac:dyDescent="0.25">
      <c r="A685" s="9" t="s">
        <v>492</v>
      </c>
      <c r="B685" s="12">
        <v>201547.88723337292</v>
      </c>
      <c r="C685">
        <f>SAFADModel_final_000017[[#This Row],[Whole Building:Facility Total Electric Demand Power '[W'](Hourly) ]]/1000</f>
        <v>201.54788723337293</v>
      </c>
    </row>
    <row r="686" spans="1:3" x14ac:dyDescent="0.25">
      <c r="A686" s="9" t="s">
        <v>493</v>
      </c>
      <c r="B686" s="12">
        <v>203548.60509301242</v>
      </c>
      <c r="C686">
        <f>SAFADModel_final_000017[[#This Row],[Whole Building:Facility Total Electric Demand Power '[W'](Hourly) ]]/1000</f>
        <v>203.54860509301241</v>
      </c>
    </row>
    <row r="687" spans="1:3" x14ac:dyDescent="0.25">
      <c r="A687" s="9" t="s">
        <v>494</v>
      </c>
      <c r="B687" s="12">
        <v>233380.57040721396</v>
      </c>
      <c r="C687">
        <f>SAFADModel_final_000017[[#This Row],[Whole Building:Facility Total Electric Demand Power '[W'](Hourly) ]]/1000</f>
        <v>233.38057040721395</v>
      </c>
    </row>
    <row r="688" spans="1:3" x14ac:dyDescent="0.25">
      <c r="A688" s="9" t="s">
        <v>495</v>
      </c>
      <c r="B688" s="12">
        <v>243865.76817025078</v>
      </c>
      <c r="C688">
        <f>SAFADModel_final_000017[[#This Row],[Whole Building:Facility Total Electric Demand Power '[W'](Hourly) ]]/1000</f>
        <v>243.86576817025079</v>
      </c>
    </row>
    <row r="689" spans="1:3" x14ac:dyDescent="0.25">
      <c r="A689" s="9" t="s">
        <v>496</v>
      </c>
      <c r="B689" s="12">
        <v>221251.0932149835</v>
      </c>
      <c r="C689">
        <f>SAFADModel_final_000017[[#This Row],[Whole Building:Facility Total Electric Demand Power '[W'](Hourly) ]]/1000</f>
        <v>221.25109321498351</v>
      </c>
    </row>
    <row r="690" spans="1:3" x14ac:dyDescent="0.25">
      <c r="A690" s="9" t="s">
        <v>497</v>
      </c>
      <c r="B690" s="12">
        <v>194609.07947992228</v>
      </c>
      <c r="C690">
        <f>SAFADModel_final_000017[[#This Row],[Whole Building:Facility Total Electric Demand Power '[W'](Hourly) ]]/1000</f>
        <v>194.60907947992229</v>
      </c>
    </row>
    <row r="691" spans="1:3" x14ac:dyDescent="0.25">
      <c r="A691" s="9" t="s">
        <v>498</v>
      </c>
      <c r="B691" s="12">
        <v>73584.386609429392</v>
      </c>
      <c r="C691">
        <f>SAFADModel_final_000017[[#This Row],[Whole Building:Facility Total Electric Demand Power '[W'](Hourly) ]]/1000</f>
        <v>73.584386609429387</v>
      </c>
    </row>
    <row r="692" spans="1:3" x14ac:dyDescent="0.25">
      <c r="A692" s="9" t="s">
        <v>499</v>
      </c>
      <c r="B692" s="12">
        <v>36178.345195591646</v>
      </c>
      <c r="C692">
        <f>SAFADModel_final_000017[[#This Row],[Whole Building:Facility Total Electric Demand Power '[W'](Hourly) ]]/1000</f>
        <v>36.178345195591646</v>
      </c>
    </row>
    <row r="693" spans="1:3" x14ac:dyDescent="0.25">
      <c r="A693" s="9" t="s">
        <v>500</v>
      </c>
      <c r="B693" s="12">
        <v>14415.258723419094</v>
      </c>
      <c r="C693">
        <f>SAFADModel_final_000017[[#This Row],[Whole Building:Facility Total Electric Demand Power '[W'](Hourly) ]]/1000</f>
        <v>14.415258723419095</v>
      </c>
    </row>
    <row r="694" spans="1:3" x14ac:dyDescent="0.25">
      <c r="A694" s="9" t="s">
        <v>501</v>
      </c>
      <c r="B694" s="12">
        <v>11098.308827695831</v>
      </c>
      <c r="C694">
        <f>SAFADModel_final_000017[[#This Row],[Whole Building:Facility Total Electric Demand Power '[W'](Hourly) ]]/1000</f>
        <v>11.098308827695831</v>
      </c>
    </row>
    <row r="695" spans="1:3" x14ac:dyDescent="0.25">
      <c r="A695" s="9" t="s">
        <v>502</v>
      </c>
      <c r="B695" s="12">
        <v>10616.354533340163</v>
      </c>
      <c r="C695">
        <f>SAFADModel_final_000017[[#This Row],[Whole Building:Facility Total Electric Demand Power '[W'](Hourly) ]]/1000</f>
        <v>10.616354533340164</v>
      </c>
    </row>
    <row r="696" spans="1:3" x14ac:dyDescent="0.25">
      <c r="A696" s="9" t="s">
        <v>503</v>
      </c>
      <c r="B696" s="12">
        <v>10547.744600847944</v>
      </c>
      <c r="C696">
        <f>SAFADModel_final_000017[[#This Row],[Whole Building:Facility Total Electric Demand Power '[W'](Hourly) ]]/1000</f>
        <v>10.547744600847944</v>
      </c>
    </row>
    <row r="697" spans="1:3" x14ac:dyDescent="0.25">
      <c r="A697" s="9" t="s">
        <v>504</v>
      </c>
      <c r="B697" s="12">
        <v>10484.321925100108</v>
      </c>
      <c r="C697">
        <f>SAFADModel_final_000017[[#This Row],[Whole Building:Facility Total Electric Demand Power '[W'](Hourly) ]]/1000</f>
        <v>10.484321925100108</v>
      </c>
    </row>
    <row r="698" spans="1:3" x14ac:dyDescent="0.25">
      <c r="A698" s="9" t="s">
        <v>505</v>
      </c>
      <c r="B698" s="12">
        <v>9823.7622743357988</v>
      </c>
      <c r="C698">
        <f>SAFADModel_final_000017[[#This Row],[Whole Building:Facility Total Electric Demand Power '[W'](Hourly) ]]/1000</f>
        <v>9.8237622743357988</v>
      </c>
    </row>
    <row r="699" spans="1:3" x14ac:dyDescent="0.25">
      <c r="A699" s="9" t="s">
        <v>506</v>
      </c>
      <c r="B699" s="12">
        <v>9800.5438239168634</v>
      </c>
      <c r="C699">
        <f>SAFADModel_final_000017[[#This Row],[Whole Building:Facility Total Electric Demand Power '[W'](Hourly) ]]/1000</f>
        <v>9.800543823916863</v>
      </c>
    </row>
    <row r="700" spans="1:3" x14ac:dyDescent="0.25">
      <c r="A700" s="9" t="s">
        <v>507</v>
      </c>
      <c r="B700" s="12">
        <v>9675.7235358674461</v>
      </c>
      <c r="C700">
        <f>SAFADModel_final_000017[[#This Row],[Whole Building:Facility Total Electric Demand Power '[W'](Hourly) ]]/1000</f>
        <v>9.675723535867446</v>
      </c>
    </row>
    <row r="701" spans="1:3" x14ac:dyDescent="0.25">
      <c r="A701" s="9" t="s">
        <v>508</v>
      </c>
      <c r="B701" s="12">
        <v>9562.2118369572472</v>
      </c>
      <c r="C701">
        <f>SAFADModel_final_000017[[#This Row],[Whole Building:Facility Total Electric Demand Power '[W'](Hourly) ]]/1000</f>
        <v>9.562211836957248</v>
      </c>
    </row>
    <row r="702" spans="1:3" x14ac:dyDescent="0.25">
      <c r="A702" s="9" t="s">
        <v>509</v>
      </c>
      <c r="B702" s="12">
        <v>9451.5658846132428</v>
      </c>
      <c r="C702">
        <f>SAFADModel_final_000017[[#This Row],[Whole Building:Facility Total Electric Demand Power '[W'](Hourly) ]]/1000</f>
        <v>9.4515658846132435</v>
      </c>
    </row>
    <row r="703" spans="1:3" x14ac:dyDescent="0.25">
      <c r="A703" s="9" t="s">
        <v>510</v>
      </c>
      <c r="B703" s="12">
        <v>9533.1445347078443</v>
      </c>
      <c r="C703">
        <f>SAFADModel_final_000017[[#This Row],[Whole Building:Facility Total Electric Demand Power '[W'](Hourly) ]]/1000</f>
        <v>9.5331445347078443</v>
      </c>
    </row>
    <row r="704" spans="1:3" x14ac:dyDescent="0.25">
      <c r="A704" s="9" t="s">
        <v>511</v>
      </c>
      <c r="B704" s="12">
        <v>9805.3604279082811</v>
      </c>
      <c r="C704">
        <f>SAFADModel_final_000017[[#This Row],[Whole Building:Facility Total Electric Demand Power '[W'](Hourly) ]]/1000</f>
        <v>9.8053604279082816</v>
      </c>
    </row>
    <row r="705" spans="1:3" x14ac:dyDescent="0.25">
      <c r="A705" s="9" t="s">
        <v>512</v>
      </c>
      <c r="B705" s="12">
        <v>28401.882457695352</v>
      </c>
      <c r="C705">
        <f>SAFADModel_final_000017[[#This Row],[Whole Building:Facility Total Electric Demand Power '[W'](Hourly) ]]/1000</f>
        <v>28.401882457695351</v>
      </c>
    </row>
    <row r="706" spans="1:3" x14ac:dyDescent="0.25">
      <c r="A706" s="9" t="s">
        <v>513</v>
      </c>
      <c r="B706" s="12">
        <v>130566.49952954247</v>
      </c>
      <c r="C706">
        <f>SAFADModel_final_000017[[#This Row],[Whole Building:Facility Total Electric Demand Power '[W'](Hourly) ]]/1000</f>
        <v>130.56649952954248</v>
      </c>
    </row>
    <row r="707" spans="1:3" x14ac:dyDescent="0.25">
      <c r="A707" s="9" t="s">
        <v>514</v>
      </c>
      <c r="B707" s="12">
        <v>162942.01051265607</v>
      </c>
      <c r="C707">
        <f>SAFADModel_final_000017[[#This Row],[Whole Building:Facility Total Electric Demand Power '[W'](Hourly) ]]/1000</f>
        <v>162.94201051265605</v>
      </c>
    </row>
    <row r="708" spans="1:3" x14ac:dyDescent="0.25">
      <c r="A708" s="9" t="s">
        <v>515</v>
      </c>
      <c r="B708" s="12">
        <v>169075.50937356474</v>
      </c>
      <c r="C708">
        <f>SAFADModel_final_000017[[#This Row],[Whole Building:Facility Total Electric Demand Power '[W'](Hourly) ]]/1000</f>
        <v>169.07550937356473</v>
      </c>
    </row>
    <row r="709" spans="1:3" x14ac:dyDescent="0.25">
      <c r="A709" s="9" t="s">
        <v>516</v>
      </c>
      <c r="B709" s="12">
        <v>203450.53195247354</v>
      </c>
      <c r="C709">
        <f>SAFADModel_final_000017[[#This Row],[Whole Building:Facility Total Electric Demand Power '[W'](Hourly) ]]/1000</f>
        <v>203.45053195247354</v>
      </c>
    </row>
    <row r="710" spans="1:3" x14ac:dyDescent="0.25">
      <c r="A710" s="9" t="s">
        <v>517</v>
      </c>
      <c r="B710" s="12">
        <v>193455.07950626573</v>
      </c>
      <c r="C710">
        <f>SAFADModel_final_000017[[#This Row],[Whole Building:Facility Total Electric Demand Power '[W'](Hourly) ]]/1000</f>
        <v>193.45507950626572</v>
      </c>
    </row>
    <row r="711" spans="1:3" x14ac:dyDescent="0.25">
      <c r="A711" s="9" t="s">
        <v>518</v>
      </c>
      <c r="B711" s="12">
        <v>221162.27689729145</v>
      </c>
      <c r="C711">
        <f>SAFADModel_final_000017[[#This Row],[Whole Building:Facility Total Electric Demand Power '[W'](Hourly) ]]/1000</f>
        <v>221.16227689729146</v>
      </c>
    </row>
    <row r="712" spans="1:3" x14ac:dyDescent="0.25">
      <c r="A712" s="9" t="s">
        <v>519</v>
      </c>
      <c r="B712" s="12">
        <v>199773.92944207005</v>
      </c>
      <c r="C712">
        <f>SAFADModel_final_000017[[#This Row],[Whole Building:Facility Total Electric Demand Power '[W'](Hourly) ]]/1000</f>
        <v>199.77392944207006</v>
      </c>
    </row>
    <row r="713" spans="1:3" x14ac:dyDescent="0.25">
      <c r="A713" s="9" t="s">
        <v>520</v>
      </c>
      <c r="B713" s="12">
        <v>198969.90099587172</v>
      </c>
      <c r="C713">
        <f>SAFADModel_final_000017[[#This Row],[Whole Building:Facility Total Electric Demand Power '[W'](Hourly) ]]/1000</f>
        <v>198.96990099587171</v>
      </c>
    </row>
    <row r="714" spans="1:3" x14ac:dyDescent="0.25">
      <c r="A714" s="9" t="s">
        <v>521</v>
      </c>
      <c r="B714" s="12">
        <v>169150.88570753892</v>
      </c>
      <c r="C714">
        <f>SAFADModel_final_000017[[#This Row],[Whole Building:Facility Total Electric Demand Power '[W'](Hourly) ]]/1000</f>
        <v>169.15088570753892</v>
      </c>
    </row>
    <row r="715" spans="1:3" x14ac:dyDescent="0.25">
      <c r="A715" s="9" t="s">
        <v>522</v>
      </c>
      <c r="B715" s="12">
        <v>144900.74461030387</v>
      </c>
      <c r="C715">
        <f>SAFADModel_final_000017[[#This Row],[Whole Building:Facility Total Electric Demand Power '[W'](Hourly) ]]/1000</f>
        <v>144.90074461030386</v>
      </c>
    </row>
    <row r="716" spans="1:3" x14ac:dyDescent="0.25">
      <c r="A716" s="9" t="s">
        <v>523</v>
      </c>
      <c r="B716" s="12">
        <v>82184.529272740416</v>
      </c>
      <c r="C716">
        <f>SAFADModel_final_000017[[#This Row],[Whole Building:Facility Total Electric Demand Power '[W'](Hourly) ]]/1000</f>
        <v>82.18452927274042</v>
      </c>
    </row>
    <row r="717" spans="1:3" x14ac:dyDescent="0.25">
      <c r="A717" s="9" t="s">
        <v>524</v>
      </c>
      <c r="B717" s="12">
        <v>40429.8872961573</v>
      </c>
      <c r="C717">
        <f>SAFADModel_final_000017[[#This Row],[Whole Building:Facility Total Electric Demand Power '[W'](Hourly) ]]/1000</f>
        <v>40.429887296157297</v>
      </c>
    </row>
    <row r="718" spans="1:3" x14ac:dyDescent="0.25">
      <c r="A718" s="9" t="s">
        <v>525</v>
      </c>
      <c r="B718" s="12">
        <v>11299.448778957389</v>
      </c>
      <c r="C718">
        <f>SAFADModel_final_000017[[#This Row],[Whole Building:Facility Total Electric Demand Power '[W'](Hourly) ]]/1000</f>
        <v>11.299448778957389</v>
      </c>
    </row>
    <row r="719" spans="1:3" x14ac:dyDescent="0.25">
      <c r="A719" s="9" t="s">
        <v>526</v>
      </c>
      <c r="B719" s="12">
        <v>10888.41811480419</v>
      </c>
      <c r="C719">
        <f>SAFADModel_final_000017[[#This Row],[Whole Building:Facility Total Electric Demand Power '[W'](Hourly) ]]/1000</f>
        <v>10.888418114804189</v>
      </c>
    </row>
    <row r="720" spans="1:3" x14ac:dyDescent="0.25">
      <c r="A720" s="9" t="s">
        <v>527</v>
      </c>
      <c r="B720" s="12">
        <v>10711.943766210456</v>
      </c>
      <c r="C720">
        <f>SAFADModel_final_000017[[#This Row],[Whole Building:Facility Total Electric Demand Power '[W'](Hourly) ]]/1000</f>
        <v>10.711943766210455</v>
      </c>
    </row>
    <row r="721" spans="1:3" x14ac:dyDescent="0.25">
      <c r="A721" s="9" t="s">
        <v>528</v>
      </c>
      <c r="B721" s="12">
        <v>10566.33209017976</v>
      </c>
      <c r="C721">
        <f>SAFADModel_final_000017[[#This Row],[Whole Building:Facility Total Electric Demand Power '[W'](Hourly) ]]/1000</f>
        <v>10.56633209017976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CF9A-476C-4119-8583-425849135DD2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18777.267420100656</v>
      </c>
      <c r="C2">
        <f>SAFADModel_final_000016[[#This Row],[Whole Building:Facility Total Electric Demand Power '[W'](Hourly) ]]/1000</f>
        <v>18.777267420100657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18387.838016355803</v>
      </c>
      <c r="C3">
        <f>SAFADModel_final_000016[[#This Row],[Whole Building:Facility Total Electric Demand Power '[W'](Hourly) ]]/1000</f>
        <v>18.387838016355804</v>
      </c>
      <c r="D3">
        <v>-131.59824363414225</v>
      </c>
      <c r="E3">
        <v>240.25991712111855</v>
      </c>
      <c r="F3">
        <v>146.14640170848077</v>
      </c>
    </row>
    <row r="4" spans="1:6" x14ac:dyDescent="0.25">
      <c r="A4" s="9" t="s">
        <v>3</v>
      </c>
      <c r="B4" s="12">
        <v>18244.610202031177</v>
      </c>
      <c r="C4">
        <f>SAFADModel_final_000016[[#This Row],[Whole Building:Facility Total Electric Demand Power '[W'](Hourly) ]]/1000</f>
        <v>18.244610202031176</v>
      </c>
    </row>
    <row r="5" spans="1:6" x14ac:dyDescent="0.25">
      <c r="A5" s="9" t="s">
        <v>4</v>
      </c>
      <c r="B5" s="12">
        <v>18084.949467151611</v>
      </c>
      <c r="C5">
        <f>SAFADModel_final_000016[[#This Row],[Whole Building:Facility Total Electric Demand Power '[W'](Hourly) ]]/1000</f>
        <v>18.08494946715161</v>
      </c>
    </row>
    <row r="6" spans="1:6" x14ac:dyDescent="0.25">
      <c r="A6" s="9" t="s">
        <v>5</v>
      </c>
      <c r="B6" s="12">
        <v>17916.212988056537</v>
      </c>
      <c r="C6">
        <f>SAFADModel_final_000016[[#This Row],[Whole Building:Facility Total Electric Demand Power '[W'](Hourly) ]]/1000</f>
        <v>17.916212988056536</v>
      </c>
    </row>
    <row r="7" spans="1:6" x14ac:dyDescent="0.25">
      <c r="A7" s="9" t="s">
        <v>6</v>
      </c>
      <c r="B7" s="12">
        <v>17859.810134591051</v>
      </c>
      <c r="C7">
        <f>SAFADModel_final_000016[[#This Row],[Whole Building:Facility Total Electric Demand Power '[W'](Hourly) ]]/1000</f>
        <v>17.859810134591051</v>
      </c>
    </row>
    <row r="8" spans="1:6" x14ac:dyDescent="0.25">
      <c r="A8" s="9" t="s">
        <v>7</v>
      </c>
      <c r="B8" s="12">
        <v>18074.394585237995</v>
      </c>
      <c r="C8">
        <f>SAFADModel_final_000016[[#This Row],[Whole Building:Facility Total Electric Demand Power '[W'](Hourly) ]]/1000</f>
        <v>18.074394585237993</v>
      </c>
    </row>
    <row r="9" spans="1:6" x14ac:dyDescent="0.25">
      <c r="A9" s="9" t="s">
        <v>8</v>
      </c>
      <c r="B9" s="12">
        <v>66624.941240577129</v>
      </c>
      <c r="C9">
        <f>SAFADModel_final_000016[[#This Row],[Whole Building:Facility Total Electric Demand Power '[W'](Hourly) ]]/1000</f>
        <v>66.62494124057713</v>
      </c>
    </row>
    <row r="10" spans="1:6" x14ac:dyDescent="0.25">
      <c r="A10" s="9" t="s">
        <v>9</v>
      </c>
      <c r="B10" s="12">
        <v>69564.061655630416</v>
      </c>
      <c r="C10">
        <f>SAFADModel_final_000016[[#This Row],[Whole Building:Facility Total Electric Demand Power '[W'](Hourly) ]]/1000</f>
        <v>69.564061655630411</v>
      </c>
    </row>
    <row r="11" spans="1:6" x14ac:dyDescent="0.25">
      <c r="A11" s="9" t="s">
        <v>10</v>
      </c>
      <c r="B11" s="12">
        <v>173855.4040505366</v>
      </c>
      <c r="C11">
        <f>SAFADModel_final_000016[[#This Row],[Whole Building:Facility Total Electric Demand Power '[W'](Hourly) ]]/1000</f>
        <v>173.85540405053661</v>
      </c>
    </row>
    <row r="12" spans="1:6" x14ac:dyDescent="0.25">
      <c r="A12" s="9" t="s">
        <v>11</v>
      </c>
      <c r="B12" s="12">
        <v>208181.9728507176</v>
      </c>
      <c r="C12">
        <f>SAFADModel_final_000016[[#This Row],[Whole Building:Facility Total Electric Demand Power '[W'](Hourly) ]]/1000</f>
        <v>208.18197285071761</v>
      </c>
    </row>
    <row r="13" spans="1:6" x14ac:dyDescent="0.25">
      <c r="A13" s="9" t="s">
        <v>12</v>
      </c>
      <c r="B13" s="12">
        <v>376699.96570479305</v>
      </c>
      <c r="C13">
        <f>SAFADModel_final_000016[[#This Row],[Whole Building:Facility Total Electric Demand Power '[W'](Hourly) ]]/1000</f>
        <v>376.69996570479304</v>
      </c>
    </row>
    <row r="14" spans="1:6" x14ac:dyDescent="0.25">
      <c r="A14" s="9" t="s">
        <v>13</v>
      </c>
      <c r="B14" s="12">
        <v>397437.42684048833</v>
      </c>
      <c r="C14">
        <f>SAFADModel_final_000016[[#This Row],[Whole Building:Facility Total Electric Demand Power '[W'](Hourly) ]]/1000</f>
        <v>397.43742684048834</v>
      </c>
    </row>
    <row r="15" spans="1:6" x14ac:dyDescent="0.25">
      <c r="A15" s="9" t="s">
        <v>14</v>
      </c>
      <c r="B15" s="12">
        <v>422008.03792547545</v>
      </c>
      <c r="C15">
        <f>SAFADModel_final_000016[[#This Row],[Whole Building:Facility Total Electric Demand Power '[W'](Hourly) ]]/1000</f>
        <v>422.00803792547543</v>
      </c>
    </row>
    <row r="16" spans="1:6" x14ac:dyDescent="0.25">
      <c r="A16" s="9" t="s">
        <v>15</v>
      </c>
      <c r="B16" s="12">
        <v>429812.6108370272</v>
      </c>
      <c r="C16">
        <f>SAFADModel_final_000016[[#This Row],[Whole Building:Facility Total Electric Demand Power '[W'](Hourly) ]]/1000</f>
        <v>429.81261083702719</v>
      </c>
    </row>
    <row r="17" spans="1:3" x14ac:dyDescent="0.25">
      <c r="A17" s="9" t="s">
        <v>16</v>
      </c>
      <c r="B17" s="12">
        <v>404231.85824147705</v>
      </c>
      <c r="C17">
        <f>SAFADModel_final_000016[[#This Row],[Whole Building:Facility Total Electric Demand Power '[W'](Hourly) ]]/1000</f>
        <v>404.23185824147703</v>
      </c>
    </row>
    <row r="18" spans="1:3" x14ac:dyDescent="0.25">
      <c r="A18" s="9" t="s">
        <v>17</v>
      </c>
      <c r="B18" s="12">
        <v>368237.37578608812</v>
      </c>
      <c r="C18">
        <f>SAFADModel_final_000016[[#This Row],[Whole Building:Facility Total Electric Demand Power '[W'](Hourly) ]]/1000</f>
        <v>368.23737578608814</v>
      </c>
    </row>
    <row r="19" spans="1:3" x14ac:dyDescent="0.25">
      <c r="A19" s="9" t="s">
        <v>18</v>
      </c>
      <c r="B19" s="12">
        <v>131105.11647527924</v>
      </c>
      <c r="C19">
        <f>SAFADModel_final_000016[[#This Row],[Whole Building:Facility Total Electric Demand Power '[W'](Hourly) ]]/1000</f>
        <v>131.10511647527923</v>
      </c>
    </row>
    <row r="20" spans="1:3" x14ac:dyDescent="0.25">
      <c r="A20" s="9" t="s">
        <v>19</v>
      </c>
      <c r="B20" s="12">
        <v>65083.699763830256</v>
      </c>
      <c r="C20">
        <f>SAFADModel_final_000016[[#This Row],[Whole Building:Facility Total Electric Demand Power '[W'](Hourly) ]]/1000</f>
        <v>65.083699763830253</v>
      </c>
    </row>
    <row r="21" spans="1:3" x14ac:dyDescent="0.25">
      <c r="A21" s="9" t="s">
        <v>20</v>
      </c>
      <c r="B21" s="12">
        <v>25284.461370369547</v>
      </c>
      <c r="C21">
        <f>SAFADModel_final_000016[[#This Row],[Whole Building:Facility Total Electric Demand Power '[W'](Hourly) ]]/1000</f>
        <v>25.284461370369545</v>
      </c>
    </row>
    <row r="22" spans="1:3" x14ac:dyDescent="0.25">
      <c r="A22" s="9" t="s">
        <v>21</v>
      </c>
      <c r="B22" s="12">
        <v>19405.875338999565</v>
      </c>
      <c r="C22">
        <f>SAFADModel_final_000016[[#This Row],[Whole Building:Facility Total Electric Demand Power '[W'](Hourly) ]]/1000</f>
        <v>19.405875338999564</v>
      </c>
    </row>
    <row r="23" spans="1:3" x14ac:dyDescent="0.25">
      <c r="A23" s="9" t="s">
        <v>22</v>
      </c>
      <c r="B23" s="12">
        <v>18967.20079770443</v>
      </c>
      <c r="C23">
        <f>SAFADModel_final_000016[[#This Row],[Whole Building:Facility Total Electric Demand Power '[W'](Hourly) ]]/1000</f>
        <v>18.967200797704429</v>
      </c>
    </row>
    <row r="24" spans="1:3" x14ac:dyDescent="0.25">
      <c r="A24" s="9" t="s">
        <v>23</v>
      </c>
      <c r="B24" s="12">
        <v>18965.102091207202</v>
      </c>
      <c r="C24">
        <f>SAFADModel_final_000016[[#This Row],[Whole Building:Facility Total Electric Demand Power '[W'](Hourly) ]]/1000</f>
        <v>18.965102091207203</v>
      </c>
    </row>
    <row r="25" spans="1:3" x14ac:dyDescent="0.25">
      <c r="A25" s="9" t="s">
        <v>24</v>
      </c>
      <c r="B25" s="12">
        <v>18940.694976950072</v>
      </c>
      <c r="C25">
        <f>SAFADModel_final_000016[[#This Row],[Whole Building:Facility Total Electric Demand Power '[W'](Hourly) ]]/1000</f>
        <v>18.94069497695007</v>
      </c>
    </row>
    <row r="26" spans="1:3" x14ac:dyDescent="0.25">
      <c r="A26" s="9" t="s">
        <v>25</v>
      </c>
      <c r="B26" s="12">
        <v>18915.74566098347</v>
      </c>
      <c r="C26">
        <f>SAFADModel_final_000016[[#This Row],[Whole Building:Facility Total Electric Demand Power '[W'](Hourly) ]]/1000</f>
        <v>18.915745660983468</v>
      </c>
    </row>
    <row r="27" spans="1:3" x14ac:dyDescent="0.25">
      <c r="A27" s="9" t="s">
        <v>26</v>
      </c>
      <c r="B27" s="12">
        <v>18881.047825459857</v>
      </c>
      <c r="C27">
        <f>SAFADModel_final_000016[[#This Row],[Whole Building:Facility Total Electric Demand Power '[W'](Hourly) ]]/1000</f>
        <v>18.881047825459856</v>
      </c>
    </row>
    <row r="28" spans="1:3" x14ac:dyDescent="0.25">
      <c r="A28" s="9" t="s">
        <v>27</v>
      </c>
      <c r="B28" s="12">
        <v>18846.864729382291</v>
      </c>
      <c r="C28">
        <f>SAFADModel_final_000016[[#This Row],[Whole Building:Facility Total Electric Demand Power '[W'](Hourly) ]]/1000</f>
        <v>18.84686472938229</v>
      </c>
    </row>
    <row r="29" spans="1:3" x14ac:dyDescent="0.25">
      <c r="A29" s="9" t="s">
        <v>28</v>
      </c>
      <c r="B29" s="12">
        <v>18843.869659842374</v>
      </c>
      <c r="C29">
        <f>SAFADModel_final_000016[[#This Row],[Whole Building:Facility Total Electric Demand Power '[W'](Hourly) ]]/1000</f>
        <v>18.843869659842372</v>
      </c>
    </row>
    <row r="30" spans="1:3" x14ac:dyDescent="0.25">
      <c r="A30" s="9" t="s">
        <v>29</v>
      </c>
      <c r="B30" s="12">
        <v>18839.303954578801</v>
      </c>
      <c r="C30">
        <f>SAFADModel_final_000016[[#This Row],[Whole Building:Facility Total Electric Demand Power '[W'](Hourly) ]]/1000</f>
        <v>18.839303954578803</v>
      </c>
    </row>
    <row r="31" spans="1:3" x14ac:dyDescent="0.25">
      <c r="A31" s="9" t="s">
        <v>30</v>
      </c>
      <c r="B31" s="12">
        <v>18837.320639137244</v>
      </c>
      <c r="C31">
        <f>SAFADModel_final_000016[[#This Row],[Whole Building:Facility Total Electric Demand Power '[W'](Hourly) ]]/1000</f>
        <v>18.837320639137243</v>
      </c>
    </row>
    <row r="32" spans="1:3" x14ac:dyDescent="0.25">
      <c r="A32" s="9" t="s">
        <v>31</v>
      </c>
      <c r="B32" s="12">
        <v>18847.912930062404</v>
      </c>
      <c r="C32">
        <f>SAFADModel_final_000016[[#This Row],[Whole Building:Facility Total Electric Demand Power '[W'](Hourly) ]]/1000</f>
        <v>18.847912930062403</v>
      </c>
    </row>
    <row r="33" spans="1:3" x14ac:dyDescent="0.25">
      <c r="A33" s="9" t="s">
        <v>32</v>
      </c>
      <c r="B33" s="12">
        <v>48380.776809466246</v>
      </c>
      <c r="C33">
        <f>SAFADModel_final_000016[[#This Row],[Whole Building:Facility Total Electric Demand Power '[W'](Hourly) ]]/1000</f>
        <v>48.380776809466248</v>
      </c>
    </row>
    <row r="34" spans="1:3" x14ac:dyDescent="0.25">
      <c r="A34" s="9" t="s">
        <v>33</v>
      </c>
      <c r="B34" s="12">
        <v>198509.53788827555</v>
      </c>
      <c r="C34">
        <f>SAFADModel_final_000016[[#This Row],[Whole Building:Facility Total Electric Demand Power '[W'](Hourly) ]]/1000</f>
        <v>198.50953788827556</v>
      </c>
    </row>
    <row r="35" spans="1:3" x14ac:dyDescent="0.25">
      <c r="A35" s="9" t="s">
        <v>34</v>
      </c>
      <c r="B35" s="12">
        <v>304363.39891893597</v>
      </c>
      <c r="C35">
        <f>SAFADModel_final_000016[[#This Row],[Whole Building:Facility Total Electric Demand Power '[W'](Hourly) ]]/1000</f>
        <v>304.36339891893596</v>
      </c>
    </row>
    <row r="36" spans="1:3" x14ac:dyDescent="0.25">
      <c r="A36" s="9" t="s">
        <v>35</v>
      </c>
      <c r="B36" s="12">
        <v>350671.2402387113</v>
      </c>
      <c r="C36">
        <f>SAFADModel_final_000016[[#This Row],[Whole Building:Facility Total Electric Demand Power '[W'](Hourly) ]]/1000</f>
        <v>350.67124023871128</v>
      </c>
    </row>
    <row r="37" spans="1:3" x14ac:dyDescent="0.25">
      <c r="A37" s="9" t="s">
        <v>36</v>
      </c>
      <c r="B37" s="12">
        <v>415875.58668611449</v>
      </c>
      <c r="C37">
        <f>SAFADModel_final_000016[[#This Row],[Whole Building:Facility Total Electric Demand Power '[W'](Hourly) ]]/1000</f>
        <v>415.8755866861145</v>
      </c>
    </row>
    <row r="38" spans="1:3" x14ac:dyDescent="0.25">
      <c r="A38" s="9" t="s">
        <v>37</v>
      </c>
      <c r="B38" s="12">
        <v>410738.26581522421</v>
      </c>
      <c r="C38">
        <f>SAFADModel_final_000016[[#This Row],[Whole Building:Facility Total Electric Demand Power '[W'](Hourly) ]]/1000</f>
        <v>410.73826581522422</v>
      </c>
    </row>
    <row r="39" spans="1:3" x14ac:dyDescent="0.25">
      <c r="A39" s="9" t="s">
        <v>38</v>
      </c>
      <c r="B39" s="12">
        <v>447981.85822506732</v>
      </c>
      <c r="C39">
        <f>SAFADModel_final_000016[[#This Row],[Whole Building:Facility Total Electric Demand Power '[W'](Hourly) ]]/1000</f>
        <v>447.9818582250673</v>
      </c>
    </row>
    <row r="40" spans="1:3" x14ac:dyDescent="0.25">
      <c r="A40" s="9" t="s">
        <v>39</v>
      </c>
      <c r="B40" s="12">
        <v>396515.03295554919</v>
      </c>
      <c r="C40">
        <f>SAFADModel_final_000016[[#This Row],[Whole Building:Facility Total Electric Demand Power '[W'](Hourly) ]]/1000</f>
        <v>396.5150329555492</v>
      </c>
    </row>
    <row r="41" spans="1:3" x14ac:dyDescent="0.25">
      <c r="A41" s="9" t="s">
        <v>40</v>
      </c>
      <c r="B41" s="12">
        <v>388913.8876041015</v>
      </c>
      <c r="C41">
        <f>SAFADModel_final_000016[[#This Row],[Whole Building:Facility Total Electric Demand Power '[W'](Hourly) ]]/1000</f>
        <v>388.91388760410149</v>
      </c>
    </row>
    <row r="42" spans="1:3" x14ac:dyDescent="0.25">
      <c r="A42" s="9" t="s">
        <v>41</v>
      </c>
      <c r="B42" s="12">
        <v>308431.06276848953</v>
      </c>
      <c r="C42">
        <f>SAFADModel_final_000016[[#This Row],[Whole Building:Facility Total Electric Demand Power '[W'](Hourly) ]]/1000</f>
        <v>308.43106276848954</v>
      </c>
    </row>
    <row r="43" spans="1:3" x14ac:dyDescent="0.25">
      <c r="A43" s="9" t="s">
        <v>42</v>
      </c>
      <c r="B43" s="12">
        <v>246308.54830696204</v>
      </c>
      <c r="C43">
        <f>SAFADModel_final_000016[[#This Row],[Whole Building:Facility Total Electric Demand Power '[W'](Hourly) ]]/1000</f>
        <v>246.30854830696205</v>
      </c>
    </row>
    <row r="44" spans="1:3" x14ac:dyDescent="0.25">
      <c r="A44" s="9" t="s">
        <v>43</v>
      </c>
      <c r="B44" s="12">
        <v>164713.66911176508</v>
      </c>
      <c r="C44">
        <f>SAFADModel_final_000016[[#This Row],[Whole Building:Facility Total Electric Demand Power '[W'](Hourly) ]]/1000</f>
        <v>164.71366911176509</v>
      </c>
    </row>
    <row r="45" spans="1:3" x14ac:dyDescent="0.25">
      <c r="A45" s="9" t="s">
        <v>44</v>
      </c>
      <c r="B45" s="12">
        <v>97144.340026030157</v>
      </c>
      <c r="C45">
        <f>SAFADModel_final_000016[[#This Row],[Whole Building:Facility Total Electric Demand Power '[W'](Hourly) ]]/1000</f>
        <v>97.14434002603015</v>
      </c>
    </row>
    <row r="46" spans="1:3" x14ac:dyDescent="0.25">
      <c r="A46" s="9" t="s">
        <v>45</v>
      </c>
      <c r="B46" s="12">
        <v>19126.863404682779</v>
      </c>
      <c r="C46">
        <f>SAFADModel_final_000016[[#This Row],[Whole Building:Facility Total Electric Demand Power '[W'](Hourly) ]]/1000</f>
        <v>19.12686340468278</v>
      </c>
    </row>
    <row r="47" spans="1:3" x14ac:dyDescent="0.25">
      <c r="A47" s="9" t="s">
        <v>46</v>
      </c>
      <c r="B47" s="12">
        <v>19044.149404082429</v>
      </c>
      <c r="C47">
        <f>SAFADModel_final_000016[[#This Row],[Whole Building:Facility Total Electric Demand Power '[W'](Hourly) ]]/1000</f>
        <v>19.044149404082429</v>
      </c>
    </row>
    <row r="48" spans="1:3" x14ac:dyDescent="0.25">
      <c r="A48" s="9" t="s">
        <v>47</v>
      </c>
      <c r="B48" s="12">
        <v>18939.362468025327</v>
      </c>
      <c r="C48">
        <f>SAFADModel_final_000016[[#This Row],[Whole Building:Facility Total Electric Demand Power '[W'](Hourly) ]]/1000</f>
        <v>18.939362468025326</v>
      </c>
    </row>
    <row r="49" spans="1:3" x14ac:dyDescent="0.25">
      <c r="A49" s="9" t="s">
        <v>48</v>
      </c>
      <c r="B49" s="12">
        <v>18824.254703725401</v>
      </c>
      <c r="C49">
        <f>SAFADModel_final_000016[[#This Row],[Whole Building:Facility Total Electric Demand Power '[W'](Hourly) ]]/1000</f>
        <v>18.824254703725401</v>
      </c>
    </row>
    <row r="50" spans="1:3" x14ac:dyDescent="0.25">
      <c r="A50" s="9" t="s">
        <v>49</v>
      </c>
      <c r="B50" s="12">
        <v>18697.217005826478</v>
      </c>
      <c r="C50">
        <f>SAFADModel_final_000016[[#This Row],[Whole Building:Facility Total Electric Demand Power '[W'](Hourly) ]]/1000</f>
        <v>18.697217005826477</v>
      </c>
    </row>
    <row r="51" spans="1:3" x14ac:dyDescent="0.25">
      <c r="A51" s="9" t="s">
        <v>50</v>
      </c>
      <c r="B51" s="12">
        <v>18589.874723493387</v>
      </c>
      <c r="C51">
        <f>SAFADModel_final_000016[[#This Row],[Whole Building:Facility Total Electric Demand Power '[W'](Hourly) ]]/1000</f>
        <v>18.589874723493388</v>
      </c>
    </row>
    <row r="52" spans="1:3" x14ac:dyDescent="0.25">
      <c r="A52" s="9" t="s">
        <v>51</v>
      </c>
      <c r="B52" s="12">
        <v>18465.554199271133</v>
      </c>
      <c r="C52">
        <f>SAFADModel_final_000016[[#This Row],[Whole Building:Facility Total Electric Demand Power '[W'](Hourly) ]]/1000</f>
        <v>18.465554199271132</v>
      </c>
    </row>
    <row r="53" spans="1:3" x14ac:dyDescent="0.25">
      <c r="A53" s="9" t="s">
        <v>52</v>
      </c>
      <c r="B53" s="12">
        <v>18359.590336599296</v>
      </c>
      <c r="C53">
        <f>SAFADModel_final_000016[[#This Row],[Whole Building:Facility Total Electric Demand Power '[W'](Hourly) ]]/1000</f>
        <v>18.359590336599297</v>
      </c>
    </row>
    <row r="54" spans="1:3" x14ac:dyDescent="0.25">
      <c r="A54" s="9" t="s">
        <v>53</v>
      </c>
      <c r="B54" s="12">
        <v>18251.097682209544</v>
      </c>
      <c r="C54">
        <f>SAFADModel_final_000016[[#This Row],[Whole Building:Facility Total Electric Demand Power '[W'](Hourly) ]]/1000</f>
        <v>18.251097682209544</v>
      </c>
    </row>
    <row r="55" spans="1:3" x14ac:dyDescent="0.25">
      <c r="A55" s="9" t="s">
        <v>54</v>
      </c>
      <c r="B55" s="12">
        <v>18227.520756683833</v>
      </c>
      <c r="C55">
        <f>SAFADModel_final_000016[[#This Row],[Whole Building:Facility Total Electric Demand Power '[W'](Hourly) ]]/1000</f>
        <v>18.227520756683834</v>
      </c>
    </row>
    <row r="56" spans="1:3" x14ac:dyDescent="0.25">
      <c r="A56" s="9" t="s">
        <v>55</v>
      </c>
      <c r="B56" s="12">
        <v>18432.440626545766</v>
      </c>
      <c r="C56">
        <f>SAFADModel_final_000016[[#This Row],[Whole Building:Facility Total Electric Demand Power '[W'](Hourly) ]]/1000</f>
        <v>18.432440626545766</v>
      </c>
    </row>
    <row r="57" spans="1:3" x14ac:dyDescent="0.25">
      <c r="A57" s="9" t="s">
        <v>56</v>
      </c>
      <c r="B57" s="12">
        <v>58607.949014767051</v>
      </c>
      <c r="C57">
        <f>SAFADModel_final_000016[[#This Row],[Whole Building:Facility Total Electric Demand Power '[W'](Hourly) ]]/1000</f>
        <v>58.607949014767051</v>
      </c>
    </row>
    <row r="58" spans="1:3" x14ac:dyDescent="0.25">
      <c r="A58" s="9" t="s">
        <v>57</v>
      </c>
      <c r="B58" s="12">
        <v>104244.57848304247</v>
      </c>
      <c r="C58">
        <f>SAFADModel_final_000016[[#This Row],[Whole Building:Facility Total Electric Demand Power '[W'](Hourly) ]]/1000</f>
        <v>104.24457848304247</v>
      </c>
    </row>
    <row r="59" spans="1:3" x14ac:dyDescent="0.25">
      <c r="A59" s="9" t="s">
        <v>58</v>
      </c>
      <c r="B59" s="12">
        <v>245252.51716646925</v>
      </c>
      <c r="C59">
        <f>SAFADModel_final_000016[[#This Row],[Whole Building:Facility Total Electric Demand Power '[W'](Hourly) ]]/1000</f>
        <v>245.25251716646923</v>
      </c>
    </row>
    <row r="60" spans="1:3" x14ac:dyDescent="0.25">
      <c r="A60" s="9" t="s">
        <v>59</v>
      </c>
      <c r="B60" s="12">
        <v>343631.14108114754</v>
      </c>
      <c r="C60">
        <f>SAFADModel_final_000016[[#This Row],[Whole Building:Facility Total Electric Demand Power '[W'](Hourly) ]]/1000</f>
        <v>343.63114108114752</v>
      </c>
    </row>
    <row r="61" spans="1:3" x14ac:dyDescent="0.25">
      <c r="A61" s="9" t="s">
        <v>60</v>
      </c>
      <c r="B61" s="12">
        <v>431712.92835510336</v>
      </c>
      <c r="C61">
        <f>SAFADModel_final_000016[[#This Row],[Whole Building:Facility Total Electric Demand Power '[W'](Hourly) ]]/1000</f>
        <v>431.71292835510337</v>
      </c>
    </row>
    <row r="62" spans="1:3" x14ac:dyDescent="0.25">
      <c r="A62" s="9" t="s">
        <v>61</v>
      </c>
      <c r="B62" s="12">
        <v>440710.18758273654</v>
      </c>
      <c r="C62">
        <f>SAFADModel_final_000016[[#This Row],[Whole Building:Facility Total Electric Demand Power '[W'](Hourly) ]]/1000</f>
        <v>440.71018758273652</v>
      </c>
    </row>
    <row r="63" spans="1:3" x14ac:dyDescent="0.25">
      <c r="A63" s="9" t="s">
        <v>62</v>
      </c>
      <c r="B63" s="12">
        <v>426253.28208886151</v>
      </c>
      <c r="C63">
        <f>SAFADModel_final_000016[[#This Row],[Whole Building:Facility Total Electric Demand Power '[W'](Hourly) ]]/1000</f>
        <v>426.25328208886151</v>
      </c>
    </row>
    <row r="64" spans="1:3" x14ac:dyDescent="0.25">
      <c r="A64" s="9" t="s">
        <v>63</v>
      </c>
      <c r="B64" s="12">
        <v>431785.95732704952</v>
      </c>
      <c r="C64">
        <f>SAFADModel_final_000016[[#This Row],[Whole Building:Facility Total Electric Demand Power '[W'](Hourly) ]]/1000</f>
        <v>431.78595732704952</v>
      </c>
    </row>
    <row r="65" spans="1:3" x14ac:dyDescent="0.25">
      <c r="A65" s="9" t="s">
        <v>64</v>
      </c>
      <c r="B65" s="12">
        <v>370244.02267184149</v>
      </c>
      <c r="C65">
        <f>SAFADModel_final_000016[[#This Row],[Whole Building:Facility Total Electric Demand Power '[W'](Hourly) ]]/1000</f>
        <v>370.24402267184149</v>
      </c>
    </row>
    <row r="66" spans="1:3" x14ac:dyDescent="0.25">
      <c r="A66" s="9" t="s">
        <v>65</v>
      </c>
      <c r="B66" s="12">
        <v>160602.80950101593</v>
      </c>
      <c r="C66">
        <f>SAFADModel_final_000016[[#This Row],[Whole Building:Facility Total Electric Demand Power '[W'](Hourly) ]]/1000</f>
        <v>160.60280950101594</v>
      </c>
    </row>
    <row r="67" spans="1:3" x14ac:dyDescent="0.25">
      <c r="A67" s="9" t="s">
        <v>66</v>
      </c>
      <c r="B67" s="12">
        <v>120586.9344588652</v>
      </c>
      <c r="C67">
        <f>SAFADModel_final_000016[[#This Row],[Whole Building:Facility Total Electric Demand Power '[W'](Hourly) ]]/1000</f>
        <v>120.5869344588652</v>
      </c>
    </row>
    <row r="68" spans="1:3" x14ac:dyDescent="0.25">
      <c r="A68" s="9" t="s">
        <v>67</v>
      </c>
      <c r="B68" s="12">
        <v>53914.533180091654</v>
      </c>
      <c r="C68">
        <f>SAFADModel_final_000016[[#This Row],[Whole Building:Facility Total Electric Demand Power '[W'](Hourly) ]]/1000</f>
        <v>53.914533180091652</v>
      </c>
    </row>
    <row r="69" spans="1:3" x14ac:dyDescent="0.25">
      <c r="A69" s="9" t="s">
        <v>68</v>
      </c>
      <c r="B69" s="12">
        <v>19809.133346226285</v>
      </c>
      <c r="C69">
        <f>SAFADModel_final_000016[[#This Row],[Whole Building:Facility Total Electric Demand Power '[W'](Hourly) ]]/1000</f>
        <v>19.809133346226286</v>
      </c>
    </row>
    <row r="70" spans="1:3" x14ac:dyDescent="0.25">
      <c r="A70" s="9" t="s">
        <v>69</v>
      </c>
      <c r="B70" s="12">
        <v>19346.196464068784</v>
      </c>
      <c r="C70">
        <f>SAFADModel_final_000016[[#This Row],[Whole Building:Facility Total Electric Demand Power '[W'](Hourly) ]]/1000</f>
        <v>19.346196464068782</v>
      </c>
    </row>
    <row r="71" spans="1:3" x14ac:dyDescent="0.25">
      <c r="A71" s="9" t="s">
        <v>70</v>
      </c>
      <c r="B71" s="12">
        <v>18884.942314640644</v>
      </c>
      <c r="C71">
        <f>SAFADModel_final_000016[[#This Row],[Whole Building:Facility Total Electric Demand Power '[W'](Hourly) ]]/1000</f>
        <v>18.884942314640643</v>
      </c>
    </row>
    <row r="72" spans="1:3" x14ac:dyDescent="0.25">
      <c r="A72" s="9" t="s">
        <v>71</v>
      </c>
      <c r="B72" s="12">
        <v>18833.990164815183</v>
      </c>
      <c r="C72">
        <f>SAFADModel_final_000016[[#This Row],[Whole Building:Facility Total Electric Demand Power '[W'](Hourly) ]]/1000</f>
        <v>18.833990164815184</v>
      </c>
    </row>
    <row r="73" spans="1:3" x14ac:dyDescent="0.25">
      <c r="A73" s="9" t="s">
        <v>72</v>
      </c>
      <c r="B73" s="12">
        <v>18774.943667798208</v>
      </c>
      <c r="C73">
        <f>SAFADModel_final_000016[[#This Row],[Whole Building:Facility Total Electric Demand Power '[W'](Hourly) ]]/1000</f>
        <v>18.774943667798208</v>
      </c>
    </row>
    <row r="74" spans="1:3" x14ac:dyDescent="0.25">
      <c r="A74" s="9" t="s">
        <v>73</v>
      </c>
      <c r="B74" s="12">
        <v>18708.731097191463</v>
      </c>
      <c r="C74">
        <f>SAFADModel_final_000016[[#This Row],[Whole Building:Facility Total Electric Demand Power '[W'](Hourly) ]]/1000</f>
        <v>18.708731097191464</v>
      </c>
    </row>
    <row r="75" spans="1:3" x14ac:dyDescent="0.25">
      <c r="A75" s="9" t="s">
        <v>74</v>
      </c>
      <c r="B75" s="12">
        <v>18637.765933421066</v>
      </c>
      <c r="C75">
        <f>SAFADModel_final_000016[[#This Row],[Whole Building:Facility Total Electric Demand Power '[W'](Hourly) ]]/1000</f>
        <v>18.637765933421065</v>
      </c>
    </row>
    <row r="76" spans="1:3" x14ac:dyDescent="0.25">
      <c r="A76" s="9" t="s">
        <v>75</v>
      </c>
      <c r="B76" s="12">
        <v>18559.173125677858</v>
      </c>
      <c r="C76">
        <f>SAFADModel_final_000016[[#This Row],[Whole Building:Facility Total Electric Demand Power '[W'](Hourly) ]]/1000</f>
        <v>18.559173125677859</v>
      </c>
    </row>
    <row r="77" spans="1:3" x14ac:dyDescent="0.25">
      <c r="A77" s="9" t="s">
        <v>76</v>
      </c>
      <c r="B77" s="12">
        <v>18477.427897929036</v>
      </c>
      <c r="C77">
        <f>SAFADModel_final_000016[[#This Row],[Whole Building:Facility Total Electric Demand Power '[W'](Hourly) ]]/1000</f>
        <v>18.477427897929037</v>
      </c>
    </row>
    <row r="78" spans="1:3" x14ac:dyDescent="0.25">
      <c r="A78" s="9" t="s">
        <v>77</v>
      </c>
      <c r="B78" s="12">
        <v>18414.940545676447</v>
      </c>
      <c r="C78">
        <f>SAFADModel_final_000016[[#This Row],[Whole Building:Facility Total Electric Demand Power '[W'](Hourly) ]]/1000</f>
        <v>18.414940545676448</v>
      </c>
    </row>
    <row r="79" spans="1:3" x14ac:dyDescent="0.25">
      <c r="A79" s="9" t="s">
        <v>78</v>
      </c>
      <c r="B79" s="12">
        <v>18397.156279392442</v>
      </c>
      <c r="C79">
        <f>SAFADModel_final_000016[[#This Row],[Whole Building:Facility Total Electric Demand Power '[W'](Hourly) ]]/1000</f>
        <v>18.397156279392441</v>
      </c>
    </row>
    <row r="80" spans="1:3" x14ac:dyDescent="0.25">
      <c r="A80" s="9" t="s">
        <v>79</v>
      </c>
      <c r="B80" s="12">
        <v>18587.538794268661</v>
      </c>
      <c r="C80">
        <f>SAFADModel_final_000016[[#This Row],[Whole Building:Facility Total Electric Demand Power '[W'](Hourly) ]]/1000</f>
        <v>18.58753879426866</v>
      </c>
    </row>
    <row r="81" spans="1:3" x14ac:dyDescent="0.25">
      <c r="A81" s="9" t="s">
        <v>80</v>
      </c>
      <c r="B81" s="12">
        <v>53935.749937469103</v>
      </c>
      <c r="C81">
        <f>SAFADModel_final_000016[[#This Row],[Whole Building:Facility Total Electric Demand Power '[W'](Hourly) ]]/1000</f>
        <v>53.935749937469105</v>
      </c>
    </row>
    <row r="82" spans="1:3" x14ac:dyDescent="0.25">
      <c r="A82" s="9" t="s">
        <v>81</v>
      </c>
      <c r="B82" s="12">
        <v>256500.35858601137</v>
      </c>
      <c r="C82">
        <f>SAFADModel_final_000016[[#This Row],[Whole Building:Facility Total Electric Demand Power '[W'](Hourly) ]]/1000</f>
        <v>256.50035858601137</v>
      </c>
    </row>
    <row r="83" spans="1:3" x14ac:dyDescent="0.25">
      <c r="A83" s="9" t="s">
        <v>82</v>
      </c>
      <c r="B83" s="12">
        <v>351434.41102259065</v>
      </c>
      <c r="C83">
        <f>SAFADModel_final_000016[[#This Row],[Whole Building:Facility Total Electric Demand Power '[W'](Hourly) ]]/1000</f>
        <v>351.43441102259067</v>
      </c>
    </row>
    <row r="84" spans="1:3" x14ac:dyDescent="0.25">
      <c r="A84" s="9" t="s">
        <v>83</v>
      </c>
      <c r="B84" s="12">
        <v>402826.22503890493</v>
      </c>
      <c r="C84">
        <f>SAFADModel_final_000016[[#This Row],[Whole Building:Facility Total Electric Demand Power '[W'](Hourly) ]]/1000</f>
        <v>402.82622503890491</v>
      </c>
    </row>
    <row r="85" spans="1:3" x14ac:dyDescent="0.25">
      <c r="A85" s="9" t="s">
        <v>84</v>
      </c>
      <c r="B85" s="12">
        <v>404385.623199786</v>
      </c>
      <c r="C85">
        <f>SAFADModel_final_000016[[#This Row],[Whole Building:Facility Total Electric Demand Power '[W'](Hourly) ]]/1000</f>
        <v>404.38562319978598</v>
      </c>
    </row>
    <row r="86" spans="1:3" x14ac:dyDescent="0.25">
      <c r="A86" s="9" t="s">
        <v>85</v>
      </c>
      <c r="B86" s="12">
        <v>410584.2187052599</v>
      </c>
      <c r="C86">
        <f>SAFADModel_final_000016[[#This Row],[Whole Building:Facility Total Electric Demand Power '[W'](Hourly) ]]/1000</f>
        <v>410.5842187052599</v>
      </c>
    </row>
    <row r="87" spans="1:3" x14ac:dyDescent="0.25">
      <c r="A87" s="9" t="s">
        <v>86</v>
      </c>
      <c r="B87" s="12">
        <v>436068.45493288961</v>
      </c>
      <c r="C87">
        <f>SAFADModel_final_000016[[#This Row],[Whole Building:Facility Total Electric Demand Power '[W'](Hourly) ]]/1000</f>
        <v>436.06845493288961</v>
      </c>
    </row>
    <row r="88" spans="1:3" x14ac:dyDescent="0.25">
      <c r="A88" s="9" t="s">
        <v>87</v>
      </c>
      <c r="B88" s="12">
        <v>445137.76328778773</v>
      </c>
      <c r="C88">
        <f>SAFADModel_final_000016[[#This Row],[Whole Building:Facility Total Electric Demand Power '[W'](Hourly) ]]/1000</f>
        <v>445.13776328778772</v>
      </c>
    </row>
    <row r="89" spans="1:3" x14ac:dyDescent="0.25">
      <c r="A89" s="9" t="s">
        <v>88</v>
      </c>
      <c r="B89" s="12">
        <v>434365.45090018009</v>
      </c>
      <c r="C89">
        <f>SAFADModel_final_000016[[#This Row],[Whole Building:Facility Total Electric Demand Power '[W'](Hourly) ]]/1000</f>
        <v>434.36545090018006</v>
      </c>
    </row>
    <row r="90" spans="1:3" x14ac:dyDescent="0.25">
      <c r="A90" s="9" t="s">
        <v>89</v>
      </c>
      <c r="B90" s="12">
        <v>399206.64604487573</v>
      </c>
      <c r="C90">
        <f>SAFADModel_final_000016[[#This Row],[Whole Building:Facility Total Electric Demand Power '[W'](Hourly) ]]/1000</f>
        <v>399.20664604487575</v>
      </c>
    </row>
    <row r="91" spans="1:3" x14ac:dyDescent="0.25">
      <c r="A91" s="9" t="s">
        <v>90</v>
      </c>
      <c r="B91" s="12">
        <v>187953.23811955695</v>
      </c>
      <c r="C91">
        <f>SAFADModel_final_000016[[#This Row],[Whole Building:Facility Total Electric Demand Power '[W'](Hourly) ]]/1000</f>
        <v>187.95323811955694</v>
      </c>
    </row>
    <row r="92" spans="1:3" x14ac:dyDescent="0.25">
      <c r="A92" s="9" t="s">
        <v>91</v>
      </c>
      <c r="B92" s="12">
        <v>132743.50999388963</v>
      </c>
      <c r="C92">
        <f>SAFADModel_final_000016[[#This Row],[Whole Building:Facility Total Electric Demand Power '[W'](Hourly) ]]/1000</f>
        <v>132.74350999388963</v>
      </c>
    </row>
    <row r="93" spans="1:3" x14ac:dyDescent="0.25">
      <c r="A93" s="9" t="s">
        <v>92</v>
      </c>
      <c r="B93" s="12">
        <v>94220.305351701259</v>
      </c>
      <c r="C93">
        <f>SAFADModel_final_000016[[#This Row],[Whole Building:Facility Total Electric Demand Power '[W'](Hourly) ]]/1000</f>
        <v>94.220305351701256</v>
      </c>
    </row>
    <row r="94" spans="1:3" x14ac:dyDescent="0.25">
      <c r="A94" s="9" t="s">
        <v>93</v>
      </c>
      <c r="B94" s="12">
        <v>18986.108944316922</v>
      </c>
      <c r="C94">
        <f>SAFADModel_final_000016[[#This Row],[Whole Building:Facility Total Electric Demand Power '[W'](Hourly) ]]/1000</f>
        <v>18.986108944316921</v>
      </c>
    </row>
    <row r="95" spans="1:3" x14ac:dyDescent="0.25">
      <c r="A95" s="9" t="s">
        <v>94</v>
      </c>
      <c r="B95" s="12">
        <v>18932.515778070865</v>
      </c>
      <c r="C95">
        <f>SAFADModel_final_000016[[#This Row],[Whole Building:Facility Total Electric Demand Power '[W'](Hourly) ]]/1000</f>
        <v>18.932515778070865</v>
      </c>
    </row>
    <row r="96" spans="1:3" x14ac:dyDescent="0.25">
      <c r="A96" s="9" t="s">
        <v>95</v>
      </c>
      <c r="B96" s="12">
        <v>18870.582189849098</v>
      </c>
      <c r="C96">
        <f>SAFADModel_final_000016[[#This Row],[Whole Building:Facility Total Electric Demand Power '[W'](Hourly) ]]/1000</f>
        <v>18.870582189849099</v>
      </c>
    </row>
    <row r="97" spans="1:3" x14ac:dyDescent="0.25">
      <c r="A97" s="9" t="s">
        <v>96</v>
      </c>
      <c r="B97" s="12">
        <v>18825.490346876624</v>
      </c>
      <c r="C97">
        <f>SAFADModel_final_000016[[#This Row],[Whole Building:Facility Total Electric Demand Power '[W'](Hourly) ]]/1000</f>
        <v>18.825490346876624</v>
      </c>
    </row>
    <row r="98" spans="1:3" x14ac:dyDescent="0.25">
      <c r="A98" s="9" t="s">
        <v>97</v>
      </c>
      <c r="B98" s="12">
        <v>18821.154949914449</v>
      </c>
      <c r="C98">
        <f>SAFADModel_final_000016[[#This Row],[Whole Building:Facility Total Electric Demand Power '[W'](Hourly) ]]/1000</f>
        <v>18.821154949914451</v>
      </c>
    </row>
    <row r="99" spans="1:3" x14ac:dyDescent="0.25">
      <c r="A99" s="9" t="s">
        <v>98</v>
      </c>
      <c r="B99" s="12">
        <v>18815.075856070249</v>
      </c>
      <c r="C99">
        <f>SAFADModel_final_000016[[#This Row],[Whole Building:Facility Total Electric Demand Power '[W'](Hourly) ]]/1000</f>
        <v>18.815075856070248</v>
      </c>
    </row>
    <row r="100" spans="1:3" x14ac:dyDescent="0.25">
      <c r="A100" s="9" t="s">
        <v>99</v>
      </c>
      <c r="B100" s="12">
        <v>18765.219785962468</v>
      </c>
      <c r="C100">
        <f>SAFADModel_final_000016[[#This Row],[Whole Building:Facility Total Electric Demand Power '[W'](Hourly) ]]/1000</f>
        <v>18.765219785962469</v>
      </c>
    </row>
    <row r="101" spans="1:3" x14ac:dyDescent="0.25">
      <c r="A101" s="9" t="s">
        <v>100</v>
      </c>
      <c r="B101" s="12">
        <v>18642.707725449556</v>
      </c>
      <c r="C101">
        <f>SAFADModel_final_000016[[#This Row],[Whole Building:Facility Total Electric Demand Power '[W'](Hourly) ]]/1000</f>
        <v>18.642707725449558</v>
      </c>
    </row>
    <row r="102" spans="1:3" x14ac:dyDescent="0.25">
      <c r="A102" s="9" t="s">
        <v>101</v>
      </c>
      <c r="B102" s="12">
        <v>18506.45598467745</v>
      </c>
      <c r="C102">
        <f>SAFADModel_final_000016[[#This Row],[Whole Building:Facility Total Electric Demand Power '[W'](Hourly) ]]/1000</f>
        <v>18.506455984677451</v>
      </c>
    </row>
    <row r="103" spans="1:3" x14ac:dyDescent="0.25">
      <c r="A103" s="9" t="s">
        <v>102</v>
      </c>
      <c r="B103" s="12">
        <v>18457.135030807262</v>
      </c>
      <c r="C103">
        <f>SAFADModel_final_000016[[#This Row],[Whole Building:Facility Total Electric Demand Power '[W'](Hourly) ]]/1000</f>
        <v>18.457135030807262</v>
      </c>
    </row>
    <row r="104" spans="1:3" x14ac:dyDescent="0.25">
      <c r="A104" s="9" t="s">
        <v>103</v>
      </c>
      <c r="B104" s="12">
        <v>18567.453626046437</v>
      </c>
      <c r="C104">
        <f>SAFADModel_final_000016[[#This Row],[Whole Building:Facility Total Electric Demand Power '[W'](Hourly) ]]/1000</f>
        <v>18.567453626046436</v>
      </c>
    </row>
    <row r="105" spans="1:3" x14ac:dyDescent="0.25">
      <c r="A105" s="9" t="s">
        <v>104</v>
      </c>
      <c r="B105" s="12">
        <v>65685.752763045253</v>
      </c>
      <c r="C105">
        <f>SAFADModel_final_000016[[#This Row],[Whole Building:Facility Total Electric Demand Power '[W'](Hourly) ]]/1000</f>
        <v>65.685752763045258</v>
      </c>
    </row>
    <row r="106" spans="1:3" x14ac:dyDescent="0.25">
      <c r="A106" s="9" t="s">
        <v>105</v>
      </c>
      <c r="B106" s="12">
        <v>176517.54681983628</v>
      </c>
      <c r="C106">
        <f>SAFADModel_final_000016[[#This Row],[Whole Building:Facility Total Electric Demand Power '[W'](Hourly) ]]/1000</f>
        <v>176.51754681983627</v>
      </c>
    </row>
    <row r="107" spans="1:3" x14ac:dyDescent="0.25">
      <c r="A107" s="9" t="s">
        <v>106</v>
      </c>
      <c r="B107" s="12">
        <v>363659.90906854306</v>
      </c>
      <c r="C107">
        <f>SAFADModel_final_000016[[#This Row],[Whole Building:Facility Total Electric Demand Power '[W'](Hourly) ]]/1000</f>
        <v>363.65990906854307</v>
      </c>
    </row>
    <row r="108" spans="1:3" x14ac:dyDescent="0.25">
      <c r="A108" s="9" t="s">
        <v>107</v>
      </c>
      <c r="B108" s="12">
        <v>372094.74256347213</v>
      </c>
      <c r="C108">
        <f>SAFADModel_final_000016[[#This Row],[Whole Building:Facility Total Electric Demand Power '[W'](Hourly) ]]/1000</f>
        <v>372.09474256347215</v>
      </c>
    </row>
    <row r="109" spans="1:3" x14ac:dyDescent="0.25">
      <c r="A109" s="9" t="s">
        <v>108</v>
      </c>
      <c r="B109" s="12">
        <v>385312.59121117456</v>
      </c>
      <c r="C109">
        <f>SAFADModel_final_000016[[#This Row],[Whole Building:Facility Total Electric Demand Power '[W'](Hourly) ]]/1000</f>
        <v>385.31259121117455</v>
      </c>
    </row>
    <row r="110" spans="1:3" x14ac:dyDescent="0.25">
      <c r="A110" s="9" t="s">
        <v>109</v>
      </c>
      <c r="B110" s="12">
        <v>400496.41719060316</v>
      </c>
      <c r="C110">
        <f>SAFADModel_final_000016[[#This Row],[Whole Building:Facility Total Electric Demand Power '[W'](Hourly) ]]/1000</f>
        <v>400.49641719060315</v>
      </c>
    </row>
    <row r="111" spans="1:3" x14ac:dyDescent="0.25">
      <c r="A111" s="9" t="s">
        <v>110</v>
      </c>
      <c r="B111" s="12">
        <v>407559.52098099707</v>
      </c>
      <c r="C111">
        <f>SAFADModel_final_000016[[#This Row],[Whole Building:Facility Total Electric Demand Power '[W'](Hourly) ]]/1000</f>
        <v>407.55952098099709</v>
      </c>
    </row>
    <row r="112" spans="1:3" x14ac:dyDescent="0.25">
      <c r="A112" s="9" t="s">
        <v>111</v>
      </c>
      <c r="B112" s="12">
        <v>375926.94790655794</v>
      </c>
      <c r="C112">
        <f>SAFADModel_final_000016[[#This Row],[Whole Building:Facility Total Electric Demand Power '[W'](Hourly) ]]/1000</f>
        <v>375.92694790655793</v>
      </c>
    </row>
    <row r="113" spans="1:3" x14ac:dyDescent="0.25">
      <c r="A113" s="9" t="s">
        <v>112</v>
      </c>
      <c r="B113" s="12">
        <v>319036.36878780409</v>
      </c>
      <c r="C113">
        <f>SAFADModel_final_000016[[#This Row],[Whole Building:Facility Total Electric Demand Power '[W'](Hourly) ]]/1000</f>
        <v>319.03636878780412</v>
      </c>
    </row>
    <row r="114" spans="1:3" x14ac:dyDescent="0.25">
      <c r="A114" s="9" t="s">
        <v>113</v>
      </c>
      <c r="B114" s="12">
        <v>301945.95501071628</v>
      </c>
      <c r="C114">
        <f>SAFADModel_final_000016[[#This Row],[Whole Building:Facility Total Electric Demand Power '[W'](Hourly) ]]/1000</f>
        <v>301.94595501071626</v>
      </c>
    </row>
    <row r="115" spans="1:3" x14ac:dyDescent="0.25">
      <c r="A115" s="9" t="s">
        <v>114</v>
      </c>
      <c r="B115" s="12">
        <v>120949.53234531973</v>
      </c>
      <c r="C115">
        <f>SAFADModel_final_000016[[#This Row],[Whole Building:Facility Total Electric Demand Power '[W'](Hourly) ]]/1000</f>
        <v>120.94953234531974</v>
      </c>
    </row>
    <row r="116" spans="1:3" x14ac:dyDescent="0.25">
      <c r="A116" s="9" t="s">
        <v>115</v>
      </c>
      <c r="B116" s="12">
        <v>60747.816578250007</v>
      </c>
      <c r="C116">
        <f>SAFADModel_final_000016[[#This Row],[Whole Building:Facility Total Electric Demand Power '[W'](Hourly) ]]/1000</f>
        <v>60.74781657825001</v>
      </c>
    </row>
    <row r="117" spans="1:3" x14ac:dyDescent="0.25">
      <c r="A117" s="9" t="s">
        <v>116</v>
      </c>
      <c r="B117" s="12">
        <v>36198.360517232599</v>
      </c>
      <c r="C117">
        <f>SAFADModel_final_000016[[#This Row],[Whole Building:Facility Total Electric Demand Power '[W'](Hourly) ]]/1000</f>
        <v>36.198360517232601</v>
      </c>
    </row>
    <row r="118" spans="1:3" x14ac:dyDescent="0.25">
      <c r="A118" s="9" t="s">
        <v>117</v>
      </c>
      <c r="B118" s="12">
        <v>27544.432281720816</v>
      </c>
      <c r="C118">
        <f>SAFADModel_final_000016[[#This Row],[Whole Building:Facility Total Electric Demand Power '[W'](Hourly) ]]/1000</f>
        <v>27.544432281720816</v>
      </c>
    </row>
    <row r="119" spans="1:3" x14ac:dyDescent="0.25">
      <c r="A119" s="9" t="s">
        <v>118</v>
      </c>
      <c r="B119" s="12">
        <v>18930.877468734445</v>
      </c>
      <c r="C119">
        <f>SAFADModel_final_000016[[#This Row],[Whole Building:Facility Total Electric Demand Power '[W'](Hourly) ]]/1000</f>
        <v>18.930877468734444</v>
      </c>
    </row>
    <row r="120" spans="1:3" x14ac:dyDescent="0.25">
      <c r="A120" s="9" t="s">
        <v>119</v>
      </c>
      <c r="B120" s="12">
        <v>18877.368854288798</v>
      </c>
      <c r="C120">
        <f>SAFADModel_final_000016[[#This Row],[Whole Building:Facility Total Electric Demand Power '[W'](Hourly) ]]/1000</f>
        <v>18.877368854288797</v>
      </c>
    </row>
    <row r="121" spans="1:3" x14ac:dyDescent="0.25">
      <c r="A121" s="9" t="s">
        <v>120</v>
      </c>
      <c r="B121" s="12">
        <v>18837.216591435426</v>
      </c>
      <c r="C121">
        <f>SAFADModel_final_000016[[#This Row],[Whole Building:Facility Total Electric Demand Power '[W'](Hourly) ]]/1000</f>
        <v>18.837216591435425</v>
      </c>
    </row>
    <row r="122" spans="1:3" x14ac:dyDescent="0.25">
      <c r="A122" s="9" t="s">
        <v>533</v>
      </c>
      <c r="B122" s="12">
        <v>18819.661873978195</v>
      </c>
      <c r="C122">
        <f>SAFADModel_final_000016[[#This Row],[Whole Building:Facility Total Electric Demand Power '[W'](Hourly) ]]/1000</f>
        <v>18.819661873978195</v>
      </c>
    </row>
    <row r="123" spans="1:3" x14ac:dyDescent="0.25">
      <c r="A123" s="9" t="s">
        <v>534</v>
      </c>
      <c r="B123" s="12">
        <v>18805.276084524827</v>
      </c>
      <c r="C123">
        <f>SAFADModel_final_000016[[#This Row],[Whole Building:Facility Total Electric Demand Power '[W'](Hourly) ]]/1000</f>
        <v>18.805276084524827</v>
      </c>
    </row>
    <row r="124" spans="1:3" x14ac:dyDescent="0.25">
      <c r="A124" s="9" t="s">
        <v>535</v>
      </c>
      <c r="B124" s="12">
        <v>18741.396141411566</v>
      </c>
      <c r="C124">
        <f>SAFADModel_final_000016[[#This Row],[Whole Building:Facility Total Electric Demand Power '[W'](Hourly) ]]/1000</f>
        <v>18.741396141411567</v>
      </c>
    </row>
    <row r="125" spans="1:3" x14ac:dyDescent="0.25">
      <c r="A125" s="9" t="s">
        <v>536</v>
      </c>
      <c r="B125" s="12">
        <v>18593.371028995291</v>
      </c>
      <c r="C125">
        <f>SAFADModel_final_000016[[#This Row],[Whole Building:Facility Total Electric Demand Power '[W'](Hourly) ]]/1000</f>
        <v>18.593371028995289</v>
      </c>
    </row>
    <row r="126" spans="1:3" x14ac:dyDescent="0.25">
      <c r="A126" s="9" t="s">
        <v>537</v>
      </c>
      <c r="B126" s="12">
        <v>18404.347803614077</v>
      </c>
      <c r="C126">
        <f>SAFADModel_final_000016[[#This Row],[Whole Building:Facility Total Electric Demand Power '[W'](Hourly) ]]/1000</f>
        <v>18.404347803614076</v>
      </c>
    </row>
    <row r="127" spans="1:3" x14ac:dyDescent="0.25">
      <c r="A127" s="9" t="s">
        <v>538</v>
      </c>
      <c r="B127" s="12">
        <v>18300.573637510486</v>
      </c>
      <c r="C127">
        <f>SAFADModel_final_000016[[#This Row],[Whole Building:Facility Total Electric Demand Power '[W'](Hourly) ]]/1000</f>
        <v>18.300573637510485</v>
      </c>
    </row>
    <row r="128" spans="1:3" x14ac:dyDescent="0.25">
      <c r="A128" s="9" t="s">
        <v>539</v>
      </c>
      <c r="B128" s="12">
        <v>18314.609164738849</v>
      </c>
      <c r="C128">
        <f>SAFADModel_final_000016[[#This Row],[Whole Building:Facility Total Electric Demand Power '[W'](Hourly) ]]/1000</f>
        <v>18.314609164738851</v>
      </c>
    </row>
    <row r="129" spans="1:3" x14ac:dyDescent="0.25">
      <c r="A129" s="9" t="s">
        <v>540</v>
      </c>
      <c r="B129" s="12">
        <v>18395.248046948302</v>
      </c>
      <c r="C129">
        <f>SAFADModel_final_000016[[#This Row],[Whole Building:Facility Total Electric Demand Power '[W'](Hourly) ]]/1000</f>
        <v>18.3952480469483</v>
      </c>
    </row>
    <row r="130" spans="1:3" x14ac:dyDescent="0.25">
      <c r="A130" s="9" t="s">
        <v>541</v>
      </c>
      <c r="B130" s="12">
        <v>36549.005785641137</v>
      </c>
      <c r="C130">
        <f>SAFADModel_final_000016[[#This Row],[Whole Building:Facility Total Electric Demand Power '[W'](Hourly) ]]/1000</f>
        <v>36.549005785641135</v>
      </c>
    </row>
    <row r="131" spans="1:3" x14ac:dyDescent="0.25">
      <c r="A131" s="9" t="s">
        <v>542</v>
      </c>
      <c r="B131" s="12">
        <v>51639.498189721147</v>
      </c>
      <c r="C131">
        <f>SAFADModel_final_000016[[#This Row],[Whole Building:Facility Total Electric Demand Power '[W'](Hourly) ]]/1000</f>
        <v>51.639498189721145</v>
      </c>
    </row>
    <row r="132" spans="1:3" x14ac:dyDescent="0.25">
      <c r="A132" s="9" t="s">
        <v>543</v>
      </c>
      <c r="B132" s="12">
        <v>67801.196139204738</v>
      </c>
      <c r="C132">
        <f>SAFADModel_final_000016[[#This Row],[Whole Building:Facility Total Electric Demand Power '[W'](Hourly) ]]/1000</f>
        <v>67.801196139204734</v>
      </c>
    </row>
    <row r="133" spans="1:3" x14ac:dyDescent="0.25">
      <c r="A133" s="9" t="s">
        <v>544</v>
      </c>
      <c r="B133" s="12">
        <v>61796.601664881156</v>
      </c>
      <c r="C133">
        <f>SAFADModel_final_000016[[#This Row],[Whole Building:Facility Total Electric Demand Power '[W'](Hourly) ]]/1000</f>
        <v>61.796601664881159</v>
      </c>
    </row>
    <row r="134" spans="1:3" x14ac:dyDescent="0.25">
      <c r="A134" s="9" t="s">
        <v>545</v>
      </c>
      <c r="B134" s="12">
        <v>137406.85947688253</v>
      </c>
      <c r="C134">
        <f>SAFADModel_final_000016[[#This Row],[Whole Building:Facility Total Electric Demand Power '[W'](Hourly) ]]/1000</f>
        <v>137.40685947688252</v>
      </c>
    </row>
    <row r="135" spans="1:3" x14ac:dyDescent="0.25">
      <c r="A135" s="9" t="s">
        <v>546</v>
      </c>
      <c r="B135" s="12">
        <v>130636.48913217771</v>
      </c>
      <c r="C135">
        <f>SAFADModel_final_000016[[#This Row],[Whole Building:Facility Total Electric Demand Power '[W'](Hourly) ]]/1000</f>
        <v>130.6364891321777</v>
      </c>
    </row>
    <row r="136" spans="1:3" x14ac:dyDescent="0.25">
      <c r="A136" s="9" t="s">
        <v>547</v>
      </c>
      <c r="B136" s="12">
        <v>134367.10194371664</v>
      </c>
      <c r="C136">
        <f>SAFADModel_final_000016[[#This Row],[Whole Building:Facility Total Electric Demand Power '[W'](Hourly) ]]/1000</f>
        <v>134.36710194371665</v>
      </c>
    </row>
    <row r="137" spans="1:3" x14ac:dyDescent="0.25">
      <c r="A137" s="9" t="s">
        <v>548</v>
      </c>
      <c r="B137" s="12">
        <v>121740.66023409802</v>
      </c>
      <c r="C137">
        <f>SAFADModel_final_000016[[#This Row],[Whole Building:Facility Total Electric Demand Power '[W'](Hourly) ]]/1000</f>
        <v>121.74066023409802</v>
      </c>
    </row>
    <row r="138" spans="1:3" x14ac:dyDescent="0.25">
      <c r="A138" s="9" t="s">
        <v>549</v>
      </c>
      <c r="B138" s="12">
        <v>101184.97316956968</v>
      </c>
      <c r="C138">
        <f>SAFADModel_final_000016[[#This Row],[Whole Building:Facility Total Electric Demand Power '[W'](Hourly) ]]/1000</f>
        <v>101.18497316956969</v>
      </c>
    </row>
    <row r="139" spans="1:3" x14ac:dyDescent="0.25">
      <c r="A139" s="9" t="s">
        <v>550</v>
      </c>
      <c r="B139" s="12">
        <v>91227.023718649521</v>
      </c>
      <c r="C139">
        <f>SAFADModel_final_000016[[#This Row],[Whole Building:Facility Total Electric Demand Power '[W'](Hourly) ]]/1000</f>
        <v>91.227023718649519</v>
      </c>
    </row>
    <row r="140" spans="1:3" x14ac:dyDescent="0.25">
      <c r="A140" s="9" t="s">
        <v>551</v>
      </c>
      <c r="B140" s="12">
        <v>73341.83652783891</v>
      </c>
      <c r="C140">
        <f>SAFADModel_final_000016[[#This Row],[Whole Building:Facility Total Electric Demand Power '[W'](Hourly) ]]/1000</f>
        <v>73.341836527838908</v>
      </c>
    </row>
    <row r="141" spans="1:3" x14ac:dyDescent="0.25">
      <c r="A141" s="9" t="s">
        <v>552</v>
      </c>
      <c r="B141" s="12">
        <v>33419.686829827042</v>
      </c>
      <c r="C141">
        <f>SAFADModel_final_000016[[#This Row],[Whole Building:Facility Total Electric Demand Power '[W'](Hourly) ]]/1000</f>
        <v>33.419686829827043</v>
      </c>
    </row>
    <row r="142" spans="1:3" x14ac:dyDescent="0.25">
      <c r="A142" s="9" t="s">
        <v>553</v>
      </c>
      <c r="B142" s="12">
        <v>30694.060209013765</v>
      </c>
      <c r="C142">
        <f>SAFADModel_final_000016[[#This Row],[Whole Building:Facility Total Electric Demand Power '[W'](Hourly) ]]/1000</f>
        <v>30.694060209013767</v>
      </c>
    </row>
    <row r="143" spans="1:3" x14ac:dyDescent="0.25">
      <c r="A143" s="9" t="s">
        <v>554</v>
      </c>
      <c r="B143" s="12">
        <v>18842.147022105408</v>
      </c>
      <c r="C143">
        <f>SAFADModel_final_000016[[#This Row],[Whole Building:Facility Total Electric Demand Power '[W'](Hourly) ]]/1000</f>
        <v>18.842147022105408</v>
      </c>
    </row>
    <row r="144" spans="1:3" x14ac:dyDescent="0.25">
      <c r="A144" s="9" t="s">
        <v>555</v>
      </c>
      <c r="B144" s="12">
        <v>18732.337417527095</v>
      </c>
      <c r="C144">
        <f>SAFADModel_final_000016[[#This Row],[Whole Building:Facility Total Electric Demand Power '[W'](Hourly) ]]/1000</f>
        <v>18.732337417527095</v>
      </c>
    </row>
    <row r="145" spans="1:3" x14ac:dyDescent="0.25">
      <c r="A145" s="9" t="s">
        <v>556</v>
      </c>
      <c r="B145" s="12">
        <v>18672.697537109056</v>
      </c>
      <c r="C145">
        <f>SAFADModel_final_000016[[#This Row],[Whole Building:Facility Total Electric Demand Power '[W'](Hourly) ]]/1000</f>
        <v>18.672697537109055</v>
      </c>
    </row>
    <row r="146" spans="1:3" x14ac:dyDescent="0.25">
      <c r="A146" s="9" t="s">
        <v>557</v>
      </c>
      <c r="B146" s="12">
        <v>18635.903030430058</v>
      </c>
      <c r="C146">
        <f>SAFADModel_final_000016[[#This Row],[Whole Building:Facility Total Electric Demand Power '[W'](Hourly) ]]/1000</f>
        <v>18.635903030430057</v>
      </c>
    </row>
    <row r="147" spans="1:3" x14ac:dyDescent="0.25">
      <c r="A147" s="9" t="s">
        <v>558</v>
      </c>
      <c r="B147" s="12">
        <v>18600.620143431432</v>
      </c>
      <c r="C147">
        <f>SAFADModel_final_000016[[#This Row],[Whole Building:Facility Total Electric Demand Power '[W'](Hourly) ]]/1000</f>
        <v>18.600620143431431</v>
      </c>
    </row>
    <row r="148" spans="1:3" x14ac:dyDescent="0.25">
      <c r="A148" s="9" t="s">
        <v>559</v>
      </c>
      <c r="B148" s="12">
        <v>18580.795300768743</v>
      </c>
      <c r="C148">
        <f>SAFADModel_final_000016[[#This Row],[Whole Building:Facility Total Electric Demand Power '[W'](Hourly) ]]/1000</f>
        <v>18.580795300768742</v>
      </c>
    </row>
    <row r="149" spans="1:3" x14ac:dyDescent="0.25">
      <c r="A149" s="9" t="s">
        <v>560</v>
      </c>
      <c r="B149" s="12">
        <v>18569.068901077906</v>
      </c>
      <c r="C149">
        <f>SAFADModel_final_000016[[#This Row],[Whole Building:Facility Total Electric Demand Power '[W'](Hourly) ]]/1000</f>
        <v>18.569068901077905</v>
      </c>
    </row>
    <row r="150" spans="1:3" x14ac:dyDescent="0.25">
      <c r="A150" s="9" t="s">
        <v>561</v>
      </c>
      <c r="B150" s="12">
        <v>18542.70944851248</v>
      </c>
      <c r="C150">
        <f>SAFADModel_final_000016[[#This Row],[Whole Building:Facility Total Electric Demand Power '[W'](Hourly) ]]/1000</f>
        <v>18.542709448512479</v>
      </c>
    </row>
    <row r="151" spans="1:3" x14ac:dyDescent="0.25">
      <c r="A151" s="9" t="s">
        <v>562</v>
      </c>
      <c r="B151" s="12">
        <v>18623.494996828264</v>
      </c>
      <c r="C151">
        <f>SAFADModel_final_000016[[#This Row],[Whole Building:Facility Total Electric Demand Power '[W'](Hourly) ]]/1000</f>
        <v>18.623494996828263</v>
      </c>
    </row>
    <row r="152" spans="1:3" x14ac:dyDescent="0.25">
      <c r="A152" s="9" t="s">
        <v>563</v>
      </c>
      <c r="B152" s="12">
        <v>18851.842938757316</v>
      </c>
      <c r="C152">
        <f>SAFADModel_final_000016[[#This Row],[Whole Building:Facility Total Electric Demand Power '[W'](Hourly) ]]/1000</f>
        <v>18.851842938757315</v>
      </c>
    </row>
    <row r="153" spans="1:3" x14ac:dyDescent="0.25">
      <c r="A153" s="9" t="s">
        <v>564</v>
      </c>
      <c r="B153" s="12">
        <v>19064.360789056005</v>
      </c>
      <c r="C153">
        <f>SAFADModel_final_000016[[#This Row],[Whole Building:Facility Total Electric Demand Power '[W'](Hourly) ]]/1000</f>
        <v>19.064360789056003</v>
      </c>
    </row>
    <row r="154" spans="1:3" x14ac:dyDescent="0.25">
      <c r="A154" s="9" t="s">
        <v>565</v>
      </c>
      <c r="B154" s="12">
        <v>19194.839212425875</v>
      </c>
      <c r="C154">
        <f>SAFADModel_final_000016[[#This Row],[Whole Building:Facility Total Electric Demand Power '[W'](Hourly) ]]/1000</f>
        <v>19.194839212425876</v>
      </c>
    </row>
    <row r="155" spans="1:3" x14ac:dyDescent="0.25">
      <c r="A155" s="9" t="s">
        <v>566</v>
      </c>
      <c r="B155" s="12">
        <v>19262.083464856511</v>
      </c>
      <c r="C155">
        <f>SAFADModel_final_000016[[#This Row],[Whole Building:Facility Total Electric Demand Power '[W'](Hourly) ]]/1000</f>
        <v>19.262083464856509</v>
      </c>
    </row>
    <row r="156" spans="1:3" x14ac:dyDescent="0.25">
      <c r="A156" s="9" t="s">
        <v>567</v>
      </c>
      <c r="B156" s="12">
        <v>19311.392528345583</v>
      </c>
      <c r="C156">
        <f>SAFADModel_final_000016[[#This Row],[Whole Building:Facility Total Electric Demand Power '[W'](Hourly) ]]/1000</f>
        <v>19.311392528345582</v>
      </c>
    </row>
    <row r="157" spans="1:3" x14ac:dyDescent="0.25">
      <c r="A157" s="9" t="s">
        <v>568</v>
      </c>
      <c r="B157" s="12">
        <v>19348.143443388184</v>
      </c>
      <c r="C157">
        <f>SAFADModel_final_000016[[#This Row],[Whole Building:Facility Total Electric Demand Power '[W'](Hourly) ]]/1000</f>
        <v>19.348143443388185</v>
      </c>
    </row>
    <row r="158" spans="1:3" x14ac:dyDescent="0.25">
      <c r="A158" s="9" t="s">
        <v>569</v>
      </c>
      <c r="B158" s="12">
        <v>19372.276390743111</v>
      </c>
      <c r="C158">
        <f>SAFADModel_final_000016[[#This Row],[Whole Building:Facility Total Electric Demand Power '[W'](Hourly) ]]/1000</f>
        <v>19.37227639074311</v>
      </c>
    </row>
    <row r="159" spans="1:3" x14ac:dyDescent="0.25">
      <c r="A159" s="9" t="s">
        <v>570</v>
      </c>
      <c r="B159" s="12">
        <v>19389.932141670135</v>
      </c>
      <c r="C159">
        <f>SAFADModel_final_000016[[#This Row],[Whole Building:Facility Total Electric Demand Power '[W'](Hourly) ]]/1000</f>
        <v>19.389932141670133</v>
      </c>
    </row>
    <row r="160" spans="1:3" x14ac:dyDescent="0.25">
      <c r="A160" s="9" t="s">
        <v>571</v>
      </c>
      <c r="B160" s="12">
        <v>19395.749795537686</v>
      </c>
      <c r="C160">
        <f>SAFADModel_final_000016[[#This Row],[Whole Building:Facility Total Electric Demand Power '[W'](Hourly) ]]/1000</f>
        <v>19.395749795537686</v>
      </c>
    </row>
    <row r="161" spans="1:3" x14ac:dyDescent="0.25">
      <c r="A161" s="9" t="s">
        <v>572</v>
      </c>
      <c r="B161" s="12">
        <v>19371.682297661824</v>
      </c>
      <c r="C161">
        <f>SAFADModel_final_000016[[#This Row],[Whole Building:Facility Total Electric Demand Power '[W'](Hourly) ]]/1000</f>
        <v>19.371682297661824</v>
      </c>
    </row>
    <row r="162" spans="1:3" x14ac:dyDescent="0.25">
      <c r="A162" s="9" t="s">
        <v>573</v>
      </c>
      <c r="B162" s="12">
        <v>19331.213733284563</v>
      </c>
      <c r="C162">
        <f>SAFADModel_final_000016[[#This Row],[Whole Building:Facility Total Electric Demand Power '[W'](Hourly) ]]/1000</f>
        <v>19.331213733284564</v>
      </c>
    </row>
    <row r="163" spans="1:3" x14ac:dyDescent="0.25">
      <c r="A163" s="9" t="s">
        <v>574</v>
      </c>
      <c r="B163" s="12">
        <v>19276.921550214985</v>
      </c>
      <c r="C163">
        <f>SAFADModel_final_000016[[#This Row],[Whole Building:Facility Total Electric Demand Power '[W'](Hourly) ]]/1000</f>
        <v>19.276921550214986</v>
      </c>
    </row>
    <row r="164" spans="1:3" x14ac:dyDescent="0.25">
      <c r="A164" s="9" t="s">
        <v>575</v>
      </c>
      <c r="B164" s="12">
        <v>19221.602455387296</v>
      </c>
      <c r="C164">
        <f>SAFADModel_final_000016[[#This Row],[Whole Building:Facility Total Electric Demand Power '[W'](Hourly) ]]/1000</f>
        <v>19.221602455387295</v>
      </c>
    </row>
    <row r="165" spans="1:3" x14ac:dyDescent="0.25">
      <c r="A165" s="9" t="s">
        <v>576</v>
      </c>
      <c r="B165" s="12">
        <v>19173.672217461997</v>
      </c>
      <c r="C165">
        <f>SAFADModel_final_000016[[#This Row],[Whole Building:Facility Total Electric Demand Power '[W'](Hourly) ]]/1000</f>
        <v>19.173672217461998</v>
      </c>
    </row>
    <row r="166" spans="1:3" x14ac:dyDescent="0.25">
      <c r="A166" s="9" t="s">
        <v>577</v>
      </c>
      <c r="B166" s="12">
        <v>19134.320213971241</v>
      </c>
      <c r="C166">
        <f>SAFADModel_final_000016[[#This Row],[Whole Building:Facility Total Electric Demand Power '[W'](Hourly) ]]/1000</f>
        <v>19.13432021397124</v>
      </c>
    </row>
    <row r="167" spans="1:3" x14ac:dyDescent="0.25">
      <c r="A167" s="9" t="s">
        <v>578</v>
      </c>
      <c r="B167" s="12">
        <v>19101.049105324553</v>
      </c>
      <c r="C167">
        <f>SAFADModel_final_000016[[#This Row],[Whole Building:Facility Total Electric Demand Power '[W'](Hourly) ]]/1000</f>
        <v>19.101049105324552</v>
      </c>
    </row>
    <row r="168" spans="1:3" x14ac:dyDescent="0.25">
      <c r="A168" s="9" t="s">
        <v>579</v>
      </c>
      <c r="B168" s="12">
        <v>19068.959661587895</v>
      </c>
      <c r="C168">
        <f>SAFADModel_final_000016[[#This Row],[Whole Building:Facility Total Electric Demand Power '[W'](Hourly) ]]/1000</f>
        <v>19.068959661587893</v>
      </c>
    </row>
    <row r="169" spans="1:3" x14ac:dyDescent="0.25">
      <c r="A169" s="9" t="s">
        <v>580</v>
      </c>
      <c r="B169" s="12">
        <v>19038.56073062143</v>
      </c>
      <c r="C169">
        <f>SAFADModel_final_000016[[#This Row],[Whole Building:Facility Total Electric Demand Power '[W'](Hourly) ]]/1000</f>
        <v>19.03856073062143</v>
      </c>
    </row>
    <row r="170" spans="1:3" x14ac:dyDescent="0.25">
      <c r="A170" s="9" t="s">
        <v>121</v>
      </c>
      <c r="B170" s="12">
        <v>19015.30901168843</v>
      </c>
      <c r="C170">
        <f>SAFADModel_final_000016[[#This Row],[Whole Building:Facility Total Electric Demand Power '[W'](Hourly) ]]/1000</f>
        <v>19.01530901168843</v>
      </c>
    </row>
    <row r="171" spans="1:3" x14ac:dyDescent="0.25">
      <c r="A171" s="9" t="s">
        <v>122</v>
      </c>
      <c r="B171" s="12">
        <v>18980.585598199035</v>
      </c>
      <c r="C171">
        <f>SAFADModel_final_000016[[#This Row],[Whole Building:Facility Total Electric Demand Power '[W'](Hourly) ]]/1000</f>
        <v>18.980585598199035</v>
      </c>
    </row>
    <row r="172" spans="1:3" x14ac:dyDescent="0.25">
      <c r="A172" s="9" t="s">
        <v>123</v>
      </c>
      <c r="B172" s="12">
        <v>18917.020387557895</v>
      </c>
      <c r="C172">
        <f>SAFADModel_final_000016[[#This Row],[Whole Building:Facility Total Electric Demand Power '[W'](Hourly) ]]/1000</f>
        <v>18.917020387557894</v>
      </c>
    </row>
    <row r="173" spans="1:3" x14ac:dyDescent="0.25">
      <c r="A173" s="9" t="s">
        <v>124</v>
      </c>
      <c r="B173" s="12">
        <v>18834.654485371306</v>
      </c>
      <c r="C173">
        <f>SAFADModel_final_000016[[#This Row],[Whole Building:Facility Total Electric Demand Power '[W'](Hourly) ]]/1000</f>
        <v>18.834654485371306</v>
      </c>
    </row>
    <row r="174" spans="1:3" x14ac:dyDescent="0.25">
      <c r="A174" s="9" t="s">
        <v>125</v>
      </c>
      <c r="B174" s="12">
        <v>18727.476226279538</v>
      </c>
      <c r="C174">
        <f>SAFADModel_final_000016[[#This Row],[Whole Building:Facility Total Electric Demand Power '[W'](Hourly) ]]/1000</f>
        <v>18.727476226279538</v>
      </c>
    </row>
    <row r="175" spans="1:3" x14ac:dyDescent="0.25">
      <c r="A175" s="9" t="s">
        <v>126</v>
      </c>
      <c r="B175" s="12">
        <v>18701.858901718933</v>
      </c>
      <c r="C175">
        <f>SAFADModel_final_000016[[#This Row],[Whole Building:Facility Total Electric Demand Power '[W'](Hourly) ]]/1000</f>
        <v>18.701858901718932</v>
      </c>
    </row>
    <row r="176" spans="1:3" x14ac:dyDescent="0.25">
      <c r="A176" s="9" t="s">
        <v>127</v>
      </c>
      <c r="B176" s="12">
        <v>18813.163573504276</v>
      </c>
      <c r="C176">
        <f>SAFADModel_final_000016[[#This Row],[Whole Building:Facility Total Electric Demand Power '[W'](Hourly) ]]/1000</f>
        <v>18.813163573504276</v>
      </c>
    </row>
    <row r="177" spans="1:3" x14ac:dyDescent="0.25">
      <c r="A177" s="9" t="s">
        <v>128</v>
      </c>
      <c r="B177" s="12">
        <v>68084.720867855067</v>
      </c>
      <c r="C177">
        <f>SAFADModel_final_000016[[#This Row],[Whole Building:Facility Total Electric Demand Power '[W'](Hourly) ]]/1000</f>
        <v>68.084720867855069</v>
      </c>
    </row>
    <row r="178" spans="1:3" x14ac:dyDescent="0.25">
      <c r="A178" s="9" t="s">
        <v>129</v>
      </c>
      <c r="B178" s="12">
        <v>76326.02257148952</v>
      </c>
      <c r="C178">
        <f>SAFADModel_final_000016[[#This Row],[Whole Building:Facility Total Electric Demand Power '[W'](Hourly) ]]/1000</f>
        <v>76.326022571489517</v>
      </c>
    </row>
    <row r="179" spans="1:3" x14ac:dyDescent="0.25">
      <c r="A179" s="9" t="s">
        <v>130</v>
      </c>
      <c r="B179" s="12">
        <v>242695.61685440844</v>
      </c>
      <c r="C179">
        <f>SAFADModel_final_000016[[#This Row],[Whole Building:Facility Total Electric Demand Power '[W'](Hourly) ]]/1000</f>
        <v>242.69561685440843</v>
      </c>
    </row>
    <row r="180" spans="1:3" x14ac:dyDescent="0.25">
      <c r="A180" s="9" t="s">
        <v>131</v>
      </c>
      <c r="B180" s="12">
        <v>261489.62493277225</v>
      </c>
      <c r="C180">
        <f>SAFADModel_final_000016[[#This Row],[Whole Building:Facility Total Electric Demand Power '[W'](Hourly) ]]/1000</f>
        <v>261.48962493277224</v>
      </c>
    </row>
    <row r="181" spans="1:3" x14ac:dyDescent="0.25">
      <c r="A181" s="9" t="s">
        <v>132</v>
      </c>
      <c r="B181" s="12">
        <v>403350.71424236189</v>
      </c>
      <c r="C181">
        <f>SAFADModel_final_000016[[#This Row],[Whole Building:Facility Total Electric Demand Power '[W'](Hourly) ]]/1000</f>
        <v>403.3507142423619</v>
      </c>
    </row>
    <row r="182" spans="1:3" x14ac:dyDescent="0.25">
      <c r="A182" s="9" t="s">
        <v>133</v>
      </c>
      <c r="B182" s="12">
        <v>416328.10387242259</v>
      </c>
      <c r="C182">
        <f>SAFADModel_final_000016[[#This Row],[Whole Building:Facility Total Electric Demand Power '[W'](Hourly) ]]/1000</f>
        <v>416.32810387242262</v>
      </c>
    </row>
    <row r="183" spans="1:3" x14ac:dyDescent="0.25">
      <c r="A183" s="9" t="s">
        <v>134</v>
      </c>
      <c r="B183" s="12">
        <v>427890.58405736141</v>
      </c>
      <c r="C183">
        <f>SAFADModel_final_000016[[#This Row],[Whole Building:Facility Total Electric Demand Power '[W'](Hourly) ]]/1000</f>
        <v>427.89058405736142</v>
      </c>
    </row>
    <row r="184" spans="1:3" x14ac:dyDescent="0.25">
      <c r="A184" s="9" t="s">
        <v>135</v>
      </c>
      <c r="B184" s="12">
        <v>434796.11475377687</v>
      </c>
      <c r="C184">
        <f>SAFADModel_final_000016[[#This Row],[Whole Building:Facility Total Electric Demand Power '[W'](Hourly) ]]/1000</f>
        <v>434.79611475377686</v>
      </c>
    </row>
    <row r="185" spans="1:3" x14ac:dyDescent="0.25">
      <c r="A185" s="9" t="s">
        <v>136</v>
      </c>
      <c r="B185" s="12">
        <v>410282.28187871823</v>
      </c>
      <c r="C185">
        <f>SAFADModel_final_000016[[#This Row],[Whole Building:Facility Total Electric Demand Power '[W'](Hourly) ]]/1000</f>
        <v>410.28228187871821</v>
      </c>
    </row>
    <row r="186" spans="1:3" x14ac:dyDescent="0.25">
      <c r="A186" s="9" t="s">
        <v>137</v>
      </c>
      <c r="B186" s="12">
        <v>374400.32342955918</v>
      </c>
      <c r="C186">
        <f>SAFADModel_final_000016[[#This Row],[Whole Building:Facility Total Electric Demand Power '[W'](Hourly) ]]/1000</f>
        <v>374.40032342955919</v>
      </c>
    </row>
    <row r="187" spans="1:3" x14ac:dyDescent="0.25">
      <c r="A187" s="9" t="s">
        <v>138</v>
      </c>
      <c r="B187" s="12">
        <v>132172.84235940553</v>
      </c>
      <c r="C187">
        <f>SAFADModel_final_000016[[#This Row],[Whole Building:Facility Total Electric Demand Power '[W'](Hourly) ]]/1000</f>
        <v>132.17284235940554</v>
      </c>
    </row>
    <row r="188" spans="1:3" x14ac:dyDescent="0.25">
      <c r="A188" s="9" t="s">
        <v>139</v>
      </c>
      <c r="B188" s="12">
        <v>65457.964644997053</v>
      </c>
      <c r="C188">
        <f>SAFADModel_final_000016[[#This Row],[Whole Building:Facility Total Electric Demand Power '[W'](Hourly) ]]/1000</f>
        <v>65.457964644997048</v>
      </c>
    </row>
    <row r="189" spans="1:3" x14ac:dyDescent="0.25">
      <c r="A189" s="9" t="s">
        <v>140</v>
      </c>
      <c r="B189" s="12">
        <v>25359.306313340323</v>
      </c>
      <c r="C189">
        <f>SAFADModel_final_000016[[#This Row],[Whole Building:Facility Total Electric Demand Power '[W'](Hourly) ]]/1000</f>
        <v>25.359306313340323</v>
      </c>
    </row>
    <row r="190" spans="1:3" x14ac:dyDescent="0.25">
      <c r="A190" s="9" t="s">
        <v>141</v>
      </c>
      <c r="B190" s="12">
        <v>19433.786643049232</v>
      </c>
      <c r="C190">
        <f>SAFADModel_final_000016[[#This Row],[Whole Building:Facility Total Electric Demand Power '[W'](Hourly) ]]/1000</f>
        <v>19.433786643049231</v>
      </c>
    </row>
    <row r="191" spans="1:3" x14ac:dyDescent="0.25">
      <c r="A191" s="9" t="s">
        <v>142</v>
      </c>
      <c r="B191" s="12">
        <v>19027.9512207316</v>
      </c>
      <c r="C191">
        <f>SAFADModel_final_000016[[#This Row],[Whole Building:Facility Total Electric Demand Power '[W'](Hourly) ]]/1000</f>
        <v>19.027951220731602</v>
      </c>
    </row>
    <row r="192" spans="1:3" x14ac:dyDescent="0.25">
      <c r="A192" s="9" t="s">
        <v>143</v>
      </c>
      <c r="B192" s="12">
        <v>19040.078417172375</v>
      </c>
      <c r="C192">
        <f>SAFADModel_final_000016[[#This Row],[Whole Building:Facility Total Electric Demand Power '[W'](Hourly) ]]/1000</f>
        <v>19.040078417172374</v>
      </c>
    </row>
    <row r="193" spans="1:3" x14ac:dyDescent="0.25">
      <c r="A193" s="9" t="s">
        <v>144</v>
      </c>
      <c r="B193" s="12">
        <v>19017.331311933231</v>
      </c>
      <c r="C193">
        <f>SAFADModel_final_000016[[#This Row],[Whole Building:Facility Total Electric Demand Power '[W'](Hourly) ]]/1000</f>
        <v>19.01733131193323</v>
      </c>
    </row>
    <row r="194" spans="1:3" x14ac:dyDescent="0.25">
      <c r="A194" s="9" t="s">
        <v>145</v>
      </c>
      <c r="B194" s="12">
        <v>18974.914603843365</v>
      </c>
      <c r="C194">
        <f>SAFADModel_final_000016[[#This Row],[Whole Building:Facility Total Electric Demand Power '[W'](Hourly) ]]/1000</f>
        <v>18.974914603843363</v>
      </c>
    </row>
    <row r="195" spans="1:3" x14ac:dyDescent="0.25">
      <c r="A195" s="9" t="s">
        <v>146</v>
      </c>
      <c r="B195" s="12">
        <v>18935.841121054906</v>
      </c>
      <c r="C195">
        <f>SAFADModel_final_000016[[#This Row],[Whole Building:Facility Total Electric Demand Power '[W'](Hourly) ]]/1000</f>
        <v>18.935841121054906</v>
      </c>
    </row>
    <row r="196" spans="1:3" x14ac:dyDescent="0.25">
      <c r="A196" s="9" t="s">
        <v>147</v>
      </c>
      <c r="B196" s="12">
        <v>18897.204541371964</v>
      </c>
      <c r="C196">
        <f>SAFADModel_final_000016[[#This Row],[Whole Building:Facility Total Electric Demand Power '[W'](Hourly) ]]/1000</f>
        <v>18.897204541371963</v>
      </c>
    </row>
    <row r="197" spans="1:3" x14ac:dyDescent="0.25">
      <c r="A197" s="9" t="s">
        <v>148</v>
      </c>
      <c r="B197" s="12">
        <v>18861.001308802628</v>
      </c>
      <c r="C197">
        <f>SAFADModel_final_000016[[#This Row],[Whole Building:Facility Total Electric Demand Power '[W'](Hourly) ]]/1000</f>
        <v>18.861001308802628</v>
      </c>
    </row>
    <row r="198" spans="1:3" x14ac:dyDescent="0.25">
      <c r="A198" s="9" t="s">
        <v>149</v>
      </c>
      <c r="B198" s="12">
        <v>18820.491143140112</v>
      </c>
      <c r="C198">
        <f>SAFADModel_final_000016[[#This Row],[Whole Building:Facility Total Electric Demand Power '[W'](Hourly) ]]/1000</f>
        <v>18.820491143140114</v>
      </c>
    </row>
    <row r="199" spans="1:3" x14ac:dyDescent="0.25">
      <c r="A199" s="9" t="s">
        <v>150</v>
      </c>
      <c r="B199" s="12">
        <v>18836.693304458586</v>
      </c>
      <c r="C199">
        <f>SAFADModel_final_000016[[#This Row],[Whole Building:Facility Total Electric Demand Power '[W'](Hourly) ]]/1000</f>
        <v>18.836693304458585</v>
      </c>
    </row>
    <row r="200" spans="1:3" x14ac:dyDescent="0.25">
      <c r="A200" s="9" t="s">
        <v>151</v>
      </c>
      <c r="B200" s="12">
        <v>18916.598897241074</v>
      </c>
      <c r="C200">
        <f>SAFADModel_final_000016[[#This Row],[Whole Building:Facility Total Electric Demand Power '[W'](Hourly) ]]/1000</f>
        <v>18.916598897241073</v>
      </c>
    </row>
    <row r="201" spans="1:3" x14ac:dyDescent="0.25">
      <c r="A201" s="9" t="s">
        <v>152</v>
      </c>
      <c r="B201" s="12">
        <v>19027.479153000149</v>
      </c>
      <c r="C201">
        <f>SAFADModel_final_000016[[#This Row],[Whole Building:Facility Total Electric Demand Power '[W'](Hourly) ]]/1000</f>
        <v>19.027479153000151</v>
      </c>
    </row>
    <row r="202" spans="1:3" x14ac:dyDescent="0.25">
      <c r="A202" s="9" t="s">
        <v>153</v>
      </c>
      <c r="B202" s="12">
        <v>19096.277850659582</v>
      </c>
      <c r="C202">
        <f>SAFADModel_final_000016[[#This Row],[Whole Building:Facility Total Electric Demand Power '[W'](Hourly) ]]/1000</f>
        <v>19.096277850659582</v>
      </c>
    </row>
    <row r="203" spans="1:3" x14ac:dyDescent="0.25">
      <c r="A203" s="9" t="s">
        <v>154</v>
      </c>
      <c r="B203" s="12">
        <v>19206.946044287975</v>
      </c>
      <c r="C203">
        <f>SAFADModel_final_000016[[#This Row],[Whole Building:Facility Total Electric Demand Power '[W'](Hourly) ]]/1000</f>
        <v>19.206946044287974</v>
      </c>
    </row>
    <row r="204" spans="1:3" x14ac:dyDescent="0.25">
      <c r="A204" s="9" t="s">
        <v>155</v>
      </c>
      <c r="B204" s="12">
        <v>19339.447617261034</v>
      </c>
      <c r="C204">
        <f>SAFADModel_final_000016[[#This Row],[Whole Building:Facility Total Electric Demand Power '[W'](Hourly) ]]/1000</f>
        <v>19.339447617261033</v>
      </c>
    </row>
    <row r="205" spans="1:3" x14ac:dyDescent="0.25">
      <c r="A205" s="9" t="s">
        <v>156</v>
      </c>
      <c r="B205" s="12">
        <v>19403.873997874191</v>
      </c>
      <c r="C205">
        <f>SAFADModel_final_000016[[#This Row],[Whole Building:Facility Total Electric Demand Power '[W'](Hourly) ]]/1000</f>
        <v>19.403873997874189</v>
      </c>
    </row>
    <row r="206" spans="1:3" x14ac:dyDescent="0.25">
      <c r="A206" s="9" t="s">
        <v>157</v>
      </c>
      <c r="B206" s="12">
        <v>19409.693698108094</v>
      </c>
      <c r="C206">
        <f>SAFADModel_final_000016[[#This Row],[Whole Building:Facility Total Electric Demand Power '[W'](Hourly) ]]/1000</f>
        <v>19.409693698108093</v>
      </c>
    </row>
    <row r="207" spans="1:3" x14ac:dyDescent="0.25">
      <c r="A207" s="9" t="s">
        <v>158</v>
      </c>
      <c r="B207" s="12">
        <v>19393.457041450525</v>
      </c>
      <c r="C207">
        <f>SAFADModel_final_000016[[#This Row],[Whole Building:Facility Total Electric Demand Power '[W'](Hourly) ]]/1000</f>
        <v>19.393457041450525</v>
      </c>
    </row>
    <row r="208" spans="1:3" x14ac:dyDescent="0.25">
      <c r="A208" s="9" t="s">
        <v>159</v>
      </c>
      <c r="B208" s="12">
        <v>19365.9715280854</v>
      </c>
      <c r="C208">
        <f>SAFADModel_final_000016[[#This Row],[Whole Building:Facility Total Electric Demand Power '[W'](Hourly) ]]/1000</f>
        <v>19.365971528085399</v>
      </c>
    </row>
    <row r="209" spans="1:3" x14ac:dyDescent="0.25">
      <c r="A209" s="9" t="s">
        <v>160</v>
      </c>
      <c r="B209" s="12">
        <v>19331.213733284563</v>
      </c>
      <c r="C209">
        <f>SAFADModel_final_000016[[#This Row],[Whole Building:Facility Total Electric Demand Power '[W'](Hourly) ]]/1000</f>
        <v>19.331213733284564</v>
      </c>
    </row>
    <row r="210" spans="1:3" x14ac:dyDescent="0.25">
      <c r="A210" s="9" t="s">
        <v>161</v>
      </c>
      <c r="B210" s="12">
        <v>19291.848759190569</v>
      </c>
      <c r="C210">
        <f>SAFADModel_final_000016[[#This Row],[Whole Building:Facility Total Electric Demand Power '[W'](Hourly) ]]/1000</f>
        <v>19.291848759190568</v>
      </c>
    </row>
    <row r="211" spans="1:3" x14ac:dyDescent="0.25">
      <c r="A211" s="9" t="s">
        <v>162</v>
      </c>
      <c r="B211" s="12">
        <v>19253.599683781002</v>
      </c>
      <c r="C211">
        <f>SAFADModel_final_000016[[#This Row],[Whole Building:Facility Total Electric Demand Power '[W'](Hourly) ]]/1000</f>
        <v>19.253599683781001</v>
      </c>
    </row>
    <row r="212" spans="1:3" x14ac:dyDescent="0.25">
      <c r="A212" s="9" t="s">
        <v>163</v>
      </c>
      <c r="B212" s="12">
        <v>19206.556351407846</v>
      </c>
      <c r="C212">
        <f>SAFADModel_final_000016[[#This Row],[Whole Building:Facility Total Electric Demand Power '[W'](Hourly) ]]/1000</f>
        <v>19.206556351407844</v>
      </c>
    </row>
    <row r="213" spans="1:3" x14ac:dyDescent="0.25">
      <c r="A213" s="9" t="s">
        <v>164</v>
      </c>
      <c r="B213" s="12">
        <v>19148.294933338693</v>
      </c>
      <c r="C213">
        <f>SAFADModel_final_000016[[#This Row],[Whole Building:Facility Total Electric Demand Power '[W'](Hourly) ]]/1000</f>
        <v>19.148294933338693</v>
      </c>
    </row>
    <row r="214" spans="1:3" x14ac:dyDescent="0.25">
      <c r="A214" s="9" t="s">
        <v>165</v>
      </c>
      <c r="B214" s="12">
        <v>19092.446404710365</v>
      </c>
      <c r="C214">
        <f>SAFADModel_final_000016[[#This Row],[Whole Building:Facility Total Electric Demand Power '[W'](Hourly) ]]/1000</f>
        <v>19.092446404710365</v>
      </c>
    </row>
    <row r="215" spans="1:3" x14ac:dyDescent="0.25">
      <c r="A215" s="9" t="s">
        <v>166</v>
      </c>
      <c r="B215" s="12">
        <v>19032.971032918835</v>
      </c>
      <c r="C215">
        <f>SAFADModel_final_000016[[#This Row],[Whole Building:Facility Total Electric Demand Power '[W'](Hourly) ]]/1000</f>
        <v>19.032971032918834</v>
      </c>
    </row>
    <row r="216" spans="1:3" x14ac:dyDescent="0.25">
      <c r="A216" s="9" t="s">
        <v>167</v>
      </c>
      <c r="B216" s="12">
        <v>18980.29291695631</v>
      </c>
      <c r="C216">
        <f>SAFADModel_final_000016[[#This Row],[Whole Building:Facility Total Electric Demand Power '[W'](Hourly) ]]/1000</f>
        <v>18.980292916956309</v>
      </c>
    </row>
    <row r="217" spans="1:3" x14ac:dyDescent="0.25">
      <c r="A217" s="9" t="s">
        <v>168</v>
      </c>
      <c r="B217" s="12">
        <v>18935.650786656457</v>
      </c>
      <c r="C217">
        <f>SAFADModel_final_000016[[#This Row],[Whole Building:Facility Total Electric Demand Power '[W'](Hourly) ]]/1000</f>
        <v>18.935650786656456</v>
      </c>
    </row>
    <row r="218" spans="1:3" x14ac:dyDescent="0.25">
      <c r="A218" s="9" t="s">
        <v>169</v>
      </c>
      <c r="B218" s="12">
        <v>18901.867441917926</v>
      </c>
      <c r="C218">
        <f>SAFADModel_final_000016[[#This Row],[Whole Building:Facility Total Electric Demand Power '[W'](Hourly) ]]/1000</f>
        <v>18.901867441917926</v>
      </c>
    </row>
    <row r="219" spans="1:3" x14ac:dyDescent="0.25">
      <c r="A219" s="9" t="s">
        <v>170</v>
      </c>
      <c r="B219" s="12">
        <v>18873.286668535387</v>
      </c>
      <c r="C219">
        <f>SAFADModel_final_000016[[#This Row],[Whole Building:Facility Total Electric Demand Power '[W'](Hourly) ]]/1000</f>
        <v>18.873286668535389</v>
      </c>
    </row>
    <row r="220" spans="1:3" x14ac:dyDescent="0.25">
      <c r="A220" s="9" t="s">
        <v>171</v>
      </c>
      <c r="B220" s="12">
        <v>18849.043722140104</v>
      </c>
      <c r="C220">
        <f>SAFADModel_final_000016[[#This Row],[Whole Building:Facility Total Electric Demand Power '[W'](Hourly) ]]/1000</f>
        <v>18.849043722140106</v>
      </c>
    </row>
    <row r="221" spans="1:3" x14ac:dyDescent="0.25">
      <c r="A221" s="9" t="s">
        <v>172</v>
      </c>
      <c r="B221" s="12">
        <v>18832.808688965681</v>
      </c>
      <c r="C221">
        <f>SAFADModel_final_000016[[#This Row],[Whole Building:Facility Total Electric Demand Power '[W'](Hourly) ]]/1000</f>
        <v>18.832808688965681</v>
      </c>
    </row>
    <row r="222" spans="1:3" x14ac:dyDescent="0.25">
      <c r="A222" s="9" t="s">
        <v>173</v>
      </c>
      <c r="B222" s="12">
        <v>18819.430820724068</v>
      </c>
      <c r="C222">
        <f>SAFADModel_final_000016[[#This Row],[Whole Building:Facility Total Electric Demand Power '[W'](Hourly) ]]/1000</f>
        <v>18.819430820724069</v>
      </c>
    </row>
    <row r="223" spans="1:3" x14ac:dyDescent="0.25">
      <c r="A223" s="9" t="s">
        <v>174</v>
      </c>
      <c r="B223" s="12">
        <v>18842.406100639007</v>
      </c>
      <c r="C223">
        <f>SAFADModel_final_000016[[#This Row],[Whole Building:Facility Total Electric Demand Power '[W'](Hourly) ]]/1000</f>
        <v>18.842406100639007</v>
      </c>
    </row>
    <row r="224" spans="1:3" x14ac:dyDescent="0.25">
      <c r="A224" s="9" t="s">
        <v>175</v>
      </c>
      <c r="B224" s="12">
        <v>18951.370533528094</v>
      </c>
      <c r="C224">
        <f>SAFADModel_final_000016[[#This Row],[Whole Building:Facility Total Electric Demand Power '[W'](Hourly) ]]/1000</f>
        <v>18.951370533528095</v>
      </c>
    </row>
    <row r="225" spans="1:3" x14ac:dyDescent="0.25">
      <c r="A225" s="9" t="s">
        <v>176</v>
      </c>
      <c r="B225" s="12">
        <v>59829.475813953031</v>
      </c>
      <c r="C225">
        <f>SAFADModel_final_000016[[#This Row],[Whole Building:Facility Total Electric Demand Power '[W'](Hourly) ]]/1000</f>
        <v>59.829475813953032</v>
      </c>
    </row>
    <row r="226" spans="1:3" x14ac:dyDescent="0.25">
      <c r="A226" s="9" t="s">
        <v>177</v>
      </c>
      <c r="B226" s="12">
        <v>168175.29219026558</v>
      </c>
      <c r="C226">
        <f>SAFADModel_final_000016[[#This Row],[Whole Building:Facility Total Electric Demand Power '[W'](Hourly) ]]/1000</f>
        <v>168.17529219026557</v>
      </c>
    </row>
    <row r="227" spans="1:3" x14ac:dyDescent="0.25">
      <c r="A227" s="9" t="s">
        <v>178</v>
      </c>
      <c r="B227" s="12">
        <v>302729.68681176991</v>
      </c>
      <c r="C227">
        <f>SAFADModel_final_000016[[#This Row],[Whole Building:Facility Total Electric Demand Power '[W'](Hourly) ]]/1000</f>
        <v>302.72968681176991</v>
      </c>
    </row>
    <row r="228" spans="1:3" x14ac:dyDescent="0.25">
      <c r="A228" s="9" t="s">
        <v>179</v>
      </c>
      <c r="B228" s="12">
        <v>372202.43306454993</v>
      </c>
      <c r="C228">
        <f>SAFADModel_final_000016[[#This Row],[Whole Building:Facility Total Electric Demand Power '[W'](Hourly) ]]/1000</f>
        <v>372.20243306454995</v>
      </c>
    </row>
    <row r="229" spans="1:3" x14ac:dyDescent="0.25">
      <c r="A229" s="9" t="s">
        <v>180</v>
      </c>
      <c r="B229" s="12">
        <v>444810.40664207237</v>
      </c>
      <c r="C229">
        <f>SAFADModel_final_000016[[#This Row],[Whole Building:Facility Total Electric Demand Power '[W'](Hourly) ]]/1000</f>
        <v>444.81040664207239</v>
      </c>
    </row>
    <row r="230" spans="1:3" x14ac:dyDescent="0.25">
      <c r="A230" s="9" t="s">
        <v>181</v>
      </c>
      <c r="B230" s="12">
        <v>450655.12993902457</v>
      </c>
      <c r="C230">
        <f>SAFADModel_final_000016[[#This Row],[Whole Building:Facility Total Electric Demand Power '[W'](Hourly) ]]/1000</f>
        <v>450.65512993902456</v>
      </c>
    </row>
    <row r="231" spans="1:3" x14ac:dyDescent="0.25">
      <c r="A231" s="9" t="s">
        <v>182</v>
      </c>
      <c r="B231" s="12">
        <v>431485.84926899459</v>
      </c>
      <c r="C231">
        <f>SAFADModel_final_000016[[#This Row],[Whole Building:Facility Total Electric Demand Power '[W'](Hourly) ]]/1000</f>
        <v>431.48584926899457</v>
      </c>
    </row>
    <row r="232" spans="1:3" x14ac:dyDescent="0.25">
      <c r="A232" s="9" t="s">
        <v>183</v>
      </c>
      <c r="B232" s="12">
        <v>435821.61467855913</v>
      </c>
      <c r="C232">
        <f>SAFADModel_final_000016[[#This Row],[Whole Building:Facility Total Electric Demand Power '[W'](Hourly) ]]/1000</f>
        <v>435.82161467855911</v>
      </c>
    </row>
    <row r="233" spans="1:3" x14ac:dyDescent="0.25">
      <c r="A233" s="9" t="s">
        <v>184</v>
      </c>
      <c r="B233" s="12">
        <v>381424.26867010095</v>
      </c>
      <c r="C233">
        <f>SAFADModel_final_000016[[#This Row],[Whole Building:Facility Total Electric Demand Power '[W'](Hourly) ]]/1000</f>
        <v>381.42426867010096</v>
      </c>
    </row>
    <row r="234" spans="1:3" x14ac:dyDescent="0.25">
      <c r="A234" s="9" t="s">
        <v>185</v>
      </c>
      <c r="B234" s="12">
        <v>182473.45010320761</v>
      </c>
      <c r="C234">
        <f>SAFADModel_final_000016[[#This Row],[Whole Building:Facility Total Electric Demand Power '[W'](Hourly) ]]/1000</f>
        <v>182.4734501032076</v>
      </c>
    </row>
    <row r="235" spans="1:3" x14ac:dyDescent="0.25">
      <c r="A235" s="9" t="s">
        <v>186</v>
      </c>
      <c r="B235" s="12">
        <v>120639.11321400209</v>
      </c>
      <c r="C235">
        <f>SAFADModel_final_000016[[#This Row],[Whole Building:Facility Total Electric Demand Power '[W'](Hourly) ]]/1000</f>
        <v>120.63911321400209</v>
      </c>
    </row>
    <row r="236" spans="1:3" x14ac:dyDescent="0.25">
      <c r="A236" s="9" t="s">
        <v>187</v>
      </c>
      <c r="B236" s="12">
        <v>53946.912156348109</v>
      </c>
      <c r="C236">
        <f>SAFADModel_final_000016[[#This Row],[Whole Building:Facility Total Electric Demand Power '[W'](Hourly) ]]/1000</f>
        <v>53.946912156348112</v>
      </c>
    </row>
    <row r="237" spans="1:3" x14ac:dyDescent="0.25">
      <c r="A237" s="9" t="s">
        <v>188</v>
      </c>
      <c r="B237" s="12">
        <v>19786.712838682488</v>
      </c>
      <c r="C237">
        <f>SAFADModel_final_000016[[#This Row],[Whole Building:Facility Total Electric Demand Power '[W'](Hourly) ]]/1000</f>
        <v>19.786712838682487</v>
      </c>
    </row>
    <row r="238" spans="1:3" x14ac:dyDescent="0.25">
      <c r="A238" s="9" t="s">
        <v>189</v>
      </c>
      <c r="B238" s="12">
        <v>19338.309525950259</v>
      </c>
      <c r="C238">
        <f>SAFADModel_final_000016[[#This Row],[Whole Building:Facility Total Electric Demand Power '[W'](Hourly) ]]/1000</f>
        <v>19.338309525950258</v>
      </c>
    </row>
    <row r="239" spans="1:3" x14ac:dyDescent="0.25">
      <c r="A239" s="9" t="s">
        <v>190</v>
      </c>
      <c r="B239" s="12">
        <v>18918.845913016583</v>
      </c>
      <c r="C239">
        <f>SAFADModel_final_000016[[#This Row],[Whole Building:Facility Total Electric Demand Power '[W'](Hourly) ]]/1000</f>
        <v>18.918845913016582</v>
      </c>
    </row>
    <row r="240" spans="1:3" x14ac:dyDescent="0.25">
      <c r="A240" s="9" t="s">
        <v>191</v>
      </c>
      <c r="B240" s="12">
        <v>18916.999362043967</v>
      </c>
      <c r="C240">
        <f>SAFADModel_final_000016[[#This Row],[Whole Building:Facility Total Electric Demand Power '[W'](Hourly) ]]/1000</f>
        <v>18.916999362043967</v>
      </c>
    </row>
    <row r="241" spans="1:3" x14ac:dyDescent="0.25">
      <c r="A241" s="9" t="s">
        <v>192</v>
      </c>
      <c r="B241" s="12">
        <v>18905.798605951295</v>
      </c>
      <c r="C241">
        <f>SAFADModel_final_000016[[#This Row],[Whole Building:Facility Total Electric Demand Power '[W'](Hourly) ]]/1000</f>
        <v>18.905798605951293</v>
      </c>
    </row>
    <row r="242" spans="1:3" x14ac:dyDescent="0.25">
      <c r="A242" s="9" t="s">
        <v>193</v>
      </c>
      <c r="B242" s="12">
        <v>18890.388078007618</v>
      </c>
      <c r="C242">
        <f>SAFADModel_final_000016[[#This Row],[Whole Building:Facility Total Electric Demand Power '[W'](Hourly) ]]/1000</f>
        <v>18.890388078007618</v>
      </c>
    </row>
    <row r="243" spans="1:3" x14ac:dyDescent="0.25">
      <c r="A243" s="9" t="s">
        <v>194</v>
      </c>
      <c r="B243" s="12">
        <v>18887.987114935833</v>
      </c>
      <c r="C243">
        <f>SAFADModel_final_000016[[#This Row],[Whole Building:Facility Total Electric Demand Power '[W'](Hourly) ]]/1000</f>
        <v>18.887987114935832</v>
      </c>
    </row>
    <row r="244" spans="1:3" x14ac:dyDescent="0.25">
      <c r="A244" s="9" t="s">
        <v>195</v>
      </c>
      <c r="B244" s="12">
        <v>18842.961064504729</v>
      </c>
      <c r="C244">
        <f>SAFADModel_final_000016[[#This Row],[Whole Building:Facility Total Electric Demand Power '[W'](Hourly) ]]/1000</f>
        <v>18.842961064504728</v>
      </c>
    </row>
    <row r="245" spans="1:3" x14ac:dyDescent="0.25">
      <c r="A245" s="9" t="s">
        <v>196</v>
      </c>
      <c r="B245" s="12">
        <v>18727.694273154968</v>
      </c>
      <c r="C245">
        <f>SAFADModel_final_000016[[#This Row],[Whole Building:Facility Total Electric Demand Power '[W'](Hourly) ]]/1000</f>
        <v>18.727694273154967</v>
      </c>
    </row>
    <row r="246" spans="1:3" x14ac:dyDescent="0.25">
      <c r="A246" s="9" t="s">
        <v>197</v>
      </c>
      <c r="B246" s="12">
        <v>18593.273594276099</v>
      </c>
      <c r="C246">
        <f>SAFADModel_final_000016[[#This Row],[Whole Building:Facility Total Electric Demand Power '[W'](Hourly) ]]/1000</f>
        <v>18.593273594276098</v>
      </c>
    </row>
    <row r="247" spans="1:3" x14ac:dyDescent="0.25">
      <c r="A247" s="9" t="s">
        <v>198</v>
      </c>
      <c r="B247" s="12">
        <v>18563.348276798297</v>
      </c>
      <c r="C247">
        <f>SAFADModel_final_000016[[#This Row],[Whole Building:Facility Total Electric Demand Power '[W'](Hourly) ]]/1000</f>
        <v>18.563348276798298</v>
      </c>
    </row>
    <row r="248" spans="1:3" x14ac:dyDescent="0.25">
      <c r="A248" s="9" t="s">
        <v>199</v>
      </c>
      <c r="B248" s="12">
        <v>18724.467566066003</v>
      </c>
      <c r="C248">
        <f>SAFADModel_final_000016[[#This Row],[Whole Building:Facility Total Electric Demand Power '[W'](Hourly) ]]/1000</f>
        <v>18.724467566066004</v>
      </c>
    </row>
    <row r="249" spans="1:3" x14ac:dyDescent="0.25">
      <c r="A249" s="9" t="s">
        <v>200</v>
      </c>
      <c r="B249" s="12">
        <v>54141.371119281052</v>
      </c>
      <c r="C249">
        <f>SAFADModel_final_000016[[#This Row],[Whole Building:Facility Total Electric Demand Power '[W'](Hourly) ]]/1000</f>
        <v>54.141371119281054</v>
      </c>
    </row>
    <row r="250" spans="1:3" x14ac:dyDescent="0.25">
      <c r="A250" s="9" t="s">
        <v>201</v>
      </c>
      <c r="B250" s="12">
        <v>261810.40904912559</v>
      </c>
      <c r="C250">
        <f>SAFADModel_final_000016[[#This Row],[Whole Building:Facility Total Electric Demand Power '[W'](Hourly) ]]/1000</f>
        <v>261.81040904912561</v>
      </c>
    </row>
    <row r="251" spans="1:3" x14ac:dyDescent="0.25">
      <c r="A251" s="9" t="s">
        <v>202</v>
      </c>
      <c r="B251" s="12">
        <v>349057.33993351454</v>
      </c>
      <c r="C251">
        <f>SAFADModel_final_000016[[#This Row],[Whole Building:Facility Total Electric Demand Power '[W'](Hourly) ]]/1000</f>
        <v>349.05733993351453</v>
      </c>
    </row>
    <row r="252" spans="1:3" x14ac:dyDescent="0.25">
      <c r="A252" s="9" t="s">
        <v>203</v>
      </c>
      <c r="B252" s="12">
        <v>399335.87402668776</v>
      </c>
      <c r="C252">
        <f>SAFADModel_final_000016[[#This Row],[Whole Building:Facility Total Electric Demand Power '[W'](Hourly) ]]/1000</f>
        <v>399.33587402668775</v>
      </c>
    </row>
    <row r="253" spans="1:3" x14ac:dyDescent="0.25">
      <c r="A253" s="9" t="s">
        <v>204</v>
      </c>
      <c r="B253" s="12">
        <v>402891.97474165569</v>
      </c>
      <c r="C253">
        <f>SAFADModel_final_000016[[#This Row],[Whole Building:Facility Total Electric Demand Power '[W'](Hourly) ]]/1000</f>
        <v>402.8919747416557</v>
      </c>
    </row>
    <row r="254" spans="1:3" x14ac:dyDescent="0.25">
      <c r="A254" s="9" t="s">
        <v>205</v>
      </c>
      <c r="B254" s="12">
        <v>411231.43028295127</v>
      </c>
      <c r="C254">
        <f>SAFADModel_final_000016[[#This Row],[Whole Building:Facility Total Electric Demand Power '[W'](Hourly) ]]/1000</f>
        <v>411.23143028295129</v>
      </c>
    </row>
    <row r="255" spans="1:3" x14ac:dyDescent="0.25">
      <c r="A255" s="9" t="s">
        <v>206</v>
      </c>
      <c r="B255" s="12">
        <v>439091.66802345373</v>
      </c>
      <c r="C255">
        <f>SAFADModel_final_000016[[#This Row],[Whole Building:Facility Total Electric Demand Power '[W'](Hourly) ]]/1000</f>
        <v>439.09166802345374</v>
      </c>
    </row>
    <row r="256" spans="1:3" x14ac:dyDescent="0.25">
      <c r="A256" s="9" t="s">
        <v>207</v>
      </c>
      <c r="B256" s="12">
        <v>453773.44621408446</v>
      </c>
      <c r="C256">
        <f>SAFADModel_final_000016[[#This Row],[Whole Building:Facility Total Electric Demand Power '[W'](Hourly) ]]/1000</f>
        <v>453.77344621408446</v>
      </c>
    </row>
    <row r="257" spans="1:3" x14ac:dyDescent="0.25">
      <c r="A257" s="9" t="s">
        <v>208</v>
      </c>
      <c r="B257" s="12">
        <v>442024.55181615317</v>
      </c>
      <c r="C257">
        <f>SAFADModel_final_000016[[#This Row],[Whole Building:Facility Total Electric Demand Power '[W'](Hourly) ]]/1000</f>
        <v>442.02455181615318</v>
      </c>
    </row>
    <row r="258" spans="1:3" x14ac:dyDescent="0.25">
      <c r="A258" s="9" t="s">
        <v>209</v>
      </c>
      <c r="B258" s="12">
        <v>405357.77214845159</v>
      </c>
      <c r="C258">
        <f>SAFADModel_final_000016[[#This Row],[Whole Building:Facility Total Electric Demand Power '[W'](Hourly) ]]/1000</f>
        <v>405.3577721484516</v>
      </c>
    </row>
    <row r="259" spans="1:3" x14ac:dyDescent="0.25">
      <c r="A259" s="9" t="s">
        <v>210</v>
      </c>
      <c r="B259" s="12">
        <v>188993.74452032955</v>
      </c>
      <c r="C259">
        <f>SAFADModel_final_000016[[#This Row],[Whole Building:Facility Total Electric Demand Power '[W'](Hourly) ]]/1000</f>
        <v>188.99374452032956</v>
      </c>
    </row>
    <row r="260" spans="1:3" x14ac:dyDescent="0.25">
      <c r="A260" s="9" t="s">
        <v>211</v>
      </c>
      <c r="B260" s="12">
        <v>133593.98043293192</v>
      </c>
      <c r="C260">
        <f>SAFADModel_final_000016[[#This Row],[Whole Building:Facility Total Electric Demand Power '[W'](Hourly) ]]/1000</f>
        <v>133.59398043293191</v>
      </c>
    </row>
    <row r="261" spans="1:3" x14ac:dyDescent="0.25">
      <c r="A261" s="9" t="s">
        <v>212</v>
      </c>
      <c r="B261" s="12">
        <v>94942.581106230791</v>
      </c>
      <c r="C261">
        <f>SAFADModel_final_000016[[#This Row],[Whole Building:Facility Total Electric Demand Power '[W'](Hourly) ]]/1000</f>
        <v>94.94258110623079</v>
      </c>
    </row>
    <row r="262" spans="1:3" x14ac:dyDescent="0.25">
      <c r="A262" s="9" t="s">
        <v>213</v>
      </c>
      <c r="B262" s="12">
        <v>19080.023496814527</v>
      </c>
      <c r="C262">
        <f>SAFADModel_final_000016[[#This Row],[Whole Building:Facility Total Electric Demand Power '[W'](Hourly) ]]/1000</f>
        <v>19.080023496814526</v>
      </c>
    </row>
    <row r="263" spans="1:3" x14ac:dyDescent="0.25">
      <c r="A263" s="9" t="s">
        <v>214</v>
      </c>
      <c r="B263" s="12">
        <v>18996.257543737356</v>
      </c>
      <c r="C263">
        <f>SAFADModel_final_000016[[#This Row],[Whole Building:Facility Total Electric Demand Power '[W'](Hourly) ]]/1000</f>
        <v>18.996257543737357</v>
      </c>
    </row>
    <row r="264" spans="1:3" x14ac:dyDescent="0.25">
      <c r="A264" s="9" t="s">
        <v>215</v>
      </c>
      <c r="B264" s="12">
        <v>18897.621413421377</v>
      </c>
      <c r="C264">
        <f>SAFADModel_final_000016[[#This Row],[Whole Building:Facility Total Electric Demand Power '[W'](Hourly) ]]/1000</f>
        <v>18.897621413421376</v>
      </c>
    </row>
    <row r="265" spans="1:3" x14ac:dyDescent="0.25">
      <c r="A265" s="9" t="s">
        <v>216</v>
      </c>
      <c r="B265" s="12">
        <v>18802.136851917723</v>
      </c>
      <c r="C265">
        <f>SAFADModel_final_000016[[#This Row],[Whole Building:Facility Total Electric Demand Power '[W'](Hourly) ]]/1000</f>
        <v>18.802136851917723</v>
      </c>
    </row>
    <row r="266" spans="1:3" x14ac:dyDescent="0.25">
      <c r="A266" s="9" t="s">
        <v>217</v>
      </c>
      <c r="B266" s="12">
        <v>18695.197057602429</v>
      </c>
      <c r="C266">
        <f>SAFADModel_final_000016[[#This Row],[Whole Building:Facility Total Electric Demand Power '[W'](Hourly) ]]/1000</f>
        <v>18.695197057602428</v>
      </c>
    </row>
    <row r="267" spans="1:3" x14ac:dyDescent="0.25">
      <c r="A267" s="9" t="s">
        <v>218</v>
      </c>
      <c r="B267" s="12">
        <v>18565.267778841251</v>
      </c>
      <c r="C267">
        <f>SAFADModel_final_000016[[#This Row],[Whole Building:Facility Total Electric Demand Power '[W'](Hourly) ]]/1000</f>
        <v>18.56526777884125</v>
      </c>
    </row>
    <row r="268" spans="1:3" x14ac:dyDescent="0.25">
      <c r="A268" s="9" t="s">
        <v>219</v>
      </c>
      <c r="B268" s="12">
        <v>18463.641401850946</v>
      </c>
      <c r="C268">
        <f>SAFADModel_final_000016[[#This Row],[Whole Building:Facility Total Electric Demand Power '[W'](Hourly) ]]/1000</f>
        <v>18.463641401850946</v>
      </c>
    </row>
    <row r="269" spans="1:3" x14ac:dyDescent="0.25">
      <c r="A269" s="9" t="s">
        <v>220</v>
      </c>
      <c r="B269" s="12">
        <v>18432.812047299656</v>
      </c>
      <c r="C269">
        <f>SAFADModel_final_000016[[#This Row],[Whole Building:Facility Total Electric Demand Power '[W'](Hourly) ]]/1000</f>
        <v>18.432812047299656</v>
      </c>
    </row>
    <row r="270" spans="1:3" x14ac:dyDescent="0.25">
      <c r="A270" s="9" t="s">
        <v>221</v>
      </c>
      <c r="B270" s="12">
        <v>18415.442567765043</v>
      </c>
      <c r="C270">
        <f>SAFADModel_final_000016[[#This Row],[Whole Building:Facility Total Electric Demand Power '[W'](Hourly) ]]/1000</f>
        <v>18.415442567765044</v>
      </c>
    </row>
    <row r="271" spans="1:3" x14ac:dyDescent="0.25">
      <c r="A271" s="9" t="s">
        <v>222</v>
      </c>
      <c r="B271" s="12">
        <v>18525.014474664804</v>
      </c>
      <c r="C271">
        <f>SAFADModel_final_000016[[#This Row],[Whole Building:Facility Total Electric Demand Power '[W'](Hourly) ]]/1000</f>
        <v>18.525014474664804</v>
      </c>
    </row>
    <row r="272" spans="1:3" x14ac:dyDescent="0.25">
      <c r="A272" s="9" t="s">
        <v>223</v>
      </c>
      <c r="B272" s="12">
        <v>18862.874751060353</v>
      </c>
      <c r="C272">
        <f>SAFADModel_final_000016[[#This Row],[Whole Building:Facility Total Electric Demand Power '[W'](Hourly) ]]/1000</f>
        <v>18.862874751060353</v>
      </c>
    </row>
    <row r="273" spans="1:3" x14ac:dyDescent="0.25">
      <c r="A273" s="9" t="s">
        <v>224</v>
      </c>
      <c r="B273" s="12">
        <v>67693.024076308109</v>
      </c>
      <c r="C273">
        <f>SAFADModel_final_000016[[#This Row],[Whole Building:Facility Total Electric Demand Power '[W'](Hourly) ]]/1000</f>
        <v>67.693024076308106</v>
      </c>
    </row>
    <row r="274" spans="1:3" x14ac:dyDescent="0.25">
      <c r="A274" s="9" t="s">
        <v>225</v>
      </c>
      <c r="B274" s="12">
        <v>248979.59195289723</v>
      </c>
      <c r="C274">
        <f>SAFADModel_final_000016[[#This Row],[Whole Building:Facility Total Electric Demand Power '[W'](Hourly) ]]/1000</f>
        <v>248.97959195289724</v>
      </c>
    </row>
    <row r="275" spans="1:3" x14ac:dyDescent="0.25">
      <c r="A275" s="9" t="s">
        <v>226</v>
      </c>
      <c r="B275" s="12">
        <v>375358.40904058161</v>
      </c>
      <c r="C275">
        <f>SAFADModel_final_000016[[#This Row],[Whole Building:Facility Total Electric Demand Power '[W'](Hourly) ]]/1000</f>
        <v>375.35840904058159</v>
      </c>
    </row>
    <row r="276" spans="1:3" x14ac:dyDescent="0.25">
      <c r="A276" s="9" t="s">
        <v>227</v>
      </c>
      <c r="B276" s="12">
        <v>383115.44666978414</v>
      </c>
      <c r="C276">
        <f>SAFADModel_final_000016[[#This Row],[Whole Building:Facility Total Electric Demand Power '[W'](Hourly) ]]/1000</f>
        <v>383.11544666978415</v>
      </c>
    </row>
    <row r="277" spans="1:3" x14ac:dyDescent="0.25">
      <c r="A277" s="9" t="s">
        <v>228</v>
      </c>
      <c r="B277" s="12">
        <v>393615.89340734918</v>
      </c>
      <c r="C277">
        <f>SAFADModel_final_000016[[#This Row],[Whole Building:Facility Total Electric Demand Power '[W'](Hourly) ]]/1000</f>
        <v>393.61589340734918</v>
      </c>
    </row>
    <row r="278" spans="1:3" x14ac:dyDescent="0.25">
      <c r="A278" s="9" t="s">
        <v>229</v>
      </c>
      <c r="B278" s="12">
        <v>409209.27616870619</v>
      </c>
      <c r="C278">
        <f>SAFADModel_final_000016[[#This Row],[Whole Building:Facility Total Electric Demand Power '[W'](Hourly) ]]/1000</f>
        <v>409.2092761687062</v>
      </c>
    </row>
    <row r="279" spans="1:3" x14ac:dyDescent="0.25">
      <c r="A279" s="9" t="s">
        <v>230</v>
      </c>
      <c r="B279" s="12">
        <v>417887.99987955805</v>
      </c>
      <c r="C279">
        <f>SAFADModel_final_000016[[#This Row],[Whole Building:Facility Total Electric Demand Power '[W'](Hourly) ]]/1000</f>
        <v>417.88799987955804</v>
      </c>
    </row>
    <row r="280" spans="1:3" x14ac:dyDescent="0.25">
      <c r="A280" s="9" t="s">
        <v>231</v>
      </c>
      <c r="B280" s="12">
        <v>407678.41551188106</v>
      </c>
      <c r="C280">
        <f>SAFADModel_final_000016[[#This Row],[Whole Building:Facility Total Electric Demand Power '[W'](Hourly) ]]/1000</f>
        <v>407.67841551188104</v>
      </c>
    </row>
    <row r="281" spans="1:3" x14ac:dyDescent="0.25">
      <c r="A281" s="9" t="s">
        <v>232</v>
      </c>
      <c r="B281" s="12">
        <v>356912.38122968766</v>
      </c>
      <c r="C281">
        <f>SAFADModel_final_000016[[#This Row],[Whole Building:Facility Total Electric Demand Power '[W'](Hourly) ]]/1000</f>
        <v>356.91238122968764</v>
      </c>
    </row>
    <row r="282" spans="1:3" x14ac:dyDescent="0.25">
      <c r="A282" s="9" t="s">
        <v>233</v>
      </c>
      <c r="B282" s="12">
        <v>320720.98916595062</v>
      </c>
      <c r="C282">
        <f>SAFADModel_final_000016[[#This Row],[Whole Building:Facility Total Electric Demand Power '[W'](Hourly) ]]/1000</f>
        <v>320.72098916595064</v>
      </c>
    </row>
    <row r="283" spans="1:3" x14ac:dyDescent="0.25">
      <c r="A283" s="9" t="s">
        <v>234</v>
      </c>
      <c r="B283" s="12">
        <v>121811.88757999441</v>
      </c>
      <c r="C283">
        <f>SAFADModel_final_000016[[#This Row],[Whole Building:Facility Total Electric Demand Power '[W'](Hourly) ]]/1000</f>
        <v>121.8118875799944</v>
      </c>
    </row>
    <row r="284" spans="1:3" x14ac:dyDescent="0.25">
      <c r="A284" s="9" t="s">
        <v>235</v>
      </c>
      <c r="B284" s="12">
        <v>61003.344228786445</v>
      </c>
      <c r="C284">
        <f>SAFADModel_final_000016[[#This Row],[Whole Building:Facility Total Electric Demand Power '[W'](Hourly) ]]/1000</f>
        <v>61.003344228786446</v>
      </c>
    </row>
    <row r="285" spans="1:3" x14ac:dyDescent="0.25">
      <c r="A285" s="9" t="s">
        <v>236</v>
      </c>
      <c r="B285" s="12">
        <v>36247.021292174984</v>
      </c>
      <c r="C285">
        <f>SAFADModel_final_000016[[#This Row],[Whole Building:Facility Total Electric Demand Power '[W'](Hourly) ]]/1000</f>
        <v>36.247021292174985</v>
      </c>
    </row>
    <row r="286" spans="1:3" x14ac:dyDescent="0.25">
      <c r="A286" s="9" t="s">
        <v>237</v>
      </c>
      <c r="B286" s="12">
        <v>27565.926945510855</v>
      </c>
      <c r="C286">
        <f>SAFADModel_final_000016[[#This Row],[Whole Building:Facility Total Electric Demand Power '[W'](Hourly) ]]/1000</f>
        <v>27.565926945510856</v>
      </c>
    </row>
    <row r="287" spans="1:3" x14ac:dyDescent="0.25">
      <c r="A287" s="9" t="s">
        <v>238</v>
      </c>
      <c r="B287" s="12">
        <v>18996.12483241376</v>
      </c>
      <c r="C287">
        <f>SAFADModel_final_000016[[#This Row],[Whole Building:Facility Total Electric Demand Power '[W'](Hourly) ]]/1000</f>
        <v>18.996124832413759</v>
      </c>
    </row>
    <row r="288" spans="1:3" x14ac:dyDescent="0.25">
      <c r="A288" s="9" t="s">
        <v>239</v>
      </c>
      <c r="B288" s="12">
        <v>18991.511428464422</v>
      </c>
      <c r="C288">
        <f>SAFADModel_final_000016[[#This Row],[Whole Building:Facility Total Electric Demand Power '[W'](Hourly) ]]/1000</f>
        <v>18.991511428464424</v>
      </c>
    </row>
    <row r="289" spans="1:3" x14ac:dyDescent="0.25">
      <c r="A289" s="9" t="s">
        <v>240</v>
      </c>
      <c r="B289" s="12">
        <v>18928.406765980246</v>
      </c>
      <c r="C289">
        <f>SAFADModel_final_000016[[#This Row],[Whole Building:Facility Total Electric Demand Power '[W'](Hourly) ]]/1000</f>
        <v>18.928406765980245</v>
      </c>
    </row>
    <row r="290" spans="1:3" x14ac:dyDescent="0.25">
      <c r="A290" s="9" t="s">
        <v>581</v>
      </c>
      <c r="B290" s="12">
        <v>18749.335002371139</v>
      </c>
      <c r="C290">
        <f>SAFADModel_final_000016[[#This Row],[Whole Building:Facility Total Electric Demand Power '[W'](Hourly) ]]/1000</f>
        <v>18.74933500237114</v>
      </c>
    </row>
    <row r="291" spans="1:3" x14ac:dyDescent="0.25">
      <c r="A291" s="9" t="s">
        <v>582</v>
      </c>
      <c r="B291" s="12">
        <v>18512.627445657363</v>
      </c>
      <c r="C291">
        <f>SAFADModel_final_000016[[#This Row],[Whole Building:Facility Total Electric Demand Power '[W'](Hourly) ]]/1000</f>
        <v>18.512627445657362</v>
      </c>
    </row>
    <row r="292" spans="1:3" x14ac:dyDescent="0.25">
      <c r="A292" s="9" t="s">
        <v>583</v>
      </c>
      <c r="B292" s="12">
        <v>18356.338323005035</v>
      </c>
      <c r="C292">
        <f>SAFADModel_final_000016[[#This Row],[Whole Building:Facility Total Electric Demand Power '[W'](Hourly) ]]/1000</f>
        <v>18.356338323005033</v>
      </c>
    </row>
    <row r="293" spans="1:3" x14ac:dyDescent="0.25">
      <c r="A293" s="9" t="s">
        <v>584</v>
      </c>
      <c r="B293" s="12">
        <v>18286.755304082082</v>
      </c>
      <c r="C293">
        <f>SAFADModel_final_000016[[#This Row],[Whole Building:Facility Total Electric Demand Power '[W'](Hourly) ]]/1000</f>
        <v>18.286755304082082</v>
      </c>
    </row>
    <row r="294" spans="1:3" x14ac:dyDescent="0.25">
      <c r="A294" s="9" t="s">
        <v>585</v>
      </c>
      <c r="B294" s="12">
        <v>18247.562897805434</v>
      </c>
      <c r="C294">
        <f>SAFADModel_final_000016[[#This Row],[Whole Building:Facility Total Electric Demand Power '[W'](Hourly) ]]/1000</f>
        <v>18.247562897805434</v>
      </c>
    </row>
    <row r="295" spans="1:3" x14ac:dyDescent="0.25">
      <c r="A295" s="9" t="s">
        <v>586</v>
      </c>
      <c r="B295" s="12">
        <v>18324.896268803834</v>
      </c>
      <c r="C295">
        <f>SAFADModel_final_000016[[#This Row],[Whole Building:Facility Total Electric Demand Power '[W'](Hourly) ]]/1000</f>
        <v>18.324896268803833</v>
      </c>
    </row>
    <row r="296" spans="1:3" x14ac:dyDescent="0.25">
      <c r="A296" s="9" t="s">
        <v>587</v>
      </c>
      <c r="B296" s="12">
        <v>18600.710195324908</v>
      </c>
      <c r="C296">
        <f>SAFADModel_final_000016[[#This Row],[Whole Building:Facility Total Electric Demand Power '[W'](Hourly) ]]/1000</f>
        <v>18.600710195324908</v>
      </c>
    </row>
    <row r="297" spans="1:3" x14ac:dyDescent="0.25">
      <c r="A297" s="9" t="s">
        <v>588</v>
      </c>
      <c r="B297" s="12">
        <v>18923.987153001563</v>
      </c>
      <c r="C297">
        <f>SAFADModel_final_000016[[#This Row],[Whole Building:Facility Total Electric Demand Power '[W'](Hourly) ]]/1000</f>
        <v>18.923987153001562</v>
      </c>
    </row>
    <row r="298" spans="1:3" x14ac:dyDescent="0.25">
      <c r="A298" s="9" t="s">
        <v>589</v>
      </c>
      <c r="B298" s="12">
        <v>76507.465572682355</v>
      </c>
      <c r="C298">
        <f>SAFADModel_final_000016[[#This Row],[Whole Building:Facility Total Electric Demand Power '[W'](Hourly) ]]/1000</f>
        <v>76.507465572682349</v>
      </c>
    </row>
    <row r="299" spans="1:3" x14ac:dyDescent="0.25">
      <c r="A299" s="9" t="s">
        <v>590</v>
      </c>
      <c r="B299" s="12">
        <v>135425.19408430261</v>
      </c>
      <c r="C299">
        <f>SAFADModel_final_000016[[#This Row],[Whole Building:Facility Total Electric Demand Power '[W'](Hourly) ]]/1000</f>
        <v>135.4251940843026</v>
      </c>
    </row>
    <row r="300" spans="1:3" x14ac:dyDescent="0.25">
      <c r="A300" s="9" t="s">
        <v>591</v>
      </c>
      <c r="B300" s="12">
        <v>170744.59084631354</v>
      </c>
      <c r="C300">
        <f>SAFADModel_final_000016[[#This Row],[Whole Building:Facility Total Electric Demand Power '[W'](Hourly) ]]/1000</f>
        <v>170.74459084631354</v>
      </c>
    </row>
    <row r="301" spans="1:3" x14ac:dyDescent="0.25">
      <c r="A301" s="9" t="s">
        <v>592</v>
      </c>
      <c r="B301" s="12">
        <v>164791.4976006959</v>
      </c>
      <c r="C301">
        <f>SAFADModel_final_000016[[#This Row],[Whole Building:Facility Total Electric Demand Power '[W'](Hourly) ]]/1000</f>
        <v>164.79149760069589</v>
      </c>
    </row>
    <row r="302" spans="1:3" x14ac:dyDescent="0.25">
      <c r="A302" s="9" t="s">
        <v>593</v>
      </c>
      <c r="B302" s="12">
        <v>169781.52336454389</v>
      </c>
      <c r="C302">
        <f>SAFADModel_final_000016[[#This Row],[Whole Building:Facility Total Electric Demand Power '[W'](Hourly) ]]/1000</f>
        <v>169.78152336454389</v>
      </c>
    </row>
    <row r="303" spans="1:3" x14ac:dyDescent="0.25">
      <c r="A303" s="9" t="s">
        <v>594</v>
      </c>
      <c r="B303" s="12">
        <v>155916.10306684359</v>
      </c>
      <c r="C303">
        <f>SAFADModel_final_000016[[#This Row],[Whole Building:Facility Total Electric Demand Power '[W'](Hourly) ]]/1000</f>
        <v>155.91610306684359</v>
      </c>
    </row>
    <row r="304" spans="1:3" x14ac:dyDescent="0.25">
      <c r="A304" s="9" t="s">
        <v>595</v>
      </c>
      <c r="B304" s="12">
        <v>153376.82880139095</v>
      </c>
      <c r="C304">
        <f>SAFADModel_final_000016[[#This Row],[Whole Building:Facility Total Electric Demand Power '[W'](Hourly) ]]/1000</f>
        <v>153.37682880139096</v>
      </c>
    </row>
    <row r="305" spans="1:3" x14ac:dyDescent="0.25">
      <c r="A305" s="9" t="s">
        <v>596</v>
      </c>
      <c r="B305" s="12">
        <v>136060.12993073501</v>
      </c>
      <c r="C305">
        <f>SAFADModel_final_000016[[#This Row],[Whole Building:Facility Total Electric Demand Power '[W'](Hourly) ]]/1000</f>
        <v>136.060129930735</v>
      </c>
    </row>
    <row r="306" spans="1:3" x14ac:dyDescent="0.25">
      <c r="A306" s="9" t="s">
        <v>597</v>
      </c>
      <c r="B306" s="12">
        <v>112680.38482432782</v>
      </c>
      <c r="C306">
        <f>SAFADModel_final_000016[[#This Row],[Whole Building:Facility Total Electric Demand Power '[W'](Hourly) ]]/1000</f>
        <v>112.68038482432782</v>
      </c>
    </row>
    <row r="307" spans="1:3" x14ac:dyDescent="0.25">
      <c r="A307" s="9" t="s">
        <v>598</v>
      </c>
      <c r="B307" s="12">
        <v>95280.43238277435</v>
      </c>
      <c r="C307">
        <f>SAFADModel_final_000016[[#This Row],[Whole Building:Facility Total Electric Demand Power '[W'](Hourly) ]]/1000</f>
        <v>95.28043238277435</v>
      </c>
    </row>
    <row r="308" spans="1:3" x14ac:dyDescent="0.25">
      <c r="A308" s="9" t="s">
        <v>599</v>
      </c>
      <c r="B308" s="12">
        <v>74770.669602189635</v>
      </c>
      <c r="C308">
        <f>SAFADModel_final_000016[[#This Row],[Whole Building:Facility Total Electric Demand Power '[W'](Hourly) ]]/1000</f>
        <v>74.770669602189642</v>
      </c>
    </row>
    <row r="309" spans="1:3" x14ac:dyDescent="0.25">
      <c r="A309" s="9" t="s">
        <v>600</v>
      </c>
      <c r="B309" s="12">
        <v>39848.958006745939</v>
      </c>
      <c r="C309">
        <f>SAFADModel_final_000016[[#This Row],[Whole Building:Facility Total Electric Demand Power '[W'](Hourly) ]]/1000</f>
        <v>39.848958006745939</v>
      </c>
    </row>
    <row r="310" spans="1:3" x14ac:dyDescent="0.25">
      <c r="A310" s="9" t="s">
        <v>601</v>
      </c>
      <c r="B310" s="12">
        <v>36837.139056944827</v>
      </c>
      <c r="C310">
        <f>SAFADModel_final_000016[[#This Row],[Whole Building:Facility Total Electric Demand Power '[W'](Hourly) ]]/1000</f>
        <v>36.837139056944828</v>
      </c>
    </row>
    <row r="311" spans="1:3" x14ac:dyDescent="0.25">
      <c r="A311" s="9" t="s">
        <v>602</v>
      </c>
      <c r="B311" s="12">
        <v>19002.444840920423</v>
      </c>
      <c r="C311">
        <f>SAFADModel_final_000016[[#This Row],[Whole Building:Facility Total Electric Demand Power '[W'](Hourly) ]]/1000</f>
        <v>19.002444840920422</v>
      </c>
    </row>
    <row r="312" spans="1:3" x14ac:dyDescent="0.25">
      <c r="A312" s="9" t="s">
        <v>603</v>
      </c>
      <c r="B312" s="12">
        <v>18965.125947600311</v>
      </c>
      <c r="C312">
        <f>SAFADModel_final_000016[[#This Row],[Whole Building:Facility Total Electric Demand Power '[W'](Hourly) ]]/1000</f>
        <v>18.96512594760031</v>
      </c>
    </row>
    <row r="313" spans="1:3" x14ac:dyDescent="0.25">
      <c r="A313" s="9" t="s">
        <v>604</v>
      </c>
      <c r="B313" s="12">
        <v>18948.053922534604</v>
      </c>
      <c r="C313">
        <f>SAFADModel_final_000016[[#This Row],[Whole Building:Facility Total Electric Demand Power '[W'](Hourly) ]]/1000</f>
        <v>18.948053922534605</v>
      </c>
    </row>
    <row r="314" spans="1:3" x14ac:dyDescent="0.25">
      <c r="A314" s="9" t="s">
        <v>605</v>
      </c>
      <c r="B314" s="12">
        <v>18915.322403976726</v>
      </c>
      <c r="C314">
        <f>SAFADModel_final_000016[[#This Row],[Whole Building:Facility Total Electric Demand Power '[W'](Hourly) ]]/1000</f>
        <v>18.915322403976727</v>
      </c>
    </row>
    <row r="315" spans="1:3" x14ac:dyDescent="0.25">
      <c r="A315" s="9" t="s">
        <v>606</v>
      </c>
      <c r="B315" s="12">
        <v>18887.840848404045</v>
      </c>
      <c r="C315">
        <f>SAFADModel_final_000016[[#This Row],[Whole Building:Facility Total Electric Demand Power '[W'](Hourly) ]]/1000</f>
        <v>18.887840848404046</v>
      </c>
    </row>
    <row r="316" spans="1:3" x14ac:dyDescent="0.25">
      <c r="A316" s="9" t="s">
        <v>607</v>
      </c>
      <c r="B316" s="12">
        <v>18854.496694298876</v>
      </c>
      <c r="C316">
        <f>SAFADModel_final_000016[[#This Row],[Whole Building:Facility Total Electric Demand Power '[W'](Hourly) ]]/1000</f>
        <v>18.854496694298877</v>
      </c>
    </row>
    <row r="317" spans="1:3" x14ac:dyDescent="0.25">
      <c r="A317" s="9" t="s">
        <v>608</v>
      </c>
      <c r="B317" s="12">
        <v>18789.860934576151</v>
      </c>
      <c r="C317">
        <f>SAFADModel_final_000016[[#This Row],[Whole Building:Facility Total Electric Demand Power '[W'](Hourly) ]]/1000</f>
        <v>18.789860934576151</v>
      </c>
    </row>
    <row r="318" spans="1:3" x14ac:dyDescent="0.25">
      <c r="A318" s="9" t="s">
        <v>609</v>
      </c>
      <c r="B318" s="12">
        <v>18688.352573668668</v>
      </c>
      <c r="C318">
        <f>SAFADModel_final_000016[[#This Row],[Whole Building:Facility Total Electric Demand Power '[W'](Hourly) ]]/1000</f>
        <v>18.688352573668666</v>
      </c>
    </row>
    <row r="319" spans="1:3" x14ac:dyDescent="0.25">
      <c r="A319" s="9" t="s">
        <v>610</v>
      </c>
      <c r="B319" s="12">
        <v>18687.399638730538</v>
      </c>
      <c r="C319">
        <f>SAFADModel_final_000016[[#This Row],[Whole Building:Facility Total Electric Demand Power '[W'](Hourly) ]]/1000</f>
        <v>18.687399638730536</v>
      </c>
    </row>
    <row r="320" spans="1:3" x14ac:dyDescent="0.25">
      <c r="A320" s="9" t="s">
        <v>611</v>
      </c>
      <c r="B320" s="12">
        <v>18796.039723568229</v>
      </c>
      <c r="C320">
        <f>SAFADModel_final_000016[[#This Row],[Whole Building:Facility Total Electric Demand Power '[W'](Hourly) ]]/1000</f>
        <v>18.796039723568228</v>
      </c>
    </row>
    <row r="321" spans="1:3" x14ac:dyDescent="0.25">
      <c r="A321" s="9" t="s">
        <v>612</v>
      </c>
      <c r="B321" s="12">
        <v>18953.425939111683</v>
      </c>
      <c r="C321">
        <f>SAFADModel_final_000016[[#This Row],[Whole Building:Facility Total Electric Demand Power '[W'](Hourly) ]]/1000</f>
        <v>18.953425939111682</v>
      </c>
    </row>
    <row r="322" spans="1:3" x14ac:dyDescent="0.25">
      <c r="A322" s="9" t="s">
        <v>613</v>
      </c>
      <c r="B322" s="12">
        <v>19087.219075226083</v>
      </c>
      <c r="C322">
        <f>SAFADModel_final_000016[[#This Row],[Whole Building:Facility Total Electric Demand Power '[W'](Hourly) ]]/1000</f>
        <v>19.087219075226084</v>
      </c>
    </row>
    <row r="323" spans="1:3" x14ac:dyDescent="0.25">
      <c r="A323" s="9" t="s">
        <v>614</v>
      </c>
      <c r="B323" s="12">
        <v>19228.265220146674</v>
      </c>
      <c r="C323">
        <f>SAFADModel_final_000016[[#This Row],[Whole Building:Facility Total Electric Demand Power '[W'](Hourly) ]]/1000</f>
        <v>19.228265220146675</v>
      </c>
    </row>
    <row r="324" spans="1:3" x14ac:dyDescent="0.25">
      <c r="A324" s="9" t="s">
        <v>615</v>
      </c>
      <c r="B324" s="12">
        <v>19326.613381402134</v>
      </c>
      <c r="C324">
        <f>SAFADModel_final_000016[[#This Row],[Whole Building:Facility Total Electric Demand Power '[W'](Hourly) ]]/1000</f>
        <v>19.326613381402133</v>
      </c>
    </row>
    <row r="325" spans="1:3" x14ac:dyDescent="0.25">
      <c r="A325" s="9" t="s">
        <v>616</v>
      </c>
      <c r="B325" s="12">
        <v>19411.099236327998</v>
      </c>
      <c r="C325">
        <f>SAFADModel_final_000016[[#This Row],[Whole Building:Facility Total Electric Demand Power '[W'](Hourly) ]]/1000</f>
        <v>19.411099236327999</v>
      </c>
    </row>
    <row r="326" spans="1:3" x14ac:dyDescent="0.25">
      <c r="A326" s="9" t="s">
        <v>617</v>
      </c>
      <c r="B326" s="12">
        <v>19486.152983784923</v>
      </c>
      <c r="C326">
        <f>SAFADModel_final_000016[[#This Row],[Whole Building:Facility Total Electric Demand Power '[W'](Hourly) ]]/1000</f>
        <v>19.486152983784923</v>
      </c>
    </row>
    <row r="327" spans="1:3" x14ac:dyDescent="0.25">
      <c r="A327" s="9" t="s">
        <v>618</v>
      </c>
      <c r="B327" s="12">
        <v>19519.312664772762</v>
      </c>
      <c r="C327">
        <f>SAFADModel_final_000016[[#This Row],[Whole Building:Facility Total Electric Demand Power '[W'](Hourly) ]]/1000</f>
        <v>19.519312664772762</v>
      </c>
    </row>
    <row r="328" spans="1:3" x14ac:dyDescent="0.25">
      <c r="A328" s="9" t="s">
        <v>619</v>
      </c>
      <c r="B328" s="12">
        <v>19482.540260823964</v>
      </c>
      <c r="C328">
        <f>SAFADModel_final_000016[[#This Row],[Whole Building:Facility Total Electric Demand Power '[W'](Hourly) ]]/1000</f>
        <v>19.482540260823964</v>
      </c>
    </row>
    <row r="329" spans="1:3" x14ac:dyDescent="0.25">
      <c r="A329" s="9" t="s">
        <v>620</v>
      </c>
      <c r="B329" s="12">
        <v>19394.832412286927</v>
      </c>
      <c r="C329">
        <f>SAFADModel_final_000016[[#This Row],[Whole Building:Facility Total Electric Demand Power '[W'](Hourly) ]]/1000</f>
        <v>19.394832412286927</v>
      </c>
    </row>
    <row r="330" spans="1:3" x14ac:dyDescent="0.25">
      <c r="A330" s="9" t="s">
        <v>621</v>
      </c>
      <c r="B330" s="12">
        <v>19293.203382924094</v>
      </c>
      <c r="C330">
        <f>SAFADModel_final_000016[[#This Row],[Whole Building:Facility Total Electric Demand Power '[W'](Hourly) ]]/1000</f>
        <v>19.293203382924094</v>
      </c>
    </row>
    <row r="331" spans="1:3" x14ac:dyDescent="0.25">
      <c r="A331" s="9" t="s">
        <v>622</v>
      </c>
      <c r="B331" s="12">
        <v>19186.774229402628</v>
      </c>
      <c r="C331">
        <f>SAFADModel_final_000016[[#This Row],[Whole Building:Facility Total Electric Demand Power '[W'](Hourly) ]]/1000</f>
        <v>19.18677422940263</v>
      </c>
    </row>
    <row r="332" spans="1:3" x14ac:dyDescent="0.25">
      <c r="A332" s="9" t="s">
        <v>623</v>
      </c>
      <c r="B332" s="12">
        <v>19093.850904629289</v>
      </c>
      <c r="C332">
        <f>SAFADModel_final_000016[[#This Row],[Whole Building:Facility Total Electric Demand Power '[W'](Hourly) ]]/1000</f>
        <v>19.093850904629289</v>
      </c>
    </row>
    <row r="333" spans="1:3" x14ac:dyDescent="0.25">
      <c r="A333" s="9" t="s">
        <v>624</v>
      </c>
      <c r="B333" s="12">
        <v>19001.010906201354</v>
      </c>
      <c r="C333">
        <f>SAFADModel_final_000016[[#This Row],[Whole Building:Facility Total Electric Demand Power '[W'](Hourly) ]]/1000</f>
        <v>19.001010906201355</v>
      </c>
    </row>
    <row r="334" spans="1:3" x14ac:dyDescent="0.25">
      <c r="A334" s="9" t="s">
        <v>625</v>
      </c>
      <c r="B334" s="12">
        <v>18943.474913812697</v>
      </c>
      <c r="C334">
        <f>SAFADModel_final_000016[[#This Row],[Whole Building:Facility Total Electric Demand Power '[W'](Hourly) ]]/1000</f>
        <v>18.943474913812697</v>
      </c>
    </row>
    <row r="335" spans="1:3" x14ac:dyDescent="0.25">
      <c r="A335" s="9" t="s">
        <v>626</v>
      </c>
      <c r="B335" s="12">
        <v>18934.470047986222</v>
      </c>
      <c r="C335">
        <f>SAFADModel_final_000016[[#This Row],[Whole Building:Facility Total Electric Demand Power '[W'](Hourly) ]]/1000</f>
        <v>18.93447004798622</v>
      </c>
    </row>
    <row r="336" spans="1:3" x14ac:dyDescent="0.25">
      <c r="A336" s="9" t="s">
        <v>627</v>
      </c>
      <c r="B336" s="12">
        <v>18933.824775877249</v>
      </c>
      <c r="C336">
        <f>SAFADModel_final_000016[[#This Row],[Whole Building:Facility Total Electric Demand Power '[W'](Hourly) ]]/1000</f>
        <v>18.933824775877248</v>
      </c>
    </row>
    <row r="337" spans="1:3" x14ac:dyDescent="0.25">
      <c r="A337" s="9" t="s">
        <v>628</v>
      </c>
      <c r="B337" s="12">
        <v>18916.428962982889</v>
      </c>
      <c r="C337">
        <f>SAFADModel_final_000016[[#This Row],[Whole Building:Facility Total Electric Demand Power '[W'](Hourly) ]]/1000</f>
        <v>18.916428962982888</v>
      </c>
    </row>
    <row r="338" spans="1:3" x14ac:dyDescent="0.25">
      <c r="A338" s="9" t="s">
        <v>241</v>
      </c>
      <c r="B338" s="12">
        <v>18886.571761956358</v>
      </c>
      <c r="C338">
        <f>SAFADModel_final_000016[[#This Row],[Whole Building:Facility Total Electric Demand Power '[W'](Hourly) ]]/1000</f>
        <v>18.886571761956358</v>
      </c>
    </row>
    <row r="339" spans="1:3" x14ac:dyDescent="0.25">
      <c r="A339" s="9" t="s">
        <v>242</v>
      </c>
      <c r="B339" s="12">
        <v>18866.253882250214</v>
      </c>
      <c r="C339">
        <f>SAFADModel_final_000016[[#This Row],[Whole Building:Facility Total Electric Demand Power '[W'](Hourly) ]]/1000</f>
        <v>18.866253882250213</v>
      </c>
    </row>
    <row r="340" spans="1:3" x14ac:dyDescent="0.25">
      <c r="A340" s="9" t="s">
        <v>243</v>
      </c>
      <c r="B340" s="12">
        <v>18809.868564346758</v>
      </c>
      <c r="C340">
        <f>SAFADModel_final_000016[[#This Row],[Whole Building:Facility Total Electric Demand Power '[W'](Hourly) ]]/1000</f>
        <v>18.809868564346758</v>
      </c>
    </row>
    <row r="341" spans="1:3" x14ac:dyDescent="0.25">
      <c r="A341" s="9" t="s">
        <v>244</v>
      </c>
      <c r="B341" s="12">
        <v>18732.283809824843</v>
      </c>
      <c r="C341">
        <f>SAFADModel_final_000016[[#This Row],[Whole Building:Facility Total Electric Demand Power '[W'](Hourly) ]]/1000</f>
        <v>18.732283809824843</v>
      </c>
    </row>
    <row r="342" spans="1:3" x14ac:dyDescent="0.25">
      <c r="A342" s="9" t="s">
        <v>245</v>
      </c>
      <c r="B342" s="12">
        <v>18656.052889602357</v>
      </c>
      <c r="C342">
        <f>SAFADModel_final_000016[[#This Row],[Whole Building:Facility Total Electric Demand Power '[W'](Hourly) ]]/1000</f>
        <v>18.656052889602357</v>
      </c>
    </row>
    <row r="343" spans="1:3" x14ac:dyDescent="0.25">
      <c r="A343" s="9" t="s">
        <v>246</v>
      </c>
      <c r="B343" s="12">
        <v>18653.253787182923</v>
      </c>
      <c r="C343">
        <f>SAFADModel_final_000016[[#This Row],[Whole Building:Facility Total Electric Demand Power '[W'](Hourly) ]]/1000</f>
        <v>18.653253787182923</v>
      </c>
    </row>
    <row r="344" spans="1:3" x14ac:dyDescent="0.25">
      <c r="A344" s="9" t="s">
        <v>247</v>
      </c>
      <c r="B344" s="12">
        <v>18702.405455783683</v>
      </c>
      <c r="C344">
        <f>SAFADModel_final_000016[[#This Row],[Whole Building:Facility Total Electric Demand Power '[W'](Hourly) ]]/1000</f>
        <v>18.702405455783683</v>
      </c>
    </row>
    <row r="345" spans="1:3" x14ac:dyDescent="0.25">
      <c r="A345" s="9" t="s">
        <v>248</v>
      </c>
      <c r="B345" s="12">
        <v>67873.97390283148</v>
      </c>
      <c r="C345">
        <f>SAFADModel_final_000016[[#This Row],[Whole Building:Facility Total Electric Demand Power '[W'](Hourly) ]]/1000</f>
        <v>67.87397390283148</v>
      </c>
    </row>
    <row r="346" spans="1:3" x14ac:dyDescent="0.25">
      <c r="A346" s="9" t="s">
        <v>249</v>
      </c>
      <c r="B346" s="12">
        <v>72620.58063010934</v>
      </c>
      <c r="C346">
        <f>SAFADModel_final_000016[[#This Row],[Whole Building:Facility Total Electric Demand Power '[W'](Hourly) ]]/1000</f>
        <v>72.620580630109345</v>
      </c>
    </row>
    <row r="347" spans="1:3" x14ac:dyDescent="0.25">
      <c r="A347" s="9" t="s">
        <v>250</v>
      </c>
      <c r="B347" s="12">
        <v>205806.71386127864</v>
      </c>
      <c r="C347">
        <f>SAFADModel_final_000016[[#This Row],[Whole Building:Facility Total Electric Demand Power '[W'](Hourly) ]]/1000</f>
        <v>205.80671386127864</v>
      </c>
    </row>
    <row r="348" spans="1:3" x14ac:dyDescent="0.25">
      <c r="A348" s="9" t="s">
        <v>251</v>
      </c>
      <c r="B348" s="12">
        <v>231554.84078873965</v>
      </c>
      <c r="C348">
        <f>SAFADModel_final_000016[[#This Row],[Whole Building:Facility Total Electric Demand Power '[W'](Hourly) ]]/1000</f>
        <v>231.55484078873965</v>
      </c>
    </row>
    <row r="349" spans="1:3" x14ac:dyDescent="0.25">
      <c r="A349" s="9" t="s">
        <v>252</v>
      </c>
      <c r="B349" s="12">
        <v>389420.90951186552</v>
      </c>
      <c r="C349">
        <f>SAFADModel_final_000016[[#This Row],[Whole Building:Facility Total Electric Demand Power '[W'](Hourly) ]]/1000</f>
        <v>389.42090951186555</v>
      </c>
    </row>
    <row r="350" spans="1:3" x14ac:dyDescent="0.25">
      <c r="A350" s="9" t="s">
        <v>253</v>
      </c>
      <c r="B350" s="12">
        <v>403127.59538782923</v>
      </c>
      <c r="C350">
        <f>SAFADModel_final_000016[[#This Row],[Whole Building:Facility Total Electric Demand Power '[W'](Hourly) ]]/1000</f>
        <v>403.12759538782922</v>
      </c>
    </row>
    <row r="351" spans="1:3" x14ac:dyDescent="0.25">
      <c r="A351" s="9" t="s">
        <v>254</v>
      </c>
      <c r="B351" s="12">
        <v>423131.80685055163</v>
      </c>
      <c r="C351">
        <f>SAFADModel_final_000016[[#This Row],[Whole Building:Facility Total Electric Demand Power '[W'](Hourly) ]]/1000</f>
        <v>423.13180685055164</v>
      </c>
    </row>
    <row r="352" spans="1:3" x14ac:dyDescent="0.25">
      <c r="A352" s="9" t="s">
        <v>255</v>
      </c>
      <c r="B352" s="12">
        <v>430449.70962211333</v>
      </c>
      <c r="C352">
        <f>SAFADModel_final_000016[[#This Row],[Whole Building:Facility Total Electric Demand Power '[W'](Hourly) ]]/1000</f>
        <v>430.44970962211335</v>
      </c>
    </row>
    <row r="353" spans="1:3" x14ac:dyDescent="0.25">
      <c r="A353" s="9" t="s">
        <v>256</v>
      </c>
      <c r="B353" s="12">
        <v>406292.05286843772</v>
      </c>
      <c r="C353">
        <f>SAFADModel_final_000016[[#This Row],[Whole Building:Facility Total Electric Demand Power '[W'](Hourly) ]]/1000</f>
        <v>406.29205286843774</v>
      </c>
    </row>
    <row r="354" spans="1:3" x14ac:dyDescent="0.25">
      <c r="A354" s="9" t="s">
        <v>257</v>
      </c>
      <c r="B354" s="12">
        <v>370542.64909489546</v>
      </c>
      <c r="C354">
        <f>SAFADModel_final_000016[[#This Row],[Whole Building:Facility Total Electric Demand Power '[W'](Hourly) ]]/1000</f>
        <v>370.54264909489547</v>
      </c>
    </row>
    <row r="355" spans="1:3" x14ac:dyDescent="0.25">
      <c r="A355" s="9" t="s">
        <v>258</v>
      </c>
      <c r="B355" s="12">
        <v>131282.62333071072</v>
      </c>
      <c r="C355">
        <f>SAFADModel_final_000016[[#This Row],[Whole Building:Facility Total Electric Demand Power '[W'](Hourly) ]]/1000</f>
        <v>131.28262333071072</v>
      </c>
    </row>
    <row r="356" spans="1:3" x14ac:dyDescent="0.25">
      <c r="A356" s="9" t="s">
        <v>259</v>
      </c>
      <c r="B356" s="12">
        <v>65108.40056003628</v>
      </c>
      <c r="C356">
        <f>SAFADModel_final_000016[[#This Row],[Whole Building:Facility Total Electric Demand Power '[W'](Hourly) ]]/1000</f>
        <v>65.108400560036273</v>
      </c>
    </row>
    <row r="357" spans="1:3" x14ac:dyDescent="0.25">
      <c r="A357" s="9" t="s">
        <v>260</v>
      </c>
      <c r="B357" s="12">
        <v>25282.464169900744</v>
      </c>
      <c r="C357">
        <f>SAFADModel_final_000016[[#This Row],[Whole Building:Facility Total Electric Demand Power '[W'](Hourly) ]]/1000</f>
        <v>25.282464169900745</v>
      </c>
    </row>
    <row r="358" spans="1:3" x14ac:dyDescent="0.25">
      <c r="A358" s="9" t="s">
        <v>261</v>
      </c>
      <c r="B358" s="12">
        <v>19391.958524768987</v>
      </c>
      <c r="C358">
        <f>SAFADModel_final_000016[[#This Row],[Whole Building:Facility Total Electric Demand Power '[W'](Hourly) ]]/1000</f>
        <v>19.391958524768988</v>
      </c>
    </row>
    <row r="359" spans="1:3" x14ac:dyDescent="0.25">
      <c r="A359" s="9" t="s">
        <v>262</v>
      </c>
      <c r="B359" s="12">
        <v>18989.020685523181</v>
      </c>
      <c r="C359">
        <f>SAFADModel_final_000016[[#This Row],[Whole Building:Facility Total Electric Demand Power '[W'](Hourly) ]]/1000</f>
        <v>18.98902068552318</v>
      </c>
    </row>
    <row r="360" spans="1:3" x14ac:dyDescent="0.25">
      <c r="A360" s="9" t="s">
        <v>263</v>
      </c>
      <c r="B360" s="12">
        <v>19001.686272410279</v>
      </c>
      <c r="C360">
        <f>SAFADModel_final_000016[[#This Row],[Whole Building:Facility Total Electric Demand Power '[W'](Hourly) ]]/1000</f>
        <v>19.001686272410279</v>
      </c>
    </row>
    <row r="361" spans="1:3" x14ac:dyDescent="0.25">
      <c r="A361" s="9" t="s">
        <v>264</v>
      </c>
      <c r="B361" s="12">
        <v>18959.451533073541</v>
      </c>
      <c r="C361">
        <f>SAFADModel_final_000016[[#This Row],[Whole Building:Facility Total Electric Demand Power '[W'](Hourly) ]]/1000</f>
        <v>18.95945153307354</v>
      </c>
    </row>
    <row r="362" spans="1:3" x14ac:dyDescent="0.25">
      <c r="A362" s="9" t="s">
        <v>265</v>
      </c>
      <c r="B362" s="12">
        <v>18832.593834683979</v>
      </c>
      <c r="C362">
        <f>SAFADModel_final_000016[[#This Row],[Whole Building:Facility Total Electric Demand Power '[W'](Hourly) ]]/1000</f>
        <v>18.83259383468398</v>
      </c>
    </row>
    <row r="363" spans="1:3" x14ac:dyDescent="0.25">
      <c r="A363" s="9" t="s">
        <v>266</v>
      </c>
      <c r="B363" s="12">
        <v>18678.37741229884</v>
      </c>
      <c r="C363">
        <f>SAFADModel_final_000016[[#This Row],[Whole Building:Facility Total Electric Demand Power '[W'](Hourly) ]]/1000</f>
        <v>18.67837741229884</v>
      </c>
    </row>
    <row r="364" spans="1:3" x14ac:dyDescent="0.25">
      <c r="A364" s="9" t="s">
        <v>267</v>
      </c>
      <c r="B364" s="12">
        <v>18547.975348860546</v>
      </c>
      <c r="C364">
        <f>SAFADModel_final_000016[[#This Row],[Whole Building:Facility Total Electric Demand Power '[W'](Hourly) ]]/1000</f>
        <v>18.547975348860547</v>
      </c>
    </row>
    <row r="365" spans="1:3" x14ac:dyDescent="0.25">
      <c r="A365" s="9" t="s">
        <v>268</v>
      </c>
      <c r="B365" s="12">
        <v>18536.201913108987</v>
      </c>
      <c r="C365">
        <f>SAFADModel_final_000016[[#This Row],[Whole Building:Facility Total Electric Demand Power '[W'](Hourly) ]]/1000</f>
        <v>18.536201913108986</v>
      </c>
    </row>
    <row r="366" spans="1:3" x14ac:dyDescent="0.25">
      <c r="A366" s="9" t="s">
        <v>269</v>
      </c>
      <c r="B366" s="12">
        <v>18521.438082063851</v>
      </c>
      <c r="C366">
        <f>SAFADModel_final_000016[[#This Row],[Whole Building:Facility Total Electric Demand Power '[W'](Hourly) ]]/1000</f>
        <v>18.521438082063852</v>
      </c>
    </row>
    <row r="367" spans="1:3" x14ac:dyDescent="0.25">
      <c r="A367" s="9" t="s">
        <v>270</v>
      </c>
      <c r="B367" s="12">
        <v>18564.531117700371</v>
      </c>
      <c r="C367">
        <f>SAFADModel_final_000016[[#This Row],[Whole Building:Facility Total Electric Demand Power '[W'](Hourly) ]]/1000</f>
        <v>18.564531117700373</v>
      </c>
    </row>
    <row r="368" spans="1:3" x14ac:dyDescent="0.25">
      <c r="A368" s="9" t="s">
        <v>271</v>
      </c>
      <c r="B368" s="12">
        <v>18733.849508910978</v>
      </c>
      <c r="C368">
        <f>SAFADModel_final_000016[[#This Row],[Whole Building:Facility Total Electric Demand Power '[W'](Hourly) ]]/1000</f>
        <v>18.733849508910978</v>
      </c>
    </row>
    <row r="369" spans="1:3" x14ac:dyDescent="0.25">
      <c r="A369" s="9" t="s">
        <v>272</v>
      </c>
      <c r="B369" s="12">
        <v>48267.251937179513</v>
      </c>
      <c r="C369">
        <f>SAFADModel_final_000016[[#This Row],[Whole Building:Facility Total Electric Demand Power '[W'](Hourly) ]]/1000</f>
        <v>48.267251937179516</v>
      </c>
    </row>
    <row r="370" spans="1:3" x14ac:dyDescent="0.25">
      <c r="A370" s="9" t="s">
        <v>273</v>
      </c>
      <c r="B370" s="12">
        <v>217284.37594095108</v>
      </c>
      <c r="C370">
        <f>SAFADModel_final_000016[[#This Row],[Whole Building:Facility Total Electric Demand Power '[W'](Hourly) ]]/1000</f>
        <v>217.28437594095109</v>
      </c>
    </row>
    <row r="371" spans="1:3" x14ac:dyDescent="0.25">
      <c r="A371" s="9" t="s">
        <v>274</v>
      </c>
      <c r="B371" s="12">
        <v>313856.40783274424</v>
      </c>
      <c r="C371">
        <f>SAFADModel_final_000016[[#This Row],[Whole Building:Facility Total Electric Demand Power '[W'](Hourly) ]]/1000</f>
        <v>313.85640783274425</v>
      </c>
    </row>
    <row r="372" spans="1:3" x14ac:dyDescent="0.25">
      <c r="A372" s="9" t="s">
        <v>275</v>
      </c>
      <c r="B372" s="12">
        <v>351074.34162505553</v>
      </c>
      <c r="C372">
        <f>SAFADModel_final_000016[[#This Row],[Whole Building:Facility Total Electric Demand Power '[W'](Hourly) ]]/1000</f>
        <v>351.07434162505552</v>
      </c>
    </row>
    <row r="373" spans="1:3" x14ac:dyDescent="0.25">
      <c r="A373" s="9" t="s">
        <v>276</v>
      </c>
      <c r="B373" s="12">
        <v>416099.05739766947</v>
      </c>
      <c r="C373">
        <f>SAFADModel_final_000016[[#This Row],[Whole Building:Facility Total Electric Demand Power '[W'](Hourly) ]]/1000</f>
        <v>416.09905739766947</v>
      </c>
    </row>
    <row r="374" spans="1:3" x14ac:dyDescent="0.25">
      <c r="A374" s="9" t="s">
        <v>277</v>
      </c>
      <c r="B374" s="12">
        <v>414667.88296262058</v>
      </c>
      <c r="C374">
        <f>SAFADModel_final_000016[[#This Row],[Whole Building:Facility Total Electric Demand Power '[W'](Hourly) ]]/1000</f>
        <v>414.66788296262058</v>
      </c>
    </row>
    <row r="375" spans="1:3" x14ac:dyDescent="0.25">
      <c r="A375" s="9" t="s">
        <v>278</v>
      </c>
      <c r="B375" s="12">
        <v>457242.03668032581</v>
      </c>
      <c r="C375">
        <f>SAFADModel_final_000016[[#This Row],[Whole Building:Facility Total Electric Demand Power '[W'](Hourly) ]]/1000</f>
        <v>457.24203668032578</v>
      </c>
    </row>
    <row r="376" spans="1:3" x14ac:dyDescent="0.25">
      <c r="A376" s="9" t="s">
        <v>279</v>
      </c>
      <c r="B376" s="12">
        <v>420905.74237086764</v>
      </c>
      <c r="C376">
        <f>SAFADModel_final_000016[[#This Row],[Whole Building:Facility Total Electric Demand Power '[W'](Hourly) ]]/1000</f>
        <v>420.90574237086764</v>
      </c>
    </row>
    <row r="377" spans="1:3" x14ac:dyDescent="0.25">
      <c r="A377" s="9" t="s">
        <v>280</v>
      </c>
      <c r="B377" s="12">
        <v>407886.39256927045</v>
      </c>
      <c r="C377">
        <f>SAFADModel_final_000016[[#This Row],[Whole Building:Facility Total Electric Demand Power '[W'](Hourly) ]]/1000</f>
        <v>407.88639256927047</v>
      </c>
    </row>
    <row r="378" spans="1:3" x14ac:dyDescent="0.25">
      <c r="A378" s="9" t="s">
        <v>281</v>
      </c>
      <c r="B378" s="12">
        <v>322054.47149756266</v>
      </c>
      <c r="C378">
        <f>SAFADModel_final_000016[[#This Row],[Whole Building:Facility Total Electric Demand Power '[W'](Hourly) ]]/1000</f>
        <v>322.05447149756264</v>
      </c>
    </row>
    <row r="379" spans="1:3" x14ac:dyDescent="0.25">
      <c r="A379" s="9" t="s">
        <v>282</v>
      </c>
      <c r="B379" s="12">
        <v>246376.16234377935</v>
      </c>
      <c r="C379">
        <f>SAFADModel_final_000016[[#This Row],[Whole Building:Facility Total Electric Demand Power '[W'](Hourly) ]]/1000</f>
        <v>246.37616234377936</v>
      </c>
    </row>
    <row r="380" spans="1:3" x14ac:dyDescent="0.25">
      <c r="A380" s="9" t="s">
        <v>283</v>
      </c>
      <c r="B380" s="12">
        <v>163759.6283825784</v>
      </c>
      <c r="C380">
        <f>SAFADModel_final_000016[[#This Row],[Whole Building:Facility Total Electric Demand Power '[W'](Hourly) ]]/1000</f>
        <v>163.7596283825784</v>
      </c>
    </row>
    <row r="381" spans="1:3" x14ac:dyDescent="0.25">
      <c r="A381" s="9" t="s">
        <v>284</v>
      </c>
      <c r="B381" s="12">
        <v>92877.102503927032</v>
      </c>
      <c r="C381">
        <f>SAFADModel_final_000016[[#This Row],[Whole Building:Facility Total Electric Demand Power '[W'](Hourly) ]]/1000</f>
        <v>92.877102503927034</v>
      </c>
    </row>
    <row r="382" spans="1:3" x14ac:dyDescent="0.25">
      <c r="A382" s="9" t="s">
        <v>285</v>
      </c>
      <c r="B382" s="12">
        <v>18992.727191657519</v>
      </c>
      <c r="C382">
        <f>SAFADModel_final_000016[[#This Row],[Whole Building:Facility Total Electric Demand Power '[W'](Hourly) ]]/1000</f>
        <v>18.992727191657519</v>
      </c>
    </row>
    <row r="383" spans="1:3" x14ac:dyDescent="0.25">
      <c r="A383" s="9" t="s">
        <v>286</v>
      </c>
      <c r="B383" s="12">
        <v>18907.49433217655</v>
      </c>
      <c r="C383">
        <f>SAFADModel_final_000016[[#This Row],[Whole Building:Facility Total Electric Demand Power '[W'](Hourly) ]]/1000</f>
        <v>18.907494332176551</v>
      </c>
    </row>
    <row r="384" spans="1:3" x14ac:dyDescent="0.25">
      <c r="A384" s="9" t="s">
        <v>287</v>
      </c>
      <c r="B384" s="12">
        <v>18835.651697048248</v>
      </c>
      <c r="C384">
        <f>SAFADModel_final_000016[[#This Row],[Whole Building:Facility Total Electric Demand Power '[W'](Hourly) ]]/1000</f>
        <v>18.835651697048249</v>
      </c>
    </row>
    <row r="385" spans="1:3" x14ac:dyDescent="0.25">
      <c r="A385" s="9" t="s">
        <v>288</v>
      </c>
      <c r="B385" s="12">
        <v>18817.830352574147</v>
      </c>
      <c r="C385">
        <f>SAFADModel_final_000016[[#This Row],[Whole Building:Facility Total Electric Demand Power '[W'](Hourly) ]]/1000</f>
        <v>18.817830352574148</v>
      </c>
    </row>
    <row r="386" spans="1:3" x14ac:dyDescent="0.25">
      <c r="A386" s="9" t="s">
        <v>289</v>
      </c>
      <c r="B386" s="12">
        <v>18850.765422466375</v>
      </c>
      <c r="C386">
        <f>SAFADModel_final_000016[[#This Row],[Whole Building:Facility Total Electric Demand Power '[W'](Hourly) ]]/1000</f>
        <v>18.850765422466374</v>
      </c>
    </row>
    <row r="387" spans="1:3" x14ac:dyDescent="0.25">
      <c r="A387" s="9" t="s">
        <v>290</v>
      </c>
      <c r="B387" s="12">
        <v>18895.412089055746</v>
      </c>
      <c r="C387">
        <f>SAFADModel_final_000016[[#This Row],[Whole Building:Facility Total Electric Demand Power '[W'](Hourly) ]]/1000</f>
        <v>18.895412089055746</v>
      </c>
    </row>
    <row r="388" spans="1:3" x14ac:dyDescent="0.25">
      <c r="A388" s="9" t="s">
        <v>291</v>
      </c>
      <c r="B388" s="12">
        <v>18886.020173029054</v>
      </c>
      <c r="C388">
        <f>SAFADModel_final_000016[[#This Row],[Whole Building:Facility Total Electric Demand Power '[W'](Hourly) ]]/1000</f>
        <v>18.886020173029053</v>
      </c>
    </row>
    <row r="389" spans="1:3" x14ac:dyDescent="0.25">
      <c r="A389" s="9" t="s">
        <v>292</v>
      </c>
      <c r="B389" s="12">
        <v>18808.962018302929</v>
      </c>
      <c r="C389">
        <f>SAFADModel_final_000016[[#This Row],[Whole Building:Facility Total Electric Demand Power '[W'](Hourly) ]]/1000</f>
        <v>18.808962018302928</v>
      </c>
    </row>
    <row r="390" spans="1:3" x14ac:dyDescent="0.25">
      <c r="A390" s="9" t="s">
        <v>293</v>
      </c>
      <c r="B390" s="12">
        <v>18731.636352011377</v>
      </c>
      <c r="C390">
        <f>SAFADModel_final_000016[[#This Row],[Whole Building:Facility Total Electric Demand Power '[W'](Hourly) ]]/1000</f>
        <v>18.731636352011378</v>
      </c>
    </row>
    <row r="391" spans="1:3" x14ac:dyDescent="0.25">
      <c r="A391" s="9" t="s">
        <v>294</v>
      </c>
      <c r="B391" s="12">
        <v>18736.043413847659</v>
      </c>
      <c r="C391">
        <f>SAFADModel_final_000016[[#This Row],[Whole Building:Facility Total Electric Demand Power '[W'](Hourly) ]]/1000</f>
        <v>18.736043413847661</v>
      </c>
    </row>
    <row r="392" spans="1:3" x14ac:dyDescent="0.25">
      <c r="A392" s="9" t="s">
        <v>295</v>
      </c>
      <c r="B392" s="12">
        <v>18895.926283144043</v>
      </c>
      <c r="C392">
        <f>SAFADModel_final_000016[[#This Row],[Whole Building:Facility Total Electric Demand Power '[W'](Hourly) ]]/1000</f>
        <v>18.895926283144043</v>
      </c>
    </row>
    <row r="393" spans="1:3" x14ac:dyDescent="0.25">
      <c r="A393" s="9" t="s">
        <v>296</v>
      </c>
      <c r="B393" s="12">
        <v>19067.945498315228</v>
      </c>
      <c r="C393">
        <f>SAFADModel_final_000016[[#This Row],[Whole Building:Facility Total Electric Demand Power '[W'](Hourly) ]]/1000</f>
        <v>19.067945498315229</v>
      </c>
    </row>
    <row r="394" spans="1:3" x14ac:dyDescent="0.25">
      <c r="A394" s="9" t="s">
        <v>297</v>
      </c>
      <c r="B394" s="12">
        <v>19172.476988988859</v>
      </c>
      <c r="C394">
        <f>SAFADModel_final_000016[[#This Row],[Whole Building:Facility Total Electric Demand Power '[W'](Hourly) ]]/1000</f>
        <v>19.172476988988858</v>
      </c>
    </row>
    <row r="395" spans="1:3" x14ac:dyDescent="0.25">
      <c r="A395" s="9" t="s">
        <v>298</v>
      </c>
      <c r="B395" s="12">
        <v>19221.637345631247</v>
      </c>
      <c r="C395">
        <f>SAFADModel_final_000016[[#This Row],[Whole Building:Facility Total Electric Demand Power '[W'](Hourly) ]]/1000</f>
        <v>19.221637345631247</v>
      </c>
    </row>
    <row r="396" spans="1:3" x14ac:dyDescent="0.25">
      <c r="A396" s="9" t="s">
        <v>299</v>
      </c>
      <c r="B396" s="12">
        <v>19259.896514155011</v>
      </c>
      <c r="C396">
        <f>SAFADModel_final_000016[[#This Row],[Whole Building:Facility Total Electric Demand Power '[W'](Hourly) ]]/1000</f>
        <v>19.25989651415501</v>
      </c>
    </row>
    <row r="397" spans="1:3" x14ac:dyDescent="0.25">
      <c r="A397" s="9" t="s">
        <v>300</v>
      </c>
      <c r="B397" s="12">
        <v>19290.746038700898</v>
      </c>
      <c r="C397">
        <f>SAFADModel_final_000016[[#This Row],[Whole Building:Facility Total Electric Demand Power '[W'](Hourly) ]]/1000</f>
        <v>19.290746038700899</v>
      </c>
    </row>
    <row r="398" spans="1:3" x14ac:dyDescent="0.25">
      <c r="A398" s="9" t="s">
        <v>301</v>
      </c>
      <c r="B398" s="12">
        <v>19316.845718680517</v>
      </c>
      <c r="C398">
        <f>SAFADModel_final_000016[[#This Row],[Whole Building:Facility Total Electric Demand Power '[W'](Hourly) ]]/1000</f>
        <v>19.316845718680518</v>
      </c>
    </row>
    <row r="399" spans="1:3" x14ac:dyDescent="0.25">
      <c r="A399" s="9" t="s">
        <v>302</v>
      </c>
      <c r="B399" s="12">
        <v>19342.942716457132</v>
      </c>
      <c r="C399">
        <f>SAFADModel_final_000016[[#This Row],[Whole Building:Facility Total Electric Demand Power '[W'](Hourly) ]]/1000</f>
        <v>19.342942716457131</v>
      </c>
    </row>
    <row r="400" spans="1:3" x14ac:dyDescent="0.25">
      <c r="A400" s="9" t="s">
        <v>303</v>
      </c>
      <c r="B400" s="12">
        <v>19371.656000104926</v>
      </c>
      <c r="C400">
        <f>SAFADModel_final_000016[[#This Row],[Whole Building:Facility Total Electric Demand Power '[W'](Hourly) ]]/1000</f>
        <v>19.371656000104927</v>
      </c>
    </row>
    <row r="401" spans="1:3" x14ac:dyDescent="0.25">
      <c r="A401" s="9" t="s">
        <v>304</v>
      </c>
      <c r="B401" s="12">
        <v>19381.599168011817</v>
      </c>
      <c r="C401">
        <f>SAFADModel_final_000016[[#This Row],[Whole Building:Facility Total Electric Demand Power '[W'](Hourly) ]]/1000</f>
        <v>19.381599168011817</v>
      </c>
    </row>
    <row r="402" spans="1:3" x14ac:dyDescent="0.25">
      <c r="A402" s="9" t="s">
        <v>305</v>
      </c>
      <c r="B402" s="12">
        <v>19354.20791718215</v>
      </c>
      <c r="C402">
        <f>SAFADModel_final_000016[[#This Row],[Whole Building:Facility Total Electric Demand Power '[W'](Hourly) ]]/1000</f>
        <v>19.354207917182151</v>
      </c>
    </row>
    <row r="403" spans="1:3" x14ac:dyDescent="0.25">
      <c r="A403" s="9" t="s">
        <v>306</v>
      </c>
      <c r="B403" s="12">
        <v>19292.811554173295</v>
      </c>
      <c r="C403">
        <f>SAFADModel_final_000016[[#This Row],[Whole Building:Facility Total Electric Demand Power '[W'](Hourly) ]]/1000</f>
        <v>19.292811554173294</v>
      </c>
    </row>
    <row r="404" spans="1:3" x14ac:dyDescent="0.25">
      <c r="A404" s="9" t="s">
        <v>307</v>
      </c>
      <c r="B404" s="12">
        <v>19195.764561763775</v>
      </c>
      <c r="C404">
        <f>SAFADModel_final_000016[[#This Row],[Whole Building:Facility Total Electric Demand Power '[W'](Hourly) ]]/1000</f>
        <v>19.195764561763774</v>
      </c>
    </row>
    <row r="405" spans="1:3" x14ac:dyDescent="0.25">
      <c r="A405" s="9" t="s">
        <v>308</v>
      </c>
      <c r="B405" s="12">
        <v>19085.187053117599</v>
      </c>
      <c r="C405">
        <f>SAFADModel_final_000016[[#This Row],[Whole Building:Facility Total Electric Demand Power '[W'](Hourly) ]]/1000</f>
        <v>19.0851870531176</v>
      </c>
    </row>
    <row r="406" spans="1:3" x14ac:dyDescent="0.25">
      <c r="A406" s="9" t="s">
        <v>309</v>
      </c>
      <c r="B406" s="12">
        <v>19022.025835198092</v>
      </c>
      <c r="C406">
        <f>SAFADModel_final_000016[[#This Row],[Whole Building:Facility Total Electric Demand Power '[W'](Hourly) ]]/1000</f>
        <v>19.022025835198093</v>
      </c>
    </row>
    <row r="407" spans="1:3" x14ac:dyDescent="0.25">
      <c r="A407" s="9" t="s">
        <v>310</v>
      </c>
      <c r="B407" s="12">
        <v>18927.316714282428</v>
      </c>
      <c r="C407">
        <f>SAFADModel_final_000016[[#This Row],[Whole Building:Facility Total Electric Demand Power '[W'](Hourly) ]]/1000</f>
        <v>18.927316714282426</v>
      </c>
    </row>
    <row r="408" spans="1:3" x14ac:dyDescent="0.25">
      <c r="A408" s="9" t="s">
        <v>311</v>
      </c>
      <c r="B408" s="12">
        <v>18825.188974245801</v>
      </c>
      <c r="C408">
        <f>SAFADModel_final_000016[[#This Row],[Whole Building:Facility Total Electric Demand Power '[W'](Hourly) ]]/1000</f>
        <v>18.825188974245801</v>
      </c>
    </row>
    <row r="409" spans="1:3" x14ac:dyDescent="0.25">
      <c r="A409" s="9" t="s">
        <v>312</v>
      </c>
      <c r="B409" s="12">
        <v>18717.453395602319</v>
      </c>
      <c r="C409">
        <f>SAFADModel_final_000016[[#This Row],[Whole Building:Facility Total Electric Demand Power '[W'](Hourly) ]]/1000</f>
        <v>18.71745339560232</v>
      </c>
    </row>
    <row r="410" spans="1:3" x14ac:dyDescent="0.25">
      <c r="A410" s="9" t="s">
        <v>313</v>
      </c>
      <c r="B410" s="12">
        <v>18667.70937417059</v>
      </c>
      <c r="C410">
        <f>SAFADModel_final_000016[[#This Row],[Whole Building:Facility Total Electric Demand Power '[W'](Hourly) ]]/1000</f>
        <v>18.667709374170592</v>
      </c>
    </row>
    <row r="411" spans="1:3" x14ac:dyDescent="0.25">
      <c r="A411" s="9" t="s">
        <v>314</v>
      </c>
      <c r="B411" s="12">
        <v>18617.609176488197</v>
      </c>
      <c r="C411">
        <f>SAFADModel_final_000016[[#This Row],[Whole Building:Facility Total Electric Demand Power '[W'](Hourly) ]]/1000</f>
        <v>18.617609176488198</v>
      </c>
    </row>
    <row r="412" spans="1:3" x14ac:dyDescent="0.25">
      <c r="A412" s="9" t="s">
        <v>315</v>
      </c>
      <c r="B412" s="12">
        <v>18577.689507897339</v>
      </c>
      <c r="C412">
        <f>SAFADModel_final_000016[[#This Row],[Whole Building:Facility Total Electric Demand Power '[W'](Hourly) ]]/1000</f>
        <v>18.57768950789734</v>
      </c>
    </row>
    <row r="413" spans="1:3" x14ac:dyDescent="0.25">
      <c r="A413" s="9" t="s">
        <v>316</v>
      </c>
      <c r="B413" s="12">
        <v>18520.791278721448</v>
      </c>
      <c r="C413">
        <f>SAFADModel_final_000016[[#This Row],[Whole Building:Facility Total Electric Demand Power '[W'](Hourly) ]]/1000</f>
        <v>18.520791278721447</v>
      </c>
    </row>
    <row r="414" spans="1:3" x14ac:dyDescent="0.25">
      <c r="A414" s="9" t="s">
        <v>317</v>
      </c>
      <c r="B414" s="12">
        <v>18474.776961176627</v>
      </c>
      <c r="C414">
        <f>SAFADModel_final_000016[[#This Row],[Whole Building:Facility Total Electric Demand Power '[W'](Hourly) ]]/1000</f>
        <v>18.474776961176627</v>
      </c>
    </row>
    <row r="415" spans="1:3" x14ac:dyDescent="0.25">
      <c r="A415" s="9" t="s">
        <v>318</v>
      </c>
      <c r="B415" s="12">
        <v>18505.992470306872</v>
      </c>
      <c r="C415">
        <f>SAFADModel_final_000016[[#This Row],[Whole Building:Facility Total Electric Demand Power '[W'](Hourly) ]]/1000</f>
        <v>18.505992470306872</v>
      </c>
    </row>
    <row r="416" spans="1:3" x14ac:dyDescent="0.25">
      <c r="A416" s="9" t="s">
        <v>319</v>
      </c>
      <c r="B416" s="12">
        <v>18701.557426338677</v>
      </c>
      <c r="C416">
        <f>SAFADModel_final_000016[[#This Row],[Whole Building:Facility Total Electric Demand Power '[W'](Hourly) ]]/1000</f>
        <v>18.701557426338677</v>
      </c>
    </row>
    <row r="417" spans="1:3" x14ac:dyDescent="0.25">
      <c r="A417" s="9" t="s">
        <v>320</v>
      </c>
      <c r="B417" s="12">
        <v>18926.564745969587</v>
      </c>
      <c r="C417">
        <f>SAFADModel_final_000016[[#This Row],[Whole Building:Facility Total Electric Demand Power '[W'](Hourly) ]]/1000</f>
        <v>18.926564745969586</v>
      </c>
    </row>
    <row r="418" spans="1:3" x14ac:dyDescent="0.25">
      <c r="A418" s="9" t="s">
        <v>321</v>
      </c>
      <c r="B418" s="12">
        <v>19084.795830056672</v>
      </c>
      <c r="C418">
        <f>SAFADModel_final_000016[[#This Row],[Whole Building:Facility Total Electric Demand Power '[W'](Hourly) ]]/1000</f>
        <v>19.08479583005667</v>
      </c>
    </row>
    <row r="419" spans="1:3" x14ac:dyDescent="0.25">
      <c r="A419" s="9" t="s">
        <v>322</v>
      </c>
      <c r="B419" s="12">
        <v>19187.258376762795</v>
      </c>
      <c r="C419">
        <f>SAFADModel_final_000016[[#This Row],[Whole Building:Facility Total Electric Demand Power '[W'](Hourly) ]]/1000</f>
        <v>19.187258376762795</v>
      </c>
    </row>
    <row r="420" spans="1:3" x14ac:dyDescent="0.25">
      <c r="A420" s="9" t="s">
        <v>323</v>
      </c>
      <c r="B420" s="12">
        <v>19279.347168641649</v>
      </c>
      <c r="C420">
        <f>SAFADModel_final_000016[[#This Row],[Whole Building:Facility Total Electric Demand Power '[W'](Hourly) ]]/1000</f>
        <v>19.27934716864165</v>
      </c>
    </row>
    <row r="421" spans="1:3" x14ac:dyDescent="0.25">
      <c r="A421" s="9" t="s">
        <v>324</v>
      </c>
      <c r="B421" s="12">
        <v>19357.043211571283</v>
      </c>
      <c r="C421">
        <f>SAFADModel_final_000016[[#This Row],[Whole Building:Facility Total Electric Demand Power '[W'](Hourly) ]]/1000</f>
        <v>19.357043211571284</v>
      </c>
    </row>
    <row r="422" spans="1:3" x14ac:dyDescent="0.25">
      <c r="A422" s="9" t="s">
        <v>325</v>
      </c>
      <c r="B422" s="12">
        <v>19408.722210723001</v>
      </c>
      <c r="C422">
        <f>SAFADModel_final_000016[[#This Row],[Whole Building:Facility Total Electric Demand Power '[W'](Hourly) ]]/1000</f>
        <v>19.408722210723003</v>
      </c>
    </row>
    <row r="423" spans="1:3" x14ac:dyDescent="0.25">
      <c r="A423" s="9" t="s">
        <v>326</v>
      </c>
      <c r="B423" s="12">
        <v>19414.883513695404</v>
      </c>
      <c r="C423">
        <f>SAFADModel_final_000016[[#This Row],[Whole Building:Facility Total Electric Demand Power '[W'](Hourly) ]]/1000</f>
        <v>19.414883513695404</v>
      </c>
    </row>
    <row r="424" spans="1:3" x14ac:dyDescent="0.25">
      <c r="A424" s="9" t="s">
        <v>327</v>
      </c>
      <c r="B424" s="12">
        <v>19350.160267968004</v>
      </c>
      <c r="C424">
        <f>SAFADModel_final_000016[[#This Row],[Whole Building:Facility Total Electric Demand Power '[W'](Hourly) ]]/1000</f>
        <v>19.350160267968004</v>
      </c>
    </row>
    <row r="425" spans="1:3" x14ac:dyDescent="0.25">
      <c r="A425" s="9" t="s">
        <v>328</v>
      </c>
      <c r="B425" s="12">
        <v>19210.626739975927</v>
      </c>
      <c r="C425">
        <f>SAFADModel_final_000016[[#This Row],[Whole Building:Facility Total Electric Demand Power '[W'](Hourly) ]]/1000</f>
        <v>19.210626739975929</v>
      </c>
    </row>
    <row r="426" spans="1:3" x14ac:dyDescent="0.25">
      <c r="A426" s="9" t="s">
        <v>329</v>
      </c>
      <c r="B426" s="12">
        <v>19072.665000661367</v>
      </c>
      <c r="C426">
        <f>SAFADModel_final_000016[[#This Row],[Whole Building:Facility Total Electric Demand Power '[W'](Hourly) ]]/1000</f>
        <v>19.072665000661367</v>
      </c>
    </row>
    <row r="427" spans="1:3" x14ac:dyDescent="0.25">
      <c r="A427" s="9" t="s">
        <v>330</v>
      </c>
      <c r="B427" s="12">
        <v>18973.84254305586</v>
      </c>
      <c r="C427">
        <f>SAFADModel_final_000016[[#This Row],[Whole Building:Facility Total Electric Demand Power '[W'](Hourly) ]]/1000</f>
        <v>18.973842543055859</v>
      </c>
    </row>
    <row r="428" spans="1:3" x14ac:dyDescent="0.25">
      <c r="A428" s="9" t="s">
        <v>331</v>
      </c>
      <c r="B428" s="12">
        <v>18913.305420021672</v>
      </c>
      <c r="C428">
        <f>SAFADModel_final_000016[[#This Row],[Whole Building:Facility Total Electric Demand Power '[W'](Hourly) ]]/1000</f>
        <v>18.913305420021672</v>
      </c>
    </row>
    <row r="429" spans="1:3" x14ac:dyDescent="0.25">
      <c r="A429" s="9" t="s">
        <v>332</v>
      </c>
      <c r="B429" s="12">
        <v>18869.970189643729</v>
      </c>
      <c r="C429">
        <f>SAFADModel_final_000016[[#This Row],[Whole Building:Facility Total Electric Demand Power '[W'](Hourly) ]]/1000</f>
        <v>18.86997018964373</v>
      </c>
    </row>
    <row r="430" spans="1:3" x14ac:dyDescent="0.25">
      <c r="A430" s="9" t="s">
        <v>333</v>
      </c>
      <c r="B430" s="12">
        <v>18824.755855508545</v>
      </c>
      <c r="C430">
        <f>SAFADModel_final_000016[[#This Row],[Whole Building:Facility Total Electric Demand Power '[W'](Hourly) ]]/1000</f>
        <v>18.824755855508545</v>
      </c>
    </row>
    <row r="431" spans="1:3" x14ac:dyDescent="0.25">
      <c r="A431" s="9" t="s">
        <v>334</v>
      </c>
      <c r="B431" s="12">
        <v>18767.278492288027</v>
      </c>
      <c r="C431">
        <f>SAFADModel_final_000016[[#This Row],[Whole Building:Facility Total Electric Demand Power '[W'](Hourly) ]]/1000</f>
        <v>18.767278492288028</v>
      </c>
    </row>
    <row r="432" spans="1:3" x14ac:dyDescent="0.25">
      <c r="A432" s="9" t="s">
        <v>335</v>
      </c>
      <c r="B432" s="12">
        <v>18730.245719231003</v>
      </c>
      <c r="C432">
        <f>SAFADModel_final_000016[[#This Row],[Whole Building:Facility Total Electric Demand Power '[W'](Hourly) ]]/1000</f>
        <v>18.730245719231004</v>
      </c>
    </row>
    <row r="433" spans="1:3" x14ac:dyDescent="0.25">
      <c r="A433" s="9" t="s">
        <v>336</v>
      </c>
      <c r="B433" s="12">
        <v>18693.971198947278</v>
      </c>
      <c r="C433">
        <f>SAFADModel_final_000016[[#This Row],[Whole Building:Facility Total Electric Demand Power '[W'](Hourly) ]]/1000</f>
        <v>18.693971198947278</v>
      </c>
    </row>
    <row r="434" spans="1:3" x14ac:dyDescent="0.25">
      <c r="A434" s="9" t="s">
        <v>337</v>
      </c>
      <c r="B434" s="12">
        <v>18685.0143010967</v>
      </c>
      <c r="C434">
        <f>SAFADModel_final_000016[[#This Row],[Whole Building:Facility Total Electric Demand Power '[W'](Hourly) ]]/1000</f>
        <v>18.6850143010967</v>
      </c>
    </row>
    <row r="435" spans="1:3" x14ac:dyDescent="0.25">
      <c r="A435" s="9" t="s">
        <v>338</v>
      </c>
      <c r="B435" s="12">
        <v>18687.185436321186</v>
      </c>
      <c r="C435">
        <f>SAFADModel_final_000016[[#This Row],[Whole Building:Facility Total Electric Demand Power '[W'](Hourly) ]]/1000</f>
        <v>18.687185436321187</v>
      </c>
    </row>
    <row r="436" spans="1:3" x14ac:dyDescent="0.25">
      <c r="A436" s="9" t="s">
        <v>339</v>
      </c>
      <c r="B436" s="12">
        <v>18636.106366136653</v>
      </c>
      <c r="C436">
        <f>SAFADModel_final_000016[[#This Row],[Whole Building:Facility Total Electric Demand Power '[W'](Hourly) ]]/1000</f>
        <v>18.636106366136655</v>
      </c>
    </row>
    <row r="437" spans="1:3" x14ac:dyDescent="0.25">
      <c r="A437" s="9" t="s">
        <v>340</v>
      </c>
      <c r="B437" s="12">
        <v>18506.661884134912</v>
      </c>
      <c r="C437">
        <f>SAFADModel_final_000016[[#This Row],[Whole Building:Facility Total Electric Demand Power '[W'](Hourly) ]]/1000</f>
        <v>18.50666188413491</v>
      </c>
    </row>
    <row r="438" spans="1:3" x14ac:dyDescent="0.25">
      <c r="A438" s="9" t="s">
        <v>341</v>
      </c>
      <c r="B438" s="12">
        <v>18378.500764828193</v>
      </c>
      <c r="C438">
        <f>SAFADModel_final_000016[[#This Row],[Whole Building:Facility Total Electric Demand Power '[W'](Hourly) ]]/1000</f>
        <v>18.378500764828193</v>
      </c>
    </row>
    <row r="439" spans="1:3" x14ac:dyDescent="0.25">
      <c r="A439" s="9" t="s">
        <v>342</v>
      </c>
      <c r="B439" s="12">
        <v>18400.891132961562</v>
      </c>
      <c r="C439">
        <f>SAFADModel_final_000016[[#This Row],[Whole Building:Facility Total Electric Demand Power '[W'](Hourly) ]]/1000</f>
        <v>18.400891132961561</v>
      </c>
    </row>
    <row r="440" spans="1:3" x14ac:dyDescent="0.25">
      <c r="A440" s="9" t="s">
        <v>343</v>
      </c>
      <c r="B440" s="12">
        <v>18702.896153366495</v>
      </c>
      <c r="C440">
        <f>SAFADModel_final_000016[[#This Row],[Whole Building:Facility Total Electric Demand Power '[W'](Hourly) ]]/1000</f>
        <v>18.702896153366495</v>
      </c>
    </row>
    <row r="441" spans="1:3" x14ac:dyDescent="0.25">
      <c r="A441" s="9" t="s">
        <v>344</v>
      </c>
      <c r="B441" s="12">
        <v>19019.495926202766</v>
      </c>
      <c r="C441">
        <f>SAFADModel_final_000016[[#This Row],[Whole Building:Facility Total Electric Demand Power '[W'](Hourly) ]]/1000</f>
        <v>19.019495926202765</v>
      </c>
    </row>
    <row r="442" spans="1:3" x14ac:dyDescent="0.25">
      <c r="A442" s="9" t="s">
        <v>345</v>
      </c>
      <c r="B442" s="12">
        <v>19200.364478927255</v>
      </c>
      <c r="C442">
        <f>SAFADModel_final_000016[[#This Row],[Whole Building:Facility Total Electric Demand Power '[W'](Hourly) ]]/1000</f>
        <v>19.200364478927256</v>
      </c>
    </row>
    <row r="443" spans="1:3" x14ac:dyDescent="0.25">
      <c r="A443" s="9" t="s">
        <v>346</v>
      </c>
      <c r="B443" s="12">
        <v>19274.791430108682</v>
      </c>
      <c r="C443">
        <f>SAFADModel_final_000016[[#This Row],[Whole Building:Facility Total Electric Demand Power '[W'](Hourly) ]]/1000</f>
        <v>19.274791430108682</v>
      </c>
    </row>
    <row r="444" spans="1:3" x14ac:dyDescent="0.25">
      <c r="A444" s="9" t="s">
        <v>347</v>
      </c>
      <c r="B444" s="12">
        <v>19332.357775372173</v>
      </c>
      <c r="C444">
        <f>SAFADModel_final_000016[[#This Row],[Whole Building:Facility Total Electric Demand Power '[W'](Hourly) ]]/1000</f>
        <v>19.332357775372174</v>
      </c>
    </row>
    <row r="445" spans="1:3" x14ac:dyDescent="0.25">
      <c r="A445" s="9" t="s">
        <v>348</v>
      </c>
      <c r="B445" s="12">
        <v>19378.533488043464</v>
      </c>
      <c r="C445">
        <f>SAFADModel_final_000016[[#This Row],[Whole Building:Facility Total Electric Demand Power '[W'](Hourly) ]]/1000</f>
        <v>19.378533488043463</v>
      </c>
    </row>
    <row r="446" spans="1:3" x14ac:dyDescent="0.25">
      <c r="A446" s="9" t="s">
        <v>349</v>
      </c>
      <c r="B446" s="12">
        <v>19412.048793512058</v>
      </c>
      <c r="C446">
        <f>SAFADModel_final_000016[[#This Row],[Whole Building:Facility Total Electric Demand Power '[W'](Hourly) ]]/1000</f>
        <v>19.412048793512056</v>
      </c>
    </row>
    <row r="447" spans="1:3" x14ac:dyDescent="0.25">
      <c r="A447" s="9" t="s">
        <v>350</v>
      </c>
      <c r="B447" s="12">
        <v>19415.543954418648</v>
      </c>
      <c r="C447">
        <f>SAFADModel_final_000016[[#This Row],[Whole Building:Facility Total Electric Demand Power '[W'](Hourly) ]]/1000</f>
        <v>19.415543954418649</v>
      </c>
    </row>
    <row r="448" spans="1:3" x14ac:dyDescent="0.25">
      <c r="A448" s="9" t="s">
        <v>351</v>
      </c>
      <c r="B448" s="12">
        <v>19385.4149350636</v>
      </c>
      <c r="C448">
        <f>SAFADModel_final_000016[[#This Row],[Whole Building:Facility Total Electric Demand Power '[W'](Hourly) ]]/1000</f>
        <v>19.385414935063601</v>
      </c>
    </row>
    <row r="449" spans="1:3" x14ac:dyDescent="0.25">
      <c r="A449" s="9" t="s">
        <v>352</v>
      </c>
      <c r="B449" s="12">
        <v>19329.077250338963</v>
      </c>
      <c r="C449">
        <f>SAFADModel_final_000016[[#This Row],[Whole Building:Facility Total Electric Demand Power '[W'](Hourly) ]]/1000</f>
        <v>19.329077250338962</v>
      </c>
    </row>
    <row r="450" spans="1:3" x14ac:dyDescent="0.25">
      <c r="A450" s="9" t="s">
        <v>353</v>
      </c>
      <c r="B450" s="12">
        <v>19271.55727254826</v>
      </c>
      <c r="C450">
        <f>SAFADModel_final_000016[[#This Row],[Whole Building:Facility Total Electric Demand Power '[W'](Hourly) ]]/1000</f>
        <v>19.271557272548261</v>
      </c>
    </row>
    <row r="451" spans="1:3" x14ac:dyDescent="0.25">
      <c r="A451" s="9" t="s">
        <v>354</v>
      </c>
      <c r="B451" s="12">
        <v>19214.532067192962</v>
      </c>
      <c r="C451">
        <f>SAFADModel_final_000016[[#This Row],[Whole Building:Facility Total Electric Demand Power '[W'](Hourly) ]]/1000</f>
        <v>19.214532067192962</v>
      </c>
    </row>
    <row r="452" spans="1:3" x14ac:dyDescent="0.25">
      <c r="A452" s="9" t="s">
        <v>355</v>
      </c>
      <c r="B452" s="12">
        <v>19146.713652110113</v>
      </c>
      <c r="C452">
        <f>SAFADModel_final_000016[[#This Row],[Whole Building:Facility Total Electric Demand Power '[W'](Hourly) ]]/1000</f>
        <v>19.146713652110112</v>
      </c>
    </row>
    <row r="453" spans="1:3" x14ac:dyDescent="0.25">
      <c r="A453" s="9" t="s">
        <v>356</v>
      </c>
      <c r="B453" s="12">
        <v>19032.318562863235</v>
      </c>
      <c r="C453">
        <f>SAFADModel_final_000016[[#This Row],[Whole Building:Facility Total Electric Demand Power '[W'](Hourly) ]]/1000</f>
        <v>19.032318562863235</v>
      </c>
    </row>
    <row r="454" spans="1:3" x14ac:dyDescent="0.25">
      <c r="A454" s="9" t="s">
        <v>357</v>
      </c>
      <c r="B454" s="12">
        <v>18936.032374969149</v>
      </c>
      <c r="C454">
        <f>SAFADModel_final_000016[[#This Row],[Whole Building:Facility Total Electric Demand Power '[W'](Hourly) ]]/1000</f>
        <v>18.936032374969148</v>
      </c>
    </row>
    <row r="455" spans="1:3" x14ac:dyDescent="0.25">
      <c r="A455" s="9" t="s">
        <v>358</v>
      </c>
      <c r="B455" s="12">
        <v>18779.914267680015</v>
      </c>
      <c r="C455">
        <f>SAFADModel_final_000016[[#This Row],[Whole Building:Facility Total Electric Demand Power '[W'](Hourly) ]]/1000</f>
        <v>18.779914267680013</v>
      </c>
    </row>
    <row r="456" spans="1:3" x14ac:dyDescent="0.25">
      <c r="A456" s="9" t="s">
        <v>359</v>
      </c>
      <c r="B456" s="12">
        <v>18595.898212280172</v>
      </c>
      <c r="C456">
        <f>SAFADModel_final_000016[[#This Row],[Whole Building:Facility Total Electric Demand Power '[W'](Hourly) ]]/1000</f>
        <v>18.595898212280172</v>
      </c>
    </row>
    <row r="457" spans="1:3" x14ac:dyDescent="0.25">
      <c r="A457" s="9" t="s">
        <v>360</v>
      </c>
      <c r="B457" s="12">
        <v>18491.089541986061</v>
      </c>
      <c r="C457">
        <f>SAFADModel_final_000016[[#This Row],[Whole Building:Facility Total Electric Demand Power '[W'](Hourly) ]]/1000</f>
        <v>18.49108954198606</v>
      </c>
    </row>
    <row r="458" spans="1:3" x14ac:dyDescent="0.25">
      <c r="A458" s="9" t="s">
        <v>629</v>
      </c>
      <c r="B458" s="12">
        <v>18604.233358092293</v>
      </c>
      <c r="C458">
        <f>SAFADModel_final_000016[[#This Row],[Whole Building:Facility Total Electric Demand Power '[W'](Hourly) ]]/1000</f>
        <v>18.604233358092294</v>
      </c>
    </row>
    <row r="459" spans="1:3" x14ac:dyDescent="0.25">
      <c r="A459" s="9" t="s">
        <v>630</v>
      </c>
      <c r="B459" s="12">
        <v>18734.161535859657</v>
      </c>
      <c r="C459">
        <f>SAFADModel_final_000016[[#This Row],[Whole Building:Facility Total Electric Demand Power '[W'](Hourly) ]]/1000</f>
        <v>18.734161535859656</v>
      </c>
    </row>
    <row r="460" spans="1:3" x14ac:dyDescent="0.25">
      <c r="A460" s="9" t="s">
        <v>631</v>
      </c>
      <c r="B460" s="12">
        <v>18760.024236773756</v>
      </c>
      <c r="C460">
        <f>SAFADModel_final_000016[[#This Row],[Whole Building:Facility Total Electric Demand Power '[W'](Hourly) ]]/1000</f>
        <v>18.760024236773756</v>
      </c>
    </row>
    <row r="461" spans="1:3" x14ac:dyDescent="0.25">
      <c r="A461" s="9" t="s">
        <v>632</v>
      </c>
      <c r="B461" s="12">
        <v>18618.817133050721</v>
      </c>
      <c r="C461">
        <f>SAFADModel_final_000016[[#This Row],[Whole Building:Facility Total Electric Demand Power '[W'](Hourly) ]]/1000</f>
        <v>18.618817133050722</v>
      </c>
    </row>
    <row r="462" spans="1:3" x14ac:dyDescent="0.25">
      <c r="A462" s="9" t="s">
        <v>633</v>
      </c>
      <c r="B462" s="12">
        <v>18443.587768623991</v>
      </c>
      <c r="C462">
        <f>SAFADModel_final_000016[[#This Row],[Whole Building:Facility Total Electric Demand Power '[W'](Hourly) ]]/1000</f>
        <v>18.443587768623992</v>
      </c>
    </row>
    <row r="463" spans="1:3" x14ac:dyDescent="0.25">
      <c r="A463" s="9" t="s">
        <v>634</v>
      </c>
      <c r="B463" s="12">
        <v>18413.09044083333</v>
      </c>
      <c r="C463">
        <f>SAFADModel_final_000016[[#This Row],[Whole Building:Facility Total Electric Demand Power '[W'](Hourly) ]]/1000</f>
        <v>18.413090440833329</v>
      </c>
    </row>
    <row r="464" spans="1:3" x14ac:dyDescent="0.25">
      <c r="A464" s="9" t="s">
        <v>635</v>
      </c>
      <c r="B464" s="12">
        <v>18673.339616840531</v>
      </c>
      <c r="C464">
        <f>SAFADModel_final_000016[[#This Row],[Whole Building:Facility Total Electric Demand Power '[W'](Hourly) ]]/1000</f>
        <v>18.673339616840529</v>
      </c>
    </row>
    <row r="465" spans="1:3" x14ac:dyDescent="0.25">
      <c r="A465" s="9" t="s">
        <v>636</v>
      </c>
      <c r="B465" s="12">
        <v>18980.45896777905</v>
      </c>
      <c r="C465">
        <f>SAFADModel_final_000016[[#This Row],[Whole Building:Facility Total Electric Demand Power '[W'](Hourly) ]]/1000</f>
        <v>18.98045896777905</v>
      </c>
    </row>
    <row r="466" spans="1:3" x14ac:dyDescent="0.25">
      <c r="A466" s="9" t="s">
        <v>637</v>
      </c>
      <c r="B466" s="12">
        <v>19174.725003622185</v>
      </c>
      <c r="C466">
        <f>SAFADModel_final_000016[[#This Row],[Whole Building:Facility Total Electric Demand Power '[W'](Hourly) ]]/1000</f>
        <v>19.174725003622186</v>
      </c>
    </row>
    <row r="467" spans="1:3" x14ac:dyDescent="0.25">
      <c r="A467" s="9" t="s">
        <v>638</v>
      </c>
      <c r="B467" s="12">
        <v>19256.217988954741</v>
      </c>
      <c r="C467">
        <f>SAFADModel_final_000016[[#This Row],[Whole Building:Facility Total Electric Demand Power '[W'](Hourly) ]]/1000</f>
        <v>19.256217988954742</v>
      </c>
    </row>
    <row r="468" spans="1:3" x14ac:dyDescent="0.25">
      <c r="A468" s="9" t="s">
        <v>639</v>
      </c>
      <c r="B468" s="12">
        <v>19270.420291525978</v>
      </c>
      <c r="C468">
        <f>SAFADModel_final_000016[[#This Row],[Whole Building:Facility Total Electric Demand Power '[W'](Hourly) ]]/1000</f>
        <v>19.270420291525976</v>
      </c>
    </row>
    <row r="469" spans="1:3" x14ac:dyDescent="0.25">
      <c r="A469" s="9" t="s">
        <v>640</v>
      </c>
      <c r="B469" s="12">
        <v>19305.970827397115</v>
      </c>
      <c r="C469">
        <f>SAFADModel_final_000016[[#This Row],[Whole Building:Facility Total Electric Demand Power '[W'](Hourly) ]]/1000</f>
        <v>19.305970827397115</v>
      </c>
    </row>
    <row r="470" spans="1:3" x14ac:dyDescent="0.25">
      <c r="A470" s="9" t="s">
        <v>641</v>
      </c>
      <c r="B470" s="12">
        <v>19343.437858064455</v>
      </c>
      <c r="C470">
        <f>SAFADModel_final_000016[[#This Row],[Whole Building:Facility Total Electric Demand Power '[W'](Hourly) ]]/1000</f>
        <v>19.343437858064455</v>
      </c>
    </row>
    <row r="471" spans="1:3" x14ac:dyDescent="0.25">
      <c r="A471" s="9" t="s">
        <v>642</v>
      </c>
      <c r="B471" s="12">
        <v>19362.555147665018</v>
      </c>
      <c r="C471">
        <f>SAFADModel_final_000016[[#This Row],[Whole Building:Facility Total Electric Demand Power '[W'](Hourly) ]]/1000</f>
        <v>19.362555147665017</v>
      </c>
    </row>
    <row r="472" spans="1:3" x14ac:dyDescent="0.25">
      <c r="A472" s="9" t="s">
        <v>643</v>
      </c>
      <c r="B472" s="12">
        <v>19344.581241216245</v>
      </c>
      <c r="C472">
        <f>SAFADModel_final_000016[[#This Row],[Whole Building:Facility Total Electric Demand Power '[W'](Hourly) ]]/1000</f>
        <v>19.344581241216243</v>
      </c>
    </row>
    <row r="473" spans="1:3" x14ac:dyDescent="0.25">
      <c r="A473" s="9" t="s">
        <v>644</v>
      </c>
      <c r="B473" s="12">
        <v>19297.284771096729</v>
      </c>
      <c r="C473">
        <f>SAFADModel_final_000016[[#This Row],[Whole Building:Facility Total Electric Demand Power '[W'](Hourly) ]]/1000</f>
        <v>19.297284771096727</v>
      </c>
    </row>
    <row r="474" spans="1:3" x14ac:dyDescent="0.25">
      <c r="A474" s="9" t="s">
        <v>645</v>
      </c>
      <c r="B474" s="12">
        <v>19246.328617367424</v>
      </c>
      <c r="C474">
        <f>SAFADModel_final_000016[[#This Row],[Whole Building:Facility Total Electric Demand Power '[W'](Hourly) ]]/1000</f>
        <v>19.246328617367425</v>
      </c>
    </row>
    <row r="475" spans="1:3" x14ac:dyDescent="0.25">
      <c r="A475" s="9" t="s">
        <v>646</v>
      </c>
      <c r="B475" s="12">
        <v>19211.387365703191</v>
      </c>
      <c r="C475">
        <f>SAFADModel_final_000016[[#This Row],[Whole Building:Facility Total Electric Demand Power '[W'](Hourly) ]]/1000</f>
        <v>19.211387365703192</v>
      </c>
    </row>
    <row r="476" spans="1:3" x14ac:dyDescent="0.25">
      <c r="A476" s="9" t="s">
        <v>647</v>
      </c>
      <c r="B476" s="12">
        <v>19187.145469677904</v>
      </c>
      <c r="C476">
        <f>SAFADModel_final_000016[[#This Row],[Whole Building:Facility Total Electric Demand Power '[W'](Hourly) ]]/1000</f>
        <v>19.187145469677905</v>
      </c>
    </row>
    <row r="477" spans="1:3" x14ac:dyDescent="0.25">
      <c r="A477" s="9" t="s">
        <v>648</v>
      </c>
      <c r="B477" s="12">
        <v>19160.972606093801</v>
      </c>
      <c r="C477">
        <f>SAFADModel_final_000016[[#This Row],[Whole Building:Facility Total Electric Demand Power '[W'](Hourly) ]]/1000</f>
        <v>19.1609726060938</v>
      </c>
    </row>
    <row r="478" spans="1:3" x14ac:dyDescent="0.25">
      <c r="A478" s="9" t="s">
        <v>649</v>
      </c>
      <c r="B478" s="12">
        <v>19128.927620682229</v>
      </c>
      <c r="C478">
        <f>SAFADModel_final_000016[[#This Row],[Whole Building:Facility Total Electric Demand Power '[W'](Hourly) ]]/1000</f>
        <v>19.12892762068223</v>
      </c>
    </row>
    <row r="479" spans="1:3" x14ac:dyDescent="0.25">
      <c r="A479" s="9" t="s">
        <v>650</v>
      </c>
      <c r="B479" s="12">
        <v>19101.112296281284</v>
      </c>
      <c r="C479">
        <f>SAFADModel_final_000016[[#This Row],[Whole Building:Facility Total Electric Demand Power '[W'](Hourly) ]]/1000</f>
        <v>19.101112296281283</v>
      </c>
    </row>
    <row r="480" spans="1:3" x14ac:dyDescent="0.25">
      <c r="A480" s="9" t="s">
        <v>651</v>
      </c>
      <c r="B480" s="12">
        <v>19067.430967009055</v>
      </c>
      <c r="C480">
        <f>SAFADModel_final_000016[[#This Row],[Whole Building:Facility Total Electric Demand Power '[W'](Hourly) ]]/1000</f>
        <v>19.067430967009056</v>
      </c>
    </row>
    <row r="481" spans="1:3" x14ac:dyDescent="0.25">
      <c r="A481" s="9" t="s">
        <v>652</v>
      </c>
      <c r="B481" s="12">
        <v>18995.257616341351</v>
      </c>
      <c r="C481">
        <f>SAFADModel_final_000016[[#This Row],[Whole Building:Facility Total Electric Demand Power '[W'](Hourly) ]]/1000</f>
        <v>18.995257616341352</v>
      </c>
    </row>
    <row r="482" spans="1:3" x14ac:dyDescent="0.25">
      <c r="A482" s="9" t="s">
        <v>653</v>
      </c>
      <c r="B482" s="12">
        <v>18904.262519280728</v>
      </c>
      <c r="C482">
        <f>SAFADModel_final_000016[[#This Row],[Whole Building:Facility Total Electric Demand Power '[W'](Hourly) ]]/1000</f>
        <v>18.904262519280728</v>
      </c>
    </row>
    <row r="483" spans="1:3" x14ac:dyDescent="0.25">
      <c r="A483" s="9" t="s">
        <v>654</v>
      </c>
      <c r="B483" s="12">
        <v>18813.445977917534</v>
      </c>
      <c r="C483">
        <f>SAFADModel_final_000016[[#This Row],[Whole Building:Facility Total Electric Demand Power '[W'](Hourly) ]]/1000</f>
        <v>18.813445977917535</v>
      </c>
    </row>
    <row r="484" spans="1:3" x14ac:dyDescent="0.25">
      <c r="A484" s="9" t="s">
        <v>655</v>
      </c>
      <c r="B484" s="12">
        <v>18738.680609491839</v>
      </c>
      <c r="C484">
        <f>SAFADModel_final_000016[[#This Row],[Whole Building:Facility Total Electric Demand Power '[W'](Hourly) ]]/1000</f>
        <v>18.738680609491841</v>
      </c>
    </row>
    <row r="485" spans="1:3" x14ac:dyDescent="0.25">
      <c r="A485" s="9" t="s">
        <v>656</v>
      </c>
      <c r="B485" s="12">
        <v>18726.456077934163</v>
      </c>
      <c r="C485">
        <f>SAFADModel_final_000016[[#This Row],[Whole Building:Facility Total Electric Demand Power '[W'](Hourly) ]]/1000</f>
        <v>18.726456077934163</v>
      </c>
    </row>
    <row r="486" spans="1:3" x14ac:dyDescent="0.25">
      <c r="A486" s="9" t="s">
        <v>657</v>
      </c>
      <c r="B486" s="12">
        <v>18724.916186404982</v>
      </c>
      <c r="C486">
        <f>SAFADModel_final_000016[[#This Row],[Whole Building:Facility Total Electric Demand Power '[W'](Hourly) ]]/1000</f>
        <v>18.724916186404982</v>
      </c>
    </row>
    <row r="487" spans="1:3" x14ac:dyDescent="0.25">
      <c r="A487" s="9" t="s">
        <v>658</v>
      </c>
      <c r="B487" s="12">
        <v>18758.35218665966</v>
      </c>
      <c r="C487">
        <f>SAFADModel_final_000016[[#This Row],[Whole Building:Facility Total Electric Demand Power '[W'](Hourly) ]]/1000</f>
        <v>18.758352186659661</v>
      </c>
    </row>
    <row r="488" spans="1:3" x14ac:dyDescent="0.25">
      <c r="A488" s="9" t="s">
        <v>659</v>
      </c>
      <c r="B488" s="12">
        <v>18847.979625370357</v>
      </c>
      <c r="C488">
        <f>SAFADModel_final_000016[[#This Row],[Whole Building:Facility Total Electric Demand Power '[W'](Hourly) ]]/1000</f>
        <v>18.847979625370357</v>
      </c>
    </row>
    <row r="489" spans="1:3" x14ac:dyDescent="0.25">
      <c r="A489" s="9" t="s">
        <v>660</v>
      </c>
      <c r="B489" s="12">
        <v>18976.843157295301</v>
      </c>
      <c r="C489">
        <f>SAFADModel_final_000016[[#This Row],[Whole Building:Facility Total Electric Demand Power '[W'](Hourly) ]]/1000</f>
        <v>18.976843157295303</v>
      </c>
    </row>
    <row r="490" spans="1:3" x14ac:dyDescent="0.25">
      <c r="A490" s="9" t="s">
        <v>661</v>
      </c>
      <c r="B490" s="12">
        <v>19114.675313450913</v>
      </c>
      <c r="C490">
        <f>SAFADModel_final_000016[[#This Row],[Whole Building:Facility Total Electric Demand Power '[W'](Hourly) ]]/1000</f>
        <v>19.114675313450913</v>
      </c>
    </row>
    <row r="491" spans="1:3" x14ac:dyDescent="0.25">
      <c r="A491" s="9" t="s">
        <v>662</v>
      </c>
      <c r="B491" s="12">
        <v>19250.869737712634</v>
      </c>
      <c r="C491">
        <f>SAFADModel_final_000016[[#This Row],[Whole Building:Facility Total Electric Demand Power '[W'](Hourly) ]]/1000</f>
        <v>19.250869737712634</v>
      </c>
    </row>
    <row r="492" spans="1:3" x14ac:dyDescent="0.25">
      <c r="A492" s="9" t="s">
        <v>663</v>
      </c>
      <c r="B492" s="12">
        <v>19348.119359133972</v>
      </c>
      <c r="C492">
        <f>SAFADModel_final_000016[[#This Row],[Whole Building:Facility Total Electric Demand Power '[W'](Hourly) ]]/1000</f>
        <v>19.348119359133971</v>
      </c>
    </row>
    <row r="493" spans="1:3" x14ac:dyDescent="0.25">
      <c r="A493" s="9" t="s">
        <v>664</v>
      </c>
      <c r="B493" s="12">
        <v>19414.44603599875</v>
      </c>
      <c r="C493">
        <f>SAFADModel_final_000016[[#This Row],[Whole Building:Facility Total Electric Demand Power '[W'](Hourly) ]]/1000</f>
        <v>19.414446035998751</v>
      </c>
    </row>
    <row r="494" spans="1:3" x14ac:dyDescent="0.25">
      <c r="A494" s="9" t="s">
        <v>665</v>
      </c>
      <c r="B494" s="12">
        <v>19463.09151381598</v>
      </c>
      <c r="C494">
        <f>SAFADModel_final_000016[[#This Row],[Whole Building:Facility Total Electric Demand Power '[W'](Hourly) ]]/1000</f>
        <v>19.463091513815979</v>
      </c>
    </row>
    <row r="495" spans="1:3" x14ac:dyDescent="0.25">
      <c r="A495" s="9" t="s">
        <v>666</v>
      </c>
      <c r="B495" s="12">
        <v>19489.744588382771</v>
      </c>
      <c r="C495">
        <f>SAFADModel_final_000016[[#This Row],[Whole Building:Facility Total Electric Demand Power '[W'](Hourly) ]]/1000</f>
        <v>19.48974458838277</v>
      </c>
    </row>
    <row r="496" spans="1:3" x14ac:dyDescent="0.25">
      <c r="A496" s="9" t="s">
        <v>667</v>
      </c>
      <c r="B496" s="12">
        <v>19478.791813133485</v>
      </c>
      <c r="C496">
        <f>SAFADModel_final_000016[[#This Row],[Whole Building:Facility Total Electric Demand Power '[W'](Hourly) ]]/1000</f>
        <v>19.478791813133483</v>
      </c>
    </row>
    <row r="497" spans="1:3" x14ac:dyDescent="0.25">
      <c r="A497" s="9" t="s">
        <v>668</v>
      </c>
      <c r="B497" s="12">
        <v>19433.277269603943</v>
      </c>
      <c r="C497">
        <f>SAFADModel_final_000016[[#This Row],[Whole Building:Facility Total Electric Demand Power '[W'](Hourly) ]]/1000</f>
        <v>19.433277269603941</v>
      </c>
    </row>
    <row r="498" spans="1:3" x14ac:dyDescent="0.25">
      <c r="A498" s="9" t="s">
        <v>669</v>
      </c>
      <c r="B498" s="12">
        <v>19369.483941009759</v>
      </c>
      <c r="C498">
        <f>SAFADModel_final_000016[[#This Row],[Whole Building:Facility Total Electric Demand Power '[W'](Hourly) ]]/1000</f>
        <v>19.369483941009758</v>
      </c>
    </row>
    <row r="499" spans="1:3" x14ac:dyDescent="0.25">
      <c r="A499" s="9" t="s">
        <v>670</v>
      </c>
      <c r="B499" s="12">
        <v>19287.74468455257</v>
      </c>
      <c r="C499">
        <f>SAFADModel_final_000016[[#This Row],[Whole Building:Facility Total Electric Demand Power '[W'](Hourly) ]]/1000</f>
        <v>19.287744684552571</v>
      </c>
    </row>
    <row r="500" spans="1:3" x14ac:dyDescent="0.25">
      <c r="A500" s="9" t="s">
        <v>671</v>
      </c>
      <c r="B500" s="12">
        <v>19200.552357708078</v>
      </c>
      <c r="C500">
        <f>SAFADModel_final_000016[[#This Row],[Whole Building:Facility Total Electric Demand Power '[W'](Hourly) ]]/1000</f>
        <v>19.20055235770808</v>
      </c>
    </row>
    <row r="501" spans="1:3" x14ac:dyDescent="0.25">
      <c r="A501" s="9" t="s">
        <v>672</v>
      </c>
      <c r="B501" s="12">
        <v>19119.599473687107</v>
      </c>
      <c r="C501">
        <f>SAFADModel_final_000016[[#This Row],[Whole Building:Facility Total Electric Demand Power '[W'](Hourly) ]]/1000</f>
        <v>19.119599473687106</v>
      </c>
    </row>
    <row r="502" spans="1:3" x14ac:dyDescent="0.25">
      <c r="A502" s="9" t="s">
        <v>673</v>
      </c>
      <c r="B502" s="12">
        <v>19056.213889272243</v>
      </c>
      <c r="C502">
        <f>SAFADModel_final_000016[[#This Row],[Whole Building:Facility Total Electric Demand Power '[W'](Hourly) ]]/1000</f>
        <v>19.056213889272243</v>
      </c>
    </row>
    <row r="503" spans="1:3" x14ac:dyDescent="0.25">
      <c r="A503" s="9" t="s">
        <v>674</v>
      </c>
      <c r="B503" s="12">
        <v>18984.327287837372</v>
      </c>
      <c r="C503">
        <f>SAFADModel_final_000016[[#This Row],[Whole Building:Facility Total Electric Demand Power '[W'](Hourly) ]]/1000</f>
        <v>18.98432728783737</v>
      </c>
    </row>
    <row r="504" spans="1:3" x14ac:dyDescent="0.25">
      <c r="A504" s="9" t="s">
        <v>675</v>
      </c>
      <c r="B504" s="12">
        <v>18900.967036644815</v>
      </c>
      <c r="C504">
        <f>SAFADModel_final_000016[[#This Row],[Whole Building:Facility Total Electric Demand Power '[W'](Hourly) ]]/1000</f>
        <v>18.900967036644815</v>
      </c>
    </row>
    <row r="505" spans="1:3" x14ac:dyDescent="0.25">
      <c r="A505" s="9" t="s">
        <v>676</v>
      </c>
      <c r="B505" s="12">
        <v>18813.640250076089</v>
      </c>
      <c r="C505">
        <f>SAFADModel_final_000016[[#This Row],[Whole Building:Facility Total Electric Demand Power '[W'](Hourly) ]]/1000</f>
        <v>18.813640250076087</v>
      </c>
    </row>
    <row r="506" spans="1:3" x14ac:dyDescent="0.25">
      <c r="A506" s="9" t="s">
        <v>361</v>
      </c>
      <c r="B506" s="12">
        <v>18738.818661727575</v>
      </c>
      <c r="C506">
        <f>SAFADModel_final_000016[[#This Row],[Whole Building:Facility Total Electric Demand Power '[W'](Hourly) ]]/1000</f>
        <v>18.738818661727574</v>
      </c>
    </row>
    <row r="507" spans="1:3" x14ac:dyDescent="0.25">
      <c r="A507" s="9" t="s">
        <v>362</v>
      </c>
      <c r="B507" s="12">
        <v>18646.522157469775</v>
      </c>
      <c r="C507">
        <f>SAFADModel_final_000016[[#This Row],[Whole Building:Facility Total Electric Demand Power '[W'](Hourly) ]]/1000</f>
        <v>18.646522157469775</v>
      </c>
    </row>
    <row r="508" spans="1:3" x14ac:dyDescent="0.25">
      <c r="A508" s="9" t="s">
        <v>363</v>
      </c>
      <c r="B508" s="12">
        <v>18585.304410806304</v>
      </c>
      <c r="C508">
        <f>SAFADModel_final_000016[[#This Row],[Whole Building:Facility Total Electric Demand Power '[W'](Hourly) ]]/1000</f>
        <v>18.585304410806305</v>
      </c>
    </row>
    <row r="509" spans="1:3" x14ac:dyDescent="0.25">
      <c r="A509" s="9" t="s">
        <v>364</v>
      </c>
      <c r="B509" s="12">
        <v>18564.881558992201</v>
      </c>
      <c r="C509">
        <f>SAFADModel_final_000016[[#This Row],[Whole Building:Facility Total Electric Demand Power '[W'](Hourly) ]]/1000</f>
        <v>18.564881558992202</v>
      </c>
    </row>
    <row r="510" spans="1:3" x14ac:dyDescent="0.25">
      <c r="A510" s="9" t="s">
        <v>365</v>
      </c>
      <c r="B510" s="12">
        <v>18530.714599604209</v>
      </c>
      <c r="C510">
        <f>SAFADModel_final_000016[[#This Row],[Whole Building:Facility Total Electric Demand Power '[W'](Hourly) ]]/1000</f>
        <v>18.53071459960421</v>
      </c>
    </row>
    <row r="511" spans="1:3" x14ac:dyDescent="0.25">
      <c r="A511" s="9" t="s">
        <v>366</v>
      </c>
      <c r="B511" s="12">
        <v>18591.484694870862</v>
      </c>
      <c r="C511">
        <f>SAFADModel_final_000016[[#This Row],[Whole Building:Facility Total Electric Demand Power '[W'](Hourly) ]]/1000</f>
        <v>18.591484694870861</v>
      </c>
    </row>
    <row r="512" spans="1:3" x14ac:dyDescent="0.25">
      <c r="A512" s="9" t="s">
        <v>367</v>
      </c>
      <c r="B512" s="12">
        <v>18816.665395252614</v>
      </c>
      <c r="C512">
        <f>SAFADModel_final_000016[[#This Row],[Whole Building:Facility Total Electric Demand Power '[W'](Hourly) ]]/1000</f>
        <v>18.816665395252613</v>
      </c>
    </row>
    <row r="513" spans="1:3" x14ac:dyDescent="0.25">
      <c r="A513" s="9" t="s">
        <v>368</v>
      </c>
      <c r="B513" s="12">
        <v>68824.946097391585</v>
      </c>
      <c r="C513">
        <f>SAFADModel_final_000016[[#This Row],[Whole Building:Facility Total Electric Demand Power '[W'](Hourly) ]]/1000</f>
        <v>68.824946097391589</v>
      </c>
    </row>
    <row r="514" spans="1:3" x14ac:dyDescent="0.25">
      <c r="A514" s="9" t="s">
        <v>369</v>
      </c>
      <c r="B514" s="12">
        <v>94452.524824629247</v>
      </c>
      <c r="C514">
        <f>SAFADModel_final_000016[[#This Row],[Whole Building:Facility Total Electric Demand Power '[W'](Hourly) ]]/1000</f>
        <v>94.452524824629251</v>
      </c>
    </row>
    <row r="515" spans="1:3" x14ac:dyDescent="0.25">
      <c r="A515" s="9" t="s">
        <v>370</v>
      </c>
      <c r="B515" s="12">
        <v>268832.53430875257</v>
      </c>
      <c r="C515">
        <f>SAFADModel_final_000016[[#This Row],[Whole Building:Facility Total Electric Demand Power '[W'](Hourly) ]]/1000</f>
        <v>268.83253430875254</v>
      </c>
    </row>
    <row r="516" spans="1:3" x14ac:dyDescent="0.25">
      <c r="A516" s="9" t="s">
        <v>371</v>
      </c>
      <c r="B516" s="12">
        <v>261525.0531660296</v>
      </c>
      <c r="C516">
        <f>SAFADModel_final_000016[[#This Row],[Whole Building:Facility Total Electric Demand Power '[W'](Hourly) ]]/1000</f>
        <v>261.52505316602958</v>
      </c>
    </row>
    <row r="517" spans="1:3" x14ac:dyDescent="0.25">
      <c r="A517" s="9" t="s">
        <v>372</v>
      </c>
      <c r="B517" s="12">
        <v>395675.22523810767</v>
      </c>
      <c r="C517">
        <f>SAFADModel_final_000016[[#This Row],[Whole Building:Facility Total Electric Demand Power '[W'](Hourly) ]]/1000</f>
        <v>395.67522523810766</v>
      </c>
    </row>
    <row r="518" spans="1:3" x14ac:dyDescent="0.25">
      <c r="A518" s="9" t="s">
        <v>373</v>
      </c>
      <c r="B518" s="12">
        <v>410967.89584996732</v>
      </c>
      <c r="C518">
        <f>SAFADModel_final_000016[[#This Row],[Whole Building:Facility Total Electric Demand Power '[W'](Hourly) ]]/1000</f>
        <v>410.96789584996731</v>
      </c>
    </row>
    <row r="519" spans="1:3" x14ac:dyDescent="0.25">
      <c r="A519" s="9" t="s">
        <v>374</v>
      </c>
      <c r="B519" s="12">
        <v>424922.5775476094</v>
      </c>
      <c r="C519">
        <f>SAFADModel_final_000016[[#This Row],[Whole Building:Facility Total Electric Demand Power '[W'](Hourly) ]]/1000</f>
        <v>424.92257754760942</v>
      </c>
    </row>
    <row r="520" spans="1:3" x14ac:dyDescent="0.25">
      <c r="A520" s="9" t="s">
        <v>375</v>
      </c>
      <c r="B520" s="12">
        <v>432265.47853438236</v>
      </c>
      <c r="C520">
        <f>SAFADModel_final_000016[[#This Row],[Whole Building:Facility Total Electric Demand Power '[W'](Hourly) ]]/1000</f>
        <v>432.26547853438234</v>
      </c>
    </row>
    <row r="521" spans="1:3" x14ac:dyDescent="0.25">
      <c r="A521" s="9" t="s">
        <v>376</v>
      </c>
      <c r="B521" s="12">
        <v>407977.84242767218</v>
      </c>
      <c r="C521">
        <f>SAFADModel_final_000016[[#This Row],[Whole Building:Facility Total Electric Demand Power '[W'](Hourly) ]]/1000</f>
        <v>407.97784242767216</v>
      </c>
    </row>
    <row r="522" spans="1:3" x14ac:dyDescent="0.25">
      <c r="A522" s="9" t="s">
        <v>377</v>
      </c>
      <c r="B522" s="12">
        <v>372081.32777427096</v>
      </c>
      <c r="C522">
        <f>SAFADModel_final_000016[[#This Row],[Whole Building:Facility Total Electric Demand Power '[W'](Hourly) ]]/1000</f>
        <v>372.08132777427096</v>
      </c>
    </row>
    <row r="523" spans="1:3" x14ac:dyDescent="0.25">
      <c r="A523" s="9" t="s">
        <v>378</v>
      </c>
      <c r="B523" s="12">
        <v>131218.65269272812</v>
      </c>
      <c r="C523">
        <f>SAFADModel_final_000016[[#This Row],[Whole Building:Facility Total Electric Demand Power '[W'](Hourly) ]]/1000</f>
        <v>131.21865269272811</v>
      </c>
    </row>
    <row r="524" spans="1:3" x14ac:dyDescent="0.25">
      <c r="A524" s="9" t="s">
        <v>379</v>
      </c>
      <c r="B524" s="12">
        <v>64911.421114677309</v>
      </c>
      <c r="C524">
        <f>SAFADModel_final_000016[[#This Row],[Whole Building:Facility Total Electric Demand Power '[W'](Hourly) ]]/1000</f>
        <v>64.91142111467731</v>
      </c>
    </row>
    <row r="525" spans="1:3" x14ac:dyDescent="0.25">
      <c r="A525" s="9" t="s">
        <v>380</v>
      </c>
      <c r="B525" s="12">
        <v>25104.053331174942</v>
      </c>
      <c r="C525">
        <f>SAFADModel_final_000016[[#This Row],[Whole Building:Facility Total Electric Demand Power '[W'](Hourly) ]]/1000</f>
        <v>25.104053331174942</v>
      </c>
    </row>
    <row r="526" spans="1:3" x14ac:dyDescent="0.25">
      <c r="A526" s="9" t="s">
        <v>381</v>
      </c>
      <c r="B526" s="12">
        <v>19191.222396294408</v>
      </c>
      <c r="C526">
        <f>SAFADModel_final_000016[[#This Row],[Whole Building:Facility Total Electric Demand Power '[W'](Hourly) ]]/1000</f>
        <v>19.191222396294407</v>
      </c>
    </row>
    <row r="527" spans="1:3" x14ac:dyDescent="0.25">
      <c r="A527" s="9" t="s">
        <v>382</v>
      </c>
      <c r="B527" s="12">
        <v>18703.776295711406</v>
      </c>
      <c r="C527">
        <f>SAFADModel_final_000016[[#This Row],[Whole Building:Facility Total Electric Demand Power '[W'](Hourly) ]]/1000</f>
        <v>18.703776295711407</v>
      </c>
    </row>
    <row r="528" spans="1:3" x14ac:dyDescent="0.25">
      <c r="A528" s="9" t="s">
        <v>383</v>
      </c>
      <c r="B528" s="12">
        <v>18644.644584306425</v>
      </c>
      <c r="C528">
        <f>SAFADModel_final_000016[[#This Row],[Whole Building:Facility Total Electric Demand Power '[W'](Hourly) ]]/1000</f>
        <v>18.644644584306423</v>
      </c>
    </row>
    <row r="529" spans="1:3" x14ac:dyDescent="0.25">
      <c r="A529" s="9" t="s">
        <v>384</v>
      </c>
      <c r="B529" s="12">
        <v>18612.071608990529</v>
      </c>
      <c r="C529">
        <f>SAFADModel_final_000016[[#This Row],[Whole Building:Facility Total Electric Demand Power '[W'](Hourly) ]]/1000</f>
        <v>18.612071608990529</v>
      </c>
    </row>
    <row r="530" spans="1:3" x14ac:dyDescent="0.25">
      <c r="A530" s="9" t="s">
        <v>385</v>
      </c>
      <c r="B530" s="12">
        <v>18603.509186615731</v>
      </c>
      <c r="C530">
        <f>SAFADModel_final_000016[[#This Row],[Whole Building:Facility Total Electric Demand Power '[W'](Hourly) ]]/1000</f>
        <v>18.603509186615732</v>
      </c>
    </row>
    <row r="531" spans="1:3" x14ac:dyDescent="0.25">
      <c r="A531" s="9" t="s">
        <v>386</v>
      </c>
      <c r="B531" s="12">
        <v>18597.626040398984</v>
      </c>
      <c r="C531">
        <f>SAFADModel_final_000016[[#This Row],[Whole Building:Facility Total Electric Demand Power '[W'](Hourly) ]]/1000</f>
        <v>18.597626040398982</v>
      </c>
    </row>
    <row r="532" spans="1:3" x14ac:dyDescent="0.25">
      <c r="A532" s="9" t="s">
        <v>387</v>
      </c>
      <c r="B532" s="12">
        <v>18490.806475183308</v>
      </c>
      <c r="C532">
        <f>SAFADModel_final_000016[[#This Row],[Whole Building:Facility Total Electric Demand Power '[W'](Hourly) ]]/1000</f>
        <v>18.490806475183309</v>
      </c>
    </row>
    <row r="533" spans="1:3" x14ac:dyDescent="0.25">
      <c r="A533" s="9" t="s">
        <v>388</v>
      </c>
      <c r="B533" s="12">
        <v>18252.127259157911</v>
      </c>
      <c r="C533">
        <f>SAFADModel_final_000016[[#This Row],[Whole Building:Facility Total Electric Demand Power '[W'](Hourly) ]]/1000</f>
        <v>18.252127259157909</v>
      </c>
    </row>
    <row r="534" spans="1:3" x14ac:dyDescent="0.25">
      <c r="A534" s="9" t="s">
        <v>389</v>
      </c>
      <c r="B534" s="12">
        <v>18008.098694537406</v>
      </c>
      <c r="C534">
        <f>SAFADModel_final_000016[[#This Row],[Whole Building:Facility Total Electric Demand Power '[W'](Hourly) ]]/1000</f>
        <v>18.008098694537406</v>
      </c>
    </row>
    <row r="535" spans="1:3" x14ac:dyDescent="0.25">
      <c r="A535" s="9" t="s">
        <v>390</v>
      </c>
      <c r="B535" s="12">
        <v>17960.523809689068</v>
      </c>
      <c r="C535">
        <f>SAFADModel_final_000016[[#This Row],[Whole Building:Facility Total Electric Demand Power '[W'](Hourly) ]]/1000</f>
        <v>17.960523809689068</v>
      </c>
    </row>
    <row r="536" spans="1:3" x14ac:dyDescent="0.25">
      <c r="A536" s="9" t="s">
        <v>391</v>
      </c>
      <c r="B536" s="12">
        <v>18318.221057947711</v>
      </c>
      <c r="C536">
        <f>SAFADModel_final_000016[[#This Row],[Whole Building:Facility Total Electric Demand Power '[W'](Hourly) ]]/1000</f>
        <v>18.31822105794771</v>
      </c>
    </row>
    <row r="537" spans="1:3" x14ac:dyDescent="0.25">
      <c r="A537" s="9" t="s">
        <v>392</v>
      </c>
      <c r="B537" s="12">
        <v>48206.655107347418</v>
      </c>
      <c r="C537">
        <f>SAFADModel_final_000016[[#This Row],[Whole Building:Facility Total Electric Demand Power '[W'](Hourly) ]]/1000</f>
        <v>48.206655107347416</v>
      </c>
    </row>
    <row r="538" spans="1:3" x14ac:dyDescent="0.25">
      <c r="A538" s="9" t="s">
        <v>393</v>
      </c>
      <c r="B538" s="12">
        <v>224958.64440710438</v>
      </c>
      <c r="C538">
        <f>SAFADModel_final_000016[[#This Row],[Whole Building:Facility Total Electric Demand Power '[W'](Hourly) ]]/1000</f>
        <v>224.95864440710437</v>
      </c>
    </row>
    <row r="539" spans="1:3" x14ac:dyDescent="0.25">
      <c r="A539" s="9" t="s">
        <v>394</v>
      </c>
      <c r="B539" s="12">
        <v>322532.29468946403</v>
      </c>
      <c r="C539">
        <f>SAFADModel_final_000016[[#This Row],[Whole Building:Facility Total Electric Demand Power '[W'](Hourly) ]]/1000</f>
        <v>322.53229468946404</v>
      </c>
    </row>
    <row r="540" spans="1:3" x14ac:dyDescent="0.25">
      <c r="A540" s="9" t="s">
        <v>395</v>
      </c>
      <c r="B540" s="12">
        <v>358055.00233570277</v>
      </c>
      <c r="C540">
        <f>SAFADModel_final_000016[[#This Row],[Whole Building:Facility Total Electric Demand Power '[W'](Hourly) ]]/1000</f>
        <v>358.0550023357028</v>
      </c>
    </row>
    <row r="541" spans="1:3" x14ac:dyDescent="0.25">
      <c r="A541" s="9" t="s">
        <v>396</v>
      </c>
      <c r="B541" s="12">
        <v>418976.16898577288</v>
      </c>
      <c r="C541">
        <f>SAFADModel_final_000016[[#This Row],[Whole Building:Facility Total Electric Demand Power '[W'](Hourly) ]]/1000</f>
        <v>418.97616898577286</v>
      </c>
    </row>
    <row r="542" spans="1:3" x14ac:dyDescent="0.25">
      <c r="A542" s="9" t="s">
        <v>397</v>
      </c>
      <c r="B542" s="12">
        <v>420834.6545251885</v>
      </c>
      <c r="C542">
        <f>SAFADModel_final_000016[[#This Row],[Whole Building:Facility Total Electric Demand Power '[W'](Hourly) ]]/1000</f>
        <v>420.83465452518851</v>
      </c>
    </row>
    <row r="543" spans="1:3" x14ac:dyDescent="0.25">
      <c r="A543" s="9" t="s">
        <v>398</v>
      </c>
      <c r="B543" s="12">
        <v>463363.30743001192</v>
      </c>
      <c r="C543">
        <f>SAFADModel_final_000016[[#This Row],[Whole Building:Facility Total Electric Demand Power '[W'](Hourly) ]]/1000</f>
        <v>463.3633074300119</v>
      </c>
    </row>
    <row r="544" spans="1:3" x14ac:dyDescent="0.25">
      <c r="A544" s="9" t="s">
        <v>399</v>
      </c>
      <c r="B544" s="12">
        <v>435675.52757276391</v>
      </c>
      <c r="C544">
        <f>SAFADModel_final_000016[[#This Row],[Whole Building:Facility Total Electric Demand Power '[W'](Hourly) ]]/1000</f>
        <v>435.67552757276388</v>
      </c>
    </row>
    <row r="545" spans="1:3" x14ac:dyDescent="0.25">
      <c r="A545" s="9" t="s">
        <v>400</v>
      </c>
      <c r="B545" s="12">
        <v>419809.70819164609</v>
      </c>
      <c r="C545">
        <f>SAFADModel_final_000016[[#This Row],[Whole Building:Facility Total Electric Demand Power '[W'](Hourly) ]]/1000</f>
        <v>419.80970819164611</v>
      </c>
    </row>
    <row r="546" spans="1:3" x14ac:dyDescent="0.25">
      <c r="A546" s="9" t="s">
        <v>401</v>
      </c>
      <c r="B546" s="12">
        <v>337198.78815598966</v>
      </c>
      <c r="C546">
        <f>SAFADModel_final_000016[[#This Row],[Whole Building:Facility Total Electric Demand Power '[W'](Hourly) ]]/1000</f>
        <v>337.19878815598969</v>
      </c>
    </row>
    <row r="547" spans="1:3" x14ac:dyDescent="0.25">
      <c r="A547" s="9" t="s">
        <v>402</v>
      </c>
      <c r="B547" s="12">
        <v>246111.21269942293</v>
      </c>
      <c r="C547">
        <f>SAFADModel_final_000016[[#This Row],[Whole Building:Facility Total Electric Demand Power '[W'](Hourly) ]]/1000</f>
        <v>246.11121269942294</v>
      </c>
    </row>
    <row r="548" spans="1:3" x14ac:dyDescent="0.25">
      <c r="A548" s="9" t="s">
        <v>403</v>
      </c>
      <c r="B548" s="12">
        <v>163685.8467948676</v>
      </c>
      <c r="C548">
        <f>SAFADModel_final_000016[[#This Row],[Whole Building:Facility Total Electric Demand Power '[W'](Hourly) ]]/1000</f>
        <v>163.68584679486759</v>
      </c>
    </row>
    <row r="549" spans="1:3" x14ac:dyDescent="0.25">
      <c r="A549" s="9" t="s">
        <v>404</v>
      </c>
      <c r="B549" s="12">
        <v>94182.63599103484</v>
      </c>
      <c r="C549">
        <f>SAFADModel_final_000016[[#This Row],[Whole Building:Facility Total Electric Demand Power '[W'](Hourly) ]]/1000</f>
        <v>94.182635991034843</v>
      </c>
    </row>
    <row r="550" spans="1:3" x14ac:dyDescent="0.25">
      <c r="A550" s="9" t="s">
        <v>405</v>
      </c>
      <c r="B550" s="12">
        <v>19031.020429153443</v>
      </c>
      <c r="C550">
        <f>SAFADModel_final_000016[[#This Row],[Whole Building:Facility Total Electric Demand Power '[W'](Hourly) ]]/1000</f>
        <v>19.031020429153443</v>
      </c>
    </row>
    <row r="551" spans="1:3" x14ac:dyDescent="0.25">
      <c r="A551" s="9" t="s">
        <v>406</v>
      </c>
      <c r="B551" s="12">
        <v>18996.048998299371</v>
      </c>
      <c r="C551">
        <f>SAFADModel_final_000016[[#This Row],[Whole Building:Facility Total Electric Demand Power '[W'](Hourly) ]]/1000</f>
        <v>18.996048998299372</v>
      </c>
    </row>
    <row r="552" spans="1:3" x14ac:dyDescent="0.25">
      <c r="A552" s="9" t="s">
        <v>407</v>
      </c>
      <c r="B552" s="12">
        <v>18964.783252638907</v>
      </c>
      <c r="C552">
        <f>SAFADModel_final_000016[[#This Row],[Whole Building:Facility Total Electric Demand Power '[W'](Hourly) ]]/1000</f>
        <v>18.964783252638906</v>
      </c>
    </row>
    <row r="553" spans="1:3" x14ac:dyDescent="0.25">
      <c r="A553" s="9" t="s">
        <v>408</v>
      </c>
      <c r="B553" s="12">
        <v>18938.278728537694</v>
      </c>
      <c r="C553">
        <f>SAFADModel_final_000016[[#This Row],[Whole Building:Facility Total Electric Demand Power '[W'](Hourly) ]]/1000</f>
        <v>18.938278728537693</v>
      </c>
    </row>
    <row r="554" spans="1:3" x14ac:dyDescent="0.25">
      <c r="A554" s="9" t="s">
        <v>409</v>
      </c>
      <c r="B554" s="12">
        <v>18912.411749093157</v>
      </c>
      <c r="C554">
        <f>SAFADModel_final_000016[[#This Row],[Whole Building:Facility Total Electric Demand Power '[W'](Hourly) ]]/1000</f>
        <v>18.912411749093156</v>
      </c>
    </row>
    <row r="555" spans="1:3" x14ac:dyDescent="0.25">
      <c r="A555" s="9" t="s">
        <v>410</v>
      </c>
      <c r="B555" s="12">
        <v>18883.584970164604</v>
      </c>
      <c r="C555">
        <f>SAFADModel_final_000016[[#This Row],[Whole Building:Facility Total Electric Demand Power '[W'](Hourly) ]]/1000</f>
        <v>18.883584970164605</v>
      </c>
    </row>
    <row r="556" spans="1:3" x14ac:dyDescent="0.25">
      <c r="A556" s="9" t="s">
        <v>411</v>
      </c>
      <c r="B556" s="12">
        <v>18837.101210876677</v>
      </c>
      <c r="C556">
        <f>SAFADModel_final_000016[[#This Row],[Whole Building:Facility Total Electric Demand Power '[W'](Hourly) ]]/1000</f>
        <v>18.837101210876678</v>
      </c>
    </row>
    <row r="557" spans="1:3" x14ac:dyDescent="0.25">
      <c r="A557" s="9" t="s">
        <v>412</v>
      </c>
      <c r="B557" s="12">
        <v>18773.697702239184</v>
      </c>
      <c r="C557">
        <f>SAFADModel_final_000016[[#This Row],[Whole Building:Facility Total Electric Demand Power '[W'](Hourly) ]]/1000</f>
        <v>18.773697702239183</v>
      </c>
    </row>
    <row r="558" spans="1:3" x14ac:dyDescent="0.25">
      <c r="A558" s="9" t="s">
        <v>413</v>
      </c>
      <c r="B558" s="12">
        <v>18700.958690002739</v>
      </c>
      <c r="C558">
        <f>SAFADModel_final_000016[[#This Row],[Whole Building:Facility Total Electric Demand Power '[W'](Hourly) ]]/1000</f>
        <v>18.700958690002739</v>
      </c>
    </row>
    <row r="559" spans="1:3" x14ac:dyDescent="0.25">
      <c r="A559" s="9" t="s">
        <v>414</v>
      </c>
      <c r="B559" s="12">
        <v>18731.069944142648</v>
      </c>
      <c r="C559">
        <f>SAFADModel_final_000016[[#This Row],[Whole Building:Facility Total Electric Demand Power '[W'](Hourly) ]]/1000</f>
        <v>18.731069944142646</v>
      </c>
    </row>
    <row r="560" spans="1:3" x14ac:dyDescent="0.25">
      <c r="A560" s="9" t="s">
        <v>415</v>
      </c>
      <c r="B560" s="12">
        <v>18919.245434765478</v>
      </c>
      <c r="C560">
        <f>SAFADModel_final_000016[[#This Row],[Whole Building:Facility Total Electric Demand Power '[W'](Hourly) ]]/1000</f>
        <v>18.919245434765479</v>
      </c>
    </row>
    <row r="561" spans="1:3" x14ac:dyDescent="0.25">
      <c r="A561" s="9" t="s">
        <v>416</v>
      </c>
      <c r="B561" s="12">
        <v>59883.864085567177</v>
      </c>
      <c r="C561">
        <f>SAFADModel_final_000016[[#This Row],[Whole Building:Facility Total Electric Demand Power '[W'](Hourly) ]]/1000</f>
        <v>59.883864085567176</v>
      </c>
    </row>
    <row r="562" spans="1:3" x14ac:dyDescent="0.25">
      <c r="A562" s="9" t="s">
        <v>417</v>
      </c>
      <c r="B562" s="12">
        <v>188490.01291867543</v>
      </c>
      <c r="C562">
        <f>SAFADModel_final_000016[[#This Row],[Whole Building:Facility Total Electric Demand Power '[W'](Hourly) ]]/1000</f>
        <v>188.49001291867543</v>
      </c>
    </row>
    <row r="563" spans="1:3" x14ac:dyDescent="0.25">
      <c r="A563" s="9" t="s">
        <v>418</v>
      </c>
      <c r="B563" s="12">
        <v>304551.03166406235</v>
      </c>
      <c r="C563">
        <f>SAFADModel_final_000016[[#This Row],[Whole Building:Facility Total Electric Demand Power '[W'](Hourly) ]]/1000</f>
        <v>304.55103166406235</v>
      </c>
    </row>
    <row r="564" spans="1:3" x14ac:dyDescent="0.25">
      <c r="A564" s="9" t="s">
        <v>419</v>
      </c>
      <c r="B564" s="12">
        <v>368940.23618293944</v>
      </c>
      <c r="C564">
        <f>SAFADModel_final_000016[[#This Row],[Whole Building:Facility Total Electric Demand Power '[W'](Hourly) ]]/1000</f>
        <v>368.94023618293943</v>
      </c>
    </row>
    <row r="565" spans="1:3" x14ac:dyDescent="0.25">
      <c r="A565" s="9" t="s">
        <v>420</v>
      </c>
      <c r="B565" s="12">
        <v>442051.50221327593</v>
      </c>
      <c r="C565">
        <f>SAFADModel_final_000016[[#This Row],[Whole Building:Facility Total Electric Demand Power '[W'](Hourly) ]]/1000</f>
        <v>442.05150221327591</v>
      </c>
    </row>
    <row r="566" spans="1:3" x14ac:dyDescent="0.25">
      <c r="A566" s="9" t="s">
        <v>421</v>
      </c>
      <c r="B566" s="12">
        <v>447852.10879052588</v>
      </c>
      <c r="C566">
        <f>SAFADModel_final_000016[[#This Row],[Whole Building:Facility Total Electric Demand Power '[W'](Hourly) ]]/1000</f>
        <v>447.8521087905259</v>
      </c>
    </row>
    <row r="567" spans="1:3" x14ac:dyDescent="0.25">
      <c r="A567" s="9" t="s">
        <v>422</v>
      </c>
      <c r="B567" s="12">
        <v>430486.81241991575</v>
      </c>
      <c r="C567">
        <f>SAFADModel_final_000016[[#This Row],[Whole Building:Facility Total Electric Demand Power '[W'](Hourly) ]]/1000</f>
        <v>430.48681241991574</v>
      </c>
    </row>
    <row r="568" spans="1:3" x14ac:dyDescent="0.25">
      <c r="A568" s="9" t="s">
        <v>423</v>
      </c>
      <c r="B568" s="12">
        <v>436921.66657854611</v>
      </c>
      <c r="C568">
        <f>SAFADModel_final_000016[[#This Row],[Whole Building:Facility Total Electric Demand Power '[W'](Hourly) ]]/1000</f>
        <v>436.92166657854608</v>
      </c>
    </row>
    <row r="569" spans="1:3" x14ac:dyDescent="0.25">
      <c r="A569" s="9" t="s">
        <v>424</v>
      </c>
      <c r="B569" s="12">
        <v>389746.4074634022</v>
      </c>
      <c r="C569">
        <f>SAFADModel_final_000016[[#This Row],[Whole Building:Facility Total Electric Demand Power '[W'](Hourly) ]]/1000</f>
        <v>389.74640746340219</v>
      </c>
    </row>
    <row r="570" spans="1:3" x14ac:dyDescent="0.25">
      <c r="A570" s="9" t="s">
        <v>425</v>
      </c>
      <c r="B570" s="12">
        <v>220412.37383568007</v>
      </c>
      <c r="C570">
        <f>SAFADModel_final_000016[[#This Row],[Whole Building:Facility Total Electric Demand Power '[W'](Hourly) ]]/1000</f>
        <v>220.41237383568009</v>
      </c>
    </row>
    <row r="571" spans="1:3" x14ac:dyDescent="0.25">
      <c r="A571" s="9" t="s">
        <v>426</v>
      </c>
      <c r="B571" s="12">
        <v>121883.36480142434</v>
      </c>
      <c r="C571">
        <f>SAFADModel_final_000016[[#This Row],[Whole Building:Facility Total Electric Demand Power '[W'](Hourly) ]]/1000</f>
        <v>121.88336480142434</v>
      </c>
    </row>
    <row r="572" spans="1:3" x14ac:dyDescent="0.25">
      <c r="A572" s="9" t="s">
        <v>427</v>
      </c>
      <c r="B572" s="12">
        <v>54543.039330202853</v>
      </c>
      <c r="C572">
        <f>SAFADModel_final_000016[[#This Row],[Whole Building:Facility Total Electric Demand Power '[W'](Hourly) ]]/1000</f>
        <v>54.543039330202852</v>
      </c>
    </row>
    <row r="573" spans="1:3" x14ac:dyDescent="0.25">
      <c r="A573" s="9" t="s">
        <v>428</v>
      </c>
      <c r="B573" s="12">
        <v>19944.983654311105</v>
      </c>
      <c r="C573">
        <f>SAFADModel_final_000016[[#This Row],[Whole Building:Facility Total Electric Demand Power '[W'](Hourly) ]]/1000</f>
        <v>19.944983654311105</v>
      </c>
    </row>
    <row r="574" spans="1:3" x14ac:dyDescent="0.25">
      <c r="A574" s="9" t="s">
        <v>429</v>
      </c>
      <c r="B574" s="12">
        <v>19488.663712078342</v>
      </c>
      <c r="C574">
        <f>SAFADModel_final_000016[[#This Row],[Whole Building:Facility Total Electric Demand Power '[W'](Hourly) ]]/1000</f>
        <v>19.488663712078342</v>
      </c>
    </row>
    <row r="575" spans="1:3" x14ac:dyDescent="0.25">
      <c r="A575" s="9" t="s">
        <v>430</v>
      </c>
      <c r="B575" s="12">
        <v>19036.400394449414</v>
      </c>
      <c r="C575">
        <f>SAFADModel_final_000016[[#This Row],[Whole Building:Facility Total Electric Demand Power '[W'](Hourly) ]]/1000</f>
        <v>19.036400394449416</v>
      </c>
    </row>
    <row r="576" spans="1:3" x14ac:dyDescent="0.25">
      <c r="A576" s="9" t="s">
        <v>431</v>
      </c>
      <c r="B576" s="12">
        <v>18995.470188454921</v>
      </c>
      <c r="C576">
        <f>SAFADModel_final_000016[[#This Row],[Whole Building:Facility Total Electric Demand Power '[W'](Hourly) ]]/1000</f>
        <v>18.99547018845492</v>
      </c>
    </row>
    <row r="577" spans="1:3" x14ac:dyDescent="0.25">
      <c r="A577" s="9" t="s">
        <v>432</v>
      </c>
      <c r="B577" s="12">
        <v>18956.941608155936</v>
      </c>
      <c r="C577">
        <f>SAFADModel_final_000016[[#This Row],[Whole Building:Facility Total Electric Demand Power '[W'](Hourly) ]]/1000</f>
        <v>18.956941608155937</v>
      </c>
    </row>
    <row r="578" spans="1:3" x14ac:dyDescent="0.25">
      <c r="A578" s="9" t="s">
        <v>433</v>
      </c>
      <c r="B578" s="12">
        <v>18918.408161707615</v>
      </c>
      <c r="C578">
        <f>SAFADModel_final_000016[[#This Row],[Whole Building:Facility Total Electric Demand Power '[W'](Hourly) ]]/1000</f>
        <v>18.918408161707614</v>
      </c>
    </row>
    <row r="579" spans="1:3" x14ac:dyDescent="0.25">
      <c r="A579" s="9" t="s">
        <v>434</v>
      </c>
      <c r="B579" s="12">
        <v>18896.579071358323</v>
      </c>
      <c r="C579">
        <f>SAFADModel_final_000016[[#This Row],[Whole Building:Facility Total Electric Demand Power '[W'](Hourly) ]]/1000</f>
        <v>18.896579071358325</v>
      </c>
    </row>
    <row r="580" spans="1:3" x14ac:dyDescent="0.25">
      <c r="A580" s="9" t="s">
        <v>435</v>
      </c>
      <c r="B580" s="12">
        <v>18818.810738467593</v>
      </c>
      <c r="C580">
        <f>SAFADModel_final_000016[[#This Row],[Whole Building:Facility Total Electric Demand Power '[W'](Hourly) ]]/1000</f>
        <v>18.818810738467594</v>
      </c>
    </row>
    <row r="581" spans="1:3" x14ac:dyDescent="0.25">
      <c r="A581" s="9" t="s">
        <v>436</v>
      </c>
      <c r="B581" s="12">
        <v>18692.136965749087</v>
      </c>
      <c r="C581">
        <f>SAFADModel_final_000016[[#This Row],[Whole Building:Facility Total Electric Demand Power '[W'](Hourly) ]]/1000</f>
        <v>18.692136965749086</v>
      </c>
    </row>
    <row r="582" spans="1:3" x14ac:dyDescent="0.25">
      <c r="A582" s="9" t="s">
        <v>437</v>
      </c>
      <c r="B582" s="12">
        <v>18562.306863027061</v>
      </c>
      <c r="C582">
        <f>SAFADModel_final_000016[[#This Row],[Whole Building:Facility Total Electric Demand Power '[W'](Hourly) ]]/1000</f>
        <v>18.562306863027061</v>
      </c>
    </row>
    <row r="583" spans="1:3" x14ac:dyDescent="0.25">
      <c r="A583" s="9" t="s">
        <v>438</v>
      </c>
      <c r="B583" s="12">
        <v>18583.385780751298</v>
      </c>
      <c r="C583">
        <f>SAFADModel_final_000016[[#This Row],[Whole Building:Facility Total Electric Demand Power '[W'](Hourly) ]]/1000</f>
        <v>18.583385780751296</v>
      </c>
    </row>
    <row r="584" spans="1:3" x14ac:dyDescent="0.25">
      <c r="A584" s="9" t="s">
        <v>439</v>
      </c>
      <c r="B584" s="12">
        <v>18861.574306390336</v>
      </c>
      <c r="C584">
        <f>SAFADModel_final_000016[[#This Row],[Whole Building:Facility Total Electric Demand Power '[W'](Hourly) ]]/1000</f>
        <v>18.861574306390334</v>
      </c>
    </row>
    <row r="585" spans="1:3" x14ac:dyDescent="0.25">
      <c r="A585" s="9" t="s">
        <v>440</v>
      </c>
      <c r="B585" s="12">
        <v>54563.154108941679</v>
      </c>
      <c r="C585">
        <f>SAFADModel_final_000016[[#This Row],[Whole Building:Facility Total Electric Demand Power '[W'](Hourly) ]]/1000</f>
        <v>54.563154108941681</v>
      </c>
    </row>
    <row r="586" spans="1:3" x14ac:dyDescent="0.25">
      <c r="A586" s="9" t="s">
        <v>441</v>
      </c>
      <c r="B586" s="12">
        <v>279557.24253769481</v>
      </c>
      <c r="C586">
        <f>SAFADModel_final_000016[[#This Row],[Whole Building:Facility Total Electric Demand Power '[W'](Hourly) ]]/1000</f>
        <v>279.55724253769483</v>
      </c>
    </row>
    <row r="587" spans="1:3" x14ac:dyDescent="0.25">
      <c r="A587" s="9" t="s">
        <v>442</v>
      </c>
      <c r="B587" s="12">
        <v>364074.95117287448</v>
      </c>
      <c r="C587">
        <f>SAFADModel_final_000016[[#This Row],[Whole Building:Facility Total Electric Demand Power '[W'](Hourly) ]]/1000</f>
        <v>364.07495117287448</v>
      </c>
    </row>
    <row r="588" spans="1:3" x14ac:dyDescent="0.25">
      <c r="A588" s="9" t="s">
        <v>443</v>
      </c>
      <c r="B588" s="12">
        <v>402184.22134749306</v>
      </c>
      <c r="C588">
        <f>SAFADModel_final_000016[[#This Row],[Whole Building:Facility Total Electric Demand Power '[W'](Hourly) ]]/1000</f>
        <v>402.18422134749306</v>
      </c>
    </row>
    <row r="589" spans="1:3" x14ac:dyDescent="0.25">
      <c r="A589" s="9" t="s">
        <v>444</v>
      </c>
      <c r="B589" s="12">
        <v>403703.67584526562</v>
      </c>
      <c r="C589">
        <f>SAFADModel_final_000016[[#This Row],[Whole Building:Facility Total Electric Demand Power '[W'](Hourly) ]]/1000</f>
        <v>403.70367584526559</v>
      </c>
    </row>
    <row r="590" spans="1:3" x14ac:dyDescent="0.25">
      <c r="A590" s="9" t="s">
        <v>445</v>
      </c>
      <c r="B590" s="12">
        <v>412538.25114382413</v>
      </c>
      <c r="C590">
        <f>SAFADModel_final_000016[[#This Row],[Whole Building:Facility Total Electric Demand Power '[W'](Hourly) ]]/1000</f>
        <v>412.53825114382414</v>
      </c>
    </row>
    <row r="591" spans="1:3" x14ac:dyDescent="0.25">
      <c r="A591" s="9" t="s">
        <v>446</v>
      </c>
      <c r="B591" s="12">
        <v>441459.62579386728</v>
      </c>
      <c r="C591">
        <f>SAFADModel_final_000016[[#This Row],[Whole Building:Facility Total Electric Demand Power '[W'](Hourly) ]]/1000</f>
        <v>441.4596257938673</v>
      </c>
    </row>
    <row r="592" spans="1:3" x14ac:dyDescent="0.25">
      <c r="A592" s="9" t="s">
        <v>447</v>
      </c>
      <c r="B592" s="12">
        <v>458091.90417471068</v>
      </c>
      <c r="C592">
        <f>SAFADModel_final_000016[[#This Row],[Whole Building:Facility Total Electric Demand Power '[W'](Hourly) ]]/1000</f>
        <v>458.09190417471069</v>
      </c>
    </row>
    <row r="593" spans="1:3" x14ac:dyDescent="0.25">
      <c r="A593" s="9" t="s">
        <v>448</v>
      </c>
      <c r="B593" s="12">
        <v>446135.03416061943</v>
      </c>
      <c r="C593">
        <f>SAFADModel_final_000016[[#This Row],[Whole Building:Facility Total Electric Demand Power '[W'](Hourly) ]]/1000</f>
        <v>446.13503416061945</v>
      </c>
    </row>
    <row r="594" spans="1:3" x14ac:dyDescent="0.25">
      <c r="A594" s="9" t="s">
        <v>449</v>
      </c>
      <c r="B594" s="12">
        <v>408369.24702989752</v>
      </c>
      <c r="C594">
        <f>SAFADModel_final_000016[[#This Row],[Whole Building:Facility Total Electric Demand Power '[W'](Hourly) ]]/1000</f>
        <v>408.36924702989751</v>
      </c>
    </row>
    <row r="595" spans="1:3" x14ac:dyDescent="0.25">
      <c r="A595" s="9" t="s">
        <v>450</v>
      </c>
      <c r="B595" s="12">
        <v>189403.31358815849</v>
      </c>
      <c r="C595">
        <f>SAFADModel_final_000016[[#This Row],[Whole Building:Facility Total Electric Demand Power '[W'](Hourly) ]]/1000</f>
        <v>189.40331358815848</v>
      </c>
    </row>
    <row r="596" spans="1:3" x14ac:dyDescent="0.25">
      <c r="A596" s="9" t="s">
        <v>451</v>
      </c>
      <c r="B596" s="12">
        <v>133704.38339116206</v>
      </c>
      <c r="C596">
        <f>SAFADModel_final_000016[[#This Row],[Whole Building:Facility Total Electric Demand Power '[W'](Hourly) ]]/1000</f>
        <v>133.70438339116205</v>
      </c>
    </row>
    <row r="597" spans="1:3" x14ac:dyDescent="0.25">
      <c r="A597" s="9" t="s">
        <v>452</v>
      </c>
      <c r="B597" s="12">
        <v>94950.802803289727</v>
      </c>
      <c r="C597">
        <f>SAFADModel_final_000016[[#This Row],[Whole Building:Facility Total Electric Demand Power '[W'](Hourly) ]]/1000</f>
        <v>94.950802803289733</v>
      </c>
    </row>
    <row r="598" spans="1:3" x14ac:dyDescent="0.25">
      <c r="A598" s="9" t="s">
        <v>453</v>
      </c>
      <c r="B598" s="12">
        <v>19107.809657415422</v>
      </c>
      <c r="C598">
        <f>SAFADModel_final_000016[[#This Row],[Whole Building:Facility Total Electric Demand Power '[W'](Hourly) ]]/1000</f>
        <v>19.107809657415423</v>
      </c>
    </row>
    <row r="599" spans="1:3" x14ac:dyDescent="0.25">
      <c r="A599" s="9" t="s">
        <v>454</v>
      </c>
      <c r="B599" s="12">
        <v>19075.321907073016</v>
      </c>
      <c r="C599">
        <f>SAFADModel_final_000016[[#This Row],[Whole Building:Facility Total Electric Demand Power '[W'](Hourly) ]]/1000</f>
        <v>19.075321907073015</v>
      </c>
    </row>
    <row r="600" spans="1:3" x14ac:dyDescent="0.25">
      <c r="A600" s="9" t="s">
        <v>455</v>
      </c>
      <c r="B600" s="12">
        <v>19049.381697960675</v>
      </c>
      <c r="C600">
        <f>SAFADModel_final_000016[[#This Row],[Whole Building:Facility Total Electric Demand Power '[W'](Hourly) ]]/1000</f>
        <v>19.049381697960676</v>
      </c>
    </row>
    <row r="601" spans="1:3" x14ac:dyDescent="0.25">
      <c r="A601" s="9" t="s">
        <v>456</v>
      </c>
      <c r="B601" s="12">
        <v>19019.004398860936</v>
      </c>
      <c r="C601">
        <f>SAFADModel_final_000016[[#This Row],[Whole Building:Facility Total Electric Demand Power '[W'](Hourly) ]]/1000</f>
        <v>19.019004398860936</v>
      </c>
    </row>
    <row r="602" spans="1:3" x14ac:dyDescent="0.25">
      <c r="A602" s="9" t="s">
        <v>457</v>
      </c>
      <c r="B602" s="12">
        <v>18992.753865200557</v>
      </c>
      <c r="C602">
        <f>SAFADModel_final_000016[[#This Row],[Whole Building:Facility Total Electric Demand Power '[W'](Hourly) ]]/1000</f>
        <v>18.992753865200555</v>
      </c>
    </row>
    <row r="603" spans="1:3" x14ac:dyDescent="0.25">
      <c r="A603" s="9" t="s">
        <v>458</v>
      </c>
      <c r="B603" s="12">
        <v>18956.172120083553</v>
      </c>
      <c r="C603">
        <f>SAFADModel_final_000016[[#This Row],[Whole Building:Facility Total Electric Demand Power '[W'](Hourly) ]]/1000</f>
        <v>18.956172120083554</v>
      </c>
    </row>
    <row r="604" spans="1:3" x14ac:dyDescent="0.25">
      <c r="A604" s="9" t="s">
        <v>459</v>
      </c>
      <c r="B604" s="12">
        <v>18889.368496177667</v>
      </c>
      <c r="C604">
        <f>SAFADModel_final_000016[[#This Row],[Whole Building:Facility Total Electric Demand Power '[W'](Hourly) ]]/1000</f>
        <v>18.889368496177667</v>
      </c>
    </row>
    <row r="605" spans="1:3" x14ac:dyDescent="0.25">
      <c r="A605" s="9" t="s">
        <v>460</v>
      </c>
      <c r="B605" s="12">
        <v>18801.000925453733</v>
      </c>
      <c r="C605">
        <f>SAFADModel_final_000016[[#This Row],[Whole Building:Facility Total Electric Demand Power '[W'](Hourly) ]]/1000</f>
        <v>18.801000925453732</v>
      </c>
    </row>
    <row r="606" spans="1:3" x14ac:dyDescent="0.25">
      <c r="A606" s="9" t="s">
        <v>461</v>
      </c>
      <c r="B606" s="12">
        <v>18730.132435549891</v>
      </c>
      <c r="C606">
        <f>SAFADModel_final_000016[[#This Row],[Whole Building:Facility Total Electric Demand Power '[W'](Hourly) ]]/1000</f>
        <v>18.730132435549891</v>
      </c>
    </row>
    <row r="607" spans="1:3" x14ac:dyDescent="0.25">
      <c r="A607" s="9" t="s">
        <v>462</v>
      </c>
      <c r="B607" s="12">
        <v>18726.672808826454</v>
      </c>
      <c r="C607">
        <f>SAFADModel_final_000016[[#This Row],[Whole Building:Facility Total Electric Demand Power '[W'](Hourly) ]]/1000</f>
        <v>18.726672808826454</v>
      </c>
    </row>
    <row r="608" spans="1:3" x14ac:dyDescent="0.25">
      <c r="A608" s="9" t="s">
        <v>463</v>
      </c>
      <c r="B608" s="12">
        <v>18859.78098142871</v>
      </c>
      <c r="C608">
        <f>SAFADModel_final_000016[[#This Row],[Whole Building:Facility Total Electric Demand Power '[W'](Hourly) ]]/1000</f>
        <v>18.85978098142871</v>
      </c>
    </row>
    <row r="609" spans="1:3" x14ac:dyDescent="0.25">
      <c r="A609" s="9" t="s">
        <v>464</v>
      </c>
      <c r="B609" s="12">
        <v>66586.665007098563</v>
      </c>
      <c r="C609">
        <f>SAFADModel_final_000016[[#This Row],[Whole Building:Facility Total Electric Demand Power '[W'](Hourly) ]]/1000</f>
        <v>66.58666500709856</v>
      </c>
    </row>
    <row r="610" spans="1:3" x14ac:dyDescent="0.25">
      <c r="A610" s="9" t="s">
        <v>465</v>
      </c>
      <c r="B610" s="12">
        <v>224347.27974577353</v>
      </c>
      <c r="C610">
        <f>SAFADModel_final_000016[[#This Row],[Whole Building:Facility Total Electric Demand Power '[W'](Hourly) ]]/1000</f>
        <v>224.34727974577353</v>
      </c>
    </row>
    <row r="611" spans="1:3" x14ac:dyDescent="0.25">
      <c r="A611" s="9" t="s">
        <v>466</v>
      </c>
      <c r="B611" s="12">
        <v>369178.99676174886</v>
      </c>
      <c r="C611">
        <f>SAFADModel_final_000016[[#This Row],[Whole Building:Facility Total Electric Demand Power '[W'](Hourly) ]]/1000</f>
        <v>369.17899676174886</v>
      </c>
    </row>
    <row r="612" spans="1:3" x14ac:dyDescent="0.25">
      <c r="A612" s="9" t="s">
        <v>467</v>
      </c>
      <c r="B612" s="12">
        <v>377970.87845907157</v>
      </c>
      <c r="C612">
        <f>SAFADModel_final_000016[[#This Row],[Whole Building:Facility Total Electric Demand Power '[W'](Hourly) ]]/1000</f>
        <v>377.97087845907157</v>
      </c>
    </row>
    <row r="613" spans="1:3" x14ac:dyDescent="0.25">
      <c r="A613" s="9" t="s">
        <v>468</v>
      </c>
      <c r="B613" s="12">
        <v>392421.43994168681</v>
      </c>
      <c r="C613">
        <f>SAFADModel_final_000016[[#This Row],[Whole Building:Facility Total Electric Demand Power '[W'](Hourly) ]]/1000</f>
        <v>392.4214399416868</v>
      </c>
    </row>
    <row r="614" spans="1:3" x14ac:dyDescent="0.25">
      <c r="A614" s="9" t="s">
        <v>469</v>
      </c>
      <c r="B614" s="12">
        <v>409724.16037519701</v>
      </c>
      <c r="C614">
        <f>SAFADModel_final_000016[[#This Row],[Whole Building:Facility Total Electric Demand Power '[W'](Hourly) ]]/1000</f>
        <v>409.72416037519702</v>
      </c>
    </row>
    <row r="615" spans="1:3" x14ac:dyDescent="0.25">
      <c r="A615" s="9" t="s">
        <v>470</v>
      </c>
      <c r="B615" s="12">
        <v>418839.29256202682</v>
      </c>
      <c r="C615">
        <f>SAFADModel_final_000016[[#This Row],[Whole Building:Facility Total Electric Demand Power '[W'](Hourly) ]]/1000</f>
        <v>418.8392925620268</v>
      </c>
    </row>
    <row r="616" spans="1:3" x14ac:dyDescent="0.25">
      <c r="A616" s="9" t="s">
        <v>471</v>
      </c>
      <c r="B616" s="12">
        <v>407483.35083794041</v>
      </c>
      <c r="C616">
        <f>SAFADModel_final_000016[[#This Row],[Whole Building:Facility Total Electric Demand Power '[W'](Hourly) ]]/1000</f>
        <v>407.48335083794041</v>
      </c>
    </row>
    <row r="617" spans="1:3" x14ac:dyDescent="0.25">
      <c r="A617" s="9" t="s">
        <v>472</v>
      </c>
      <c r="B617" s="12">
        <v>351531.06967104314</v>
      </c>
      <c r="C617">
        <f>SAFADModel_final_000016[[#This Row],[Whole Building:Facility Total Electric Demand Power '[W'](Hourly) ]]/1000</f>
        <v>351.53106967104316</v>
      </c>
    </row>
    <row r="618" spans="1:3" x14ac:dyDescent="0.25">
      <c r="A618" s="9" t="s">
        <v>473</v>
      </c>
      <c r="B618" s="12">
        <v>311029.97741508583</v>
      </c>
      <c r="C618">
        <f>SAFADModel_final_000016[[#This Row],[Whole Building:Facility Total Electric Demand Power '[W'](Hourly) ]]/1000</f>
        <v>311.02997741508585</v>
      </c>
    </row>
    <row r="619" spans="1:3" x14ac:dyDescent="0.25">
      <c r="A619" s="9" t="s">
        <v>474</v>
      </c>
      <c r="B619" s="12">
        <v>120638.62293484823</v>
      </c>
      <c r="C619">
        <f>SAFADModel_final_000016[[#This Row],[Whole Building:Facility Total Electric Demand Power '[W'](Hourly) ]]/1000</f>
        <v>120.63862293484823</v>
      </c>
    </row>
    <row r="620" spans="1:3" x14ac:dyDescent="0.25">
      <c r="A620" s="9" t="s">
        <v>475</v>
      </c>
      <c r="B620" s="12">
        <v>60478.586304427823</v>
      </c>
      <c r="C620">
        <f>SAFADModel_final_000016[[#This Row],[Whole Building:Facility Total Electric Demand Power '[W'](Hourly) ]]/1000</f>
        <v>60.478586304427822</v>
      </c>
    </row>
    <row r="621" spans="1:3" x14ac:dyDescent="0.25">
      <c r="A621" s="9" t="s">
        <v>476</v>
      </c>
      <c r="B621" s="12">
        <v>36036.370049145582</v>
      </c>
      <c r="C621">
        <f>SAFADModel_final_000016[[#This Row],[Whole Building:Facility Total Electric Demand Power '[W'](Hourly) ]]/1000</f>
        <v>36.036370049145582</v>
      </c>
    </row>
    <row r="622" spans="1:3" x14ac:dyDescent="0.25">
      <c r="A622" s="9" t="s">
        <v>477</v>
      </c>
      <c r="B622" s="12">
        <v>27459.100966904294</v>
      </c>
      <c r="C622">
        <f>SAFADModel_final_000016[[#This Row],[Whole Building:Facility Total Electric Demand Power '[W'](Hourly) ]]/1000</f>
        <v>27.459100966904295</v>
      </c>
    </row>
    <row r="623" spans="1:3" x14ac:dyDescent="0.25">
      <c r="A623" s="9" t="s">
        <v>478</v>
      </c>
      <c r="B623" s="12">
        <v>19005.804083816107</v>
      </c>
      <c r="C623">
        <f>SAFADModel_final_000016[[#This Row],[Whole Building:Facility Total Electric Demand Power '[W'](Hourly) ]]/1000</f>
        <v>19.005804083816106</v>
      </c>
    </row>
    <row r="624" spans="1:3" x14ac:dyDescent="0.25">
      <c r="A624" s="9" t="s">
        <v>479</v>
      </c>
      <c r="B624" s="12">
        <v>19047.503861058896</v>
      </c>
      <c r="C624">
        <f>SAFADModel_final_000016[[#This Row],[Whole Building:Facility Total Electric Demand Power '[W'](Hourly) ]]/1000</f>
        <v>19.047503861058896</v>
      </c>
    </row>
    <row r="625" spans="1:3" x14ac:dyDescent="0.25">
      <c r="A625" s="9" t="s">
        <v>480</v>
      </c>
      <c r="B625" s="12">
        <v>19033.841148362837</v>
      </c>
      <c r="C625">
        <f>SAFADModel_final_000016[[#This Row],[Whole Building:Facility Total Electric Demand Power '[W'](Hourly) ]]/1000</f>
        <v>19.033841148362836</v>
      </c>
    </row>
    <row r="626" spans="1:3" x14ac:dyDescent="0.25">
      <c r="A626" s="9" t="s">
        <v>677</v>
      </c>
      <c r="B626" s="12">
        <v>19019.733079922818</v>
      </c>
      <c r="C626">
        <f>SAFADModel_final_000016[[#This Row],[Whole Building:Facility Total Electric Demand Power '[W'](Hourly) ]]/1000</f>
        <v>19.019733079922819</v>
      </c>
    </row>
    <row r="627" spans="1:3" x14ac:dyDescent="0.25">
      <c r="A627" s="9" t="s">
        <v>678</v>
      </c>
      <c r="B627" s="12">
        <v>18999.958222895337</v>
      </c>
      <c r="C627">
        <f>SAFADModel_final_000016[[#This Row],[Whole Building:Facility Total Electric Demand Power '[W'](Hourly) ]]/1000</f>
        <v>18.999958222895337</v>
      </c>
    </row>
    <row r="628" spans="1:3" x14ac:dyDescent="0.25">
      <c r="A628" s="9" t="s">
        <v>679</v>
      </c>
      <c r="B628" s="12">
        <v>18945.628888037147</v>
      </c>
      <c r="C628">
        <f>SAFADModel_final_000016[[#This Row],[Whole Building:Facility Total Electric Demand Power '[W'](Hourly) ]]/1000</f>
        <v>18.945628888037145</v>
      </c>
    </row>
    <row r="629" spans="1:3" x14ac:dyDescent="0.25">
      <c r="A629" s="9" t="s">
        <v>680</v>
      </c>
      <c r="B629" s="12">
        <v>18854.545022172078</v>
      </c>
      <c r="C629">
        <f>SAFADModel_final_000016[[#This Row],[Whole Building:Facility Total Electric Demand Power '[W'](Hourly) ]]/1000</f>
        <v>18.854545022172079</v>
      </c>
    </row>
    <row r="630" spans="1:3" x14ac:dyDescent="0.25">
      <c r="A630" s="9" t="s">
        <v>681</v>
      </c>
      <c r="B630" s="12">
        <v>18725.008435578668</v>
      </c>
      <c r="C630">
        <f>SAFADModel_final_000016[[#This Row],[Whole Building:Facility Total Electric Demand Power '[W'](Hourly) ]]/1000</f>
        <v>18.725008435578669</v>
      </c>
    </row>
    <row r="631" spans="1:3" x14ac:dyDescent="0.25">
      <c r="A631" s="9" t="s">
        <v>682</v>
      </c>
      <c r="B631" s="12">
        <v>18648.50677188531</v>
      </c>
      <c r="C631">
        <f>SAFADModel_final_000016[[#This Row],[Whole Building:Facility Total Electric Demand Power '[W'](Hourly) ]]/1000</f>
        <v>18.648506771885309</v>
      </c>
    </row>
    <row r="632" spans="1:3" x14ac:dyDescent="0.25">
      <c r="A632" s="9" t="s">
        <v>683</v>
      </c>
      <c r="B632" s="12">
        <v>18749.563506012837</v>
      </c>
      <c r="C632">
        <f>SAFADModel_final_000016[[#This Row],[Whole Building:Facility Total Electric Demand Power '[W'](Hourly) ]]/1000</f>
        <v>18.749563506012837</v>
      </c>
    </row>
    <row r="633" spans="1:3" x14ac:dyDescent="0.25">
      <c r="A633" s="9" t="s">
        <v>684</v>
      </c>
      <c r="B633" s="12">
        <v>18935.157716844744</v>
      </c>
      <c r="C633">
        <f>SAFADModel_final_000016[[#This Row],[Whole Building:Facility Total Electric Demand Power '[W'](Hourly) ]]/1000</f>
        <v>18.935157716844746</v>
      </c>
    </row>
    <row r="634" spans="1:3" x14ac:dyDescent="0.25">
      <c r="A634" s="9" t="s">
        <v>685</v>
      </c>
      <c r="B634" s="12">
        <v>70216.119472055623</v>
      </c>
      <c r="C634">
        <f>SAFADModel_final_000016[[#This Row],[Whole Building:Facility Total Electric Demand Power '[W'](Hourly) ]]/1000</f>
        <v>70.216119472055624</v>
      </c>
    </row>
    <row r="635" spans="1:3" x14ac:dyDescent="0.25">
      <c r="A635" s="9" t="s">
        <v>686</v>
      </c>
      <c r="B635" s="12">
        <v>138317.97323209498</v>
      </c>
      <c r="C635">
        <f>SAFADModel_final_000016[[#This Row],[Whole Building:Facility Total Electric Demand Power '[W'](Hourly) ]]/1000</f>
        <v>138.31797323209497</v>
      </c>
    </row>
    <row r="636" spans="1:3" x14ac:dyDescent="0.25">
      <c r="A636" s="9" t="s">
        <v>687</v>
      </c>
      <c r="B636" s="12">
        <v>200102.31914025694</v>
      </c>
      <c r="C636">
        <f>SAFADModel_final_000016[[#This Row],[Whole Building:Facility Total Electric Demand Power '[W'](Hourly) ]]/1000</f>
        <v>200.10231914025692</v>
      </c>
    </row>
    <row r="637" spans="1:3" x14ac:dyDescent="0.25">
      <c r="A637" s="9" t="s">
        <v>688</v>
      </c>
      <c r="B637" s="12">
        <v>220607.51259552324</v>
      </c>
      <c r="C637">
        <f>SAFADModel_final_000016[[#This Row],[Whole Building:Facility Total Electric Demand Power '[W'](Hourly) ]]/1000</f>
        <v>220.60751259552325</v>
      </c>
    </row>
    <row r="638" spans="1:3" x14ac:dyDescent="0.25">
      <c r="A638" s="9" t="s">
        <v>689</v>
      </c>
      <c r="B638" s="12">
        <v>189840.90404325418</v>
      </c>
      <c r="C638">
        <f>SAFADModel_final_000016[[#This Row],[Whole Building:Facility Total Electric Demand Power '[W'](Hourly) ]]/1000</f>
        <v>189.84090404325417</v>
      </c>
    </row>
    <row r="639" spans="1:3" x14ac:dyDescent="0.25">
      <c r="A639" s="9" t="s">
        <v>690</v>
      </c>
      <c r="B639" s="12">
        <v>171926.1271944918</v>
      </c>
      <c r="C639">
        <f>SAFADModel_final_000016[[#This Row],[Whole Building:Facility Total Electric Demand Power '[W'](Hourly) ]]/1000</f>
        <v>171.92612719449178</v>
      </c>
    </row>
    <row r="640" spans="1:3" x14ac:dyDescent="0.25">
      <c r="A640" s="9" t="s">
        <v>691</v>
      </c>
      <c r="B640" s="12">
        <v>163293.28057092897</v>
      </c>
      <c r="C640">
        <f>SAFADModel_final_000016[[#This Row],[Whole Building:Facility Total Electric Demand Power '[W'](Hourly) ]]/1000</f>
        <v>163.29328057092897</v>
      </c>
    </row>
    <row r="641" spans="1:3" x14ac:dyDescent="0.25">
      <c r="A641" s="9" t="s">
        <v>692</v>
      </c>
      <c r="B641" s="12">
        <v>143017.64056367209</v>
      </c>
      <c r="C641">
        <f>SAFADModel_final_000016[[#This Row],[Whole Building:Facility Total Electric Demand Power '[W'](Hourly) ]]/1000</f>
        <v>143.01764056367207</v>
      </c>
    </row>
    <row r="642" spans="1:3" x14ac:dyDescent="0.25">
      <c r="A642" s="9" t="s">
        <v>693</v>
      </c>
      <c r="B642" s="12">
        <v>118251.54315125362</v>
      </c>
      <c r="C642">
        <f>SAFADModel_final_000016[[#This Row],[Whole Building:Facility Total Electric Demand Power '[W'](Hourly) ]]/1000</f>
        <v>118.25154315125361</v>
      </c>
    </row>
    <row r="643" spans="1:3" x14ac:dyDescent="0.25">
      <c r="A643" s="9" t="s">
        <v>694</v>
      </c>
      <c r="B643" s="12">
        <v>98375.197032294513</v>
      </c>
      <c r="C643">
        <f>SAFADModel_final_000016[[#This Row],[Whole Building:Facility Total Electric Demand Power '[W'](Hourly) ]]/1000</f>
        <v>98.375197032294508</v>
      </c>
    </row>
    <row r="644" spans="1:3" x14ac:dyDescent="0.25">
      <c r="A644" s="9" t="s">
        <v>695</v>
      </c>
      <c r="B644" s="12">
        <v>75963.042103482163</v>
      </c>
      <c r="C644">
        <f>SAFADModel_final_000016[[#This Row],[Whole Building:Facility Total Electric Demand Power '[W'](Hourly) ]]/1000</f>
        <v>75.963042103482167</v>
      </c>
    </row>
    <row r="645" spans="1:3" x14ac:dyDescent="0.25">
      <c r="A645" s="9" t="s">
        <v>696</v>
      </c>
      <c r="B645" s="12">
        <v>44636.301790369813</v>
      </c>
      <c r="C645">
        <f>SAFADModel_final_000016[[#This Row],[Whole Building:Facility Total Electric Demand Power '[W'](Hourly) ]]/1000</f>
        <v>44.636301790369814</v>
      </c>
    </row>
    <row r="646" spans="1:3" x14ac:dyDescent="0.25">
      <c r="A646" s="9" t="s">
        <v>697</v>
      </c>
      <c r="B646" s="12">
        <v>41199.879115938988</v>
      </c>
      <c r="C646">
        <f>SAFADModel_final_000016[[#This Row],[Whole Building:Facility Total Electric Demand Power '[W'](Hourly) ]]/1000</f>
        <v>41.199879115938991</v>
      </c>
    </row>
    <row r="647" spans="1:3" x14ac:dyDescent="0.25">
      <c r="A647" s="9" t="s">
        <v>698</v>
      </c>
      <c r="B647" s="12">
        <v>19120.26686246019</v>
      </c>
      <c r="C647">
        <f>SAFADModel_final_000016[[#This Row],[Whole Building:Facility Total Electric Demand Power '[W'](Hourly) ]]/1000</f>
        <v>19.120266862460191</v>
      </c>
    </row>
    <row r="648" spans="1:3" x14ac:dyDescent="0.25">
      <c r="A648" s="9" t="s">
        <v>699</v>
      </c>
      <c r="B648" s="12">
        <v>19126.782943669088</v>
      </c>
      <c r="C648">
        <f>SAFADModel_final_000016[[#This Row],[Whole Building:Facility Total Electric Demand Power '[W'](Hourly) ]]/1000</f>
        <v>19.126782943669088</v>
      </c>
    </row>
    <row r="649" spans="1:3" x14ac:dyDescent="0.25">
      <c r="A649" s="9" t="s">
        <v>700</v>
      </c>
      <c r="B649" s="12">
        <v>19112.008788636023</v>
      </c>
      <c r="C649">
        <f>SAFADModel_final_000016[[#This Row],[Whole Building:Facility Total Electric Demand Power '[W'](Hourly) ]]/1000</f>
        <v>19.112008788636022</v>
      </c>
    </row>
    <row r="650" spans="1:3" x14ac:dyDescent="0.25">
      <c r="A650" s="9" t="s">
        <v>701</v>
      </c>
      <c r="B650" s="12">
        <v>19079.524084291777</v>
      </c>
      <c r="C650">
        <f>SAFADModel_final_000016[[#This Row],[Whole Building:Facility Total Electric Demand Power '[W'](Hourly) ]]/1000</f>
        <v>19.079524084291776</v>
      </c>
    </row>
    <row r="651" spans="1:3" x14ac:dyDescent="0.25">
      <c r="A651" s="9" t="s">
        <v>702</v>
      </c>
      <c r="B651" s="12">
        <v>19048.229280014373</v>
      </c>
      <c r="C651">
        <f>SAFADModel_final_000016[[#This Row],[Whole Building:Facility Total Electric Demand Power '[W'](Hourly) ]]/1000</f>
        <v>19.048229280014372</v>
      </c>
    </row>
    <row r="652" spans="1:3" x14ac:dyDescent="0.25">
      <c r="A652" s="9" t="s">
        <v>703</v>
      </c>
      <c r="B652" s="12">
        <v>19023.866040496705</v>
      </c>
      <c r="C652">
        <f>SAFADModel_final_000016[[#This Row],[Whole Building:Facility Total Electric Demand Power '[W'](Hourly) ]]/1000</f>
        <v>19.023866040496706</v>
      </c>
    </row>
    <row r="653" spans="1:3" x14ac:dyDescent="0.25">
      <c r="A653" s="9" t="s">
        <v>704</v>
      </c>
      <c r="B653" s="12">
        <v>18996.661497301462</v>
      </c>
      <c r="C653">
        <f>SAFADModel_final_000016[[#This Row],[Whole Building:Facility Total Electric Demand Power '[W'](Hourly) ]]/1000</f>
        <v>18.996661497301464</v>
      </c>
    </row>
    <row r="654" spans="1:3" x14ac:dyDescent="0.25">
      <c r="A654" s="9" t="s">
        <v>705</v>
      </c>
      <c r="B654" s="12">
        <v>18958.002314264304</v>
      </c>
      <c r="C654">
        <f>SAFADModel_final_000016[[#This Row],[Whole Building:Facility Total Electric Demand Power '[W'](Hourly) ]]/1000</f>
        <v>18.958002314264306</v>
      </c>
    </row>
    <row r="655" spans="1:3" x14ac:dyDescent="0.25">
      <c r="A655" s="9" t="s">
        <v>706</v>
      </c>
      <c r="B655" s="12">
        <v>18991.30601685747</v>
      </c>
      <c r="C655">
        <f>SAFADModel_final_000016[[#This Row],[Whole Building:Facility Total Electric Demand Power '[W'](Hourly) ]]/1000</f>
        <v>18.991306016857472</v>
      </c>
    </row>
    <row r="656" spans="1:3" x14ac:dyDescent="0.25">
      <c r="A656" s="9" t="s">
        <v>707</v>
      </c>
      <c r="B656" s="12">
        <v>19116.722774882368</v>
      </c>
      <c r="C656">
        <f>SAFADModel_final_000016[[#This Row],[Whole Building:Facility Total Electric Demand Power '[W'](Hourly) ]]/1000</f>
        <v>19.116722774882369</v>
      </c>
    </row>
    <row r="657" spans="1:3" x14ac:dyDescent="0.25">
      <c r="A657" s="9" t="s">
        <v>708</v>
      </c>
      <c r="B657" s="12">
        <v>19229.094612415818</v>
      </c>
      <c r="C657">
        <f>SAFADModel_final_000016[[#This Row],[Whole Building:Facility Total Electric Demand Power '[W'](Hourly) ]]/1000</f>
        <v>19.229094612415818</v>
      </c>
    </row>
    <row r="658" spans="1:3" x14ac:dyDescent="0.25">
      <c r="A658" s="9" t="s">
        <v>709</v>
      </c>
      <c r="B658" s="12">
        <v>19313.661082577262</v>
      </c>
      <c r="C658">
        <f>SAFADModel_final_000016[[#This Row],[Whole Building:Facility Total Electric Demand Power '[W'](Hourly) ]]/1000</f>
        <v>19.313661082577262</v>
      </c>
    </row>
    <row r="659" spans="1:3" x14ac:dyDescent="0.25">
      <c r="A659" s="9" t="s">
        <v>710</v>
      </c>
      <c r="B659" s="12">
        <v>19372.856431835353</v>
      </c>
      <c r="C659">
        <f>SAFADModel_final_000016[[#This Row],[Whole Building:Facility Total Electric Demand Power '[W'](Hourly) ]]/1000</f>
        <v>19.372856431835352</v>
      </c>
    </row>
    <row r="660" spans="1:3" x14ac:dyDescent="0.25">
      <c r="A660" s="9" t="s">
        <v>711</v>
      </c>
      <c r="B660" s="12">
        <v>19420.274027557691</v>
      </c>
      <c r="C660">
        <f>SAFADModel_final_000016[[#This Row],[Whole Building:Facility Total Electric Demand Power '[W'](Hourly) ]]/1000</f>
        <v>19.420274027557692</v>
      </c>
    </row>
    <row r="661" spans="1:3" x14ac:dyDescent="0.25">
      <c r="A661" s="9" t="s">
        <v>712</v>
      </c>
      <c r="B661" s="12">
        <v>19471.574623758639</v>
      </c>
      <c r="C661">
        <f>SAFADModel_final_000016[[#This Row],[Whole Building:Facility Total Electric Demand Power '[W'](Hourly) ]]/1000</f>
        <v>19.471574623758638</v>
      </c>
    </row>
    <row r="662" spans="1:3" x14ac:dyDescent="0.25">
      <c r="A662" s="9" t="s">
        <v>713</v>
      </c>
      <c r="B662" s="12">
        <v>19521.835512589048</v>
      </c>
      <c r="C662">
        <f>SAFADModel_final_000016[[#This Row],[Whole Building:Facility Total Electric Demand Power '[W'](Hourly) ]]/1000</f>
        <v>19.52183551258905</v>
      </c>
    </row>
    <row r="663" spans="1:3" x14ac:dyDescent="0.25">
      <c r="A663" s="9" t="s">
        <v>714</v>
      </c>
      <c r="B663" s="12">
        <v>19549.346951237465</v>
      </c>
      <c r="C663">
        <f>SAFADModel_final_000016[[#This Row],[Whole Building:Facility Total Electric Demand Power '[W'](Hourly) ]]/1000</f>
        <v>19.549346951237464</v>
      </c>
    </row>
    <row r="664" spans="1:3" x14ac:dyDescent="0.25">
      <c r="A664" s="9" t="s">
        <v>715</v>
      </c>
      <c r="B664" s="12">
        <v>19522.620584165496</v>
      </c>
      <c r="C664">
        <f>SAFADModel_final_000016[[#This Row],[Whole Building:Facility Total Electric Demand Power '[W'](Hourly) ]]/1000</f>
        <v>19.522620584165495</v>
      </c>
    </row>
    <row r="665" spans="1:3" x14ac:dyDescent="0.25">
      <c r="A665" s="9" t="s">
        <v>716</v>
      </c>
      <c r="B665" s="12">
        <v>19462.818579087932</v>
      </c>
      <c r="C665">
        <f>SAFADModel_final_000016[[#This Row],[Whole Building:Facility Total Electric Demand Power '[W'](Hourly) ]]/1000</f>
        <v>19.462818579087934</v>
      </c>
    </row>
    <row r="666" spans="1:3" x14ac:dyDescent="0.25">
      <c r="A666" s="9" t="s">
        <v>717</v>
      </c>
      <c r="B666" s="12">
        <v>19395.833429494061</v>
      </c>
      <c r="C666">
        <f>SAFADModel_final_000016[[#This Row],[Whole Building:Facility Total Electric Demand Power '[W'](Hourly) ]]/1000</f>
        <v>19.395833429494061</v>
      </c>
    </row>
    <row r="667" spans="1:3" x14ac:dyDescent="0.25">
      <c r="A667" s="9" t="s">
        <v>718</v>
      </c>
      <c r="B667" s="12">
        <v>19323.642260396238</v>
      </c>
      <c r="C667">
        <f>SAFADModel_final_000016[[#This Row],[Whole Building:Facility Total Electric Demand Power '[W'](Hourly) ]]/1000</f>
        <v>19.323642260396237</v>
      </c>
    </row>
    <row r="668" spans="1:3" x14ac:dyDescent="0.25">
      <c r="A668" s="9" t="s">
        <v>719</v>
      </c>
      <c r="B668" s="12">
        <v>19244.975028111079</v>
      </c>
      <c r="C668">
        <f>SAFADModel_final_000016[[#This Row],[Whole Building:Facility Total Electric Demand Power '[W'](Hourly) ]]/1000</f>
        <v>19.244975028111078</v>
      </c>
    </row>
    <row r="669" spans="1:3" x14ac:dyDescent="0.25">
      <c r="A669" s="9" t="s">
        <v>720</v>
      </c>
      <c r="B669" s="12">
        <v>19145.730286914189</v>
      </c>
      <c r="C669">
        <f>SAFADModel_final_000016[[#This Row],[Whole Building:Facility Total Electric Demand Power '[W'](Hourly) ]]/1000</f>
        <v>19.145730286914191</v>
      </c>
    </row>
    <row r="670" spans="1:3" x14ac:dyDescent="0.25">
      <c r="A670" s="9" t="s">
        <v>721</v>
      </c>
      <c r="B670" s="12">
        <v>19077.903273129708</v>
      </c>
      <c r="C670">
        <f>SAFADModel_final_000016[[#This Row],[Whole Building:Facility Total Electric Demand Power '[W'](Hourly) ]]/1000</f>
        <v>19.07790327312971</v>
      </c>
    </row>
    <row r="671" spans="1:3" x14ac:dyDescent="0.25">
      <c r="A671" s="9" t="s">
        <v>722</v>
      </c>
      <c r="B671" s="12">
        <v>19022.886781363439</v>
      </c>
      <c r="C671">
        <f>SAFADModel_final_000016[[#This Row],[Whole Building:Facility Total Electric Demand Power '[W'](Hourly) ]]/1000</f>
        <v>19.022886781363439</v>
      </c>
    </row>
    <row r="672" spans="1:3" x14ac:dyDescent="0.25">
      <c r="A672" s="9" t="s">
        <v>723</v>
      </c>
      <c r="B672" s="12">
        <v>18968.188138391997</v>
      </c>
      <c r="C672">
        <f>SAFADModel_final_000016[[#This Row],[Whole Building:Facility Total Electric Demand Power '[W'](Hourly) ]]/1000</f>
        <v>18.968188138391998</v>
      </c>
    </row>
    <row r="673" spans="1:3" x14ac:dyDescent="0.25">
      <c r="A673" s="9" t="s">
        <v>724</v>
      </c>
      <c r="B673" s="12">
        <v>18903.948943752974</v>
      </c>
      <c r="C673">
        <f>SAFADModel_final_000016[[#This Row],[Whole Building:Facility Total Electric Demand Power '[W'](Hourly) ]]/1000</f>
        <v>18.903948943752972</v>
      </c>
    </row>
    <row r="674" spans="1:3" x14ac:dyDescent="0.25">
      <c r="A674" s="9" t="s">
        <v>481</v>
      </c>
      <c r="B674" s="12">
        <v>18811.733185002438</v>
      </c>
      <c r="C674">
        <f>SAFADModel_final_000016[[#This Row],[Whole Building:Facility Total Electric Demand Power '[W'](Hourly) ]]/1000</f>
        <v>18.811733185002439</v>
      </c>
    </row>
    <row r="675" spans="1:3" x14ac:dyDescent="0.25">
      <c r="A675" s="9" t="s">
        <v>482</v>
      </c>
      <c r="B675" s="12">
        <v>18725.473910943885</v>
      </c>
      <c r="C675">
        <f>SAFADModel_final_000016[[#This Row],[Whole Building:Facility Total Electric Demand Power '[W'](Hourly) ]]/1000</f>
        <v>18.725473910943887</v>
      </c>
    </row>
    <row r="676" spans="1:3" x14ac:dyDescent="0.25">
      <c r="A676" s="9" t="s">
        <v>483</v>
      </c>
      <c r="B676" s="12">
        <v>18651.14325552095</v>
      </c>
      <c r="C676">
        <f>SAFADModel_final_000016[[#This Row],[Whole Building:Facility Total Electric Demand Power '[W'](Hourly) ]]/1000</f>
        <v>18.65114325552095</v>
      </c>
    </row>
    <row r="677" spans="1:3" x14ac:dyDescent="0.25">
      <c r="A677" s="9" t="s">
        <v>484</v>
      </c>
      <c r="B677" s="12">
        <v>18545.82078610827</v>
      </c>
      <c r="C677">
        <f>SAFADModel_final_000016[[#This Row],[Whole Building:Facility Total Electric Demand Power '[W'](Hourly) ]]/1000</f>
        <v>18.545820786108269</v>
      </c>
    </row>
    <row r="678" spans="1:3" x14ac:dyDescent="0.25">
      <c r="A678" s="9" t="s">
        <v>485</v>
      </c>
      <c r="B678" s="12">
        <v>18422.840981810714</v>
      </c>
      <c r="C678">
        <f>SAFADModel_final_000016[[#This Row],[Whole Building:Facility Total Electric Demand Power '[W'](Hourly) ]]/1000</f>
        <v>18.422840981810715</v>
      </c>
    </row>
    <row r="679" spans="1:3" x14ac:dyDescent="0.25">
      <c r="A679" s="9" t="s">
        <v>486</v>
      </c>
      <c r="B679" s="12">
        <v>18487.287005481045</v>
      </c>
      <c r="C679">
        <f>SAFADModel_final_000016[[#This Row],[Whole Building:Facility Total Electric Demand Power '[W'](Hourly) ]]/1000</f>
        <v>18.487287005481043</v>
      </c>
    </row>
    <row r="680" spans="1:3" x14ac:dyDescent="0.25">
      <c r="A680" s="9" t="s">
        <v>487</v>
      </c>
      <c r="B680" s="12">
        <v>18817.851982446242</v>
      </c>
      <c r="C680">
        <f>SAFADModel_final_000016[[#This Row],[Whole Building:Facility Total Electric Demand Power '[W'](Hourly) ]]/1000</f>
        <v>18.817851982446243</v>
      </c>
    </row>
    <row r="681" spans="1:3" x14ac:dyDescent="0.25">
      <c r="A681" s="9" t="s">
        <v>488</v>
      </c>
      <c r="B681" s="12">
        <v>69117.396315067672</v>
      </c>
      <c r="C681">
        <f>SAFADModel_final_000016[[#This Row],[Whole Building:Facility Total Electric Demand Power '[W'](Hourly) ]]/1000</f>
        <v>69.117396315067666</v>
      </c>
    </row>
    <row r="682" spans="1:3" x14ac:dyDescent="0.25">
      <c r="A682" s="9" t="s">
        <v>489</v>
      </c>
      <c r="B682" s="12">
        <v>103148.08705190958</v>
      </c>
      <c r="C682">
        <f>SAFADModel_final_000016[[#This Row],[Whole Building:Facility Total Electric Demand Power '[W'](Hourly) ]]/1000</f>
        <v>103.14808705190957</v>
      </c>
    </row>
    <row r="683" spans="1:3" x14ac:dyDescent="0.25">
      <c r="A683" s="9" t="s">
        <v>490</v>
      </c>
      <c r="B683" s="12">
        <v>299777.547408121</v>
      </c>
      <c r="C683">
        <f>SAFADModel_final_000016[[#This Row],[Whole Building:Facility Total Electric Demand Power '[W'](Hourly) ]]/1000</f>
        <v>299.77754740812099</v>
      </c>
    </row>
    <row r="684" spans="1:3" x14ac:dyDescent="0.25">
      <c r="A684" s="9" t="s">
        <v>491</v>
      </c>
      <c r="B684" s="12">
        <v>297907.36721438746</v>
      </c>
      <c r="C684">
        <f>SAFADModel_final_000016[[#This Row],[Whole Building:Facility Total Electric Demand Power '[W'](Hourly) ]]/1000</f>
        <v>297.90736721438748</v>
      </c>
    </row>
    <row r="685" spans="1:3" x14ac:dyDescent="0.25">
      <c r="A685" s="9" t="s">
        <v>492</v>
      </c>
      <c r="B685" s="12">
        <v>418598.87148133811</v>
      </c>
      <c r="C685">
        <f>SAFADModel_final_000016[[#This Row],[Whole Building:Facility Total Electric Demand Power '[W'](Hourly) ]]/1000</f>
        <v>418.59887148133811</v>
      </c>
    </row>
    <row r="686" spans="1:3" x14ac:dyDescent="0.25">
      <c r="A686" s="9" t="s">
        <v>493</v>
      </c>
      <c r="B686" s="12">
        <v>433209.77389895794</v>
      </c>
      <c r="C686">
        <f>SAFADModel_final_000016[[#This Row],[Whole Building:Facility Total Electric Demand Power '[W'](Hourly) ]]/1000</f>
        <v>433.20977389895796</v>
      </c>
    </row>
    <row r="687" spans="1:3" x14ac:dyDescent="0.25">
      <c r="A687" s="9" t="s">
        <v>494</v>
      </c>
      <c r="B687" s="12">
        <v>432882.91810400272</v>
      </c>
      <c r="C687">
        <f>SAFADModel_final_000016[[#This Row],[Whole Building:Facility Total Electric Demand Power '[W'](Hourly) ]]/1000</f>
        <v>432.88291810400273</v>
      </c>
    </row>
    <row r="688" spans="1:3" x14ac:dyDescent="0.25">
      <c r="A688" s="9" t="s">
        <v>495</v>
      </c>
      <c r="B688" s="12">
        <v>438404.16708284244</v>
      </c>
      <c r="C688">
        <f>SAFADModel_final_000016[[#This Row],[Whole Building:Facility Total Electric Demand Power '[W'](Hourly) ]]/1000</f>
        <v>438.40416708284243</v>
      </c>
    </row>
    <row r="689" spans="1:3" x14ac:dyDescent="0.25">
      <c r="A689" s="9" t="s">
        <v>496</v>
      </c>
      <c r="B689" s="12">
        <v>412874.95337513537</v>
      </c>
      <c r="C689">
        <f>SAFADModel_final_000016[[#This Row],[Whole Building:Facility Total Electric Demand Power '[W'](Hourly) ]]/1000</f>
        <v>412.87495337513536</v>
      </c>
    </row>
    <row r="690" spans="1:3" x14ac:dyDescent="0.25">
      <c r="A690" s="9" t="s">
        <v>497</v>
      </c>
      <c r="B690" s="12">
        <v>376530.89124247193</v>
      </c>
      <c r="C690">
        <f>SAFADModel_final_000016[[#This Row],[Whole Building:Facility Total Electric Demand Power '[W'](Hourly) ]]/1000</f>
        <v>376.53089124247191</v>
      </c>
    </row>
    <row r="691" spans="1:3" x14ac:dyDescent="0.25">
      <c r="A691" s="9" t="s">
        <v>498</v>
      </c>
      <c r="B691" s="12">
        <v>132878.15938504363</v>
      </c>
      <c r="C691">
        <f>SAFADModel_final_000016[[#This Row],[Whole Building:Facility Total Electric Demand Power '[W'](Hourly) ]]/1000</f>
        <v>132.87815938504363</v>
      </c>
    </row>
    <row r="692" spans="1:3" x14ac:dyDescent="0.25">
      <c r="A692" s="9" t="s">
        <v>499</v>
      </c>
      <c r="B692" s="12">
        <v>65984.621954693095</v>
      </c>
      <c r="C692">
        <f>SAFADModel_final_000016[[#This Row],[Whole Building:Facility Total Electric Demand Power '[W'](Hourly) ]]/1000</f>
        <v>65.984621954693097</v>
      </c>
    </row>
    <row r="693" spans="1:3" x14ac:dyDescent="0.25">
      <c r="A693" s="9" t="s">
        <v>500</v>
      </c>
      <c r="B693" s="12">
        <v>25523.028574250944</v>
      </c>
      <c r="C693">
        <f>SAFADModel_final_000016[[#This Row],[Whole Building:Facility Total Electric Demand Power '[W'](Hourly) ]]/1000</f>
        <v>25.523028574250944</v>
      </c>
    </row>
    <row r="694" spans="1:3" x14ac:dyDescent="0.25">
      <c r="A694" s="9" t="s">
        <v>501</v>
      </c>
      <c r="B694" s="12">
        <v>19525.036476025281</v>
      </c>
      <c r="C694">
        <f>SAFADModel_final_000016[[#This Row],[Whole Building:Facility Total Electric Demand Power '[W'](Hourly) ]]/1000</f>
        <v>19.525036476025281</v>
      </c>
    </row>
    <row r="695" spans="1:3" x14ac:dyDescent="0.25">
      <c r="A695" s="9" t="s">
        <v>502</v>
      </c>
      <c r="B695" s="12">
        <v>19040.635305889849</v>
      </c>
      <c r="C695">
        <f>SAFADModel_final_000016[[#This Row],[Whole Building:Facility Total Electric Demand Power '[W'](Hourly) ]]/1000</f>
        <v>19.04063530588985</v>
      </c>
    </row>
    <row r="696" spans="1:3" x14ac:dyDescent="0.25">
      <c r="A696" s="9" t="s">
        <v>503</v>
      </c>
      <c r="B696" s="12">
        <v>18961.114360706681</v>
      </c>
      <c r="C696">
        <f>SAFADModel_final_000016[[#This Row],[Whole Building:Facility Total Electric Demand Power '[W'](Hourly) ]]/1000</f>
        <v>18.961114360706681</v>
      </c>
    </row>
    <row r="697" spans="1:3" x14ac:dyDescent="0.25">
      <c r="A697" s="9" t="s">
        <v>504</v>
      </c>
      <c r="B697" s="12">
        <v>18888.927733032808</v>
      </c>
      <c r="C697">
        <f>SAFADModel_final_000016[[#This Row],[Whole Building:Facility Total Electric Demand Power '[W'](Hourly) ]]/1000</f>
        <v>18.888927733032808</v>
      </c>
    </row>
    <row r="698" spans="1:3" x14ac:dyDescent="0.25">
      <c r="A698" s="9" t="s">
        <v>505</v>
      </c>
      <c r="B698" s="12">
        <v>18825.238059382802</v>
      </c>
      <c r="C698">
        <f>SAFADModel_final_000016[[#This Row],[Whole Building:Facility Total Electric Demand Power '[W'](Hourly) ]]/1000</f>
        <v>18.825238059382801</v>
      </c>
    </row>
    <row r="699" spans="1:3" x14ac:dyDescent="0.25">
      <c r="A699" s="9" t="s">
        <v>506</v>
      </c>
      <c r="B699" s="12">
        <v>18760.949347499121</v>
      </c>
      <c r="C699">
        <f>SAFADModel_final_000016[[#This Row],[Whole Building:Facility Total Electric Demand Power '[W'](Hourly) ]]/1000</f>
        <v>18.760949347499121</v>
      </c>
    </row>
    <row r="700" spans="1:3" x14ac:dyDescent="0.25">
      <c r="A700" s="9" t="s">
        <v>507</v>
      </c>
      <c r="B700" s="12">
        <v>18687.832298662168</v>
      </c>
      <c r="C700">
        <f>SAFADModel_final_000016[[#This Row],[Whole Building:Facility Total Electric Demand Power '[W'](Hourly) ]]/1000</f>
        <v>18.687832298662169</v>
      </c>
    </row>
    <row r="701" spans="1:3" x14ac:dyDescent="0.25">
      <c r="A701" s="9" t="s">
        <v>508</v>
      </c>
      <c r="B701" s="12">
        <v>18637.444513864848</v>
      </c>
      <c r="C701">
        <f>SAFADModel_final_000016[[#This Row],[Whole Building:Facility Total Electric Demand Power '[W'](Hourly) ]]/1000</f>
        <v>18.63744451386485</v>
      </c>
    </row>
    <row r="702" spans="1:3" x14ac:dyDescent="0.25">
      <c r="A702" s="9" t="s">
        <v>509</v>
      </c>
      <c r="B702" s="12">
        <v>18582.205627644929</v>
      </c>
      <c r="C702">
        <f>SAFADModel_final_000016[[#This Row],[Whole Building:Facility Total Electric Demand Power '[W'](Hourly) ]]/1000</f>
        <v>18.582205627644928</v>
      </c>
    </row>
    <row r="703" spans="1:3" x14ac:dyDescent="0.25">
      <c r="A703" s="9" t="s">
        <v>510</v>
      </c>
      <c r="B703" s="12">
        <v>18647.588054200882</v>
      </c>
      <c r="C703">
        <f>SAFADModel_final_000016[[#This Row],[Whole Building:Facility Total Electric Demand Power '[W'](Hourly) ]]/1000</f>
        <v>18.647588054200881</v>
      </c>
    </row>
    <row r="704" spans="1:3" x14ac:dyDescent="0.25">
      <c r="A704" s="9" t="s">
        <v>511</v>
      </c>
      <c r="B704" s="12">
        <v>18866.06510955136</v>
      </c>
      <c r="C704">
        <f>SAFADModel_final_000016[[#This Row],[Whole Building:Facility Total Electric Demand Power '[W'](Hourly) ]]/1000</f>
        <v>18.866065109551361</v>
      </c>
    </row>
    <row r="705" spans="1:3" x14ac:dyDescent="0.25">
      <c r="A705" s="9" t="s">
        <v>512</v>
      </c>
      <c r="B705" s="12">
        <v>48966.202845546592</v>
      </c>
      <c r="C705">
        <f>SAFADModel_final_000016[[#This Row],[Whole Building:Facility Total Electric Demand Power '[W'](Hourly) ]]/1000</f>
        <v>48.96620284554659</v>
      </c>
    </row>
    <row r="706" spans="1:3" x14ac:dyDescent="0.25">
      <c r="A706" s="9" t="s">
        <v>513</v>
      </c>
      <c r="B706" s="12">
        <v>249228.43966400964</v>
      </c>
      <c r="C706">
        <f>SAFADModel_final_000016[[#This Row],[Whole Building:Facility Total Electric Demand Power '[W'](Hourly) ]]/1000</f>
        <v>249.22843966400964</v>
      </c>
    </row>
    <row r="707" spans="1:3" x14ac:dyDescent="0.25">
      <c r="A707" s="9" t="s">
        <v>514</v>
      </c>
      <c r="B707" s="12">
        <v>340588.87994998664</v>
      </c>
      <c r="C707">
        <f>SAFADModel_final_000016[[#This Row],[Whole Building:Facility Total Electric Demand Power '[W'](Hourly) ]]/1000</f>
        <v>340.58887994998662</v>
      </c>
    </row>
    <row r="708" spans="1:3" x14ac:dyDescent="0.25">
      <c r="A708" s="9" t="s">
        <v>515</v>
      </c>
      <c r="B708" s="12">
        <v>371239.31247920258</v>
      </c>
      <c r="C708">
        <f>SAFADModel_final_000016[[#This Row],[Whole Building:Facility Total Electric Demand Power '[W'](Hourly) ]]/1000</f>
        <v>371.23931247920257</v>
      </c>
    </row>
    <row r="709" spans="1:3" x14ac:dyDescent="0.25">
      <c r="A709" s="9" t="s">
        <v>516</v>
      </c>
      <c r="B709" s="12">
        <v>422604.85945203254</v>
      </c>
      <c r="C709">
        <f>SAFADModel_final_000016[[#This Row],[Whole Building:Facility Total Electric Demand Power '[W'](Hourly) ]]/1000</f>
        <v>422.60485945203254</v>
      </c>
    </row>
    <row r="710" spans="1:3" x14ac:dyDescent="0.25">
      <c r="A710" s="9" t="s">
        <v>517</v>
      </c>
      <c r="B710" s="12">
        <v>424403.14618108753</v>
      </c>
      <c r="C710">
        <f>SAFADModel_final_000016[[#This Row],[Whole Building:Facility Total Electric Demand Power '[W'](Hourly) ]]/1000</f>
        <v>424.40314618108755</v>
      </c>
    </row>
    <row r="711" spans="1:3" x14ac:dyDescent="0.25">
      <c r="A711" s="9" t="s">
        <v>518</v>
      </c>
      <c r="B711" s="12">
        <v>466087.25559586805</v>
      </c>
      <c r="C711">
        <f>SAFADModel_final_000016[[#This Row],[Whole Building:Facility Total Electric Demand Power '[W'](Hourly) ]]/1000</f>
        <v>466.08725559586804</v>
      </c>
    </row>
    <row r="712" spans="1:3" x14ac:dyDescent="0.25">
      <c r="A712" s="9" t="s">
        <v>519</v>
      </c>
      <c r="B712" s="12">
        <v>441524.75016732537</v>
      </c>
      <c r="C712">
        <f>SAFADModel_final_000016[[#This Row],[Whole Building:Facility Total Electric Demand Power '[W'](Hourly) ]]/1000</f>
        <v>441.52475016732535</v>
      </c>
    </row>
    <row r="713" spans="1:3" x14ac:dyDescent="0.25">
      <c r="A713" s="9" t="s">
        <v>520</v>
      </c>
      <c r="B713" s="12">
        <v>425851.64277572295</v>
      </c>
      <c r="C713">
        <f>SAFADModel_final_000016[[#This Row],[Whole Building:Facility Total Electric Demand Power '[W'](Hourly) ]]/1000</f>
        <v>425.85164277572295</v>
      </c>
    </row>
    <row r="714" spans="1:3" x14ac:dyDescent="0.25">
      <c r="A714" s="9" t="s">
        <v>521</v>
      </c>
      <c r="B714" s="12">
        <v>350500.72324860963</v>
      </c>
      <c r="C714">
        <f>SAFADModel_final_000016[[#This Row],[Whole Building:Facility Total Electric Demand Power '[W'](Hourly) ]]/1000</f>
        <v>350.50072324860963</v>
      </c>
    </row>
    <row r="715" spans="1:3" x14ac:dyDescent="0.25">
      <c r="A715" s="9" t="s">
        <v>522</v>
      </c>
      <c r="B715" s="12">
        <v>247401.46544657499</v>
      </c>
      <c r="C715">
        <f>SAFADModel_final_000016[[#This Row],[Whole Building:Facility Total Electric Demand Power '[W'](Hourly) ]]/1000</f>
        <v>247.401465446575</v>
      </c>
    </row>
    <row r="716" spans="1:3" x14ac:dyDescent="0.25">
      <c r="A716" s="9" t="s">
        <v>523</v>
      </c>
      <c r="B716" s="12">
        <v>165754.93590072115</v>
      </c>
      <c r="C716">
        <f>SAFADModel_final_000016[[#This Row],[Whole Building:Facility Total Electric Demand Power '[W'](Hourly) ]]/1000</f>
        <v>165.75493590072114</v>
      </c>
    </row>
    <row r="717" spans="1:3" x14ac:dyDescent="0.25">
      <c r="A717" s="9" t="s">
        <v>524</v>
      </c>
      <c r="B717" s="12">
        <v>100360.75576181074</v>
      </c>
      <c r="C717">
        <f>SAFADModel_final_000016[[#This Row],[Whole Building:Facility Total Electric Demand Power '[W'](Hourly) ]]/1000</f>
        <v>100.36075576181074</v>
      </c>
    </row>
    <row r="718" spans="1:3" x14ac:dyDescent="0.25">
      <c r="A718" s="9" t="s">
        <v>525</v>
      </c>
      <c r="B718" s="12">
        <v>19168.760640783828</v>
      </c>
      <c r="C718">
        <f>SAFADModel_final_000016[[#This Row],[Whole Building:Facility Total Electric Demand Power '[W'](Hourly) ]]/1000</f>
        <v>19.168760640783827</v>
      </c>
    </row>
    <row r="719" spans="1:3" x14ac:dyDescent="0.25">
      <c r="A719" s="9" t="s">
        <v>526</v>
      </c>
      <c r="B719" s="12">
        <v>19133.647506835634</v>
      </c>
      <c r="C719">
        <f>SAFADModel_final_000016[[#This Row],[Whole Building:Facility Total Electric Demand Power '[W'](Hourly) ]]/1000</f>
        <v>19.133647506835633</v>
      </c>
    </row>
    <row r="720" spans="1:3" x14ac:dyDescent="0.25">
      <c r="A720" s="9" t="s">
        <v>527</v>
      </c>
      <c r="B720" s="12">
        <v>19074.701732954723</v>
      </c>
      <c r="C720">
        <f>SAFADModel_final_000016[[#This Row],[Whole Building:Facility Total Electric Demand Power '[W'](Hourly) ]]/1000</f>
        <v>19.074701732954722</v>
      </c>
    </row>
    <row r="721" spans="1:3" x14ac:dyDescent="0.25">
      <c r="A721" s="9" t="s">
        <v>528</v>
      </c>
      <c r="B721" s="12">
        <v>19022.545832753818</v>
      </c>
      <c r="C721">
        <f>SAFADModel_final_000016[[#This Row],[Whole Building:Facility Total Electric Demand Power '[W'](Hourly) ]]/1000</f>
        <v>19.022545832753817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FBB5-600E-4402-A585-7538460C551F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9865.4331810634158</v>
      </c>
      <c r="C2">
        <f>SAFADModel_final_000015[[#This Row],[Whole Building:Facility Total Electric Demand Power '[W'](Hourly) ]]/1000</f>
        <v>9.8654331810634162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9677.9388284260058</v>
      </c>
      <c r="C3">
        <f>SAFADModel_final_000015[[#This Row],[Whole Building:Facility Total Electric Demand Power '[W'](Hourly) ]]/1000</f>
        <v>9.6779388284260062</v>
      </c>
      <c r="D3">
        <v>-15.891435988729436</v>
      </c>
      <c r="E3">
        <v>49.579954422688914</v>
      </c>
      <c r="F3">
        <v>21.750888534979151</v>
      </c>
    </row>
    <row r="4" spans="1:6" x14ac:dyDescent="0.25">
      <c r="A4" s="9" t="s">
        <v>3</v>
      </c>
      <c r="B4" s="12">
        <v>9601.6196777050573</v>
      </c>
      <c r="C4">
        <f>SAFADModel_final_000015[[#This Row],[Whole Building:Facility Total Electric Demand Power '[W'](Hourly) ]]/1000</f>
        <v>9.6016196777050578</v>
      </c>
    </row>
    <row r="5" spans="1:6" x14ac:dyDescent="0.25">
      <c r="A5" s="9" t="s">
        <v>4</v>
      </c>
      <c r="B5" s="12">
        <v>9525.1561207866453</v>
      </c>
      <c r="C5">
        <f>SAFADModel_final_000015[[#This Row],[Whole Building:Facility Total Electric Demand Power '[W'](Hourly) ]]/1000</f>
        <v>9.5251561207866455</v>
      </c>
    </row>
    <row r="6" spans="1:6" x14ac:dyDescent="0.25">
      <c r="A6" s="9" t="s">
        <v>5</v>
      </c>
      <c r="B6" s="12">
        <v>9445.328898150512</v>
      </c>
      <c r="C6">
        <f>SAFADModel_final_000015[[#This Row],[Whole Building:Facility Total Electric Demand Power '[W'](Hourly) ]]/1000</f>
        <v>9.4453288981505121</v>
      </c>
    </row>
    <row r="7" spans="1:6" x14ac:dyDescent="0.25">
      <c r="A7" s="9" t="s">
        <v>6</v>
      </c>
      <c r="B7" s="12">
        <v>9415.6542703200194</v>
      </c>
      <c r="C7">
        <f>SAFADModel_final_000015[[#This Row],[Whole Building:Facility Total Electric Demand Power '[W'](Hourly) ]]/1000</f>
        <v>9.4156542703200188</v>
      </c>
    </row>
    <row r="8" spans="1:6" x14ac:dyDescent="0.25">
      <c r="A8" s="9" t="s">
        <v>7</v>
      </c>
      <c r="B8" s="12">
        <v>9508.6970918031093</v>
      </c>
      <c r="C8">
        <f>SAFADModel_final_000015[[#This Row],[Whole Building:Facility Total Electric Demand Power '[W'](Hourly) ]]/1000</f>
        <v>9.5086970918031088</v>
      </c>
    </row>
    <row r="9" spans="1:6" x14ac:dyDescent="0.25">
      <c r="A9" s="9" t="s">
        <v>8</v>
      </c>
      <c r="B9" s="12">
        <v>34477.492974326458</v>
      </c>
      <c r="C9">
        <f>SAFADModel_final_000015[[#This Row],[Whole Building:Facility Total Electric Demand Power '[W'](Hourly) ]]/1000</f>
        <v>34.477492974326459</v>
      </c>
    </row>
    <row r="10" spans="1:6" x14ac:dyDescent="0.25">
      <c r="A10" s="9" t="s">
        <v>9</v>
      </c>
      <c r="B10" s="12">
        <v>60469.037701525107</v>
      </c>
      <c r="C10">
        <f>SAFADModel_final_000015[[#This Row],[Whole Building:Facility Total Electric Demand Power '[W'](Hourly) ]]/1000</f>
        <v>60.46903770152511</v>
      </c>
    </row>
    <row r="11" spans="1:6" x14ac:dyDescent="0.25">
      <c r="A11" s="9" t="s">
        <v>10</v>
      </c>
      <c r="B11" s="12">
        <v>102909.30147684684</v>
      </c>
      <c r="C11">
        <f>SAFADModel_final_000015[[#This Row],[Whole Building:Facility Total Electric Demand Power '[W'](Hourly) ]]/1000</f>
        <v>102.90930147684684</v>
      </c>
    </row>
    <row r="12" spans="1:6" x14ac:dyDescent="0.25">
      <c r="A12" s="9" t="s">
        <v>11</v>
      </c>
      <c r="B12" s="12">
        <v>111556.70367586186</v>
      </c>
      <c r="C12">
        <f>SAFADModel_final_000015[[#This Row],[Whole Building:Facility Total Electric Demand Power '[W'](Hourly) ]]/1000</f>
        <v>111.55670367586187</v>
      </c>
    </row>
    <row r="13" spans="1:6" x14ac:dyDescent="0.25">
      <c r="A13" s="9" t="s">
        <v>12</v>
      </c>
      <c r="B13" s="12">
        <v>182769.34339885844</v>
      </c>
      <c r="C13">
        <f>SAFADModel_final_000015[[#This Row],[Whole Building:Facility Total Electric Demand Power '[W'](Hourly) ]]/1000</f>
        <v>182.76934339885844</v>
      </c>
    </row>
    <row r="14" spans="1:6" x14ac:dyDescent="0.25">
      <c r="A14" s="9" t="s">
        <v>13</v>
      </c>
      <c r="B14" s="12">
        <v>189182.39434334272</v>
      </c>
      <c r="C14">
        <f>SAFADModel_final_000015[[#This Row],[Whole Building:Facility Total Electric Demand Power '[W'](Hourly) ]]/1000</f>
        <v>189.18239434334271</v>
      </c>
    </row>
    <row r="15" spans="1:6" x14ac:dyDescent="0.25">
      <c r="A15" s="9" t="s">
        <v>14</v>
      </c>
      <c r="B15" s="12">
        <v>207685.74038082387</v>
      </c>
      <c r="C15">
        <f>SAFADModel_final_000015[[#This Row],[Whole Building:Facility Total Electric Demand Power '[W'](Hourly) ]]/1000</f>
        <v>207.68574038082389</v>
      </c>
    </row>
    <row r="16" spans="1:6" x14ac:dyDescent="0.25">
      <c r="A16" s="9" t="s">
        <v>15</v>
      </c>
      <c r="B16" s="12">
        <v>216752.47273771252</v>
      </c>
      <c r="C16">
        <f>SAFADModel_final_000015[[#This Row],[Whole Building:Facility Total Electric Demand Power '[W'](Hourly) ]]/1000</f>
        <v>216.75247273771254</v>
      </c>
    </row>
    <row r="17" spans="1:3" x14ac:dyDescent="0.25">
      <c r="A17" s="9" t="s">
        <v>16</v>
      </c>
      <c r="B17" s="12">
        <v>203378.33416498333</v>
      </c>
      <c r="C17">
        <f>SAFADModel_final_000015[[#This Row],[Whole Building:Facility Total Electric Demand Power '[W'](Hourly) ]]/1000</f>
        <v>203.37833416498333</v>
      </c>
    </row>
    <row r="18" spans="1:3" x14ac:dyDescent="0.25">
      <c r="A18" s="9" t="s">
        <v>17</v>
      </c>
      <c r="B18" s="12">
        <v>183591.22771463575</v>
      </c>
      <c r="C18">
        <f>SAFADModel_final_000015[[#This Row],[Whole Building:Facility Total Electric Demand Power '[W'](Hourly) ]]/1000</f>
        <v>183.59122771463575</v>
      </c>
    </row>
    <row r="19" spans="1:3" x14ac:dyDescent="0.25">
      <c r="A19" s="9" t="s">
        <v>18</v>
      </c>
      <c r="B19" s="12">
        <v>65699.117090101092</v>
      </c>
      <c r="C19">
        <f>SAFADModel_final_000015[[#This Row],[Whole Building:Facility Total Electric Demand Power '[W'](Hourly) ]]/1000</f>
        <v>65.699117090101097</v>
      </c>
    </row>
    <row r="20" spans="1:3" x14ac:dyDescent="0.25">
      <c r="A20" s="9" t="s">
        <v>19</v>
      </c>
      <c r="B20" s="12">
        <v>32526.514896839424</v>
      </c>
      <c r="C20">
        <f>SAFADModel_final_000015[[#This Row],[Whole Building:Facility Total Electric Demand Power '[W'](Hourly) ]]/1000</f>
        <v>32.526514896839423</v>
      </c>
    </row>
    <row r="21" spans="1:3" x14ac:dyDescent="0.25">
      <c r="A21" s="9" t="s">
        <v>20</v>
      </c>
      <c r="B21" s="12">
        <v>13410.85637333436</v>
      </c>
      <c r="C21">
        <f>SAFADModel_final_000015[[#This Row],[Whole Building:Facility Total Electric Demand Power '[W'](Hourly) ]]/1000</f>
        <v>13.41085637333436</v>
      </c>
    </row>
    <row r="22" spans="1:3" x14ac:dyDescent="0.25">
      <c r="A22" s="9" t="s">
        <v>21</v>
      </c>
      <c r="B22" s="12">
        <v>10381.855542494259</v>
      </c>
      <c r="C22">
        <f>SAFADModel_final_000015[[#This Row],[Whole Building:Facility Total Electric Demand Power '[W'](Hourly) ]]/1000</f>
        <v>10.381855542494259</v>
      </c>
    </row>
    <row r="23" spans="1:3" x14ac:dyDescent="0.25">
      <c r="A23" s="9" t="s">
        <v>22</v>
      </c>
      <c r="B23" s="12">
        <v>9955.0647521970131</v>
      </c>
      <c r="C23">
        <f>SAFADModel_final_000015[[#This Row],[Whole Building:Facility Total Electric Demand Power '[W'](Hourly) ]]/1000</f>
        <v>9.9550647521970124</v>
      </c>
    </row>
    <row r="24" spans="1:3" x14ac:dyDescent="0.25">
      <c r="A24" s="9" t="s">
        <v>23</v>
      </c>
      <c r="B24" s="12">
        <v>9960.195828850583</v>
      </c>
      <c r="C24">
        <f>SAFADModel_final_000015[[#This Row],[Whole Building:Facility Total Electric Demand Power '[W'](Hourly) ]]/1000</f>
        <v>9.9601958288505834</v>
      </c>
    </row>
    <row r="25" spans="1:3" x14ac:dyDescent="0.25">
      <c r="A25" s="9" t="s">
        <v>24</v>
      </c>
      <c r="B25" s="12">
        <v>9949.104461318273</v>
      </c>
      <c r="C25">
        <f>SAFADModel_final_000015[[#This Row],[Whole Building:Facility Total Electric Demand Power '[W'](Hourly) ]]/1000</f>
        <v>9.9491044613182726</v>
      </c>
    </row>
    <row r="26" spans="1:3" x14ac:dyDescent="0.25">
      <c r="A26" s="9" t="s">
        <v>25</v>
      </c>
      <c r="B26" s="12">
        <v>9934.0264883538603</v>
      </c>
      <c r="C26">
        <f>SAFADModel_final_000015[[#This Row],[Whole Building:Facility Total Electric Demand Power '[W'](Hourly) ]]/1000</f>
        <v>9.9340264883538598</v>
      </c>
    </row>
    <row r="27" spans="1:3" x14ac:dyDescent="0.25">
      <c r="A27" s="9" t="s">
        <v>26</v>
      </c>
      <c r="B27" s="12">
        <v>9912.1843838974182</v>
      </c>
      <c r="C27">
        <f>SAFADModel_final_000015[[#This Row],[Whole Building:Facility Total Electric Demand Power '[W'](Hourly) ]]/1000</f>
        <v>9.9121843838974186</v>
      </c>
    </row>
    <row r="28" spans="1:3" x14ac:dyDescent="0.25">
      <c r="A28" s="9" t="s">
        <v>27</v>
      </c>
      <c r="B28" s="12">
        <v>9889.3490597005493</v>
      </c>
      <c r="C28">
        <f>SAFADModel_final_000015[[#This Row],[Whole Building:Facility Total Electric Demand Power '[W'](Hourly) ]]/1000</f>
        <v>9.8893490597005496</v>
      </c>
    </row>
    <row r="29" spans="1:3" x14ac:dyDescent="0.25">
      <c r="A29" s="9" t="s">
        <v>28</v>
      </c>
      <c r="B29" s="12">
        <v>9886.0083703876062</v>
      </c>
      <c r="C29">
        <f>SAFADModel_final_000015[[#This Row],[Whole Building:Facility Total Electric Demand Power '[W'](Hourly) ]]/1000</f>
        <v>9.8860083703876054</v>
      </c>
    </row>
    <row r="30" spans="1:3" x14ac:dyDescent="0.25">
      <c r="A30" s="9" t="s">
        <v>29</v>
      </c>
      <c r="B30" s="12">
        <v>9882.568725026822</v>
      </c>
      <c r="C30">
        <f>SAFADModel_final_000015[[#This Row],[Whole Building:Facility Total Electric Demand Power '[W'](Hourly) ]]/1000</f>
        <v>9.8825687250268217</v>
      </c>
    </row>
    <row r="31" spans="1:3" x14ac:dyDescent="0.25">
      <c r="A31" s="9" t="s">
        <v>30</v>
      </c>
      <c r="B31" s="12">
        <v>9880.2723460975121</v>
      </c>
      <c r="C31">
        <f>SAFADModel_final_000015[[#This Row],[Whole Building:Facility Total Electric Demand Power '[W'](Hourly) ]]/1000</f>
        <v>9.8802723460975113</v>
      </c>
    </row>
    <row r="32" spans="1:3" x14ac:dyDescent="0.25">
      <c r="A32" s="9" t="s">
        <v>31</v>
      </c>
      <c r="B32" s="12">
        <v>9881.8471120896775</v>
      </c>
      <c r="C32">
        <f>SAFADModel_final_000015[[#This Row],[Whole Building:Facility Total Electric Demand Power '[W'](Hourly) ]]/1000</f>
        <v>9.8818471120896767</v>
      </c>
    </row>
    <row r="33" spans="1:3" x14ac:dyDescent="0.25">
      <c r="A33" s="9" t="s">
        <v>32</v>
      </c>
      <c r="B33" s="12">
        <v>24663.6129693189</v>
      </c>
      <c r="C33">
        <f>SAFADModel_final_000015[[#This Row],[Whole Building:Facility Total Electric Demand Power '[W'](Hourly) ]]/1000</f>
        <v>24.663612969318901</v>
      </c>
    </row>
    <row r="34" spans="1:3" x14ac:dyDescent="0.25">
      <c r="A34" s="9" t="s">
        <v>33</v>
      </c>
      <c r="B34" s="12">
        <v>101740.84182997607</v>
      </c>
      <c r="C34">
        <f>SAFADModel_final_000015[[#This Row],[Whole Building:Facility Total Electric Demand Power '[W'](Hourly) ]]/1000</f>
        <v>101.74084182997606</v>
      </c>
    </row>
    <row r="35" spans="1:3" x14ac:dyDescent="0.25">
      <c r="A35" s="9" t="s">
        <v>34</v>
      </c>
      <c r="B35" s="12">
        <v>145945.86669400716</v>
      </c>
      <c r="C35">
        <f>SAFADModel_final_000015[[#This Row],[Whole Building:Facility Total Electric Demand Power '[W'](Hourly) ]]/1000</f>
        <v>145.94586669400715</v>
      </c>
    </row>
    <row r="36" spans="1:3" x14ac:dyDescent="0.25">
      <c r="A36" s="9" t="s">
        <v>35</v>
      </c>
      <c r="B36" s="12">
        <v>164096.60629020768</v>
      </c>
      <c r="C36">
        <f>SAFADModel_final_000015[[#This Row],[Whole Building:Facility Total Electric Demand Power '[W'](Hourly) ]]/1000</f>
        <v>164.09660629020769</v>
      </c>
    </row>
    <row r="37" spans="1:3" x14ac:dyDescent="0.25">
      <c r="A37" s="9" t="s">
        <v>36</v>
      </c>
      <c r="B37" s="12">
        <v>199278.4536123093</v>
      </c>
      <c r="C37">
        <f>SAFADModel_final_000015[[#This Row],[Whole Building:Facility Total Electric Demand Power '[W'](Hourly) ]]/1000</f>
        <v>199.27845361230931</v>
      </c>
    </row>
    <row r="38" spans="1:3" x14ac:dyDescent="0.25">
      <c r="A38" s="9" t="s">
        <v>37</v>
      </c>
      <c r="B38" s="12">
        <v>192242.90687692663</v>
      </c>
      <c r="C38">
        <f>SAFADModel_final_000015[[#This Row],[Whole Building:Facility Total Electric Demand Power '[W'](Hourly) ]]/1000</f>
        <v>192.24290687692664</v>
      </c>
    </row>
    <row r="39" spans="1:3" x14ac:dyDescent="0.25">
      <c r="A39" s="9" t="s">
        <v>38</v>
      </c>
      <c r="B39" s="12">
        <v>214459.36176136867</v>
      </c>
      <c r="C39">
        <f>SAFADModel_final_000015[[#This Row],[Whole Building:Facility Total Electric Demand Power '[W'](Hourly) ]]/1000</f>
        <v>214.45936176136865</v>
      </c>
    </row>
    <row r="40" spans="1:3" x14ac:dyDescent="0.25">
      <c r="A40" s="9" t="s">
        <v>39</v>
      </c>
      <c r="B40" s="12">
        <v>188632.54976247565</v>
      </c>
      <c r="C40">
        <f>SAFADModel_final_000015[[#This Row],[Whole Building:Facility Total Electric Demand Power '[W'](Hourly) ]]/1000</f>
        <v>188.63254976247566</v>
      </c>
    </row>
    <row r="41" spans="1:3" x14ac:dyDescent="0.25">
      <c r="A41" s="9" t="s">
        <v>40</v>
      </c>
      <c r="B41" s="12">
        <v>189520.28511154544</v>
      </c>
      <c r="C41">
        <f>SAFADModel_final_000015[[#This Row],[Whole Building:Facility Total Electric Demand Power '[W'](Hourly) ]]/1000</f>
        <v>189.52028511154543</v>
      </c>
    </row>
    <row r="42" spans="1:3" x14ac:dyDescent="0.25">
      <c r="A42" s="9" t="s">
        <v>41</v>
      </c>
      <c r="B42" s="12">
        <v>152724.0410613812</v>
      </c>
      <c r="C42">
        <f>SAFADModel_final_000015[[#This Row],[Whole Building:Facility Total Electric Demand Power '[W'](Hourly) ]]/1000</f>
        <v>152.7240410613812</v>
      </c>
    </row>
    <row r="43" spans="1:3" x14ac:dyDescent="0.25">
      <c r="A43" s="9" t="s">
        <v>42</v>
      </c>
      <c r="B43" s="12">
        <v>128965.36382722737</v>
      </c>
      <c r="C43">
        <f>SAFADModel_final_000015[[#This Row],[Whole Building:Facility Total Electric Demand Power '[W'](Hourly) ]]/1000</f>
        <v>128.96536382722738</v>
      </c>
    </row>
    <row r="44" spans="1:3" x14ac:dyDescent="0.25">
      <c r="A44" s="9" t="s">
        <v>43</v>
      </c>
      <c r="B44" s="12">
        <v>84863.687047002677</v>
      </c>
      <c r="C44">
        <f>SAFADModel_final_000015[[#This Row],[Whole Building:Facility Total Electric Demand Power '[W'](Hourly) ]]/1000</f>
        <v>84.863687047002671</v>
      </c>
    </row>
    <row r="45" spans="1:3" x14ac:dyDescent="0.25">
      <c r="A45" s="9" t="s">
        <v>44</v>
      </c>
      <c r="B45" s="12">
        <v>47352.538251420388</v>
      </c>
      <c r="C45">
        <f>SAFADModel_final_000015[[#This Row],[Whole Building:Facility Total Electric Demand Power '[W'](Hourly) ]]/1000</f>
        <v>47.352538251420391</v>
      </c>
    </row>
    <row r="46" spans="1:3" x14ac:dyDescent="0.25">
      <c r="A46" s="9" t="s">
        <v>45</v>
      </c>
      <c r="B46" s="12">
        <v>10110.675826497267</v>
      </c>
      <c r="C46">
        <f>SAFADModel_final_000015[[#This Row],[Whole Building:Facility Total Electric Demand Power '[W'](Hourly) ]]/1000</f>
        <v>10.110675826497268</v>
      </c>
    </row>
    <row r="47" spans="1:3" x14ac:dyDescent="0.25">
      <c r="A47" s="9" t="s">
        <v>46</v>
      </c>
      <c r="B47" s="12">
        <v>10016.465410559716</v>
      </c>
      <c r="C47">
        <f>SAFADModel_final_000015[[#This Row],[Whole Building:Facility Total Electric Demand Power '[W'](Hourly) ]]/1000</f>
        <v>10.016465410559716</v>
      </c>
    </row>
    <row r="48" spans="1:3" x14ac:dyDescent="0.25">
      <c r="A48" s="9" t="s">
        <v>47</v>
      </c>
      <c r="B48" s="12">
        <v>9947.3919362778561</v>
      </c>
      <c r="C48">
        <f>SAFADModel_final_000015[[#This Row],[Whole Building:Facility Total Electric Demand Power '[W'](Hourly) ]]/1000</f>
        <v>9.9473919362778567</v>
      </c>
    </row>
    <row r="49" spans="1:3" x14ac:dyDescent="0.25">
      <c r="A49" s="9" t="s">
        <v>48</v>
      </c>
      <c r="B49" s="12">
        <v>9882.9797140204846</v>
      </c>
      <c r="C49">
        <f>SAFADModel_final_000015[[#This Row],[Whole Building:Facility Total Electric Demand Power '[W'](Hourly) ]]/1000</f>
        <v>9.8829797140204843</v>
      </c>
    </row>
    <row r="50" spans="1:3" x14ac:dyDescent="0.25">
      <c r="A50" s="9" t="s">
        <v>49</v>
      </c>
      <c r="B50" s="12">
        <v>9820.8005085944005</v>
      </c>
      <c r="C50">
        <f>SAFADModel_final_000015[[#This Row],[Whole Building:Facility Total Electric Demand Power '[W'](Hourly) ]]/1000</f>
        <v>9.8208005085944006</v>
      </c>
    </row>
    <row r="51" spans="1:3" x14ac:dyDescent="0.25">
      <c r="A51" s="9" t="s">
        <v>50</v>
      </c>
      <c r="B51" s="12">
        <v>9768.2826314774902</v>
      </c>
      <c r="C51">
        <f>SAFADModel_final_000015[[#This Row],[Whole Building:Facility Total Electric Demand Power '[W'](Hourly) ]]/1000</f>
        <v>9.76828263147749</v>
      </c>
    </row>
    <row r="52" spans="1:3" x14ac:dyDescent="0.25">
      <c r="A52" s="9" t="s">
        <v>51</v>
      </c>
      <c r="B52" s="12">
        <v>9707.716474546165</v>
      </c>
      <c r="C52">
        <f>SAFADModel_final_000015[[#This Row],[Whole Building:Facility Total Electric Demand Power '[W'](Hourly) ]]/1000</f>
        <v>9.7077164745461655</v>
      </c>
    </row>
    <row r="53" spans="1:3" x14ac:dyDescent="0.25">
      <c r="A53" s="9" t="s">
        <v>52</v>
      </c>
      <c r="B53" s="12">
        <v>9655.1641223017068</v>
      </c>
      <c r="C53">
        <f>SAFADModel_final_000015[[#This Row],[Whole Building:Facility Total Electric Demand Power '[W'](Hourly) ]]/1000</f>
        <v>9.6551641223017075</v>
      </c>
    </row>
    <row r="54" spans="1:3" x14ac:dyDescent="0.25">
      <c r="A54" s="9" t="s">
        <v>53</v>
      </c>
      <c r="B54" s="12">
        <v>9603.0804378347366</v>
      </c>
      <c r="C54">
        <f>SAFADModel_final_000015[[#This Row],[Whole Building:Facility Total Electric Demand Power '[W'](Hourly) ]]/1000</f>
        <v>9.6030804378347359</v>
      </c>
    </row>
    <row r="55" spans="1:3" x14ac:dyDescent="0.25">
      <c r="A55" s="9" t="s">
        <v>54</v>
      </c>
      <c r="B55" s="12">
        <v>9589.1241204145317</v>
      </c>
      <c r="C55">
        <f>SAFADModel_final_000015[[#This Row],[Whole Building:Facility Total Electric Demand Power '[W'](Hourly) ]]/1000</f>
        <v>9.5891241204145317</v>
      </c>
    </row>
    <row r="56" spans="1:3" x14ac:dyDescent="0.25">
      <c r="A56" s="9" t="s">
        <v>55</v>
      </c>
      <c r="B56" s="12">
        <v>9678.6560046124723</v>
      </c>
      <c r="C56">
        <f>SAFADModel_final_000015[[#This Row],[Whole Building:Facility Total Electric Demand Power '[W'](Hourly) ]]/1000</f>
        <v>9.6786560046124723</v>
      </c>
    </row>
    <row r="57" spans="1:3" x14ac:dyDescent="0.25">
      <c r="A57" s="9" t="s">
        <v>56</v>
      </c>
      <c r="B57" s="12">
        <v>29539.577640468488</v>
      </c>
      <c r="C57">
        <f>SAFADModel_final_000015[[#This Row],[Whole Building:Facility Total Electric Demand Power '[W'](Hourly) ]]/1000</f>
        <v>29.539577640468487</v>
      </c>
    </row>
    <row r="58" spans="1:3" x14ac:dyDescent="0.25">
      <c r="A58" s="9" t="s">
        <v>57</v>
      </c>
      <c r="B58" s="12">
        <v>75639.388768547913</v>
      </c>
      <c r="C58">
        <f>SAFADModel_final_000015[[#This Row],[Whole Building:Facility Total Electric Demand Power '[W'](Hourly) ]]/1000</f>
        <v>75.639388768547917</v>
      </c>
    </row>
    <row r="59" spans="1:3" x14ac:dyDescent="0.25">
      <c r="A59" s="9" t="s">
        <v>58</v>
      </c>
      <c r="B59" s="12">
        <v>126725.06227747626</v>
      </c>
      <c r="C59">
        <f>SAFADModel_final_000015[[#This Row],[Whole Building:Facility Total Electric Demand Power '[W'](Hourly) ]]/1000</f>
        <v>126.72506227747625</v>
      </c>
    </row>
    <row r="60" spans="1:3" x14ac:dyDescent="0.25">
      <c r="A60" s="9" t="s">
        <v>59</v>
      </c>
      <c r="B60" s="12">
        <v>166626.45209458563</v>
      </c>
      <c r="C60">
        <f>SAFADModel_final_000015[[#This Row],[Whole Building:Facility Total Electric Demand Power '[W'](Hourly) ]]/1000</f>
        <v>166.62645209458563</v>
      </c>
    </row>
    <row r="61" spans="1:3" x14ac:dyDescent="0.25">
      <c r="A61" s="9" t="s">
        <v>60</v>
      </c>
      <c r="B61" s="12">
        <v>210877.6583999834</v>
      </c>
      <c r="C61">
        <f>SAFADModel_final_000015[[#This Row],[Whole Building:Facility Total Electric Demand Power '[W'](Hourly) ]]/1000</f>
        <v>210.8776583999834</v>
      </c>
    </row>
    <row r="62" spans="1:3" x14ac:dyDescent="0.25">
      <c r="A62" s="9" t="s">
        <v>61</v>
      </c>
      <c r="B62" s="12">
        <v>212546.84513439503</v>
      </c>
      <c r="C62">
        <f>SAFADModel_final_000015[[#This Row],[Whole Building:Facility Total Electric Demand Power '[W'](Hourly) ]]/1000</f>
        <v>212.54684513439503</v>
      </c>
    </row>
    <row r="63" spans="1:3" x14ac:dyDescent="0.25">
      <c r="A63" s="9" t="s">
        <v>62</v>
      </c>
      <c r="B63" s="12">
        <v>208796.9750061871</v>
      </c>
      <c r="C63">
        <f>SAFADModel_final_000015[[#This Row],[Whole Building:Facility Total Electric Demand Power '[W'](Hourly) ]]/1000</f>
        <v>208.7969750061871</v>
      </c>
    </row>
    <row r="64" spans="1:3" x14ac:dyDescent="0.25">
      <c r="A64" s="9" t="s">
        <v>63</v>
      </c>
      <c r="B64" s="12">
        <v>214782.58868792866</v>
      </c>
      <c r="C64">
        <f>SAFADModel_final_000015[[#This Row],[Whole Building:Facility Total Electric Demand Power '[W'](Hourly) ]]/1000</f>
        <v>214.78258868792867</v>
      </c>
    </row>
    <row r="65" spans="1:3" x14ac:dyDescent="0.25">
      <c r="A65" s="9" t="s">
        <v>64</v>
      </c>
      <c r="B65" s="12">
        <v>177958.76554229282</v>
      </c>
      <c r="C65">
        <f>SAFADModel_final_000015[[#This Row],[Whole Building:Facility Total Electric Demand Power '[W'](Hourly) ]]/1000</f>
        <v>177.95876554229281</v>
      </c>
    </row>
    <row r="66" spans="1:3" x14ac:dyDescent="0.25">
      <c r="A66" s="9" t="s">
        <v>65</v>
      </c>
      <c r="B66" s="12">
        <v>87986.19673040109</v>
      </c>
      <c r="C66">
        <f>SAFADModel_final_000015[[#This Row],[Whole Building:Facility Total Electric Demand Power '[W'](Hourly) ]]/1000</f>
        <v>87.98619673040109</v>
      </c>
    </row>
    <row r="67" spans="1:3" x14ac:dyDescent="0.25">
      <c r="A67" s="9" t="s">
        <v>66</v>
      </c>
      <c r="B67" s="12">
        <v>61164.696264891762</v>
      </c>
      <c r="C67">
        <f>SAFADModel_final_000015[[#This Row],[Whole Building:Facility Total Electric Demand Power '[W'](Hourly) ]]/1000</f>
        <v>61.164696264891759</v>
      </c>
    </row>
    <row r="68" spans="1:3" x14ac:dyDescent="0.25">
      <c r="A68" s="9" t="s">
        <v>67</v>
      </c>
      <c r="B68" s="12">
        <v>27223.98949696192</v>
      </c>
      <c r="C68">
        <f>SAFADModel_final_000015[[#This Row],[Whole Building:Facility Total Electric Demand Power '[W'](Hourly) ]]/1000</f>
        <v>27.22398949696192</v>
      </c>
    </row>
    <row r="69" spans="1:3" x14ac:dyDescent="0.25">
      <c r="A69" s="9" t="s">
        <v>68</v>
      </c>
      <c r="B69" s="12">
        <v>10808.395498520924</v>
      </c>
      <c r="C69">
        <f>SAFADModel_final_000015[[#This Row],[Whole Building:Facility Total Electric Demand Power '[W'](Hourly) ]]/1000</f>
        <v>10.808395498520923</v>
      </c>
    </row>
    <row r="70" spans="1:3" x14ac:dyDescent="0.25">
      <c r="A70" s="9" t="s">
        <v>69</v>
      </c>
      <c r="B70" s="12">
        <v>10365.739380799789</v>
      </c>
      <c r="C70">
        <f>SAFADModel_final_000015[[#This Row],[Whole Building:Facility Total Electric Demand Power '[W'](Hourly) ]]/1000</f>
        <v>10.36573938079979</v>
      </c>
    </row>
    <row r="71" spans="1:3" x14ac:dyDescent="0.25">
      <c r="A71" s="9" t="s">
        <v>70</v>
      </c>
      <c r="B71" s="12">
        <v>9921.2418278833702</v>
      </c>
      <c r="C71">
        <f>SAFADModel_final_000015[[#This Row],[Whole Building:Facility Total Electric Demand Power '[W'](Hourly) ]]/1000</f>
        <v>9.9212418278833709</v>
      </c>
    </row>
    <row r="72" spans="1:3" x14ac:dyDescent="0.25">
      <c r="A72" s="9" t="s">
        <v>71</v>
      </c>
      <c r="B72" s="12">
        <v>9888.0488289291061</v>
      </c>
      <c r="C72">
        <f>SAFADModel_final_000015[[#This Row],[Whole Building:Facility Total Electric Demand Power '[W'](Hourly) ]]/1000</f>
        <v>9.8880488289291062</v>
      </c>
    </row>
    <row r="73" spans="1:3" x14ac:dyDescent="0.25">
      <c r="A73" s="9" t="s">
        <v>72</v>
      </c>
      <c r="B73" s="12">
        <v>9854.1908287302158</v>
      </c>
      <c r="C73">
        <f>SAFADModel_final_000015[[#This Row],[Whole Building:Facility Total Electric Demand Power '[W'](Hourly) ]]/1000</f>
        <v>9.854190828730216</v>
      </c>
    </row>
    <row r="74" spans="1:3" x14ac:dyDescent="0.25">
      <c r="A74" s="9" t="s">
        <v>73</v>
      </c>
      <c r="B74" s="12">
        <v>9821.2699890485947</v>
      </c>
      <c r="C74">
        <f>SAFADModel_final_000015[[#This Row],[Whole Building:Facility Total Electric Demand Power '[W'](Hourly) ]]/1000</f>
        <v>9.8212699890485951</v>
      </c>
    </row>
    <row r="75" spans="1:3" x14ac:dyDescent="0.25">
      <c r="A75" s="9" t="s">
        <v>74</v>
      </c>
      <c r="B75" s="12">
        <v>9785.9327814418975</v>
      </c>
      <c r="C75">
        <f>SAFADModel_final_000015[[#This Row],[Whole Building:Facility Total Electric Demand Power '[W'](Hourly) ]]/1000</f>
        <v>9.7859327814418968</v>
      </c>
    </row>
    <row r="76" spans="1:3" x14ac:dyDescent="0.25">
      <c r="A76" s="9" t="s">
        <v>75</v>
      </c>
      <c r="B76" s="12">
        <v>9747.5020048127826</v>
      </c>
      <c r="C76">
        <f>SAFADModel_final_000015[[#This Row],[Whole Building:Facility Total Electric Demand Power '[W'](Hourly) ]]/1000</f>
        <v>9.7475020048127821</v>
      </c>
    </row>
    <row r="77" spans="1:3" x14ac:dyDescent="0.25">
      <c r="A77" s="9" t="s">
        <v>76</v>
      </c>
      <c r="B77" s="12">
        <v>9707.1283189766273</v>
      </c>
      <c r="C77">
        <f>SAFADModel_final_000015[[#This Row],[Whole Building:Facility Total Electric Demand Power '[W'](Hourly) ]]/1000</f>
        <v>9.7071283189766273</v>
      </c>
    </row>
    <row r="78" spans="1:3" x14ac:dyDescent="0.25">
      <c r="A78" s="9" t="s">
        <v>77</v>
      </c>
      <c r="B78" s="12">
        <v>9675.9474556918685</v>
      </c>
      <c r="C78">
        <f>SAFADModel_final_000015[[#This Row],[Whole Building:Facility Total Electric Demand Power '[W'](Hourly) ]]/1000</f>
        <v>9.675947455691869</v>
      </c>
    </row>
    <row r="79" spans="1:3" x14ac:dyDescent="0.25">
      <c r="A79" s="9" t="s">
        <v>78</v>
      </c>
      <c r="B79" s="12">
        <v>9663.3756898123393</v>
      </c>
      <c r="C79">
        <f>SAFADModel_final_000015[[#This Row],[Whole Building:Facility Total Electric Demand Power '[W'](Hourly) ]]/1000</f>
        <v>9.6633756898123391</v>
      </c>
    </row>
    <row r="80" spans="1:3" x14ac:dyDescent="0.25">
      <c r="A80" s="9" t="s">
        <v>79</v>
      </c>
      <c r="B80" s="12">
        <v>9746.5509155900454</v>
      </c>
      <c r="C80">
        <f>SAFADModel_final_000015[[#This Row],[Whole Building:Facility Total Electric Demand Power '[W'](Hourly) ]]/1000</f>
        <v>9.7465509155900456</v>
      </c>
    </row>
    <row r="81" spans="1:3" x14ac:dyDescent="0.25">
      <c r="A81" s="9" t="s">
        <v>80</v>
      </c>
      <c r="B81" s="12">
        <v>27360.955337506806</v>
      </c>
      <c r="C81">
        <f>SAFADModel_final_000015[[#This Row],[Whole Building:Facility Total Electric Demand Power '[W'](Hourly) ]]/1000</f>
        <v>27.360955337506805</v>
      </c>
    </row>
    <row r="82" spans="1:3" x14ac:dyDescent="0.25">
      <c r="A82" s="9" t="s">
        <v>81</v>
      </c>
      <c r="B82" s="12">
        <v>128778.51800276454</v>
      </c>
      <c r="C82">
        <f>SAFADModel_final_000015[[#This Row],[Whole Building:Facility Total Electric Demand Power '[W'](Hourly) ]]/1000</f>
        <v>128.77851800276454</v>
      </c>
    </row>
    <row r="83" spans="1:3" x14ac:dyDescent="0.25">
      <c r="A83" s="9" t="s">
        <v>82</v>
      </c>
      <c r="B83" s="12">
        <v>173923.30440349304</v>
      </c>
      <c r="C83">
        <f>SAFADModel_final_000015[[#This Row],[Whole Building:Facility Total Electric Demand Power '[W'](Hourly) ]]/1000</f>
        <v>173.92330440349303</v>
      </c>
    </row>
    <row r="84" spans="1:3" x14ac:dyDescent="0.25">
      <c r="A84" s="9" t="s">
        <v>83</v>
      </c>
      <c r="B84" s="12">
        <v>200443.55789905219</v>
      </c>
      <c r="C84">
        <f>SAFADModel_final_000015[[#This Row],[Whole Building:Facility Total Electric Demand Power '[W'](Hourly) ]]/1000</f>
        <v>200.44355789905219</v>
      </c>
    </row>
    <row r="85" spans="1:3" x14ac:dyDescent="0.25">
      <c r="A85" s="9" t="s">
        <v>84</v>
      </c>
      <c r="B85" s="12">
        <v>202048.53379692452</v>
      </c>
      <c r="C85">
        <f>SAFADModel_final_000015[[#This Row],[Whole Building:Facility Total Electric Demand Power '[W'](Hourly) ]]/1000</f>
        <v>202.04853379692452</v>
      </c>
    </row>
    <row r="86" spans="1:3" x14ac:dyDescent="0.25">
      <c r="A86" s="9" t="s">
        <v>85</v>
      </c>
      <c r="B86" s="12">
        <v>204979.98168760605</v>
      </c>
      <c r="C86">
        <f>SAFADModel_final_000015[[#This Row],[Whole Building:Facility Total Electric Demand Power '[W'](Hourly) ]]/1000</f>
        <v>204.97998168760606</v>
      </c>
    </row>
    <row r="87" spans="1:3" x14ac:dyDescent="0.25">
      <c r="A87" s="9" t="s">
        <v>86</v>
      </c>
      <c r="B87" s="12">
        <v>218434.23926627319</v>
      </c>
      <c r="C87">
        <f>SAFADModel_final_000015[[#This Row],[Whole Building:Facility Total Electric Demand Power '[W'](Hourly) ]]/1000</f>
        <v>218.43423926627318</v>
      </c>
    </row>
    <row r="88" spans="1:3" x14ac:dyDescent="0.25">
      <c r="A88" s="9" t="s">
        <v>87</v>
      </c>
      <c r="B88" s="12">
        <v>218170.4105385172</v>
      </c>
      <c r="C88">
        <f>SAFADModel_final_000015[[#This Row],[Whole Building:Facility Total Electric Demand Power '[W'](Hourly) ]]/1000</f>
        <v>218.17041053851719</v>
      </c>
    </row>
    <row r="89" spans="1:3" x14ac:dyDescent="0.25">
      <c r="A89" s="9" t="s">
        <v>88</v>
      </c>
      <c r="B89" s="12">
        <v>217942.22407993433</v>
      </c>
      <c r="C89">
        <f>SAFADModel_final_000015[[#This Row],[Whole Building:Facility Total Electric Demand Power '[W'](Hourly) ]]/1000</f>
        <v>217.94222407993433</v>
      </c>
    </row>
    <row r="90" spans="1:3" x14ac:dyDescent="0.25">
      <c r="A90" s="9" t="s">
        <v>89</v>
      </c>
      <c r="B90" s="12">
        <v>201722.28486739696</v>
      </c>
      <c r="C90">
        <f>SAFADModel_final_000015[[#This Row],[Whole Building:Facility Total Electric Demand Power '[W'](Hourly) ]]/1000</f>
        <v>201.72228486739695</v>
      </c>
    </row>
    <row r="91" spans="1:3" x14ac:dyDescent="0.25">
      <c r="A91" s="9" t="s">
        <v>90</v>
      </c>
      <c r="B91" s="12">
        <v>101369.09797022336</v>
      </c>
      <c r="C91">
        <f>SAFADModel_final_000015[[#This Row],[Whole Building:Facility Total Electric Demand Power '[W'](Hourly) ]]/1000</f>
        <v>101.36909797022336</v>
      </c>
    </row>
    <row r="92" spans="1:3" x14ac:dyDescent="0.25">
      <c r="A92" s="9" t="s">
        <v>91</v>
      </c>
      <c r="B92" s="12">
        <v>73122.16201180745</v>
      </c>
      <c r="C92">
        <f>SAFADModel_final_000015[[#This Row],[Whole Building:Facility Total Electric Demand Power '[W'](Hourly) ]]/1000</f>
        <v>73.122162011807447</v>
      </c>
    </row>
    <row r="93" spans="1:3" x14ac:dyDescent="0.25">
      <c r="A93" s="9" t="s">
        <v>92</v>
      </c>
      <c r="B93" s="12">
        <v>52759.0624852041</v>
      </c>
      <c r="C93">
        <f>SAFADModel_final_000015[[#This Row],[Whole Building:Facility Total Electric Demand Power '[W'](Hourly) ]]/1000</f>
        <v>52.759062485204097</v>
      </c>
    </row>
    <row r="94" spans="1:3" x14ac:dyDescent="0.25">
      <c r="A94" s="9" t="s">
        <v>93</v>
      </c>
      <c r="B94" s="12">
        <v>9967.8001704947765</v>
      </c>
      <c r="C94">
        <f>SAFADModel_final_000015[[#This Row],[Whole Building:Facility Total Electric Demand Power '[W'](Hourly) ]]/1000</f>
        <v>9.9678001704947761</v>
      </c>
    </row>
    <row r="95" spans="1:3" x14ac:dyDescent="0.25">
      <c r="A95" s="9" t="s">
        <v>94</v>
      </c>
      <c r="B95" s="12">
        <v>9938.2744414599019</v>
      </c>
      <c r="C95">
        <f>SAFADModel_final_000015[[#This Row],[Whole Building:Facility Total Electric Demand Power '[W'](Hourly) ]]/1000</f>
        <v>9.9382744414599014</v>
      </c>
    </row>
    <row r="96" spans="1:3" x14ac:dyDescent="0.25">
      <c r="A96" s="9" t="s">
        <v>95</v>
      </c>
      <c r="B96" s="12">
        <v>9900.8885602035189</v>
      </c>
      <c r="C96">
        <f>SAFADModel_final_000015[[#This Row],[Whole Building:Facility Total Electric Demand Power '[W'](Hourly) ]]/1000</f>
        <v>9.9008885602035193</v>
      </c>
    </row>
    <row r="97" spans="1:3" x14ac:dyDescent="0.25">
      <c r="A97" s="9" t="s">
        <v>96</v>
      </c>
      <c r="B97" s="12">
        <v>9871.7421868079055</v>
      </c>
      <c r="C97">
        <f>SAFADModel_final_000015[[#This Row],[Whole Building:Facility Total Electric Demand Power '[W'](Hourly) ]]/1000</f>
        <v>9.8717421868079054</v>
      </c>
    </row>
    <row r="98" spans="1:3" x14ac:dyDescent="0.25">
      <c r="A98" s="9" t="s">
        <v>97</v>
      </c>
      <c r="B98" s="12">
        <v>9867.5306185616919</v>
      </c>
      <c r="C98">
        <f>SAFADModel_final_000015[[#This Row],[Whole Building:Facility Total Electric Demand Power '[W'](Hourly) ]]/1000</f>
        <v>9.8675306185616911</v>
      </c>
    </row>
    <row r="99" spans="1:3" x14ac:dyDescent="0.25">
      <c r="A99" s="9" t="s">
        <v>98</v>
      </c>
      <c r="B99" s="12">
        <v>9863.2547648092859</v>
      </c>
      <c r="C99">
        <f>SAFADModel_final_000015[[#This Row],[Whole Building:Facility Total Electric Demand Power '[W'](Hourly) ]]/1000</f>
        <v>9.8632547648092856</v>
      </c>
    </row>
    <row r="100" spans="1:3" x14ac:dyDescent="0.25">
      <c r="A100" s="9" t="s">
        <v>99</v>
      </c>
      <c r="B100" s="12">
        <v>9839.0725401487925</v>
      </c>
      <c r="C100">
        <f>SAFADModel_final_000015[[#This Row],[Whole Building:Facility Total Electric Demand Power '[W'](Hourly) ]]/1000</f>
        <v>9.8390725401487931</v>
      </c>
    </row>
    <row r="101" spans="1:3" x14ac:dyDescent="0.25">
      <c r="A101" s="9" t="s">
        <v>100</v>
      </c>
      <c r="B101" s="12">
        <v>9780.9822411545701</v>
      </c>
      <c r="C101">
        <f>SAFADModel_final_000015[[#This Row],[Whole Building:Facility Total Electric Demand Power '[W'](Hourly) ]]/1000</f>
        <v>9.7809822411545699</v>
      </c>
    </row>
    <row r="102" spans="1:3" x14ac:dyDescent="0.25">
      <c r="A102" s="9" t="s">
        <v>101</v>
      </c>
      <c r="B102" s="12">
        <v>9715.0835164684886</v>
      </c>
      <c r="C102">
        <f>SAFADModel_final_000015[[#This Row],[Whole Building:Facility Total Electric Demand Power '[W'](Hourly) ]]/1000</f>
        <v>9.7150835164684892</v>
      </c>
    </row>
    <row r="103" spans="1:3" x14ac:dyDescent="0.25">
      <c r="A103" s="9" t="s">
        <v>102</v>
      </c>
      <c r="B103" s="12">
        <v>9688.6327332732089</v>
      </c>
      <c r="C103">
        <f>SAFADModel_final_000015[[#This Row],[Whole Building:Facility Total Electric Demand Power '[W'](Hourly) ]]/1000</f>
        <v>9.6886327332732094</v>
      </c>
    </row>
    <row r="104" spans="1:3" x14ac:dyDescent="0.25">
      <c r="A104" s="9" t="s">
        <v>103</v>
      </c>
      <c r="B104" s="12">
        <v>9736.9216202836706</v>
      </c>
      <c r="C104">
        <f>SAFADModel_final_000015[[#This Row],[Whole Building:Facility Total Electric Demand Power '[W'](Hourly) ]]/1000</f>
        <v>9.7369216202836704</v>
      </c>
    </row>
    <row r="105" spans="1:3" x14ac:dyDescent="0.25">
      <c r="A105" s="9" t="s">
        <v>104</v>
      </c>
      <c r="B105" s="12">
        <v>33463.430005608316</v>
      </c>
      <c r="C105">
        <f>SAFADModel_final_000015[[#This Row],[Whole Building:Facility Total Electric Demand Power '[W'](Hourly) ]]/1000</f>
        <v>33.463430005608316</v>
      </c>
    </row>
    <row r="106" spans="1:3" x14ac:dyDescent="0.25">
      <c r="A106" s="9" t="s">
        <v>105</v>
      </c>
      <c r="B106" s="12">
        <v>90859.790359305334</v>
      </c>
      <c r="C106">
        <f>SAFADModel_final_000015[[#This Row],[Whole Building:Facility Total Electric Demand Power '[W'](Hourly) ]]/1000</f>
        <v>90.859790359305336</v>
      </c>
    </row>
    <row r="107" spans="1:3" x14ac:dyDescent="0.25">
      <c r="A107" s="9" t="s">
        <v>106</v>
      </c>
      <c r="B107" s="12">
        <v>178342.1849773901</v>
      </c>
      <c r="C107">
        <f>SAFADModel_final_000015[[#This Row],[Whole Building:Facility Total Electric Demand Power '[W'](Hourly) ]]/1000</f>
        <v>178.3421849773901</v>
      </c>
    </row>
    <row r="108" spans="1:3" x14ac:dyDescent="0.25">
      <c r="A108" s="9" t="s">
        <v>107</v>
      </c>
      <c r="B108" s="12">
        <v>180470.13672078701</v>
      </c>
      <c r="C108">
        <f>SAFADModel_final_000015[[#This Row],[Whole Building:Facility Total Electric Demand Power '[W'](Hourly) ]]/1000</f>
        <v>180.470136720787</v>
      </c>
    </row>
    <row r="109" spans="1:3" x14ac:dyDescent="0.25">
      <c r="A109" s="9" t="s">
        <v>108</v>
      </c>
      <c r="B109" s="12">
        <v>184924.24395855088</v>
      </c>
      <c r="C109">
        <f>SAFADModel_final_000015[[#This Row],[Whole Building:Facility Total Electric Demand Power '[W'](Hourly) ]]/1000</f>
        <v>184.92424395855087</v>
      </c>
    </row>
    <row r="110" spans="1:3" x14ac:dyDescent="0.25">
      <c r="A110" s="9" t="s">
        <v>109</v>
      </c>
      <c r="B110" s="12">
        <v>194976.34093197729</v>
      </c>
      <c r="C110">
        <f>SAFADModel_final_000015[[#This Row],[Whole Building:Facility Total Electric Demand Power '[W'](Hourly) ]]/1000</f>
        <v>194.97634093197729</v>
      </c>
    </row>
    <row r="111" spans="1:3" x14ac:dyDescent="0.25">
      <c r="A111" s="9" t="s">
        <v>110</v>
      </c>
      <c r="B111" s="12">
        <v>201919.98010871108</v>
      </c>
      <c r="C111">
        <f>SAFADModel_final_000015[[#This Row],[Whole Building:Facility Total Electric Demand Power '[W'](Hourly) ]]/1000</f>
        <v>201.91998010871109</v>
      </c>
    </row>
    <row r="112" spans="1:3" x14ac:dyDescent="0.25">
      <c r="A112" s="9" t="s">
        <v>111</v>
      </c>
      <c r="B112" s="12">
        <v>177194.33327747681</v>
      </c>
      <c r="C112">
        <f>SAFADModel_final_000015[[#This Row],[Whole Building:Facility Total Electric Demand Power '[W'](Hourly) ]]/1000</f>
        <v>177.1943332774768</v>
      </c>
    </row>
    <row r="113" spans="1:3" x14ac:dyDescent="0.25">
      <c r="A113" s="9" t="s">
        <v>112</v>
      </c>
      <c r="B113" s="12">
        <v>153062.15881189497</v>
      </c>
      <c r="C113">
        <f>SAFADModel_final_000015[[#This Row],[Whole Building:Facility Total Electric Demand Power '[W'](Hourly) ]]/1000</f>
        <v>153.06215881189496</v>
      </c>
    </row>
    <row r="114" spans="1:3" x14ac:dyDescent="0.25">
      <c r="A114" s="9" t="s">
        <v>113</v>
      </c>
      <c r="B114" s="12">
        <v>147477.63038006274</v>
      </c>
      <c r="C114">
        <f>SAFADModel_final_000015[[#This Row],[Whole Building:Facility Total Electric Demand Power '[W'](Hourly) ]]/1000</f>
        <v>147.47763038006275</v>
      </c>
    </row>
    <row r="115" spans="1:3" x14ac:dyDescent="0.25">
      <c r="A115" s="9" t="s">
        <v>114</v>
      </c>
      <c r="B115" s="12">
        <v>64621.261846951988</v>
      </c>
      <c r="C115">
        <f>SAFADModel_final_000015[[#This Row],[Whole Building:Facility Total Electric Demand Power '[W'](Hourly) ]]/1000</f>
        <v>64.621261846951981</v>
      </c>
    </row>
    <row r="116" spans="1:3" x14ac:dyDescent="0.25">
      <c r="A116" s="9" t="s">
        <v>115</v>
      </c>
      <c r="B116" s="12">
        <v>33926.603476487835</v>
      </c>
      <c r="C116">
        <f>SAFADModel_final_000015[[#This Row],[Whole Building:Facility Total Electric Demand Power '[W'](Hourly) ]]/1000</f>
        <v>33.926603476487834</v>
      </c>
    </row>
    <row r="117" spans="1:3" x14ac:dyDescent="0.25">
      <c r="A117" s="9" t="s">
        <v>116</v>
      </c>
      <c r="B117" s="12">
        <v>21192.032292726126</v>
      </c>
      <c r="C117">
        <f>SAFADModel_final_000015[[#This Row],[Whole Building:Facility Total Electric Demand Power '[W'](Hourly) ]]/1000</f>
        <v>21.192032292726125</v>
      </c>
    </row>
    <row r="118" spans="1:3" x14ac:dyDescent="0.25">
      <c r="A118" s="9" t="s">
        <v>117</v>
      </c>
      <c r="B118" s="12">
        <v>15555.843652671007</v>
      </c>
      <c r="C118">
        <f>SAFADModel_final_000015[[#This Row],[Whole Building:Facility Total Electric Demand Power '[W'](Hourly) ]]/1000</f>
        <v>15.555843652671006</v>
      </c>
    </row>
    <row r="119" spans="1:3" x14ac:dyDescent="0.25">
      <c r="A119" s="9" t="s">
        <v>118</v>
      </c>
      <c r="B119" s="12">
        <v>9938.298476042959</v>
      </c>
      <c r="C119">
        <f>SAFADModel_final_000015[[#This Row],[Whole Building:Facility Total Electric Demand Power '[W'](Hourly) ]]/1000</f>
        <v>9.9382984760429594</v>
      </c>
    </row>
    <row r="120" spans="1:3" x14ac:dyDescent="0.25">
      <c r="A120" s="9" t="s">
        <v>119</v>
      </c>
      <c r="B120" s="12">
        <v>9906.162594051164</v>
      </c>
      <c r="C120">
        <f>SAFADModel_final_000015[[#This Row],[Whole Building:Facility Total Electric Demand Power '[W'](Hourly) ]]/1000</f>
        <v>9.9061625940511639</v>
      </c>
    </row>
    <row r="121" spans="1:3" x14ac:dyDescent="0.25">
      <c r="A121" s="9" t="s">
        <v>120</v>
      </c>
      <c r="B121" s="12">
        <v>9880.6696748154427</v>
      </c>
      <c r="C121">
        <f>SAFADModel_final_000015[[#This Row],[Whole Building:Facility Total Electric Demand Power '[W'](Hourly) ]]/1000</f>
        <v>9.8806696748154419</v>
      </c>
    </row>
    <row r="122" spans="1:3" x14ac:dyDescent="0.25">
      <c r="A122" s="9" t="s">
        <v>533</v>
      </c>
      <c r="B122" s="12">
        <v>9867.580274680653</v>
      </c>
      <c r="C122">
        <f>SAFADModel_final_000015[[#This Row],[Whole Building:Facility Total Electric Demand Power '[W'](Hourly) ]]/1000</f>
        <v>9.8675802746806536</v>
      </c>
    </row>
    <row r="123" spans="1:3" x14ac:dyDescent="0.25">
      <c r="A123" s="9" t="s">
        <v>534</v>
      </c>
      <c r="B123" s="12">
        <v>9858.8526424032534</v>
      </c>
      <c r="C123">
        <f>SAFADModel_final_000015[[#This Row],[Whole Building:Facility Total Electric Demand Power '[W'](Hourly) ]]/1000</f>
        <v>9.858852642403253</v>
      </c>
    </row>
    <row r="124" spans="1:3" x14ac:dyDescent="0.25">
      <c r="A124" s="9" t="s">
        <v>535</v>
      </c>
      <c r="B124" s="12">
        <v>9828.2527482344722</v>
      </c>
      <c r="C124">
        <f>SAFADModel_final_000015[[#This Row],[Whole Building:Facility Total Electric Demand Power '[W'](Hourly) ]]/1000</f>
        <v>9.8282527482344726</v>
      </c>
    </row>
    <row r="125" spans="1:3" x14ac:dyDescent="0.25">
      <c r="A125" s="9" t="s">
        <v>536</v>
      </c>
      <c r="B125" s="12">
        <v>9758.7800627257766</v>
      </c>
      <c r="C125">
        <f>SAFADModel_final_000015[[#This Row],[Whole Building:Facility Total Electric Demand Power '[W'](Hourly) ]]/1000</f>
        <v>9.7587800627257764</v>
      </c>
    </row>
    <row r="126" spans="1:3" x14ac:dyDescent="0.25">
      <c r="A126" s="9" t="s">
        <v>537</v>
      </c>
      <c r="B126" s="12">
        <v>9668.5482909893017</v>
      </c>
      <c r="C126">
        <f>SAFADModel_final_000015[[#This Row],[Whole Building:Facility Total Electric Demand Power '[W'](Hourly) ]]/1000</f>
        <v>9.6685482909893015</v>
      </c>
    </row>
    <row r="127" spans="1:3" x14ac:dyDescent="0.25">
      <c r="A127" s="9" t="s">
        <v>538</v>
      </c>
      <c r="B127" s="12">
        <v>9616.1745337989578</v>
      </c>
      <c r="C127">
        <f>SAFADModel_final_000015[[#This Row],[Whole Building:Facility Total Electric Demand Power '[W'](Hourly) ]]/1000</f>
        <v>9.6161745337989579</v>
      </c>
    </row>
    <row r="128" spans="1:3" x14ac:dyDescent="0.25">
      <c r="A128" s="9" t="s">
        <v>539</v>
      </c>
      <c r="B128" s="12">
        <v>9618.3721357516824</v>
      </c>
      <c r="C128">
        <f>SAFADModel_final_000015[[#This Row],[Whole Building:Facility Total Electric Demand Power '[W'](Hourly) ]]/1000</f>
        <v>9.6183721357516827</v>
      </c>
    </row>
    <row r="129" spans="1:3" x14ac:dyDescent="0.25">
      <c r="A129" s="9" t="s">
        <v>540</v>
      </c>
      <c r="B129" s="12">
        <v>9653.4790890082331</v>
      </c>
      <c r="C129">
        <f>SAFADModel_final_000015[[#This Row],[Whole Building:Facility Total Electric Demand Power '[W'](Hourly) ]]/1000</f>
        <v>9.6534790890082327</v>
      </c>
    </row>
    <row r="130" spans="1:3" x14ac:dyDescent="0.25">
      <c r="A130" s="9" t="s">
        <v>541</v>
      </c>
      <c r="B130" s="12">
        <v>35199.30620141964</v>
      </c>
      <c r="C130">
        <f>SAFADModel_final_000015[[#This Row],[Whole Building:Facility Total Electric Demand Power '[W'](Hourly) ]]/1000</f>
        <v>35.199306201419638</v>
      </c>
    </row>
    <row r="131" spans="1:3" x14ac:dyDescent="0.25">
      <c r="A131" s="9" t="s">
        <v>542</v>
      </c>
      <c r="B131" s="12">
        <v>48255.418729427001</v>
      </c>
      <c r="C131">
        <f>SAFADModel_final_000015[[#This Row],[Whole Building:Facility Total Electric Demand Power '[W'](Hourly) ]]/1000</f>
        <v>48.255418729426999</v>
      </c>
    </row>
    <row r="132" spans="1:3" x14ac:dyDescent="0.25">
      <c r="A132" s="9" t="s">
        <v>543</v>
      </c>
      <c r="B132" s="12">
        <v>55904.013165934623</v>
      </c>
      <c r="C132">
        <f>SAFADModel_final_000015[[#This Row],[Whole Building:Facility Total Electric Demand Power '[W'](Hourly) ]]/1000</f>
        <v>55.904013165934622</v>
      </c>
    </row>
    <row r="133" spans="1:3" x14ac:dyDescent="0.25">
      <c r="A133" s="9" t="s">
        <v>544</v>
      </c>
      <c r="B133" s="12">
        <v>49730.277880533242</v>
      </c>
      <c r="C133">
        <f>SAFADModel_final_000015[[#This Row],[Whole Building:Facility Total Electric Demand Power '[W'](Hourly) ]]/1000</f>
        <v>49.730277880533244</v>
      </c>
    </row>
    <row r="134" spans="1:3" x14ac:dyDescent="0.25">
      <c r="A134" s="9" t="s">
        <v>545</v>
      </c>
      <c r="B134" s="12">
        <v>63019.249374116887</v>
      </c>
      <c r="C134">
        <f>SAFADModel_final_000015[[#This Row],[Whole Building:Facility Total Electric Demand Power '[W'](Hourly) ]]/1000</f>
        <v>63.019249374116889</v>
      </c>
    </row>
    <row r="135" spans="1:3" x14ac:dyDescent="0.25">
      <c r="A135" s="9" t="s">
        <v>546</v>
      </c>
      <c r="B135" s="12">
        <v>59096.50230418946</v>
      </c>
      <c r="C135">
        <f>SAFADModel_final_000015[[#This Row],[Whole Building:Facility Total Electric Demand Power '[W'](Hourly) ]]/1000</f>
        <v>59.096502304189457</v>
      </c>
    </row>
    <row r="136" spans="1:3" x14ac:dyDescent="0.25">
      <c r="A136" s="9" t="s">
        <v>547</v>
      </c>
      <c r="B136" s="12">
        <v>62090.082425915927</v>
      </c>
      <c r="C136">
        <f>SAFADModel_final_000015[[#This Row],[Whole Building:Facility Total Electric Demand Power '[W'](Hourly) ]]/1000</f>
        <v>62.090082425915924</v>
      </c>
    </row>
    <row r="137" spans="1:3" x14ac:dyDescent="0.25">
      <c r="A137" s="9" t="s">
        <v>548</v>
      </c>
      <c r="B137" s="12">
        <v>56619.956350944391</v>
      </c>
      <c r="C137">
        <f>SAFADModel_final_000015[[#This Row],[Whole Building:Facility Total Electric Demand Power '[W'](Hourly) ]]/1000</f>
        <v>56.619956350944392</v>
      </c>
    </row>
    <row r="138" spans="1:3" x14ac:dyDescent="0.25">
      <c r="A138" s="9" t="s">
        <v>549</v>
      </c>
      <c r="B138" s="12">
        <v>46920.738981229311</v>
      </c>
      <c r="C138">
        <f>SAFADModel_final_000015[[#This Row],[Whole Building:Facility Total Electric Demand Power '[W'](Hourly) ]]/1000</f>
        <v>46.920738981229313</v>
      </c>
    </row>
    <row r="139" spans="1:3" x14ac:dyDescent="0.25">
      <c r="A139" s="9" t="s">
        <v>550</v>
      </c>
      <c r="B139" s="12">
        <v>43537.245898979178</v>
      </c>
      <c r="C139">
        <f>SAFADModel_final_000015[[#This Row],[Whole Building:Facility Total Electric Demand Power '[W'](Hourly) ]]/1000</f>
        <v>43.53724589897918</v>
      </c>
    </row>
    <row r="140" spans="1:3" x14ac:dyDescent="0.25">
      <c r="A140" s="9" t="s">
        <v>551</v>
      </c>
      <c r="B140" s="12">
        <v>35017.885353834536</v>
      </c>
      <c r="C140">
        <f>SAFADModel_final_000015[[#This Row],[Whole Building:Facility Total Electric Demand Power '[W'](Hourly) ]]/1000</f>
        <v>35.017885353834536</v>
      </c>
    </row>
    <row r="141" spans="1:3" x14ac:dyDescent="0.25">
      <c r="A141" s="9" t="s">
        <v>552</v>
      </c>
      <c r="B141" s="12">
        <v>15697.257245825007</v>
      </c>
      <c r="C141">
        <f>SAFADModel_final_000015[[#This Row],[Whole Building:Facility Total Electric Demand Power '[W'](Hourly) ]]/1000</f>
        <v>15.697257245825007</v>
      </c>
    </row>
    <row r="142" spans="1:3" x14ac:dyDescent="0.25">
      <c r="A142" s="9" t="s">
        <v>553</v>
      </c>
      <c r="B142" s="12">
        <v>14789.994658546761</v>
      </c>
      <c r="C142">
        <f>SAFADModel_final_000015[[#This Row],[Whole Building:Facility Total Electric Demand Power '[W'](Hourly) ]]/1000</f>
        <v>14.78999465854676</v>
      </c>
    </row>
    <row r="143" spans="1:3" x14ac:dyDescent="0.25">
      <c r="A143" s="9" t="s">
        <v>554</v>
      </c>
      <c r="B143" s="12">
        <v>9941.5962476350905</v>
      </c>
      <c r="C143">
        <f>SAFADModel_final_000015[[#This Row],[Whole Building:Facility Total Electric Demand Power '[W'](Hourly) ]]/1000</f>
        <v>9.9415962476350899</v>
      </c>
    </row>
    <row r="144" spans="1:3" x14ac:dyDescent="0.25">
      <c r="A144" s="9" t="s">
        <v>555</v>
      </c>
      <c r="B144" s="12">
        <v>9834.6470741134235</v>
      </c>
      <c r="C144">
        <f>SAFADModel_final_000015[[#This Row],[Whole Building:Facility Total Electric Demand Power '[W'](Hourly) ]]/1000</f>
        <v>9.8346470741134233</v>
      </c>
    </row>
    <row r="145" spans="1:3" x14ac:dyDescent="0.25">
      <c r="A145" s="9" t="s">
        <v>556</v>
      </c>
      <c r="B145" s="12">
        <v>9802.0568873845568</v>
      </c>
      <c r="C145">
        <f>SAFADModel_final_000015[[#This Row],[Whole Building:Facility Total Electric Demand Power '[W'](Hourly) ]]/1000</f>
        <v>9.8020568873845573</v>
      </c>
    </row>
    <row r="146" spans="1:3" x14ac:dyDescent="0.25">
      <c r="A146" s="9" t="s">
        <v>557</v>
      </c>
      <c r="B146" s="12">
        <v>9782.1920824442659</v>
      </c>
      <c r="C146">
        <f>SAFADModel_final_000015[[#This Row],[Whole Building:Facility Total Electric Demand Power '[W'](Hourly) ]]/1000</f>
        <v>9.7821920824442667</v>
      </c>
    </row>
    <row r="147" spans="1:3" x14ac:dyDescent="0.25">
      <c r="A147" s="9" t="s">
        <v>558</v>
      </c>
      <c r="B147" s="12">
        <v>9763.7126855775441</v>
      </c>
      <c r="C147">
        <f>SAFADModel_final_000015[[#This Row],[Whole Building:Facility Total Electric Demand Power '[W'](Hourly) ]]/1000</f>
        <v>9.7637126855775449</v>
      </c>
    </row>
    <row r="148" spans="1:3" x14ac:dyDescent="0.25">
      <c r="A148" s="9" t="s">
        <v>559</v>
      </c>
      <c r="B148" s="12">
        <v>9752.5563382830205</v>
      </c>
      <c r="C148">
        <f>SAFADModel_final_000015[[#This Row],[Whole Building:Facility Total Electric Demand Power '[W'](Hourly) ]]/1000</f>
        <v>9.7525563382830214</v>
      </c>
    </row>
    <row r="149" spans="1:3" x14ac:dyDescent="0.25">
      <c r="A149" s="9" t="s">
        <v>560</v>
      </c>
      <c r="B149" s="12">
        <v>9745.9381105882567</v>
      </c>
      <c r="C149">
        <f>SAFADModel_final_000015[[#This Row],[Whole Building:Facility Total Electric Demand Power '[W'](Hourly) ]]/1000</f>
        <v>9.7459381105882574</v>
      </c>
    </row>
    <row r="150" spans="1:3" x14ac:dyDescent="0.25">
      <c r="A150" s="9" t="s">
        <v>561</v>
      </c>
      <c r="B150" s="12">
        <v>9732.0468873263435</v>
      </c>
      <c r="C150">
        <f>SAFADModel_final_000015[[#This Row],[Whole Building:Facility Total Electric Demand Power '[W'](Hourly) ]]/1000</f>
        <v>9.7320468873263444</v>
      </c>
    </row>
    <row r="151" spans="1:3" x14ac:dyDescent="0.25">
      <c r="A151" s="9" t="s">
        <v>562</v>
      </c>
      <c r="B151" s="12">
        <v>9766.4816880035505</v>
      </c>
      <c r="C151">
        <f>SAFADModel_final_000015[[#This Row],[Whole Building:Facility Total Electric Demand Power '[W'](Hourly) ]]/1000</f>
        <v>9.7664816880035499</v>
      </c>
    </row>
    <row r="152" spans="1:3" x14ac:dyDescent="0.25">
      <c r="A152" s="9" t="s">
        <v>563</v>
      </c>
      <c r="B152" s="12">
        <v>9873.6913075863122</v>
      </c>
      <c r="C152">
        <f>SAFADModel_final_000015[[#This Row],[Whole Building:Facility Total Electric Demand Power '[W'](Hourly) ]]/1000</f>
        <v>9.8736913075863129</v>
      </c>
    </row>
    <row r="153" spans="1:3" x14ac:dyDescent="0.25">
      <c r="A153" s="9" t="s">
        <v>564</v>
      </c>
      <c r="B153" s="12">
        <v>9995.8305404846669</v>
      </c>
      <c r="C153">
        <f>SAFADModel_final_000015[[#This Row],[Whole Building:Facility Total Electric Demand Power '[W'](Hourly) ]]/1000</f>
        <v>9.9958305404846666</v>
      </c>
    </row>
    <row r="154" spans="1:3" x14ac:dyDescent="0.25">
      <c r="A154" s="9" t="s">
        <v>565</v>
      </c>
      <c r="B154" s="12">
        <v>10085.953526813055</v>
      </c>
      <c r="C154">
        <f>SAFADModel_final_000015[[#This Row],[Whole Building:Facility Total Electric Demand Power '[W'](Hourly) ]]/1000</f>
        <v>10.085953526813055</v>
      </c>
    </row>
    <row r="155" spans="1:3" x14ac:dyDescent="0.25">
      <c r="A155" s="9" t="s">
        <v>566</v>
      </c>
      <c r="B155" s="12">
        <v>10125.486596240298</v>
      </c>
      <c r="C155">
        <f>SAFADModel_final_000015[[#This Row],[Whole Building:Facility Total Electric Demand Power '[W'](Hourly) ]]/1000</f>
        <v>10.125486596240298</v>
      </c>
    </row>
    <row r="156" spans="1:3" x14ac:dyDescent="0.25">
      <c r="A156" s="9" t="s">
        <v>567</v>
      </c>
      <c r="B156" s="12">
        <v>10147.548805493268</v>
      </c>
      <c r="C156">
        <f>SAFADModel_final_000015[[#This Row],[Whole Building:Facility Total Electric Demand Power '[W'](Hourly) ]]/1000</f>
        <v>10.147548805493269</v>
      </c>
    </row>
    <row r="157" spans="1:3" x14ac:dyDescent="0.25">
      <c r="A157" s="9" t="s">
        <v>568</v>
      </c>
      <c r="B157" s="12">
        <v>10154.003567267489</v>
      </c>
      <c r="C157">
        <f>SAFADModel_final_000015[[#This Row],[Whole Building:Facility Total Electric Demand Power '[W'](Hourly) ]]/1000</f>
        <v>10.154003567267489</v>
      </c>
    </row>
    <row r="158" spans="1:3" x14ac:dyDescent="0.25">
      <c r="A158" s="9" t="s">
        <v>569</v>
      </c>
      <c r="B158" s="12">
        <v>10164.493975818632</v>
      </c>
      <c r="C158">
        <f>SAFADModel_final_000015[[#This Row],[Whole Building:Facility Total Electric Demand Power '[W'](Hourly) ]]/1000</f>
        <v>10.164493975818631</v>
      </c>
    </row>
    <row r="159" spans="1:3" x14ac:dyDescent="0.25">
      <c r="A159" s="9" t="s">
        <v>570</v>
      </c>
      <c r="B159" s="12">
        <v>10185.744157730549</v>
      </c>
      <c r="C159">
        <f>SAFADModel_final_000015[[#This Row],[Whole Building:Facility Total Electric Demand Power '[W'](Hourly) ]]/1000</f>
        <v>10.185744157730548</v>
      </c>
    </row>
    <row r="160" spans="1:3" x14ac:dyDescent="0.25">
      <c r="A160" s="9" t="s">
        <v>571</v>
      </c>
      <c r="B160" s="12">
        <v>10213.688297243129</v>
      </c>
      <c r="C160">
        <f>SAFADModel_final_000015[[#This Row],[Whole Building:Facility Total Electric Demand Power '[W'](Hourly) ]]/1000</f>
        <v>10.213688297243129</v>
      </c>
    </row>
    <row r="161" spans="1:3" x14ac:dyDescent="0.25">
      <c r="A161" s="9" t="s">
        <v>572</v>
      </c>
      <c r="B161" s="12">
        <v>10236.213739354405</v>
      </c>
      <c r="C161">
        <f>SAFADModel_final_000015[[#This Row],[Whole Building:Facility Total Electric Demand Power '[W'](Hourly) ]]/1000</f>
        <v>10.236213739354405</v>
      </c>
    </row>
    <row r="162" spans="1:3" x14ac:dyDescent="0.25">
      <c r="A162" s="9" t="s">
        <v>573</v>
      </c>
      <c r="B162" s="12">
        <v>10247.122857148364</v>
      </c>
      <c r="C162">
        <f>SAFADModel_final_000015[[#This Row],[Whole Building:Facility Total Electric Demand Power '[W'](Hourly) ]]/1000</f>
        <v>10.247122857148364</v>
      </c>
    </row>
    <row r="163" spans="1:3" x14ac:dyDescent="0.25">
      <c r="A163" s="9" t="s">
        <v>574</v>
      </c>
      <c r="B163" s="12">
        <v>10234.242562596764</v>
      </c>
      <c r="C163">
        <f>SAFADModel_final_000015[[#This Row],[Whole Building:Facility Total Electric Demand Power '[W'](Hourly) ]]/1000</f>
        <v>10.234242562596764</v>
      </c>
    </row>
    <row r="164" spans="1:3" x14ac:dyDescent="0.25">
      <c r="A164" s="9" t="s">
        <v>575</v>
      </c>
      <c r="B164" s="12">
        <v>10206.148515407649</v>
      </c>
      <c r="C164">
        <f>SAFADModel_final_000015[[#This Row],[Whole Building:Facility Total Electric Demand Power '[W'](Hourly) ]]/1000</f>
        <v>10.20614851540765</v>
      </c>
    </row>
    <row r="165" spans="1:3" x14ac:dyDescent="0.25">
      <c r="A165" s="9" t="s">
        <v>576</v>
      </c>
      <c r="B165" s="12">
        <v>10174.372951444215</v>
      </c>
      <c r="C165">
        <f>SAFADModel_final_000015[[#This Row],[Whole Building:Facility Total Electric Demand Power '[W'](Hourly) ]]/1000</f>
        <v>10.174372951444214</v>
      </c>
    </row>
    <row r="166" spans="1:3" x14ac:dyDescent="0.25">
      <c r="A166" s="9" t="s">
        <v>577</v>
      </c>
      <c r="B166" s="12">
        <v>10150.152642615358</v>
      </c>
      <c r="C166">
        <f>SAFADModel_final_000015[[#This Row],[Whole Building:Facility Total Electric Demand Power '[W'](Hourly) ]]/1000</f>
        <v>10.150152642615359</v>
      </c>
    </row>
    <row r="167" spans="1:3" x14ac:dyDescent="0.25">
      <c r="A167" s="9" t="s">
        <v>578</v>
      </c>
      <c r="B167" s="12">
        <v>10108.369071136554</v>
      </c>
      <c r="C167">
        <f>SAFADModel_final_000015[[#This Row],[Whole Building:Facility Total Electric Demand Power '[W'](Hourly) ]]/1000</f>
        <v>10.108369071136554</v>
      </c>
    </row>
    <row r="168" spans="1:3" x14ac:dyDescent="0.25">
      <c r="A168" s="9" t="s">
        <v>579</v>
      </c>
      <c r="B168" s="12">
        <v>10061.786699782957</v>
      </c>
      <c r="C168">
        <f>SAFADModel_final_000015[[#This Row],[Whole Building:Facility Total Electric Demand Power '[W'](Hourly) ]]/1000</f>
        <v>10.061786699782957</v>
      </c>
    </row>
    <row r="169" spans="1:3" x14ac:dyDescent="0.25">
      <c r="A169" s="9" t="s">
        <v>580</v>
      </c>
      <c r="B169" s="12">
        <v>10013.944237188813</v>
      </c>
      <c r="C169">
        <f>SAFADModel_final_000015[[#This Row],[Whole Building:Facility Total Electric Demand Power '[W'](Hourly) ]]/1000</f>
        <v>10.013944237188813</v>
      </c>
    </row>
    <row r="170" spans="1:3" x14ac:dyDescent="0.25">
      <c r="A170" s="9" t="s">
        <v>121</v>
      </c>
      <c r="B170" s="12">
        <v>9994.0186995144977</v>
      </c>
      <c r="C170">
        <f>SAFADModel_final_000015[[#This Row],[Whole Building:Facility Total Electric Demand Power '[W'](Hourly) ]]/1000</f>
        <v>9.9940186995144984</v>
      </c>
    </row>
    <row r="171" spans="1:3" x14ac:dyDescent="0.25">
      <c r="A171" s="9" t="s">
        <v>122</v>
      </c>
      <c r="B171" s="12">
        <v>9972.1700393423143</v>
      </c>
      <c r="C171">
        <f>SAFADModel_final_000015[[#This Row],[Whole Building:Facility Total Electric Demand Power '[W'](Hourly) ]]/1000</f>
        <v>9.9721700393423145</v>
      </c>
    </row>
    <row r="172" spans="1:3" x14ac:dyDescent="0.25">
      <c r="A172" s="9" t="s">
        <v>123</v>
      </c>
      <c r="B172" s="12">
        <v>9933.475223105037</v>
      </c>
      <c r="C172">
        <f>SAFADModel_final_000015[[#This Row],[Whole Building:Facility Total Electric Demand Power '[W'](Hourly) ]]/1000</f>
        <v>9.9334752231050363</v>
      </c>
    </row>
    <row r="173" spans="1:3" x14ac:dyDescent="0.25">
      <c r="A173" s="9" t="s">
        <v>124</v>
      </c>
      <c r="B173" s="12">
        <v>9883.1579822505155</v>
      </c>
      <c r="C173">
        <f>SAFADModel_final_000015[[#This Row],[Whole Building:Facility Total Electric Demand Power '[W'](Hourly) ]]/1000</f>
        <v>9.8831579822505162</v>
      </c>
    </row>
    <row r="174" spans="1:3" x14ac:dyDescent="0.25">
      <c r="A174" s="9" t="s">
        <v>125</v>
      </c>
      <c r="B174" s="12">
        <v>9824.9595432112965</v>
      </c>
      <c r="C174">
        <f>SAFADModel_final_000015[[#This Row],[Whole Building:Facility Total Electric Demand Power '[W'](Hourly) ]]/1000</f>
        <v>9.8249595432112962</v>
      </c>
    </row>
    <row r="175" spans="1:3" x14ac:dyDescent="0.25">
      <c r="A175" s="9" t="s">
        <v>126</v>
      </c>
      <c r="B175" s="12">
        <v>9809.702162990332</v>
      </c>
      <c r="C175">
        <f>SAFADModel_final_000015[[#This Row],[Whole Building:Facility Total Electric Demand Power '[W'](Hourly) ]]/1000</f>
        <v>9.809702162990332</v>
      </c>
    </row>
    <row r="176" spans="1:3" x14ac:dyDescent="0.25">
      <c r="A176" s="9" t="s">
        <v>127</v>
      </c>
      <c r="B176" s="12">
        <v>9860.1919398924365</v>
      </c>
      <c r="C176">
        <f>SAFADModel_final_000015[[#This Row],[Whole Building:Facility Total Electric Demand Power '[W'](Hourly) ]]/1000</f>
        <v>9.8601919398924363</v>
      </c>
    </row>
    <row r="177" spans="1:3" x14ac:dyDescent="0.25">
      <c r="A177" s="9" t="s">
        <v>128</v>
      </c>
      <c r="B177" s="12">
        <v>35688.016138678875</v>
      </c>
      <c r="C177">
        <f>SAFADModel_final_000015[[#This Row],[Whole Building:Facility Total Electric Demand Power '[W'](Hourly) ]]/1000</f>
        <v>35.688016138678876</v>
      </c>
    </row>
    <row r="178" spans="1:3" x14ac:dyDescent="0.25">
      <c r="A178" s="9" t="s">
        <v>129</v>
      </c>
      <c r="B178" s="12">
        <v>62833.772510386218</v>
      </c>
      <c r="C178">
        <f>SAFADModel_final_000015[[#This Row],[Whole Building:Facility Total Electric Demand Power '[W'](Hourly) ]]/1000</f>
        <v>62.833772510386218</v>
      </c>
    </row>
    <row r="179" spans="1:3" x14ac:dyDescent="0.25">
      <c r="A179" s="9" t="s">
        <v>130</v>
      </c>
      <c r="B179" s="12">
        <v>127521.86196757655</v>
      </c>
      <c r="C179">
        <f>SAFADModel_final_000015[[#This Row],[Whole Building:Facility Total Electric Demand Power '[W'](Hourly) ]]/1000</f>
        <v>127.52186196757656</v>
      </c>
    </row>
    <row r="180" spans="1:3" x14ac:dyDescent="0.25">
      <c r="A180" s="9" t="s">
        <v>131</v>
      </c>
      <c r="B180" s="12">
        <v>129284.29605702101</v>
      </c>
      <c r="C180">
        <f>SAFADModel_final_000015[[#This Row],[Whole Building:Facility Total Electric Demand Power '[W'](Hourly) ]]/1000</f>
        <v>129.28429605702101</v>
      </c>
    </row>
    <row r="181" spans="1:3" x14ac:dyDescent="0.25">
      <c r="A181" s="9" t="s">
        <v>132</v>
      </c>
      <c r="B181" s="12">
        <v>195413.3653266844</v>
      </c>
      <c r="C181">
        <f>SAFADModel_final_000015[[#This Row],[Whole Building:Facility Total Electric Demand Power '[W'](Hourly) ]]/1000</f>
        <v>195.41336532668441</v>
      </c>
    </row>
    <row r="182" spans="1:3" x14ac:dyDescent="0.25">
      <c r="A182" s="9" t="s">
        <v>133</v>
      </c>
      <c r="B182" s="12">
        <v>199432.56459743946</v>
      </c>
      <c r="C182">
        <f>SAFADModel_final_000015[[#This Row],[Whole Building:Facility Total Electric Demand Power '[W'](Hourly) ]]/1000</f>
        <v>199.43256459743947</v>
      </c>
    </row>
    <row r="183" spans="1:3" x14ac:dyDescent="0.25">
      <c r="A183" s="9" t="s">
        <v>134</v>
      </c>
      <c r="B183" s="12">
        <v>212751.28618072983</v>
      </c>
      <c r="C183">
        <f>SAFADModel_final_000015[[#This Row],[Whole Building:Facility Total Electric Demand Power '[W'](Hourly) ]]/1000</f>
        <v>212.75128618072983</v>
      </c>
    </row>
    <row r="184" spans="1:3" x14ac:dyDescent="0.25">
      <c r="A184" s="9" t="s">
        <v>135</v>
      </c>
      <c r="B184" s="12">
        <v>220042.9872808097</v>
      </c>
      <c r="C184">
        <f>SAFADModel_final_000015[[#This Row],[Whole Building:Facility Total Electric Demand Power '[W'](Hourly) ]]/1000</f>
        <v>220.04298728080971</v>
      </c>
    </row>
    <row r="185" spans="1:3" x14ac:dyDescent="0.25">
      <c r="A185" s="9" t="s">
        <v>136</v>
      </c>
      <c r="B185" s="12">
        <v>207056.54042064803</v>
      </c>
      <c r="C185">
        <f>SAFADModel_final_000015[[#This Row],[Whole Building:Facility Total Electric Demand Power '[W'](Hourly) ]]/1000</f>
        <v>207.05654042064802</v>
      </c>
    </row>
    <row r="186" spans="1:3" x14ac:dyDescent="0.25">
      <c r="A186" s="9" t="s">
        <v>137</v>
      </c>
      <c r="B186" s="12">
        <v>187087.55381463977</v>
      </c>
      <c r="C186">
        <f>SAFADModel_final_000015[[#This Row],[Whole Building:Facility Total Electric Demand Power '[W'](Hourly) ]]/1000</f>
        <v>187.08755381463976</v>
      </c>
    </row>
    <row r="187" spans="1:3" x14ac:dyDescent="0.25">
      <c r="A187" s="9" t="s">
        <v>138</v>
      </c>
      <c r="B187" s="12">
        <v>66240.952430060264</v>
      </c>
      <c r="C187">
        <f>SAFADModel_final_000015[[#This Row],[Whole Building:Facility Total Electric Demand Power '[W'](Hourly) ]]/1000</f>
        <v>66.240952430060261</v>
      </c>
    </row>
    <row r="188" spans="1:3" x14ac:dyDescent="0.25">
      <c r="A188" s="9" t="s">
        <v>139</v>
      </c>
      <c r="B188" s="12">
        <v>32733.887487230171</v>
      </c>
      <c r="C188">
        <f>SAFADModel_final_000015[[#This Row],[Whole Building:Facility Total Electric Demand Power '[W'](Hourly) ]]/1000</f>
        <v>32.73388748723017</v>
      </c>
    </row>
    <row r="189" spans="1:3" x14ac:dyDescent="0.25">
      <c r="A189" s="9" t="s">
        <v>140</v>
      </c>
      <c r="B189" s="12">
        <v>13456.469758891422</v>
      </c>
      <c r="C189">
        <f>SAFADModel_final_000015[[#This Row],[Whole Building:Facility Total Electric Demand Power '[W'](Hourly) ]]/1000</f>
        <v>13.456469758891423</v>
      </c>
    </row>
    <row r="190" spans="1:3" x14ac:dyDescent="0.25">
      <c r="A190" s="9" t="s">
        <v>141</v>
      </c>
      <c r="B190" s="12">
        <v>10405.647043044188</v>
      </c>
      <c r="C190">
        <f>SAFADModel_final_000015[[#This Row],[Whole Building:Facility Total Electric Demand Power '[W'](Hourly) ]]/1000</f>
        <v>10.405647043044187</v>
      </c>
    </row>
    <row r="191" spans="1:3" x14ac:dyDescent="0.25">
      <c r="A191" s="9" t="s">
        <v>142</v>
      </c>
      <c r="B191" s="12">
        <v>9996.3168355101679</v>
      </c>
      <c r="C191">
        <f>SAFADModel_final_000015[[#This Row],[Whole Building:Facility Total Electric Demand Power '[W'](Hourly) ]]/1000</f>
        <v>9.9963168355101679</v>
      </c>
    </row>
    <row r="192" spans="1:3" x14ac:dyDescent="0.25">
      <c r="A192" s="9" t="s">
        <v>143</v>
      </c>
      <c r="B192" s="12">
        <v>10007.011531402384</v>
      </c>
      <c r="C192">
        <f>SAFADModel_final_000015[[#This Row],[Whole Building:Facility Total Electric Demand Power '[W'](Hourly) ]]/1000</f>
        <v>10.007011531402384</v>
      </c>
    </row>
    <row r="193" spans="1:3" x14ac:dyDescent="0.25">
      <c r="A193" s="9" t="s">
        <v>144</v>
      </c>
      <c r="B193" s="12">
        <v>9996.5309437675824</v>
      </c>
      <c r="C193">
        <f>SAFADModel_final_000015[[#This Row],[Whole Building:Facility Total Electric Demand Power '[W'](Hourly) ]]/1000</f>
        <v>9.9965309437675831</v>
      </c>
    </row>
    <row r="194" spans="1:3" x14ac:dyDescent="0.25">
      <c r="A194" s="9" t="s">
        <v>145</v>
      </c>
      <c r="B194" s="12">
        <v>9971.4495772436221</v>
      </c>
      <c r="C194">
        <f>SAFADModel_final_000015[[#This Row],[Whole Building:Facility Total Electric Demand Power '[W'](Hourly) ]]/1000</f>
        <v>9.9714495772436216</v>
      </c>
    </row>
    <row r="195" spans="1:3" x14ac:dyDescent="0.25">
      <c r="A195" s="9" t="s">
        <v>146</v>
      </c>
      <c r="B195" s="12">
        <v>9948.3601183495066</v>
      </c>
      <c r="C195">
        <f>SAFADModel_final_000015[[#This Row],[Whole Building:Facility Total Electric Demand Power '[W'](Hourly) ]]/1000</f>
        <v>9.9483601183495072</v>
      </c>
    </row>
    <row r="196" spans="1:3" x14ac:dyDescent="0.25">
      <c r="A196" s="9" t="s">
        <v>147</v>
      </c>
      <c r="B196" s="12">
        <v>9924.0836841250275</v>
      </c>
      <c r="C196">
        <f>SAFADModel_final_000015[[#This Row],[Whole Building:Facility Total Electric Demand Power '[W'](Hourly) ]]/1000</f>
        <v>9.9240836841250282</v>
      </c>
    </row>
    <row r="197" spans="1:3" x14ac:dyDescent="0.25">
      <c r="A197" s="9" t="s">
        <v>148</v>
      </c>
      <c r="B197" s="12">
        <v>9900.7400421464135</v>
      </c>
      <c r="C197">
        <f>SAFADModel_final_000015[[#This Row],[Whole Building:Facility Total Electric Demand Power '[W'](Hourly) ]]/1000</f>
        <v>9.9007400421464133</v>
      </c>
    </row>
    <row r="198" spans="1:3" x14ac:dyDescent="0.25">
      <c r="A198" s="9" t="s">
        <v>149</v>
      </c>
      <c r="B198" s="12">
        <v>9873.9456294829542</v>
      </c>
      <c r="C198">
        <f>SAFADModel_final_000015[[#This Row],[Whole Building:Facility Total Electric Demand Power '[W'](Hourly) ]]/1000</f>
        <v>9.8739456294829537</v>
      </c>
    </row>
    <row r="199" spans="1:3" x14ac:dyDescent="0.25">
      <c r="A199" s="9" t="s">
        <v>150</v>
      </c>
      <c r="B199" s="12">
        <v>9878.8237890868531</v>
      </c>
      <c r="C199">
        <f>SAFADModel_final_000015[[#This Row],[Whole Building:Facility Total Electric Demand Power '[W'](Hourly) ]]/1000</f>
        <v>9.8788237890868533</v>
      </c>
    </row>
    <row r="200" spans="1:3" x14ac:dyDescent="0.25">
      <c r="A200" s="9" t="s">
        <v>151</v>
      </c>
      <c r="B200" s="12">
        <v>9915.3677818966589</v>
      </c>
      <c r="C200">
        <f>SAFADModel_final_000015[[#This Row],[Whole Building:Facility Total Electric Demand Power '[W'](Hourly) ]]/1000</f>
        <v>9.9153677818966592</v>
      </c>
    </row>
    <row r="201" spans="1:3" x14ac:dyDescent="0.25">
      <c r="A201" s="9" t="s">
        <v>152</v>
      </c>
      <c r="B201" s="12">
        <v>9972.9756889571381</v>
      </c>
      <c r="C201">
        <f>SAFADModel_final_000015[[#This Row],[Whole Building:Facility Total Electric Demand Power '[W'](Hourly) ]]/1000</f>
        <v>9.9729756889571384</v>
      </c>
    </row>
    <row r="202" spans="1:3" x14ac:dyDescent="0.25">
      <c r="A202" s="9" t="s">
        <v>153</v>
      </c>
      <c r="B202" s="12">
        <v>10017.428323460032</v>
      </c>
      <c r="C202">
        <f>SAFADModel_final_000015[[#This Row],[Whole Building:Facility Total Electric Demand Power '[W'](Hourly) ]]/1000</f>
        <v>10.017428323460031</v>
      </c>
    </row>
    <row r="203" spans="1:3" x14ac:dyDescent="0.25">
      <c r="A203" s="9" t="s">
        <v>154</v>
      </c>
      <c r="B203" s="12">
        <v>10121.514903256144</v>
      </c>
      <c r="C203">
        <f>SAFADModel_final_000015[[#This Row],[Whole Building:Facility Total Electric Demand Power '[W'](Hourly) ]]/1000</f>
        <v>10.121514903256143</v>
      </c>
    </row>
    <row r="204" spans="1:3" x14ac:dyDescent="0.25">
      <c r="A204" s="9" t="s">
        <v>155</v>
      </c>
      <c r="B204" s="12">
        <v>10205.280615335478</v>
      </c>
      <c r="C204">
        <f>SAFADModel_final_000015[[#This Row],[Whole Building:Facility Total Electric Demand Power '[W'](Hourly) ]]/1000</f>
        <v>10.205280615335477</v>
      </c>
    </row>
    <row r="205" spans="1:3" x14ac:dyDescent="0.25">
      <c r="A205" s="9" t="s">
        <v>156</v>
      </c>
      <c r="B205" s="12">
        <v>10232.296776992209</v>
      </c>
      <c r="C205">
        <f>SAFADModel_final_000015[[#This Row],[Whole Building:Facility Total Electric Demand Power '[W'](Hourly) ]]/1000</f>
        <v>10.232296776992209</v>
      </c>
    </row>
    <row r="206" spans="1:3" x14ac:dyDescent="0.25">
      <c r="A206" s="9" t="s">
        <v>157</v>
      </c>
      <c r="B206" s="12">
        <v>10236.188130674445</v>
      </c>
      <c r="C206">
        <f>SAFADModel_final_000015[[#This Row],[Whole Building:Facility Total Electric Demand Power '[W'](Hourly) ]]/1000</f>
        <v>10.236188130674446</v>
      </c>
    </row>
    <row r="207" spans="1:3" x14ac:dyDescent="0.25">
      <c r="A207" s="9" t="s">
        <v>158</v>
      </c>
      <c r="B207" s="12">
        <v>10223.311404417456</v>
      </c>
      <c r="C207">
        <f>SAFADModel_final_000015[[#This Row],[Whole Building:Facility Total Electric Demand Power '[W'](Hourly) ]]/1000</f>
        <v>10.223311404417457</v>
      </c>
    </row>
    <row r="208" spans="1:3" x14ac:dyDescent="0.25">
      <c r="A208" s="9" t="s">
        <v>159</v>
      </c>
      <c r="B208" s="12">
        <v>10208.543597147825</v>
      </c>
      <c r="C208">
        <f>SAFADModel_final_000015[[#This Row],[Whole Building:Facility Total Electric Demand Power '[W'](Hourly) ]]/1000</f>
        <v>10.208543597147825</v>
      </c>
    </row>
    <row r="209" spans="1:3" x14ac:dyDescent="0.25">
      <c r="A209" s="9" t="s">
        <v>160</v>
      </c>
      <c r="B209" s="12">
        <v>10189.873347768733</v>
      </c>
      <c r="C209">
        <f>SAFADModel_final_000015[[#This Row],[Whole Building:Facility Total Electric Demand Power '[W'](Hourly) ]]/1000</f>
        <v>10.189873347768733</v>
      </c>
    </row>
    <row r="210" spans="1:3" x14ac:dyDescent="0.25">
      <c r="A210" s="9" t="s">
        <v>161</v>
      </c>
      <c r="B210" s="12">
        <v>10164.277827964041</v>
      </c>
      <c r="C210">
        <f>SAFADModel_final_000015[[#This Row],[Whole Building:Facility Total Electric Demand Power '[W'](Hourly) ]]/1000</f>
        <v>10.164277827964041</v>
      </c>
    </row>
    <row r="211" spans="1:3" x14ac:dyDescent="0.25">
      <c r="A211" s="9" t="s">
        <v>162</v>
      </c>
      <c r="B211" s="12">
        <v>10137.732138306372</v>
      </c>
      <c r="C211">
        <f>SAFADModel_final_000015[[#This Row],[Whole Building:Facility Total Electric Demand Power '[W'](Hourly) ]]/1000</f>
        <v>10.137732138306372</v>
      </c>
    </row>
    <row r="212" spans="1:3" x14ac:dyDescent="0.25">
      <c r="A212" s="9" t="s">
        <v>163</v>
      </c>
      <c r="B212" s="12">
        <v>10102.677554229689</v>
      </c>
      <c r="C212">
        <f>SAFADModel_final_000015[[#This Row],[Whole Building:Facility Total Electric Demand Power '[W'](Hourly) ]]/1000</f>
        <v>10.10267755422969</v>
      </c>
    </row>
    <row r="213" spans="1:3" x14ac:dyDescent="0.25">
      <c r="A213" s="9" t="s">
        <v>164</v>
      </c>
      <c r="B213" s="12">
        <v>10062.137264725507</v>
      </c>
      <c r="C213">
        <f>SAFADModel_final_000015[[#This Row],[Whole Building:Facility Total Electric Demand Power '[W'](Hourly) ]]/1000</f>
        <v>10.062137264725507</v>
      </c>
    </row>
    <row r="214" spans="1:3" x14ac:dyDescent="0.25">
      <c r="A214" s="9" t="s">
        <v>165</v>
      </c>
      <c r="B214" s="12">
        <v>10030.47809576836</v>
      </c>
      <c r="C214">
        <f>SAFADModel_final_000015[[#This Row],[Whole Building:Facility Total Electric Demand Power '[W'](Hourly) ]]/1000</f>
        <v>10.030478095768359</v>
      </c>
    </row>
    <row r="215" spans="1:3" x14ac:dyDescent="0.25">
      <c r="A215" s="9" t="s">
        <v>166</v>
      </c>
      <c r="B215" s="12">
        <v>9997.2734755359179</v>
      </c>
      <c r="C215">
        <f>SAFADModel_final_000015[[#This Row],[Whole Building:Facility Total Electric Demand Power '[W'](Hourly) ]]/1000</f>
        <v>9.9972734755359181</v>
      </c>
    </row>
    <row r="216" spans="1:3" x14ac:dyDescent="0.25">
      <c r="A216" s="9" t="s">
        <v>167</v>
      </c>
      <c r="B216" s="12">
        <v>9968.026793138506</v>
      </c>
      <c r="C216">
        <f>SAFADModel_final_000015[[#This Row],[Whole Building:Facility Total Electric Demand Power '[W'](Hourly) ]]/1000</f>
        <v>9.968026793138506</v>
      </c>
    </row>
    <row r="217" spans="1:3" x14ac:dyDescent="0.25">
      <c r="A217" s="9" t="s">
        <v>168</v>
      </c>
      <c r="B217" s="12">
        <v>9941.3404555710149</v>
      </c>
      <c r="C217">
        <f>SAFADModel_final_000015[[#This Row],[Whole Building:Facility Total Electric Demand Power '[W'](Hourly) ]]/1000</f>
        <v>9.9413404555710141</v>
      </c>
    </row>
    <row r="218" spans="1:3" x14ac:dyDescent="0.25">
      <c r="A218" s="9" t="s">
        <v>169</v>
      </c>
      <c r="B218" s="12">
        <v>9921.7067617515841</v>
      </c>
      <c r="C218">
        <f>SAFADModel_final_000015[[#This Row],[Whole Building:Facility Total Electric Demand Power '[W'](Hourly) ]]/1000</f>
        <v>9.9217067617515848</v>
      </c>
    </row>
    <row r="219" spans="1:3" x14ac:dyDescent="0.25">
      <c r="A219" s="9" t="s">
        <v>170</v>
      </c>
      <c r="B219" s="12">
        <v>9905.6492865371529</v>
      </c>
      <c r="C219">
        <f>SAFADModel_final_000015[[#This Row],[Whole Building:Facility Total Electric Demand Power '[W'](Hourly) ]]/1000</f>
        <v>9.9056492865371535</v>
      </c>
    </row>
    <row r="220" spans="1:3" x14ac:dyDescent="0.25">
      <c r="A220" s="9" t="s">
        <v>171</v>
      </c>
      <c r="B220" s="12">
        <v>9890.7111788884849</v>
      </c>
      <c r="C220">
        <f>SAFADModel_final_000015[[#This Row],[Whole Building:Facility Total Electric Demand Power '[W'](Hourly) ]]/1000</f>
        <v>9.8907111788884841</v>
      </c>
    </row>
    <row r="221" spans="1:3" x14ac:dyDescent="0.25">
      <c r="A221" s="9" t="s">
        <v>172</v>
      </c>
      <c r="B221" s="12">
        <v>9878.7555163526977</v>
      </c>
      <c r="C221">
        <f>SAFADModel_final_000015[[#This Row],[Whole Building:Facility Total Electric Demand Power '[W'](Hourly) ]]/1000</f>
        <v>9.8787555163526974</v>
      </c>
    </row>
    <row r="222" spans="1:3" x14ac:dyDescent="0.25">
      <c r="A222" s="9" t="s">
        <v>173</v>
      </c>
      <c r="B222" s="12">
        <v>9869.8076504013152</v>
      </c>
      <c r="C222">
        <f>SAFADModel_final_000015[[#This Row],[Whole Building:Facility Total Electric Demand Power '[W'](Hourly) ]]/1000</f>
        <v>9.8698076504013148</v>
      </c>
    </row>
    <row r="223" spans="1:3" x14ac:dyDescent="0.25">
      <c r="A223" s="9" t="s">
        <v>174</v>
      </c>
      <c r="B223" s="12">
        <v>9879.6998662498245</v>
      </c>
      <c r="C223">
        <f>SAFADModel_final_000015[[#This Row],[Whole Building:Facility Total Electric Demand Power '[W'](Hourly) ]]/1000</f>
        <v>9.8796998662498243</v>
      </c>
    </row>
    <row r="224" spans="1:3" x14ac:dyDescent="0.25">
      <c r="A224" s="9" t="s">
        <v>175</v>
      </c>
      <c r="B224" s="12">
        <v>9942.0356490715731</v>
      </c>
      <c r="C224">
        <f>SAFADModel_final_000015[[#This Row],[Whole Building:Facility Total Electric Demand Power '[W'](Hourly) ]]/1000</f>
        <v>9.9420356490715722</v>
      </c>
    </row>
    <row r="225" spans="1:3" x14ac:dyDescent="0.25">
      <c r="A225" s="9" t="s">
        <v>176</v>
      </c>
      <c r="B225" s="12">
        <v>30131.145058310194</v>
      </c>
      <c r="C225">
        <f>SAFADModel_final_000015[[#This Row],[Whole Building:Facility Total Electric Demand Power '[W'](Hourly) ]]/1000</f>
        <v>30.131145058310196</v>
      </c>
    </row>
    <row r="226" spans="1:3" x14ac:dyDescent="0.25">
      <c r="A226" s="9" t="s">
        <v>177</v>
      </c>
      <c r="B226" s="12">
        <v>99259.781581234318</v>
      </c>
      <c r="C226">
        <f>SAFADModel_final_000015[[#This Row],[Whole Building:Facility Total Electric Demand Power '[W'](Hourly) ]]/1000</f>
        <v>99.259781581234321</v>
      </c>
    </row>
    <row r="227" spans="1:3" x14ac:dyDescent="0.25">
      <c r="A227" s="9" t="s">
        <v>178</v>
      </c>
      <c r="B227" s="12">
        <v>147933.08146610754</v>
      </c>
      <c r="C227">
        <f>SAFADModel_final_000015[[#This Row],[Whole Building:Facility Total Electric Demand Power '[W'](Hourly) ]]/1000</f>
        <v>147.93308146610755</v>
      </c>
    </row>
    <row r="228" spans="1:3" x14ac:dyDescent="0.25">
      <c r="A228" s="9" t="s">
        <v>179</v>
      </c>
      <c r="B228" s="12">
        <v>179685.52734218552</v>
      </c>
      <c r="C228">
        <f>SAFADModel_final_000015[[#This Row],[Whole Building:Facility Total Electric Demand Power '[W'](Hourly) ]]/1000</f>
        <v>179.68552734218554</v>
      </c>
    </row>
    <row r="229" spans="1:3" x14ac:dyDescent="0.25">
      <c r="A229" s="9" t="s">
        <v>180</v>
      </c>
      <c r="B229" s="12">
        <v>216652.87206839235</v>
      </c>
      <c r="C229">
        <f>SAFADModel_final_000015[[#This Row],[Whole Building:Facility Total Electric Demand Power '[W'](Hourly) ]]/1000</f>
        <v>216.65287206839236</v>
      </c>
    </row>
    <row r="230" spans="1:3" x14ac:dyDescent="0.25">
      <c r="A230" s="9" t="s">
        <v>181</v>
      </c>
      <c r="B230" s="12">
        <v>217871.74019485922</v>
      </c>
      <c r="C230">
        <f>SAFADModel_final_000015[[#This Row],[Whole Building:Facility Total Electric Demand Power '[W'](Hourly) ]]/1000</f>
        <v>217.87174019485923</v>
      </c>
    </row>
    <row r="231" spans="1:3" x14ac:dyDescent="0.25">
      <c r="A231" s="9" t="s">
        <v>182</v>
      </c>
      <c r="B231" s="12">
        <v>211458.88231067496</v>
      </c>
      <c r="C231">
        <f>SAFADModel_final_000015[[#This Row],[Whole Building:Facility Total Electric Demand Power '[W'](Hourly) ]]/1000</f>
        <v>211.45888231067497</v>
      </c>
    </row>
    <row r="232" spans="1:3" x14ac:dyDescent="0.25">
      <c r="A232" s="9" t="s">
        <v>183</v>
      </c>
      <c r="B232" s="12">
        <v>217415.6127509879</v>
      </c>
      <c r="C232">
        <f>SAFADModel_final_000015[[#This Row],[Whole Building:Facility Total Electric Demand Power '[W'](Hourly) ]]/1000</f>
        <v>217.41561275098789</v>
      </c>
    </row>
    <row r="233" spans="1:3" x14ac:dyDescent="0.25">
      <c r="A233" s="9" t="s">
        <v>184</v>
      </c>
      <c r="B233" s="12">
        <v>183310.5918638327</v>
      </c>
      <c r="C233">
        <f>SAFADModel_final_000015[[#This Row],[Whole Building:Facility Total Electric Demand Power '[W'](Hourly) ]]/1000</f>
        <v>183.31059186383271</v>
      </c>
    </row>
    <row r="234" spans="1:3" x14ac:dyDescent="0.25">
      <c r="A234" s="9" t="s">
        <v>185</v>
      </c>
      <c r="B234" s="12">
        <v>97278.326088438276</v>
      </c>
      <c r="C234">
        <f>SAFADModel_final_000015[[#This Row],[Whole Building:Facility Total Electric Demand Power '[W'](Hourly) ]]/1000</f>
        <v>97.278326088438277</v>
      </c>
    </row>
    <row r="235" spans="1:3" x14ac:dyDescent="0.25">
      <c r="A235" s="9" t="s">
        <v>186</v>
      </c>
      <c r="B235" s="12">
        <v>61169.61142033431</v>
      </c>
      <c r="C235">
        <f>SAFADModel_final_000015[[#This Row],[Whole Building:Facility Total Electric Demand Power '[W'](Hourly) ]]/1000</f>
        <v>61.169611420334313</v>
      </c>
    </row>
    <row r="236" spans="1:3" x14ac:dyDescent="0.25">
      <c r="A236" s="9" t="s">
        <v>187</v>
      </c>
      <c r="B236" s="12">
        <v>27249.400685257162</v>
      </c>
      <c r="C236">
        <f>SAFADModel_final_000015[[#This Row],[Whole Building:Facility Total Electric Demand Power '[W'](Hourly) ]]/1000</f>
        <v>27.249400685257161</v>
      </c>
    </row>
    <row r="237" spans="1:3" x14ac:dyDescent="0.25">
      <c r="A237" s="9" t="s">
        <v>188</v>
      </c>
      <c r="B237" s="12">
        <v>10794.567897640278</v>
      </c>
      <c r="C237">
        <f>SAFADModel_final_000015[[#This Row],[Whole Building:Facility Total Electric Demand Power '[W'](Hourly) ]]/1000</f>
        <v>10.794567897640277</v>
      </c>
    </row>
    <row r="238" spans="1:3" x14ac:dyDescent="0.25">
      <c r="A238" s="9" t="s">
        <v>189</v>
      </c>
      <c r="B238" s="12">
        <v>10355.984110046929</v>
      </c>
      <c r="C238">
        <f>SAFADModel_final_000015[[#This Row],[Whole Building:Facility Total Electric Demand Power '[W'](Hourly) ]]/1000</f>
        <v>10.355984110046929</v>
      </c>
    </row>
    <row r="239" spans="1:3" x14ac:dyDescent="0.25">
      <c r="A239" s="9" t="s">
        <v>190</v>
      </c>
      <c r="B239" s="12">
        <v>9936.0712843160854</v>
      </c>
      <c r="C239">
        <f>SAFADModel_final_000015[[#This Row],[Whole Building:Facility Total Electric Demand Power '[W'](Hourly) ]]/1000</f>
        <v>9.9360712843160854</v>
      </c>
    </row>
    <row r="240" spans="1:3" x14ac:dyDescent="0.25">
      <c r="A240" s="9" t="s">
        <v>191</v>
      </c>
      <c r="B240" s="12">
        <v>9933.4804461892763</v>
      </c>
      <c r="C240">
        <f>SAFADModel_final_000015[[#This Row],[Whole Building:Facility Total Electric Demand Power '[W'](Hourly) ]]/1000</f>
        <v>9.9334804461892769</v>
      </c>
    </row>
    <row r="241" spans="1:3" x14ac:dyDescent="0.25">
      <c r="A241" s="9" t="s">
        <v>192</v>
      </c>
      <c r="B241" s="12">
        <v>9925.7499880762098</v>
      </c>
      <c r="C241">
        <f>SAFADModel_final_000015[[#This Row],[Whole Building:Facility Total Electric Demand Power '[W'](Hourly) ]]/1000</f>
        <v>9.925749988076209</v>
      </c>
    </row>
    <row r="242" spans="1:3" x14ac:dyDescent="0.25">
      <c r="A242" s="9" t="s">
        <v>193</v>
      </c>
      <c r="B242" s="12">
        <v>9914.333000410903</v>
      </c>
      <c r="C242">
        <f>SAFADModel_final_000015[[#This Row],[Whole Building:Facility Total Electric Demand Power '[W'](Hourly) ]]/1000</f>
        <v>9.9143330004109025</v>
      </c>
    </row>
    <row r="243" spans="1:3" x14ac:dyDescent="0.25">
      <c r="A243" s="9" t="s">
        <v>194</v>
      </c>
      <c r="B243" s="12">
        <v>9910.6622502088994</v>
      </c>
      <c r="C243">
        <f>SAFADModel_final_000015[[#This Row],[Whole Building:Facility Total Electric Demand Power '[W'](Hourly) ]]/1000</f>
        <v>9.9106622502088992</v>
      </c>
    </row>
    <row r="244" spans="1:3" x14ac:dyDescent="0.25">
      <c r="A244" s="9" t="s">
        <v>195</v>
      </c>
      <c r="B244" s="12">
        <v>9885.6677045087872</v>
      </c>
      <c r="C244">
        <f>SAFADModel_final_000015[[#This Row],[Whole Building:Facility Total Electric Demand Power '[W'](Hourly) ]]/1000</f>
        <v>9.8856677045087871</v>
      </c>
    </row>
    <row r="245" spans="1:3" x14ac:dyDescent="0.25">
      <c r="A245" s="9" t="s">
        <v>196</v>
      </c>
      <c r="B245" s="12">
        <v>9828.7862326794439</v>
      </c>
      <c r="C245">
        <f>SAFADModel_final_000015[[#This Row],[Whole Building:Facility Total Electric Demand Power '[W'](Hourly) ]]/1000</f>
        <v>9.8287862326794446</v>
      </c>
    </row>
    <row r="246" spans="1:3" x14ac:dyDescent="0.25">
      <c r="A246" s="9" t="s">
        <v>197</v>
      </c>
      <c r="B246" s="12">
        <v>9763.5569725296791</v>
      </c>
      <c r="C246">
        <f>SAFADModel_final_000015[[#This Row],[Whole Building:Facility Total Electric Demand Power '[W'](Hourly) ]]/1000</f>
        <v>9.7635569725296794</v>
      </c>
    </row>
    <row r="247" spans="1:3" x14ac:dyDescent="0.25">
      <c r="A247" s="9" t="s">
        <v>198</v>
      </c>
      <c r="B247" s="12">
        <v>9744.6878221953102</v>
      </c>
      <c r="C247">
        <f>SAFADModel_final_000015[[#This Row],[Whole Building:Facility Total Electric Demand Power '[W'](Hourly) ]]/1000</f>
        <v>9.7446878221953099</v>
      </c>
    </row>
    <row r="248" spans="1:3" x14ac:dyDescent="0.25">
      <c r="A248" s="9" t="s">
        <v>199</v>
      </c>
      <c r="B248" s="12">
        <v>9816.1970411249004</v>
      </c>
      <c r="C248">
        <f>SAFADModel_final_000015[[#This Row],[Whole Building:Facility Total Electric Demand Power '[W'](Hourly) ]]/1000</f>
        <v>9.8161970411248998</v>
      </c>
    </row>
    <row r="249" spans="1:3" x14ac:dyDescent="0.25">
      <c r="A249" s="9" t="s">
        <v>200</v>
      </c>
      <c r="B249" s="12">
        <v>27467.703236948244</v>
      </c>
      <c r="C249">
        <f>SAFADModel_final_000015[[#This Row],[Whole Building:Facility Total Electric Demand Power '[W'](Hourly) ]]/1000</f>
        <v>27.467703236948243</v>
      </c>
    </row>
    <row r="250" spans="1:3" x14ac:dyDescent="0.25">
      <c r="A250" s="9" t="s">
        <v>201</v>
      </c>
      <c r="B250" s="12">
        <v>131800.17651421364</v>
      </c>
      <c r="C250">
        <f>SAFADModel_final_000015[[#This Row],[Whole Building:Facility Total Electric Demand Power '[W'](Hourly) ]]/1000</f>
        <v>131.80017651421363</v>
      </c>
    </row>
    <row r="251" spans="1:3" x14ac:dyDescent="0.25">
      <c r="A251" s="9" t="s">
        <v>202</v>
      </c>
      <c r="B251" s="12">
        <v>173521.0705269505</v>
      </c>
      <c r="C251">
        <f>SAFADModel_final_000015[[#This Row],[Whole Building:Facility Total Electric Demand Power '[W'](Hourly) ]]/1000</f>
        <v>173.5210705269505</v>
      </c>
    </row>
    <row r="252" spans="1:3" x14ac:dyDescent="0.25">
      <c r="A252" s="9" t="s">
        <v>203</v>
      </c>
      <c r="B252" s="12">
        <v>198672.83361524282</v>
      </c>
      <c r="C252">
        <f>SAFADModel_final_000015[[#This Row],[Whole Building:Facility Total Electric Demand Power '[W'](Hourly) ]]/1000</f>
        <v>198.67283361524284</v>
      </c>
    </row>
    <row r="253" spans="1:3" x14ac:dyDescent="0.25">
      <c r="A253" s="9" t="s">
        <v>204</v>
      </c>
      <c r="B253" s="12">
        <v>201257.31303500783</v>
      </c>
      <c r="C253">
        <f>SAFADModel_final_000015[[#This Row],[Whole Building:Facility Total Electric Demand Power '[W'](Hourly) ]]/1000</f>
        <v>201.25731303500783</v>
      </c>
    </row>
    <row r="254" spans="1:3" x14ac:dyDescent="0.25">
      <c r="A254" s="9" t="s">
        <v>205</v>
      </c>
      <c r="B254" s="12">
        <v>205455.18459874182</v>
      </c>
      <c r="C254">
        <f>SAFADModel_final_000015[[#This Row],[Whole Building:Facility Total Electric Demand Power '[W'](Hourly) ]]/1000</f>
        <v>205.45518459874182</v>
      </c>
    </row>
    <row r="255" spans="1:3" x14ac:dyDescent="0.25">
      <c r="A255" s="9" t="s">
        <v>206</v>
      </c>
      <c r="B255" s="12">
        <v>220460.38432492156</v>
      </c>
      <c r="C255">
        <f>SAFADModel_final_000015[[#This Row],[Whole Building:Facility Total Electric Demand Power '[W'](Hourly) ]]/1000</f>
        <v>220.46038432492156</v>
      </c>
    </row>
    <row r="256" spans="1:3" x14ac:dyDescent="0.25">
      <c r="A256" s="9" t="s">
        <v>207</v>
      </c>
      <c r="B256" s="12">
        <v>223501.44382791326</v>
      </c>
      <c r="C256">
        <f>SAFADModel_final_000015[[#This Row],[Whole Building:Facility Total Electric Demand Power '[W'](Hourly) ]]/1000</f>
        <v>223.50144382791325</v>
      </c>
    </row>
    <row r="257" spans="1:3" x14ac:dyDescent="0.25">
      <c r="A257" s="9" t="s">
        <v>208</v>
      </c>
      <c r="B257" s="12">
        <v>222518.9056557708</v>
      </c>
      <c r="C257">
        <f>SAFADModel_final_000015[[#This Row],[Whole Building:Facility Total Electric Demand Power '[W'](Hourly) ]]/1000</f>
        <v>222.51890565577079</v>
      </c>
    </row>
    <row r="258" spans="1:3" x14ac:dyDescent="0.25">
      <c r="A258" s="9" t="s">
        <v>209</v>
      </c>
      <c r="B258" s="12">
        <v>205644.16923016738</v>
      </c>
      <c r="C258">
        <f>SAFADModel_final_000015[[#This Row],[Whole Building:Facility Total Electric Demand Power '[W'](Hourly) ]]/1000</f>
        <v>205.64416923016736</v>
      </c>
    </row>
    <row r="259" spans="1:3" x14ac:dyDescent="0.25">
      <c r="A259" s="9" t="s">
        <v>210</v>
      </c>
      <c r="B259" s="12">
        <v>101949.17396471872</v>
      </c>
      <c r="C259">
        <f>SAFADModel_final_000015[[#This Row],[Whole Building:Facility Total Electric Demand Power '[W'](Hourly) ]]/1000</f>
        <v>101.94917396471872</v>
      </c>
    </row>
    <row r="260" spans="1:3" x14ac:dyDescent="0.25">
      <c r="A260" s="9" t="s">
        <v>211</v>
      </c>
      <c r="B260" s="12">
        <v>73624.193516133862</v>
      </c>
      <c r="C260">
        <f>SAFADModel_final_000015[[#This Row],[Whole Building:Facility Total Electric Demand Power '[W'](Hourly) ]]/1000</f>
        <v>73.624193516133857</v>
      </c>
    </row>
    <row r="261" spans="1:3" x14ac:dyDescent="0.25">
      <c r="A261" s="9" t="s">
        <v>212</v>
      </c>
      <c r="B261" s="12">
        <v>53135.478694998019</v>
      </c>
      <c r="C261">
        <f>SAFADModel_final_000015[[#This Row],[Whole Building:Facility Total Electric Demand Power '[W'](Hourly) ]]/1000</f>
        <v>53.135478694998021</v>
      </c>
    </row>
    <row r="262" spans="1:3" x14ac:dyDescent="0.25">
      <c r="A262" s="9" t="s">
        <v>213</v>
      </c>
      <c r="B262" s="12">
        <v>10030.688556680003</v>
      </c>
      <c r="C262">
        <f>SAFADModel_final_000015[[#This Row],[Whole Building:Facility Total Electric Demand Power '[W'](Hourly) ]]/1000</f>
        <v>10.030688556680003</v>
      </c>
    </row>
    <row r="263" spans="1:3" x14ac:dyDescent="0.25">
      <c r="A263" s="9" t="s">
        <v>214</v>
      </c>
      <c r="B263" s="12">
        <v>9983.7862862980146</v>
      </c>
      <c r="C263">
        <f>SAFADModel_final_000015[[#This Row],[Whole Building:Facility Total Electric Demand Power '[W'](Hourly) ]]/1000</f>
        <v>9.9837862862980149</v>
      </c>
    </row>
    <row r="264" spans="1:3" x14ac:dyDescent="0.25">
      <c r="A264" s="9" t="s">
        <v>215</v>
      </c>
      <c r="B264" s="12">
        <v>9923.0095154774535</v>
      </c>
      <c r="C264">
        <f>SAFADModel_final_000015[[#This Row],[Whole Building:Facility Total Electric Demand Power '[W'](Hourly) ]]/1000</f>
        <v>9.9230095154774531</v>
      </c>
    </row>
    <row r="265" spans="1:3" x14ac:dyDescent="0.25">
      <c r="A265" s="9" t="s">
        <v>216</v>
      </c>
      <c r="B265" s="12">
        <v>9865.5421465117979</v>
      </c>
      <c r="C265">
        <f>SAFADModel_final_000015[[#This Row],[Whole Building:Facility Total Electric Demand Power '[W'](Hourly) ]]/1000</f>
        <v>9.8655421465117978</v>
      </c>
    </row>
    <row r="266" spans="1:3" x14ac:dyDescent="0.25">
      <c r="A266" s="9" t="s">
        <v>217</v>
      </c>
      <c r="B266" s="12">
        <v>9812.2021342529169</v>
      </c>
      <c r="C266">
        <f>SAFADModel_final_000015[[#This Row],[Whole Building:Facility Total Electric Demand Power '[W'](Hourly) ]]/1000</f>
        <v>9.8122021342529173</v>
      </c>
    </row>
    <row r="267" spans="1:3" x14ac:dyDescent="0.25">
      <c r="A267" s="9" t="s">
        <v>218</v>
      </c>
      <c r="B267" s="12">
        <v>9749.710536503846</v>
      </c>
      <c r="C267">
        <f>SAFADModel_final_000015[[#This Row],[Whole Building:Facility Total Electric Demand Power '[W'](Hourly) ]]/1000</f>
        <v>9.7497105365038461</v>
      </c>
    </row>
    <row r="268" spans="1:3" x14ac:dyDescent="0.25">
      <c r="A268" s="9" t="s">
        <v>219</v>
      </c>
      <c r="B268" s="12">
        <v>9699.2869569641971</v>
      </c>
      <c r="C268">
        <f>SAFADModel_final_000015[[#This Row],[Whole Building:Facility Total Electric Demand Power '[W'](Hourly) ]]/1000</f>
        <v>9.6992869569641975</v>
      </c>
    </row>
    <row r="269" spans="1:3" x14ac:dyDescent="0.25">
      <c r="A269" s="9" t="s">
        <v>220</v>
      </c>
      <c r="B269" s="12">
        <v>9681.5200350174127</v>
      </c>
      <c r="C269">
        <f>SAFADModel_final_000015[[#This Row],[Whole Building:Facility Total Electric Demand Power '[W'](Hourly) ]]/1000</f>
        <v>9.681520035017412</v>
      </c>
    </row>
    <row r="270" spans="1:3" x14ac:dyDescent="0.25">
      <c r="A270" s="9" t="s">
        <v>221</v>
      </c>
      <c r="B270" s="12">
        <v>9671.4687871850529</v>
      </c>
      <c r="C270">
        <f>SAFADModel_final_000015[[#This Row],[Whole Building:Facility Total Electric Demand Power '[W'](Hourly) ]]/1000</f>
        <v>9.6714687871850522</v>
      </c>
    </row>
    <row r="271" spans="1:3" x14ac:dyDescent="0.25">
      <c r="A271" s="9" t="s">
        <v>222</v>
      </c>
      <c r="B271" s="12">
        <v>9718.8181386236411</v>
      </c>
      <c r="C271">
        <f>SAFADModel_final_000015[[#This Row],[Whole Building:Facility Total Electric Demand Power '[W'](Hourly) ]]/1000</f>
        <v>9.7188181386236412</v>
      </c>
    </row>
    <row r="272" spans="1:3" x14ac:dyDescent="0.25">
      <c r="A272" s="9" t="s">
        <v>223</v>
      </c>
      <c r="B272" s="12">
        <v>9876.6781795142397</v>
      </c>
      <c r="C272">
        <f>SAFADModel_final_000015[[#This Row],[Whole Building:Facility Total Electric Demand Power '[W'](Hourly) ]]/1000</f>
        <v>9.87667817951424</v>
      </c>
    </row>
    <row r="273" spans="1:3" x14ac:dyDescent="0.25">
      <c r="A273" s="9" t="s">
        <v>224</v>
      </c>
      <c r="B273" s="12">
        <v>34301.640546254384</v>
      </c>
      <c r="C273">
        <f>SAFADModel_final_000015[[#This Row],[Whole Building:Facility Total Electric Demand Power '[W'](Hourly) ]]/1000</f>
        <v>34.301640546254383</v>
      </c>
    </row>
    <row r="274" spans="1:3" x14ac:dyDescent="0.25">
      <c r="A274" s="9" t="s">
        <v>225</v>
      </c>
      <c r="B274" s="12">
        <v>114974.53902663318</v>
      </c>
      <c r="C274">
        <f>SAFADModel_final_000015[[#This Row],[Whole Building:Facility Total Electric Demand Power '[W'](Hourly) ]]/1000</f>
        <v>114.97453902663318</v>
      </c>
    </row>
    <row r="275" spans="1:3" x14ac:dyDescent="0.25">
      <c r="A275" s="9" t="s">
        <v>226</v>
      </c>
      <c r="B275" s="12">
        <v>186189.03460633208</v>
      </c>
      <c r="C275">
        <f>SAFADModel_final_000015[[#This Row],[Whole Building:Facility Total Electric Demand Power '[W'](Hourly) ]]/1000</f>
        <v>186.18903460633209</v>
      </c>
    </row>
    <row r="276" spans="1:3" x14ac:dyDescent="0.25">
      <c r="A276" s="9" t="s">
        <v>227</v>
      </c>
      <c r="B276" s="12">
        <v>187365.59955673289</v>
      </c>
      <c r="C276">
        <f>SAFADModel_final_000015[[#This Row],[Whole Building:Facility Total Electric Demand Power '[W'](Hourly) ]]/1000</f>
        <v>187.36559955673289</v>
      </c>
    </row>
    <row r="277" spans="1:3" x14ac:dyDescent="0.25">
      <c r="A277" s="9" t="s">
        <v>228</v>
      </c>
      <c r="B277" s="12">
        <v>191022.38077261159</v>
      </c>
      <c r="C277">
        <f>SAFADModel_final_000015[[#This Row],[Whole Building:Facility Total Electric Demand Power '[W'](Hourly) ]]/1000</f>
        <v>191.0223807726116</v>
      </c>
    </row>
    <row r="278" spans="1:3" x14ac:dyDescent="0.25">
      <c r="A278" s="9" t="s">
        <v>229</v>
      </c>
      <c r="B278" s="12">
        <v>200945.35512294213</v>
      </c>
      <c r="C278">
        <f>SAFADModel_final_000015[[#This Row],[Whole Building:Facility Total Electric Demand Power '[W'](Hourly) ]]/1000</f>
        <v>200.94535512294212</v>
      </c>
    </row>
    <row r="279" spans="1:3" x14ac:dyDescent="0.25">
      <c r="A279" s="9" t="s">
        <v>230</v>
      </c>
      <c r="B279" s="12">
        <v>208637.61169464071</v>
      </c>
      <c r="C279">
        <f>SAFADModel_final_000015[[#This Row],[Whole Building:Facility Total Electric Demand Power '[W'](Hourly) ]]/1000</f>
        <v>208.63761169464073</v>
      </c>
    </row>
    <row r="280" spans="1:3" x14ac:dyDescent="0.25">
      <c r="A280" s="9" t="s">
        <v>231</v>
      </c>
      <c r="B280" s="12">
        <v>192896.62046210645</v>
      </c>
      <c r="C280">
        <f>SAFADModel_final_000015[[#This Row],[Whole Building:Facility Total Electric Demand Power '[W'](Hourly) ]]/1000</f>
        <v>192.89662046210645</v>
      </c>
    </row>
    <row r="281" spans="1:3" x14ac:dyDescent="0.25">
      <c r="A281" s="9" t="s">
        <v>232</v>
      </c>
      <c r="B281" s="12">
        <v>170768.2188797445</v>
      </c>
      <c r="C281">
        <f>SAFADModel_final_000015[[#This Row],[Whole Building:Facility Total Electric Demand Power '[W'](Hourly) ]]/1000</f>
        <v>170.7682188797445</v>
      </c>
    </row>
    <row r="282" spans="1:3" x14ac:dyDescent="0.25">
      <c r="A282" s="9" t="s">
        <v>233</v>
      </c>
      <c r="B282" s="12">
        <v>156817.3798766541</v>
      </c>
      <c r="C282">
        <f>SAFADModel_final_000015[[#This Row],[Whole Building:Facility Total Electric Demand Power '[W'](Hourly) ]]/1000</f>
        <v>156.81737987665409</v>
      </c>
    </row>
    <row r="283" spans="1:3" x14ac:dyDescent="0.25">
      <c r="A283" s="9" t="s">
        <v>234</v>
      </c>
      <c r="B283" s="12">
        <v>65007.949382946907</v>
      </c>
      <c r="C283">
        <f>SAFADModel_final_000015[[#This Row],[Whole Building:Facility Total Electric Demand Power '[W'](Hourly) ]]/1000</f>
        <v>65.007949382946904</v>
      </c>
    </row>
    <row r="284" spans="1:3" x14ac:dyDescent="0.25">
      <c r="A284" s="9" t="s">
        <v>235</v>
      </c>
      <c r="B284" s="12">
        <v>34058.408734148587</v>
      </c>
      <c r="C284">
        <f>SAFADModel_final_000015[[#This Row],[Whole Building:Facility Total Electric Demand Power '[W'](Hourly) ]]/1000</f>
        <v>34.058408734148585</v>
      </c>
    </row>
    <row r="285" spans="1:3" x14ac:dyDescent="0.25">
      <c r="A285" s="9" t="s">
        <v>236</v>
      </c>
      <c r="B285" s="12">
        <v>21225.472074103058</v>
      </c>
      <c r="C285">
        <f>SAFADModel_final_000015[[#This Row],[Whole Building:Facility Total Electric Demand Power '[W'](Hourly) ]]/1000</f>
        <v>21.22547207410306</v>
      </c>
    </row>
    <row r="286" spans="1:3" x14ac:dyDescent="0.25">
      <c r="A286" s="9" t="s">
        <v>237</v>
      </c>
      <c r="B286" s="12">
        <v>15570.066795645207</v>
      </c>
      <c r="C286">
        <f>SAFADModel_final_000015[[#This Row],[Whole Building:Facility Total Electric Demand Power '[W'](Hourly) ]]/1000</f>
        <v>15.570066795645207</v>
      </c>
    </row>
    <row r="287" spans="1:3" x14ac:dyDescent="0.25">
      <c r="A287" s="9" t="s">
        <v>238</v>
      </c>
      <c r="B287" s="12">
        <v>9972.7345303738839</v>
      </c>
      <c r="C287">
        <f>SAFADModel_final_000015[[#This Row],[Whole Building:Facility Total Electric Demand Power '[W'](Hourly) ]]/1000</f>
        <v>9.9727345303738844</v>
      </c>
    </row>
    <row r="288" spans="1:3" x14ac:dyDescent="0.25">
      <c r="A288" s="9" t="s">
        <v>239</v>
      </c>
      <c r="B288" s="12">
        <v>9971.0813195122173</v>
      </c>
      <c r="C288">
        <f>SAFADModel_final_000015[[#This Row],[Whole Building:Facility Total Electric Demand Power '[W'](Hourly) ]]/1000</f>
        <v>9.9710813195122174</v>
      </c>
    </row>
    <row r="289" spans="1:3" x14ac:dyDescent="0.25">
      <c r="A289" s="9" t="s">
        <v>240</v>
      </c>
      <c r="B289" s="12">
        <v>9937.916190647049</v>
      </c>
      <c r="C289">
        <f>SAFADModel_final_000015[[#This Row],[Whole Building:Facility Total Electric Demand Power '[W'](Hourly) ]]/1000</f>
        <v>9.9379161906470497</v>
      </c>
    </row>
    <row r="290" spans="1:3" x14ac:dyDescent="0.25">
      <c r="A290" s="9" t="s">
        <v>581</v>
      </c>
      <c r="B290" s="12">
        <v>9842.4878580623063</v>
      </c>
      <c r="C290">
        <f>SAFADModel_final_000015[[#This Row],[Whole Building:Facility Total Electric Demand Power '[W'](Hourly) ]]/1000</f>
        <v>9.8424878580623059</v>
      </c>
    </row>
    <row r="291" spans="1:3" x14ac:dyDescent="0.25">
      <c r="A291" s="9" t="s">
        <v>582</v>
      </c>
      <c r="B291" s="12">
        <v>9729.0912719841544</v>
      </c>
      <c r="C291">
        <f>SAFADModel_final_000015[[#This Row],[Whole Building:Facility Total Electric Demand Power '[W'](Hourly) ]]/1000</f>
        <v>9.7290912719841547</v>
      </c>
    </row>
    <row r="292" spans="1:3" x14ac:dyDescent="0.25">
      <c r="A292" s="9" t="s">
        <v>583</v>
      </c>
      <c r="B292" s="12">
        <v>9652.1996749890295</v>
      </c>
      <c r="C292">
        <f>SAFADModel_final_000015[[#This Row],[Whole Building:Facility Total Electric Demand Power '[W'](Hourly) ]]/1000</f>
        <v>9.6521996749890295</v>
      </c>
    </row>
    <row r="293" spans="1:3" x14ac:dyDescent="0.25">
      <c r="A293" s="9" t="s">
        <v>584</v>
      </c>
      <c r="B293" s="12">
        <v>9615.9642846712541</v>
      </c>
      <c r="C293">
        <f>SAFADModel_final_000015[[#This Row],[Whole Building:Facility Total Electric Demand Power '[W'](Hourly) ]]/1000</f>
        <v>9.6159642846712536</v>
      </c>
    </row>
    <row r="294" spans="1:3" x14ac:dyDescent="0.25">
      <c r="A294" s="9" t="s">
        <v>585</v>
      </c>
      <c r="B294" s="12">
        <v>9594.9945769609967</v>
      </c>
      <c r="C294">
        <f>SAFADModel_final_000015[[#This Row],[Whole Building:Facility Total Electric Demand Power '[W'](Hourly) ]]/1000</f>
        <v>9.5949945769609961</v>
      </c>
    </row>
    <row r="295" spans="1:3" x14ac:dyDescent="0.25">
      <c r="A295" s="9" t="s">
        <v>586</v>
      </c>
      <c r="B295" s="12">
        <v>9627.9145337458067</v>
      </c>
      <c r="C295">
        <f>SAFADModel_final_000015[[#This Row],[Whole Building:Facility Total Electric Demand Power '[W'](Hourly) ]]/1000</f>
        <v>9.6279145337458072</v>
      </c>
    </row>
    <row r="296" spans="1:3" x14ac:dyDescent="0.25">
      <c r="A296" s="9" t="s">
        <v>587</v>
      </c>
      <c r="B296" s="12">
        <v>9753.0941690093587</v>
      </c>
      <c r="C296">
        <f>SAFADModel_final_000015[[#This Row],[Whole Building:Facility Total Electric Demand Power '[W'](Hourly) ]]/1000</f>
        <v>9.7530941690093584</v>
      </c>
    </row>
    <row r="297" spans="1:3" x14ac:dyDescent="0.25">
      <c r="A297" s="9" t="s">
        <v>588</v>
      </c>
      <c r="B297" s="12">
        <v>9907.7786435690887</v>
      </c>
      <c r="C297">
        <f>SAFADModel_final_000015[[#This Row],[Whole Building:Facility Total Electric Demand Power '[W'](Hourly) ]]/1000</f>
        <v>9.9077786435690882</v>
      </c>
    </row>
    <row r="298" spans="1:3" x14ac:dyDescent="0.25">
      <c r="A298" s="9" t="s">
        <v>589</v>
      </c>
      <c r="B298" s="12">
        <v>50529.224618658598</v>
      </c>
      <c r="C298">
        <f>SAFADModel_final_000015[[#This Row],[Whole Building:Facility Total Electric Demand Power '[W'](Hourly) ]]/1000</f>
        <v>50.529224618658596</v>
      </c>
    </row>
    <row r="299" spans="1:3" x14ac:dyDescent="0.25">
      <c r="A299" s="9" t="s">
        <v>590</v>
      </c>
      <c r="B299" s="12">
        <v>76199.842463510926</v>
      </c>
      <c r="C299">
        <f>SAFADModel_final_000015[[#This Row],[Whole Building:Facility Total Electric Demand Power '[W'](Hourly) ]]/1000</f>
        <v>76.199842463510919</v>
      </c>
    </row>
    <row r="300" spans="1:3" x14ac:dyDescent="0.25">
      <c r="A300" s="9" t="s">
        <v>591</v>
      </c>
      <c r="B300" s="12">
        <v>88807.044165460451</v>
      </c>
      <c r="C300">
        <f>SAFADModel_final_000015[[#This Row],[Whole Building:Facility Total Electric Demand Power '[W'](Hourly) ]]/1000</f>
        <v>88.807044165460454</v>
      </c>
    </row>
    <row r="301" spans="1:3" x14ac:dyDescent="0.25">
      <c r="A301" s="9" t="s">
        <v>592</v>
      </c>
      <c r="B301" s="12">
        <v>82181.207356990824</v>
      </c>
      <c r="C301">
        <f>SAFADModel_final_000015[[#This Row],[Whole Building:Facility Total Electric Demand Power '[W'](Hourly) ]]/1000</f>
        <v>82.181207356990825</v>
      </c>
    </row>
    <row r="302" spans="1:3" x14ac:dyDescent="0.25">
      <c r="A302" s="9" t="s">
        <v>593</v>
      </c>
      <c r="B302" s="12">
        <v>77846.987176289287</v>
      </c>
      <c r="C302">
        <f>SAFADModel_final_000015[[#This Row],[Whole Building:Facility Total Electric Demand Power '[W'](Hourly) ]]/1000</f>
        <v>77.846987176289289</v>
      </c>
    </row>
    <row r="303" spans="1:3" x14ac:dyDescent="0.25">
      <c r="A303" s="9" t="s">
        <v>594</v>
      </c>
      <c r="B303" s="12">
        <v>71465.194830805252</v>
      </c>
      <c r="C303">
        <f>SAFADModel_final_000015[[#This Row],[Whole Building:Facility Total Electric Demand Power '[W'](Hourly) ]]/1000</f>
        <v>71.465194830805245</v>
      </c>
    </row>
    <row r="304" spans="1:3" x14ac:dyDescent="0.25">
      <c r="A304" s="9" t="s">
        <v>595</v>
      </c>
      <c r="B304" s="12">
        <v>71668.523694818214</v>
      </c>
      <c r="C304">
        <f>SAFADModel_final_000015[[#This Row],[Whole Building:Facility Total Electric Demand Power '[W'](Hourly) ]]/1000</f>
        <v>71.668523694818219</v>
      </c>
    </row>
    <row r="305" spans="1:3" x14ac:dyDescent="0.25">
      <c r="A305" s="9" t="s">
        <v>596</v>
      </c>
      <c r="B305" s="12">
        <v>64589.256301107838</v>
      </c>
      <c r="C305">
        <f>SAFADModel_final_000015[[#This Row],[Whole Building:Facility Total Electric Demand Power '[W'](Hourly) ]]/1000</f>
        <v>64.589256301107838</v>
      </c>
    </row>
    <row r="306" spans="1:3" x14ac:dyDescent="0.25">
      <c r="A306" s="9" t="s">
        <v>597</v>
      </c>
      <c r="B306" s="12">
        <v>53779.793894431474</v>
      </c>
      <c r="C306">
        <f>SAFADModel_final_000015[[#This Row],[Whole Building:Facility Total Electric Demand Power '[W'](Hourly) ]]/1000</f>
        <v>53.779793894431471</v>
      </c>
    </row>
    <row r="307" spans="1:3" x14ac:dyDescent="0.25">
      <c r="A307" s="9" t="s">
        <v>598</v>
      </c>
      <c r="B307" s="12">
        <v>45724.96054043217</v>
      </c>
      <c r="C307">
        <f>SAFADModel_final_000015[[#This Row],[Whole Building:Facility Total Electric Demand Power '[W'](Hourly) ]]/1000</f>
        <v>45.724960540432171</v>
      </c>
    </row>
    <row r="308" spans="1:3" x14ac:dyDescent="0.25">
      <c r="A308" s="9" t="s">
        <v>599</v>
      </c>
      <c r="B308" s="12">
        <v>35825.929762854743</v>
      </c>
      <c r="C308">
        <f>SAFADModel_final_000015[[#This Row],[Whole Building:Facility Total Electric Demand Power '[W'](Hourly) ]]/1000</f>
        <v>35.825929762854742</v>
      </c>
    </row>
    <row r="309" spans="1:3" x14ac:dyDescent="0.25">
      <c r="A309" s="9" t="s">
        <v>600</v>
      </c>
      <c r="B309" s="12">
        <v>18659.092033936115</v>
      </c>
      <c r="C309">
        <f>SAFADModel_final_000015[[#This Row],[Whole Building:Facility Total Electric Demand Power '[W'](Hourly) ]]/1000</f>
        <v>18.659092033936115</v>
      </c>
    </row>
    <row r="310" spans="1:3" x14ac:dyDescent="0.25">
      <c r="A310" s="9" t="s">
        <v>601</v>
      </c>
      <c r="B310" s="12">
        <v>17469.367249950767</v>
      </c>
      <c r="C310">
        <f>SAFADModel_final_000015[[#This Row],[Whole Building:Facility Total Electric Demand Power '[W'](Hourly) ]]/1000</f>
        <v>17.469367249950768</v>
      </c>
    </row>
    <row r="311" spans="1:3" x14ac:dyDescent="0.25">
      <c r="A311" s="9" t="s">
        <v>602</v>
      </c>
      <c r="B311" s="12">
        <v>10036.875097885899</v>
      </c>
      <c r="C311">
        <f>SAFADModel_final_000015[[#This Row],[Whole Building:Facility Total Electric Demand Power '[W'](Hourly) ]]/1000</f>
        <v>10.036875097885899</v>
      </c>
    </row>
    <row r="312" spans="1:3" x14ac:dyDescent="0.25">
      <c r="A312" s="9" t="s">
        <v>603</v>
      </c>
      <c r="B312" s="12">
        <v>9976.6965468674443</v>
      </c>
      <c r="C312">
        <f>SAFADModel_final_000015[[#This Row],[Whole Building:Facility Total Electric Demand Power '[W'](Hourly) ]]/1000</f>
        <v>9.9766965468674442</v>
      </c>
    </row>
    <row r="313" spans="1:3" x14ac:dyDescent="0.25">
      <c r="A313" s="9" t="s">
        <v>604</v>
      </c>
      <c r="B313" s="12">
        <v>9959.751455049749</v>
      </c>
      <c r="C313">
        <f>SAFADModel_final_000015[[#This Row],[Whole Building:Facility Total Electric Demand Power '[W'](Hourly) ]]/1000</f>
        <v>9.9597514550497497</v>
      </c>
    </row>
    <row r="314" spans="1:3" x14ac:dyDescent="0.25">
      <c r="A314" s="9" t="s">
        <v>605</v>
      </c>
      <c r="B314" s="12">
        <v>9940.2833545014091</v>
      </c>
      <c r="C314">
        <f>SAFADModel_final_000015[[#This Row],[Whole Building:Facility Total Electric Demand Power '[W'](Hourly) ]]/1000</f>
        <v>9.9402833545014087</v>
      </c>
    </row>
    <row r="315" spans="1:3" x14ac:dyDescent="0.25">
      <c r="A315" s="9" t="s">
        <v>606</v>
      </c>
      <c r="B315" s="12">
        <v>9924.4041296813793</v>
      </c>
      <c r="C315">
        <f>SAFADModel_final_000015[[#This Row],[Whole Building:Facility Total Electric Demand Power '[W'](Hourly) ]]/1000</f>
        <v>9.9244041296813794</v>
      </c>
    </row>
    <row r="316" spans="1:3" x14ac:dyDescent="0.25">
      <c r="A316" s="9" t="s">
        <v>607</v>
      </c>
      <c r="B316" s="12">
        <v>9904.1358765567184</v>
      </c>
      <c r="C316">
        <f>SAFADModel_final_000015[[#This Row],[Whole Building:Facility Total Electric Demand Power '[W'](Hourly) ]]/1000</f>
        <v>9.9041358765567189</v>
      </c>
    </row>
    <row r="317" spans="1:3" x14ac:dyDescent="0.25">
      <c r="A317" s="9" t="s">
        <v>608</v>
      </c>
      <c r="B317" s="12">
        <v>9864.350215810593</v>
      </c>
      <c r="C317">
        <f>SAFADModel_final_000015[[#This Row],[Whole Building:Facility Total Electric Demand Power '[W'](Hourly) ]]/1000</f>
        <v>9.8643502158105925</v>
      </c>
    </row>
    <row r="318" spans="1:3" x14ac:dyDescent="0.25">
      <c r="A318" s="9" t="s">
        <v>609</v>
      </c>
      <c r="B318" s="12">
        <v>9811.0428903842385</v>
      </c>
      <c r="C318">
        <f>SAFADModel_final_000015[[#This Row],[Whole Building:Facility Total Electric Demand Power '[W'](Hourly) ]]/1000</f>
        <v>9.8110428903842379</v>
      </c>
    </row>
    <row r="319" spans="1:3" x14ac:dyDescent="0.25">
      <c r="A319" s="9" t="s">
        <v>610</v>
      </c>
      <c r="B319" s="12">
        <v>9807.6104331433689</v>
      </c>
      <c r="C319">
        <f>SAFADModel_final_000015[[#This Row],[Whole Building:Facility Total Electric Demand Power '[W'](Hourly) ]]/1000</f>
        <v>9.8076104331433687</v>
      </c>
    </row>
    <row r="320" spans="1:3" x14ac:dyDescent="0.25">
      <c r="A320" s="9" t="s">
        <v>611</v>
      </c>
      <c r="B320" s="12">
        <v>9856.4340921295898</v>
      </c>
      <c r="C320">
        <f>SAFADModel_final_000015[[#This Row],[Whole Building:Facility Total Electric Demand Power '[W'](Hourly) ]]/1000</f>
        <v>9.8564340921295894</v>
      </c>
    </row>
    <row r="321" spans="1:3" x14ac:dyDescent="0.25">
      <c r="A321" s="9" t="s">
        <v>612</v>
      </c>
      <c r="B321" s="12">
        <v>9931.45028465213</v>
      </c>
      <c r="C321">
        <f>SAFADModel_final_000015[[#This Row],[Whole Building:Facility Total Electric Demand Power '[W'](Hourly) ]]/1000</f>
        <v>9.9314502846521293</v>
      </c>
    </row>
    <row r="322" spans="1:3" x14ac:dyDescent="0.25">
      <c r="A322" s="9" t="s">
        <v>613</v>
      </c>
      <c r="B322" s="12">
        <v>10003.767939196392</v>
      </c>
      <c r="C322">
        <f>SAFADModel_final_000015[[#This Row],[Whole Building:Facility Total Electric Demand Power '[W'](Hourly) ]]/1000</f>
        <v>10.003767939196392</v>
      </c>
    </row>
    <row r="323" spans="1:3" x14ac:dyDescent="0.25">
      <c r="A323" s="9" t="s">
        <v>614</v>
      </c>
      <c r="B323" s="12">
        <v>10083.260945717386</v>
      </c>
      <c r="C323">
        <f>SAFADModel_final_000015[[#This Row],[Whole Building:Facility Total Electric Demand Power '[W'](Hourly) ]]/1000</f>
        <v>10.083260945717386</v>
      </c>
    </row>
    <row r="324" spans="1:3" x14ac:dyDescent="0.25">
      <c r="A324" s="9" t="s">
        <v>615</v>
      </c>
      <c r="B324" s="12">
        <v>10159.234672563611</v>
      </c>
      <c r="C324">
        <f>SAFADModel_final_000015[[#This Row],[Whole Building:Facility Total Electric Demand Power '[W'](Hourly) ]]/1000</f>
        <v>10.159234672563612</v>
      </c>
    </row>
    <row r="325" spans="1:3" x14ac:dyDescent="0.25">
      <c r="A325" s="9" t="s">
        <v>616</v>
      </c>
      <c r="B325" s="12">
        <v>10223.585529205357</v>
      </c>
      <c r="C325">
        <f>SAFADModel_final_000015[[#This Row],[Whole Building:Facility Total Electric Demand Power '[W'](Hourly) ]]/1000</f>
        <v>10.223585529205357</v>
      </c>
    </row>
    <row r="326" spans="1:3" x14ac:dyDescent="0.25">
      <c r="A326" s="9" t="s">
        <v>617</v>
      </c>
      <c r="B326" s="12">
        <v>10272.191193343288</v>
      </c>
      <c r="C326">
        <f>SAFADModel_final_000015[[#This Row],[Whole Building:Facility Total Electric Demand Power '[W'](Hourly) ]]/1000</f>
        <v>10.272191193343287</v>
      </c>
    </row>
    <row r="327" spans="1:3" x14ac:dyDescent="0.25">
      <c r="A327" s="9" t="s">
        <v>618</v>
      </c>
      <c r="B327" s="12">
        <v>10300.964303080287</v>
      </c>
      <c r="C327">
        <f>SAFADModel_final_000015[[#This Row],[Whole Building:Facility Total Electric Demand Power '[W'](Hourly) ]]/1000</f>
        <v>10.300964303080287</v>
      </c>
    </row>
    <row r="328" spans="1:3" x14ac:dyDescent="0.25">
      <c r="A328" s="9" t="s">
        <v>619</v>
      </c>
      <c r="B328" s="12">
        <v>10286.244037407376</v>
      </c>
      <c r="C328">
        <f>SAFADModel_final_000015[[#This Row],[Whole Building:Facility Total Electric Demand Power '[W'](Hourly) ]]/1000</f>
        <v>10.286244037407375</v>
      </c>
    </row>
    <row r="329" spans="1:3" x14ac:dyDescent="0.25">
      <c r="A329" s="9" t="s">
        <v>620</v>
      </c>
      <c r="B329" s="12">
        <v>10234.252624473278</v>
      </c>
      <c r="C329">
        <f>SAFADModel_final_000015[[#This Row],[Whole Building:Facility Total Electric Demand Power '[W'](Hourly) ]]/1000</f>
        <v>10.234252624473278</v>
      </c>
    </row>
    <row r="330" spans="1:3" x14ac:dyDescent="0.25">
      <c r="A330" s="9" t="s">
        <v>621</v>
      </c>
      <c r="B330" s="12">
        <v>10178.850140455164</v>
      </c>
      <c r="C330">
        <f>SAFADModel_final_000015[[#This Row],[Whole Building:Facility Total Electric Demand Power '[W'](Hourly) ]]/1000</f>
        <v>10.178850140455165</v>
      </c>
    </row>
    <row r="331" spans="1:3" x14ac:dyDescent="0.25">
      <c r="A331" s="9" t="s">
        <v>622</v>
      </c>
      <c r="B331" s="12">
        <v>10104.300043240013</v>
      </c>
      <c r="C331">
        <f>SAFADModel_final_000015[[#This Row],[Whole Building:Facility Total Electric Demand Power '[W'](Hourly) ]]/1000</f>
        <v>10.104300043240013</v>
      </c>
    </row>
    <row r="332" spans="1:3" x14ac:dyDescent="0.25">
      <c r="A332" s="9" t="s">
        <v>623</v>
      </c>
      <c r="B332" s="12">
        <v>10040.399003041808</v>
      </c>
      <c r="C332">
        <f>SAFADModel_final_000015[[#This Row],[Whole Building:Facility Total Electric Demand Power '[W'](Hourly) ]]/1000</f>
        <v>10.040399003041808</v>
      </c>
    </row>
    <row r="333" spans="1:3" x14ac:dyDescent="0.25">
      <c r="A333" s="9" t="s">
        <v>624</v>
      </c>
      <c r="B333" s="12">
        <v>9989.0215629569866</v>
      </c>
      <c r="C333">
        <f>SAFADModel_final_000015[[#This Row],[Whole Building:Facility Total Electric Demand Power '[W'](Hourly) ]]/1000</f>
        <v>9.989021562956987</v>
      </c>
    </row>
    <row r="334" spans="1:3" x14ac:dyDescent="0.25">
      <c r="A334" s="9" t="s">
        <v>625</v>
      </c>
      <c r="B334" s="12">
        <v>9955.0930038335955</v>
      </c>
      <c r="C334">
        <f>SAFADModel_final_000015[[#This Row],[Whole Building:Facility Total Electric Demand Power '[W'](Hourly) ]]/1000</f>
        <v>9.9550930038335963</v>
      </c>
    </row>
    <row r="335" spans="1:3" x14ac:dyDescent="0.25">
      <c r="A335" s="9" t="s">
        <v>626</v>
      </c>
      <c r="B335" s="12">
        <v>9948.4503940117484</v>
      </c>
      <c r="C335">
        <f>SAFADModel_final_000015[[#This Row],[Whole Building:Facility Total Electric Demand Power '[W'](Hourly) ]]/1000</f>
        <v>9.9484503940117488</v>
      </c>
    </row>
    <row r="336" spans="1:3" x14ac:dyDescent="0.25">
      <c r="A336" s="9" t="s">
        <v>627</v>
      </c>
      <c r="B336" s="12">
        <v>9947.9583717513615</v>
      </c>
      <c r="C336">
        <f>SAFADModel_final_000015[[#This Row],[Whole Building:Facility Total Electric Demand Power '[W'](Hourly) ]]/1000</f>
        <v>9.947958371751362</v>
      </c>
    </row>
    <row r="337" spans="1:3" x14ac:dyDescent="0.25">
      <c r="A337" s="9" t="s">
        <v>628</v>
      </c>
      <c r="B337" s="12">
        <v>9936.6893505398202</v>
      </c>
      <c r="C337">
        <f>SAFADModel_final_000015[[#This Row],[Whole Building:Facility Total Electric Demand Power '[W'](Hourly) ]]/1000</f>
        <v>9.9366893505398206</v>
      </c>
    </row>
    <row r="338" spans="1:3" x14ac:dyDescent="0.25">
      <c r="A338" s="9" t="s">
        <v>241</v>
      </c>
      <c r="B338" s="12">
        <v>9915.2185660438918</v>
      </c>
      <c r="C338">
        <f>SAFADModel_final_000015[[#This Row],[Whole Building:Facility Total Electric Demand Power '[W'](Hourly) ]]/1000</f>
        <v>9.9152185660438921</v>
      </c>
    </row>
    <row r="339" spans="1:3" x14ac:dyDescent="0.25">
      <c r="A339" s="9" t="s">
        <v>242</v>
      </c>
      <c r="B339" s="12">
        <v>9900.6544732250823</v>
      </c>
      <c r="C339">
        <f>SAFADModel_final_000015[[#This Row],[Whole Building:Facility Total Electric Demand Power '[W'](Hourly) ]]/1000</f>
        <v>9.9006544732250816</v>
      </c>
    </row>
    <row r="340" spans="1:3" x14ac:dyDescent="0.25">
      <c r="A340" s="9" t="s">
        <v>243</v>
      </c>
      <c r="B340" s="12">
        <v>9866.9089690676046</v>
      </c>
      <c r="C340">
        <f>SAFADModel_final_000015[[#This Row],[Whole Building:Facility Total Electric Demand Power '[W'](Hourly) ]]/1000</f>
        <v>9.8669089690676053</v>
      </c>
    </row>
    <row r="341" spans="1:3" x14ac:dyDescent="0.25">
      <c r="A341" s="9" t="s">
        <v>244</v>
      </c>
      <c r="B341" s="12">
        <v>9828.1462779940939</v>
      </c>
      <c r="C341">
        <f>SAFADModel_final_000015[[#This Row],[Whole Building:Facility Total Electric Demand Power '[W'](Hourly) ]]/1000</f>
        <v>9.8281462779940938</v>
      </c>
    </row>
    <row r="342" spans="1:3" x14ac:dyDescent="0.25">
      <c r="A342" s="9" t="s">
        <v>245</v>
      </c>
      <c r="B342" s="12">
        <v>9789.8798093388268</v>
      </c>
      <c r="C342">
        <f>SAFADModel_final_000015[[#This Row],[Whole Building:Facility Total Electric Demand Power '[W'](Hourly) ]]/1000</f>
        <v>9.7898798093388262</v>
      </c>
    </row>
    <row r="343" spans="1:3" x14ac:dyDescent="0.25">
      <c r="A343" s="9" t="s">
        <v>246</v>
      </c>
      <c r="B343" s="12">
        <v>9785.8685760824392</v>
      </c>
      <c r="C343">
        <f>SAFADModel_final_000015[[#This Row],[Whole Building:Facility Total Electric Demand Power '[W'](Hourly) ]]/1000</f>
        <v>9.7858685760824393</v>
      </c>
    </row>
    <row r="344" spans="1:3" x14ac:dyDescent="0.25">
      <c r="A344" s="9" t="s">
        <v>247</v>
      </c>
      <c r="B344" s="12">
        <v>9807.4937769768512</v>
      </c>
      <c r="C344">
        <f>SAFADModel_final_000015[[#This Row],[Whole Building:Facility Total Electric Demand Power '[W'](Hourly) ]]/1000</f>
        <v>9.8074937769768518</v>
      </c>
    </row>
    <row r="345" spans="1:3" x14ac:dyDescent="0.25">
      <c r="A345" s="9" t="s">
        <v>248</v>
      </c>
      <c r="B345" s="12">
        <v>35406.448476304329</v>
      </c>
      <c r="C345">
        <f>SAFADModel_final_000015[[#This Row],[Whole Building:Facility Total Electric Demand Power '[W'](Hourly) ]]/1000</f>
        <v>35.406448476304327</v>
      </c>
    </row>
    <row r="346" spans="1:3" x14ac:dyDescent="0.25">
      <c r="A346" s="9" t="s">
        <v>249</v>
      </c>
      <c r="B346" s="12">
        <v>61339.884391763255</v>
      </c>
      <c r="C346">
        <f>SAFADModel_final_000015[[#This Row],[Whole Building:Facility Total Electric Demand Power '[W'](Hourly) ]]/1000</f>
        <v>61.339884391763256</v>
      </c>
    </row>
    <row r="347" spans="1:3" x14ac:dyDescent="0.25">
      <c r="A347" s="9" t="s">
        <v>250</v>
      </c>
      <c r="B347" s="12">
        <v>117710.43297988804</v>
      </c>
      <c r="C347">
        <f>SAFADModel_final_000015[[#This Row],[Whole Building:Facility Total Electric Demand Power '[W'](Hourly) ]]/1000</f>
        <v>117.71043297988804</v>
      </c>
    </row>
    <row r="348" spans="1:3" x14ac:dyDescent="0.25">
      <c r="A348" s="9" t="s">
        <v>251</v>
      </c>
      <c r="B348" s="12">
        <v>121850.50187206593</v>
      </c>
      <c r="C348">
        <f>SAFADModel_final_000015[[#This Row],[Whole Building:Facility Total Electric Demand Power '[W'](Hourly) ]]/1000</f>
        <v>121.85050187206593</v>
      </c>
    </row>
    <row r="349" spans="1:3" x14ac:dyDescent="0.25">
      <c r="A349" s="9" t="s">
        <v>252</v>
      </c>
      <c r="B349" s="12">
        <v>190038.90074624834</v>
      </c>
      <c r="C349">
        <f>SAFADModel_final_000015[[#This Row],[Whole Building:Facility Total Electric Demand Power '[W'](Hourly) ]]/1000</f>
        <v>190.03890074624834</v>
      </c>
    </row>
    <row r="350" spans="1:3" x14ac:dyDescent="0.25">
      <c r="A350" s="9" t="s">
        <v>253</v>
      </c>
      <c r="B350" s="12">
        <v>193665.79836563428</v>
      </c>
      <c r="C350">
        <f>SAFADModel_final_000015[[#This Row],[Whole Building:Facility Total Electric Demand Power '[W'](Hourly) ]]/1000</f>
        <v>193.66579836563429</v>
      </c>
    </row>
    <row r="351" spans="1:3" x14ac:dyDescent="0.25">
      <c r="A351" s="9" t="s">
        <v>254</v>
      </c>
      <c r="B351" s="12">
        <v>209640.95608687037</v>
      </c>
      <c r="C351">
        <f>SAFADModel_final_000015[[#This Row],[Whole Building:Facility Total Electric Demand Power '[W'](Hourly) ]]/1000</f>
        <v>209.64095608687037</v>
      </c>
    </row>
    <row r="352" spans="1:3" x14ac:dyDescent="0.25">
      <c r="A352" s="9" t="s">
        <v>255</v>
      </c>
      <c r="B352" s="12">
        <v>217653.51470002378</v>
      </c>
      <c r="C352">
        <f>SAFADModel_final_000015[[#This Row],[Whole Building:Facility Total Electric Demand Power '[W'](Hourly) ]]/1000</f>
        <v>217.65351470002378</v>
      </c>
    </row>
    <row r="353" spans="1:3" x14ac:dyDescent="0.25">
      <c r="A353" s="9" t="s">
        <v>256</v>
      </c>
      <c r="B353" s="12">
        <v>204675.59465798616</v>
      </c>
      <c r="C353">
        <f>SAFADModel_final_000015[[#This Row],[Whole Building:Facility Total Electric Demand Power '[W'](Hourly) ]]/1000</f>
        <v>204.67559465798615</v>
      </c>
    </row>
    <row r="354" spans="1:3" x14ac:dyDescent="0.25">
      <c r="A354" s="9" t="s">
        <v>257</v>
      </c>
      <c r="B354" s="12">
        <v>184824.155843374</v>
      </c>
      <c r="C354">
        <f>SAFADModel_final_000015[[#This Row],[Whole Building:Facility Total Electric Demand Power '[W'](Hourly) ]]/1000</f>
        <v>184.824155843374</v>
      </c>
    </row>
    <row r="355" spans="1:3" x14ac:dyDescent="0.25">
      <c r="A355" s="9" t="s">
        <v>258</v>
      </c>
      <c r="B355" s="12">
        <v>65800.168209920565</v>
      </c>
      <c r="C355">
        <f>SAFADModel_final_000015[[#This Row],[Whole Building:Facility Total Electric Demand Power '[W'](Hourly) ]]/1000</f>
        <v>65.800168209920571</v>
      </c>
    </row>
    <row r="356" spans="1:3" x14ac:dyDescent="0.25">
      <c r="A356" s="9" t="s">
        <v>259</v>
      </c>
      <c r="B356" s="12">
        <v>32547.07589918753</v>
      </c>
      <c r="C356">
        <f>SAFADModel_final_000015[[#This Row],[Whole Building:Facility Total Electric Demand Power '[W'](Hourly) ]]/1000</f>
        <v>32.547075899187533</v>
      </c>
    </row>
    <row r="357" spans="1:3" x14ac:dyDescent="0.25">
      <c r="A357" s="9" t="s">
        <v>260</v>
      </c>
      <c r="B357" s="12">
        <v>13412.835620655516</v>
      </c>
      <c r="C357">
        <f>SAFADModel_final_000015[[#This Row],[Whole Building:Facility Total Electric Demand Power '[W'](Hourly) ]]/1000</f>
        <v>13.412835620655516</v>
      </c>
    </row>
    <row r="358" spans="1:3" x14ac:dyDescent="0.25">
      <c r="A358" s="9" t="s">
        <v>261</v>
      </c>
      <c r="B358" s="12">
        <v>10382.24914008692</v>
      </c>
      <c r="C358">
        <f>SAFADModel_final_000015[[#This Row],[Whole Building:Facility Total Electric Demand Power '[W'](Hourly) ]]/1000</f>
        <v>10.38224914008692</v>
      </c>
    </row>
    <row r="359" spans="1:3" x14ac:dyDescent="0.25">
      <c r="A359" s="9" t="s">
        <v>262</v>
      </c>
      <c r="B359" s="12">
        <v>9975.8942271758697</v>
      </c>
      <c r="C359">
        <f>SAFADModel_final_000015[[#This Row],[Whole Building:Facility Total Electric Demand Power '[W'](Hourly) ]]/1000</f>
        <v>9.9758942271758695</v>
      </c>
    </row>
    <row r="360" spans="1:3" x14ac:dyDescent="0.25">
      <c r="A360" s="9" t="s">
        <v>263</v>
      </c>
      <c r="B360" s="12">
        <v>9987.9266069069054</v>
      </c>
      <c r="C360">
        <f>SAFADModel_final_000015[[#This Row],[Whole Building:Facility Total Electric Demand Power '[W'](Hourly) ]]/1000</f>
        <v>9.987926606906905</v>
      </c>
    </row>
    <row r="361" spans="1:3" x14ac:dyDescent="0.25">
      <c r="A361" s="9" t="s">
        <v>264</v>
      </c>
      <c r="B361" s="12">
        <v>9970.0658833771722</v>
      </c>
      <c r="C361">
        <f>SAFADModel_final_000015[[#This Row],[Whole Building:Facility Total Electric Demand Power '[W'](Hourly) ]]/1000</f>
        <v>9.9700658833771723</v>
      </c>
    </row>
    <row r="362" spans="1:3" x14ac:dyDescent="0.25">
      <c r="A362" s="9" t="s">
        <v>265</v>
      </c>
      <c r="B362" s="12">
        <v>9892.3373956352116</v>
      </c>
      <c r="C362">
        <f>SAFADModel_final_000015[[#This Row],[Whole Building:Facility Total Electric Demand Power '[W'](Hourly) ]]/1000</f>
        <v>9.8923373956352112</v>
      </c>
    </row>
    <row r="363" spans="1:3" x14ac:dyDescent="0.25">
      <c r="A363" s="9" t="s">
        <v>266</v>
      </c>
      <c r="B363" s="12">
        <v>9808.3733556511597</v>
      </c>
      <c r="C363">
        <f>SAFADModel_final_000015[[#This Row],[Whole Building:Facility Total Electric Demand Power '[W'](Hourly) ]]/1000</f>
        <v>9.8083733556511596</v>
      </c>
    </row>
    <row r="364" spans="1:3" x14ac:dyDescent="0.25">
      <c r="A364" s="9" t="s">
        <v>267</v>
      </c>
      <c r="B364" s="12">
        <v>9743.2609520644328</v>
      </c>
      <c r="C364">
        <f>SAFADModel_final_000015[[#This Row],[Whole Building:Facility Total Electric Demand Power '[W'](Hourly) ]]/1000</f>
        <v>9.743260952064432</v>
      </c>
    </row>
    <row r="365" spans="1:3" x14ac:dyDescent="0.25">
      <c r="A365" s="9" t="s">
        <v>268</v>
      </c>
      <c r="B365" s="12">
        <v>9733.4634976007928</v>
      </c>
      <c r="C365">
        <f>SAFADModel_final_000015[[#This Row],[Whole Building:Facility Total Electric Demand Power '[W'](Hourly) ]]/1000</f>
        <v>9.733463497600793</v>
      </c>
    </row>
    <row r="366" spans="1:3" x14ac:dyDescent="0.25">
      <c r="A366" s="9" t="s">
        <v>269</v>
      </c>
      <c r="B366" s="12">
        <v>9724.9979628970086</v>
      </c>
      <c r="C366">
        <f>SAFADModel_final_000015[[#This Row],[Whole Building:Facility Total Electric Demand Power '[W'](Hourly) ]]/1000</f>
        <v>9.7249979628970085</v>
      </c>
    </row>
    <row r="367" spans="1:3" x14ac:dyDescent="0.25">
      <c r="A367" s="9" t="s">
        <v>270</v>
      </c>
      <c r="B367" s="12">
        <v>9743.2020148370812</v>
      </c>
      <c r="C367">
        <f>SAFADModel_final_000015[[#This Row],[Whole Building:Facility Total Electric Demand Power '[W'](Hourly) ]]/1000</f>
        <v>9.743202014837081</v>
      </c>
    </row>
    <row r="368" spans="1:3" x14ac:dyDescent="0.25">
      <c r="A368" s="9" t="s">
        <v>271</v>
      </c>
      <c r="B368" s="12">
        <v>9821.0135272332464</v>
      </c>
      <c r="C368">
        <f>SAFADModel_final_000015[[#This Row],[Whole Building:Facility Total Electric Demand Power '[W'](Hourly) ]]/1000</f>
        <v>9.8210135272332462</v>
      </c>
    </row>
    <row r="369" spans="1:3" x14ac:dyDescent="0.25">
      <c r="A369" s="9" t="s">
        <v>272</v>
      </c>
      <c r="B369" s="12">
        <v>24698.252134960592</v>
      </c>
      <c r="C369">
        <f>SAFADModel_final_000015[[#This Row],[Whole Building:Facility Total Electric Demand Power '[W'](Hourly) ]]/1000</f>
        <v>24.698252134960594</v>
      </c>
    </row>
    <row r="370" spans="1:3" x14ac:dyDescent="0.25">
      <c r="A370" s="9" t="s">
        <v>273</v>
      </c>
      <c r="B370" s="12">
        <v>107451.1197031279</v>
      </c>
      <c r="C370">
        <f>SAFADModel_final_000015[[#This Row],[Whole Building:Facility Total Electric Demand Power '[W'](Hourly) ]]/1000</f>
        <v>107.4511197031279</v>
      </c>
    </row>
    <row r="371" spans="1:3" x14ac:dyDescent="0.25">
      <c r="A371" s="9" t="s">
        <v>274</v>
      </c>
      <c r="B371" s="12">
        <v>148903.61750943816</v>
      </c>
      <c r="C371">
        <f>SAFADModel_final_000015[[#This Row],[Whole Building:Facility Total Electric Demand Power '[W'](Hourly) ]]/1000</f>
        <v>148.90361750943816</v>
      </c>
    </row>
    <row r="372" spans="1:3" x14ac:dyDescent="0.25">
      <c r="A372" s="9" t="s">
        <v>275</v>
      </c>
      <c r="B372" s="12">
        <v>163740.24866161295</v>
      </c>
      <c r="C372">
        <f>SAFADModel_final_000015[[#This Row],[Whole Building:Facility Total Electric Demand Power '[W'](Hourly) ]]/1000</f>
        <v>163.74024866161295</v>
      </c>
    </row>
    <row r="373" spans="1:3" x14ac:dyDescent="0.25">
      <c r="A373" s="9" t="s">
        <v>276</v>
      </c>
      <c r="B373" s="12">
        <v>199289.00203548931</v>
      </c>
      <c r="C373">
        <f>SAFADModel_final_000015[[#This Row],[Whole Building:Facility Total Electric Demand Power '[W'](Hourly) ]]/1000</f>
        <v>199.28900203548932</v>
      </c>
    </row>
    <row r="374" spans="1:3" x14ac:dyDescent="0.25">
      <c r="A374" s="9" t="s">
        <v>277</v>
      </c>
      <c r="B374" s="12">
        <v>193801.49508641439</v>
      </c>
      <c r="C374">
        <f>SAFADModel_final_000015[[#This Row],[Whole Building:Facility Total Electric Demand Power '[W'](Hourly) ]]/1000</f>
        <v>193.80149508641438</v>
      </c>
    </row>
    <row r="375" spans="1:3" x14ac:dyDescent="0.25">
      <c r="A375" s="9" t="s">
        <v>278</v>
      </c>
      <c r="B375" s="12">
        <v>218247.72994906444</v>
      </c>
      <c r="C375">
        <f>SAFADModel_final_000015[[#This Row],[Whole Building:Facility Total Electric Demand Power '[W'](Hourly) ]]/1000</f>
        <v>218.24772994906445</v>
      </c>
    </row>
    <row r="376" spans="1:3" x14ac:dyDescent="0.25">
      <c r="A376" s="9" t="s">
        <v>279</v>
      </c>
      <c r="B376" s="12">
        <v>198020.28833238894</v>
      </c>
      <c r="C376">
        <f>SAFADModel_final_000015[[#This Row],[Whole Building:Facility Total Electric Demand Power '[W'](Hourly) ]]/1000</f>
        <v>198.02028833238893</v>
      </c>
    </row>
    <row r="377" spans="1:3" x14ac:dyDescent="0.25">
      <c r="A377" s="9" t="s">
        <v>280</v>
      </c>
      <c r="B377" s="12">
        <v>197115.27802933715</v>
      </c>
      <c r="C377">
        <f>SAFADModel_final_000015[[#This Row],[Whole Building:Facility Total Electric Demand Power '[W'](Hourly) ]]/1000</f>
        <v>197.11527802933713</v>
      </c>
    </row>
    <row r="378" spans="1:3" x14ac:dyDescent="0.25">
      <c r="A378" s="9" t="s">
        <v>281</v>
      </c>
      <c r="B378" s="12">
        <v>159032.36665467438</v>
      </c>
      <c r="C378">
        <f>SAFADModel_final_000015[[#This Row],[Whole Building:Facility Total Electric Demand Power '[W'](Hourly) ]]/1000</f>
        <v>159.03236665467438</v>
      </c>
    </row>
    <row r="379" spans="1:3" x14ac:dyDescent="0.25">
      <c r="A379" s="9" t="s">
        <v>282</v>
      </c>
      <c r="B379" s="12">
        <v>128999.53607104637</v>
      </c>
      <c r="C379">
        <f>SAFADModel_final_000015[[#This Row],[Whole Building:Facility Total Electric Demand Power '[W'](Hourly) ]]/1000</f>
        <v>128.99953607104638</v>
      </c>
    </row>
    <row r="380" spans="1:3" x14ac:dyDescent="0.25">
      <c r="A380" s="9" t="s">
        <v>283</v>
      </c>
      <c r="B380" s="12">
        <v>84239.365034513685</v>
      </c>
      <c r="C380">
        <f>SAFADModel_final_000015[[#This Row],[Whole Building:Facility Total Electric Demand Power '[W'](Hourly) ]]/1000</f>
        <v>84.239365034513682</v>
      </c>
    </row>
    <row r="381" spans="1:3" x14ac:dyDescent="0.25">
      <c r="A381" s="9" t="s">
        <v>284</v>
      </c>
      <c r="B381" s="12">
        <v>45666.941402234857</v>
      </c>
      <c r="C381">
        <f>SAFADModel_final_000015[[#This Row],[Whole Building:Facility Total Electric Demand Power '[W'](Hourly) ]]/1000</f>
        <v>45.666941402234855</v>
      </c>
    </row>
    <row r="382" spans="1:3" x14ac:dyDescent="0.25">
      <c r="A382" s="9" t="s">
        <v>285</v>
      </c>
      <c r="B382" s="12">
        <v>10013.634937764251</v>
      </c>
      <c r="C382">
        <f>SAFADModel_final_000015[[#This Row],[Whole Building:Facility Total Electric Demand Power '[W'](Hourly) ]]/1000</f>
        <v>10.013634937764252</v>
      </c>
    </row>
    <row r="383" spans="1:3" x14ac:dyDescent="0.25">
      <c r="A383" s="9" t="s">
        <v>286</v>
      </c>
      <c r="B383" s="12">
        <v>9934.9119430106693</v>
      </c>
      <c r="C383">
        <f>SAFADModel_final_000015[[#This Row],[Whole Building:Facility Total Electric Demand Power '[W'](Hourly) ]]/1000</f>
        <v>9.93491194301067</v>
      </c>
    </row>
    <row r="384" spans="1:3" x14ac:dyDescent="0.25">
      <c r="A384" s="9" t="s">
        <v>287</v>
      </c>
      <c r="B384" s="12">
        <v>9893.5317813174552</v>
      </c>
      <c r="C384">
        <f>SAFADModel_final_000015[[#This Row],[Whole Building:Facility Total Electric Demand Power '[W'](Hourly) ]]/1000</f>
        <v>9.8935317813174546</v>
      </c>
    </row>
    <row r="385" spans="1:3" x14ac:dyDescent="0.25">
      <c r="A385" s="9" t="s">
        <v>288</v>
      </c>
      <c r="B385" s="12">
        <v>9881.1058493679102</v>
      </c>
      <c r="C385">
        <f>SAFADModel_final_000015[[#This Row],[Whole Building:Facility Total Electric Demand Power '[W'](Hourly) ]]/1000</f>
        <v>9.8811058493679109</v>
      </c>
    </row>
    <row r="386" spans="1:3" x14ac:dyDescent="0.25">
      <c r="A386" s="9" t="s">
        <v>289</v>
      </c>
      <c r="B386" s="12">
        <v>9896.7296682054748</v>
      </c>
      <c r="C386">
        <f>SAFADModel_final_000015[[#This Row],[Whole Building:Facility Total Electric Demand Power '[W'](Hourly) ]]/1000</f>
        <v>9.8967296682054755</v>
      </c>
    </row>
    <row r="387" spans="1:3" x14ac:dyDescent="0.25">
      <c r="A387" s="9" t="s">
        <v>290</v>
      </c>
      <c r="B387" s="12">
        <v>9920.714125922912</v>
      </c>
      <c r="C387">
        <f>SAFADModel_final_000015[[#This Row],[Whole Building:Facility Total Electric Demand Power '[W'](Hourly) ]]/1000</f>
        <v>9.9207141259229115</v>
      </c>
    </row>
    <row r="388" spans="1:3" x14ac:dyDescent="0.25">
      <c r="A388" s="9" t="s">
        <v>291</v>
      </c>
      <c r="B388" s="12">
        <v>9917.17239839375</v>
      </c>
      <c r="C388">
        <f>SAFADModel_final_000015[[#This Row],[Whole Building:Facility Total Electric Demand Power '[W'](Hourly) ]]/1000</f>
        <v>9.9171723983937508</v>
      </c>
    </row>
    <row r="389" spans="1:3" x14ac:dyDescent="0.25">
      <c r="A389" s="9" t="s">
        <v>292</v>
      </c>
      <c r="B389" s="12">
        <v>9870.3433632572687</v>
      </c>
      <c r="C389">
        <f>SAFADModel_final_000015[[#This Row],[Whole Building:Facility Total Electric Demand Power '[W'](Hourly) ]]/1000</f>
        <v>9.8703433632572679</v>
      </c>
    </row>
    <row r="390" spans="1:3" x14ac:dyDescent="0.25">
      <c r="A390" s="9" t="s">
        <v>293</v>
      </c>
      <c r="B390" s="12">
        <v>9829.6832339954726</v>
      </c>
      <c r="C390">
        <f>SAFADModel_final_000015[[#This Row],[Whole Building:Facility Total Electric Demand Power '[W'](Hourly) ]]/1000</f>
        <v>9.8296832339954729</v>
      </c>
    </row>
    <row r="391" spans="1:3" x14ac:dyDescent="0.25">
      <c r="A391" s="9" t="s">
        <v>294</v>
      </c>
      <c r="B391" s="12">
        <v>9828.9383770533477</v>
      </c>
      <c r="C391">
        <f>SAFADModel_final_000015[[#This Row],[Whole Building:Facility Total Electric Demand Power '[W'](Hourly) ]]/1000</f>
        <v>9.8289383770533476</v>
      </c>
    </row>
    <row r="392" spans="1:3" x14ac:dyDescent="0.25">
      <c r="A392" s="9" t="s">
        <v>295</v>
      </c>
      <c r="B392" s="12">
        <v>9906.7762395011014</v>
      </c>
      <c r="C392">
        <f>SAFADModel_final_000015[[#This Row],[Whole Building:Facility Total Electric Demand Power '[W'](Hourly) ]]/1000</f>
        <v>9.9067762395011005</v>
      </c>
    </row>
    <row r="393" spans="1:3" x14ac:dyDescent="0.25">
      <c r="A393" s="9" t="s">
        <v>296</v>
      </c>
      <c r="B393" s="12">
        <v>10006.526236270178</v>
      </c>
      <c r="C393">
        <f>SAFADModel_final_000015[[#This Row],[Whole Building:Facility Total Electric Demand Power '[W'](Hourly) ]]/1000</f>
        <v>10.006526236270178</v>
      </c>
    </row>
    <row r="394" spans="1:3" x14ac:dyDescent="0.25">
      <c r="A394" s="9" t="s">
        <v>297</v>
      </c>
      <c r="B394" s="12">
        <v>10068.819745763409</v>
      </c>
      <c r="C394">
        <f>SAFADModel_final_000015[[#This Row],[Whole Building:Facility Total Electric Demand Power '[W'](Hourly) ]]/1000</f>
        <v>10.068819745763408</v>
      </c>
    </row>
    <row r="395" spans="1:3" x14ac:dyDescent="0.25">
      <c r="A395" s="9" t="s">
        <v>298</v>
      </c>
      <c r="B395" s="12">
        <v>10102.054723750902</v>
      </c>
      <c r="C395">
        <f>SAFADModel_final_000015[[#This Row],[Whole Building:Facility Total Electric Demand Power '[W'](Hourly) ]]/1000</f>
        <v>10.102054723750902</v>
      </c>
    </row>
    <row r="396" spans="1:3" x14ac:dyDescent="0.25">
      <c r="A396" s="9" t="s">
        <v>299</v>
      </c>
      <c r="B396" s="12">
        <v>10135.295630923174</v>
      </c>
      <c r="C396">
        <f>SAFADModel_final_000015[[#This Row],[Whole Building:Facility Total Electric Demand Power '[W'](Hourly) ]]/1000</f>
        <v>10.135295630923174</v>
      </c>
    </row>
    <row r="397" spans="1:3" x14ac:dyDescent="0.25">
      <c r="A397" s="9" t="s">
        <v>300</v>
      </c>
      <c r="B397" s="12">
        <v>10156.823521831555</v>
      </c>
      <c r="C397">
        <f>SAFADModel_final_000015[[#This Row],[Whole Building:Facility Total Electric Demand Power '[W'](Hourly) ]]/1000</f>
        <v>10.156823521831555</v>
      </c>
    </row>
    <row r="398" spans="1:3" x14ac:dyDescent="0.25">
      <c r="A398" s="9" t="s">
        <v>301</v>
      </c>
      <c r="B398" s="12">
        <v>10163.013302907688</v>
      </c>
      <c r="C398">
        <f>SAFADModel_final_000015[[#This Row],[Whole Building:Facility Total Electric Demand Power '[W'](Hourly) ]]/1000</f>
        <v>10.163013302907688</v>
      </c>
    </row>
    <row r="399" spans="1:3" x14ac:dyDescent="0.25">
      <c r="A399" s="9" t="s">
        <v>302</v>
      </c>
      <c r="B399" s="12">
        <v>10164.571474149896</v>
      </c>
      <c r="C399">
        <f>SAFADModel_final_000015[[#This Row],[Whole Building:Facility Total Electric Demand Power '[W'](Hourly) ]]/1000</f>
        <v>10.164571474149897</v>
      </c>
    </row>
    <row r="400" spans="1:3" x14ac:dyDescent="0.25">
      <c r="A400" s="9" t="s">
        <v>303</v>
      </c>
      <c r="B400" s="12">
        <v>10170.287516391383</v>
      </c>
      <c r="C400">
        <f>SAFADModel_final_000015[[#This Row],[Whole Building:Facility Total Electric Demand Power '[W'](Hourly) ]]/1000</f>
        <v>10.170287516391383</v>
      </c>
    </row>
    <row r="401" spans="1:3" x14ac:dyDescent="0.25">
      <c r="A401" s="9" t="s">
        <v>304</v>
      </c>
      <c r="B401" s="12">
        <v>10170.017742221773</v>
      </c>
      <c r="C401">
        <f>SAFADModel_final_000015[[#This Row],[Whole Building:Facility Total Electric Demand Power '[W'](Hourly) ]]/1000</f>
        <v>10.170017742221773</v>
      </c>
    </row>
    <row r="402" spans="1:3" x14ac:dyDescent="0.25">
      <c r="A402" s="9" t="s">
        <v>305</v>
      </c>
      <c r="B402" s="12">
        <v>10151.869037250854</v>
      </c>
      <c r="C402">
        <f>SAFADModel_final_000015[[#This Row],[Whole Building:Facility Total Electric Demand Power '[W'](Hourly) ]]/1000</f>
        <v>10.151869037250854</v>
      </c>
    </row>
    <row r="403" spans="1:3" x14ac:dyDescent="0.25">
      <c r="A403" s="9" t="s">
        <v>306</v>
      </c>
      <c r="B403" s="12">
        <v>10120.564166104863</v>
      </c>
      <c r="C403">
        <f>SAFADModel_final_000015[[#This Row],[Whole Building:Facility Total Electric Demand Power '[W'](Hourly) ]]/1000</f>
        <v>10.120564166104863</v>
      </c>
    </row>
    <row r="404" spans="1:3" x14ac:dyDescent="0.25">
      <c r="A404" s="9" t="s">
        <v>307</v>
      </c>
      <c r="B404" s="12">
        <v>10073.923088699008</v>
      </c>
      <c r="C404">
        <f>SAFADModel_final_000015[[#This Row],[Whole Building:Facility Total Electric Demand Power '[W'](Hourly) ]]/1000</f>
        <v>10.073923088699008</v>
      </c>
    </row>
    <row r="405" spans="1:3" x14ac:dyDescent="0.25">
      <c r="A405" s="9" t="s">
        <v>308</v>
      </c>
      <c r="B405" s="12">
        <v>10017.751602474762</v>
      </c>
      <c r="C405">
        <f>SAFADModel_final_000015[[#This Row],[Whole Building:Facility Total Electric Demand Power '[W'](Hourly) ]]/1000</f>
        <v>10.017751602474762</v>
      </c>
    </row>
    <row r="406" spans="1:3" x14ac:dyDescent="0.25">
      <c r="A406" s="9" t="s">
        <v>309</v>
      </c>
      <c r="B406" s="12">
        <v>9986.9850153190546</v>
      </c>
      <c r="C406">
        <f>SAFADModel_final_000015[[#This Row],[Whole Building:Facility Total Electric Demand Power '[W'](Hourly) ]]/1000</f>
        <v>9.9869850153190551</v>
      </c>
    </row>
    <row r="407" spans="1:3" x14ac:dyDescent="0.25">
      <c r="A407" s="9" t="s">
        <v>310</v>
      </c>
      <c r="B407" s="12">
        <v>9931.0475555885696</v>
      </c>
      <c r="C407">
        <f>SAFADModel_final_000015[[#This Row],[Whole Building:Facility Total Electric Demand Power '[W'](Hourly) ]]/1000</f>
        <v>9.9310475555885702</v>
      </c>
    </row>
    <row r="408" spans="1:3" x14ac:dyDescent="0.25">
      <c r="A408" s="9" t="s">
        <v>311</v>
      </c>
      <c r="B408" s="12">
        <v>9879.4723438037745</v>
      </c>
      <c r="C408">
        <f>SAFADModel_final_000015[[#This Row],[Whole Building:Facility Total Electric Demand Power '[W'](Hourly) ]]/1000</f>
        <v>9.8794723438037746</v>
      </c>
    </row>
    <row r="409" spans="1:3" x14ac:dyDescent="0.25">
      <c r="A409" s="9" t="s">
        <v>312</v>
      </c>
      <c r="B409" s="12">
        <v>9826.5778909465371</v>
      </c>
      <c r="C409">
        <f>SAFADModel_final_000015[[#This Row],[Whole Building:Facility Total Electric Demand Power '[W'](Hourly) ]]/1000</f>
        <v>9.8265778909465364</v>
      </c>
    </row>
    <row r="410" spans="1:3" x14ac:dyDescent="0.25">
      <c r="A410" s="9" t="s">
        <v>313</v>
      </c>
      <c r="B410" s="12">
        <v>9800.0704506829952</v>
      </c>
      <c r="C410">
        <f>SAFADModel_final_000015[[#This Row],[Whole Building:Facility Total Electric Demand Power '[W'](Hourly) ]]/1000</f>
        <v>9.8000704506829948</v>
      </c>
    </row>
    <row r="411" spans="1:3" x14ac:dyDescent="0.25">
      <c r="A411" s="9" t="s">
        <v>314</v>
      </c>
      <c r="B411" s="12">
        <v>9774.9841749568004</v>
      </c>
      <c r="C411">
        <f>SAFADModel_final_000015[[#This Row],[Whole Building:Facility Total Electric Demand Power '[W'](Hourly) ]]/1000</f>
        <v>9.7749841749568009</v>
      </c>
    </row>
    <row r="412" spans="1:3" x14ac:dyDescent="0.25">
      <c r="A412" s="9" t="s">
        <v>315</v>
      </c>
      <c r="B412" s="12">
        <v>9755.0798094341935</v>
      </c>
      <c r="C412">
        <f>SAFADModel_final_000015[[#This Row],[Whole Building:Facility Total Electric Demand Power '[W'](Hourly) ]]/1000</f>
        <v>9.7550798094341928</v>
      </c>
    </row>
    <row r="413" spans="1:3" x14ac:dyDescent="0.25">
      <c r="A413" s="9" t="s">
        <v>316</v>
      </c>
      <c r="B413" s="12">
        <v>9727.0039209590013</v>
      </c>
      <c r="C413">
        <f>SAFADModel_final_000015[[#This Row],[Whole Building:Facility Total Electric Demand Power '[W'](Hourly) ]]/1000</f>
        <v>9.7270039209590013</v>
      </c>
    </row>
    <row r="414" spans="1:3" x14ac:dyDescent="0.25">
      <c r="A414" s="9" t="s">
        <v>317</v>
      </c>
      <c r="B414" s="12">
        <v>9703.5979493470732</v>
      </c>
      <c r="C414">
        <f>SAFADModel_final_000015[[#This Row],[Whole Building:Facility Total Electric Demand Power '[W'](Hourly) ]]/1000</f>
        <v>9.7035979493470723</v>
      </c>
    </row>
    <row r="415" spans="1:3" x14ac:dyDescent="0.25">
      <c r="A415" s="9" t="s">
        <v>318</v>
      </c>
      <c r="B415" s="12">
        <v>9715.4249450924053</v>
      </c>
      <c r="C415">
        <f>SAFADModel_final_000015[[#This Row],[Whole Building:Facility Total Electric Demand Power '[W'](Hourly) ]]/1000</f>
        <v>9.7154249450924048</v>
      </c>
    </row>
    <row r="416" spans="1:3" x14ac:dyDescent="0.25">
      <c r="A416" s="9" t="s">
        <v>319</v>
      </c>
      <c r="B416" s="12">
        <v>9803.8129657687223</v>
      </c>
      <c r="C416">
        <f>SAFADModel_final_000015[[#This Row],[Whole Building:Facility Total Electric Demand Power '[W'](Hourly) ]]/1000</f>
        <v>9.8038129657687225</v>
      </c>
    </row>
    <row r="417" spans="1:3" x14ac:dyDescent="0.25">
      <c r="A417" s="9" t="s">
        <v>320</v>
      </c>
      <c r="B417" s="12">
        <v>9913.1109131430221</v>
      </c>
      <c r="C417">
        <f>SAFADModel_final_000015[[#This Row],[Whole Building:Facility Total Electric Demand Power '[W'](Hourly) ]]/1000</f>
        <v>9.9131109131430222</v>
      </c>
    </row>
    <row r="418" spans="1:3" x14ac:dyDescent="0.25">
      <c r="A418" s="9" t="s">
        <v>321</v>
      </c>
      <c r="B418" s="12">
        <v>10004.424066389152</v>
      </c>
      <c r="C418">
        <f>SAFADModel_final_000015[[#This Row],[Whole Building:Facility Total Electric Demand Power '[W'](Hourly) ]]/1000</f>
        <v>10.004424066389152</v>
      </c>
    </row>
    <row r="419" spans="1:3" x14ac:dyDescent="0.25">
      <c r="A419" s="9" t="s">
        <v>322</v>
      </c>
      <c r="B419" s="12">
        <v>10060.324266269994</v>
      </c>
      <c r="C419">
        <f>SAFADModel_final_000015[[#This Row],[Whole Building:Facility Total Electric Demand Power '[W'](Hourly) ]]/1000</f>
        <v>10.060324266269994</v>
      </c>
    </row>
    <row r="420" spans="1:3" x14ac:dyDescent="0.25">
      <c r="A420" s="9" t="s">
        <v>323</v>
      </c>
      <c r="B420" s="12">
        <v>10116.579163622109</v>
      </c>
      <c r="C420">
        <f>SAFADModel_final_000015[[#This Row],[Whole Building:Facility Total Electric Demand Power '[W'](Hourly) ]]/1000</f>
        <v>10.116579163622109</v>
      </c>
    </row>
    <row r="421" spans="1:3" x14ac:dyDescent="0.25">
      <c r="A421" s="9" t="s">
        <v>324</v>
      </c>
      <c r="B421" s="12">
        <v>10158.591822112025</v>
      </c>
      <c r="C421">
        <f>SAFADModel_final_000015[[#This Row],[Whole Building:Facility Total Electric Demand Power '[W'](Hourly) ]]/1000</f>
        <v>10.158591822112024</v>
      </c>
    </row>
    <row r="422" spans="1:3" x14ac:dyDescent="0.25">
      <c r="A422" s="9" t="s">
        <v>325</v>
      </c>
      <c r="B422" s="12">
        <v>10184.494371927418</v>
      </c>
      <c r="C422">
        <f>SAFADModel_final_000015[[#This Row],[Whole Building:Facility Total Electric Demand Power '[W'](Hourly) ]]/1000</f>
        <v>10.184494371927418</v>
      </c>
    </row>
    <row r="423" spans="1:3" x14ac:dyDescent="0.25">
      <c r="A423" s="9" t="s">
        <v>326</v>
      </c>
      <c r="B423" s="12">
        <v>10182.98690594634</v>
      </c>
      <c r="C423">
        <f>SAFADModel_final_000015[[#This Row],[Whole Building:Facility Total Electric Demand Power '[W'](Hourly) ]]/1000</f>
        <v>10.18298690594634</v>
      </c>
    </row>
    <row r="424" spans="1:3" x14ac:dyDescent="0.25">
      <c r="A424" s="9" t="s">
        <v>327</v>
      </c>
      <c r="B424" s="12">
        <v>10149.22220007031</v>
      </c>
      <c r="C424">
        <f>SAFADModel_final_000015[[#This Row],[Whole Building:Facility Total Electric Demand Power '[W'](Hourly) ]]/1000</f>
        <v>10.149222200070309</v>
      </c>
    </row>
    <row r="425" spans="1:3" x14ac:dyDescent="0.25">
      <c r="A425" s="9" t="s">
        <v>328</v>
      </c>
      <c r="B425" s="12">
        <v>10075.760718579719</v>
      </c>
      <c r="C425">
        <f>SAFADModel_final_000015[[#This Row],[Whole Building:Facility Total Electric Demand Power '[W'](Hourly) ]]/1000</f>
        <v>10.075760718579719</v>
      </c>
    </row>
    <row r="426" spans="1:3" x14ac:dyDescent="0.25">
      <c r="A426" s="9" t="s">
        <v>329</v>
      </c>
      <c r="B426" s="12">
        <v>10002.455372682414</v>
      </c>
      <c r="C426">
        <f>SAFADModel_final_000015[[#This Row],[Whole Building:Facility Total Electric Demand Power '[W'](Hourly) ]]/1000</f>
        <v>10.002455372682414</v>
      </c>
    </row>
    <row r="427" spans="1:3" x14ac:dyDescent="0.25">
      <c r="A427" s="9" t="s">
        <v>330</v>
      </c>
      <c r="B427" s="12">
        <v>9945.9322945722561</v>
      </c>
      <c r="C427">
        <f>SAFADModel_final_000015[[#This Row],[Whole Building:Facility Total Electric Demand Power '[W'](Hourly) ]]/1000</f>
        <v>9.9459322945722555</v>
      </c>
    </row>
    <row r="428" spans="1:3" x14ac:dyDescent="0.25">
      <c r="A428" s="9" t="s">
        <v>331</v>
      </c>
      <c r="B428" s="12">
        <v>9915.9136188941538</v>
      </c>
      <c r="C428">
        <f>SAFADModel_final_000015[[#This Row],[Whole Building:Facility Total Electric Demand Power '[W'](Hourly) ]]/1000</f>
        <v>9.9159136188941535</v>
      </c>
    </row>
    <row r="429" spans="1:3" x14ac:dyDescent="0.25">
      <c r="A429" s="9" t="s">
        <v>332</v>
      </c>
      <c r="B429" s="12">
        <v>9895.2063981408846</v>
      </c>
      <c r="C429">
        <f>SAFADModel_final_000015[[#This Row],[Whole Building:Facility Total Electric Demand Power '[W'](Hourly) ]]/1000</f>
        <v>9.8952063981408838</v>
      </c>
    </row>
    <row r="430" spans="1:3" x14ac:dyDescent="0.25">
      <c r="A430" s="9" t="s">
        <v>333</v>
      </c>
      <c r="B430" s="12">
        <v>9873.6526415242988</v>
      </c>
      <c r="C430">
        <f>SAFADModel_final_000015[[#This Row],[Whole Building:Facility Total Electric Demand Power '[W'](Hourly) ]]/1000</f>
        <v>9.8736526415242984</v>
      </c>
    </row>
    <row r="431" spans="1:3" x14ac:dyDescent="0.25">
      <c r="A431" s="9" t="s">
        <v>334</v>
      </c>
      <c r="B431" s="12">
        <v>9845.4570295110589</v>
      </c>
      <c r="C431">
        <f>SAFADModel_final_000015[[#This Row],[Whole Building:Facility Total Electric Demand Power '[W'](Hourly) ]]/1000</f>
        <v>9.8454570295110582</v>
      </c>
    </row>
    <row r="432" spans="1:3" x14ac:dyDescent="0.25">
      <c r="A432" s="9" t="s">
        <v>335</v>
      </c>
      <c r="B432" s="12">
        <v>9826.9911036946705</v>
      </c>
      <c r="C432">
        <f>SAFADModel_final_000015[[#This Row],[Whole Building:Facility Total Electric Demand Power '[W'](Hourly) ]]/1000</f>
        <v>9.8269911036946702</v>
      </c>
    </row>
    <row r="433" spans="1:3" x14ac:dyDescent="0.25">
      <c r="A433" s="9" t="s">
        <v>336</v>
      </c>
      <c r="B433" s="12">
        <v>9809.2992900794088</v>
      </c>
      <c r="C433">
        <f>SAFADModel_final_000015[[#This Row],[Whole Building:Facility Total Electric Demand Power '[W'](Hourly) ]]/1000</f>
        <v>9.8092992900794087</v>
      </c>
    </row>
    <row r="434" spans="1:3" x14ac:dyDescent="0.25">
      <c r="A434" s="9" t="s">
        <v>337</v>
      </c>
      <c r="B434" s="12">
        <v>9803.0594290662539</v>
      </c>
      <c r="C434">
        <f>SAFADModel_final_000015[[#This Row],[Whole Building:Facility Total Electric Demand Power '[W'](Hourly) ]]/1000</f>
        <v>9.8030594290662538</v>
      </c>
    </row>
    <row r="435" spans="1:3" x14ac:dyDescent="0.25">
      <c r="A435" s="9" t="s">
        <v>338</v>
      </c>
      <c r="B435" s="12">
        <v>9802.6360512843639</v>
      </c>
      <c r="C435">
        <f>SAFADModel_final_000015[[#This Row],[Whole Building:Facility Total Electric Demand Power '[W'](Hourly) ]]/1000</f>
        <v>9.8026360512843631</v>
      </c>
    </row>
    <row r="436" spans="1:3" x14ac:dyDescent="0.25">
      <c r="A436" s="9" t="s">
        <v>339</v>
      </c>
      <c r="B436" s="12">
        <v>9778.349442766521</v>
      </c>
      <c r="C436">
        <f>SAFADModel_final_000015[[#This Row],[Whole Building:Facility Total Electric Demand Power '[W'](Hourly) ]]/1000</f>
        <v>9.7783494427665207</v>
      </c>
    </row>
    <row r="437" spans="1:3" x14ac:dyDescent="0.25">
      <c r="A437" s="9" t="s">
        <v>340</v>
      </c>
      <c r="B437" s="12">
        <v>9716.701232569163</v>
      </c>
      <c r="C437">
        <f>SAFADModel_final_000015[[#This Row],[Whole Building:Facility Total Electric Demand Power '[W'](Hourly) ]]/1000</f>
        <v>9.7167012325691626</v>
      </c>
    </row>
    <row r="438" spans="1:3" x14ac:dyDescent="0.25">
      <c r="A438" s="9" t="s">
        <v>341</v>
      </c>
      <c r="B438" s="12">
        <v>9654.8728444945646</v>
      </c>
      <c r="C438">
        <f>SAFADModel_final_000015[[#This Row],[Whole Building:Facility Total Electric Demand Power '[W'](Hourly) ]]/1000</f>
        <v>9.6548728444945642</v>
      </c>
    </row>
    <row r="439" spans="1:3" x14ac:dyDescent="0.25">
      <c r="A439" s="9" t="s">
        <v>342</v>
      </c>
      <c r="B439" s="12">
        <v>9660.9204449644621</v>
      </c>
      <c r="C439">
        <f>SAFADModel_final_000015[[#This Row],[Whole Building:Facility Total Electric Demand Power '[W'](Hourly) ]]/1000</f>
        <v>9.6609204449644626</v>
      </c>
    </row>
    <row r="440" spans="1:3" x14ac:dyDescent="0.25">
      <c r="A440" s="9" t="s">
        <v>343</v>
      </c>
      <c r="B440" s="12">
        <v>9797.6247979662439</v>
      </c>
      <c r="C440">
        <f>SAFADModel_final_000015[[#This Row],[Whole Building:Facility Total Electric Demand Power '[W'](Hourly) ]]/1000</f>
        <v>9.7976247979662432</v>
      </c>
    </row>
    <row r="441" spans="1:3" x14ac:dyDescent="0.25">
      <c r="A441" s="9" t="s">
        <v>344</v>
      </c>
      <c r="B441" s="12">
        <v>9962.4966610005667</v>
      </c>
      <c r="C441">
        <f>SAFADModel_final_000015[[#This Row],[Whole Building:Facility Total Electric Demand Power '[W'](Hourly) ]]/1000</f>
        <v>9.9624966610005661</v>
      </c>
    </row>
    <row r="442" spans="1:3" x14ac:dyDescent="0.25">
      <c r="A442" s="9" t="s">
        <v>345</v>
      </c>
      <c r="B442" s="12">
        <v>10076.50913805554</v>
      </c>
      <c r="C442">
        <f>SAFADModel_final_000015[[#This Row],[Whole Building:Facility Total Electric Demand Power '[W'](Hourly) ]]/1000</f>
        <v>10.07650913805554</v>
      </c>
    </row>
    <row r="443" spans="1:3" x14ac:dyDescent="0.25">
      <c r="A443" s="9" t="s">
        <v>346</v>
      </c>
      <c r="B443" s="12">
        <v>10131.55531106454</v>
      </c>
      <c r="C443">
        <f>SAFADModel_final_000015[[#This Row],[Whole Building:Facility Total Electric Demand Power '[W'](Hourly) ]]/1000</f>
        <v>10.13155531106454</v>
      </c>
    </row>
    <row r="444" spans="1:3" x14ac:dyDescent="0.25">
      <c r="A444" s="9" t="s">
        <v>347</v>
      </c>
      <c r="B444" s="12">
        <v>10173.807477784207</v>
      </c>
      <c r="C444">
        <f>SAFADModel_final_000015[[#This Row],[Whole Building:Facility Total Electric Demand Power '[W'](Hourly) ]]/1000</f>
        <v>10.173807477784207</v>
      </c>
    </row>
    <row r="445" spans="1:3" x14ac:dyDescent="0.25">
      <c r="A445" s="9" t="s">
        <v>348</v>
      </c>
      <c r="B445" s="12">
        <v>10199.653015811264</v>
      </c>
      <c r="C445">
        <f>SAFADModel_final_000015[[#This Row],[Whole Building:Facility Total Electric Demand Power '[W'](Hourly) ]]/1000</f>
        <v>10.199653015811263</v>
      </c>
    </row>
    <row r="446" spans="1:3" x14ac:dyDescent="0.25">
      <c r="A446" s="9" t="s">
        <v>349</v>
      </c>
      <c r="B446" s="12">
        <v>10215.066496999765</v>
      </c>
      <c r="C446">
        <f>SAFADModel_final_000015[[#This Row],[Whole Building:Facility Total Electric Demand Power '[W'](Hourly) ]]/1000</f>
        <v>10.215066496999766</v>
      </c>
    </row>
    <row r="447" spans="1:3" x14ac:dyDescent="0.25">
      <c r="A447" s="9" t="s">
        <v>350</v>
      </c>
      <c r="B447" s="12">
        <v>10217.833184908595</v>
      </c>
      <c r="C447">
        <f>SAFADModel_final_000015[[#This Row],[Whole Building:Facility Total Electric Demand Power '[W'](Hourly) ]]/1000</f>
        <v>10.217833184908596</v>
      </c>
    </row>
    <row r="448" spans="1:3" x14ac:dyDescent="0.25">
      <c r="A448" s="9" t="s">
        <v>351</v>
      </c>
      <c r="B448" s="12">
        <v>10201.613671992467</v>
      </c>
      <c r="C448">
        <f>SAFADModel_final_000015[[#This Row],[Whole Building:Facility Total Electric Demand Power '[W'](Hourly) ]]/1000</f>
        <v>10.201613671992467</v>
      </c>
    </row>
    <row r="449" spans="1:3" x14ac:dyDescent="0.25">
      <c r="A449" s="9" t="s">
        <v>352</v>
      </c>
      <c r="B449" s="12">
        <v>10178.201273672519</v>
      </c>
      <c r="C449">
        <f>SAFADModel_final_000015[[#This Row],[Whole Building:Facility Total Electric Demand Power '[W'](Hourly) ]]/1000</f>
        <v>10.178201273672519</v>
      </c>
    </row>
    <row r="450" spans="1:3" x14ac:dyDescent="0.25">
      <c r="A450" s="9" t="s">
        <v>353</v>
      </c>
      <c r="B450" s="12">
        <v>10152.192604719417</v>
      </c>
      <c r="C450">
        <f>SAFADModel_final_000015[[#This Row],[Whole Building:Facility Total Electric Demand Power '[W'](Hourly) ]]/1000</f>
        <v>10.152192604719417</v>
      </c>
    </row>
    <row r="451" spans="1:3" x14ac:dyDescent="0.25">
      <c r="A451" s="9" t="s">
        <v>354</v>
      </c>
      <c r="B451" s="12">
        <v>10120.350929186825</v>
      </c>
      <c r="C451">
        <f>SAFADModel_final_000015[[#This Row],[Whole Building:Facility Total Electric Demand Power '[W'](Hourly) ]]/1000</f>
        <v>10.120350929186825</v>
      </c>
    </row>
    <row r="452" spans="1:3" x14ac:dyDescent="0.25">
      <c r="A452" s="9" t="s">
        <v>355</v>
      </c>
      <c r="B452" s="12">
        <v>10067.846428226436</v>
      </c>
      <c r="C452">
        <f>SAFADModel_final_000015[[#This Row],[Whole Building:Facility Total Electric Demand Power '[W'](Hourly) ]]/1000</f>
        <v>10.067846428226435</v>
      </c>
    </row>
    <row r="453" spans="1:3" x14ac:dyDescent="0.25">
      <c r="A453" s="9" t="s">
        <v>356</v>
      </c>
      <c r="B453" s="12">
        <v>9991.2093357730191</v>
      </c>
      <c r="C453">
        <f>SAFADModel_final_000015[[#This Row],[Whole Building:Facility Total Electric Demand Power '[W'](Hourly) ]]/1000</f>
        <v>9.9912093357730196</v>
      </c>
    </row>
    <row r="454" spans="1:3" x14ac:dyDescent="0.25">
      <c r="A454" s="9" t="s">
        <v>357</v>
      </c>
      <c r="B454" s="12">
        <v>9933.4614572740829</v>
      </c>
      <c r="C454">
        <f>SAFADModel_final_000015[[#This Row],[Whole Building:Facility Total Electric Demand Power '[W'](Hourly) ]]/1000</f>
        <v>9.9334614572740829</v>
      </c>
    </row>
    <row r="455" spans="1:3" x14ac:dyDescent="0.25">
      <c r="A455" s="9" t="s">
        <v>358</v>
      </c>
      <c r="B455" s="12">
        <v>9856.3302072441875</v>
      </c>
      <c r="C455">
        <f>SAFADModel_final_000015[[#This Row],[Whole Building:Facility Total Electric Demand Power '[W'](Hourly) ]]/1000</f>
        <v>9.8563302072441878</v>
      </c>
    </row>
    <row r="456" spans="1:3" x14ac:dyDescent="0.25">
      <c r="A456" s="9" t="s">
        <v>359</v>
      </c>
      <c r="B456" s="12">
        <v>9769.2002852610367</v>
      </c>
      <c r="C456">
        <f>SAFADModel_final_000015[[#This Row],[Whole Building:Facility Total Electric Demand Power '[W'](Hourly) ]]/1000</f>
        <v>9.7692002852610376</v>
      </c>
    </row>
    <row r="457" spans="1:3" x14ac:dyDescent="0.25">
      <c r="A457" s="9" t="s">
        <v>360</v>
      </c>
      <c r="B457" s="12">
        <v>9713.841062202473</v>
      </c>
      <c r="C457">
        <f>SAFADModel_final_000015[[#This Row],[Whole Building:Facility Total Electric Demand Power '[W'](Hourly) ]]/1000</f>
        <v>9.7138410622024729</v>
      </c>
    </row>
    <row r="458" spans="1:3" x14ac:dyDescent="0.25">
      <c r="A458" s="9" t="s">
        <v>629</v>
      </c>
      <c r="B458" s="12">
        <v>9759.4709312812156</v>
      </c>
      <c r="C458">
        <f>SAFADModel_final_000015[[#This Row],[Whole Building:Facility Total Electric Demand Power '[W'](Hourly) ]]/1000</f>
        <v>9.759470931281216</v>
      </c>
    </row>
    <row r="459" spans="1:3" x14ac:dyDescent="0.25">
      <c r="A459" s="9" t="s">
        <v>630</v>
      </c>
      <c r="B459" s="12">
        <v>9819.8770933572869</v>
      </c>
      <c r="C459">
        <f>SAFADModel_final_000015[[#This Row],[Whole Building:Facility Total Electric Demand Power '[W'](Hourly) ]]/1000</f>
        <v>9.8198770933572863</v>
      </c>
    </row>
    <row r="460" spans="1:3" x14ac:dyDescent="0.25">
      <c r="A460" s="9" t="s">
        <v>631</v>
      </c>
      <c r="B460" s="12">
        <v>9836.9823628275826</v>
      </c>
      <c r="C460">
        <f>SAFADModel_final_000015[[#This Row],[Whole Building:Facility Total Electric Demand Power '[W'](Hourly) ]]/1000</f>
        <v>9.8369823628275821</v>
      </c>
    </row>
    <row r="461" spans="1:3" x14ac:dyDescent="0.25">
      <c r="A461" s="9" t="s">
        <v>632</v>
      </c>
      <c r="B461" s="12">
        <v>9771.4747821893015</v>
      </c>
      <c r="C461">
        <f>SAFADModel_final_000015[[#This Row],[Whole Building:Facility Total Electric Demand Power '[W'](Hourly) ]]/1000</f>
        <v>9.7714747821893013</v>
      </c>
    </row>
    <row r="462" spans="1:3" x14ac:dyDescent="0.25">
      <c r="A462" s="9" t="s">
        <v>633</v>
      </c>
      <c r="B462" s="12">
        <v>9687.6830978154012</v>
      </c>
      <c r="C462">
        <f>SAFADModel_final_000015[[#This Row],[Whole Building:Facility Total Electric Demand Power '[W'](Hourly) ]]/1000</f>
        <v>9.6876830978154018</v>
      </c>
    </row>
    <row r="463" spans="1:3" x14ac:dyDescent="0.25">
      <c r="A463" s="9" t="s">
        <v>634</v>
      </c>
      <c r="B463" s="12">
        <v>9669.523481555716</v>
      </c>
      <c r="C463">
        <f>SAFADModel_final_000015[[#This Row],[Whole Building:Facility Total Electric Demand Power '[W'](Hourly) ]]/1000</f>
        <v>9.6695234815557161</v>
      </c>
    </row>
    <row r="464" spans="1:3" x14ac:dyDescent="0.25">
      <c r="A464" s="9" t="s">
        <v>635</v>
      </c>
      <c r="B464" s="12">
        <v>9785.9705000702343</v>
      </c>
      <c r="C464">
        <f>SAFADModel_final_000015[[#This Row],[Whole Building:Facility Total Electric Demand Power '[W'](Hourly) ]]/1000</f>
        <v>9.7859705000702348</v>
      </c>
    </row>
    <row r="465" spans="1:3" x14ac:dyDescent="0.25">
      <c r="A465" s="9" t="s">
        <v>636</v>
      </c>
      <c r="B465" s="12">
        <v>9934.1059728438504</v>
      </c>
      <c r="C465">
        <f>SAFADModel_final_000015[[#This Row],[Whole Building:Facility Total Electric Demand Power '[W'](Hourly) ]]/1000</f>
        <v>9.9341059728438506</v>
      </c>
    </row>
    <row r="466" spans="1:3" x14ac:dyDescent="0.25">
      <c r="A466" s="9" t="s">
        <v>637</v>
      </c>
      <c r="B466" s="12">
        <v>10043.754942287456</v>
      </c>
      <c r="C466">
        <f>SAFADModel_final_000015[[#This Row],[Whole Building:Facility Total Electric Demand Power '[W'](Hourly) ]]/1000</f>
        <v>10.043754942287457</v>
      </c>
    </row>
    <row r="467" spans="1:3" x14ac:dyDescent="0.25">
      <c r="A467" s="9" t="s">
        <v>638</v>
      </c>
      <c r="B467" s="12">
        <v>10116.6699183452</v>
      </c>
      <c r="C467">
        <f>SAFADModel_final_000015[[#This Row],[Whole Building:Facility Total Electric Demand Power '[W'](Hourly) ]]/1000</f>
        <v>10.116669918345201</v>
      </c>
    </row>
    <row r="468" spans="1:3" x14ac:dyDescent="0.25">
      <c r="A468" s="9" t="s">
        <v>639</v>
      </c>
      <c r="B468" s="12">
        <v>10158.580625115086</v>
      </c>
      <c r="C468">
        <f>SAFADModel_final_000015[[#This Row],[Whole Building:Facility Total Electric Demand Power '[W'](Hourly) ]]/1000</f>
        <v>10.158580625115086</v>
      </c>
    </row>
    <row r="469" spans="1:3" x14ac:dyDescent="0.25">
      <c r="A469" s="9" t="s">
        <v>640</v>
      </c>
      <c r="B469" s="12">
        <v>10195.090035566564</v>
      </c>
      <c r="C469">
        <f>SAFADModel_final_000015[[#This Row],[Whole Building:Facility Total Electric Demand Power '[W'](Hourly) ]]/1000</f>
        <v>10.195090035566563</v>
      </c>
    </row>
    <row r="470" spans="1:3" x14ac:dyDescent="0.25">
      <c r="A470" s="9" t="s">
        <v>641</v>
      </c>
      <c r="B470" s="12">
        <v>10226.681212286379</v>
      </c>
      <c r="C470">
        <f>SAFADModel_final_000015[[#This Row],[Whole Building:Facility Total Electric Demand Power '[W'](Hourly) ]]/1000</f>
        <v>10.22668121228638</v>
      </c>
    </row>
    <row r="471" spans="1:3" x14ac:dyDescent="0.25">
      <c r="A471" s="9" t="s">
        <v>642</v>
      </c>
      <c r="B471" s="12">
        <v>10239.452562637371</v>
      </c>
      <c r="C471">
        <f>SAFADModel_final_000015[[#This Row],[Whole Building:Facility Total Electric Demand Power '[W'](Hourly) ]]/1000</f>
        <v>10.239452562637371</v>
      </c>
    </row>
    <row r="472" spans="1:3" x14ac:dyDescent="0.25">
      <c r="A472" s="9" t="s">
        <v>643</v>
      </c>
      <c r="B472" s="12">
        <v>10224.997740939869</v>
      </c>
      <c r="C472">
        <f>SAFADModel_final_000015[[#This Row],[Whole Building:Facility Total Electric Demand Power '[W'](Hourly) ]]/1000</f>
        <v>10.22499774093987</v>
      </c>
    </row>
    <row r="473" spans="1:3" x14ac:dyDescent="0.25">
      <c r="A473" s="9" t="s">
        <v>644</v>
      </c>
      <c r="B473" s="12">
        <v>10187.114766566656</v>
      </c>
      <c r="C473">
        <f>SAFADModel_final_000015[[#This Row],[Whole Building:Facility Total Electric Demand Power '[W'](Hourly) ]]/1000</f>
        <v>10.187114766566657</v>
      </c>
    </row>
    <row r="474" spans="1:3" x14ac:dyDescent="0.25">
      <c r="A474" s="9" t="s">
        <v>645</v>
      </c>
      <c r="B474" s="12">
        <v>10147.893745204312</v>
      </c>
      <c r="C474">
        <f>SAFADModel_final_000015[[#This Row],[Whole Building:Facility Total Electric Demand Power '[W'](Hourly) ]]/1000</f>
        <v>10.147893745204312</v>
      </c>
    </row>
    <row r="475" spans="1:3" x14ac:dyDescent="0.25">
      <c r="A475" s="9" t="s">
        <v>646</v>
      </c>
      <c r="B475" s="12">
        <v>10116.671250755659</v>
      </c>
      <c r="C475">
        <f>SAFADModel_final_000015[[#This Row],[Whole Building:Facility Total Electric Demand Power '[W'](Hourly) ]]/1000</f>
        <v>10.116671250755658</v>
      </c>
    </row>
    <row r="476" spans="1:3" x14ac:dyDescent="0.25">
      <c r="A476" s="9" t="s">
        <v>647</v>
      </c>
      <c r="B476" s="12">
        <v>10089.131180502889</v>
      </c>
      <c r="C476">
        <f>SAFADModel_final_000015[[#This Row],[Whole Building:Facility Total Electric Demand Power '[W'](Hourly) ]]/1000</f>
        <v>10.089131180502889</v>
      </c>
    </row>
    <row r="477" spans="1:3" x14ac:dyDescent="0.25">
      <c r="A477" s="9" t="s">
        <v>648</v>
      </c>
      <c r="B477" s="12">
        <v>10071.529058117088</v>
      </c>
      <c r="C477">
        <f>SAFADModel_final_000015[[#This Row],[Whole Building:Facility Total Electric Demand Power '[W'](Hourly) ]]/1000</f>
        <v>10.071529058117088</v>
      </c>
    </row>
    <row r="478" spans="1:3" x14ac:dyDescent="0.25">
      <c r="A478" s="9" t="s">
        <v>649</v>
      </c>
      <c r="B478" s="12">
        <v>10053.758627151357</v>
      </c>
      <c r="C478">
        <f>SAFADModel_final_000015[[#This Row],[Whole Building:Facility Total Electric Demand Power '[W'](Hourly) ]]/1000</f>
        <v>10.053758627151357</v>
      </c>
    </row>
    <row r="479" spans="1:3" x14ac:dyDescent="0.25">
      <c r="A479" s="9" t="s">
        <v>650</v>
      </c>
      <c r="B479" s="12">
        <v>10039.448648218176</v>
      </c>
      <c r="C479">
        <f>SAFADModel_final_000015[[#This Row],[Whole Building:Facility Total Electric Demand Power '[W'](Hourly) ]]/1000</f>
        <v>10.039448648218176</v>
      </c>
    </row>
    <row r="480" spans="1:3" x14ac:dyDescent="0.25">
      <c r="A480" s="9" t="s">
        <v>651</v>
      </c>
      <c r="B480" s="12">
        <v>10019.306810910855</v>
      </c>
      <c r="C480">
        <f>SAFADModel_final_000015[[#This Row],[Whole Building:Facility Total Electric Demand Power '[W'](Hourly) ]]/1000</f>
        <v>10.019306810910855</v>
      </c>
    </row>
    <row r="481" spans="1:3" x14ac:dyDescent="0.25">
      <c r="A481" s="9" t="s">
        <v>652</v>
      </c>
      <c r="B481" s="12">
        <v>9977.6297686162452</v>
      </c>
      <c r="C481">
        <f>SAFADModel_final_000015[[#This Row],[Whole Building:Facility Total Electric Demand Power '[W'](Hourly) ]]/1000</f>
        <v>9.9776297686162447</v>
      </c>
    </row>
    <row r="482" spans="1:3" x14ac:dyDescent="0.25">
      <c r="A482" s="9" t="s">
        <v>653</v>
      </c>
      <c r="B482" s="12">
        <v>9922.8665666851357</v>
      </c>
      <c r="C482">
        <f>SAFADModel_final_000015[[#This Row],[Whole Building:Facility Total Electric Demand Power '[W'](Hourly) ]]/1000</f>
        <v>9.9228665666851352</v>
      </c>
    </row>
    <row r="483" spans="1:3" x14ac:dyDescent="0.25">
      <c r="A483" s="9" t="s">
        <v>654</v>
      </c>
      <c r="B483" s="12">
        <v>9868.5176392776393</v>
      </c>
      <c r="C483">
        <f>SAFADModel_final_000015[[#This Row],[Whole Building:Facility Total Electric Demand Power '[W'](Hourly) ]]/1000</f>
        <v>9.8685176392776395</v>
      </c>
    </row>
    <row r="484" spans="1:3" x14ac:dyDescent="0.25">
      <c r="A484" s="9" t="s">
        <v>655</v>
      </c>
      <c r="B484" s="12">
        <v>9828.3948297774314</v>
      </c>
      <c r="C484">
        <f>SAFADModel_final_000015[[#This Row],[Whole Building:Facility Total Electric Demand Power '[W'](Hourly) ]]/1000</f>
        <v>9.828394829777432</v>
      </c>
    </row>
    <row r="485" spans="1:3" x14ac:dyDescent="0.25">
      <c r="A485" s="9" t="s">
        <v>656</v>
      </c>
      <c r="B485" s="12">
        <v>9819.9622809128996</v>
      </c>
      <c r="C485">
        <f>SAFADModel_final_000015[[#This Row],[Whole Building:Facility Total Electric Demand Power '[W'](Hourly) ]]/1000</f>
        <v>9.8199622809129004</v>
      </c>
    </row>
    <row r="486" spans="1:3" x14ac:dyDescent="0.25">
      <c r="A486" s="9" t="s">
        <v>657</v>
      </c>
      <c r="B486" s="12">
        <v>9817.8172654058217</v>
      </c>
      <c r="C486">
        <f>SAFADModel_final_000015[[#This Row],[Whole Building:Facility Total Electric Demand Power '[W'](Hourly) ]]/1000</f>
        <v>9.8178172654058216</v>
      </c>
    </row>
    <row r="487" spans="1:3" x14ac:dyDescent="0.25">
      <c r="A487" s="9" t="s">
        <v>658</v>
      </c>
      <c r="B487" s="12">
        <v>9833.0378629179177</v>
      </c>
      <c r="C487">
        <f>SAFADModel_final_000015[[#This Row],[Whole Building:Facility Total Electric Demand Power '[W'](Hourly) ]]/1000</f>
        <v>9.8330378629179176</v>
      </c>
    </row>
    <row r="488" spans="1:3" x14ac:dyDescent="0.25">
      <c r="A488" s="9" t="s">
        <v>659</v>
      </c>
      <c r="B488" s="12">
        <v>9874.6900792331089</v>
      </c>
      <c r="C488">
        <f>SAFADModel_final_000015[[#This Row],[Whole Building:Facility Total Electric Demand Power '[W'](Hourly) ]]/1000</f>
        <v>9.8746900792331083</v>
      </c>
    </row>
    <row r="489" spans="1:3" x14ac:dyDescent="0.25">
      <c r="A489" s="9" t="s">
        <v>660</v>
      </c>
      <c r="B489" s="12">
        <v>9937.5578117333116</v>
      </c>
      <c r="C489">
        <f>SAFADModel_final_000015[[#This Row],[Whole Building:Facility Total Electric Demand Power '[W'](Hourly) ]]/1000</f>
        <v>9.9375578117333117</v>
      </c>
    </row>
    <row r="490" spans="1:3" x14ac:dyDescent="0.25">
      <c r="A490" s="9" t="s">
        <v>661</v>
      </c>
      <c r="B490" s="12">
        <v>10011.915469559817</v>
      </c>
      <c r="C490">
        <f>SAFADModel_final_000015[[#This Row],[Whole Building:Facility Total Electric Demand Power '[W'](Hourly) ]]/1000</f>
        <v>10.011915469559817</v>
      </c>
    </row>
    <row r="491" spans="1:3" x14ac:dyDescent="0.25">
      <c r="A491" s="9" t="s">
        <v>662</v>
      </c>
      <c r="B491" s="12">
        <v>10087.115331582172</v>
      </c>
      <c r="C491">
        <f>SAFADModel_final_000015[[#This Row],[Whole Building:Facility Total Electric Demand Power '[W'](Hourly) ]]/1000</f>
        <v>10.087115331582172</v>
      </c>
    </row>
    <row r="492" spans="1:3" x14ac:dyDescent="0.25">
      <c r="A492" s="9" t="s">
        <v>663</v>
      </c>
      <c r="B492" s="12">
        <v>10147.68776033512</v>
      </c>
      <c r="C492">
        <f>SAFADModel_final_000015[[#This Row],[Whole Building:Facility Total Electric Demand Power '[W'](Hourly) ]]/1000</f>
        <v>10.147687760335121</v>
      </c>
    </row>
    <row r="493" spans="1:3" x14ac:dyDescent="0.25">
      <c r="A493" s="9" t="s">
        <v>664</v>
      </c>
      <c r="B493" s="12">
        <v>10196.293763256217</v>
      </c>
      <c r="C493">
        <f>SAFADModel_final_000015[[#This Row],[Whole Building:Facility Total Electric Demand Power '[W'](Hourly) ]]/1000</f>
        <v>10.196293763256216</v>
      </c>
    </row>
    <row r="494" spans="1:3" x14ac:dyDescent="0.25">
      <c r="A494" s="9" t="s">
        <v>665</v>
      </c>
      <c r="B494" s="12">
        <v>10233.309534661188</v>
      </c>
      <c r="C494">
        <f>SAFADModel_final_000015[[#This Row],[Whole Building:Facility Total Electric Demand Power '[W'](Hourly) ]]/1000</f>
        <v>10.233309534661188</v>
      </c>
    </row>
    <row r="495" spans="1:3" x14ac:dyDescent="0.25">
      <c r="A495" s="9" t="s">
        <v>666</v>
      </c>
      <c r="B495" s="12">
        <v>10245.045871017084</v>
      </c>
      <c r="C495">
        <f>SAFADModel_final_000015[[#This Row],[Whole Building:Facility Total Electric Demand Power '[W'](Hourly) ]]/1000</f>
        <v>10.245045871017084</v>
      </c>
    </row>
    <row r="496" spans="1:3" x14ac:dyDescent="0.25">
      <c r="A496" s="9" t="s">
        <v>667</v>
      </c>
      <c r="B496" s="12">
        <v>10236.589407236366</v>
      </c>
      <c r="C496">
        <f>SAFADModel_final_000015[[#This Row],[Whole Building:Facility Total Electric Demand Power '[W'](Hourly) ]]/1000</f>
        <v>10.236589407236366</v>
      </c>
    </row>
    <row r="497" spans="1:3" x14ac:dyDescent="0.25">
      <c r="A497" s="9" t="s">
        <v>668</v>
      </c>
      <c r="B497" s="12">
        <v>10214.829474413627</v>
      </c>
      <c r="C497">
        <f>SAFADModel_final_000015[[#This Row],[Whole Building:Facility Total Electric Demand Power '[W'](Hourly) ]]/1000</f>
        <v>10.214829474413627</v>
      </c>
    </row>
    <row r="498" spans="1:3" x14ac:dyDescent="0.25">
      <c r="A498" s="9" t="s">
        <v>669</v>
      </c>
      <c r="B498" s="12">
        <v>10184.971147936352</v>
      </c>
      <c r="C498">
        <f>SAFADModel_final_000015[[#This Row],[Whole Building:Facility Total Electric Demand Power '[W'](Hourly) ]]/1000</f>
        <v>10.184971147936352</v>
      </c>
    </row>
    <row r="499" spans="1:3" x14ac:dyDescent="0.25">
      <c r="A499" s="9" t="s">
        <v>670</v>
      </c>
      <c r="B499" s="12">
        <v>10148.723974901724</v>
      </c>
      <c r="C499">
        <f>SAFADModel_final_000015[[#This Row],[Whole Building:Facility Total Electric Demand Power '[W'](Hourly) ]]/1000</f>
        <v>10.148723974901724</v>
      </c>
    </row>
    <row r="500" spans="1:3" x14ac:dyDescent="0.25">
      <c r="A500" s="9" t="s">
        <v>671</v>
      </c>
      <c r="B500" s="12">
        <v>10104.823297667577</v>
      </c>
      <c r="C500">
        <f>SAFADModel_final_000015[[#This Row],[Whole Building:Facility Total Electric Demand Power '[W'](Hourly) ]]/1000</f>
        <v>10.104823297667577</v>
      </c>
    </row>
    <row r="501" spans="1:3" x14ac:dyDescent="0.25">
      <c r="A501" s="9" t="s">
        <v>672</v>
      </c>
      <c r="B501" s="12">
        <v>10061.498506344249</v>
      </c>
      <c r="C501">
        <f>SAFADModel_final_000015[[#This Row],[Whole Building:Facility Total Electric Demand Power '[W'](Hourly) ]]/1000</f>
        <v>10.061498506344249</v>
      </c>
    </row>
    <row r="502" spans="1:3" x14ac:dyDescent="0.25">
      <c r="A502" s="9" t="s">
        <v>673</v>
      </c>
      <c r="B502" s="12">
        <v>10022.412312964343</v>
      </c>
      <c r="C502">
        <f>SAFADModel_final_000015[[#This Row],[Whole Building:Facility Total Electric Demand Power '[W'](Hourly) ]]/1000</f>
        <v>10.022412312964343</v>
      </c>
    </row>
    <row r="503" spans="1:3" x14ac:dyDescent="0.25">
      <c r="A503" s="9" t="s">
        <v>674</v>
      </c>
      <c r="B503" s="12">
        <v>9977.8841547241518</v>
      </c>
      <c r="C503">
        <f>SAFADModel_final_000015[[#This Row],[Whole Building:Facility Total Electric Demand Power '[W'](Hourly) ]]/1000</f>
        <v>9.9778841547241512</v>
      </c>
    </row>
    <row r="504" spans="1:3" x14ac:dyDescent="0.25">
      <c r="A504" s="9" t="s">
        <v>675</v>
      </c>
      <c r="B504" s="12">
        <v>9928.0949396267424</v>
      </c>
      <c r="C504">
        <f>SAFADModel_final_000015[[#This Row],[Whole Building:Facility Total Electric Demand Power '[W'](Hourly) ]]/1000</f>
        <v>9.9280949396267424</v>
      </c>
    </row>
    <row r="505" spans="1:3" x14ac:dyDescent="0.25">
      <c r="A505" s="9" t="s">
        <v>676</v>
      </c>
      <c r="B505" s="12">
        <v>9873.7468367646707</v>
      </c>
      <c r="C505">
        <f>SAFADModel_final_000015[[#This Row],[Whole Building:Facility Total Electric Demand Power '[W'](Hourly) ]]/1000</f>
        <v>9.8737468367646706</v>
      </c>
    </row>
    <row r="506" spans="1:3" x14ac:dyDescent="0.25">
      <c r="A506" s="9" t="s">
        <v>361</v>
      </c>
      <c r="B506" s="12">
        <v>9833.1229138401377</v>
      </c>
      <c r="C506">
        <f>SAFADModel_final_000015[[#This Row],[Whole Building:Facility Total Electric Demand Power '[W'](Hourly) ]]/1000</f>
        <v>9.8331229138401373</v>
      </c>
    </row>
    <row r="507" spans="1:3" x14ac:dyDescent="0.25">
      <c r="A507" s="9" t="s">
        <v>362</v>
      </c>
      <c r="B507" s="12">
        <v>9788.2674513694292</v>
      </c>
      <c r="C507">
        <f>SAFADModel_final_000015[[#This Row],[Whole Building:Facility Total Electric Demand Power '[W'](Hourly) ]]/1000</f>
        <v>9.7882674513694283</v>
      </c>
    </row>
    <row r="508" spans="1:3" x14ac:dyDescent="0.25">
      <c r="A508" s="9" t="s">
        <v>363</v>
      </c>
      <c r="B508" s="12">
        <v>9757.3066743489726</v>
      </c>
      <c r="C508">
        <f>SAFADModel_final_000015[[#This Row],[Whole Building:Facility Total Electric Demand Power '[W'](Hourly) ]]/1000</f>
        <v>9.7573066743489729</v>
      </c>
    </row>
    <row r="509" spans="1:3" x14ac:dyDescent="0.25">
      <c r="A509" s="9" t="s">
        <v>364</v>
      </c>
      <c r="B509" s="12">
        <v>9745.4882687440968</v>
      </c>
      <c r="C509">
        <f>SAFADModel_final_000015[[#This Row],[Whole Building:Facility Total Electric Demand Power '[W'](Hourly) ]]/1000</f>
        <v>9.7454882687440971</v>
      </c>
    </row>
    <row r="510" spans="1:3" x14ac:dyDescent="0.25">
      <c r="A510" s="9" t="s">
        <v>365</v>
      </c>
      <c r="B510" s="12">
        <v>9728.2804352540024</v>
      </c>
      <c r="C510">
        <f>SAFADModel_final_000015[[#This Row],[Whole Building:Facility Total Electric Demand Power '[W'](Hourly) ]]/1000</f>
        <v>9.7282804352540033</v>
      </c>
    </row>
    <row r="511" spans="1:3" x14ac:dyDescent="0.25">
      <c r="A511" s="9" t="s">
        <v>366</v>
      </c>
      <c r="B511" s="12">
        <v>9753.9886534862799</v>
      </c>
      <c r="C511">
        <f>SAFADModel_final_000015[[#This Row],[Whole Building:Facility Total Electric Demand Power '[W'](Hourly) ]]/1000</f>
        <v>9.7539886534862799</v>
      </c>
    </row>
    <row r="512" spans="1:3" x14ac:dyDescent="0.25">
      <c r="A512" s="9" t="s">
        <v>367</v>
      </c>
      <c r="B512" s="12">
        <v>9856.7765437682338</v>
      </c>
      <c r="C512">
        <f>SAFADModel_final_000015[[#This Row],[Whole Building:Facility Total Electric Demand Power '[W'](Hourly) ]]/1000</f>
        <v>9.856776543768234</v>
      </c>
    </row>
    <row r="513" spans="1:3" x14ac:dyDescent="0.25">
      <c r="A513" s="9" t="s">
        <v>368</v>
      </c>
      <c r="B513" s="12">
        <v>35575.397262021848</v>
      </c>
      <c r="C513">
        <f>SAFADModel_final_000015[[#This Row],[Whole Building:Facility Total Electric Demand Power '[W'](Hourly) ]]/1000</f>
        <v>35.575397262021845</v>
      </c>
    </row>
    <row r="514" spans="1:3" x14ac:dyDescent="0.25">
      <c r="A514" s="9" t="s">
        <v>369</v>
      </c>
      <c r="B514" s="12">
        <v>70023.405846133042</v>
      </c>
      <c r="C514">
        <f>SAFADModel_final_000015[[#This Row],[Whole Building:Facility Total Electric Demand Power '[W'](Hourly) ]]/1000</f>
        <v>70.023405846133045</v>
      </c>
    </row>
    <row r="515" spans="1:3" x14ac:dyDescent="0.25">
      <c r="A515" s="9" t="s">
        <v>370</v>
      </c>
      <c r="B515" s="12">
        <v>136483.71158392139</v>
      </c>
      <c r="C515">
        <f>SAFADModel_final_000015[[#This Row],[Whole Building:Facility Total Electric Demand Power '[W'](Hourly) ]]/1000</f>
        <v>136.48371158392141</v>
      </c>
    </row>
    <row r="516" spans="1:3" x14ac:dyDescent="0.25">
      <c r="A516" s="9" t="s">
        <v>371</v>
      </c>
      <c r="B516" s="12">
        <v>130329.55904847523</v>
      </c>
      <c r="C516">
        <f>SAFADModel_final_000015[[#This Row],[Whole Building:Facility Total Electric Demand Power '[W'](Hourly) ]]/1000</f>
        <v>130.32955904847523</v>
      </c>
    </row>
    <row r="517" spans="1:3" x14ac:dyDescent="0.25">
      <c r="A517" s="9" t="s">
        <v>372</v>
      </c>
      <c r="B517" s="12">
        <v>191823.28768588093</v>
      </c>
      <c r="C517">
        <f>SAFADModel_final_000015[[#This Row],[Whole Building:Facility Total Electric Demand Power '[W'](Hourly) ]]/1000</f>
        <v>191.82328768588093</v>
      </c>
    </row>
    <row r="518" spans="1:3" x14ac:dyDescent="0.25">
      <c r="A518" s="9" t="s">
        <v>373</v>
      </c>
      <c r="B518" s="12">
        <v>196447.31135403601</v>
      </c>
      <c r="C518">
        <f>SAFADModel_final_000015[[#This Row],[Whole Building:Facility Total Electric Demand Power '[W'](Hourly) ]]/1000</f>
        <v>196.447311354036</v>
      </c>
    </row>
    <row r="519" spans="1:3" x14ac:dyDescent="0.25">
      <c r="A519" s="9" t="s">
        <v>374</v>
      </c>
      <c r="B519" s="12">
        <v>210449.23313303015</v>
      </c>
      <c r="C519">
        <f>SAFADModel_final_000015[[#This Row],[Whole Building:Facility Total Electric Demand Power '[W'](Hourly) ]]/1000</f>
        <v>210.44923313303016</v>
      </c>
    </row>
    <row r="520" spans="1:3" x14ac:dyDescent="0.25">
      <c r="A520" s="9" t="s">
        <v>375</v>
      </c>
      <c r="B520" s="12">
        <v>218477.31732090935</v>
      </c>
      <c r="C520">
        <f>SAFADModel_final_000015[[#This Row],[Whole Building:Facility Total Electric Demand Power '[W'](Hourly) ]]/1000</f>
        <v>218.47731732090935</v>
      </c>
    </row>
    <row r="521" spans="1:3" x14ac:dyDescent="0.25">
      <c r="A521" s="9" t="s">
        <v>376</v>
      </c>
      <c r="B521" s="12">
        <v>205563.71965789399</v>
      </c>
      <c r="C521">
        <f>SAFADModel_final_000015[[#This Row],[Whole Building:Facility Total Electric Demand Power '[W'](Hourly) ]]/1000</f>
        <v>205.56371965789398</v>
      </c>
    </row>
    <row r="522" spans="1:3" x14ac:dyDescent="0.25">
      <c r="A522" s="9" t="s">
        <v>377</v>
      </c>
      <c r="B522" s="12">
        <v>185527.35915732512</v>
      </c>
      <c r="C522">
        <f>SAFADModel_final_000015[[#This Row],[Whole Building:Facility Total Electric Demand Power '[W'](Hourly) ]]/1000</f>
        <v>185.52735915732512</v>
      </c>
    </row>
    <row r="523" spans="1:3" x14ac:dyDescent="0.25">
      <c r="A523" s="9" t="s">
        <v>378</v>
      </c>
      <c r="B523" s="12">
        <v>65733.957864442331</v>
      </c>
      <c r="C523">
        <f>SAFADModel_final_000015[[#This Row],[Whole Building:Facility Total Electric Demand Power '[W'](Hourly) ]]/1000</f>
        <v>65.733957864442331</v>
      </c>
    </row>
    <row r="524" spans="1:3" x14ac:dyDescent="0.25">
      <c r="A524" s="9" t="s">
        <v>379</v>
      </c>
      <c r="B524" s="12">
        <v>32453.557954449614</v>
      </c>
      <c r="C524">
        <f>SAFADModel_final_000015[[#This Row],[Whole Building:Facility Total Electric Demand Power '[W'](Hourly) ]]/1000</f>
        <v>32.453557954449614</v>
      </c>
    </row>
    <row r="525" spans="1:3" x14ac:dyDescent="0.25">
      <c r="A525" s="9" t="s">
        <v>380</v>
      </c>
      <c r="B525" s="12">
        <v>13309.762156250485</v>
      </c>
      <c r="C525">
        <f>SAFADModel_final_000015[[#This Row],[Whole Building:Facility Total Electric Demand Power '[W'](Hourly) ]]/1000</f>
        <v>13.309762156250484</v>
      </c>
    </row>
    <row r="526" spans="1:3" x14ac:dyDescent="0.25">
      <c r="A526" s="9" t="s">
        <v>381</v>
      </c>
      <c r="B526" s="12">
        <v>10273.20747346891</v>
      </c>
      <c r="C526">
        <f>SAFADModel_final_000015[[#This Row],[Whole Building:Facility Total Electric Demand Power '[W'](Hourly) ]]/1000</f>
        <v>10.27320747346891</v>
      </c>
    </row>
    <row r="527" spans="1:3" x14ac:dyDescent="0.25">
      <c r="A527" s="9" t="s">
        <v>382</v>
      </c>
      <c r="B527" s="12">
        <v>9822.1160323681233</v>
      </c>
      <c r="C527">
        <f>SAFADModel_final_000015[[#This Row],[Whole Building:Facility Total Electric Demand Power '[W'](Hourly) ]]/1000</f>
        <v>9.8221160323681236</v>
      </c>
    </row>
    <row r="528" spans="1:3" x14ac:dyDescent="0.25">
      <c r="A528" s="9" t="s">
        <v>383</v>
      </c>
      <c r="B528" s="12">
        <v>9793.4962715249185</v>
      </c>
      <c r="C528">
        <f>SAFADModel_final_000015[[#This Row],[Whole Building:Facility Total Electric Demand Power '[W'](Hourly) ]]/1000</f>
        <v>9.7934962715249192</v>
      </c>
    </row>
    <row r="529" spans="1:3" x14ac:dyDescent="0.25">
      <c r="A529" s="9" t="s">
        <v>384</v>
      </c>
      <c r="B529" s="12">
        <v>9777.2608105515628</v>
      </c>
      <c r="C529">
        <f>SAFADModel_final_000015[[#This Row],[Whole Building:Facility Total Electric Demand Power '[W'](Hourly) ]]/1000</f>
        <v>9.7772608105515637</v>
      </c>
    </row>
    <row r="530" spans="1:3" x14ac:dyDescent="0.25">
      <c r="A530" s="9" t="s">
        <v>385</v>
      </c>
      <c r="B530" s="12">
        <v>9771.6519993152942</v>
      </c>
      <c r="C530">
        <f>SAFADModel_final_000015[[#This Row],[Whole Building:Facility Total Electric Demand Power '[W'](Hourly) ]]/1000</f>
        <v>9.7716519993152939</v>
      </c>
    </row>
    <row r="531" spans="1:3" x14ac:dyDescent="0.25">
      <c r="A531" s="9" t="s">
        <v>386</v>
      </c>
      <c r="B531" s="12">
        <v>9767.1172561525455</v>
      </c>
      <c r="C531">
        <f>SAFADModel_final_000015[[#This Row],[Whole Building:Facility Total Electric Demand Power '[W'](Hourly) ]]/1000</f>
        <v>9.7671172561525452</v>
      </c>
    </row>
    <row r="532" spans="1:3" x14ac:dyDescent="0.25">
      <c r="A532" s="9" t="s">
        <v>387</v>
      </c>
      <c r="B532" s="12">
        <v>9716.8195857575538</v>
      </c>
      <c r="C532">
        <f>SAFADModel_final_000015[[#This Row],[Whole Building:Facility Total Electric Demand Power '[W'](Hourly) ]]/1000</f>
        <v>9.7168195857575537</v>
      </c>
    </row>
    <row r="533" spans="1:3" x14ac:dyDescent="0.25">
      <c r="A533" s="9" t="s">
        <v>388</v>
      </c>
      <c r="B533" s="12">
        <v>9605.4066526419829</v>
      </c>
      <c r="C533">
        <f>SAFADModel_final_000015[[#This Row],[Whole Building:Facility Total Electric Demand Power '[W'](Hourly) ]]/1000</f>
        <v>9.6054066526419835</v>
      </c>
    </row>
    <row r="534" spans="1:3" x14ac:dyDescent="0.25">
      <c r="A534" s="9" t="s">
        <v>389</v>
      </c>
      <c r="B534" s="12">
        <v>9490.3382908536132</v>
      </c>
      <c r="C534">
        <f>SAFADModel_final_000015[[#This Row],[Whole Building:Facility Total Electric Demand Power '[W'](Hourly) ]]/1000</f>
        <v>9.4903382908536127</v>
      </c>
    </row>
    <row r="535" spans="1:3" x14ac:dyDescent="0.25">
      <c r="A535" s="9" t="s">
        <v>390</v>
      </c>
      <c r="B535" s="12">
        <v>9461.9128359420629</v>
      </c>
      <c r="C535">
        <f>SAFADModel_final_000015[[#This Row],[Whole Building:Facility Total Electric Demand Power '[W'](Hourly) ]]/1000</f>
        <v>9.4619128359420621</v>
      </c>
    </row>
    <row r="536" spans="1:3" x14ac:dyDescent="0.25">
      <c r="A536" s="9" t="s">
        <v>391</v>
      </c>
      <c r="B536" s="12">
        <v>9619.6990453212147</v>
      </c>
      <c r="C536">
        <f>SAFADModel_final_000015[[#This Row],[Whole Building:Facility Total Electric Demand Power '[W'](Hourly) ]]/1000</f>
        <v>9.6196990453212141</v>
      </c>
    </row>
    <row r="537" spans="1:3" x14ac:dyDescent="0.25">
      <c r="A537" s="9" t="s">
        <v>392</v>
      </c>
      <c r="B537" s="12">
        <v>24374.016493739851</v>
      </c>
      <c r="C537">
        <f>SAFADModel_final_000015[[#This Row],[Whole Building:Facility Total Electric Demand Power '[W'](Hourly) ]]/1000</f>
        <v>24.374016493739852</v>
      </c>
    </row>
    <row r="538" spans="1:3" x14ac:dyDescent="0.25">
      <c r="A538" s="9" t="s">
        <v>393</v>
      </c>
      <c r="B538" s="12">
        <v>109771.00066270743</v>
      </c>
      <c r="C538">
        <f>SAFADModel_final_000015[[#This Row],[Whole Building:Facility Total Electric Demand Power '[W'](Hourly) ]]/1000</f>
        <v>109.77100066270744</v>
      </c>
    </row>
    <row r="539" spans="1:3" x14ac:dyDescent="0.25">
      <c r="A539" s="9" t="s">
        <v>394</v>
      </c>
      <c r="B539" s="12">
        <v>152087.87694008538</v>
      </c>
      <c r="C539">
        <f>SAFADModel_final_000015[[#This Row],[Whole Building:Facility Total Electric Demand Power '[W'](Hourly) ]]/1000</f>
        <v>152.08787694008538</v>
      </c>
    </row>
    <row r="540" spans="1:3" x14ac:dyDescent="0.25">
      <c r="A540" s="9" t="s">
        <v>395</v>
      </c>
      <c r="B540" s="12">
        <v>166639.50643428389</v>
      </c>
      <c r="C540">
        <f>SAFADModel_final_000015[[#This Row],[Whole Building:Facility Total Electric Demand Power '[W'](Hourly) ]]/1000</f>
        <v>166.6395064342839</v>
      </c>
    </row>
    <row r="541" spans="1:3" x14ac:dyDescent="0.25">
      <c r="A541" s="9" t="s">
        <v>396</v>
      </c>
      <c r="B541" s="12">
        <v>200261.88899377486</v>
      </c>
      <c r="C541">
        <f>SAFADModel_final_000015[[#This Row],[Whole Building:Facility Total Electric Demand Power '[W'](Hourly) ]]/1000</f>
        <v>200.26188899377487</v>
      </c>
    </row>
    <row r="542" spans="1:3" x14ac:dyDescent="0.25">
      <c r="A542" s="9" t="s">
        <v>397</v>
      </c>
      <c r="B542" s="12">
        <v>195804.10773545326</v>
      </c>
      <c r="C542">
        <f>SAFADModel_final_000015[[#This Row],[Whole Building:Facility Total Electric Demand Power '[W'](Hourly) ]]/1000</f>
        <v>195.80410773545327</v>
      </c>
    </row>
    <row r="543" spans="1:3" x14ac:dyDescent="0.25">
      <c r="A543" s="9" t="s">
        <v>398</v>
      </c>
      <c r="B543" s="12">
        <v>220346.16681225761</v>
      </c>
      <c r="C543">
        <f>SAFADModel_final_000015[[#This Row],[Whole Building:Facility Total Electric Demand Power '[W'](Hourly) ]]/1000</f>
        <v>220.34616681225762</v>
      </c>
    </row>
    <row r="544" spans="1:3" x14ac:dyDescent="0.25">
      <c r="A544" s="9" t="s">
        <v>399</v>
      </c>
      <c r="B544" s="12">
        <v>203441.6030244682</v>
      </c>
      <c r="C544">
        <f>SAFADModel_final_000015[[#This Row],[Whole Building:Facility Total Electric Demand Power '[W'](Hourly) ]]/1000</f>
        <v>203.44160302446821</v>
      </c>
    </row>
    <row r="545" spans="1:3" x14ac:dyDescent="0.25">
      <c r="A545" s="9" t="s">
        <v>400</v>
      </c>
      <c r="B545" s="12">
        <v>200747.8560226383</v>
      </c>
      <c r="C545">
        <f>SAFADModel_final_000015[[#This Row],[Whole Building:Facility Total Electric Demand Power '[W'](Hourly) ]]/1000</f>
        <v>200.7478560226383</v>
      </c>
    </row>
    <row r="546" spans="1:3" x14ac:dyDescent="0.25">
      <c r="A546" s="9" t="s">
        <v>401</v>
      </c>
      <c r="B546" s="12">
        <v>163289.91287107236</v>
      </c>
      <c r="C546">
        <f>SAFADModel_final_000015[[#This Row],[Whole Building:Facility Total Electric Demand Power '[W'](Hourly) ]]/1000</f>
        <v>163.28991287107235</v>
      </c>
    </row>
    <row r="547" spans="1:3" x14ac:dyDescent="0.25">
      <c r="A547" s="9" t="s">
        <v>402</v>
      </c>
      <c r="B547" s="12">
        <v>128674.22252834476</v>
      </c>
      <c r="C547">
        <f>SAFADModel_final_000015[[#This Row],[Whole Building:Facility Total Electric Demand Power '[W'](Hourly) ]]/1000</f>
        <v>128.67422252834476</v>
      </c>
    </row>
    <row r="548" spans="1:3" x14ac:dyDescent="0.25">
      <c r="A548" s="9" t="s">
        <v>403</v>
      </c>
      <c r="B548" s="12">
        <v>83768.27935583402</v>
      </c>
      <c r="C548">
        <f>SAFADModel_final_000015[[#This Row],[Whole Building:Facility Total Electric Demand Power '[W'](Hourly) ]]/1000</f>
        <v>83.768279355834025</v>
      </c>
    </row>
    <row r="549" spans="1:3" x14ac:dyDescent="0.25">
      <c r="A549" s="9" t="s">
        <v>404</v>
      </c>
      <c r="B549" s="12">
        <v>45645.639953067082</v>
      </c>
      <c r="C549">
        <f>SAFADModel_final_000015[[#This Row],[Whole Building:Facility Total Electric Demand Power '[W'](Hourly) ]]/1000</f>
        <v>45.645639953067082</v>
      </c>
    </row>
    <row r="550" spans="1:3" x14ac:dyDescent="0.25">
      <c r="A550" s="9" t="s">
        <v>405</v>
      </c>
      <c r="B550" s="12">
        <v>10032.703523231094</v>
      </c>
      <c r="C550">
        <f>SAFADModel_final_000015[[#This Row],[Whole Building:Facility Total Electric Demand Power '[W'](Hourly) ]]/1000</f>
        <v>10.032703523231094</v>
      </c>
    </row>
    <row r="551" spans="1:3" x14ac:dyDescent="0.25">
      <c r="A551" s="9" t="s">
        <v>406</v>
      </c>
      <c r="B551" s="12">
        <v>9979.5207581714621</v>
      </c>
      <c r="C551">
        <f>SAFADModel_final_000015[[#This Row],[Whole Building:Facility Total Electric Demand Power '[W'](Hourly) ]]/1000</f>
        <v>9.9795207581714624</v>
      </c>
    </row>
    <row r="552" spans="1:3" x14ac:dyDescent="0.25">
      <c r="A552" s="9" t="s">
        <v>407</v>
      </c>
      <c r="B552" s="12">
        <v>9956.1777308365727</v>
      </c>
      <c r="C552">
        <f>SAFADModel_final_000015[[#This Row],[Whole Building:Facility Total Electric Demand Power '[W'](Hourly) ]]/1000</f>
        <v>9.956177730836572</v>
      </c>
    </row>
    <row r="553" spans="1:3" x14ac:dyDescent="0.25">
      <c r="A553" s="9" t="s">
        <v>408</v>
      </c>
      <c r="B553" s="12">
        <v>9939.5107205198055</v>
      </c>
      <c r="C553">
        <f>SAFADModel_final_000015[[#This Row],[Whole Building:Facility Total Electric Demand Power '[W'](Hourly) ]]/1000</f>
        <v>9.9395107205198059</v>
      </c>
    </row>
    <row r="554" spans="1:3" x14ac:dyDescent="0.25">
      <c r="A554" s="9" t="s">
        <v>409</v>
      </c>
      <c r="B554" s="12">
        <v>9922.6535617108329</v>
      </c>
      <c r="C554">
        <f>SAFADModel_final_000015[[#This Row],[Whole Building:Facility Total Electric Demand Power '[W'](Hourly) ]]/1000</f>
        <v>9.9226535617108329</v>
      </c>
    </row>
    <row r="555" spans="1:3" x14ac:dyDescent="0.25">
      <c r="A555" s="9" t="s">
        <v>410</v>
      </c>
      <c r="B555" s="12">
        <v>9905.0304742523349</v>
      </c>
      <c r="C555">
        <f>SAFADModel_final_000015[[#This Row],[Whole Building:Facility Total Electric Demand Power '[W'](Hourly) ]]/1000</f>
        <v>9.9050304742523352</v>
      </c>
    </row>
    <row r="556" spans="1:3" x14ac:dyDescent="0.25">
      <c r="A556" s="9" t="s">
        <v>411</v>
      </c>
      <c r="B556" s="12">
        <v>9881.8015919884219</v>
      </c>
      <c r="C556">
        <f>SAFADModel_final_000015[[#This Row],[Whole Building:Facility Total Electric Demand Power '[W'](Hourly) ]]/1000</f>
        <v>9.8818015919884221</v>
      </c>
    </row>
    <row r="557" spans="1:3" x14ac:dyDescent="0.25">
      <c r="A557" s="9" t="s">
        <v>412</v>
      </c>
      <c r="B557" s="12">
        <v>9850.892608375043</v>
      </c>
      <c r="C557">
        <f>SAFADModel_final_000015[[#This Row],[Whole Building:Facility Total Electric Demand Power '[W'](Hourly) ]]/1000</f>
        <v>9.8508926083750428</v>
      </c>
    </row>
    <row r="558" spans="1:3" x14ac:dyDescent="0.25">
      <c r="A558" s="9" t="s">
        <v>413</v>
      </c>
      <c r="B558" s="12">
        <v>9815.0242988836962</v>
      </c>
      <c r="C558">
        <f>SAFADModel_final_000015[[#This Row],[Whole Building:Facility Total Electric Demand Power '[W'](Hourly) ]]/1000</f>
        <v>9.8150242988836958</v>
      </c>
    </row>
    <row r="559" spans="1:3" x14ac:dyDescent="0.25">
      <c r="A559" s="9" t="s">
        <v>414</v>
      </c>
      <c r="B559" s="12">
        <v>9825.4303402917794</v>
      </c>
      <c r="C559">
        <f>SAFADModel_final_000015[[#This Row],[Whole Building:Facility Total Electric Demand Power '[W'](Hourly) ]]/1000</f>
        <v>9.8254303402917795</v>
      </c>
    </row>
    <row r="560" spans="1:3" x14ac:dyDescent="0.25">
      <c r="A560" s="9" t="s">
        <v>415</v>
      </c>
      <c r="B560" s="12">
        <v>9911.5259244282879</v>
      </c>
      <c r="C560">
        <f>SAFADModel_final_000015[[#This Row],[Whole Building:Facility Total Electric Demand Power '[W'](Hourly) ]]/1000</f>
        <v>9.9115259244282878</v>
      </c>
    </row>
    <row r="561" spans="1:3" x14ac:dyDescent="0.25">
      <c r="A561" s="9" t="s">
        <v>416</v>
      </c>
      <c r="B561" s="12">
        <v>29928.679053486692</v>
      </c>
      <c r="C561">
        <f>SAFADModel_final_000015[[#This Row],[Whole Building:Facility Total Electric Demand Power '[W'](Hourly) ]]/1000</f>
        <v>29.928679053486693</v>
      </c>
    </row>
    <row r="562" spans="1:3" x14ac:dyDescent="0.25">
      <c r="A562" s="9" t="s">
        <v>417</v>
      </c>
      <c r="B562" s="12">
        <v>103529.7756841489</v>
      </c>
      <c r="C562">
        <f>SAFADModel_final_000015[[#This Row],[Whole Building:Facility Total Electric Demand Power '[W'](Hourly) ]]/1000</f>
        <v>103.5297756841489</v>
      </c>
    </row>
    <row r="563" spans="1:3" x14ac:dyDescent="0.25">
      <c r="A563" s="9" t="s">
        <v>418</v>
      </c>
      <c r="B563" s="12">
        <v>147729.27496263976</v>
      </c>
      <c r="C563">
        <f>SAFADModel_final_000015[[#This Row],[Whole Building:Facility Total Electric Demand Power '[W'](Hourly) ]]/1000</f>
        <v>147.72927496263975</v>
      </c>
    </row>
    <row r="564" spans="1:3" x14ac:dyDescent="0.25">
      <c r="A564" s="9" t="s">
        <v>419</v>
      </c>
      <c r="B564" s="12">
        <v>178072.0950761094</v>
      </c>
      <c r="C564">
        <f>SAFADModel_final_000015[[#This Row],[Whole Building:Facility Total Electric Demand Power '[W'](Hourly) ]]/1000</f>
        <v>178.07209507610941</v>
      </c>
    </row>
    <row r="565" spans="1:3" x14ac:dyDescent="0.25">
      <c r="A565" s="9" t="s">
        <v>420</v>
      </c>
      <c r="B565" s="12">
        <v>215799.69615217519</v>
      </c>
      <c r="C565">
        <f>SAFADModel_final_000015[[#This Row],[Whole Building:Facility Total Electric Demand Power '[W'](Hourly) ]]/1000</f>
        <v>215.79969615217519</v>
      </c>
    </row>
    <row r="566" spans="1:3" x14ac:dyDescent="0.25">
      <c r="A566" s="9" t="s">
        <v>421</v>
      </c>
      <c r="B566" s="12">
        <v>216724.23319286216</v>
      </c>
      <c r="C566">
        <f>SAFADModel_final_000015[[#This Row],[Whole Building:Facility Total Electric Demand Power '[W'](Hourly) ]]/1000</f>
        <v>216.72423319286216</v>
      </c>
    </row>
    <row r="567" spans="1:3" x14ac:dyDescent="0.25">
      <c r="A567" s="9" t="s">
        <v>422</v>
      </c>
      <c r="B567" s="12">
        <v>210836.72231086032</v>
      </c>
      <c r="C567">
        <f>SAFADModel_final_000015[[#This Row],[Whole Building:Facility Total Electric Demand Power '[W'](Hourly) ]]/1000</f>
        <v>210.83672231086032</v>
      </c>
    </row>
    <row r="568" spans="1:3" x14ac:dyDescent="0.25">
      <c r="A568" s="9" t="s">
        <v>423</v>
      </c>
      <c r="B568" s="12">
        <v>217929.25708473517</v>
      </c>
      <c r="C568">
        <f>SAFADModel_final_000015[[#This Row],[Whole Building:Facility Total Electric Demand Power '[W'](Hourly) ]]/1000</f>
        <v>217.92925708473518</v>
      </c>
    </row>
    <row r="569" spans="1:3" x14ac:dyDescent="0.25">
      <c r="A569" s="9" t="s">
        <v>424</v>
      </c>
      <c r="B569" s="12">
        <v>186975.85573980198</v>
      </c>
      <c r="C569">
        <f>SAFADModel_final_000015[[#This Row],[Whole Building:Facility Total Electric Demand Power '[W'](Hourly) ]]/1000</f>
        <v>186.97585573980197</v>
      </c>
    </row>
    <row r="570" spans="1:3" x14ac:dyDescent="0.25">
      <c r="A570" s="9" t="s">
        <v>425</v>
      </c>
      <c r="B570" s="12">
        <v>106789.30323093243</v>
      </c>
      <c r="C570">
        <f>SAFADModel_final_000015[[#This Row],[Whole Building:Facility Total Electric Demand Power '[W'](Hourly) ]]/1000</f>
        <v>106.78930323093243</v>
      </c>
    </row>
    <row r="571" spans="1:3" x14ac:dyDescent="0.25">
      <c r="A571" s="9" t="s">
        <v>426</v>
      </c>
      <c r="B571" s="12">
        <v>61743.15560227781</v>
      </c>
      <c r="C571">
        <f>SAFADModel_final_000015[[#This Row],[Whole Building:Facility Total Electric Demand Power '[W'](Hourly) ]]/1000</f>
        <v>61.74315560227781</v>
      </c>
    </row>
    <row r="572" spans="1:3" x14ac:dyDescent="0.25">
      <c r="A572" s="9" t="s">
        <v>427</v>
      </c>
      <c r="B572" s="12">
        <v>27530.752650882117</v>
      </c>
      <c r="C572">
        <f>SAFADModel_final_000015[[#This Row],[Whole Building:Facility Total Electric Demand Power '[W'](Hourly) ]]/1000</f>
        <v>27.530752650882118</v>
      </c>
    </row>
    <row r="573" spans="1:3" x14ac:dyDescent="0.25">
      <c r="A573" s="9" t="s">
        <v>428</v>
      </c>
      <c r="B573" s="12">
        <v>10878.059804694014</v>
      </c>
      <c r="C573">
        <f>SAFADModel_final_000015[[#This Row],[Whole Building:Facility Total Electric Demand Power '[W'](Hourly) ]]/1000</f>
        <v>10.878059804694015</v>
      </c>
    </row>
    <row r="574" spans="1:3" x14ac:dyDescent="0.25">
      <c r="A574" s="9" t="s">
        <v>429</v>
      </c>
      <c r="B574" s="12">
        <v>10440.961335051294</v>
      </c>
      <c r="C574">
        <f>SAFADModel_final_000015[[#This Row],[Whole Building:Facility Total Electric Demand Power '[W'](Hourly) ]]/1000</f>
        <v>10.440961335051293</v>
      </c>
    </row>
    <row r="575" spans="1:3" x14ac:dyDescent="0.25">
      <c r="A575" s="9" t="s">
        <v>430</v>
      </c>
      <c r="B575" s="12">
        <v>10003.831092882014</v>
      </c>
      <c r="C575">
        <f>SAFADModel_final_000015[[#This Row],[Whole Building:Facility Total Electric Demand Power '[W'](Hourly) ]]/1000</f>
        <v>10.003831092882013</v>
      </c>
    </row>
    <row r="576" spans="1:3" x14ac:dyDescent="0.25">
      <c r="A576" s="9" t="s">
        <v>431</v>
      </c>
      <c r="B576" s="12">
        <v>9977.857838522079</v>
      </c>
      <c r="C576">
        <f>SAFADModel_final_000015[[#This Row],[Whole Building:Facility Total Electric Demand Power '[W'](Hourly) ]]/1000</f>
        <v>9.9778578385220786</v>
      </c>
    </row>
    <row r="577" spans="1:3" x14ac:dyDescent="0.25">
      <c r="A577" s="9" t="s">
        <v>432</v>
      </c>
      <c r="B577" s="12">
        <v>9953.3616224351736</v>
      </c>
      <c r="C577">
        <f>SAFADModel_final_000015[[#This Row],[Whole Building:Facility Total Electric Demand Power '[W'](Hourly) ]]/1000</f>
        <v>9.9533616224351729</v>
      </c>
    </row>
    <row r="578" spans="1:3" x14ac:dyDescent="0.25">
      <c r="A578" s="9" t="s">
        <v>433</v>
      </c>
      <c r="B578" s="12">
        <v>9928.9940785218732</v>
      </c>
      <c r="C578">
        <f>SAFADModel_final_000015[[#This Row],[Whole Building:Facility Total Electric Demand Power '[W'](Hourly) ]]/1000</f>
        <v>9.9289940785218729</v>
      </c>
    </row>
    <row r="579" spans="1:3" x14ac:dyDescent="0.25">
      <c r="A579" s="9" t="s">
        <v>434</v>
      </c>
      <c r="B579" s="12">
        <v>9916.7489841725182</v>
      </c>
      <c r="C579">
        <f>SAFADModel_final_000015[[#This Row],[Whole Building:Facility Total Electric Demand Power '[W'](Hourly) ]]/1000</f>
        <v>9.9167489841725178</v>
      </c>
    </row>
    <row r="580" spans="1:3" x14ac:dyDescent="0.25">
      <c r="A580" s="9" t="s">
        <v>435</v>
      </c>
      <c r="B580" s="12">
        <v>9875.2888460442573</v>
      </c>
      <c r="C580">
        <f>SAFADModel_final_000015[[#This Row],[Whole Building:Facility Total Electric Demand Power '[W'](Hourly) ]]/1000</f>
        <v>9.8752888460442581</v>
      </c>
    </row>
    <row r="581" spans="1:3" x14ac:dyDescent="0.25">
      <c r="A581" s="9" t="s">
        <v>436</v>
      </c>
      <c r="B581" s="12">
        <v>9814.1612835944998</v>
      </c>
      <c r="C581">
        <f>SAFADModel_final_000015[[#This Row],[Whole Building:Facility Total Electric Demand Power '[W'](Hourly) ]]/1000</f>
        <v>9.8141612835944994</v>
      </c>
    </row>
    <row r="582" spans="1:3" x14ac:dyDescent="0.25">
      <c r="A582" s="9" t="s">
        <v>437</v>
      </c>
      <c r="B582" s="12">
        <v>9751.2900927148276</v>
      </c>
      <c r="C582">
        <f>SAFADModel_final_000015[[#This Row],[Whole Building:Facility Total Electric Demand Power '[W'](Hourly) ]]/1000</f>
        <v>9.7512900927148269</v>
      </c>
    </row>
    <row r="583" spans="1:3" x14ac:dyDescent="0.25">
      <c r="A583" s="9" t="s">
        <v>438</v>
      </c>
      <c r="B583" s="12">
        <v>9756.2633037060932</v>
      </c>
      <c r="C583">
        <f>SAFADModel_final_000015[[#This Row],[Whole Building:Facility Total Electric Demand Power '[W'](Hourly) ]]/1000</f>
        <v>9.7562633037060937</v>
      </c>
    </row>
    <row r="584" spans="1:3" x14ac:dyDescent="0.25">
      <c r="A584" s="9" t="s">
        <v>439</v>
      </c>
      <c r="B584" s="12">
        <v>9885.9167711412738</v>
      </c>
      <c r="C584">
        <f>SAFADModel_final_000015[[#This Row],[Whole Building:Facility Total Electric Demand Power '[W'](Hourly) ]]/1000</f>
        <v>9.8859167711412734</v>
      </c>
    </row>
    <row r="585" spans="1:3" x14ac:dyDescent="0.25">
      <c r="A585" s="9" t="s">
        <v>440</v>
      </c>
      <c r="B585" s="12">
        <v>27830.91564934768</v>
      </c>
      <c r="C585">
        <f>SAFADModel_final_000015[[#This Row],[Whole Building:Facility Total Electric Demand Power '[W'](Hourly) ]]/1000</f>
        <v>27.830915649347681</v>
      </c>
    </row>
    <row r="586" spans="1:3" x14ac:dyDescent="0.25">
      <c r="A586" s="9" t="s">
        <v>441</v>
      </c>
      <c r="B586" s="12">
        <v>139752.13732617602</v>
      </c>
      <c r="C586">
        <f>SAFADModel_final_000015[[#This Row],[Whole Building:Facility Total Electric Demand Power '[W'](Hourly) ]]/1000</f>
        <v>139.75213732617601</v>
      </c>
    </row>
    <row r="587" spans="1:3" x14ac:dyDescent="0.25">
      <c r="A587" s="9" t="s">
        <v>442</v>
      </c>
      <c r="B587" s="12">
        <v>180763.98095526276</v>
      </c>
      <c r="C587">
        <f>SAFADModel_final_000015[[#This Row],[Whole Building:Facility Total Electric Demand Power '[W'](Hourly) ]]/1000</f>
        <v>180.76398095526275</v>
      </c>
    </row>
    <row r="588" spans="1:3" x14ac:dyDescent="0.25">
      <c r="A588" s="9" t="s">
        <v>443</v>
      </c>
      <c r="B588" s="12">
        <v>200087.93499501926</v>
      </c>
      <c r="C588">
        <f>SAFADModel_final_000015[[#This Row],[Whole Building:Facility Total Electric Demand Power '[W'](Hourly) ]]/1000</f>
        <v>200.08793499501925</v>
      </c>
    </row>
    <row r="589" spans="1:3" x14ac:dyDescent="0.25">
      <c r="A589" s="9" t="s">
        <v>444</v>
      </c>
      <c r="B589" s="12">
        <v>201191.92811493951</v>
      </c>
      <c r="C589">
        <f>SAFADModel_final_000015[[#This Row],[Whole Building:Facility Total Electric Demand Power '[W'](Hourly) ]]/1000</f>
        <v>201.19192811493951</v>
      </c>
    </row>
    <row r="590" spans="1:3" x14ac:dyDescent="0.25">
      <c r="A590" s="9" t="s">
        <v>445</v>
      </c>
      <c r="B590" s="12">
        <v>205642.19230771437</v>
      </c>
      <c r="C590">
        <f>SAFADModel_final_000015[[#This Row],[Whole Building:Facility Total Electric Demand Power '[W'](Hourly) ]]/1000</f>
        <v>205.64219230771437</v>
      </c>
    </row>
    <row r="591" spans="1:3" x14ac:dyDescent="0.25">
      <c r="A591" s="9" t="s">
        <v>446</v>
      </c>
      <c r="B591" s="12">
        <v>221469.98257378303</v>
      </c>
      <c r="C591">
        <f>SAFADModel_final_000015[[#This Row],[Whole Building:Facility Total Electric Demand Power '[W'](Hourly) ]]/1000</f>
        <v>221.46998257378303</v>
      </c>
    </row>
    <row r="592" spans="1:3" x14ac:dyDescent="0.25">
      <c r="A592" s="9" t="s">
        <v>447</v>
      </c>
      <c r="B592" s="12">
        <v>226348.25879800526</v>
      </c>
      <c r="C592">
        <f>SAFADModel_final_000015[[#This Row],[Whole Building:Facility Total Electric Demand Power '[W'](Hourly) ]]/1000</f>
        <v>226.34825879800528</v>
      </c>
    </row>
    <row r="593" spans="1:3" x14ac:dyDescent="0.25">
      <c r="A593" s="9" t="s">
        <v>448</v>
      </c>
      <c r="B593" s="12">
        <v>225237.76369874924</v>
      </c>
      <c r="C593">
        <f>SAFADModel_final_000015[[#This Row],[Whole Building:Facility Total Electric Demand Power '[W'](Hourly) ]]/1000</f>
        <v>225.23776369874923</v>
      </c>
    </row>
    <row r="594" spans="1:3" x14ac:dyDescent="0.25">
      <c r="A594" s="9" t="s">
        <v>449</v>
      </c>
      <c r="B594" s="12">
        <v>207738.46532723191</v>
      </c>
      <c r="C594">
        <f>SAFADModel_final_000015[[#This Row],[Whole Building:Facility Total Electric Demand Power '[W'](Hourly) ]]/1000</f>
        <v>207.73846532723192</v>
      </c>
    </row>
    <row r="595" spans="1:3" x14ac:dyDescent="0.25">
      <c r="A595" s="9" t="s">
        <v>450</v>
      </c>
      <c r="B595" s="12">
        <v>102152.32983913495</v>
      </c>
      <c r="C595">
        <f>SAFADModel_final_000015[[#This Row],[Whole Building:Facility Total Electric Demand Power '[W'](Hourly) ]]/1000</f>
        <v>102.15232983913495</v>
      </c>
    </row>
    <row r="596" spans="1:3" x14ac:dyDescent="0.25">
      <c r="A596" s="9" t="s">
        <v>451</v>
      </c>
      <c r="B596" s="12">
        <v>73669.544365393944</v>
      </c>
      <c r="C596">
        <f>SAFADModel_final_000015[[#This Row],[Whole Building:Facility Total Electric Demand Power '[W'](Hourly) ]]/1000</f>
        <v>73.669544365393946</v>
      </c>
    </row>
    <row r="597" spans="1:3" x14ac:dyDescent="0.25">
      <c r="A597" s="9" t="s">
        <v>452</v>
      </c>
      <c r="B597" s="12">
        <v>53151.617157441673</v>
      </c>
      <c r="C597">
        <f>SAFADModel_final_000015[[#This Row],[Whole Building:Facility Total Electric Demand Power '[W'](Hourly) ]]/1000</f>
        <v>53.15161715744167</v>
      </c>
    </row>
    <row r="598" spans="1:3" x14ac:dyDescent="0.25">
      <c r="A598" s="9" t="s">
        <v>453</v>
      </c>
      <c r="B598" s="12">
        <v>10037.123685747229</v>
      </c>
      <c r="C598">
        <f>SAFADModel_final_000015[[#This Row],[Whole Building:Facility Total Electric Demand Power '[W'](Hourly) ]]/1000</f>
        <v>10.037123685747229</v>
      </c>
    </row>
    <row r="599" spans="1:3" x14ac:dyDescent="0.25">
      <c r="A599" s="9" t="s">
        <v>454</v>
      </c>
      <c r="B599" s="12">
        <v>10018.045752747616</v>
      </c>
      <c r="C599">
        <f>SAFADModel_final_000015[[#This Row],[Whole Building:Facility Total Electric Demand Power '[W'](Hourly) ]]/1000</f>
        <v>10.018045752747616</v>
      </c>
    </row>
    <row r="600" spans="1:3" x14ac:dyDescent="0.25">
      <c r="A600" s="9" t="s">
        <v>455</v>
      </c>
      <c r="B600" s="12">
        <v>10002.334236483606</v>
      </c>
      <c r="C600">
        <f>SAFADModel_final_000015[[#This Row],[Whole Building:Facility Total Electric Demand Power '[W'](Hourly) ]]/1000</f>
        <v>10.002334236483605</v>
      </c>
    </row>
    <row r="601" spans="1:3" x14ac:dyDescent="0.25">
      <c r="A601" s="9" t="s">
        <v>456</v>
      </c>
      <c r="B601" s="12">
        <v>9984.1609071318544</v>
      </c>
      <c r="C601">
        <f>SAFADModel_final_000015[[#This Row],[Whole Building:Facility Total Electric Demand Power '[W'](Hourly) ]]/1000</f>
        <v>9.9841609071318551</v>
      </c>
    </row>
    <row r="602" spans="1:3" x14ac:dyDescent="0.25">
      <c r="A602" s="9" t="s">
        <v>457</v>
      </c>
      <c r="B602" s="12">
        <v>9968.178894737177</v>
      </c>
      <c r="C602">
        <f>SAFADModel_final_000015[[#This Row],[Whole Building:Facility Total Electric Demand Power '[W'](Hourly) ]]/1000</f>
        <v>9.9681788947371768</v>
      </c>
    </row>
    <row r="603" spans="1:3" x14ac:dyDescent="0.25">
      <c r="A603" s="9" t="s">
        <v>458</v>
      </c>
      <c r="B603" s="12">
        <v>9945.6284548373787</v>
      </c>
      <c r="C603">
        <f>SAFADModel_final_000015[[#This Row],[Whole Building:Facility Total Electric Demand Power '[W'](Hourly) ]]/1000</f>
        <v>9.9456284548373795</v>
      </c>
    </row>
    <row r="604" spans="1:3" x14ac:dyDescent="0.25">
      <c r="A604" s="9" t="s">
        <v>459</v>
      </c>
      <c r="B604" s="12">
        <v>9907.1444289195369</v>
      </c>
      <c r="C604">
        <f>SAFADModel_final_000015[[#This Row],[Whole Building:Facility Total Electric Demand Power '[W'](Hourly) ]]/1000</f>
        <v>9.9071444289195369</v>
      </c>
    </row>
    <row r="605" spans="1:3" x14ac:dyDescent="0.25">
      <c r="A605" s="9" t="s">
        <v>460</v>
      </c>
      <c r="B605" s="12">
        <v>9862.5485156553095</v>
      </c>
      <c r="C605">
        <f>SAFADModel_final_000015[[#This Row],[Whole Building:Facility Total Electric Demand Power '[W'](Hourly) ]]/1000</f>
        <v>9.862548515655309</v>
      </c>
    </row>
    <row r="606" spans="1:3" x14ac:dyDescent="0.25">
      <c r="A606" s="9" t="s">
        <v>461</v>
      </c>
      <c r="B606" s="12">
        <v>9827.6360844425526</v>
      </c>
      <c r="C606">
        <f>SAFADModel_final_000015[[#This Row],[Whole Building:Facility Total Electric Demand Power '[W'](Hourly) ]]/1000</f>
        <v>9.8276360844425525</v>
      </c>
    </row>
    <row r="607" spans="1:3" x14ac:dyDescent="0.25">
      <c r="A607" s="9" t="s">
        <v>462</v>
      </c>
      <c r="B607" s="12">
        <v>9824.4213373606181</v>
      </c>
      <c r="C607">
        <f>SAFADModel_final_000015[[#This Row],[Whole Building:Facility Total Electric Demand Power '[W'](Hourly) ]]/1000</f>
        <v>9.8244213373606186</v>
      </c>
    </row>
    <row r="608" spans="1:3" x14ac:dyDescent="0.25">
      <c r="A608" s="9" t="s">
        <v>463</v>
      </c>
      <c r="B608" s="12">
        <v>9884.9631563415041</v>
      </c>
      <c r="C608">
        <f>SAFADModel_final_000015[[#This Row],[Whole Building:Facility Total Electric Demand Power '[W'](Hourly) ]]/1000</f>
        <v>9.8849631563415041</v>
      </c>
    </row>
    <row r="609" spans="1:3" x14ac:dyDescent="0.25">
      <c r="A609" s="9" t="s">
        <v>464</v>
      </c>
      <c r="B609" s="12">
        <v>33933.870135635523</v>
      </c>
      <c r="C609">
        <f>SAFADModel_final_000015[[#This Row],[Whole Building:Facility Total Electric Demand Power '[W'](Hourly) ]]/1000</f>
        <v>33.933870135635523</v>
      </c>
    </row>
    <row r="610" spans="1:3" x14ac:dyDescent="0.25">
      <c r="A610" s="9" t="s">
        <v>465</v>
      </c>
      <c r="B610" s="12">
        <v>109385.81151155733</v>
      </c>
      <c r="C610">
        <f>SAFADModel_final_000015[[#This Row],[Whole Building:Facility Total Electric Demand Power '[W'](Hourly) ]]/1000</f>
        <v>109.38581151155734</v>
      </c>
    </row>
    <row r="611" spans="1:3" x14ac:dyDescent="0.25">
      <c r="A611" s="9" t="s">
        <v>466</v>
      </c>
      <c r="B611" s="12">
        <v>182651.24719753963</v>
      </c>
      <c r="C611">
        <f>SAFADModel_final_000015[[#This Row],[Whole Building:Facility Total Electric Demand Power '[W'](Hourly) ]]/1000</f>
        <v>182.65124719753965</v>
      </c>
    </row>
    <row r="612" spans="1:3" x14ac:dyDescent="0.25">
      <c r="A612" s="9" t="s">
        <v>467</v>
      </c>
      <c r="B612" s="12">
        <v>185177.10793265156</v>
      </c>
      <c r="C612">
        <f>SAFADModel_final_000015[[#This Row],[Whole Building:Facility Total Electric Demand Power '[W'](Hourly) ]]/1000</f>
        <v>185.17710793265155</v>
      </c>
    </row>
    <row r="613" spans="1:3" x14ac:dyDescent="0.25">
      <c r="A613" s="9" t="s">
        <v>468</v>
      </c>
      <c r="B613" s="12">
        <v>190989.2721499035</v>
      </c>
      <c r="C613">
        <f>SAFADModel_final_000015[[#This Row],[Whole Building:Facility Total Electric Demand Power '[W'](Hourly) ]]/1000</f>
        <v>190.98927214990348</v>
      </c>
    </row>
    <row r="614" spans="1:3" x14ac:dyDescent="0.25">
      <c r="A614" s="9" t="s">
        <v>469</v>
      </c>
      <c r="B614" s="12">
        <v>201679.4259405263</v>
      </c>
      <c r="C614">
        <f>SAFADModel_final_000015[[#This Row],[Whole Building:Facility Total Electric Demand Power '[W'](Hourly) ]]/1000</f>
        <v>201.6794259405263</v>
      </c>
    </row>
    <row r="615" spans="1:3" x14ac:dyDescent="0.25">
      <c r="A615" s="9" t="s">
        <v>470</v>
      </c>
      <c r="B615" s="12">
        <v>209462.70402043758</v>
      </c>
      <c r="C615">
        <f>SAFADModel_final_000015[[#This Row],[Whole Building:Facility Total Electric Demand Power '[W'](Hourly) ]]/1000</f>
        <v>209.46270402043757</v>
      </c>
    </row>
    <row r="616" spans="1:3" x14ac:dyDescent="0.25">
      <c r="A616" s="9" t="s">
        <v>471</v>
      </c>
      <c r="B616" s="12">
        <v>194224.1006036606</v>
      </c>
      <c r="C616">
        <f>SAFADModel_final_000015[[#This Row],[Whole Building:Facility Total Electric Demand Power '[W'](Hourly) ]]/1000</f>
        <v>194.22410060366059</v>
      </c>
    </row>
    <row r="617" spans="1:3" x14ac:dyDescent="0.25">
      <c r="A617" s="9" t="s">
        <v>472</v>
      </c>
      <c r="B617" s="12">
        <v>169627.75030089589</v>
      </c>
      <c r="C617">
        <f>SAFADModel_final_000015[[#This Row],[Whole Building:Facility Total Electric Demand Power '[W'](Hourly) ]]/1000</f>
        <v>169.62775030089588</v>
      </c>
    </row>
    <row r="618" spans="1:3" x14ac:dyDescent="0.25">
      <c r="A618" s="9" t="s">
        <v>473</v>
      </c>
      <c r="B618" s="12">
        <v>153501.81429762597</v>
      </c>
      <c r="C618">
        <f>SAFADModel_final_000015[[#This Row],[Whole Building:Facility Total Electric Demand Power '[W'](Hourly) ]]/1000</f>
        <v>153.50181429762597</v>
      </c>
    </row>
    <row r="619" spans="1:3" x14ac:dyDescent="0.25">
      <c r="A619" s="9" t="s">
        <v>474</v>
      </c>
      <c r="B619" s="12">
        <v>64434.940910914389</v>
      </c>
      <c r="C619">
        <f>SAFADModel_final_000015[[#This Row],[Whole Building:Facility Total Electric Demand Power '[W'](Hourly) ]]/1000</f>
        <v>64.434940910914392</v>
      </c>
    </row>
    <row r="620" spans="1:3" x14ac:dyDescent="0.25">
      <c r="A620" s="9" t="s">
        <v>475</v>
      </c>
      <c r="B620" s="12">
        <v>33805.475637043921</v>
      </c>
      <c r="C620">
        <f>SAFADModel_final_000015[[#This Row],[Whole Building:Facility Total Electric Demand Power '[W'](Hourly) ]]/1000</f>
        <v>33.805475637043919</v>
      </c>
    </row>
    <row r="621" spans="1:3" x14ac:dyDescent="0.25">
      <c r="A621" s="9" t="s">
        <v>476</v>
      </c>
      <c r="B621" s="12">
        <v>21114.019486945723</v>
      </c>
      <c r="C621">
        <f>SAFADModel_final_000015[[#This Row],[Whole Building:Facility Total Electric Demand Power '[W'](Hourly) ]]/1000</f>
        <v>21.114019486945722</v>
      </c>
    </row>
    <row r="622" spans="1:3" x14ac:dyDescent="0.25">
      <c r="A622" s="9" t="s">
        <v>477</v>
      </c>
      <c r="B622" s="12">
        <v>15512.709520756151</v>
      </c>
      <c r="C622">
        <f>SAFADModel_final_000015[[#This Row],[Whole Building:Facility Total Electric Demand Power '[W'](Hourly) ]]/1000</f>
        <v>15.51270952075615</v>
      </c>
    </row>
    <row r="623" spans="1:3" x14ac:dyDescent="0.25">
      <c r="A623" s="9" t="s">
        <v>478</v>
      </c>
      <c r="B623" s="12">
        <v>9983.0020604644651</v>
      </c>
      <c r="C623">
        <f>SAFADModel_final_000015[[#This Row],[Whole Building:Facility Total Electric Demand Power '[W'](Hourly) ]]/1000</f>
        <v>9.9830020604644645</v>
      </c>
    </row>
    <row r="624" spans="1:3" x14ac:dyDescent="0.25">
      <c r="A624" s="9" t="s">
        <v>479</v>
      </c>
      <c r="B624" s="12">
        <v>10027.972503885774</v>
      </c>
      <c r="C624">
        <f>SAFADModel_final_000015[[#This Row],[Whole Building:Facility Total Electric Demand Power '[W'](Hourly) ]]/1000</f>
        <v>10.027972503885774</v>
      </c>
    </row>
    <row r="625" spans="1:3" x14ac:dyDescent="0.25">
      <c r="A625" s="9" t="s">
        <v>480</v>
      </c>
      <c r="B625" s="12">
        <v>10049.579910412334</v>
      </c>
      <c r="C625">
        <f>SAFADModel_final_000015[[#This Row],[Whole Building:Facility Total Electric Demand Power '[W'](Hourly) ]]/1000</f>
        <v>10.049579910412334</v>
      </c>
    </row>
    <row r="626" spans="1:3" x14ac:dyDescent="0.25">
      <c r="A626" s="9" t="s">
        <v>677</v>
      </c>
      <c r="B626" s="12">
        <v>10029.39850440935</v>
      </c>
      <c r="C626">
        <f>SAFADModel_final_000015[[#This Row],[Whole Building:Facility Total Electric Demand Power '[W'](Hourly) ]]/1000</f>
        <v>10.02939850440935</v>
      </c>
    </row>
    <row r="627" spans="1:3" x14ac:dyDescent="0.25">
      <c r="A627" s="9" t="s">
        <v>678</v>
      </c>
      <c r="B627" s="12">
        <v>9997.2159843916907</v>
      </c>
      <c r="C627">
        <f>SAFADModel_final_000015[[#This Row],[Whole Building:Facility Total Electric Demand Power '[W'](Hourly) ]]/1000</f>
        <v>9.9972159843916906</v>
      </c>
    </row>
    <row r="628" spans="1:3" x14ac:dyDescent="0.25">
      <c r="A628" s="9" t="s">
        <v>679</v>
      </c>
      <c r="B628" s="12">
        <v>9957.890188223053</v>
      </c>
      <c r="C628">
        <f>SAFADModel_final_000015[[#This Row],[Whole Building:Facility Total Electric Demand Power '[W'](Hourly) ]]/1000</f>
        <v>9.9578901882230522</v>
      </c>
    </row>
    <row r="629" spans="1:3" x14ac:dyDescent="0.25">
      <c r="A629" s="9" t="s">
        <v>680</v>
      </c>
      <c r="B629" s="12">
        <v>9897.7821126211948</v>
      </c>
      <c r="C629">
        <f>SAFADModel_final_000015[[#This Row],[Whole Building:Facility Total Electric Demand Power '[W'](Hourly) ]]/1000</f>
        <v>9.8977821126211953</v>
      </c>
    </row>
    <row r="630" spans="1:3" x14ac:dyDescent="0.25">
      <c r="A630" s="9" t="s">
        <v>681</v>
      </c>
      <c r="B630" s="12">
        <v>9828.7369486943917</v>
      </c>
      <c r="C630">
        <f>SAFADModel_final_000015[[#This Row],[Whole Building:Facility Total Electric Demand Power '[W'](Hourly) ]]/1000</f>
        <v>9.8287369486943916</v>
      </c>
    </row>
    <row r="631" spans="1:3" x14ac:dyDescent="0.25">
      <c r="A631" s="9" t="s">
        <v>682</v>
      </c>
      <c r="B631" s="12">
        <v>9789.3233828354842</v>
      </c>
      <c r="C631">
        <f>SAFADModel_final_000015[[#This Row],[Whole Building:Facility Total Electric Demand Power '[W'](Hourly) ]]/1000</f>
        <v>9.7893233828354838</v>
      </c>
    </row>
    <row r="632" spans="1:3" x14ac:dyDescent="0.25">
      <c r="A632" s="9" t="s">
        <v>683</v>
      </c>
      <c r="B632" s="12">
        <v>9831.9733507203709</v>
      </c>
      <c r="C632">
        <f>SAFADModel_final_000015[[#This Row],[Whole Building:Facility Total Electric Demand Power '[W'](Hourly) ]]/1000</f>
        <v>9.8319733507203715</v>
      </c>
    </row>
    <row r="633" spans="1:3" x14ac:dyDescent="0.25">
      <c r="A633" s="9" t="s">
        <v>684</v>
      </c>
      <c r="B633" s="12">
        <v>9918.0428143721711</v>
      </c>
      <c r="C633">
        <f>SAFADModel_final_000015[[#This Row],[Whole Building:Facility Total Electric Demand Power '[W'](Hourly) ]]/1000</f>
        <v>9.9180428143721713</v>
      </c>
    </row>
    <row r="634" spans="1:3" x14ac:dyDescent="0.25">
      <c r="A634" s="9" t="s">
        <v>685</v>
      </c>
      <c r="B634" s="12">
        <v>51279.233081196806</v>
      </c>
      <c r="C634">
        <f>SAFADModel_final_000015[[#This Row],[Whole Building:Facility Total Electric Demand Power '[W'](Hourly) ]]/1000</f>
        <v>51.279233081196807</v>
      </c>
    </row>
    <row r="635" spans="1:3" x14ac:dyDescent="0.25">
      <c r="A635" s="9" t="s">
        <v>686</v>
      </c>
      <c r="B635" s="12">
        <v>80855.542770661428</v>
      </c>
      <c r="C635">
        <f>SAFADModel_final_000015[[#This Row],[Whole Building:Facility Total Electric Demand Power '[W'](Hourly) ]]/1000</f>
        <v>80.85554277066143</v>
      </c>
    </row>
    <row r="636" spans="1:3" x14ac:dyDescent="0.25">
      <c r="A636" s="9" t="s">
        <v>687</v>
      </c>
      <c r="B636" s="12">
        <v>101727.04135168386</v>
      </c>
      <c r="C636">
        <f>SAFADModel_final_000015[[#This Row],[Whole Building:Facility Total Electric Demand Power '[W'](Hourly) ]]/1000</f>
        <v>101.72704135168387</v>
      </c>
    </row>
    <row r="637" spans="1:3" x14ac:dyDescent="0.25">
      <c r="A637" s="9" t="s">
        <v>688</v>
      </c>
      <c r="B637" s="12">
        <v>102939.5706385729</v>
      </c>
      <c r="C637">
        <f>SAFADModel_final_000015[[#This Row],[Whole Building:Facility Total Electric Demand Power '[W'](Hourly) ]]/1000</f>
        <v>102.9395706385729</v>
      </c>
    </row>
    <row r="638" spans="1:3" x14ac:dyDescent="0.25">
      <c r="A638" s="9" t="s">
        <v>689</v>
      </c>
      <c r="B638" s="12">
        <v>86615.735455978036</v>
      </c>
      <c r="C638">
        <f>SAFADModel_final_000015[[#This Row],[Whole Building:Facility Total Electric Demand Power '[W'](Hourly) ]]/1000</f>
        <v>86.61573545597804</v>
      </c>
    </row>
    <row r="639" spans="1:3" x14ac:dyDescent="0.25">
      <c r="A639" s="9" t="s">
        <v>690</v>
      </c>
      <c r="B639" s="12">
        <v>77900.687634817194</v>
      </c>
      <c r="C639">
        <f>SAFADModel_final_000015[[#This Row],[Whole Building:Facility Total Electric Demand Power '[W'](Hourly) ]]/1000</f>
        <v>77.900687634817189</v>
      </c>
    </row>
    <row r="640" spans="1:3" x14ac:dyDescent="0.25">
      <c r="A640" s="9" t="s">
        <v>691</v>
      </c>
      <c r="B640" s="12">
        <v>75954.618930684504</v>
      </c>
      <c r="C640">
        <f>SAFADModel_final_000015[[#This Row],[Whole Building:Facility Total Electric Demand Power '[W'](Hourly) ]]/1000</f>
        <v>75.954618930684504</v>
      </c>
    </row>
    <row r="641" spans="1:3" x14ac:dyDescent="0.25">
      <c r="A641" s="9" t="s">
        <v>692</v>
      </c>
      <c r="B641" s="12">
        <v>67667.187796286991</v>
      </c>
      <c r="C641">
        <f>SAFADModel_final_000015[[#This Row],[Whole Building:Facility Total Electric Demand Power '[W'](Hourly) ]]/1000</f>
        <v>67.667187796286996</v>
      </c>
    </row>
    <row r="642" spans="1:3" x14ac:dyDescent="0.25">
      <c r="A642" s="9" t="s">
        <v>693</v>
      </c>
      <c r="B642" s="12">
        <v>56445.22441180249</v>
      </c>
      <c r="C642">
        <f>SAFADModel_final_000015[[#This Row],[Whole Building:Facility Total Electric Demand Power '[W'](Hourly) ]]/1000</f>
        <v>56.445224411802492</v>
      </c>
    </row>
    <row r="643" spans="1:3" x14ac:dyDescent="0.25">
      <c r="A643" s="9" t="s">
        <v>694</v>
      </c>
      <c r="B643" s="12">
        <v>47166.302082502611</v>
      </c>
      <c r="C643">
        <f>SAFADModel_final_000015[[#This Row],[Whole Building:Facility Total Electric Demand Power '[W'](Hourly) ]]/1000</f>
        <v>47.166302082502611</v>
      </c>
    </row>
    <row r="644" spans="1:3" x14ac:dyDescent="0.25">
      <c r="A644" s="9" t="s">
        <v>695</v>
      </c>
      <c r="B644" s="12">
        <v>36546.729356517149</v>
      </c>
      <c r="C644">
        <f>SAFADModel_final_000015[[#This Row],[Whole Building:Facility Total Electric Demand Power '[W'](Hourly) ]]/1000</f>
        <v>36.546729356517147</v>
      </c>
    </row>
    <row r="645" spans="1:3" x14ac:dyDescent="0.25">
      <c r="A645" s="9" t="s">
        <v>696</v>
      </c>
      <c r="B645" s="12">
        <v>20593.65384839433</v>
      </c>
      <c r="C645">
        <f>SAFADModel_final_000015[[#This Row],[Whole Building:Facility Total Electric Demand Power '[W'](Hourly) ]]/1000</f>
        <v>20.593653848394329</v>
      </c>
    </row>
    <row r="646" spans="1:3" x14ac:dyDescent="0.25">
      <c r="A646" s="9" t="s">
        <v>697</v>
      </c>
      <c r="B646" s="12">
        <v>19167.538684640327</v>
      </c>
      <c r="C646">
        <f>SAFADModel_final_000015[[#This Row],[Whole Building:Facility Total Electric Demand Power '[W'](Hourly) ]]/1000</f>
        <v>19.167538684640327</v>
      </c>
    </row>
    <row r="647" spans="1:3" x14ac:dyDescent="0.25">
      <c r="A647" s="9" t="s">
        <v>698</v>
      </c>
      <c r="B647" s="12">
        <v>10133.357012072162</v>
      </c>
      <c r="C647">
        <f>SAFADModel_final_000015[[#This Row],[Whole Building:Facility Total Electric Demand Power '[W'](Hourly) ]]/1000</f>
        <v>10.133357012072162</v>
      </c>
    </row>
    <row r="648" spans="1:3" x14ac:dyDescent="0.25">
      <c r="A648" s="9" t="s">
        <v>699</v>
      </c>
      <c r="B648" s="12">
        <v>10107.922328496958</v>
      </c>
      <c r="C648">
        <f>SAFADModel_final_000015[[#This Row],[Whole Building:Facility Total Electric Demand Power '[W'](Hourly) ]]/1000</f>
        <v>10.107922328496958</v>
      </c>
    </row>
    <row r="649" spans="1:3" x14ac:dyDescent="0.25">
      <c r="A649" s="9" t="s">
        <v>700</v>
      </c>
      <c r="B649" s="12">
        <v>10093.264174466984</v>
      </c>
      <c r="C649">
        <f>SAFADModel_final_000015[[#This Row],[Whole Building:Facility Total Electric Demand Power '[W'](Hourly) ]]/1000</f>
        <v>10.093264174466984</v>
      </c>
    </row>
    <row r="650" spans="1:3" x14ac:dyDescent="0.25">
      <c r="A650" s="9" t="s">
        <v>701</v>
      </c>
      <c r="B650" s="12">
        <v>10066.550321814262</v>
      </c>
      <c r="C650">
        <f>SAFADModel_final_000015[[#This Row],[Whole Building:Facility Total Electric Demand Power '[W'](Hourly) ]]/1000</f>
        <v>10.066550321814262</v>
      </c>
    </row>
    <row r="651" spans="1:3" x14ac:dyDescent="0.25">
      <c r="A651" s="9" t="s">
        <v>702</v>
      </c>
      <c r="B651" s="12">
        <v>10038.015947597441</v>
      </c>
      <c r="C651">
        <f>SAFADModel_final_000015[[#This Row],[Whole Building:Facility Total Electric Demand Power '[W'](Hourly) ]]/1000</f>
        <v>10.038015947597442</v>
      </c>
    </row>
    <row r="652" spans="1:3" x14ac:dyDescent="0.25">
      <c r="A652" s="9" t="s">
        <v>703</v>
      </c>
      <c r="B652" s="12">
        <v>10021.282385953893</v>
      </c>
      <c r="C652">
        <f>SAFADModel_final_000015[[#This Row],[Whole Building:Facility Total Electric Demand Power '[W'](Hourly) ]]/1000</f>
        <v>10.021282385953892</v>
      </c>
    </row>
    <row r="653" spans="1:3" x14ac:dyDescent="0.25">
      <c r="A653" s="9" t="s">
        <v>704</v>
      </c>
      <c r="B653" s="12">
        <v>9999.7738182830926</v>
      </c>
      <c r="C653">
        <f>SAFADModel_final_000015[[#This Row],[Whole Building:Facility Total Electric Demand Power '[W'](Hourly) ]]/1000</f>
        <v>9.9997738182830922</v>
      </c>
    </row>
    <row r="654" spans="1:3" x14ac:dyDescent="0.25">
      <c r="A654" s="9" t="s">
        <v>705</v>
      </c>
      <c r="B654" s="12">
        <v>9970.6094187612925</v>
      </c>
      <c r="C654">
        <f>SAFADModel_final_000015[[#This Row],[Whole Building:Facility Total Electric Demand Power '[W'](Hourly) ]]/1000</f>
        <v>9.9706094187612919</v>
      </c>
    </row>
    <row r="655" spans="1:3" x14ac:dyDescent="0.25">
      <c r="A655" s="9" t="s">
        <v>706</v>
      </c>
      <c r="B655" s="12">
        <v>9981.6294494036702</v>
      </c>
      <c r="C655">
        <f>SAFADModel_final_000015[[#This Row],[Whole Building:Facility Total Electric Demand Power '[W'](Hourly) ]]/1000</f>
        <v>9.9816294494036697</v>
      </c>
    </row>
    <row r="656" spans="1:3" x14ac:dyDescent="0.25">
      <c r="A656" s="9" t="s">
        <v>707</v>
      </c>
      <c r="B656" s="12">
        <v>10054.853247091798</v>
      </c>
      <c r="C656">
        <f>SAFADModel_final_000015[[#This Row],[Whole Building:Facility Total Electric Demand Power '[W'](Hourly) ]]/1000</f>
        <v>10.054853247091797</v>
      </c>
    </row>
    <row r="657" spans="1:3" x14ac:dyDescent="0.25">
      <c r="A657" s="9" t="s">
        <v>708</v>
      </c>
      <c r="B657" s="12">
        <v>10131.623735705194</v>
      </c>
      <c r="C657">
        <f>SAFADModel_final_000015[[#This Row],[Whole Building:Facility Total Electric Demand Power '[W'](Hourly) ]]/1000</f>
        <v>10.131623735705194</v>
      </c>
    </row>
    <row r="658" spans="1:3" x14ac:dyDescent="0.25">
      <c r="A658" s="9" t="s">
        <v>709</v>
      </c>
      <c r="B658" s="12">
        <v>10188.094776514527</v>
      </c>
      <c r="C658">
        <f>SAFADModel_final_000015[[#This Row],[Whole Building:Facility Total Electric Demand Power '[W'](Hourly) ]]/1000</f>
        <v>10.188094776514527</v>
      </c>
    </row>
    <row r="659" spans="1:3" x14ac:dyDescent="0.25">
      <c r="A659" s="9" t="s">
        <v>710</v>
      </c>
      <c r="B659" s="12">
        <v>10226.27997067437</v>
      </c>
      <c r="C659">
        <f>SAFADModel_final_000015[[#This Row],[Whole Building:Facility Total Electric Demand Power '[W'](Hourly) ]]/1000</f>
        <v>10.226279970674369</v>
      </c>
    </row>
    <row r="660" spans="1:3" x14ac:dyDescent="0.25">
      <c r="A660" s="9" t="s">
        <v>711</v>
      </c>
      <c r="B660" s="12">
        <v>10252.398914932579</v>
      </c>
      <c r="C660">
        <f>SAFADModel_final_000015[[#This Row],[Whole Building:Facility Total Electric Demand Power '[W'](Hourly) ]]/1000</f>
        <v>10.252398914932579</v>
      </c>
    </row>
    <row r="661" spans="1:3" x14ac:dyDescent="0.25">
      <c r="A661" s="9" t="s">
        <v>712</v>
      </c>
      <c r="B661" s="12">
        <v>10271.150750197014</v>
      </c>
      <c r="C661">
        <f>SAFADModel_final_000015[[#This Row],[Whole Building:Facility Total Electric Demand Power '[W'](Hourly) ]]/1000</f>
        <v>10.271150750197014</v>
      </c>
    </row>
    <row r="662" spans="1:3" x14ac:dyDescent="0.25">
      <c r="A662" s="9" t="s">
        <v>713</v>
      </c>
      <c r="B662" s="12">
        <v>10277.051424664054</v>
      </c>
      <c r="C662">
        <f>SAFADModel_final_000015[[#This Row],[Whole Building:Facility Total Electric Demand Power '[W'](Hourly) ]]/1000</f>
        <v>10.277051424664053</v>
      </c>
    </row>
    <row r="663" spans="1:3" x14ac:dyDescent="0.25">
      <c r="A663" s="9" t="s">
        <v>714</v>
      </c>
      <c r="B663" s="12">
        <v>10273.180043871356</v>
      </c>
      <c r="C663">
        <f>SAFADModel_final_000015[[#This Row],[Whole Building:Facility Total Electric Demand Power '[W'](Hourly) ]]/1000</f>
        <v>10.273180043871356</v>
      </c>
    </row>
    <row r="664" spans="1:3" x14ac:dyDescent="0.25">
      <c r="A664" s="9" t="s">
        <v>715</v>
      </c>
      <c r="B664" s="12">
        <v>10243.628607448294</v>
      </c>
      <c r="C664">
        <f>SAFADModel_final_000015[[#This Row],[Whole Building:Facility Total Electric Demand Power '[W'](Hourly) ]]/1000</f>
        <v>10.243628607448294</v>
      </c>
    </row>
    <row r="665" spans="1:3" x14ac:dyDescent="0.25">
      <c r="A665" s="9" t="s">
        <v>716</v>
      </c>
      <c r="B665" s="12">
        <v>10210.282007507803</v>
      </c>
      <c r="C665">
        <f>SAFADModel_final_000015[[#This Row],[Whole Building:Facility Total Electric Demand Power '[W'](Hourly) ]]/1000</f>
        <v>10.210282007507804</v>
      </c>
    </row>
    <row r="666" spans="1:3" x14ac:dyDescent="0.25">
      <c r="A666" s="9" t="s">
        <v>717</v>
      </c>
      <c r="B666" s="12">
        <v>10178.428259800385</v>
      </c>
      <c r="C666">
        <f>SAFADModel_final_000015[[#This Row],[Whole Building:Facility Total Electric Demand Power '[W'](Hourly) ]]/1000</f>
        <v>10.178428259800384</v>
      </c>
    </row>
    <row r="667" spans="1:3" x14ac:dyDescent="0.25">
      <c r="A667" s="9" t="s">
        <v>718</v>
      </c>
      <c r="B667" s="12">
        <v>10148.253953704885</v>
      </c>
      <c r="C667">
        <f>SAFADModel_final_000015[[#This Row],[Whole Building:Facility Total Electric Demand Power '[W'](Hourly) ]]/1000</f>
        <v>10.148253953704884</v>
      </c>
    </row>
    <row r="668" spans="1:3" x14ac:dyDescent="0.25">
      <c r="A668" s="9" t="s">
        <v>719</v>
      </c>
      <c r="B668" s="12">
        <v>10112.92599871347</v>
      </c>
      <c r="C668">
        <f>SAFADModel_final_000015[[#This Row],[Whole Building:Facility Total Electric Demand Power '[W'](Hourly) ]]/1000</f>
        <v>10.11292599871347</v>
      </c>
    </row>
    <row r="669" spans="1:3" x14ac:dyDescent="0.25">
      <c r="A669" s="9" t="s">
        <v>720</v>
      </c>
      <c r="B669" s="12">
        <v>10060.027266204554</v>
      </c>
      <c r="C669">
        <f>SAFADModel_final_000015[[#This Row],[Whole Building:Facility Total Electric Demand Power '[W'](Hourly) ]]/1000</f>
        <v>10.060027266204553</v>
      </c>
    </row>
    <row r="670" spans="1:3" x14ac:dyDescent="0.25">
      <c r="A670" s="9" t="s">
        <v>721</v>
      </c>
      <c r="B670" s="12">
        <v>10023.9121667448</v>
      </c>
      <c r="C670">
        <f>SAFADModel_final_000015[[#This Row],[Whole Building:Facility Total Electric Demand Power '[W'](Hourly) ]]/1000</f>
        <v>10.0239121667448</v>
      </c>
    </row>
    <row r="671" spans="1:3" x14ac:dyDescent="0.25">
      <c r="A671" s="9" t="s">
        <v>722</v>
      </c>
      <c r="B671" s="12">
        <v>9992.8166078036884</v>
      </c>
      <c r="C671">
        <f>SAFADModel_final_000015[[#This Row],[Whole Building:Facility Total Electric Demand Power '[W'](Hourly) ]]/1000</f>
        <v>9.9928166078036877</v>
      </c>
    </row>
    <row r="672" spans="1:3" x14ac:dyDescent="0.25">
      <c r="A672" s="9" t="s">
        <v>723</v>
      </c>
      <c r="B672" s="12">
        <v>9961.0382438643264</v>
      </c>
      <c r="C672">
        <f>SAFADModel_final_000015[[#This Row],[Whole Building:Facility Total Electric Demand Power '[W'](Hourly) ]]/1000</f>
        <v>9.9610382438643263</v>
      </c>
    </row>
    <row r="673" spans="1:3" x14ac:dyDescent="0.25">
      <c r="A673" s="9" t="s">
        <v>724</v>
      </c>
      <c r="B673" s="12">
        <v>9923.7507763475878</v>
      </c>
      <c r="C673">
        <f>SAFADModel_final_000015[[#This Row],[Whole Building:Facility Total Electric Demand Power '[W'](Hourly) ]]/1000</f>
        <v>9.9237507763475872</v>
      </c>
    </row>
    <row r="674" spans="1:3" x14ac:dyDescent="0.25">
      <c r="A674" s="9" t="s">
        <v>481</v>
      </c>
      <c r="B674" s="12">
        <v>9875.8383195954375</v>
      </c>
      <c r="C674">
        <f>SAFADModel_final_000015[[#This Row],[Whole Building:Facility Total Electric Demand Power '[W'](Hourly) ]]/1000</f>
        <v>9.875838319595438</v>
      </c>
    </row>
    <row r="675" spans="1:3" x14ac:dyDescent="0.25">
      <c r="A675" s="9" t="s">
        <v>482</v>
      </c>
      <c r="B675" s="12">
        <v>9832.9618467787277</v>
      </c>
      <c r="C675">
        <f>SAFADModel_final_000015[[#This Row],[Whole Building:Facility Total Electric Demand Power '[W'](Hourly) ]]/1000</f>
        <v>9.8329618467787281</v>
      </c>
    </row>
    <row r="676" spans="1:3" x14ac:dyDescent="0.25">
      <c r="A676" s="9" t="s">
        <v>483</v>
      </c>
      <c r="B676" s="12">
        <v>9796.3060528978076</v>
      </c>
      <c r="C676">
        <f>SAFADModel_final_000015[[#This Row],[Whole Building:Facility Total Electric Demand Power '[W'](Hourly) ]]/1000</f>
        <v>9.7963060528978083</v>
      </c>
    </row>
    <row r="677" spans="1:3" x14ac:dyDescent="0.25">
      <c r="A677" s="9" t="s">
        <v>484</v>
      </c>
      <c r="B677" s="12">
        <v>9746.0547872835286</v>
      </c>
      <c r="C677">
        <f>SAFADModel_final_000015[[#This Row],[Whole Building:Facility Total Electric Demand Power '[W'](Hourly) ]]/1000</f>
        <v>9.7460547872835281</v>
      </c>
    </row>
    <row r="678" spans="1:3" x14ac:dyDescent="0.25">
      <c r="A678" s="9" t="s">
        <v>485</v>
      </c>
      <c r="B678" s="12">
        <v>9686.4731965627561</v>
      </c>
      <c r="C678">
        <f>SAFADModel_final_000015[[#This Row],[Whole Building:Facility Total Electric Demand Power '[W'](Hourly) ]]/1000</f>
        <v>9.6864731965627566</v>
      </c>
    </row>
    <row r="679" spans="1:3" x14ac:dyDescent="0.25">
      <c r="A679" s="9" t="s">
        <v>486</v>
      </c>
      <c r="B679" s="12">
        <v>9710.8203521483829</v>
      </c>
      <c r="C679">
        <f>SAFADModel_final_000015[[#This Row],[Whole Building:Facility Total Electric Demand Power '[W'](Hourly) ]]/1000</f>
        <v>9.7108203521483833</v>
      </c>
    </row>
    <row r="680" spans="1:3" x14ac:dyDescent="0.25">
      <c r="A680" s="9" t="s">
        <v>487</v>
      </c>
      <c r="B680" s="12">
        <v>9862.788265754918</v>
      </c>
      <c r="C680">
        <f>SAFADModel_final_000015[[#This Row],[Whole Building:Facility Total Electric Demand Power '[W'](Hourly) ]]/1000</f>
        <v>9.8627882657549186</v>
      </c>
    </row>
    <row r="681" spans="1:3" x14ac:dyDescent="0.25">
      <c r="A681" s="9" t="s">
        <v>488</v>
      </c>
      <c r="B681" s="12">
        <v>36033.093111870323</v>
      </c>
      <c r="C681">
        <f>SAFADModel_final_000015[[#This Row],[Whole Building:Facility Total Electric Demand Power '[W'](Hourly) ]]/1000</f>
        <v>36.033093111870322</v>
      </c>
    </row>
    <row r="682" spans="1:3" x14ac:dyDescent="0.25">
      <c r="A682" s="9" t="s">
        <v>489</v>
      </c>
      <c r="B682" s="12">
        <v>75242.644864523245</v>
      </c>
      <c r="C682">
        <f>SAFADModel_final_000015[[#This Row],[Whole Building:Facility Total Electric Demand Power '[W'](Hourly) ]]/1000</f>
        <v>75.242644864523243</v>
      </c>
    </row>
    <row r="683" spans="1:3" x14ac:dyDescent="0.25">
      <c r="A683" s="9" t="s">
        <v>490</v>
      </c>
      <c r="B683" s="12">
        <v>149383.473957771</v>
      </c>
      <c r="C683">
        <f>SAFADModel_final_000015[[#This Row],[Whole Building:Facility Total Electric Demand Power '[W'](Hourly) ]]/1000</f>
        <v>149.383473957771</v>
      </c>
    </row>
    <row r="684" spans="1:3" x14ac:dyDescent="0.25">
      <c r="A684" s="9" t="s">
        <v>491</v>
      </c>
      <c r="B684" s="12">
        <v>144414.73564169367</v>
      </c>
      <c r="C684">
        <f>SAFADModel_final_000015[[#This Row],[Whole Building:Facility Total Electric Demand Power '[W'](Hourly) ]]/1000</f>
        <v>144.41473564169365</v>
      </c>
    </row>
    <row r="685" spans="1:3" x14ac:dyDescent="0.25">
      <c r="A685" s="9" t="s">
        <v>492</v>
      </c>
      <c r="B685" s="12">
        <v>204652.22686947274</v>
      </c>
      <c r="C685">
        <f>SAFADModel_final_000015[[#This Row],[Whole Building:Facility Total Electric Demand Power '[W'](Hourly) ]]/1000</f>
        <v>204.65222686947274</v>
      </c>
    </row>
    <row r="686" spans="1:3" x14ac:dyDescent="0.25">
      <c r="A686" s="9" t="s">
        <v>493</v>
      </c>
      <c r="B686" s="12">
        <v>208048.20858895397</v>
      </c>
      <c r="C686">
        <f>SAFADModel_final_000015[[#This Row],[Whole Building:Facility Total Electric Demand Power '[W'](Hourly) ]]/1000</f>
        <v>208.04820858895397</v>
      </c>
    </row>
    <row r="687" spans="1:3" x14ac:dyDescent="0.25">
      <c r="A687" s="9" t="s">
        <v>494</v>
      </c>
      <c r="B687" s="12">
        <v>215236.62153703315</v>
      </c>
      <c r="C687">
        <f>SAFADModel_final_000015[[#This Row],[Whole Building:Facility Total Electric Demand Power '[W'](Hourly) ]]/1000</f>
        <v>215.23662153703316</v>
      </c>
    </row>
    <row r="688" spans="1:3" x14ac:dyDescent="0.25">
      <c r="A688" s="9" t="s">
        <v>495</v>
      </c>
      <c r="B688" s="12">
        <v>222458.24287590091</v>
      </c>
      <c r="C688">
        <f>SAFADModel_final_000015[[#This Row],[Whole Building:Facility Total Electric Demand Power '[W'](Hourly) ]]/1000</f>
        <v>222.45824287590091</v>
      </c>
    </row>
    <row r="689" spans="1:3" x14ac:dyDescent="0.25">
      <c r="A689" s="9" t="s">
        <v>496</v>
      </c>
      <c r="B689" s="12">
        <v>209150.12964249062</v>
      </c>
      <c r="C689">
        <f>SAFADModel_final_000015[[#This Row],[Whole Building:Facility Total Electric Demand Power '[W'](Hourly) ]]/1000</f>
        <v>209.15012964249061</v>
      </c>
    </row>
    <row r="690" spans="1:3" x14ac:dyDescent="0.25">
      <c r="A690" s="9" t="s">
        <v>497</v>
      </c>
      <c r="B690" s="12">
        <v>188839.82035409691</v>
      </c>
      <c r="C690">
        <f>SAFADModel_final_000015[[#This Row],[Whole Building:Facility Total Electric Demand Power '[W'](Hourly) ]]/1000</f>
        <v>188.8398203540969</v>
      </c>
    </row>
    <row r="691" spans="1:3" x14ac:dyDescent="0.25">
      <c r="A691" s="9" t="s">
        <v>498</v>
      </c>
      <c r="B691" s="12">
        <v>66625.202508733797</v>
      </c>
      <c r="C691">
        <f>SAFADModel_final_000015[[#This Row],[Whole Building:Facility Total Electric Demand Power '[W'](Hourly) ]]/1000</f>
        <v>66.625202508733793</v>
      </c>
    </row>
    <row r="692" spans="1:3" x14ac:dyDescent="0.25">
      <c r="A692" s="9" t="s">
        <v>499</v>
      </c>
      <c r="B692" s="12">
        <v>33023.024560584367</v>
      </c>
      <c r="C692">
        <f>SAFADModel_final_000015[[#This Row],[Whole Building:Facility Total Electric Demand Power '[W'](Hourly) ]]/1000</f>
        <v>33.023024560584368</v>
      </c>
    </row>
    <row r="693" spans="1:3" x14ac:dyDescent="0.25">
      <c r="A693" s="9" t="s">
        <v>500</v>
      </c>
      <c r="B693" s="12">
        <v>13564.828443807242</v>
      </c>
      <c r="C693">
        <f>SAFADModel_final_000015[[#This Row],[Whole Building:Facility Total Electric Demand Power '[W'](Hourly) ]]/1000</f>
        <v>13.564828443807242</v>
      </c>
    </row>
    <row r="694" spans="1:3" x14ac:dyDescent="0.25">
      <c r="A694" s="9" t="s">
        <v>501</v>
      </c>
      <c r="B694" s="12">
        <v>10471.913861966003</v>
      </c>
      <c r="C694">
        <f>SAFADModel_final_000015[[#This Row],[Whole Building:Facility Total Electric Demand Power '[W'](Hourly) ]]/1000</f>
        <v>10.471913861966003</v>
      </c>
    </row>
    <row r="695" spans="1:3" x14ac:dyDescent="0.25">
      <c r="A695" s="9" t="s">
        <v>502</v>
      </c>
      <c r="B695" s="12">
        <v>10019.41170554271</v>
      </c>
      <c r="C695">
        <f>SAFADModel_final_000015[[#This Row],[Whole Building:Facility Total Electric Demand Power '[W'](Hourly) ]]/1000</f>
        <v>10.01941170554271</v>
      </c>
    </row>
    <row r="696" spans="1:3" x14ac:dyDescent="0.25">
      <c r="A696" s="9" t="s">
        <v>503</v>
      </c>
      <c r="B696" s="12">
        <v>9976.1408943612314</v>
      </c>
      <c r="C696">
        <f>SAFADModel_final_000015[[#This Row],[Whole Building:Facility Total Electric Demand Power '[W'](Hourly) ]]/1000</f>
        <v>9.9761408943612313</v>
      </c>
    </row>
    <row r="697" spans="1:3" x14ac:dyDescent="0.25">
      <c r="A697" s="9" t="s">
        <v>504</v>
      </c>
      <c r="B697" s="12">
        <v>9934.082695705205</v>
      </c>
      <c r="C697">
        <f>SAFADModel_final_000015[[#This Row],[Whole Building:Facility Total Electric Demand Power '[W'](Hourly) ]]/1000</f>
        <v>9.9340826957052055</v>
      </c>
    </row>
    <row r="698" spans="1:3" x14ac:dyDescent="0.25">
      <c r="A698" s="9" t="s">
        <v>505</v>
      </c>
      <c r="B698" s="12">
        <v>9893.0770859945478</v>
      </c>
      <c r="C698">
        <f>SAFADModel_final_000015[[#This Row],[Whole Building:Facility Total Electric Demand Power '[W'](Hourly) ]]/1000</f>
        <v>9.8930770859945483</v>
      </c>
    </row>
    <row r="699" spans="1:3" x14ac:dyDescent="0.25">
      <c r="A699" s="9" t="s">
        <v>506</v>
      </c>
      <c r="B699" s="12">
        <v>9853.7429831837671</v>
      </c>
      <c r="C699">
        <f>SAFADModel_final_000015[[#This Row],[Whole Building:Facility Total Electric Demand Power '[W'](Hourly) ]]/1000</f>
        <v>9.8537429831837677</v>
      </c>
    </row>
    <row r="700" spans="1:3" x14ac:dyDescent="0.25">
      <c r="A700" s="9" t="s">
        <v>507</v>
      </c>
      <c r="B700" s="12">
        <v>9816.0281604346692</v>
      </c>
      <c r="C700">
        <f>SAFADModel_final_000015[[#This Row],[Whole Building:Facility Total Electric Demand Power '[W'](Hourly) ]]/1000</f>
        <v>9.8160281604346693</v>
      </c>
    </row>
    <row r="701" spans="1:3" x14ac:dyDescent="0.25">
      <c r="A701" s="9" t="s">
        <v>508</v>
      </c>
      <c r="B701" s="12">
        <v>9789.7303745516092</v>
      </c>
      <c r="C701">
        <f>SAFADModel_final_000015[[#This Row],[Whole Building:Facility Total Electric Demand Power '[W'](Hourly) ]]/1000</f>
        <v>9.7897303745516098</v>
      </c>
    </row>
    <row r="702" spans="1:3" x14ac:dyDescent="0.25">
      <c r="A702" s="9" t="s">
        <v>509</v>
      </c>
      <c r="B702" s="12">
        <v>9761.6090193283017</v>
      </c>
      <c r="C702">
        <f>SAFADModel_final_000015[[#This Row],[Whole Building:Facility Total Electric Demand Power '[W'](Hourly) ]]/1000</f>
        <v>9.7616090193283025</v>
      </c>
    </row>
    <row r="703" spans="1:3" x14ac:dyDescent="0.25">
      <c r="A703" s="9" t="s">
        <v>510</v>
      </c>
      <c r="B703" s="12">
        <v>9789.0047577098867</v>
      </c>
      <c r="C703">
        <f>SAFADModel_final_000015[[#This Row],[Whole Building:Facility Total Electric Demand Power '[W'](Hourly) ]]/1000</f>
        <v>9.7890047577098862</v>
      </c>
    </row>
    <row r="704" spans="1:3" x14ac:dyDescent="0.25">
      <c r="A704" s="9" t="s">
        <v>511</v>
      </c>
      <c r="B704" s="12">
        <v>9889.978792627242</v>
      </c>
      <c r="C704">
        <f>SAFADModel_final_000015[[#This Row],[Whole Building:Facility Total Electric Demand Power '[W'](Hourly) ]]/1000</f>
        <v>9.8899787926272413</v>
      </c>
    </row>
    <row r="705" spans="1:3" x14ac:dyDescent="0.25">
      <c r="A705" s="9" t="s">
        <v>512</v>
      </c>
      <c r="B705" s="12">
        <v>24781.504629015213</v>
      </c>
      <c r="C705">
        <f>SAFADModel_final_000015[[#This Row],[Whole Building:Facility Total Electric Demand Power '[W'](Hourly) ]]/1000</f>
        <v>24.781504629015213</v>
      </c>
    </row>
    <row r="706" spans="1:3" x14ac:dyDescent="0.25">
      <c r="A706" s="9" t="s">
        <v>513</v>
      </c>
      <c r="B706" s="12">
        <v>121197.28395380736</v>
      </c>
      <c r="C706">
        <f>SAFADModel_final_000015[[#This Row],[Whole Building:Facility Total Electric Demand Power '[W'](Hourly) ]]/1000</f>
        <v>121.19728395380736</v>
      </c>
    </row>
    <row r="707" spans="1:3" x14ac:dyDescent="0.25">
      <c r="A707" s="9" t="s">
        <v>514</v>
      </c>
      <c r="B707" s="12">
        <v>161526.32610038633</v>
      </c>
      <c r="C707">
        <f>SAFADModel_final_000015[[#This Row],[Whole Building:Facility Total Electric Demand Power '[W'](Hourly) ]]/1000</f>
        <v>161.52632610038634</v>
      </c>
    </row>
    <row r="708" spans="1:3" x14ac:dyDescent="0.25">
      <c r="A708" s="9" t="s">
        <v>515</v>
      </c>
      <c r="B708" s="12">
        <v>174372.51425784227</v>
      </c>
      <c r="C708">
        <f>SAFADModel_final_000015[[#This Row],[Whole Building:Facility Total Electric Demand Power '[W'](Hourly) ]]/1000</f>
        <v>174.37251425784225</v>
      </c>
    </row>
    <row r="709" spans="1:3" x14ac:dyDescent="0.25">
      <c r="A709" s="9" t="s">
        <v>516</v>
      </c>
      <c r="B709" s="12">
        <v>203565.12723988146</v>
      </c>
      <c r="C709">
        <f>SAFADModel_final_000015[[#This Row],[Whole Building:Facility Total Electric Demand Power '[W'](Hourly) ]]/1000</f>
        <v>203.56512723988146</v>
      </c>
    </row>
    <row r="710" spans="1:3" x14ac:dyDescent="0.25">
      <c r="A710" s="9" t="s">
        <v>517</v>
      </c>
      <c r="B710" s="12">
        <v>198783.1860780865</v>
      </c>
      <c r="C710">
        <f>SAFADModel_final_000015[[#This Row],[Whole Building:Facility Total Electric Demand Power '[W'](Hourly) ]]/1000</f>
        <v>198.78318607808649</v>
      </c>
    </row>
    <row r="711" spans="1:3" x14ac:dyDescent="0.25">
      <c r="A711" s="9" t="s">
        <v>518</v>
      </c>
      <c r="B711" s="12">
        <v>223118.79275498132</v>
      </c>
      <c r="C711">
        <f>SAFADModel_final_000015[[#This Row],[Whole Building:Facility Total Electric Demand Power '[W'](Hourly) ]]/1000</f>
        <v>223.11879275498131</v>
      </c>
    </row>
    <row r="712" spans="1:3" x14ac:dyDescent="0.25">
      <c r="A712" s="9" t="s">
        <v>519</v>
      </c>
      <c r="B712" s="12">
        <v>208341.43529803609</v>
      </c>
      <c r="C712">
        <f>SAFADModel_final_000015[[#This Row],[Whole Building:Facility Total Electric Demand Power '[W'](Hourly) ]]/1000</f>
        <v>208.34143529803609</v>
      </c>
    </row>
    <row r="713" spans="1:3" x14ac:dyDescent="0.25">
      <c r="A713" s="9" t="s">
        <v>520</v>
      </c>
      <c r="B713" s="12">
        <v>205259.00122999703</v>
      </c>
      <c r="C713">
        <f>SAFADModel_final_000015[[#This Row],[Whole Building:Facility Total Electric Demand Power '[W'](Hourly) ]]/1000</f>
        <v>205.25900122999704</v>
      </c>
    </row>
    <row r="714" spans="1:3" x14ac:dyDescent="0.25">
      <c r="A714" s="9" t="s">
        <v>521</v>
      </c>
      <c r="B714" s="12">
        <v>171570.48519377323</v>
      </c>
      <c r="C714">
        <f>SAFADModel_final_000015[[#This Row],[Whole Building:Facility Total Electric Demand Power '[W'](Hourly) ]]/1000</f>
        <v>171.57048519377324</v>
      </c>
    </row>
    <row r="715" spans="1:3" x14ac:dyDescent="0.25">
      <c r="A715" s="9" t="s">
        <v>522</v>
      </c>
      <c r="B715" s="12">
        <v>129426.51240210429</v>
      </c>
      <c r="C715">
        <f>SAFADModel_final_000015[[#This Row],[Whole Building:Facility Total Electric Demand Power '[W'](Hourly) ]]/1000</f>
        <v>129.42651240210429</v>
      </c>
    </row>
    <row r="716" spans="1:3" x14ac:dyDescent="0.25">
      <c r="A716" s="9" t="s">
        <v>523</v>
      </c>
      <c r="B716" s="12">
        <v>85910.645995575833</v>
      </c>
      <c r="C716">
        <f>SAFADModel_final_000015[[#This Row],[Whole Building:Facility Total Electric Demand Power '[W'](Hourly) ]]/1000</f>
        <v>85.910645995575834</v>
      </c>
    </row>
    <row r="717" spans="1:3" x14ac:dyDescent="0.25">
      <c r="A717" s="9" t="s">
        <v>524</v>
      </c>
      <c r="B717" s="12">
        <v>49019.794511822816</v>
      </c>
      <c r="C717">
        <f>SAFADModel_final_000015[[#This Row],[Whole Building:Facility Total Electric Demand Power '[W'](Hourly) ]]/1000</f>
        <v>49.019794511822816</v>
      </c>
    </row>
    <row r="718" spans="1:3" x14ac:dyDescent="0.25">
      <c r="A718" s="9" t="s">
        <v>525</v>
      </c>
      <c r="B718" s="12">
        <v>10135.903125242556</v>
      </c>
      <c r="C718">
        <f>SAFADModel_final_000015[[#This Row],[Whole Building:Facility Total Electric Demand Power '[W'](Hourly) ]]/1000</f>
        <v>10.135903125242555</v>
      </c>
    </row>
    <row r="719" spans="1:3" x14ac:dyDescent="0.25">
      <c r="A719" s="9" t="s">
        <v>526</v>
      </c>
      <c r="B719" s="12">
        <v>10079.356471404193</v>
      </c>
      <c r="C719">
        <f>SAFADModel_final_000015[[#This Row],[Whole Building:Facility Total Electric Demand Power '[W'](Hourly) ]]/1000</f>
        <v>10.079356471404193</v>
      </c>
    </row>
    <row r="720" spans="1:3" x14ac:dyDescent="0.25">
      <c r="A720" s="9" t="s">
        <v>527</v>
      </c>
      <c r="B720" s="12">
        <v>10033.353525886223</v>
      </c>
      <c r="C720">
        <f>SAFADModel_final_000015[[#This Row],[Whole Building:Facility Total Electric Demand Power '[W'](Hourly) ]]/1000</f>
        <v>10.033353525886223</v>
      </c>
    </row>
    <row r="721" spans="1:3" x14ac:dyDescent="0.25">
      <c r="A721" s="9" t="s">
        <v>528</v>
      </c>
      <c r="B721" s="12">
        <v>9998.0108257157972</v>
      </c>
      <c r="C721">
        <f>SAFADModel_final_000015[[#This Row],[Whole Building:Facility Total Electric Demand Power '[W'](Hourly) ]]/1000</f>
        <v>9.9980108257157969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71672-4ADE-45D3-B803-63F3F051B289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11414.899080177915</v>
      </c>
      <c r="C2">
        <f>SAFADModel_final_000014[[#This Row],[Whole Building:Facility Total Electric Demand Power '[W'](Hourly) ]]/1000</f>
        <v>11.414899080177914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11184.616954819185</v>
      </c>
      <c r="C3">
        <f>SAFADModel_final_000014[[#This Row],[Whole Building:Facility Total Electric Demand Power '[W'](Hourly) ]]/1000</f>
        <v>11.184616954819184</v>
      </c>
      <c r="D3">
        <v>-28.402572252246095</v>
      </c>
      <c r="E3">
        <v>65.533833087041899</v>
      </c>
      <c r="F3">
        <v>33.992702560956822</v>
      </c>
    </row>
    <row r="4" spans="1:6" x14ac:dyDescent="0.25">
      <c r="A4" s="9" t="s">
        <v>3</v>
      </c>
      <c r="B4" s="12">
        <v>10984.908282408664</v>
      </c>
      <c r="C4">
        <f>SAFADModel_final_000014[[#This Row],[Whole Building:Facility Total Electric Demand Power '[W'](Hourly) ]]/1000</f>
        <v>10.984908282408664</v>
      </c>
    </row>
    <row r="5" spans="1:6" x14ac:dyDescent="0.25">
      <c r="A5" s="9" t="s">
        <v>4</v>
      </c>
      <c r="B5" s="12">
        <v>10720.715127770602</v>
      </c>
      <c r="C5">
        <f>SAFADModel_final_000014[[#This Row],[Whole Building:Facility Total Electric Demand Power '[W'](Hourly) ]]/1000</f>
        <v>10.720715127770601</v>
      </c>
    </row>
    <row r="6" spans="1:6" x14ac:dyDescent="0.25">
      <c r="A6" s="9" t="s">
        <v>5</v>
      </c>
      <c r="B6" s="12">
        <v>10356.697034421768</v>
      </c>
      <c r="C6">
        <f>SAFADModel_final_000014[[#This Row],[Whole Building:Facility Total Electric Demand Power '[W'](Hourly) ]]/1000</f>
        <v>10.356697034421767</v>
      </c>
    </row>
    <row r="7" spans="1:6" x14ac:dyDescent="0.25">
      <c r="A7" s="9" t="s">
        <v>6</v>
      </c>
      <c r="B7" s="12">
        <v>10299.031546916447</v>
      </c>
      <c r="C7">
        <f>SAFADModel_final_000014[[#This Row],[Whole Building:Facility Total Electric Demand Power '[W'](Hourly) ]]/1000</f>
        <v>10.299031546916448</v>
      </c>
    </row>
    <row r="8" spans="1:6" x14ac:dyDescent="0.25">
      <c r="A8" s="9" t="s">
        <v>7</v>
      </c>
      <c r="B8" s="12">
        <v>10641.063373064646</v>
      </c>
      <c r="C8">
        <f>SAFADModel_final_000014[[#This Row],[Whole Building:Facility Total Electric Demand Power '[W'](Hourly) ]]/1000</f>
        <v>10.641063373064647</v>
      </c>
    </row>
    <row r="9" spans="1:6" x14ac:dyDescent="0.25">
      <c r="A9" s="9" t="s">
        <v>8</v>
      </c>
      <c r="B9" s="12">
        <v>41236.726463018909</v>
      </c>
      <c r="C9">
        <f>SAFADModel_final_000014[[#This Row],[Whole Building:Facility Total Electric Demand Power '[W'](Hourly) ]]/1000</f>
        <v>41.236726463018911</v>
      </c>
    </row>
    <row r="10" spans="1:6" x14ac:dyDescent="0.25">
      <c r="A10" s="9" t="s">
        <v>9</v>
      </c>
      <c r="B10" s="12">
        <v>69256.829445736395</v>
      </c>
      <c r="C10">
        <f>SAFADModel_final_000014[[#This Row],[Whole Building:Facility Total Electric Demand Power '[W'](Hourly) ]]/1000</f>
        <v>69.2568294457364</v>
      </c>
    </row>
    <row r="11" spans="1:6" x14ac:dyDescent="0.25">
      <c r="A11" s="9" t="s">
        <v>10</v>
      </c>
      <c r="B11" s="12">
        <v>123708.11233715429</v>
      </c>
      <c r="C11">
        <f>SAFADModel_final_000014[[#This Row],[Whole Building:Facility Total Electric Demand Power '[W'](Hourly) ]]/1000</f>
        <v>123.70811233715429</v>
      </c>
    </row>
    <row r="12" spans="1:6" x14ac:dyDescent="0.25">
      <c r="A12" s="9" t="s">
        <v>11</v>
      </c>
      <c r="B12" s="12">
        <v>124486.20167786081</v>
      </c>
      <c r="C12">
        <f>SAFADModel_final_000014[[#This Row],[Whole Building:Facility Total Electric Demand Power '[W'](Hourly) ]]/1000</f>
        <v>124.48620167786081</v>
      </c>
    </row>
    <row r="13" spans="1:6" x14ac:dyDescent="0.25">
      <c r="A13" s="9" t="s">
        <v>12</v>
      </c>
      <c r="B13" s="12">
        <v>189727.43341261338</v>
      </c>
      <c r="C13">
        <f>SAFADModel_final_000014[[#This Row],[Whole Building:Facility Total Electric Demand Power '[W'](Hourly) ]]/1000</f>
        <v>189.72743341261338</v>
      </c>
    </row>
    <row r="14" spans="1:6" x14ac:dyDescent="0.25">
      <c r="A14" s="9" t="s">
        <v>13</v>
      </c>
      <c r="B14" s="12">
        <v>198668.30976780961</v>
      </c>
      <c r="C14">
        <f>SAFADModel_final_000014[[#This Row],[Whole Building:Facility Total Electric Demand Power '[W'](Hourly) ]]/1000</f>
        <v>198.6683097678096</v>
      </c>
    </row>
    <row r="15" spans="1:6" x14ac:dyDescent="0.25">
      <c r="A15" s="9" t="s">
        <v>14</v>
      </c>
      <c r="B15" s="12">
        <v>239853.22628980421</v>
      </c>
      <c r="C15">
        <f>SAFADModel_final_000014[[#This Row],[Whole Building:Facility Total Electric Demand Power '[W'](Hourly) ]]/1000</f>
        <v>239.85322628980421</v>
      </c>
    </row>
    <row r="16" spans="1:6" x14ac:dyDescent="0.25">
      <c r="A16" s="9" t="s">
        <v>15</v>
      </c>
      <c r="B16" s="12">
        <v>252987.13910169344</v>
      </c>
      <c r="C16">
        <f>SAFADModel_final_000014[[#This Row],[Whole Building:Facility Total Electric Demand Power '[W'](Hourly) ]]/1000</f>
        <v>252.98713910169343</v>
      </c>
    </row>
    <row r="17" spans="1:3" x14ac:dyDescent="0.25">
      <c r="A17" s="9" t="s">
        <v>16</v>
      </c>
      <c r="B17" s="12">
        <v>229840.06635214886</v>
      </c>
      <c r="C17">
        <f>SAFADModel_final_000014[[#This Row],[Whole Building:Facility Total Electric Demand Power '[W'](Hourly) ]]/1000</f>
        <v>229.84006635214885</v>
      </c>
    </row>
    <row r="18" spans="1:3" x14ac:dyDescent="0.25">
      <c r="A18" s="9" t="s">
        <v>17</v>
      </c>
      <c r="B18" s="12">
        <v>204455.29375989211</v>
      </c>
      <c r="C18">
        <f>SAFADModel_final_000014[[#This Row],[Whole Building:Facility Total Electric Demand Power '[W'](Hourly) ]]/1000</f>
        <v>204.4552937598921</v>
      </c>
    </row>
    <row r="19" spans="1:3" x14ac:dyDescent="0.25">
      <c r="A19" s="9" t="s">
        <v>18</v>
      </c>
      <c r="B19" s="12">
        <v>77591.037517027071</v>
      </c>
      <c r="C19">
        <f>SAFADModel_final_000014[[#This Row],[Whole Building:Facility Total Electric Demand Power '[W'](Hourly) ]]/1000</f>
        <v>77.591037517027075</v>
      </c>
    </row>
    <row r="20" spans="1:3" x14ac:dyDescent="0.25">
      <c r="A20" s="9" t="s">
        <v>19</v>
      </c>
      <c r="B20" s="12">
        <v>38184.740680307914</v>
      </c>
      <c r="C20">
        <f>SAFADModel_final_000014[[#This Row],[Whole Building:Facility Total Electric Demand Power '[W'](Hourly) ]]/1000</f>
        <v>38.184740680307911</v>
      </c>
    </row>
    <row r="21" spans="1:3" x14ac:dyDescent="0.25">
      <c r="A21" s="9" t="s">
        <v>20</v>
      </c>
      <c r="B21" s="12">
        <v>15430.31706926562</v>
      </c>
      <c r="C21">
        <f>SAFADModel_final_000014[[#This Row],[Whole Building:Facility Total Electric Demand Power '[W'](Hourly) ]]/1000</f>
        <v>15.43031706926562</v>
      </c>
    </row>
    <row r="22" spans="1:3" x14ac:dyDescent="0.25">
      <c r="A22" s="9" t="s">
        <v>21</v>
      </c>
      <c r="B22" s="12">
        <v>11976.327859186502</v>
      </c>
      <c r="C22">
        <f>SAFADModel_final_000014[[#This Row],[Whole Building:Facility Total Electric Demand Power '[W'](Hourly) ]]/1000</f>
        <v>11.976327859186501</v>
      </c>
    </row>
    <row r="23" spans="1:3" x14ac:dyDescent="0.25">
      <c r="A23" s="9" t="s">
        <v>22</v>
      </c>
      <c r="B23" s="12">
        <v>11535.240603521765</v>
      </c>
      <c r="C23">
        <f>SAFADModel_final_000014[[#This Row],[Whole Building:Facility Total Electric Demand Power '[W'](Hourly) ]]/1000</f>
        <v>11.535240603521764</v>
      </c>
    </row>
    <row r="24" spans="1:3" x14ac:dyDescent="0.25">
      <c r="A24" s="9" t="s">
        <v>23</v>
      </c>
      <c r="B24" s="12">
        <v>11533.044232182321</v>
      </c>
      <c r="C24">
        <f>SAFADModel_final_000014[[#This Row],[Whole Building:Facility Total Electric Demand Power '[W'](Hourly) ]]/1000</f>
        <v>11.533044232182322</v>
      </c>
    </row>
    <row r="25" spans="1:3" x14ac:dyDescent="0.25">
      <c r="A25" s="9" t="s">
        <v>24</v>
      </c>
      <c r="B25" s="12">
        <v>11515.936855822983</v>
      </c>
      <c r="C25">
        <f>SAFADModel_final_000014[[#This Row],[Whole Building:Facility Total Electric Demand Power '[W'](Hourly) ]]/1000</f>
        <v>11.515936855822984</v>
      </c>
    </row>
    <row r="26" spans="1:3" x14ac:dyDescent="0.25">
      <c r="A26" s="9" t="s">
        <v>25</v>
      </c>
      <c r="B26" s="12">
        <v>11492.848584455018</v>
      </c>
      <c r="C26">
        <f>SAFADModel_final_000014[[#This Row],[Whole Building:Facility Total Electric Demand Power '[W'](Hourly) ]]/1000</f>
        <v>11.492848584455018</v>
      </c>
    </row>
    <row r="27" spans="1:3" x14ac:dyDescent="0.25">
      <c r="A27" s="9" t="s">
        <v>26</v>
      </c>
      <c r="B27" s="12">
        <v>11460.797010387578</v>
      </c>
      <c r="C27">
        <f>SAFADModel_final_000014[[#This Row],[Whole Building:Facility Total Electric Demand Power '[W'](Hourly) ]]/1000</f>
        <v>11.460797010387578</v>
      </c>
    </row>
    <row r="28" spans="1:3" x14ac:dyDescent="0.25">
      <c r="A28" s="9" t="s">
        <v>27</v>
      </c>
      <c r="B28" s="12">
        <v>11426.04077116334</v>
      </c>
      <c r="C28">
        <f>SAFADModel_final_000014[[#This Row],[Whole Building:Facility Total Electric Demand Power '[W'](Hourly) ]]/1000</f>
        <v>11.42604077116334</v>
      </c>
    </row>
    <row r="29" spans="1:3" x14ac:dyDescent="0.25">
      <c r="A29" s="9" t="s">
        <v>28</v>
      </c>
      <c r="B29" s="12">
        <v>11415.403367166275</v>
      </c>
      <c r="C29">
        <f>SAFADModel_final_000014[[#This Row],[Whole Building:Facility Total Electric Demand Power '[W'](Hourly) ]]/1000</f>
        <v>11.415403367166274</v>
      </c>
    </row>
    <row r="30" spans="1:3" x14ac:dyDescent="0.25">
      <c r="A30" s="9" t="s">
        <v>29</v>
      </c>
      <c r="B30" s="12">
        <v>11406.715682039277</v>
      </c>
      <c r="C30">
        <f>SAFADModel_final_000014[[#This Row],[Whole Building:Facility Total Electric Demand Power '[W'](Hourly) ]]/1000</f>
        <v>11.406715682039277</v>
      </c>
    </row>
    <row r="31" spans="1:3" x14ac:dyDescent="0.25">
      <c r="A31" s="9" t="s">
        <v>30</v>
      </c>
      <c r="B31" s="12">
        <v>11401.795983350354</v>
      </c>
      <c r="C31">
        <f>SAFADModel_final_000014[[#This Row],[Whole Building:Facility Total Electric Demand Power '[W'](Hourly) ]]/1000</f>
        <v>11.401795983350354</v>
      </c>
    </row>
    <row r="32" spans="1:3" x14ac:dyDescent="0.25">
      <c r="A32" s="9" t="s">
        <v>31</v>
      </c>
      <c r="B32" s="12">
        <v>11406.02506520846</v>
      </c>
      <c r="C32">
        <f>SAFADModel_final_000014[[#This Row],[Whole Building:Facility Total Electric Demand Power '[W'](Hourly) ]]/1000</f>
        <v>11.40602506520846</v>
      </c>
    </row>
    <row r="33" spans="1:3" x14ac:dyDescent="0.25">
      <c r="A33" s="9" t="s">
        <v>32</v>
      </c>
      <c r="B33" s="12">
        <v>29808.084001403407</v>
      </c>
      <c r="C33">
        <f>SAFADModel_final_000014[[#This Row],[Whole Building:Facility Total Electric Demand Power '[W'](Hourly) ]]/1000</f>
        <v>29.808084001403408</v>
      </c>
    </row>
    <row r="34" spans="1:3" x14ac:dyDescent="0.25">
      <c r="A34" s="9" t="s">
        <v>33</v>
      </c>
      <c r="B34" s="12">
        <v>111328.95650915448</v>
      </c>
      <c r="C34">
        <f>SAFADModel_final_000014[[#This Row],[Whole Building:Facility Total Electric Demand Power '[W'](Hourly) ]]/1000</f>
        <v>111.32895650915448</v>
      </c>
    </row>
    <row r="35" spans="1:3" x14ac:dyDescent="0.25">
      <c r="A35" s="9" t="s">
        <v>34</v>
      </c>
      <c r="B35" s="12">
        <v>153208.54614960865</v>
      </c>
      <c r="C35">
        <f>SAFADModel_final_000014[[#This Row],[Whole Building:Facility Total Electric Demand Power '[W'](Hourly) ]]/1000</f>
        <v>153.20854614960865</v>
      </c>
    </row>
    <row r="36" spans="1:3" x14ac:dyDescent="0.25">
      <c r="A36" s="9" t="s">
        <v>35</v>
      </c>
      <c r="B36" s="12">
        <v>166301.97415180784</v>
      </c>
      <c r="C36">
        <f>SAFADModel_final_000014[[#This Row],[Whole Building:Facility Total Electric Demand Power '[W'](Hourly) ]]/1000</f>
        <v>166.30197415180783</v>
      </c>
    </row>
    <row r="37" spans="1:3" x14ac:dyDescent="0.25">
      <c r="A37" s="9" t="s">
        <v>36</v>
      </c>
      <c r="B37" s="12">
        <v>217114.26454986737</v>
      </c>
      <c r="C37">
        <f>SAFADModel_final_000014[[#This Row],[Whole Building:Facility Total Electric Demand Power '[W'](Hourly) ]]/1000</f>
        <v>217.11426454986736</v>
      </c>
    </row>
    <row r="38" spans="1:3" x14ac:dyDescent="0.25">
      <c r="A38" s="9" t="s">
        <v>37</v>
      </c>
      <c r="B38" s="12">
        <v>203135.50206989938</v>
      </c>
      <c r="C38">
        <f>SAFADModel_final_000014[[#This Row],[Whole Building:Facility Total Electric Demand Power '[W'](Hourly) ]]/1000</f>
        <v>203.13550206989939</v>
      </c>
    </row>
    <row r="39" spans="1:3" x14ac:dyDescent="0.25">
      <c r="A39" s="9" t="s">
        <v>38</v>
      </c>
      <c r="B39" s="12">
        <v>228369.06292045201</v>
      </c>
      <c r="C39">
        <f>SAFADModel_final_000014[[#This Row],[Whole Building:Facility Total Electric Demand Power '[W'](Hourly) ]]/1000</f>
        <v>228.369062920452</v>
      </c>
    </row>
    <row r="40" spans="1:3" x14ac:dyDescent="0.25">
      <c r="A40" s="9" t="s">
        <v>39</v>
      </c>
      <c r="B40" s="12">
        <v>188358.55718666257</v>
      </c>
      <c r="C40">
        <f>SAFADModel_final_000014[[#This Row],[Whole Building:Facility Total Electric Demand Power '[W'](Hourly) ]]/1000</f>
        <v>188.35855718666258</v>
      </c>
    </row>
    <row r="41" spans="1:3" x14ac:dyDescent="0.25">
      <c r="A41" s="9" t="s">
        <v>40</v>
      </c>
      <c r="B41" s="12">
        <v>195050.16861051301</v>
      </c>
      <c r="C41">
        <f>SAFADModel_final_000014[[#This Row],[Whole Building:Facility Total Electric Demand Power '[W'](Hourly) ]]/1000</f>
        <v>195.050168610513</v>
      </c>
    </row>
    <row r="42" spans="1:3" x14ac:dyDescent="0.25">
      <c r="A42" s="9" t="s">
        <v>41</v>
      </c>
      <c r="B42" s="12">
        <v>158704.00854208632</v>
      </c>
      <c r="C42">
        <f>SAFADModel_final_000014[[#This Row],[Whole Building:Facility Total Electric Demand Power '[W'](Hourly) ]]/1000</f>
        <v>158.70400854208631</v>
      </c>
    </row>
    <row r="43" spans="1:3" x14ac:dyDescent="0.25">
      <c r="A43" s="9" t="s">
        <v>42</v>
      </c>
      <c r="B43" s="12">
        <v>154090.03324249503</v>
      </c>
      <c r="C43">
        <f>SAFADModel_final_000014[[#This Row],[Whole Building:Facility Total Electric Demand Power '[W'](Hourly) ]]/1000</f>
        <v>154.09003324249502</v>
      </c>
    </row>
    <row r="44" spans="1:3" x14ac:dyDescent="0.25">
      <c r="A44" s="9" t="s">
        <v>43</v>
      </c>
      <c r="B44" s="12">
        <v>90106.969745521317</v>
      </c>
      <c r="C44">
        <f>SAFADModel_final_000014[[#This Row],[Whole Building:Facility Total Electric Demand Power '[W'](Hourly) ]]/1000</f>
        <v>90.106969745521312</v>
      </c>
    </row>
    <row r="45" spans="1:3" x14ac:dyDescent="0.25">
      <c r="A45" s="9" t="s">
        <v>44</v>
      </c>
      <c r="B45" s="12">
        <v>45197.687983649674</v>
      </c>
      <c r="C45">
        <f>SAFADModel_final_000014[[#This Row],[Whole Building:Facility Total Electric Demand Power '[W'](Hourly) ]]/1000</f>
        <v>45.197687983649672</v>
      </c>
    </row>
    <row r="46" spans="1:3" x14ac:dyDescent="0.25">
      <c r="A46" s="9" t="s">
        <v>45</v>
      </c>
      <c r="B46" s="12">
        <v>12076.619139671266</v>
      </c>
      <c r="C46">
        <f>SAFADModel_final_000014[[#This Row],[Whole Building:Facility Total Electric Demand Power '[W'](Hourly) ]]/1000</f>
        <v>12.076619139671266</v>
      </c>
    </row>
    <row r="47" spans="1:3" x14ac:dyDescent="0.25">
      <c r="A47" s="9" t="s">
        <v>46</v>
      </c>
      <c r="B47" s="12">
        <v>11715.586712573409</v>
      </c>
      <c r="C47">
        <f>SAFADModel_final_000014[[#This Row],[Whole Building:Facility Total Electric Demand Power '[W'](Hourly) ]]/1000</f>
        <v>11.71558671257341</v>
      </c>
    </row>
    <row r="48" spans="1:3" x14ac:dyDescent="0.25">
      <c r="A48" s="9" t="s">
        <v>47</v>
      </c>
      <c r="B48" s="12">
        <v>11567.074855084293</v>
      </c>
      <c r="C48">
        <f>SAFADModel_final_000014[[#This Row],[Whole Building:Facility Total Electric Demand Power '[W'](Hourly) ]]/1000</f>
        <v>11.567074855084293</v>
      </c>
    </row>
    <row r="49" spans="1:3" x14ac:dyDescent="0.25">
      <c r="A49" s="9" t="s">
        <v>48</v>
      </c>
      <c r="B49" s="12">
        <v>11467.494516740255</v>
      </c>
      <c r="C49">
        <f>SAFADModel_final_000014[[#This Row],[Whole Building:Facility Total Electric Demand Power '[W'](Hourly) ]]/1000</f>
        <v>11.467494516740254</v>
      </c>
    </row>
    <row r="50" spans="1:3" x14ac:dyDescent="0.25">
      <c r="A50" s="9" t="s">
        <v>49</v>
      </c>
      <c r="B50" s="12">
        <v>11376.678945327278</v>
      </c>
      <c r="C50">
        <f>SAFADModel_final_000014[[#This Row],[Whole Building:Facility Total Electric Demand Power '[W'](Hourly) ]]/1000</f>
        <v>11.376678945327278</v>
      </c>
    </row>
    <row r="51" spans="1:3" x14ac:dyDescent="0.25">
      <c r="A51" s="9" t="s">
        <v>50</v>
      </c>
      <c r="B51" s="12">
        <v>11300.475961803313</v>
      </c>
      <c r="C51">
        <f>SAFADModel_final_000014[[#This Row],[Whole Building:Facility Total Electric Demand Power '[W'](Hourly) ]]/1000</f>
        <v>11.300475961803313</v>
      </c>
    </row>
    <row r="52" spans="1:3" x14ac:dyDescent="0.25">
      <c r="A52" s="9" t="s">
        <v>51</v>
      </c>
      <c r="B52" s="12">
        <v>11218.799555642074</v>
      </c>
      <c r="C52">
        <f>SAFADModel_final_000014[[#This Row],[Whole Building:Facility Total Electric Demand Power '[W'](Hourly) ]]/1000</f>
        <v>11.218799555642073</v>
      </c>
    </row>
    <row r="53" spans="1:3" x14ac:dyDescent="0.25">
      <c r="A53" s="9" t="s">
        <v>52</v>
      </c>
      <c r="B53" s="12">
        <v>11142.52886111469</v>
      </c>
      <c r="C53">
        <f>SAFADModel_final_000014[[#This Row],[Whole Building:Facility Total Electric Demand Power '[W'](Hourly) ]]/1000</f>
        <v>11.142528861114689</v>
      </c>
    </row>
    <row r="54" spans="1:3" x14ac:dyDescent="0.25">
      <c r="A54" s="9" t="s">
        <v>53</v>
      </c>
      <c r="B54" s="12">
        <v>11041.058613239853</v>
      </c>
      <c r="C54">
        <f>SAFADModel_final_000014[[#This Row],[Whole Building:Facility Total Electric Demand Power '[W'](Hourly) ]]/1000</f>
        <v>11.041058613239853</v>
      </c>
    </row>
    <row r="55" spans="1:3" x14ac:dyDescent="0.25">
      <c r="A55" s="9" t="s">
        <v>54</v>
      </c>
      <c r="B55" s="12">
        <v>10979.934642570632</v>
      </c>
      <c r="C55">
        <f>SAFADModel_final_000014[[#This Row],[Whole Building:Facility Total Electric Demand Power '[W'](Hourly) ]]/1000</f>
        <v>10.979934642570631</v>
      </c>
    </row>
    <row r="56" spans="1:3" x14ac:dyDescent="0.25">
      <c r="A56" s="9" t="s">
        <v>55</v>
      </c>
      <c r="B56" s="12">
        <v>11143.341213153364</v>
      </c>
      <c r="C56">
        <f>SAFADModel_final_000014[[#This Row],[Whole Building:Facility Total Electric Demand Power '[W'](Hourly) ]]/1000</f>
        <v>11.143341213153365</v>
      </c>
    </row>
    <row r="57" spans="1:3" x14ac:dyDescent="0.25">
      <c r="A57" s="9" t="s">
        <v>56</v>
      </c>
      <c r="B57" s="12">
        <v>35905.616254931614</v>
      </c>
      <c r="C57">
        <f>SAFADModel_final_000014[[#This Row],[Whole Building:Facility Total Electric Demand Power '[W'](Hourly) ]]/1000</f>
        <v>35.905616254931616</v>
      </c>
    </row>
    <row r="58" spans="1:3" x14ac:dyDescent="0.25">
      <c r="A58" s="9" t="s">
        <v>57</v>
      </c>
      <c r="B58" s="12">
        <v>94211.217313190107</v>
      </c>
      <c r="C58">
        <f>SAFADModel_final_000014[[#This Row],[Whole Building:Facility Total Electric Demand Power '[W'](Hourly) ]]/1000</f>
        <v>94.211217313190105</v>
      </c>
    </row>
    <row r="59" spans="1:3" x14ac:dyDescent="0.25">
      <c r="A59" s="9" t="s">
        <v>58</v>
      </c>
      <c r="B59" s="12">
        <v>138599.49689972083</v>
      </c>
      <c r="C59">
        <f>SAFADModel_final_000014[[#This Row],[Whole Building:Facility Total Electric Demand Power '[W'](Hourly) ]]/1000</f>
        <v>138.59949689972083</v>
      </c>
    </row>
    <row r="60" spans="1:3" x14ac:dyDescent="0.25">
      <c r="A60" s="9" t="s">
        <v>59</v>
      </c>
      <c r="B60" s="12">
        <v>170294.7665708047</v>
      </c>
      <c r="C60">
        <f>SAFADModel_final_000014[[#This Row],[Whole Building:Facility Total Electric Demand Power '[W'](Hourly) ]]/1000</f>
        <v>170.29476657080471</v>
      </c>
    </row>
    <row r="61" spans="1:3" x14ac:dyDescent="0.25">
      <c r="A61" s="9" t="s">
        <v>60</v>
      </c>
      <c r="B61" s="12">
        <v>228186.07234458122</v>
      </c>
      <c r="C61">
        <f>SAFADModel_final_000014[[#This Row],[Whole Building:Facility Total Electric Demand Power '[W'](Hourly) ]]/1000</f>
        <v>228.18607234458122</v>
      </c>
    </row>
    <row r="62" spans="1:3" x14ac:dyDescent="0.25">
      <c r="A62" s="9" t="s">
        <v>61</v>
      </c>
      <c r="B62" s="12">
        <v>231157.78657287263</v>
      </c>
      <c r="C62">
        <f>SAFADModel_final_000014[[#This Row],[Whole Building:Facility Total Electric Demand Power '[W'](Hourly) ]]/1000</f>
        <v>231.15778657287262</v>
      </c>
    </row>
    <row r="63" spans="1:3" x14ac:dyDescent="0.25">
      <c r="A63" s="9" t="s">
        <v>62</v>
      </c>
      <c r="B63" s="12">
        <v>234104.16887824019</v>
      </c>
      <c r="C63">
        <f>SAFADModel_final_000014[[#This Row],[Whole Building:Facility Total Electric Demand Power '[W'](Hourly) ]]/1000</f>
        <v>234.10416887824019</v>
      </c>
    </row>
    <row r="64" spans="1:3" x14ac:dyDescent="0.25">
      <c r="A64" s="9" t="s">
        <v>63</v>
      </c>
      <c r="B64" s="12">
        <v>238595.91090054429</v>
      </c>
      <c r="C64">
        <f>SAFADModel_final_000014[[#This Row],[Whole Building:Facility Total Electric Demand Power '[W'](Hourly) ]]/1000</f>
        <v>238.59591090054428</v>
      </c>
    </row>
    <row r="65" spans="1:3" x14ac:dyDescent="0.25">
      <c r="A65" s="9" t="s">
        <v>64</v>
      </c>
      <c r="B65" s="12">
        <v>178602.53668870043</v>
      </c>
      <c r="C65">
        <f>SAFADModel_final_000014[[#This Row],[Whole Building:Facility Total Electric Demand Power '[W'](Hourly) ]]/1000</f>
        <v>178.60253668870044</v>
      </c>
    </row>
    <row r="66" spans="1:3" x14ac:dyDescent="0.25">
      <c r="A66" s="9" t="s">
        <v>65</v>
      </c>
      <c r="B66" s="12">
        <v>85570.235697501208</v>
      </c>
      <c r="C66">
        <f>SAFADModel_final_000014[[#This Row],[Whole Building:Facility Total Electric Demand Power '[W'](Hourly) ]]/1000</f>
        <v>85.570235697501204</v>
      </c>
    </row>
    <row r="67" spans="1:3" x14ac:dyDescent="0.25">
      <c r="A67" s="9" t="s">
        <v>66</v>
      </c>
      <c r="B67" s="12">
        <v>73792.783485566833</v>
      </c>
      <c r="C67">
        <f>SAFADModel_final_000014[[#This Row],[Whole Building:Facility Total Electric Demand Power '[W'](Hourly) ]]/1000</f>
        <v>73.792783485566829</v>
      </c>
    </row>
    <row r="68" spans="1:3" x14ac:dyDescent="0.25">
      <c r="A68" s="9" t="s">
        <v>67</v>
      </c>
      <c r="B68" s="12">
        <v>32188.70416261199</v>
      </c>
      <c r="C68">
        <f>SAFADModel_final_000014[[#This Row],[Whole Building:Facility Total Electric Demand Power '[W'](Hourly) ]]/1000</f>
        <v>32.188704162611991</v>
      </c>
    </row>
    <row r="69" spans="1:3" x14ac:dyDescent="0.25">
      <c r="A69" s="9" t="s">
        <v>68</v>
      </c>
      <c r="B69" s="12">
        <v>12428.749736272803</v>
      </c>
      <c r="C69">
        <f>SAFADModel_final_000014[[#This Row],[Whole Building:Facility Total Electric Demand Power '[W'](Hourly) ]]/1000</f>
        <v>12.428749736272803</v>
      </c>
    </row>
    <row r="70" spans="1:3" x14ac:dyDescent="0.25">
      <c r="A70" s="9" t="s">
        <v>69</v>
      </c>
      <c r="B70" s="12">
        <v>11960.749181434605</v>
      </c>
      <c r="C70">
        <f>SAFADModel_final_000014[[#This Row],[Whole Building:Facility Total Electric Demand Power '[W'](Hourly) ]]/1000</f>
        <v>11.960749181434604</v>
      </c>
    </row>
    <row r="71" spans="1:3" x14ac:dyDescent="0.25">
      <c r="A71" s="9" t="s">
        <v>70</v>
      </c>
      <c r="B71" s="12">
        <v>11503.69835623532</v>
      </c>
      <c r="C71">
        <f>SAFADModel_final_000014[[#This Row],[Whole Building:Facility Total Electric Demand Power '[W'](Hourly) ]]/1000</f>
        <v>11.50369835623532</v>
      </c>
    </row>
    <row r="72" spans="1:3" x14ac:dyDescent="0.25">
      <c r="A72" s="9" t="s">
        <v>71</v>
      </c>
      <c r="B72" s="12">
        <v>11454.487224220526</v>
      </c>
      <c r="C72">
        <f>SAFADModel_final_000014[[#This Row],[Whole Building:Facility Total Electric Demand Power '[W'](Hourly) ]]/1000</f>
        <v>11.454487224220525</v>
      </c>
    </row>
    <row r="73" spans="1:3" x14ac:dyDescent="0.25">
      <c r="A73" s="9" t="s">
        <v>72</v>
      </c>
      <c r="B73" s="12">
        <v>11404.633880432992</v>
      </c>
      <c r="C73">
        <f>SAFADModel_final_000014[[#This Row],[Whole Building:Facility Total Electric Demand Power '[W'](Hourly) ]]/1000</f>
        <v>11.404633880432991</v>
      </c>
    </row>
    <row r="74" spans="1:3" x14ac:dyDescent="0.25">
      <c r="A74" s="9" t="s">
        <v>73</v>
      </c>
      <c r="B74" s="12">
        <v>11356.717174740465</v>
      </c>
      <c r="C74">
        <f>SAFADModel_final_000014[[#This Row],[Whole Building:Facility Total Electric Demand Power '[W'](Hourly) ]]/1000</f>
        <v>11.356717174740465</v>
      </c>
    </row>
    <row r="75" spans="1:3" x14ac:dyDescent="0.25">
      <c r="A75" s="9" t="s">
        <v>74</v>
      </c>
      <c r="B75" s="12">
        <v>11306.035856827279</v>
      </c>
      <c r="C75">
        <f>SAFADModel_final_000014[[#This Row],[Whole Building:Facility Total Electric Demand Power '[W'](Hourly) ]]/1000</f>
        <v>11.306035856827279</v>
      </c>
    </row>
    <row r="76" spans="1:3" x14ac:dyDescent="0.25">
      <c r="A76" s="9" t="s">
        <v>75</v>
      </c>
      <c r="B76" s="12">
        <v>11251.747537746845</v>
      </c>
      <c r="C76">
        <f>SAFADModel_final_000014[[#This Row],[Whole Building:Facility Total Electric Demand Power '[W'](Hourly) ]]/1000</f>
        <v>11.251747537746846</v>
      </c>
    </row>
    <row r="77" spans="1:3" x14ac:dyDescent="0.25">
      <c r="A77" s="9" t="s">
        <v>76</v>
      </c>
      <c r="B77" s="12">
        <v>11195.387448043113</v>
      </c>
      <c r="C77">
        <f>SAFADModel_final_000014[[#This Row],[Whole Building:Facility Total Electric Demand Power '[W'](Hourly) ]]/1000</f>
        <v>11.195387448043114</v>
      </c>
    </row>
    <row r="78" spans="1:3" x14ac:dyDescent="0.25">
      <c r="A78" s="9" t="s">
        <v>77</v>
      </c>
      <c r="B78" s="12">
        <v>11149.507844822603</v>
      </c>
      <c r="C78">
        <f>SAFADModel_final_000014[[#This Row],[Whole Building:Facility Total Electric Demand Power '[W'](Hourly) ]]/1000</f>
        <v>11.149507844822603</v>
      </c>
    </row>
    <row r="79" spans="1:3" x14ac:dyDescent="0.25">
      <c r="A79" s="9" t="s">
        <v>78</v>
      </c>
      <c r="B79" s="12">
        <v>11125.33268393548</v>
      </c>
      <c r="C79">
        <f>SAFADModel_final_000014[[#This Row],[Whole Building:Facility Total Electric Demand Power '[W'](Hourly) ]]/1000</f>
        <v>11.125332683935479</v>
      </c>
    </row>
    <row r="80" spans="1:3" x14ac:dyDescent="0.25">
      <c r="A80" s="9" t="s">
        <v>79</v>
      </c>
      <c r="B80" s="12">
        <v>11215.178955117241</v>
      </c>
      <c r="C80">
        <f>SAFADModel_final_000014[[#This Row],[Whole Building:Facility Total Electric Demand Power '[W'](Hourly) ]]/1000</f>
        <v>11.21517895511724</v>
      </c>
    </row>
    <row r="81" spans="1:3" x14ac:dyDescent="0.25">
      <c r="A81" s="9" t="s">
        <v>80</v>
      </c>
      <c r="B81" s="12">
        <v>33089.231479506881</v>
      </c>
      <c r="C81">
        <f>SAFADModel_final_000014[[#This Row],[Whole Building:Facility Total Electric Demand Power '[W'](Hourly) ]]/1000</f>
        <v>33.089231479506878</v>
      </c>
    </row>
    <row r="82" spans="1:3" x14ac:dyDescent="0.25">
      <c r="A82" s="9" t="s">
        <v>81</v>
      </c>
      <c r="B82" s="12">
        <v>139913.93436247378</v>
      </c>
      <c r="C82">
        <f>SAFADModel_final_000014[[#This Row],[Whole Building:Facility Total Electric Demand Power '[W'](Hourly) ]]/1000</f>
        <v>139.91393436247378</v>
      </c>
    </row>
    <row r="83" spans="1:3" x14ac:dyDescent="0.25">
      <c r="A83" s="9" t="s">
        <v>82</v>
      </c>
      <c r="B83" s="12">
        <v>182692.85973171191</v>
      </c>
      <c r="C83">
        <f>SAFADModel_final_000014[[#This Row],[Whole Building:Facility Total Electric Demand Power '[W'](Hourly) ]]/1000</f>
        <v>182.69285973171191</v>
      </c>
    </row>
    <row r="84" spans="1:3" x14ac:dyDescent="0.25">
      <c r="A84" s="9" t="s">
        <v>83</v>
      </c>
      <c r="B84" s="12">
        <v>222435.44644074349</v>
      </c>
      <c r="C84">
        <f>SAFADModel_final_000014[[#This Row],[Whole Building:Facility Total Electric Demand Power '[W'](Hourly) ]]/1000</f>
        <v>222.43544644074348</v>
      </c>
    </row>
    <row r="85" spans="1:3" x14ac:dyDescent="0.25">
      <c r="A85" s="9" t="s">
        <v>84</v>
      </c>
      <c r="B85" s="12">
        <v>230805.52262870941</v>
      </c>
      <c r="C85">
        <f>SAFADModel_final_000014[[#This Row],[Whole Building:Facility Total Electric Demand Power '[W'](Hourly) ]]/1000</f>
        <v>230.80552262870941</v>
      </c>
    </row>
    <row r="86" spans="1:3" x14ac:dyDescent="0.25">
      <c r="A86" s="9" t="s">
        <v>85</v>
      </c>
      <c r="B86" s="12">
        <v>238093.31686406676</v>
      </c>
      <c r="C86">
        <f>SAFADModel_final_000014[[#This Row],[Whole Building:Facility Total Electric Demand Power '[W'](Hourly) ]]/1000</f>
        <v>238.09331686406676</v>
      </c>
    </row>
    <row r="87" spans="1:3" x14ac:dyDescent="0.25">
      <c r="A87" s="9" t="s">
        <v>86</v>
      </c>
      <c r="B87" s="12">
        <v>252890.13297718283</v>
      </c>
      <c r="C87">
        <f>SAFADModel_final_000014[[#This Row],[Whole Building:Facility Total Electric Demand Power '[W'](Hourly) ]]/1000</f>
        <v>252.89013297718284</v>
      </c>
    </row>
    <row r="88" spans="1:3" x14ac:dyDescent="0.25">
      <c r="A88" s="9" t="s">
        <v>87</v>
      </c>
      <c r="B88" s="12">
        <v>233238.60739157637</v>
      </c>
      <c r="C88">
        <f>SAFADModel_final_000014[[#This Row],[Whole Building:Facility Total Electric Demand Power '[W'](Hourly) ]]/1000</f>
        <v>233.23860739157638</v>
      </c>
    </row>
    <row r="89" spans="1:3" x14ac:dyDescent="0.25">
      <c r="A89" s="9" t="s">
        <v>88</v>
      </c>
      <c r="B89" s="12">
        <v>237520.8435710216</v>
      </c>
      <c r="C89">
        <f>SAFADModel_final_000014[[#This Row],[Whole Building:Facility Total Electric Demand Power '[W'](Hourly) ]]/1000</f>
        <v>237.5208435710216</v>
      </c>
    </row>
    <row r="90" spans="1:3" x14ac:dyDescent="0.25">
      <c r="A90" s="9" t="s">
        <v>89</v>
      </c>
      <c r="B90" s="12">
        <v>219753.01215319507</v>
      </c>
      <c r="C90">
        <f>SAFADModel_final_000014[[#This Row],[Whole Building:Facility Total Electric Demand Power '[W'](Hourly) ]]/1000</f>
        <v>219.75301215319507</v>
      </c>
    </row>
    <row r="91" spans="1:3" x14ac:dyDescent="0.25">
      <c r="A91" s="9" t="s">
        <v>90</v>
      </c>
      <c r="B91" s="12">
        <v>118860.8427550865</v>
      </c>
      <c r="C91">
        <f>SAFADModel_final_000014[[#This Row],[Whole Building:Facility Total Electric Demand Power '[W'](Hourly) ]]/1000</f>
        <v>118.86084275508651</v>
      </c>
    </row>
    <row r="92" spans="1:3" x14ac:dyDescent="0.25">
      <c r="A92" s="9" t="s">
        <v>91</v>
      </c>
      <c r="B92" s="12">
        <v>83560.558388709906</v>
      </c>
      <c r="C92">
        <f>SAFADModel_final_000014[[#This Row],[Whole Building:Facility Total Electric Demand Power '[W'](Hourly) ]]/1000</f>
        <v>83.560558388709907</v>
      </c>
    </row>
    <row r="93" spans="1:3" x14ac:dyDescent="0.25">
      <c r="A93" s="9" t="s">
        <v>92</v>
      </c>
      <c r="B93" s="12">
        <v>58791.626944045136</v>
      </c>
      <c r="C93">
        <f>SAFADModel_final_000014[[#This Row],[Whole Building:Facility Total Electric Demand Power '[W'](Hourly) ]]/1000</f>
        <v>58.791626944045134</v>
      </c>
    </row>
    <row r="94" spans="1:3" x14ac:dyDescent="0.25">
      <c r="A94" s="9" t="s">
        <v>93</v>
      </c>
      <c r="B94" s="12">
        <v>11551.139647147094</v>
      </c>
      <c r="C94">
        <f>SAFADModel_final_000014[[#This Row],[Whole Building:Facility Total Electric Demand Power '[W'](Hourly) ]]/1000</f>
        <v>11.551139647147094</v>
      </c>
    </row>
    <row r="95" spans="1:3" x14ac:dyDescent="0.25">
      <c r="A95" s="9" t="s">
        <v>94</v>
      </c>
      <c r="B95" s="12">
        <v>11508.085092502755</v>
      </c>
      <c r="C95">
        <f>SAFADModel_final_000014[[#This Row],[Whole Building:Facility Total Electric Demand Power '[W'](Hourly) ]]/1000</f>
        <v>11.508085092502755</v>
      </c>
    </row>
    <row r="96" spans="1:3" x14ac:dyDescent="0.25">
      <c r="A96" s="9" t="s">
        <v>95</v>
      </c>
      <c r="B96" s="12">
        <v>11453.014581262805</v>
      </c>
      <c r="C96">
        <f>SAFADModel_final_000014[[#This Row],[Whole Building:Facility Total Electric Demand Power '[W'](Hourly) ]]/1000</f>
        <v>11.453014581262805</v>
      </c>
    </row>
    <row r="97" spans="1:3" x14ac:dyDescent="0.25">
      <c r="A97" s="9" t="s">
        <v>96</v>
      </c>
      <c r="B97" s="12">
        <v>11409.333848111188</v>
      </c>
      <c r="C97">
        <f>SAFADModel_final_000014[[#This Row],[Whole Building:Facility Total Electric Demand Power '[W'](Hourly) ]]/1000</f>
        <v>11.409333848111189</v>
      </c>
    </row>
    <row r="98" spans="1:3" x14ac:dyDescent="0.25">
      <c r="A98" s="9" t="s">
        <v>97</v>
      </c>
      <c r="B98" s="12">
        <v>11398.521746607976</v>
      </c>
      <c r="C98">
        <f>SAFADModel_final_000014[[#This Row],[Whole Building:Facility Total Electric Demand Power '[W'](Hourly) ]]/1000</f>
        <v>11.398521746607976</v>
      </c>
    </row>
    <row r="99" spans="1:3" x14ac:dyDescent="0.25">
      <c r="A99" s="9" t="s">
        <v>98</v>
      </c>
      <c r="B99" s="12">
        <v>11389.729095584657</v>
      </c>
      <c r="C99">
        <f>SAFADModel_final_000014[[#This Row],[Whole Building:Facility Total Electric Demand Power '[W'](Hourly) ]]/1000</f>
        <v>11.389729095584656</v>
      </c>
    </row>
    <row r="100" spans="1:3" x14ac:dyDescent="0.25">
      <c r="A100" s="9" t="s">
        <v>99</v>
      </c>
      <c r="B100" s="12">
        <v>11354.902051864194</v>
      </c>
      <c r="C100">
        <f>SAFADModel_final_000014[[#This Row],[Whole Building:Facility Total Electric Demand Power '[W'](Hourly) ]]/1000</f>
        <v>11.354902051864194</v>
      </c>
    </row>
    <row r="101" spans="1:3" x14ac:dyDescent="0.25">
      <c r="A101" s="9" t="s">
        <v>100</v>
      </c>
      <c r="B101" s="12">
        <v>11277.054452718132</v>
      </c>
      <c r="C101">
        <f>SAFADModel_final_000014[[#This Row],[Whole Building:Facility Total Electric Demand Power '[W'](Hourly) ]]/1000</f>
        <v>11.277054452718131</v>
      </c>
    </row>
    <row r="102" spans="1:3" x14ac:dyDescent="0.25">
      <c r="A102" s="9" t="s">
        <v>101</v>
      </c>
      <c r="B102" s="12">
        <v>11185.652439503776</v>
      </c>
      <c r="C102">
        <f>SAFADModel_final_000014[[#This Row],[Whole Building:Facility Total Electric Demand Power '[W'](Hourly) ]]/1000</f>
        <v>11.185652439503777</v>
      </c>
    </row>
    <row r="103" spans="1:3" x14ac:dyDescent="0.25">
      <c r="A103" s="9" t="s">
        <v>102</v>
      </c>
      <c r="B103" s="12">
        <v>11143.548014180182</v>
      </c>
      <c r="C103">
        <f>SAFADModel_final_000014[[#This Row],[Whole Building:Facility Total Electric Demand Power '[W'](Hourly) ]]/1000</f>
        <v>11.143548014180181</v>
      </c>
    </row>
    <row r="104" spans="1:3" x14ac:dyDescent="0.25">
      <c r="A104" s="9" t="s">
        <v>103</v>
      </c>
      <c r="B104" s="12">
        <v>11199.173827080956</v>
      </c>
      <c r="C104">
        <f>SAFADModel_final_000014[[#This Row],[Whole Building:Facility Total Electric Demand Power '[W'](Hourly) ]]/1000</f>
        <v>11.199173827080957</v>
      </c>
    </row>
    <row r="105" spans="1:3" x14ac:dyDescent="0.25">
      <c r="A105" s="9" t="s">
        <v>104</v>
      </c>
      <c r="B105" s="12">
        <v>40852.280711611616</v>
      </c>
      <c r="C105">
        <f>SAFADModel_final_000014[[#This Row],[Whole Building:Facility Total Electric Demand Power '[W'](Hourly) ]]/1000</f>
        <v>40.85228071161162</v>
      </c>
    </row>
    <row r="106" spans="1:3" x14ac:dyDescent="0.25">
      <c r="A106" s="9" t="s">
        <v>105</v>
      </c>
      <c r="B106" s="12">
        <v>100589.7727377519</v>
      </c>
      <c r="C106">
        <f>SAFADModel_final_000014[[#This Row],[Whole Building:Facility Total Electric Demand Power '[W'](Hourly) ]]/1000</f>
        <v>100.5897727377519</v>
      </c>
    </row>
    <row r="107" spans="1:3" x14ac:dyDescent="0.25">
      <c r="A107" s="9" t="s">
        <v>106</v>
      </c>
      <c r="B107" s="12">
        <v>199250.45567277839</v>
      </c>
      <c r="C107">
        <f>SAFADModel_final_000014[[#This Row],[Whole Building:Facility Total Electric Demand Power '[W'](Hourly) ]]/1000</f>
        <v>199.2504556727784</v>
      </c>
    </row>
    <row r="108" spans="1:3" x14ac:dyDescent="0.25">
      <c r="A108" s="9" t="s">
        <v>107</v>
      </c>
      <c r="B108" s="12">
        <v>194184.34489521408</v>
      </c>
      <c r="C108">
        <f>SAFADModel_final_000014[[#This Row],[Whole Building:Facility Total Electric Demand Power '[W'](Hourly) ]]/1000</f>
        <v>194.18434489521408</v>
      </c>
    </row>
    <row r="109" spans="1:3" x14ac:dyDescent="0.25">
      <c r="A109" s="9" t="s">
        <v>108</v>
      </c>
      <c r="B109" s="12">
        <v>197543.32662318266</v>
      </c>
      <c r="C109">
        <f>SAFADModel_final_000014[[#This Row],[Whole Building:Facility Total Electric Demand Power '[W'](Hourly) ]]/1000</f>
        <v>197.54332662318265</v>
      </c>
    </row>
    <row r="110" spans="1:3" x14ac:dyDescent="0.25">
      <c r="A110" s="9" t="s">
        <v>109</v>
      </c>
      <c r="B110" s="12">
        <v>211863.19519069759</v>
      </c>
      <c r="C110">
        <f>SAFADModel_final_000014[[#This Row],[Whole Building:Facility Total Electric Demand Power '[W'](Hourly) ]]/1000</f>
        <v>211.86319519069758</v>
      </c>
    </row>
    <row r="111" spans="1:3" x14ac:dyDescent="0.25">
      <c r="A111" s="9" t="s">
        <v>110</v>
      </c>
      <c r="B111" s="12">
        <v>220049.20529443354</v>
      </c>
      <c r="C111">
        <f>SAFADModel_final_000014[[#This Row],[Whole Building:Facility Total Electric Demand Power '[W'](Hourly) ]]/1000</f>
        <v>220.04920529443353</v>
      </c>
    </row>
    <row r="112" spans="1:3" x14ac:dyDescent="0.25">
      <c r="A112" s="9" t="s">
        <v>111</v>
      </c>
      <c r="B112" s="12">
        <v>175239.0541520952</v>
      </c>
      <c r="C112">
        <f>SAFADModel_final_000014[[#This Row],[Whole Building:Facility Total Electric Demand Power '[W'](Hourly) ]]/1000</f>
        <v>175.23905415209521</v>
      </c>
    </row>
    <row r="113" spans="1:3" x14ac:dyDescent="0.25">
      <c r="A113" s="9" t="s">
        <v>112</v>
      </c>
      <c r="B113" s="12">
        <v>153231.08962633149</v>
      </c>
      <c r="C113">
        <f>SAFADModel_final_000014[[#This Row],[Whole Building:Facility Total Electric Demand Power '[W'](Hourly) ]]/1000</f>
        <v>153.23108962633148</v>
      </c>
    </row>
    <row r="114" spans="1:3" x14ac:dyDescent="0.25">
      <c r="A114" s="9" t="s">
        <v>113</v>
      </c>
      <c r="B114" s="12">
        <v>151511.28310227455</v>
      </c>
      <c r="C114">
        <f>SAFADModel_final_000014[[#This Row],[Whole Building:Facility Total Electric Demand Power '[W'](Hourly) ]]/1000</f>
        <v>151.51128310227455</v>
      </c>
    </row>
    <row r="115" spans="1:3" x14ac:dyDescent="0.25">
      <c r="A115" s="9" t="s">
        <v>114</v>
      </c>
      <c r="B115" s="12">
        <v>76068.279378205785</v>
      </c>
      <c r="C115">
        <f>SAFADModel_final_000014[[#This Row],[Whole Building:Facility Total Electric Demand Power '[W'](Hourly) ]]/1000</f>
        <v>76.068279378205787</v>
      </c>
    </row>
    <row r="116" spans="1:3" x14ac:dyDescent="0.25">
      <c r="A116" s="9" t="s">
        <v>115</v>
      </c>
      <c r="B116" s="12">
        <v>39002.121524160153</v>
      </c>
      <c r="C116">
        <f>SAFADModel_final_000014[[#This Row],[Whole Building:Facility Total Electric Demand Power '[W'](Hourly) ]]/1000</f>
        <v>39.002121524160152</v>
      </c>
    </row>
    <row r="117" spans="1:3" x14ac:dyDescent="0.25">
      <c r="A117" s="9" t="s">
        <v>116</v>
      </c>
      <c r="B117" s="12">
        <v>23988.505748920914</v>
      </c>
      <c r="C117">
        <f>SAFADModel_final_000014[[#This Row],[Whole Building:Facility Total Electric Demand Power '[W'](Hourly) ]]/1000</f>
        <v>23.988505748920915</v>
      </c>
    </row>
    <row r="118" spans="1:3" x14ac:dyDescent="0.25">
      <c r="A118" s="9" t="s">
        <v>117</v>
      </c>
      <c r="B118" s="12">
        <v>17731.340743273231</v>
      </c>
      <c r="C118">
        <f>SAFADModel_final_000014[[#This Row],[Whole Building:Facility Total Electric Demand Power '[W'](Hourly) ]]/1000</f>
        <v>17.731340743273233</v>
      </c>
    </row>
    <row r="119" spans="1:3" x14ac:dyDescent="0.25">
      <c r="A119" s="9" t="s">
        <v>118</v>
      </c>
      <c r="B119" s="12">
        <v>11509.286946873181</v>
      </c>
      <c r="C119">
        <f>SAFADModel_final_000014[[#This Row],[Whole Building:Facility Total Electric Demand Power '[W'](Hourly) ]]/1000</f>
        <v>11.50928694687318</v>
      </c>
    </row>
    <row r="120" spans="1:3" x14ac:dyDescent="0.25">
      <c r="A120" s="9" t="s">
        <v>119</v>
      </c>
      <c r="B120" s="12">
        <v>11458.681985079433</v>
      </c>
      <c r="C120">
        <f>SAFADModel_final_000014[[#This Row],[Whole Building:Facility Total Electric Demand Power '[W'](Hourly) ]]/1000</f>
        <v>11.458681985079433</v>
      </c>
    </row>
    <row r="121" spans="1:3" x14ac:dyDescent="0.25">
      <c r="A121" s="9" t="s">
        <v>120</v>
      </c>
      <c r="B121" s="12">
        <v>11419.149675502244</v>
      </c>
      <c r="C121">
        <f>SAFADModel_final_000014[[#This Row],[Whole Building:Facility Total Electric Demand Power '[W'](Hourly) ]]/1000</f>
        <v>11.419149675502243</v>
      </c>
    </row>
    <row r="122" spans="1:3" x14ac:dyDescent="0.25">
      <c r="A122" s="9" t="s">
        <v>533</v>
      </c>
      <c r="B122" s="12">
        <v>11396.572430218725</v>
      </c>
      <c r="C122">
        <f>SAFADModel_final_000014[[#This Row],[Whole Building:Facility Total Electric Demand Power '[W'](Hourly) ]]/1000</f>
        <v>11.396572430218724</v>
      </c>
    </row>
    <row r="123" spans="1:3" x14ac:dyDescent="0.25">
      <c r="A123" s="9" t="s">
        <v>534</v>
      </c>
      <c r="B123" s="12">
        <v>11381.704306871159</v>
      </c>
      <c r="C123">
        <f>SAFADModel_final_000014[[#This Row],[Whole Building:Facility Total Electric Demand Power '[W'](Hourly) ]]/1000</f>
        <v>11.381704306871159</v>
      </c>
    </row>
    <row r="124" spans="1:3" x14ac:dyDescent="0.25">
      <c r="A124" s="9" t="s">
        <v>535</v>
      </c>
      <c r="B124" s="12">
        <v>11344.322310181326</v>
      </c>
      <c r="C124">
        <f>SAFADModel_final_000014[[#This Row],[Whole Building:Facility Total Electric Demand Power '[W'](Hourly) ]]/1000</f>
        <v>11.344322310181326</v>
      </c>
    </row>
    <row r="125" spans="1:3" x14ac:dyDescent="0.25">
      <c r="A125" s="9" t="s">
        <v>536</v>
      </c>
      <c r="B125" s="12">
        <v>11257.211459558466</v>
      </c>
      <c r="C125">
        <f>SAFADModel_final_000014[[#This Row],[Whole Building:Facility Total Electric Demand Power '[W'](Hourly) ]]/1000</f>
        <v>11.257211459558466</v>
      </c>
    </row>
    <row r="126" spans="1:3" x14ac:dyDescent="0.25">
      <c r="A126" s="9" t="s">
        <v>537</v>
      </c>
      <c r="B126" s="12">
        <v>11140.337418094061</v>
      </c>
      <c r="C126">
        <f>SAFADModel_final_000014[[#This Row],[Whole Building:Facility Total Electric Demand Power '[W'](Hourly) ]]/1000</f>
        <v>11.140337418094061</v>
      </c>
    </row>
    <row r="127" spans="1:3" x14ac:dyDescent="0.25">
      <c r="A127" s="9" t="s">
        <v>538</v>
      </c>
      <c r="B127" s="12">
        <v>11061.541672621266</v>
      </c>
      <c r="C127">
        <f>SAFADModel_final_000014[[#This Row],[Whole Building:Facility Total Electric Demand Power '[W'](Hourly) ]]/1000</f>
        <v>11.061541672621265</v>
      </c>
    </row>
    <row r="128" spans="1:3" x14ac:dyDescent="0.25">
      <c r="A128" s="9" t="s">
        <v>539</v>
      </c>
      <c r="B128" s="12">
        <v>11052.143803978242</v>
      </c>
      <c r="C128">
        <f>SAFADModel_final_000014[[#This Row],[Whole Building:Facility Total Electric Demand Power '[W'](Hourly) ]]/1000</f>
        <v>11.052143803978243</v>
      </c>
    </row>
    <row r="129" spans="1:3" x14ac:dyDescent="0.25">
      <c r="A129" s="9" t="s">
        <v>540</v>
      </c>
      <c r="B129" s="12">
        <v>11090.426977016565</v>
      </c>
      <c r="C129">
        <f>SAFADModel_final_000014[[#This Row],[Whole Building:Facility Total Electric Demand Power '[W'](Hourly) ]]/1000</f>
        <v>11.090426977016564</v>
      </c>
    </row>
    <row r="130" spans="1:3" x14ac:dyDescent="0.25">
      <c r="A130" s="9" t="s">
        <v>541</v>
      </c>
      <c r="B130" s="12">
        <v>38797.494652874506</v>
      </c>
      <c r="C130">
        <f>SAFADModel_final_000014[[#This Row],[Whole Building:Facility Total Electric Demand Power '[W'](Hourly) ]]/1000</f>
        <v>38.797494652874505</v>
      </c>
    </row>
    <row r="131" spans="1:3" x14ac:dyDescent="0.25">
      <c r="A131" s="9" t="s">
        <v>542</v>
      </c>
      <c r="B131" s="12">
        <v>58998.365815651254</v>
      </c>
      <c r="C131">
        <f>SAFADModel_final_000014[[#This Row],[Whole Building:Facility Total Electric Demand Power '[W'](Hourly) ]]/1000</f>
        <v>58.998365815651255</v>
      </c>
    </row>
    <row r="132" spans="1:3" x14ac:dyDescent="0.25">
      <c r="A132" s="9" t="s">
        <v>543</v>
      </c>
      <c r="B132" s="12">
        <v>71402.551492205355</v>
      </c>
      <c r="C132">
        <f>SAFADModel_final_000014[[#This Row],[Whole Building:Facility Total Electric Demand Power '[W'](Hourly) ]]/1000</f>
        <v>71.402551492205362</v>
      </c>
    </row>
    <row r="133" spans="1:3" x14ac:dyDescent="0.25">
      <c r="A133" s="9" t="s">
        <v>544</v>
      </c>
      <c r="B133" s="12">
        <v>63958.367566847504</v>
      </c>
      <c r="C133">
        <f>SAFADModel_final_000014[[#This Row],[Whole Building:Facility Total Electric Demand Power '[W'](Hourly) ]]/1000</f>
        <v>63.958367566847507</v>
      </c>
    </row>
    <row r="134" spans="1:3" x14ac:dyDescent="0.25">
      <c r="A134" s="9" t="s">
        <v>545</v>
      </c>
      <c r="B134" s="12">
        <v>65272.886681364842</v>
      </c>
      <c r="C134">
        <f>SAFADModel_final_000014[[#This Row],[Whole Building:Facility Total Electric Demand Power '[W'](Hourly) ]]/1000</f>
        <v>65.272886681364838</v>
      </c>
    </row>
    <row r="135" spans="1:3" x14ac:dyDescent="0.25">
      <c r="A135" s="9" t="s">
        <v>546</v>
      </c>
      <c r="B135" s="12">
        <v>56388.351685207243</v>
      </c>
      <c r="C135">
        <f>SAFADModel_final_000014[[#This Row],[Whole Building:Facility Total Electric Demand Power '[W'](Hourly) ]]/1000</f>
        <v>56.38835168520724</v>
      </c>
    </row>
    <row r="136" spans="1:3" x14ac:dyDescent="0.25">
      <c r="A136" s="9" t="s">
        <v>547</v>
      </c>
      <c r="B136" s="12">
        <v>59098.508530280895</v>
      </c>
      <c r="C136">
        <f>SAFADModel_final_000014[[#This Row],[Whole Building:Facility Total Electric Demand Power '[W'](Hourly) ]]/1000</f>
        <v>59.098508530280895</v>
      </c>
    </row>
    <row r="137" spans="1:3" x14ac:dyDescent="0.25">
      <c r="A137" s="9" t="s">
        <v>548</v>
      </c>
      <c r="B137" s="12">
        <v>54293.442252509783</v>
      </c>
      <c r="C137">
        <f>SAFADModel_final_000014[[#This Row],[Whole Building:Facility Total Electric Demand Power '[W'](Hourly) ]]/1000</f>
        <v>54.293442252509784</v>
      </c>
    </row>
    <row r="138" spans="1:3" x14ac:dyDescent="0.25">
      <c r="A138" s="9" t="s">
        <v>549</v>
      </c>
      <c r="B138" s="12">
        <v>44734.580678883118</v>
      </c>
      <c r="C138">
        <f>SAFADModel_final_000014[[#This Row],[Whole Building:Facility Total Electric Demand Power '[W'](Hourly) ]]/1000</f>
        <v>44.73458067888312</v>
      </c>
    </row>
    <row r="139" spans="1:3" x14ac:dyDescent="0.25">
      <c r="A139" s="9" t="s">
        <v>550</v>
      </c>
      <c r="B139" s="12">
        <v>45407.42974588077</v>
      </c>
      <c r="C139">
        <f>SAFADModel_final_000014[[#This Row],[Whole Building:Facility Total Electric Demand Power '[W'](Hourly) ]]/1000</f>
        <v>45.407429745880769</v>
      </c>
    </row>
    <row r="140" spans="1:3" x14ac:dyDescent="0.25">
      <c r="A140" s="9" t="s">
        <v>551</v>
      </c>
      <c r="B140" s="12">
        <v>38471.000846319854</v>
      </c>
      <c r="C140">
        <f>SAFADModel_final_000014[[#This Row],[Whole Building:Facility Total Electric Demand Power '[W'](Hourly) ]]/1000</f>
        <v>38.471000846319853</v>
      </c>
    </row>
    <row r="141" spans="1:3" x14ac:dyDescent="0.25">
      <c r="A141" s="9" t="s">
        <v>552</v>
      </c>
      <c r="B141" s="12">
        <v>12590.12752795738</v>
      </c>
      <c r="C141">
        <f>SAFADModel_final_000014[[#This Row],[Whole Building:Facility Total Electric Demand Power '[W'](Hourly) ]]/1000</f>
        <v>12.59012752795738</v>
      </c>
    </row>
    <row r="142" spans="1:3" x14ac:dyDescent="0.25">
      <c r="A142" s="9" t="s">
        <v>553</v>
      </c>
      <c r="B142" s="12">
        <v>12667.051214265082</v>
      </c>
      <c r="C142">
        <f>SAFADModel_final_000014[[#This Row],[Whole Building:Facility Total Electric Demand Power '[W'](Hourly) ]]/1000</f>
        <v>12.667051214265083</v>
      </c>
    </row>
    <row r="143" spans="1:3" x14ac:dyDescent="0.25">
      <c r="A143" s="9" t="s">
        <v>554</v>
      </c>
      <c r="B143" s="12">
        <v>11953.979348734551</v>
      </c>
      <c r="C143">
        <f>SAFADModel_final_000014[[#This Row],[Whole Building:Facility Total Electric Demand Power '[W'](Hourly) ]]/1000</f>
        <v>11.953979348734551</v>
      </c>
    </row>
    <row r="144" spans="1:3" x14ac:dyDescent="0.25">
      <c r="A144" s="9" t="s">
        <v>555</v>
      </c>
      <c r="B144" s="12">
        <v>11524.588661302638</v>
      </c>
      <c r="C144">
        <f>SAFADModel_final_000014[[#This Row],[Whole Building:Facility Total Electric Demand Power '[W'](Hourly) ]]/1000</f>
        <v>11.524588661302637</v>
      </c>
    </row>
    <row r="145" spans="1:3" x14ac:dyDescent="0.25">
      <c r="A145" s="9" t="s">
        <v>556</v>
      </c>
      <c r="B145" s="12">
        <v>11356.86523757471</v>
      </c>
      <c r="C145">
        <f>SAFADModel_final_000014[[#This Row],[Whole Building:Facility Total Electric Demand Power '[W'](Hourly) ]]/1000</f>
        <v>11.356865237574709</v>
      </c>
    </row>
    <row r="146" spans="1:3" x14ac:dyDescent="0.25">
      <c r="A146" s="9" t="s">
        <v>557</v>
      </c>
      <c r="B146" s="12">
        <v>11305.307298625858</v>
      </c>
      <c r="C146">
        <f>SAFADModel_final_000014[[#This Row],[Whole Building:Facility Total Electric Demand Power '[W'](Hourly) ]]/1000</f>
        <v>11.305307298625857</v>
      </c>
    </row>
    <row r="147" spans="1:3" x14ac:dyDescent="0.25">
      <c r="A147" s="9" t="s">
        <v>558</v>
      </c>
      <c r="B147" s="12">
        <v>11271.06310865245</v>
      </c>
      <c r="C147">
        <f>SAFADModel_final_000014[[#This Row],[Whole Building:Facility Total Electric Demand Power '[W'](Hourly) ]]/1000</f>
        <v>11.27106310865245</v>
      </c>
    </row>
    <row r="148" spans="1:3" x14ac:dyDescent="0.25">
      <c r="A148" s="9" t="s">
        <v>559</v>
      </c>
      <c r="B148" s="12">
        <v>11249.649399593778</v>
      </c>
      <c r="C148">
        <f>SAFADModel_final_000014[[#This Row],[Whole Building:Facility Total Electric Demand Power '[W'](Hourly) ]]/1000</f>
        <v>11.249649399593778</v>
      </c>
    </row>
    <row r="149" spans="1:3" x14ac:dyDescent="0.25">
      <c r="A149" s="9" t="s">
        <v>560</v>
      </c>
      <c r="B149" s="12">
        <v>11237.024404064687</v>
      </c>
      <c r="C149">
        <f>SAFADModel_final_000014[[#This Row],[Whole Building:Facility Total Electric Demand Power '[W'](Hourly) ]]/1000</f>
        <v>11.237024404064687</v>
      </c>
    </row>
    <row r="150" spans="1:3" x14ac:dyDescent="0.25">
      <c r="A150" s="9" t="s">
        <v>561</v>
      </c>
      <c r="B150" s="12">
        <v>11216.074628561881</v>
      </c>
      <c r="C150">
        <f>SAFADModel_final_000014[[#This Row],[Whole Building:Facility Total Electric Demand Power '[W'](Hourly) ]]/1000</f>
        <v>11.216074628561881</v>
      </c>
    </row>
    <row r="151" spans="1:3" x14ac:dyDescent="0.25">
      <c r="A151" s="9" t="s">
        <v>562</v>
      </c>
      <c r="B151" s="12">
        <v>11254.61014789219</v>
      </c>
      <c r="C151">
        <f>SAFADModel_final_000014[[#This Row],[Whole Building:Facility Total Electric Demand Power '[W'](Hourly) ]]/1000</f>
        <v>11.25461014789219</v>
      </c>
    </row>
    <row r="152" spans="1:3" x14ac:dyDescent="0.25">
      <c r="A152" s="9" t="s">
        <v>563</v>
      </c>
      <c r="B152" s="12">
        <v>11390.395399369265</v>
      </c>
      <c r="C152">
        <f>SAFADModel_final_000014[[#This Row],[Whole Building:Facility Total Electric Demand Power '[W'](Hourly) ]]/1000</f>
        <v>11.390395399369265</v>
      </c>
    </row>
    <row r="153" spans="1:3" x14ac:dyDescent="0.25">
      <c r="A153" s="9" t="s">
        <v>564</v>
      </c>
      <c r="B153" s="12">
        <v>11557.109463304891</v>
      </c>
      <c r="C153">
        <f>SAFADModel_final_000014[[#This Row],[Whole Building:Facility Total Electric Demand Power '[W'](Hourly) ]]/1000</f>
        <v>11.55710946330489</v>
      </c>
    </row>
    <row r="154" spans="1:3" x14ac:dyDescent="0.25">
      <c r="A154" s="9" t="s">
        <v>565</v>
      </c>
      <c r="B154" s="12">
        <v>11690.171193206537</v>
      </c>
      <c r="C154">
        <f>SAFADModel_final_000014[[#This Row],[Whole Building:Facility Total Electric Demand Power '[W'](Hourly) ]]/1000</f>
        <v>11.690171193206536</v>
      </c>
    </row>
    <row r="155" spans="1:3" x14ac:dyDescent="0.25">
      <c r="A155" s="9" t="s">
        <v>566</v>
      </c>
      <c r="B155" s="12">
        <v>11757.420331427005</v>
      </c>
      <c r="C155">
        <f>SAFADModel_final_000014[[#This Row],[Whole Building:Facility Total Electric Demand Power '[W'](Hourly) ]]/1000</f>
        <v>11.757420331427005</v>
      </c>
    </row>
    <row r="156" spans="1:3" x14ac:dyDescent="0.25">
      <c r="A156" s="9" t="s">
        <v>567</v>
      </c>
      <c r="B156" s="12">
        <v>11795.710253620069</v>
      </c>
      <c r="C156">
        <f>SAFADModel_final_000014[[#This Row],[Whole Building:Facility Total Electric Demand Power '[W'](Hourly) ]]/1000</f>
        <v>11.795710253620069</v>
      </c>
    </row>
    <row r="157" spans="1:3" x14ac:dyDescent="0.25">
      <c r="A157" s="9" t="s">
        <v>568</v>
      </c>
      <c r="B157" s="12">
        <v>11810.518740426714</v>
      </c>
      <c r="C157">
        <f>SAFADModel_final_000014[[#This Row],[Whole Building:Facility Total Electric Demand Power '[W'](Hourly) ]]/1000</f>
        <v>11.810518740426714</v>
      </c>
    </row>
    <row r="158" spans="1:3" x14ac:dyDescent="0.25">
      <c r="A158" s="9" t="s">
        <v>569</v>
      </c>
      <c r="B158" s="12">
        <v>11825.59778252933</v>
      </c>
      <c r="C158">
        <f>SAFADModel_final_000014[[#This Row],[Whole Building:Facility Total Electric Demand Power '[W'](Hourly) ]]/1000</f>
        <v>11.82559778252933</v>
      </c>
    </row>
    <row r="159" spans="1:3" x14ac:dyDescent="0.25">
      <c r="A159" s="9" t="s">
        <v>570</v>
      </c>
      <c r="B159" s="12">
        <v>11853.957654873988</v>
      </c>
      <c r="C159">
        <f>SAFADModel_final_000014[[#This Row],[Whole Building:Facility Total Electric Demand Power '[W'](Hourly) ]]/1000</f>
        <v>11.853957654873987</v>
      </c>
    </row>
    <row r="160" spans="1:3" x14ac:dyDescent="0.25">
      <c r="A160" s="9" t="s">
        <v>571</v>
      </c>
      <c r="B160" s="12">
        <v>11900.08667930222</v>
      </c>
      <c r="C160">
        <f>SAFADModel_final_000014[[#This Row],[Whole Building:Facility Total Electric Demand Power '[W'](Hourly) ]]/1000</f>
        <v>11.90008667930222</v>
      </c>
    </row>
    <row r="161" spans="1:3" x14ac:dyDescent="0.25">
      <c r="A161" s="9" t="s">
        <v>572</v>
      </c>
      <c r="B161" s="12">
        <v>11950.307311153543</v>
      </c>
      <c r="C161">
        <f>SAFADModel_final_000014[[#This Row],[Whole Building:Facility Total Electric Demand Power '[W'](Hourly) ]]/1000</f>
        <v>11.950307311153542</v>
      </c>
    </row>
    <row r="162" spans="1:3" x14ac:dyDescent="0.25">
      <c r="A162" s="9" t="s">
        <v>573</v>
      </c>
      <c r="B162" s="12">
        <v>11983.8302195204</v>
      </c>
      <c r="C162">
        <f>SAFADModel_final_000014[[#This Row],[Whole Building:Facility Total Electric Demand Power '[W'](Hourly) ]]/1000</f>
        <v>11.983830219520399</v>
      </c>
    </row>
    <row r="163" spans="1:3" x14ac:dyDescent="0.25">
      <c r="A163" s="9" t="s">
        <v>574</v>
      </c>
      <c r="B163" s="12">
        <v>11975.06996736966</v>
      </c>
      <c r="C163">
        <f>SAFADModel_final_000014[[#This Row],[Whole Building:Facility Total Electric Demand Power '[W'](Hourly) ]]/1000</f>
        <v>11.975069967369659</v>
      </c>
    </row>
    <row r="164" spans="1:3" x14ac:dyDescent="0.25">
      <c r="A164" s="9" t="s">
        <v>575</v>
      </c>
      <c r="B164" s="12">
        <v>11932.457307866418</v>
      </c>
      <c r="C164">
        <f>SAFADModel_final_000014[[#This Row],[Whole Building:Facility Total Electric Demand Power '[W'](Hourly) ]]/1000</f>
        <v>11.932457307866418</v>
      </c>
    </row>
    <row r="165" spans="1:3" x14ac:dyDescent="0.25">
      <c r="A165" s="9" t="s">
        <v>576</v>
      </c>
      <c r="B165" s="12">
        <v>11878.630655425652</v>
      </c>
      <c r="C165">
        <f>SAFADModel_final_000014[[#This Row],[Whole Building:Facility Total Electric Demand Power '[W'](Hourly) ]]/1000</f>
        <v>11.878630655425651</v>
      </c>
    </row>
    <row r="166" spans="1:3" x14ac:dyDescent="0.25">
      <c r="A166" s="9" t="s">
        <v>577</v>
      </c>
      <c r="B166" s="12">
        <v>11838.256725523353</v>
      </c>
      <c r="C166">
        <f>SAFADModel_final_000014[[#This Row],[Whole Building:Facility Total Electric Demand Power '[W'](Hourly) ]]/1000</f>
        <v>11.838256725523353</v>
      </c>
    </row>
    <row r="167" spans="1:3" x14ac:dyDescent="0.25">
      <c r="A167" s="9" t="s">
        <v>578</v>
      </c>
      <c r="B167" s="12">
        <v>11764.897482335959</v>
      </c>
      <c r="C167">
        <f>SAFADModel_final_000014[[#This Row],[Whole Building:Facility Total Electric Demand Power '[W'](Hourly) ]]/1000</f>
        <v>11.764897482335959</v>
      </c>
    </row>
    <row r="168" spans="1:3" x14ac:dyDescent="0.25">
      <c r="A168" s="9" t="s">
        <v>579</v>
      </c>
      <c r="B168" s="12">
        <v>11679.963721113649</v>
      </c>
      <c r="C168">
        <f>SAFADModel_final_000014[[#This Row],[Whole Building:Facility Total Electric Demand Power '[W'](Hourly) ]]/1000</f>
        <v>11.67996372111365</v>
      </c>
    </row>
    <row r="169" spans="1:3" x14ac:dyDescent="0.25">
      <c r="A169" s="9" t="s">
        <v>580</v>
      </c>
      <c r="B169" s="12">
        <v>11604.921687416152</v>
      </c>
      <c r="C169">
        <f>SAFADModel_final_000014[[#This Row],[Whole Building:Facility Total Electric Demand Power '[W'](Hourly) ]]/1000</f>
        <v>11.604921687416152</v>
      </c>
    </row>
    <row r="170" spans="1:3" x14ac:dyDescent="0.25">
      <c r="A170" s="9" t="s">
        <v>121</v>
      </c>
      <c r="B170" s="12">
        <v>11569.473741325868</v>
      </c>
      <c r="C170">
        <f>SAFADModel_final_000014[[#This Row],[Whole Building:Facility Total Electric Demand Power '[W'](Hourly) ]]/1000</f>
        <v>11.569473741325869</v>
      </c>
    </row>
    <row r="171" spans="1:3" x14ac:dyDescent="0.25">
      <c r="A171" s="9" t="s">
        <v>122</v>
      </c>
      <c r="B171" s="12">
        <v>11536.329844693872</v>
      </c>
      <c r="C171">
        <f>SAFADModel_final_000014[[#This Row],[Whole Building:Facility Total Electric Demand Power '[W'](Hourly) ]]/1000</f>
        <v>11.536329844693871</v>
      </c>
    </row>
    <row r="172" spans="1:3" x14ac:dyDescent="0.25">
      <c r="A172" s="9" t="s">
        <v>123</v>
      </c>
      <c r="B172" s="12">
        <v>11480.710044908381</v>
      </c>
      <c r="C172">
        <f>SAFADModel_final_000014[[#This Row],[Whole Building:Facility Total Electric Demand Power '[W'](Hourly) ]]/1000</f>
        <v>11.480710044908381</v>
      </c>
    </row>
    <row r="173" spans="1:3" x14ac:dyDescent="0.25">
      <c r="A173" s="9" t="s">
        <v>124</v>
      </c>
      <c r="B173" s="12">
        <v>11409.255644240096</v>
      </c>
      <c r="C173">
        <f>SAFADModel_final_000014[[#This Row],[Whole Building:Facility Total Electric Demand Power '[W'](Hourly) ]]/1000</f>
        <v>11.409255644240096</v>
      </c>
    </row>
    <row r="174" spans="1:3" x14ac:dyDescent="0.25">
      <c r="A174" s="9" t="s">
        <v>125</v>
      </c>
      <c r="B174" s="12">
        <v>11327.299832126339</v>
      </c>
      <c r="C174">
        <f>SAFADModel_final_000014[[#This Row],[Whole Building:Facility Total Electric Demand Power '[W'](Hourly) ]]/1000</f>
        <v>11.327299832126339</v>
      </c>
    </row>
    <row r="175" spans="1:3" x14ac:dyDescent="0.25">
      <c r="A175" s="9" t="s">
        <v>126</v>
      </c>
      <c r="B175" s="12">
        <v>11300.161798969348</v>
      </c>
      <c r="C175">
        <f>SAFADModel_final_000014[[#This Row],[Whole Building:Facility Total Electric Demand Power '[W'](Hourly) ]]/1000</f>
        <v>11.300161798969349</v>
      </c>
    </row>
    <row r="176" spans="1:3" x14ac:dyDescent="0.25">
      <c r="A176" s="9" t="s">
        <v>127</v>
      </c>
      <c r="B176" s="12">
        <v>11362.945576608516</v>
      </c>
      <c r="C176">
        <f>SAFADModel_final_000014[[#This Row],[Whole Building:Facility Total Electric Demand Power '[W'](Hourly) ]]/1000</f>
        <v>11.362945576608515</v>
      </c>
    </row>
    <row r="177" spans="1:3" x14ac:dyDescent="0.25">
      <c r="A177" s="9" t="s">
        <v>128</v>
      </c>
      <c r="B177" s="12">
        <v>42985.318371756519</v>
      </c>
      <c r="C177">
        <f>SAFADModel_final_000014[[#This Row],[Whole Building:Facility Total Electric Demand Power '[W'](Hourly) ]]/1000</f>
        <v>42.98531837175652</v>
      </c>
    </row>
    <row r="178" spans="1:3" x14ac:dyDescent="0.25">
      <c r="A178" s="9" t="s">
        <v>129</v>
      </c>
      <c r="B178" s="12">
        <v>81362.36522462494</v>
      </c>
      <c r="C178">
        <f>SAFADModel_final_000014[[#This Row],[Whole Building:Facility Total Electric Demand Power '[W'](Hourly) ]]/1000</f>
        <v>81.362365224624938</v>
      </c>
    </row>
    <row r="179" spans="1:3" x14ac:dyDescent="0.25">
      <c r="A179" s="9" t="s">
        <v>130</v>
      </c>
      <c r="B179" s="12">
        <v>149781.34111397871</v>
      </c>
      <c r="C179">
        <f>SAFADModel_final_000014[[#This Row],[Whole Building:Facility Total Electric Demand Power '[W'](Hourly) ]]/1000</f>
        <v>149.7813411139787</v>
      </c>
    </row>
    <row r="180" spans="1:3" x14ac:dyDescent="0.25">
      <c r="A180" s="9" t="s">
        <v>131</v>
      </c>
      <c r="B180" s="12">
        <v>142383.57363925161</v>
      </c>
      <c r="C180">
        <f>SAFADModel_final_000014[[#This Row],[Whole Building:Facility Total Electric Demand Power '[W'](Hourly) ]]/1000</f>
        <v>142.38357363925161</v>
      </c>
    </row>
    <row r="181" spans="1:3" x14ac:dyDescent="0.25">
      <c r="A181" s="9" t="s">
        <v>132</v>
      </c>
      <c r="B181" s="12">
        <v>208352.2106908448</v>
      </c>
      <c r="C181">
        <f>SAFADModel_final_000014[[#This Row],[Whole Building:Facility Total Electric Demand Power '[W'](Hourly) ]]/1000</f>
        <v>208.3522106908448</v>
      </c>
    </row>
    <row r="182" spans="1:3" x14ac:dyDescent="0.25">
      <c r="A182" s="9" t="s">
        <v>133</v>
      </c>
      <c r="B182" s="12">
        <v>214412.90192627205</v>
      </c>
      <c r="C182">
        <f>SAFADModel_final_000014[[#This Row],[Whole Building:Facility Total Electric Demand Power '[W'](Hourly) ]]/1000</f>
        <v>214.41290192627204</v>
      </c>
    </row>
    <row r="183" spans="1:3" x14ac:dyDescent="0.25">
      <c r="A183" s="9" t="s">
        <v>134</v>
      </c>
      <c r="B183" s="12">
        <v>247557.03125434485</v>
      </c>
      <c r="C183">
        <f>SAFADModel_final_000014[[#This Row],[Whole Building:Facility Total Electric Demand Power '[W'](Hourly) ]]/1000</f>
        <v>247.55703125434485</v>
      </c>
    </row>
    <row r="184" spans="1:3" x14ac:dyDescent="0.25">
      <c r="A184" s="9" t="s">
        <v>135</v>
      </c>
      <c r="B184" s="12">
        <v>258722.48143947209</v>
      </c>
      <c r="C184">
        <f>SAFADModel_final_000014[[#This Row],[Whole Building:Facility Total Electric Demand Power '[W'](Hourly) ]]/1000</f>
        <v>258.72248143947206</v>
      </c>
    </row>
    <row r="185" spans="1:3" x14ac:dyDescent="0.25">
      <c r="A185" s="9" t="s">
        <v>136</v>
      </c>
      <c r="B185" s="12">
        <v>237114.12054759529</v>
      </c>
      <c r="C185">
        <f>SAFADModel_final_000014[[#This Row],[Whole Building:Facility Total Electric Demand Power '[W'](Hourly) ]]/1000</f>
        <v>237.11412054759529</v>
      </c>
    </row>
    <row r="186" spans="1:3" x14ac:dyDescent="0.25">
      <c r="A186" s="9" t="s">
        <v>137</v>
      </c>
      <c r="B186" s="12">
        <v>210819.08020022701</v>
      </c>
      <c r="C186">
        <f>SAFADModel_final_000014[[#This Row],[Whole Building:Facility Total Electric Demand Power '[W'](Hourly) ]]/1000</f>
        <v>210.81908020022701</v>
      </c>
    </row>
    <row r="187" spans="1:3" x14ac:dyDescent="0.25">
      <c r="A187" s="9" t="s">
        <v>138</v>
      </c>
      <c r="B187" s="12">
        <v>78415.65546654044</v>
      </c>
      <c r="C187">
        <f>SAFADModel_final_000014[[#This Row],[Whole Building:Facility Total Electric Demand Power '[W'](Hourly) ]]/1000</f>
        <v>78.415655466540443</v>
      </c>
    </row>
    <row r="188" spans="1:3" x14ac:dyDescent="0.25">
      <c r="A188" s="9" t="s">
        <v>139</v>
      </c>
      <c r="B188" s="12">
        <v>38540.895599328469</v>
      </c>
      <c r="C188">
        <f>SAFADModel_final_000014[[#This Row],[Whole Building:Facility Total Electric Demand Power '[W'](Hourly) ]]/1000</f>
        <v>38.540895599328472</v>
      </c>
    </row>
    <row r="189" spans="1:3" x14ac:dyDescent="0.25">
      <c r="A189" s="9" t="s">
        <v>140</v>
      </c>
      <c r="B189" s="12">
        <v>15507.621071700027</v>
      </c>
      <c r="C189">
        <f>SAFADModel_final_000014[[#This Row],[Whole Building:Facility Total Electric Demand Power '[W'](Hourly) ]]/1000</f>
        <v>15.507621071700028</v>
      </c>
    </row>
    <row r="190" spans="1:3" x14ac:dyDescent="0.25">
      <c r="A190" s="9" t="s">
        <v>141</v>
      </c>
      <c r="B190" s="12">
        <v>12010.343755302454</v>
      </c>
      <c r="C190">
        <f>SAFADModel_final_000014[[#This Row],[Whole Building:Facility Total Electric Demand Power '[W'](Hourly) ]]/1000</f>
        <v>12.010343755302454</v>
      </c>
    </row>
    <row r="191" spans="1:3" x14ac:dyDescent="0.25">
      <c r="A191" s="9" t="s">
        <v>142</v>
      </c>
      <c r="B191" s="12">
        <v>11591.817760763204</v>
      </c>
      <c r="C191">
        <f>SAFADModel_final_000014[[#This Row],[Whole Building:Facility Total Electric Demand Power '[W'](Hourly) ]]/1000</f>
        <v>11.591817760763204</v>
      </c>
    </row>
    <row r="192" spans="1:3" x14ac:dyDescent="0.25">
      <c r="A192" s="9" t="s">
        <v>143</v>
      </c>
      <c r="B192" s="12">
        <v>11601.375212925044</v>
      </c>
      <c r="C192">
        <f>SAFADModel_final_000014[[#This Row],[Whole Building:Facility Total Electric Demand Power '[W'](Hourly) ]]/1000</f>
        <v>11.601375212925044</v>
      </c>
    </row>
    <row r="193" spans="1:3" x14ac:dyDescent="0.25">
      <c r="A193" s="9" t="s">
        <v>144</v>
      </c>
      <c r="B193" s="12">
        <v>11586.018116742234</v>
      </c>
      <c r="C193">
        <f>SAFADModel_final_000014[[#This Row],[Whole Building:Facility Total Electric Demand Power '[W'](Hourly) ]]/1000</f>
        <v>11.586018116742235</v>
      </c>
    </row>
    <row r="194" spans="1:3" x14ac:dyDescent="0.25">
      <c r="A194" s="9" t="s">
        <v>145</v>
      </c>
      <c r="B194" s="12">
        <v>11549.473423271113</v>
      </c>
      <c r="C194">
        <f>SAFADModel_final_000014[[#This Row],[Whole Building:Facility Total Electric Demand Power '[W'](Hourly) ]]/1000</f>
        <v>11.549473423271113</v>
      </c>
    </row>
    <row r="195" spans="1:3" x14ac:dyDescent="0.25">
      <c r="A195" s="9" t="s">
        <v>146</v>
      </c>
      <c r="B195" s="12">
        <v>11513.473928198793</v>
      </c>
      <c r="C195">
        <f>SAFADModel_final_000014[[#This Row],[Whole Building:Facility Total Electric Demand Power '[W'](Hourly) ]]/1000</f>
        <v>11.513473928198794</v>
      </c>
    </row>
    <row r="196" spans="1:3" x14ac:dyDescent="0.25">
      <c r="A196" s="9" t="s">
        <v>147</v>
      </c>
      <c r="B196" s="12">
        <v>11477.291643797062</v>
      </c>
      <c r="C196">
        <f>SAFADModel_final_000014[[#This Row],[Whole Building:Facility Total Electric Demand Power '[W'](Hourly) ]]/1000</f>
        <v>11.477291643797061</v>
      </c>
    </row>
    <row r="197" spans="1:3" x14ac:dyDescent="0.25">
      <c r="A197" s="9" t="s">
        <v>148</v>
      </c>
      <c r="B197" s="12">
        <v>11442.601306765035</v>
      </c>
      <c r="C197">
        <f>SAFADModel_final_000014[[#This Row],[Whole Building:Facility Total Electric Demand Power '[W'](Hourly) ]]/1000</f>
        <v>11.442601306765035</v>
      </c>
    </row>
    <row r="198" spans="1:3" x14ac:dyDescent="0.25">
      <c r="A198" s="9" t="s">
        <v>149</v>
      </c>
      <c r="B198" s="12">
        <v>11403.695790782716</v>
      </c>
      <c r="C198">
        <f>SAFADModel_final_000014[[#This Row],[Whole Building:Facility Total Electric Demand Power '[W'](Hourly) ]]/1000</f>
        <v>11.403695790782717</v>
      </c>
    </row>
    <row r="199" spans="1:3" x14ac:dyDescent="0.25">
      <c r="A199" s="9" t="s">
        <v>150</v>
      </c>
      <c r="B199" s="12">
        <v>11408.860878676423</v>
      </c>
      <c r="C199">
        <f>SAFADModel_final_000014[[#This Row],[Whole Building:Facility Total Electric Demand Power '[W'](Hourly) ]]/1000</f>
        <v>11.408860878676423</v>
      </c>
    </row>
    <row r="200" spans="1:3" x14ac:dyDescent="0.25">
      <c r="A200" s="9" t="s">
        <v>151</v>
      </c>
      <c r="B200" s="12">
        <v>11461.018310549125</v>
      </c>
      <c r="C200">
        <f>SAFADModel_final_000014[[#This Row],[Whole Building:Facility Total Electric Demand Power '[W'](Hourly) ]]/1000</f>
        <v>11.461018310549125</v>
      </c>
    </row>
    <row r="201" spans="1:3" x14ac:dyDescent="0.25">
      <c r="A201" s="9" t="s">
        <v>152</v>
      </c>
      <c r="B201" s="12">
        <v>11541.17657505932</v>
      </c>
      <c r="C201">
        <f>SAFADModel_final_000014[[#This Row],[Whole Building:Facility Total Electric Demand Power '[W'](Hourly) ]]/1000</f>
        <v>11.541176575059321</v>
      </c>
    </row>
    <row r="202" spans="1:3" x14ac:dyDescent="0.25">
      <c r="A202" s="9" t="s">
        <v>153</v>
      </c>
      <c r="B202" s="12">
        <v>11597.683542347155</v>
      </c>
      <c r="C202">
        <f>SAFADModel_final_000014[[#This Row],[Whole Building:Facility Total Electric Demand Power '[W'](Hourly) ]]/1000</f>
        <v>11.597683542347156</v>
      </c>
    </row>
    <row r="203" spans="1:3" x14ac:dyDescent="0.25">
      <c r="A203" s="9" t="s">
        <v>154</v>
      </c>
      <c r="B203" s="12">
        <v>11742.090432966193</v>
      </c>
      <c r="C203">
        <f>SAFADModel_final_000014[[#This Row],[Whole Building:Facility Total Electric Demand Power '[W'](Hourly) ]]/1000</f>
        <v>11.742090432966194</v>
      </c>
    </row>
    <row r="204" spans="1:3" x14ac:dyDescent="0.25">
      <c r="A204" s="9" t="s">
        <v>155</v>
      </c>
      <c r="B204" s="12">
        <v>11885.534708462883</v>
      </c>
      <c r="C204">
        <f>SAFADModel_final_000014[[#This Row],[Whole Building:Facility Total Electric Demand Power '[W'](Hourly) ]]/1000</f>
        <v>11.885534708462883</v>
      </c>
    </row>
    <row r="205" spans="1:3" x14ac:dyDescent="0.25">
      <c r="A205" s="9" t="s">
        <v>156</v>
      </c>
      <c r="B205" s="12">
        <v>11932.77865525221</v>
      </c>
      <c r="C205">
        <f>SAFADModel_final_000014[[#This Row],[Whole Building:Facility Total Electric Demand Power '[W'](Hourly) ]]/1000</f>
        <v>11.932778655252211</v>
      </c>
    </row>
    <row r="206" spans="1:3" x14ac:dyDescent="0.25">
      <c r="A206" s="9" t="s">
        <v>157</v>
      </c>
      <c r="B206" s="12">
        <v>11943.401426252058</v>
      </c>
      <c r="C206">
        <f>SAFADModel_final_000014[[#This Row],[Whole Building:Facility Total Electric Demand Power '[W'](Hourly) ]]/1000</f>
        <v>11.943401426252057</v>
      </c>
    </row>
    <row r="207" spans="1:3" x14ac:dyDescent="0.25">
      <c r="A207" s="9" t="s">
        <v>158</v>
      </c>
      <c r="B207" s="12">
        <v>11928.212788148048</v>
      </c>
      <c r="C207">
        <f>SAFADModel_final_000014[[#This Row],[Whole Building:Facility Total Electric Demand Power '[W'](Hourly) ]]/1000</f>
        <v>11.928212788148048</v>
      </c>
    </row>
    <row r="208" spans="1:3" x14ac:dyDescent="0.25">
      <c r="A208" s="9" t="s">
        <v>159</v>
      </c>
      <c r="B208" s="12">
        <v>11908.6886427263</v>
      </c>
      <c r="C208">
        <f>SAFADModel_final_000014[[#This Row],[Whole Building:Facility Total Electric Demand Power '[W'](Hourly) ]]/1000</f>
        <v>11.9086886427263</v>
      </c>
    </row>
    <row r="209" spans="1:3" x14ac:dyDescent="0.25">
      <c r="A209" s="9" t="s">
        <v>160</v>
      </c>
      <c r="B209" s="12">
        <v>11883.684829278267</v>
      </c>
      <c r="C209">
        <f>SAFADModel_final_000014[[#This Row],[Whole Building:Facility Total Electric Demand Power '[W'](Hourly) ]]/1000</f>
        <v>11.883684829278266</v>
      </c>
    </row>
    <row r="210" spans="1:3" x14ac:dyDescent="0.25">
      <c r="A210" s="9" t="s">
        <v>161</v>
      </c>
      <c r="B210" s="12">
        <v>11843.908405214519</v>
      </c>
      <c r="C210">
        <f>SAFADModel_final_000014[[#This Row],[Whole Building:Facility Total Electric Demand Power '[W'](Hourly) ]]/1000</f>
        <v>11.843908405214519</v>
      </c>
    </row>
    <row r="211" spans="1:3" x14ac:dyDescent="0.25">
      <c r="A211" s="9" t="s">
        <v>162</v>
      </c>
      <c r="B211" s="12">
        <v>11796.476225946644</v>
      </c>
      <c r="C211">
        <f>SAFADModel_final_000014[[#This Row],[Whole Building:Facility Total Electric Demand Power '[W'](Hourly) ]]/1000</f>
        <v>11.796476225946645</v>
      </c>
    </row>
    <row r="212" spans="1:3" x14ac:dyDescent="0.25">
      <c r="A212" s="9" t="s">
        <v>163</v>
      </c>
      <c r="B212" s="12">
        <v>11738.978327396471</v>
      </c>
      <c r="C212">
        <f>SAFADModel_final_000014[[#This Row],[Whole Building:Facility Total Electric Demand Power '[W'](Hourly) ]]/1000</f>
        <v>11.738978327396472</v>
      </c>
    </row>
    <row r="213" spans="1:3" x14ac:dyDescent="0.25">
      <c r="A213" s="9" t="s">
        <v>164</v>
      </c>
      <c r="B213" s="12">
        <v>11680.23072651835</v>
      </c>
      <c r="C213">
        <f>SAFADModel_final_000014[[#This Row],[Whole Building:Facility Total Electric Demand Power '[W'](Hourly) ]]/1000</f>
        <v>11.680230726518349</v>
      </c>
    </row>
    <row r="214" spans="1:3" x14ac:dyDescent="0.25">
      <c r="A214" s="9" t="s">
        <v>165</v>
      </c>
      <c r="B214" s="12">
        <v>11633.381671022807</v>
      </c>
      <c r="C214">
        <f>SAFADModel_final_000014[[#This Row],[Whole Building:Facility Total Electric Demand Power '[W'](Hourly) ]]/1000</f>
        <v>11.633381671022807</v>
      </c>
    </row>
    <row r="215" spans="1:3" x14ac:dyDescent="0.25">
      <c r="A215" s="9" t="s">
        <v>166</v>
      </c>
      <c r="B215" s="12">
        <v>11584.701330799144</v>
      </c>
      <c r="C215">
        <f>SAFADModel_final_000014[[#This Row],[Whole Building:Facility Total Electric Demand Power '[W'](Hourly) ]]/1000</f>
        <v>11.584701330799144</v>
      </c>
    </row>
    <row r="216" spans="1:3" x14ac:dyDescent="0.25">
      <c r="A216" s="9" t="s">
        <v>167</v>
      </c>
      <c r="B216" s="12">
        <v>11541.063788989881</v>
      </c>
      <c r="C216">
        <f>SAFADModel_final_000014[[#This Row],[Whole Building:Facility Total Electric Demand Power '[W'](Hourly) ]]/1000</f>
        <v>11.541063788989881</v>
      </c>
    </row>
    <row r="217" spans="1:3" x14ac:dyDescent="0.25">
      <c r="A217" s="9" t="s">
        <v>168</v>
      </c>
      <c r="B217" s="12">
        <v>11501.325486293295</v>
      </c>
      <c r="C217">
        <f>SAFADModel_final_000014[[#This Row],[Whole Building:Facility Total Electric Demand Power '[W'](Hourly) ]]/1000</f>
        <v>11.501325486293295</v>
      </c>
    </row>
    <row r="218" spans="1:3" x14ac:dyDescent="0.25">
      <c r="A218" s="9" t="s">
        <v>169</v>
      </c>
      <c r="B218" s="12">
        <v>11468.656313100873</v>
      </c>
      <c r="C218">
        <f>SAFADModel_final_000014[[#This Row],[Whole Building:Facility Total Electric Demand Power '[W'](Hourly) ]]/1000</f>
        <v>11.468656313100873</v>
      </c>
    </row>
    <row r="219" spans="1:3" x14ac:dyDescent="0.25">
      <c r="A219" s="9" t="s">
        <v>170</v>
      </c>
      <c r="B219" s="12">
        <v>11441.196787169902</v>
      </c>
      <c r="C219">
        <f>SAFADModel_final_000014[[#This Row],[Whole Building:Facility Total Electric Demand Power '[W'](Hourly) ]]/1000</f>
        <v>11.441196787169902</v>
      </c>
    </row>
    <row r="220" spans="1:3" x14ac:dyDescent="0.25">
      <c r="A220" s="9" t="s">
        <v>171</v>
      </c>
      <c r="B220" s="12">
        <v>11417.343783806575</v>
      </c>
      <c r="C220">
        <f>SAFADModel_final_000014[[#This Row],[Whole Building:Facility Total Electric Demand Power '[W'](Hourly) ]]/1000</f>
        <v>11.417343783806574</v>
      </c>
    </row>
    <row r="221" spans="1:3" x14ac:dyDescent="0.25">
      <c r="A221" s="9" t="s">
        <v>172</v>
      </c>
      <c r="B221" s="12">
        <v>11398.512763859471</v>
      </c>
      <c r="C221">
        <f>SAFADModel_final_000014[[#This Row],[Whole Building:Facility Total Electric Demand Power '[W'](Hourly) ]]/1000</f>
        <v>11.398512763859472</v>
      </c>
    </row>
    <row r="222" spans="1:3" x14ac:dyDescent="0.25">
      <c r="A222" s="9" t="s">
        <v>173</v>
      </c>
      <c r="B222" s="12">
        <v>11383.292124946231</v>
      </c>
      <c r="C222">
        <f>SAFADModel_final_000014[[#This Row],[Whole Building:Facility Total Electric Demand Power '[W'](Hourly) ]]/1000</f>
        <v>11.38329212494623</v>
      </c>
    </row>
    <row r="223" spans="1:3" x14ac:dyDescent="0.25">
      <c r="A223" s="9" t="s">
        <v>174</v>
      </c>
      <c r="B223" s="12">
        <v>11392.615704028627</v>
      </c>
      <c r="C223">
        <f>SAFADModel_final_000014[[#This Row],[Whole Building:Facility Total Electric Demand Power '[W'](Hourly) ]]/1000</f>
        <v>11.392615704028627</v>
      </c>
    </row>
    <row r="224" spans="1:3" x14ac:dyDescent="0.25">
      <c r="A224" s="9" t="s">
        <v>175</v>
      </c>
      <c r="B224" s="12">
        <v>11471.747571955428</v>
      </c>
      <c r="C224">
        <f>SAFADModel_final_000014[[#This Row],[Whole Building:Facility Total Electric Demand Power '[W'](Hourly) ]]/1000</f>
        <v>11.471747571955428</v>
      </c>
    </row>
    <row r="225" spans="1:3" x14ac:dyDescent="0.25">
      <c r="A225" s="9" t="s">
        <v>176</v>
      </c>
      <c r="B225" s="12">
        <v>36744.296004157259</v>
      </c>
      <c r="C225">
        <f>SAFADModel_final_000014[[#This Row],[Whole Building:Facility Total Electric Demand Power '[W'](Hourly) ]]/1000</f>
        <v>36.744296004157256</v>
      </c>
    </row>
    <row r="226" spans="1:3" x14ac:dyDescent="0.25">
      <c r="A226" s="9" t="s">
        <v>177</v>
      </c>
      <c r="B226" s="12">
        <v>119701.21231038675</v>
      </c>
      <c r="C226">
        <f>SAFADModel_final_000014[[#This Row],[Whole Building:Facility Total Electric Demand Power '[W'](Hourly) ]]/1000</f>
        <v>119.70121231038675</v>
      </c>
    </row>
    <row r="227" spans="1:3" x14ac:dyDescent="0.25">
      <c r="A227" s="9" t="s">
        <v>178</v>
      </c>
      <c r="B227" s="12">
        <v>161367.55310203353</v>
      </c>
      <c r="C227">
        <f>SAFADModel_final_000014[[#This Row],[Whole Building:Facility Total Electric Demand Power '[W'](Hourly) ]]/1000</f>
        <v>161.36755310203353</v>
      </c>
    </row>
    <row r="228" spans="1:3" x14ac:dyDescent="0.25">
      <c r="A228" s="9" t="s">
        <v>179</v>
      </c>
      <c r="B228" s="12">
        <v>189906.22323456718</v>
      </c>
      <c r="C228">
        <f>SAFADModel_final_000014[[#This Row],[Whole Building:Facility Total Electric Demand Power '[W'](Hourly) ]]/1000</f>
        <v>189.90622323456719</v>
      </c>
    </row>
    <row r="229" spans="1:3" x14ac:dyDescent="0.25">
      <c r="A229" s="9" t="s">
        <v>180</v>
      </c>
      <c r="B229" s="12">
        <v>240310.65368475768</v>
      </c>
      <c r="C229">
        <f>SAFADModel_final_000014[[#This Row],[Whole Building:Facility Total Electric Demand Power '[W'](Hourly) ]]/1000</f>
        <v>240.31065368475768</v>
      </c>
    </row>
    <row r="230" spans="1:3" x14ac:dyDescent="0.25">
      <c r="A230" s="9" t="s">
        <v>181</v>
      </c>
      <c r="B230" s="12">
        <v>241160.12521052908</v>
      </c>
      <c r="C230">
        <f>SAFADModel_final_000014[[#This Row],[Whole Building:Facility Total Electric Demand Power '[W'](Hourly) ]]/1000</f>
        <v>241.16012521052909</v>
      </c>
    </row>
    <row r="231" spans="1:3" x14ac:dyDescent="0.25">
      <c r="A231" s="9" t="s">
        <v>182</v>
      </c>
      <c r="B231" s="12">
        <v>240309.87379055913</v>
      </c>
      <c r="C231">
        <f>SAFADModel_final_000014[[#This Row],[Whole Building:Facility Total Electric Demand Power '[W'](Hourly) ]]/1000</f>
        <v>240.30987379055912</v>
      </c>
    </row>
    <row r="232" spans="1:3" x14ac:dyDescent="0.25">
      <c r="A232" s="9" t="s">
        <v>183</v>
      </c>
      <c r="B232" s="12">
        <v>244823.09758646661</v>
      </c>
      <c r="C232">
        <f>SAFADModel_final_000014[[#This Row],[Whole Building:Facility Total Electric Demand Power '[W'](Hourly) ]]/1000</f>
        <v>244.82309758646662</v>
      </c>
    </row>
    <row r="233" spans="1:3" x14ac:dyDescent="0.25">
      <c r="A233" s="9" t="s">
        <v>184</v>
      </c>
      <c r="B233" s="12">
        <v>189711.4454588613</v>
      </c>
      <c r="C233">
        <f>SAFADModel_final_000014[[#This Row],[Whole Building:Facility Total Electric Demand Power '[W'](Hourly) ]]/1000</f>
        <v>189.71144545886131</v>
      </c>
    </row>
    <row r="234" spans="1:3" x14ac:dyDescent="0.25">
      <c r="A234" s="9" t="s">
        <v>185</v>
      </c>
      <c r="B234" s="12">
        <v>95975.486186001814</v>
      </c>
      <c r="C234">
        <f>SAFADModel_final_000014[[#This Row],[Whole Building:Facility Total Electric Demand Power '[W'](Hourly) ]]/1000</f>
        <v>95.975486186001817</v>
      </c>
    </row>
    <row r="235" spans="1:3" x14ac:dyDescent="0.25">
      <c r="A235" s="9" t="s">
        <v>186</v>
      </c>
      <c r="B235" s="12">
        <v>73773.661922614876</v>
      </c>
      <c r="C235">
        <f>SAFADModel_final_000014[[#This Row],[Whole Building:Facility Total Electric Demand Power '[W'](Hourly) ]]/1000</f>
        <v>73.773661922614878</v>
      </c>
    </row>
    <row r="236" spans="1:3" x14ac:dyDescent="0.25">
      <c r="A236" s="9" t="s">
        <v>187</v>
      </c>
      <c r="B236" s="12">
        <v>32261.05738286085</v>
      </c>
      <c r="C236">
        <f>SAFADModel_final_000014[[#This Row],[Whole Building:Facility Total Electric Demand Power '[W'](Hourly) ]]/1000</f>
        <v>32.261057382860848</v>
      </c>
    </row>
    <row r="237" spans="1:3" x14ac:dyDescent="0.25">
      <c r="A237" s="9" t="s">
        <v>188</v>
      </c>
      <c r="B237" s="12">
        <v>12403.245023462589</v>
      </c>
      <c r="C237">
        <f>SAFADModel_final_000014[[#This Row],[Whole Building:Facility Total Electric Demand Power '[W'](Hourly) ]]/1000</f>
        <v>12.403245023462588</v>
      </c>
    </row>
    <row r="238" spans="1:3" x14ac:dyDescent="0.25">
      <c r="A238" s="9" t="s">
        <v>189</v>
      </c>
      <c r="B238" s="12">
        <v>11940.972435673559</v>
      </c>
      <c r="C238">
        <f>SAFADModel_final_000014[[#This Row],[Whole Building:Facility Total Electric Demand Power '[W'](Hourly) ]]/1000</f>
        <v>11.940972435673558</v>
      </c>
    </row>
    <row r="239" spans="1:3" x14ac:dyDescent="0.25">
      <c r="A239" s="9" t="s">
        <v>190</v>
      </c>
      <c r="B239" s="12">
        <v>11511.800545430662</v>
      </c>
      <c r="C239">
        <f>SAFADModel_final_000014[[#This Row],[Whole Building:Facility Total Electric Demand Power '[W'](Hourly) ]]/1000</f>
        <v>11.511800545430662</v>
      </c>
    </row>
    <row r="240" spans="1:3" x14ac:dyDescent="0.25">
      <c r="A240" s="9" t="s">
        <v>191</v>
      </c>
      <c r="B240" s="12">
        <v>11503.002230676344</v>
      </c>
      <c r="C240">
        <f>SAFADModel_final_000014[[#This Row],[Whole Building:Facility Total Electric Demand Power '[W'](Hourly) ]]/1000</f>
        <v>11.503002230676344</v>
      </c>
    </row>
    <row r="241" spans="1:3" x14ac:dyDescent="0.25">
      <c r="A241" s="9" t="s">
        <v>192</v>
      </c>
      <c r="B241" s="12">
        <v>11489.36933456654</v>
      </c>
      <c r="C241">
        <f>SAFADModel_final_000014[[#This Row],[Whole Building:Facility Total Electric Demand Power '[W'](Hourly) ]]/1000</f>
        <v>11.48936933456654</v>
      </c>
    </row>
    <row r="242" spans="1:3" x14ac:dyDescent="0.25">
      <c r="A242" s="9" t="s">
        <v>193</v>
      </c>
      <c r="B242" s="12">
        <v>11471.022200838828</v>
      </c>
      <c r="C242">
        <f>SAFADModel_final_000014[[#This Row],[Whole Building:Facility Total Electric Demand Power '[W'](Hourly) ]]/1000</f>
        <v>11.471022200838828</v>
      </c>
    </row>
    <row r="243" spans="1:3" x14ac:dyDescent="0.25">
      <c r="A243" s="9" t="s">
        <v>194</v>
      </c>
      <c r="B243" s="12">
        <v>11461.793096368185</v>
      </c>
      <c r="C243">
        <f>SAFADModel_final_000014[[#This Row],[Whole Building:Facility Total Electric Demand Power '[W'](Hourly) ]]/1000</f>
        <v>11.461793096368185</v>
      </c>
    </row>
    <row r="244" spans="1:3" x14ac:dyDescent="0.25">
      <c r="A244" s="9" t="s">
        <v>195</v>
      </c>
      <c r="B244" s="12">
        <v>11425.725626341415</v>
      </c>
      <c r="C244">
        <f>SAFADModel_final_000014[[#This Row],[Whole Building:Facility Total Electric Demand Power '[W'](Hourly) ]]/1000</f>
        <v>11.425725626341414</v>
      </c>
    </row>
    <row r="245" spans="1:3" x14ac:dyDescent="0.25">
      <c r="A245" s="9" t="s">
        <v>196</v>
      </c>
      <c r="B245" s="12">
        <v>11349.349526561693</v>
      </c>
      <c r="C245">
        <f>SAFADModel_final_000014[[#This Row],[Whole Building:Facility Total Electric Demand Power '[W'](Hourly) ]]/1000</f>
        <v>11.349349526561692</v>
      </c>
    </row>
    <row r="246" spans="1:3" x14ac:dyDescent="0.25">
      <c r="A246" s="9" t="s">
        <v>197</v>
      </c>
      <c r="B246" s="12">
        <v>11259.551826414709</v>
      </c>
      <c r="C246">
        <f>SAFADModel_final_000014[[#This Row],[Whole Building:Facility Total Electric Demand Power '[W'](Hourly) ]]/1000</f>
        <v>11.259551826414709</v>
      </c>
    </row>
    <row r="247" spans="1:3" x14ac:dyDescent="0.25">
      <c r="A247" s="9" t="s">
        <v>198</v>
      </c>
      <c r="B247" s="12">
        <v>11225.193052718778</v>
      </c>
      <c r="C247">
        <f>SAFADModel_final_000014[[#This Row],[Whole Building:Facility Total Electric Demand Power '[W'](Hourly) ]]/1000</f>
        <v>11.225193052718778</v>
      </c>
    </row>
    <row r="248" spans="1:3" x14ac:dyDescent="0.25">
      <c r="A248" s="9" t="s">
        <v>199</v>
      </c>
      <c r="B248" s="12">
        <v>11306.768798076015</v>
      </c>
      <c r="C248">
        <f>SAFADModel_final_000014[[#This Row],[Whole Building:Facility Total Electric Demand Power '[W'](Hourly) ]]/1000</f>
        <v>11.306768798076014</v>
      </c>
    </row>
    <row r="249" spans="1:3" x14ac:dyDescent="0.25">
      <c r="A249" s="9" t="s">
        <v>200</v>
      </c>
      <c r="B249" s="12">
        <v>32903.625034241173</v>
      </c>
      <c r="C249">
        <f>SAFADModel_final_000014[[#This Row],[Whole Building:Facility Total Electric Demand Power '[W'](Hourly) ]]/1000</f>
        <v>32.903625034241173</v>
      </c>
    </row>
    <row r="250" spans="1:3" x14ac:dyDescent="0.25">
      <c r="A250" s="9" t="s">
        <v>201</v>
      </c>
      <c r="B250" s="12">
        <v>145057.42685705845</v>
      </c>
      <c r="C250">
        <f>SAFADModel_final_000014[[#This Row],[Whole Building:Facility Total Electric Demand Power '[W'](Hourly) ]]/1000</f>
        <v>145.05742685705846</v>
      </c>
    </row>
    <row r="251" spans="1:3" x14ac:dyDescent="0.25">
      <c r="A251" s="9" t="s">
        <v>202</v>
      </c>
      <c r="B251" s="12">
        <v>185249.1763353654</v>
      </c>
      <c r="C251">
        <f>SAFADModel_final_000014[[#This Row],[Whole Building:Facility Total Electric Demand Power '[W'](Hourly) ]]/1000</f>
        <v>185.24917633536541</v>
      </c>
    </row>
    <row r="252" spans="1:3" x14ac:dyDescent="0.25">
      <c r="A252" s="9" t="s">
        <v>203</v>
      </c>
      <c r="B252" s="12">
        <v>220277.960989368</v>
      </c>
      <c r="C252">
        <f>SAFADModel_final_000014[[#This Row],[Whole Building:Facility Total Electric Demand Power '[W'](Hourly) ]]/1000</f>
        <v>220.27796098936801</v>
      </c>
    </row>
    <row r="253" spans="1:3" x14ac:dyDescent="0.25">
      <c r="A253" s="9" t="s">
        <v>204</v>
      </c>
      <c r="B253" s="12">
        <v>230675.9730804686</v>
      </c>
      <c r="C253">
        <f>SAFADModel_final_000014[[#This Row],[Whole Building:Facility Total Electric Demand Power '[W'](Hourly) ]]/1000</f>
        <v>230.67597308046859</v>
      </c>
    </row>
    <row r="254" spans="1:3" x14ac:dyDescent="0.25">
      <c r="A254" s="9" t="s">
        <v>205</v>
      </c>
      <c r="B254" s="12">
        <v>239725.85320093521</v>
      </c>
      <c r="C254">
        <f>SAFADModel_final_000014[[#This Row],[Whole Building:Facility Total Electric Demand Power '[W'](Hourly) ]]/1000</f>
        <v>239.72585320093521</v>
      </c>
    </row>
    <row r="255" spans="1:3" x14ac:dyDescent="0.25">
      <c r="A255" s="9" t="s">
        <v>206</v>
      </c>
      <c r="B255" s="12">
        <v>256288.45479486065</v>
      </c>
      <c r="C255">
        <f>SAFADModel_final_000014[[#This Row],[Whole Building:Facility Total Electric Demand Power '[W'](Hourly) ]]/1000</f>
        <v>256.28845479486063</v>
      </c>
    </row>
    <row r="256" spans="1:3" x14ac:dyDescent="0.25">
      <c r="A256" s="9" t="s">
        <v>207</v>
      </c>
      <c r="B256" s="12">
        <v>241812.49915597445</v>
      </c>
      <c r="C256">
        <f>SAFADModel_final_000014[[#This Row],[Whole Building:Facility Total Electric Demand Power '[W'](Hourly) ]]/1000</f>
        <v>241.81249915597445</v>
      </c>
    </row>
    <row r="257" spans="1:3" x14ac:dyDescent="0.25">
      <c r="A257" s="9" t="s">
        <v>208</v>
      </c>
      <c r="B257" s="12">
        <v>244306.07224668772</v>
      </c>
      <c r="C257">
        <f>SAFADModel_final_000014[[#This Row],[Whole Building:Facility Total Electric Demand Power '[W'](Hourly) ]]/1000</f>
        <v>244.30607224668773</v>
      </c>
    </row>
    <row r="258" spans="1:3" x14ac:dyDescent="0.25">
      <c r="A258" s="9" t="s">
        <v>209</v>
      </c>
      <c r="B258" s="12">
        <v>226104.54673336024</v>
      </c>
      <c r="C258">
        <f>SAFADModel_final_000014[[#This Row],[Whole Building:Facility Total Electric Demand Power '[W'](Hourly) ]]/1000</f>
        <v>226.10454673336025</v>
      </c>
    </row>
    <row r="259" spans="1:3" x14ac:dyDescent="0.25">
      <c r="A259" s="9" t="s">
        <v>210</v>
      </c>
      <c r="B259" s="12">
        <v>119853.93288139126</v>
      </c>
      <c r="C259">
        <f>SAFADModel_final_000014[[#This Row],[Whole Building:Facility Total Electric Demand Power '[W'](Hourly) ]]/1000</f>
        <v>119.85393288139126</v>
      </c>
    </row>
    <row r="260" spans="1:3" x14ac:dyDescent="0.25">
      <c r="A260" s="9" t="s">
        <v>211</v>
      </c>
      <c r="B260" s="12">
        <v>84382.826624293011</v>
      </c>
      <c r="C260">
        <f>SAFADModel_final_000014[[#This Row],[Whole Building:Facility Total Electric Demand Power '[W'](Hourly) ]]/1000</f>
        <v>84.382826624293017</v>
      </c>
    </row>
    <row r="261" spans="1:3" x14ac:dyDescent="0.25">
      <c r="A261" s="9" t="s">
        <v>212</v>
      </c>
      <c r="B261" s="12">
        <v>59426.865017006778</v>
      </c>
      <c r="C261">
        <f>SAFADModel_final_000014[[#This Row],[Whole Building:Facility Total Electric Demand Power '[W'](Hourly) ]]/1000</f>
        <v>59.426865017006776</v>
      </c>
    </row>
    <row r="262" spans="1:3" x14ac:dyDescent="0.25">
      <c r="A262" s="9" t="s">
        <v>213</v>
      </c>
      <c r="B262" s="12">
        <v>11639.375628604859</v>
      </c>
      <c r="C262">
        <f>SAFADModel_final_000014[[#This Row],[Whole Building:Facility Total Electric Demand Power '[W'](Hourly) ]]/1000</f>
        <v>11.63937562860486</v>
      </c>
    </row>
    <row r="263" spans="1:3" x14ac:dyDescent="0.25">
      <c r="A263" s="9" t="s">
        <v>214</v>
      </c>
      <c r="B263" s="12">
        <v>11571.908270189606</v>
      </c>
      <c r="C263">
        <f>SAFADModel_final_000014[[#This Row],[Whole Building:Facility Total Electric Demand Power '[W'](Hourly) ]]/1000</f>
        <v>11.571908270189606</v>
      </c>
    </row>
    <row r="264" spans="1:3" x14ac:dyDescent="0.25">
      <c r="A264" s="9" t="s">
        <v>215</v>
      </c>
      <c r="B264" s="12">
        <v>11485.199146915897</v>
      </c>
      <c r="C264">
        <f>SAFADModel_final_000014[[#This Row],[Whole Building:Facility Total Electric Demand Power '[W'](Hourly) ]]/1000</f>
        <v>11.485199146915896</v>
      </c>
    </row>
    <row r="265" spans="1:3" x14ac:dyDescent="0.25">
      <c r="A265" s="9" t="s">
        <v>216</v>
      </c>
      <c r="B265" s="12">
        <v>11401.683321536189</v>
      </c>
      <c r="C265">
        <f>SAFADModel_final_000014[[#This Row],[Whole Building:Facility Total Electric Demand Power '[W'](Hourly) ]]/1000</f>
        <v>11.40168332153619</v>
      </c>
    </row>
    <row r="266" spans="1:3" x14ac:dyDescent="0.25">
      <c r="A266" s="9" t="s">
        <v>217</v>
      </c>
      <c r="B266" s="12">
        <v>11324.905701897054</v>
      </c>
      <c r="C266">
        <f>SAFADModel_final_000014[[#This Row],[Whole Building:Facility Total Electric Demand Power '[W'](Hourly) ]]/1000</f>
        <v>11.324905701897054</v>
      </c>
    </row>
    <row r="267" spans="1:3" x14ac:dyDescent="0.25">
      <c r="A267" s="9" t="s">
        <v>218</v>
      </c>
      <c r="B267" s="12">
        <v>11238.785303863473</v>
      </c>
      <c r="C267">
        <f>SAFADModel_final_000014[[#This Row],[Whole Building:Facility Total Electric Demand Power '[W'](Hourly) ]]/1000</f>
        <v>11.238785303863473</v>
      </c>
    </row>
    <row r="268" spans="1:3" x14ac:dyDescent="0.25">
      <c r="A268" s="9" t="s">
        <v>219</v>
      </c>
      <c r="B268" s="12">
        <v>11167.231050799121</v>
      </c>
      <c r="C268">
        <f>SAFADModel_final_000014[[#This Row],[Whole Building:Facility Total Electric Demand Power '[W'](Hourly) ]]/1000</f>
        <v>11.167231050799121</v>
      </c>
    </row>
    <row r="269" spans="1:3" x14ac:dyDescent="0.25">
      <c r="A269" s="9" t="s">
        <v>220</v>
      </c>
      <c r="B269" s="12">
        <v>11135.873219354065</v>
      </c>
      <c r="C269">
        <f>SAFADModel_final_000014[[#This Row],[Whole Building:Facility Total Electric Demand Power '[W'](Hourly) ]]/1000</f>
        <v>11.135873219354066</v>
      </c>
    </row>
    <row r="270" spans="1:3" x14ac:dyDescent="0.25">
      <c r="A270" s="9" t="s">
        <v>221</v>
      </c>
      <c r="B270" s="12">
        <v>11117.167920768357</v>
      </c>
      <c r="C270">
        <f>SAFADModel_final_000014[[#This Row],[Whole Building:Facility Total Electric Demand Power '[W'](Hourly) ]]/1000</f>
        <v>11.117167920768358</v>
      </c>
    </row>
    <row r="271" spans="1:3" x14ac:dyDescent="0.25">
      <c r="A271" s="9" t="s">
        <v>222</v>
      </c>
      <c r="B271" s="12">
        <v>11173.285222322034</v>
      </c>
      <c r="C271">
        <f>SAFADModel_final_000014[[#This Row],[Whole Building:Facility Total Electric Demand Power '[W'](Hourly) ]]/1000</f>
        <v>11.173285222322034</v>
      </c>
    </row>
    <row r="272" spans="1:3" x14ac:dyDescent="0.25">
      <c r="A272" s="9" t="s">
        <v>223</v>
      </c>
      <c r="B272" s="12">
        <v>11375.097917514437</v>
      </c>
      <c r="C272">
        <f>SAFADModel_final_000014[[#This Row],[Whole Building:Facility Total Electric Demand Power '[W'](Hourly) ]]/1000</f>
        <v>11.375097917514436</v>
      </c>
    </row>
    <row r="273" spans="1:3" x14ac:dyDescent="0.25">
      <c r="A273" s="9" t="s">
        <v>224</v>
      </c>
      <c r="B273" s="12">
        <v>41881.866194433336</v>
      </c>
      <c r="C273">
        <f>SAFADModel_final_000014[[#This Row],[Whole Building:Facility Total Electric Demand Power '[W'](Hourly) ]]/1000</f>
        <v>41.881866194433336</v>
      </c>
    </row>
    <row r="274" spans="1:3" x14ac:dyDescent="0.25">
      <c r="A274" s="9" t="s">
        <v>225</v>
      </c>
      <c r="B274" s="12">
        <v>122873.8137544839</v>
      </c>
      <c r="C274">
        <f>SAFADModel_final_000014[[#This Row],[Whole Building:Facility Total Electric Demand Power '[W'](Hourly) ]]/1000</f>
        <v>122.87381375448389</v>
      </c>
    </row>
    <row r="275" spans="1:3" x14ac:dyDescent="0.25">
      <c r="A275" s="9" t="s">
        <v>226</v>
      </c>
      <c r="B275" s="12">
        <v>209836.3436590636</v>
      </c>
      <c r="C275">
        <f>SAFADModel_final_000014[[#This Row],[Whole Building:Facility Total Electric Demand Power '[W'](Hourly) ]]/1000</f>
        <v>209.8363436590636</v>
      </c>
    </row>
    <row r="276" spans="1:3" x14ac:dyDescent="0.25">
      <c r="A276" s="9" t="s">
        <v>227</v>
      </c>
      <c r="B276" s="12">
        <v>203799.16711216225</v>
      </c>
      <c r="C276">
        <f>SAFADModel_final_000014[[#This Row],[Whole Building:Facility Total Electric Demand Power '[W'](Hourly) ]]/1000</f>
        <v>203.79916711216225</v>
      </c>
    </row>
    <row r="277" spans="1:3" x14ac:dyDescent="0.25">
      <c r="A277" s="9" t="s">
        <v>228</v>
      </c>
      <c r="B277" s="12">
        <v>206394.57111534462</v>
      </c>
      <c r="C277">
        <f>SAFADModel_final_000014[[#This Row],[Whole Building:Facility Total Electric Demand Power '[W'](Hourly) ]]/1000</f>
        <v>206.3945711153446</v>
      </c>
    </row>
    <row r="278" spans="1:3" x14ac:dyDescent="0.25">
      <c r="A278" s="9" t="s">
        <v>229</v>
      </c>
      <c r="B278" s="12">
        <v>220758.51597264328</v>
      </c>
      <c r="C278">
        <f>SAFADModel_final_000014[[#This Row],[Whole Building:Facility Total Electric Demand Power '[W'](Hourly) ]]/1000</f>
        <v>220.75851597264327</v>
      </c>
    </row>
    <row r="279" spans="1:3" x14ac:dyDescent="0.25">
      <c r="A279" s="9" t="s">
        <v>230</v>
      </c>
      <c r="B279" s="12">
        <v>230514.17823517055</v>
      </c>
      <c r="C279">
        <f>SAFADModel_final_000014[[#This Row],[Whole Building:Facility Total Electric Demand Power '[W'](Hourly) ]]/1000</f>
        <v>230.51417823517056</v>
      </c>
    </row>
    <row r="280" spans="1:3" x14ac:dyDescent="0.25">
      <c r="A280" s="9" t="s">
        <v>231</v>
      </c>
      <c r="B280" s="12">
        <v>195982.6656373431</v>
      </c>
      <c r="C280">
        <f>SAFADModel_final_000014[[#This Row],[Whole Building:Facility Total Electric Demand Power '[W'](Hourly) ]]/1000</f>
        <v>195.9826656373431</v>
      </c>
    </row>
    <row r="281" spans="1:3" x14ac:dyDescent="0.25">
      <c r="A281" s="9" t="s">
        <v>232</v>
      </c>
      <c r="B281" s="12">
        <v>171467.45790359753</v>
      </c>
      <c r="C281">
        <f>SAFADModel_final_000014[[#This Row],[Whole Building:Facility Total Electric Demand Power '[W'](Hourly) ]]/1000</f>
        <v>171.46745790359753</v>
      </c>
    </row>
    <row r="282" spans="1:3" x14ac:dyDescent="0.25">
      <c r="A282" s="9" t="s">
        <v>233</v>
      </c>
      <c r="B282" s="12">
        <v>163775.81259447543</v>
      </c>
      <c r="C282">
        <f>SAFADModel_final_000014[[#This Row],[Whole Building:Facility Total Electric Demand Power '[W'](Hourly) ]]/1000</f>
        <v>163.77581259447544</v>
      </c>
    </row>
    <row r="283" spans="1:3" x14ac:dyDescent="0.25">
      <c r="A283" s="9" t="s">
        <v>234</v>
      </c>
      <c r="B283" s="12">
        <v>76663.743091787954</v>
      </c>
      <c r="C283">
        <f>SAFADModel_final_000014[[#This Row],[Whole Building:Facility Total Electric Demand Power '[W'](Hourly) ]]/1000</f>
        <v>76.66374309178795</v>
      </c>
    </row>
    <row r="284" spans="1:3" x14ac:dyDescent="0.25">
      <c r="A284" s="9" t="s">
        <v>235</v>
      </c>
      <c r="B284" s="12">
        <v>39247.641435719699</v>
      </c>
      <c r="C284">
        <f>SAFADModel_final_000014[[#This Row],[Whole Building:Facility Total Electric Demand Power '[W'](Hourly) ]]/1000</f>
        <v>39.2476414357197</v>
      </c>
    </row>
    <row r="285" spans="1:3" x14ac:dyDescent="0.25">
      <c r="A285" s="9" t="s">
        <v>236</v>
      </c>
      <c r="B285" s="12">
        <v>24061.669738717606</v>
      </c>
      <c r="C285">
        <f>SAFADModel_final_000014[[#This Row],[Whole Building:Facility Total Electric Demand Power '[W'](Hourly) ]]/1000</f>
        <v>24.061669738717605</v>
      </c>
    </row>
    <row r="286" spans="1:3" x14ac:dyDescent="0.25">
      <c r="A286" s="9" t="s">
        <v>237</v>
      </c>
      <c r="B286" s="12">
        <v>17769.883007105087</v>
      </c>
      <c r="C286">
        <f>SAFADModel_final_000014[[#This Row],[Whole Building:Facility Total Electric Demand Power '[W'](Hourly) ]]/1000</f>
        <v>17.769883007105086</v>
      </c>
    </row>
    <row r="287" spans="1:3" x14ac:dyDescent="0.25">
      <c r="A287" s="9" t="s">
        <v>238</v>
      </c>
      <c r="B287" s="12">
        <v>11562.135833238608</v>
      </c>
      <c r="C287">
        <f>SAFADModel_final_000014[[#This Row],[Whole Building:Facility Total Electric Demand Power '[W'](Hourly) ]]/1000</f>
        <v>11.562135833238608</v>
      </c>
    </row>
    <row r="288" spans="1:3" x14ac:dyDescent="0.25">
      <c r="A288" s="9" t="s">
        <v>239</v>
      </c>
      <c r="B288" s="12">
        <v>11553.914883578806</v>
      </c>
      <c r="C288">
        <f>SAFADModel_final_000014[[#This Row],[Whole Building:Facility Total Electric Demand Power '[W'](Hourly) ]]/1000</f>
        <v>11.553914883578805</v>
      </c>
    </row>
    <row r="289" spans="1:3" x14ac:dyDescent="0.25">
      <c r="A289" s="9" t="s">
        <v>240</v>
      </c>
      <c r="B289" s="12">
        <v>11507.304020469412</v>
      </c>
      <c r="C289">
        <f>SAFADModel_final_000014[[#This Row],[Whole Building:Facility Total Electric Demand Power '[W'](Hourly) ]]/1000</f>
        <v>11.507304020469412</v>
      </c>
    </row>
    <row r="290" spans="1:3" x14ac:dyDescent="0.25">
      <c r="A290" s="9" t="s">
        <v>581</v>
      </c>
      <c r="B290" s="12">
        <v>11382.368378676956</v>
      </c>
      <c r="C290">
        <f>SAFADModel_final_000014[[#This Row],[Whole Building:Facility Total Electric Demand Power '[W'](Hourly) ]]/1000</f>
        <v>11.382368378676956</v>
      </c>
    </row>
    <row r="291" spans="1:3" x14ac:dyDescent="0.25">
      <c r="A291" s="9" t="s">
        <v>582</v>
      </c>
      <c r="B291" s="12">
        <v>11230.455354108757</v>
      </c>
      <c r="C291">
        <f>SAFADModel_final_000014[[#This Row],[Whole Building:Facility Total Electric Demand Power '[W'](Hourly) ]]/1000</f>
        <v>11.230455354108758</v>
      </c>
    </row>
    <row r="292" spans="1:3" x14ac:dyDescent="0.25">
      <c r="A292" s="9" t="s">
        <v>583</v>
      </c>
      <c r="B292" s="12">
        <v>11121.687169274956</v>
      </c>
      <c r="C292">
        <f>SAFADModel_final_000014[[#This Row],[Whole Building:Facility Total Electric Demand Power '[W'](Hourly) ]]/1000</f>
        <v>11.121687169274956</v>
      </c>
    </row>
    <row r="293" spans="1:3" x14ac:dyDescent="0.25">
      <c r="A293" s="9" t="s">
        <v>584</v>
      </c>
      <c r="B293" s="12">
        <v>11064.366277023291</v>
      </c>
      <c r="C293">
        <f>SAFADModel_final_000014[[#This Row],[Whole Building:Facility Total Electric Demand Power '[W'](Hourly) ]]/1000</f>
        <v>11.064366277023291</v>
      </c>
    </row>
    <row r="294" spans="1:3" x14ac:dyDescent="0.25">
      <c r="A294" s="9" t="s">
        <v>585</v>
      </c>
      <c r="B294" s="12">
        <v>11028.012457083518</v>
      </c>
      <c r="C294">
        <f>SAFADModel_final_000014[[#This Row],[Whole Building:Facility Total Electric Demand Power '[W'](Hourly) ]]/1000</f>
        <v>11.028012457083518</v>
      </c>
    </row>
    <row r="295" spans="1:3" x14ac:dyDescent="0.25">
      <c r="A295" s="9" t="s">
        <v>586</v>
      </c>
      <c r="B295" s="12">
        <v>11065.043710634918</v>
      </c>
      <c r="C295">
        <f>SAFADModel_final_000014[[#This Row],[Whole Building:Facility Total Electric Demand Power '[W'](Hourly) ]]/1000</f>
        <v>11.065043710634917</v>
      </c>
    </row>
    <row r="296" spans="1:3" x14ac:dyDescent="0.25">
      <c r="A296" s="9" t="s">
        <v>587</v>
      </c>
      <c r="B296" s="12">
        <v>11224.968308898218</v>
      </c>
      <c r="C296">
        <f>SAFADModel_final_000014[[#This Row],[Whole Building:Facility Total Electric Demand Power '[W'](Hourly) ]]/1000</f>
        <v>11.224968308898218</v>
      </c>
    </row>
    <row r="297" spans="1:3" x14ac:dyDescent="0.25">
      <c r="A297" s="9" t="s">
        <v>588</v>
      </c>
      <c r="B297" s="12">
        <v>11428.48440154948</v>
      </c>
      <c r="C297">
        <f>SAFADModel_final_000014[[#This Row],[Whole Building:Facility Total Electric Demand Power '[W'](Hourly) ]]/1000</f>
        <v>11.428484401549481</v>
      </c>
    </row>
    <row r="298" spans="1:3" x14ac:dyDescent="0.25">
      <c r="A298" s="9" t="s">
        <v>589</v>
      </c>
      <c r="B298" s="12">
        <v>62597.475448596633</v>
      </c>
      <c r="C298">
        <f>SAFADModel_final_000014[[#This Row],[Whole Building:Facility Total Electric Demand Power '[W'](Hourly) ]]/1000</f>
        <v>62.597475448596633</v>
      </c>
    </row>
    <row r="299" spans="1:3" x14ac:dyDescent="0.25">
      <c r="A299" s="9" t="s">
        <v>590</v>
      </c>
      <c r="B299" s="12">
        <v>88666.221956923531</v>
      </c>
      <c r="C299">
        <f>SAFADModel_final_000014[[#This Row],[Whole Building:Facility Total Electric Demand Power '[W'](Hourly) ]]/1000</f>
        <v>88.666221956923536</v>
      </c>
    </row>
    <row r="300" spans="1:3" x14ac:dyDescent="0.25">
      <c r="A300" s="9" t="s">
        <v>591</v>
      </c>
      <c r="B300" s="12">
        <v>100024.01958455041</v>
      </c>
      <c r="C300">
        <f>SAFADModel_final_000014[[#This Row],[Whole Building:Facility Total Electric Demand Power '[W'](Hourly) ]]/1000</f>
        <v>100.0240195845504</v>
      </c>
    </row>
    <row r="301" spans="1:3" x14ac:dyDescent="0.25">
      <c r="A301" s="9" t="s">
        <v>592</v>
      </c>
      <c r="B301" s="12">
        <v>89443.001117168766</v>
      </c>
      <c r="C301">
        <f>SAFADModel_final_000014[[#This Row],[Whole Building:Facility Total Electric Demand Power '[W'](Hourly) ]]/1000</f>
        <v>89.443001117168762</v>
      </c>
    </row>
    <row r="302" spans="1:3" x14ac:dyDescent="0.25">
      <c r="A302" s="9" t="s">
        <v>593</v>
      </c>
      <c r="B302" s="12">
        <v>81152.921036275904</v>
      </c>
      <c r="C302">
        <f>SAFADModel_final_000014[[#This Row],[Whole Building:Facility Total Electric Demand Power '[W'](Hourly) ]]/1000</f>
        <v>81.152921036275899</v>
      </c>
    </row>
    <row r="303" spans="1:3" x14ac:dyDescent="0.25">
      <c r="A303" s="9" t="s">
        <v>594</v>
      </c>
      <c r="B303" s="12">
        <v>71680.009052970665</v>
      </c>
      <c r="C303">
        <f>SAFADModel_final_000014[[#This Row],[Whole Building:Facility Total Electric Demand Power '[W'](Hourly) ]]/1000</f>
        <v>71.680009052970661</v>
      </c>
    </row>
    <row r="304" spans="1:3" x14ac:dyDescent="0.25">
      <c r="A304" s="9" t="s">
        <v>595</v>
      </c>
      <c r="B304" s="12">
        <v>72360.896813588319</v>
      </c>
      <c r="C304">
        <f>SAFADModel_final_000014[[#This Row],[Whole Building:Facility Total Electric Demand Power '[W'](Hourly) ]]/1000</f>
        <v>72.360896813588312</v>
      </c>
    </row>
    <row r="305" spans="1:3" x14ac:dyDescent="0.25">
      <c r="A305" s="9" t="s">
        <v>596</v>
      </c>
      <c r="B305" s="12">
        <v>65107.82156010851</v>
      </c>
      <c r="C305">
        <f>SAFADModel_final_000014[[#This Row],[Whole Building:Facility Total Electric Demand Power '[W'](Hourly) ]]/1000</f>
        <v>65.107821560108505</v>
      </c>
    </row>
    <row r="306" spans="1:3" x14ac:dyDescent="0.25">
      <c r="A306" s="9" t="s">
        <v>597</v>
      </c>
      <c r="B306" s="12">
        <v>53113.343163251433</v>
      </c>
      <c r="C306">
        <f>SAFADModel_final_000014[[#This Row],[Whole Building:Facility Total Electric Demand Power '[W'](Hourly) ]]/1000</f>
        <v>53.113343163251436</v>
      </c>
    </row>
    <row r="307" spans="1:3" x14ac:dyDescent="0.25">
      <c r="A307" s="9" t="s">
        <v>598</v>
      </c>
      <c r="B307" s="12">
        <v>49011.851916144748</v>
      </c>
      <c r="C307">
        <f>SAFADModel_final_000014[[#This Row],[Whole Building:Facility Total Electric Demand Power '[W'](Hourly) ]]/1000</f>
        <v>49.011851916144749</v>
      </c>
    </row>
    <row r="308" spans="1:3" x14ac:dyDescent="0.25">
      <c r="A308" s="9" t="s">
        <v>599</v>
      </c>
      <c r="B308" s="12">
        <v>39871.250411305278</v>
      </c>
      <c r="C308">
        <f>SAFADModel_final_000014[[#This Row],[Whole Building:Facility Total Electric Demand Power '[W'](Hourly) ]]/1000</f>
        <v>39.871250411305276</v>
      </c>
    </row>
    <row r="309" spans="1:3" x14ac:dyDescent="0.25">
      <c r="A309" s="9" t="s">
        <v>600</v>
      </c>
      <c r="B309" s="12">
        <v>14771.021008019872</v>
      </c>
      <c r="C309">
        <f>SAFADModel_final_000014[[#This Row],[Whole Building:Facility Total Electric Demand Power '[W'](Hourly) ]]/1000</f>
        <v>14.771021008019872</v>
      </c>
    </row>
    <row r="310" spans="1:3" x14ac:dyDescent="0.25">
      <c r="A310" s="9" t="s">
        <v>601</v>
      </c>
      <c r="B310" s="12">
        <v>15069.978464905455</v>
      </c>
      <c r="C310">
        <f>SAFADModel_final_000014[[#This Row],[Whole Building:Facility Total Electric Demand Power '[W'](Hourly) ]]/1000</f>
        <v>15.069978464905455</v>
      </c>
    </row>
    <row r="311" spans="1:3" x14ac:dyDescent="0.25">
      <c r="A311" s="9" t="s">
        <v>602</v>
      </c>
      <c r="B311" s="12">
        <v>11980.06359065725</v>
      </c>
      <c r="C311">
        <f>SAFADModel_final_000014[[#This Row],[Whole Building:Facility Total Electric Demand Power '[W'](Hourly) ]]/1000</f>
        <v>11.980063590657251</v>
      </c>
    </row>
    <row r="312" spans="1:3" x14ac:dyDescent="0.25">
      <c r="A312" s="9" t="s">
        <v>603</v>
      </c>
      <c r="B312" s="12">
        <v>11667.286675850437</v>
      </c>
      <c r="C312">
        <f>SAFADModel_final_000014[[#This Row],[Whole Building:Facility Total Electric Demand Power '[W'](Hourly) ]]/1000</f>
        <v>11.667286675850438</v>
      </c>
    </row>
    <row r="313" spans="1:3" x14ac:dyDescent="0.25">
      <c r="A313" s="9" t="s">
        <v>604</v>
      </c>
      <c r="B313" s="12">
        <v>11577.777808105893</v>
      </c>
      <c r="C313">
        <f>SAFADModel_final_000014[[#This Row],[Whole Building:Facility Total Electric Demand Power '[W'](Hourly) ]]/1000</f>
        <v>11.577777808105893</v>
      </c>
    </row>
    <row r="314" spans="1:3" x14ac:dyDescent="0.25">
      <c r="A314" s="9" t="s">
        <v>605</v>
      </c>
      <c r="B314" s="12">
        <v>11535.243141335442</v>
      </c>
      <c r="C314">
        <f>SAFADModel_final_000014[[#This Row],[Whole Building:Facility Total Electric Demand Power '[W'](Hourly) ]]/1000</f>
        <v>11.535243141335442</v>
      </c>
    </row>
    <row r="315" spans="1:3" x14ac:dyDescent="0.25">
      <c r="A315" s="9" t="s">
        <v>606</v>
      </c>
      <c r="B315" s="12">
        <v>11505.328698122861</v>
      </c>
      <c r="C315">
        <f>SAFADModel_final_000014[[#This Row],[Whole Building:Facility Total Electric Demand Power '[W'](Hourly) ]]/1000</f>
        <v>11.505328698122861</v>
      </c>
    </row>
    <row r="316" spans="1:3" x14ac:dyDescent="0.25">
      <c r="A316" s="9" t="s">
        <v>607</v>
      </c>
      <c r="B316" s="12">
        <v>11473.623557093131</v>
      </c>
      <c r="C316">
        <f>SAFADModel_final_000014[[#This Row],[Whole Building:Facility Total Electric Demand Power '[W'](Hourly) ]]/1000</f>
        <v>11.473623557093131</v>
      </c>
    </row>
    <row r="317" spans="1:3" x14ac:dyDescent="0.25">
      <c r="A317" s="9" t="s">
        <v>608</v>
      </c>
      <c r="B317" s="12">
        <v>11418.592188386858</v>
      </c>
      <c r="C317">
        <f>SAFADModel_final_000014[[#This Row],[Whole Building:Facility Total Electric Demand Power '[W'](Hourly) ]]/1000</f>
        <v>11.418592188386858</v>
      </c>
    </row>
    <row r="318" spans="1:3" x14ac:dyDescent="0.25">
      <c r="A318" s="9" t="s">
        <v>609</v>
      </c>
      <c r="B318" s="12">
        <v>11344.821070048405</v>
      </c>
      <c r="C318">
        <f>SAFADModel_final_000014[[#This Row],[Whole Building:Facility Total Electric Demand Power '[W'](Hourly) ]]/1000</f>
        <v>11.344821070048406</v>
      </c>
    </row>
    <row r="319" spans="1:3" x14ac:dyDescent="0.25">
      <c r="A319" s="9" t="s">
        <v>610</v>
      </c>
      <c r="B319" s="12">
        <v>11335.43478446987</v>
      </c>
      <c r="C319">
        <f>SAFADModel_final_000014[[#This Row],[Whole Building:Facility Total Electric Demand Power '[W'](Hourly) ]]/1000</f>
        <v>11.33543478446987</v>
      </c>
    </row>
    <row r="320" spans="1:3" x14ac:dyDescent="0.25">
      <c r="A320" s="9" t="s">
        <v>611</v>
      </c>
      <c r="B320" s="12">
        <v>11400.072350521352</v>
      </c>
      <c r="C320">
        <f>SAFADModel_final_000014[[#This Row],[Whole Building:Facility Total Electric Demand Power '[W'](Hourly) ]]/1000</f>
        <v>11.400072350521352</v>
      </c>
    </row>
    <row r="321" spans="1:3" x14ac:dyDescent="0.25">
      <c r="A321" s="9" t="s">
        <v>612</v>
      </c>
      <c r="B321" s="12">
        <v>11502.955483714997</v>
      </c>
      <c r="C321">
        <f>SAFADModel_final_000014[[#This Row],[Whole Building:Facility Total Electric Demand Power '[W'](Hourly) ]]/1000</f>
        <v>11.502955483714997</v>
      </c>
    </row>
    <row r="322" spans="1:3" x14ac:dyDescent="0.25">
      <c r="A322" s="9" t="s">
        <v>613</v>
      </c>
      <c r="B322" s="12">
        <v>11603.601397844875</v>
      </c>
      <c r="C322">
        <f>SAFADModel_final_000014[[#This Row],[Whole Building:Facility Total Electric Demand Power '[W'](Hourly) ]]/1000</f>
        <v>11.603601397844875</v>
      </c>
    </row>
    <row r="323" spans="1:3" x14ac:dyDescent="0.25">
      <c r="A323" s="9" t="s">
        <v>614</v>
      </c>
      <c r="B323" s="12">
        <v>11712.530717544951</v>
      </c>
      <c r="C323">
        <f>SAFADModel_final_000014[[#This Row],[Whole Building:Facility Total Electric Demand Power '[W'](Hourly) ]]/1000</f>
        <v>11.712530717544951</v>
      </c>
    </row>
    <row r="324" spans="1:3" x14ac:dyDescent="0.25">
      <c r="A324" s="9" t="s">
        <v>615</v>
      </c>
      <c r="B324" s="12">
        <v>11820.496285700074</v>
      </c>
      <c r="C324">
        <f>SAFADModel_final_000014[[#This Row],[Whole Building:Facility Total Electric Demand Power '[W'](Hourly) ]]/1000</f>
        <v>11.820496285700074</v>
      </c>
    </row>
    <row r="325" spans="1:3" x14ac:dyDescent="0.25">
      <c r="A325" s="9" t="s">
        <v>616</v>
      </c>
      <c r="B325" s="12">
        <v>11922.652549174874</v>
      </c>
      <c r="C325">
        <f>SAFADModel_final_000014[[#This Row],[Whole Building:Facility Total Electric Demand Power '[W'](Hourly) ]]/1000</f>
        <v>11.922652549174874</v>
      </c>
    </row>
    <row r="326" spans="1:3" x14ac:dyDescent="0.25">
      <c r="A326" s="9" t="s">
        <v>617</v>
      </c>
      <c r="B326" s="12">
        <v>12002.522372212106</v>
      </c>
      <c r="C326">
        <f>SAFADModel_final_000014[[#This Row],[Whole Building:Facility Total Electric Demand Power '[W'](Hourly) ]]/1000</f>
        <v>12.002522372212105</v>
      </c>
    </row>
    <row r="327" spans="1:3" x14ac:dyDescent="0.25">
      <c r="A327" s="9" t="s">
        <v>618</v>
      </c>
      <c r="B327" s="12">
        <v>12054.231270042044</v>
      </c>
      <c r="C327">
        <f>SAFADModel_final_000014[[#This Row],[Whole Building:Facility Total Electric Demand Power '[W'](Hourly) ]]/1000</f>
        <v>12.054231270042044</v>
      </c>
    </row>
    <row r="328" spans="1:3" x14ac:dyDescent="0.25">
      <c r="A328" s="9" t="s">
        <v>619</v>
      </c>
      <c r="B328" s="12">
        <v>12042.52562865264</v>
      </c>
      <c r="C328">
        <f>SAFADModel_final_000014[[#This Row],[Whole Building:Facility Total Electric Demand Power '[W'](Hourly) ]]/1000</f>
        <v>12.042525628652641</v>
      </c>
    </row>
    <row r="329" spans="1:3" x14ac:dyDescent="0.25">
      <c r="A329" s="9" t="s">
        <v>620</v>
      </c>
      <c r="B329" s="12">
        <v>11967.689752444829</v>
      </c>
      <c r="C329">
        <f>SAFADModel_final_000014[[#This Row],[Whole Building:Facility Total Electric Demand Power '[W'](Hourly) ]]/1000</f>
        <v>11.967689752444828</v>
      </c>
    </row>
    <row r="330" spans="1:3" x14ac:dyDescent="0.25">
      <c r="A330" s="9" t="s">
        <v>621</v>
      </c>
      <c r="B330" s="12">
        <v>11883.729664710947</v>
      </c>
      <c r="C330">
        <f>SAFADModel_final_000014[[#This Row],[Whole Building:Facility Total Electric Demand Power '[W'](Hourly) ]]/1000</f>
        <v>11.883729664710946</v>
      </c>
    </row>
    <row r="331" spans="1:3" x14ac:dyDescent="0.25">
      <c r="A331" s="9" t="s">
        <v>622</v>
      </c>
      <c r="B331" s="12">
        <v>11764.278941647572</v>
      </c>
      <c r="C331">
        <f>SAFADModel_final_000014[[#This Row],[Whole Building:Facility Total Electric Demand Power '[W'](Hourly) ]]/1000</f>
        <v>11.764278941647571</v>
      </c>
    </row>
    <row r="332" spans="1:3" x14ac:dyDescent="0.25">
      <c r="A332" s="9" t="s">
        <v>623</v>
      </c>
      <c r="B332" s="12">
        <v>11665.650480932052</v>
      </c>
      <c r="C332">
        <f>SAFADModel_final_000014[[#This Row],[Whole Building:Facility Total Electric Demand Power '[W'](Hourly) ]]/1000</f>
        <v>11.665650480932053</v>
      </c>
    </row>
    <row r="333" spans="1:3" x14ac:dyDescent="0.25">
      <c r="A333" s="9" t="s">
        <v>624</v>
      </c>
      <c r="B333" s="12">
        <v>11588.119816780052</v>
      </c>
      <c r="C333">
        <f>SAFADModel_final_000014[[#This Row],[Whole Building:Facility Total Electric Demand Power '[W'](Hourly) ]]/1000</f>
        <v>11.588119816780052</v>
      </c>
    </row>
    <row r="334" spans="1:3" x14ac:dyDescent="0.25">
      <c r="A334" s="9" t="s">
        <v>625</v>
      </c>
      <c r="B334" s="12">
        <v>11536.752018378624</v>
      </c>
      <c r="C334">
        <f>SAFADModel_final_000014[[#This Row],[Whole Building:Facility Total Electric Demand Power '[W'](Hourly) ]]/1000</f>
        <v>11.536752018378623</v>
      </c>
    </row>
    <row r="335" spans="1:3" x14ac:dyDescent="0.25">
      <c r="A335" s="9" t="s">
        <v>626</v>
      </c>
      <c r="B335" s="12">
        <v>11521.41742525402</v>
      </c>
      <c r="C335">
        <f>SAFADModel_final_000014[[#This Row],[Whole Building:Facility Total Electric Demand Power '[W'](Hourly) ]]/1000</f>
        <v>11.52141742525402</v>
      </c>
    </row>
    <row r="336" spans="1:3" x14ac:dyDescent="0.25">
      <c r="A336" s="9" t="s">
        <v>627</v>
      </c>
      <c r="B336" s="12">
        <v>11516.480173796097</v>
      </c>
      <c r="C336">
        <f>SAFADModel_final_000014[[#This Row],[Whole Building:Facility Total Electric Demand Power '[W'](Hourly) ]]/1000</f>
        <v>11.516480173796097</v>
      </c>
    </row>
    <row r="337" spans="1:3" x14ac:dyDescent="0.25">
      <c r="A337" s="9" t="s">
        <v>628</v>
      </c>
      <c r="B337" s="12">
        <v>11500.110737914763</v>
      </c>
      <c r="C337">
        <f>SAFADModel_final_000014[[#This Row],[Whole Building:Facility Total Electric Demand Power '[W'](Hourly) ]]/1000</f>
        <v>11.500110737914763</v>
      </c>
    </row>
    <row r="338" spans="1:3" x14ac:dyDescent="0.25">
      <c r="A338" s="9" t="s">
        <v>241</v>
      </c>
      <c r="B338" s="12">
        <v>11469.58383593629</v>
      </c>
      <c r="C338">
        <f>SAFADModel_final_000014[[#This Row],[Whole Building:Facility Total Electric Demand Power '[W'](Hourly) ]]/1000</f>
        <v>11.469583835936289</v>
      </c>
    </row>
    <row r="339" spans="1:3" x14ac:dyDescent="0.25">
      <c r="A339" s="9" t="s">
        <v>242</v>
      </c>
      <c r="B339" s="12">
        <v>11446.271082430738</v>
      </c>
      <c r="C339">
        <f>SAFADModel_final_000014[[#This Row],[Whole Building:Facility Total Electric Demand Power '[W'](Hourly) ]]/1000</f>
        <v>11.446271082430737</v>
      </c>
    </row>
    <row r="340" spans="1:3" x14ac:dyDescent="0.25">
      <c r="A340" s="9" t="s">
        <v>243</v>
      </c>
      <c r="B340" s="12">
        <v>11399.122130352445</v>
      </c>
      <c r="C340">
        <f>SAFADModel_final_000014[[#This Row],[Whole Building:Facility Total Electric Demand Power '[W'](Hourly) ]]/1000</f>
        <v>11.399122130352445</v>
      </c>
    </row>
    <row r="341" spans="1:3" x14ac:dyDescent="0.25">
      <c r="A341" s="9" t="s">
        <v>244</v>
      </c>
      <c r="B341" s="12">
        <v>11342.118281671783</v>
      </c>
      <c r="C341">
        <f>SAFADModel_final_000014[[#This Row],[Whole Building:Facility Total Electric Demand Power '[W'](Hourly) ]]/1000</f>
        <v>11.342118281671782</v>
      </c>
    </row>
    <row r="342" spans="1:3" x14ac:dyDescent="0.25">
      <c r="A342" s="9" t="s">
        <v>245</v>
      </c>
      <c r="B342" s="12">
        <v>11284.889232855481</v>
      </c>
      <c r="C342">
        <f>SAFADModel_final_000014[[#This Row],[Whole Building:Facility Total Electric Demand Power '[W'](Hourly) ]]/1000</f>
        <v>11.28488923285548</v>
      </c>
    </row>
    <row r="343" spans="1:3" x14ac:dyDescent="0.25">
      <c r="A343" s="9" t="s">
        <v>246</v>
      </c>
      <c r="B343" s="12">
        <v>11277.706881359272</v>
      </c>
      <c r="C343">
        <f>SAFADModel_final_000014[[#This Row],[Whole Building:Facility Total Electric Demand Power '[W'](Hourly) ]]/1000</f>
        <v>11.277706881359272</v>
      </c>
    </row>
    <row r="344" spans="1:3" x14ac:dyDescent="0.25">
      <c r="A344" s="9" t="s">
        <v>247</v>
      </c>
      <c r="B344" s="12">
        <v>11306.728248428328</v>
      </c>
      <c r="C344">
        <f>SAFADModel_final_000014[[#This Row],[Whole Building:Facility Total Electric Demand Power '[W'](Hourly) ]]/1000</f>
        <v>11.306728248428328</v>
      </c>
    </row>
    <row r="345" spans="1:3" x14ac:dyDescent="0.25">
      <c r="A345" s="9" t="s">
        <v>248</v>
      </c>
      <c r="B345" s="12">
        <v>42632.497068075536</v>
      </c>
      <c r="C345">
        <f>SAFADModel_final_000014[[#This Row],[Whole Building:Facility Total Electric Demand Power '[W'](Hourly) ]]/1000</f>
        <v>42.632497068075537</v>
      </c>
    </row>
    <row r="346" spans="1:3" x14ac:dyDescent="0.25">
      <c r="A346" s="9" t="s">
        <v>249</v>
      </c>
      <c r="B346" s="12">
        <v>78489.15922957164</v>
      </c>
      <c r="C346">
        <f>SAFADModel_final_000014[[#This Row],[Whole Building:Facility Total Electric Demand Power '[W'](Hourly) ]]/1000</f>
        <v>78.489159229571641</v>
      </c>
    </row>
    <row r="347" spans="1:3" x14ac:dyDescent="0.25">
      <c r="A347" s="9" t="s">
        <v>250</v>
      </c>
      <c r="B347" s="12">
        <v>144023.89877370928</v>
      </c>
      <c r="C347">
        <f>SAFADModel_final_000014[[#This Row],[Whole Building:Facility Total Electric Demand Power '[W'](Hourly) ]]/1000</f>
        <v>144.02389877370928</v>
      </c>
    </row>
    <row r="348" spans="1:3" x14ac:dyDescent="0.25">
      <c r="A348" s="9" t="s">
        <v>251</v>
      </c>
      <c r="B348" s="12">
        <v>138019.68093859352</v>
      </c>
      <c r="C348">
        <f>SAFADModel_final_000014[[#This Row],[Whole Building:Facility Total Electric Demand Power '[W'](Hourly) ]]/1000</f>
        <v>138.01968093859352</v>
      </c>
    </row>
    <row r="349" spans="1:3" x14ac:dyDescent="0.25">
      <c r="A349" s="9" t="s">
        <v>252</v>
      </c>
      <c r="B349" s="12">
        <v>203054.74909487218</v>
      </c>
      <c r="C349">
        <f>SAFADModel_final_000014[[#This Row],[Whole Building:Facility Total Electric Demand Power '[W'](Hourly) ]]/1000</f>
        <v>203.05474909487219</v>
      </c>
    </row>
    <row r="350" spans="1:3" x14ac:dyDescent="0.25">
      <c r="A350" s="9" t="s">
        <v>253</v>
      </c>
      <c r="B350" s="12">
        <v>208425.62743556849</v>
      </c>
      <c r="C350">
        <f>SAFADModel_final_000014[[#This Row],[Whole Building:Facility Total Electric Demand Power '[W'](Hourly) ]]/1000</f>
        <v>208.42562743556849</v>
      </c>
    </row>
    <row r="351" spans="1:3" x14ac:dyDescent="0.25">
      <c r="A351" s="9" t="s">
        <v>254</v>
      </c>
      <c r="B351" s="12">
        <v>243361.25545833076</v>
      </c>
      <c r="C351">
        <f>SAFADModel_final_000014[[#This Row],[Whole Building:Facility Total Electric Demand Power '[W'](Hourly) ]]/1000</f>
        <v>243.36125545833076</v>
      </c>
    </row>
    <row r="352" spans="1:3" x14ac:dyDescent="0.25">
      <c r="A352" s="9" t="s">
        <v>255</v>
      </c>
      <c r="B352" s="12">
        <v>255089.32610873706</v>
      </c>
      <c r="C352">
        <f>SAFADModel_final_000014[[#This Row],[Whole Building:Facility Total Electric Demand Power '[W'](Hourly) ]]/1000</f>
        <v>255.08932610873705</v>
      </c>
    </row>
    <row r="353" spans="1:3" x14ac:dyDescent="0.25">
      <c r="A353" s="9" t="s">
        <v>256</v>
      </c>
      <c r="B353" s="12">
        <v>233270.89086701078</v>
      </c>
      <c r="C353">
        <f>SAFADModel_final_000014[[#This Row],[Whole Building:Facility Total Electric Demand Power '[W'](Hourly) ]]/1000</f>
        <v>233.27089086701079</v>
      </c>
    </row>
    <row r="354" spans="1:3" x14ac:dyDescent="0.25">
      <c r="A354" s="9" t="s">
        <v>257</v>
      </c>
      <c r="B354" s="12">
        <v>207547.93919586981</v>
      </c>
      <c r="C354">
        <f>SAFADModel_final_000014[[#This Row],[Whole Building:Facility Total Electric Demand Power '[W'](Hourly) ]]/1000</f>
        <v>207.54793919586982</v>
      </c>
    </row>
    <row r="355" spans="1:3" x14ac:dyDescent="0.25">
      <c r="A355" s="9" t="s">
        <v>258</v>
      </c>
      <c r="B355" s="12">
        <v>77823.275814501627</v>
      </c>
      <c r="C355">
        <f>SAFADModel_final_000014[[#This Row],[Whole Building:Facility Total Electric Demand Power '[W'](Hourly) ]]/1000</f>
        <v>77.823275814501628</v>
      </c>
    </row>
    <row r="356" spans="1:3" x14ac:dyDescent="0.25">
      <c r="A356" s="9" t="s">
        <v>259</v>
      </c>
      <c r="B356" s="12">
        <v>38281.383093961311</v>
      </c>
      <c r="C356">
        <f>SAFADModel_final_000014[[#This Row],[Whole Building:Facility Total Electric Demand Power '[W'](Hourly) ]]/1000</f>
        <v>38.28138309396131</v>
      </c>
    </row>
    <row r="357" spans="1:3" x14ac:dyDescent="0.25">
      <c r="A357" s="9" t="s">
        <v>260</v>
      </c>
      <c r="B357" s="12">
        <v>15443.524251581037</v>
      </c>
      <c r="C357">
        <f>SAFADModel_final_000014[[#This Row],[Whole Building:Facility Total Electric Demand Power '[W'](Hourly) ]]/1000</f>
        <v>15.443524251581037</v>
      </c>
    </row>
    <row r="358" spans="1:3" x14ac:dyDescent="0.25">
      <c r="A358" s="9" t="s">
        <v>261</v>
      </c>
      <c r="B358" s="12">
        <v>11971.607081201326</v>
      </c>
      <c r="C358">
        <f>SAFADModel_final_000014[[#This Row],[Whole Building:Facility Total Electric Demand Power '[W'](Hourly) ]]/1000</f>
        <v>11.971607081201325</v>
      </c>
    </row>
    <row r="359" spans="1:3" x14ac:dyDescent="0.25">
      <c r="A359" s="9" t="s">
        <v>262</v>
      </c>
      <c r="B359" s="12">
        <v>11556.378992089552</v>
      </c>
      <c r="C359">
        <f>SAFADModel_final_000014[[#This Row],[Whole Building:Facility Total Electric Demand Power '[W'](Hourly) ]]/1000</f>
        <v>11.556378992089552</v>
      </c>
    </row>
    <row r="360" spans="1:3" x14ac:dyDescent="0.25">
      <c r="A360" s="9" t="s">
        <v>263</v>
      </c>
      <c r="B360" s="12">
        <v>11566.932477991417</v>
      </c>
      <c r="C360">
        <f>SAFADModel_final_000014[[#This Row],[Whole Building:Facility Total Electric Demand Power '[W'](Hourly) ]]/1000</f>
        <v>11.566932477991417</v>
      </c>
    </row>
    <row r="361" spans="1:3" x14ac:dyDescent="0.25">
      <c r="A361" s="9" t="s">
        <v>264</v>
      </c>
      <c r="B361" s="12">
        <v>11541.324154637949</v>
      </c>
      <c r="C361">
        <f>SAFADModel_final_000014[[#This Row],[Whole Building:Facility Total Electric Demand Power '[W'](Hourly) ]]/1000</f>
        <v>11.541324154637948</v>
      </c>
    </row>
    <row r="362" spans="1:3" x14ac:dyDescent="0.25">
      <c r="A362" s="9" t="s">
        <v>265</v>
      </c>
      <c r="B362" s="12">
        <v>11439.722489022688</v>
      </c>
      <c r="C362">
        <f>SAFADModel_final_000014[[#This Row],[Whole Building:Facility Total Electric Demand Power '[W'](Hourly) ]]/1000</f>
        <v>11.439722489022689</v>
      </c>
    </row>
    <row r="363" spans="1:3" x14ac:dyDescent="0.25">
      <c r="A363" s="9" t="s">
        <v>266</v>
      </c>
      <c r="B363" s="12">
        <v>11323.689407888514</v>
      </c>
      <c r="C363">
        <f>SAFADModel_final_000014[[#This Row],[Whole Building:Facility Total Electric Demand Power '[W'](Hourly) ]]/1000</f>
        <v>11.323689407888514</v>
      </c>
    </row>
    <row r="364" spans="1:3" x14ac:dyDescent="0.25">
      <c r="A364" s="9" t="s">
        <v>267</v>
      </c>
      <c r="B364" s="12">
        <v>11230.514640704954</v>
      </c>
      <c r="C364">
        <f>SAFADModel_final_000014[[#This Row],[Whole Building:Facility Total Electric Demand Power '[W'](Hourly) ]]/1000</f>
        <v>11.230514640704953</v>
      </c>
    </row>
    <row r="365" spans="1:3" x14ac:dyDescent="0.25">
      <c r="A365" s="9" t="s">
        <v>268</v>
      </c>
      <c r="B365" s="12">
        <v>11206.010458814766</v>
      </c>
      <c r="C365">
        <f>SAFADModel_final_000014[[#This Row],[Whole Building:Facility Total Electric Demand Power '[W'](Hourly) ]]/1000</f>
        <v>11.206010458814767</v>
      </c>
    </row>
    <row r="366" spans="1:3" x14ac:dyDescent="0.25">
      <c r="A366" s="9" t="s">
        <v>269</v>
      </c>
      <c r="B366" s="12">
        <v>11156.087820269604</v>
      </c>
      <c r="C366">
        <f>SAFADModel_final_000014[[#This Row],[Whole Building:Facility Total Electric Demand Power '[W'](Hourly) ]]/1000</f>
        <v>11.156087820269605</v>
      </c>
    </row>
    <row r="367" spans="1:3" x14ac:dyDescent="0.25">
      <c r="A367" s="9" t="s">
        <v>270</v>
      </c>
      <c r="B367" s="12">
        <v>11203.61280055606</v>
      </c>
      <c r="C367">
        <f>SAFADModel_final_000014[[#This Row],[Whole Building:Facility Total Electric Demand Power '[W'](Hourly) ]]/1000</f>
        <v>11.20361280055606</v>
      </c>
    </row>
    <row r="368" spans="1:3" x14ac:dyDescent="0.25">
      <c r="A368" s="9" t="s">
        <v>271</v>
      </c>
      <c r="B368" s="12">
        <v>11317.44603593059</v>
      </c>
      <c r="C368">
        <f>SAFADModel_final_000014[[#This Row],[Whole Building:Facility Total Electric Demand Power '[W'](Hourly) ]]/1000</f>
        <v>11.31744603593059</v>
      </c>
    </row>
    <row r="369" spans="1:3" x14ac:dyDescent="0.25">
      <c r="A369" s="9" t="s">
        <v>272</v>
      </c>
      <c r="B369" s="12">
        <v>29867.933542861967</v>
      </c>
      <c r="C369">
        <f>SAFADModel_final_000014[[#This Row],[Whole Building:Facility Total Electric Demand Power '[W'](Hourly) ]]/1000</f>
        <v>29.867933542861966</v>
      </c>
    </row>
    <row r="370" spans="1:3" x14ac:dyDescent="0.25">
      <c r="A370" s="9" t="s">
        <v>273</v>
      </c>
      <c r="B370" s="12">
        <v>118294.84390044707</v>
      </c>
      <c r="C370">
        <f>SAFADModel_final_000014[[#This Row],[Whole Building:Facility Total Electric Demand Power '[W'](Hourly) ]]/1000</f>
        <v>118.29484390044708</v>
      </c>
    </row>
    <row r="371" spans="1:3" x14ac:dyDescent="0.25">
      <c r="A371" s="9" t="s">
        <v>274</v>
      </c>
      <c r="B371" s="12">
        <v>157560.94241913193</v>
      </c>
      <c r="C371">
        <f>SAFADModel_final_000014[[#This Row],[Whole Building:Facility Total Electric Demand Power '[W'](Hourly) ]]/1000</f>
        <v>157.56094241913192</v>
      </c>
    </row>
    <row r="372" spans="1:3" x14ac:dyDescent="0.25">
      <c r="A372" s="9" t="s">
        <v>275</v>
      </c>
      <c r="B372" s="12">
        <v>168605.10591062365</v>
      </c>
      <c r="C372">
        <f>SAFADModel_final_000014[[#This Row],[Whole Building:Facility Total Electric Demand Power '[W'](Hourly) ]]/1000</f>
        <v>168.60510591062365</v>
      </c>
    </row>
    <row r="373" spans="1:3" x14ac:dyDescent="0.25">
      <c r="A373" s="9" t="s">
        <v>276</v>
      </c>
      <c r="B373" s="12">
        <v>218318.11024334037</v>
      </c>
      <c r="C373">
        <f>SAFADModel_final_000014[[#This Row],[Whole Building:Facility Total Electric Demand Power '[W'](Hourly) ]]/1000</f>
        <v>218.31811024334039</v>
      </c>
    </row>
    <row r="374" spans="1:3" x14ac:dyDescent="0.25">
      <c r="A374" s="9" t="s">
        <v>277</v>
      </c>
      <c r="B374" s="12">
        <v>206439.37198504375</v>
      </c>
      <c r="C374">
        <f>SAFADModel_final_000014[[#This Row],[Whole Building:Facility Total Electric Demand Power '[W'](Hourly) ]]/1000</f>
        <v>206.43937198504375</v>
      </c>
    </row>
    <row r="375" spans="1:3" x14ac:dyDescent="0.25">
      <c r="A375" s="9" t="s">
        <v>278</v>
      </c>
      <c r="B375" s="12">
        <v>235030.98332542263</v>
      </c>
      <c r="C375">
        <f>SAFADModel_final_000014[[#This Row],[Whole Building:Facility Total Electric Demand Power '[W'](Hourly) ]]/1000</f>
        <v>235.03098332542262</v>
      </c>
    </row>
    <row r="376" spans="1:3" x14ac:dyDescent="0.25">
      <c r="A376" s="9" t="s">
        <v>279</v>
      </c>
      <c r="B376" s="12">
        <v>199832.57480816639</v>
      </c>
      <c r="C376">
        <f>SAFADModel_final_000014[[#This Row],[Whole Building:Facility Total Electric Demand Power '[W'](Hourly) ]]/1000</f>
        <v>199.83257480816638</v>
      </c>
    </row>
    <row r="377" spans="1:3" x14ac:dyDescent="0.25">
      <c r="A377" s="9" t="s">
        <v>280</v>
      </c>
      <c r="B377" s="12">
        <v>204715.57525902227</v>
      </c>
      <c r="C377">
        <f>SAFADModel_final_000014[[#This Row],[Whole Building:Facility Total Electric Demand Power '[W'](Hourly) ]]/1000</f>
        <v>204.71557525902227</v>
      </c>
    </row>
    <row r="378" spans="1:3" x14ac:dyDescent="0.25">
      <c r="A378" s="9" t="s">
        <v>281</v>
      </c>
      <c r="B378" s="12">
        <v>166083.74942794474</v>
      </c>
      <c r="C378">
        <f>SAFADModel_final_000014[[#This Row],[Whole Building:Facility Total Electric Demand Power '[W'](Hourly) ]]/1000</f>
        <v>166.08374942794475</v>
      </c>
    </row>
    <row r="379" spans="1:3" x14ac:dyDescent="0.25">
      <c r="A379" s="9" t="s">
        <v>282</v>
      </c>
      <c r="B379" s="12">
        <v>154191.84346057815</v>
      </c>
      <c r="C379">
        <f>SAFADModel_final_000014[[#This Row],[Whole Building:Facility Total Electric Demand Power '[W'](Hourly) ]]/1000</f>
        <v>154.19184346057816</v>
      </c>
    </row>
    <row r="380" spans="1:3" x14ac:dyDescent="0.25">
      <c r="A380" s="9" t="s">
        <v>283</v>
      </c>
      <c r="B380" s="12">
        <v>89740.911061857245</v>
      </c>
      <c r="C380">
        <f>SAFADModel_final_000014[[#This Row],[Whole Building:Facility Total Electric Demand Power '[W'](Hourly) ]]/1000</f>
        <v>89.740911061857247</v>
      </c>
    </row>
    <row r="381" spans="1:3" x14ac:dyDescent="0.25">
      <c r="A381" s="9" t="s">
        <v>284</v>
      </c>
      <c r="B381" s="12">
        <v>44217.667393294199</v>
      </c>
      <c r="C381">
        <f>SAFADModel_final_000014[[#This Row],[Whole Building:Facility Total Electric Demand Power '[W'](Hourly) ]]/1000</f>
        <v>44.217667393294199</v>
      </c>
    </row>
    <row r="382" spans="1:3" x14ac:dyDescent="0.25">
      <c r="A382" s="9" t="s">
        <v>285</v>
      </c>
      <c r="B382" s="12">
        <v>11956.737771612277</v>
      </c>
      <c r="C382">
        <f>SAFADModel_final_000014[[#This Row],[Whole Building:Facility Total Electric Demand Power '[W'](Hourly) ]]/1000</f>
        <v>11.956737771612277</v>
      </c>
    </row>
    <row r="383" spans="1:3" x14ac:dyDescent="0.25">
      <c r="A383" s="9" t="s">
        <v>286</v>
      </c>
      <c r="B383" s="12">
        <v>11602.661094737467</v>
      </c>
      <c r="C383">
        <f>SAFADModel_final_000014[[#This Row],[Whole Building:Facility Total Electric Demand Power '[W'](Hourly) ]]/1000</f>
        <v>11.602661094737467</v>
      </c>
    </row>
    <row r="384" spans="1:3" x14ac:dyDescent="0.25">
      <c r="A384" s="9" t="s">
        <v>287</v>
      </c>
      <c r="B384" s="12">
        <v>11482.277312802418</v>
      </c>
      <c r="C384">
        <f>SAFADModel_final_000014[[#This Row],[Whole Building:Facility Total Electric Demand Power '[W'](Hourly) ]]/1000</f>
        <v>11.482277312802418</v>
      </c>
    </row>
    <row r="385" spans="1:3" x14ac:dyDescent="0.25">
      <c r="A385" s="9" t="s">
        <v>288</v>
      </c>
      <c r="B385" s="12">
        <v>11449.040707705795</v>
      </c>
      <c r="C385">
        <f>SAFADModel_final_000014[[#This Row],[Whole Building:Facility Total Electric Demand Power '[W'](Hourly) ]]/1000</f>
        <v>11.449040707705795</v>
      </c>
    </row>
    <row r="386" spans="1:3" x14ac:dyDescent="0.25">
      <c r="A386" s="9" t="s">
        <v>289</v>
      </c>
      <c r="B386" s="12">
        <v>11462.871576009486</v>
      </c>
      <c r="C386">
        <f>SAFADModel_final_000014[[#This Row],[Whole Building:Facility Total Electric Demand Power '[W'](Hourly) ]]/1000</f>
        <v>11.462871576009485</v>
      </c>
    </row>
    <row r="387" spans="1:3" x14ac:dyDescent="0.25">
      <c r="A387" s="9" t="s">
        <v>290</v>
      </c>
      <c r="B387" s="12">
        <v>11489.719779983368</v>
      </c>
      <c r="C387">
        <f>SAFADModel_final_000014[[#This Row],[Whole Building:Facility Total Electric Demand Power '[W'](Hourly) ]]/1000</f>
        <v>11.489719779983368</v>
      </c>
    </row>
    <row r="388" spans="1:3" x14ac:dyDescent="0.25">
      <c r="A388" s="9" t="s">
        <v>291</v>
      </c>
      <c r="B388" s="12">
        <v>11482.838724425239</v>
      </c>
      <c r="C388">
        <f>SAFADModel_final_000014[[#This Row],[Whole Building:Facility Total Electric Demand Power '[W'](Hourly) ]]/1000</f>
        <v>11.482838724425239</v>
      </c>
    </row>
    <row r="389" spans="1:3" x14ac:dyDescent="0.25">
      <c r="A389" s="9" t="s">
        <v>292</v>
      </c>
      <c r="B389" s="12">
        <v>11420.25349660569</v>
      </c>
      <c r="C389">
        <f>SAFADModel_final_000014[[#This Row],[Whole Building:Facility Total Electric Demand Power '[W'](Hourly) ]]/1000</f>
        <v>11.420253496605691</v>
      </c>
    </row>
    <row r="390" spans="1:3" x14ac:dyDescent="0.25">
      <c r="A390" s="9" t="s">
        <v>293</v>
      </c>
      <c r="B390" s="12">
        <v>11359.420393179069</v>
      </c>
      <c r="C390">
        <f>SAFADModel_final_000014[[#This Row],[Whole Building:Facility Total Electric Demand Power '[W'](Hourly) ]]/1000</f>
        <v>11.359420393179068</v>
      </c>
    </row>
    <row r="391" spans="1:3" x14ac:dyDescent="0.25">
      <c r="A391" s="9" t="s">
        <v>294</v>
      </c>
      <c r="B391" s="12">
        <v>11352.797196865324</v>
      </c>
      <c r="C391">
        <f>SAFADModel_final_000014[[#This Row],[Whole Building:Facility Total Electric Demand Power '[W'](Hourly) ]]/1000</f>
        <v>11.352797196865323</v>
      </c>
    </row>
    <row r="392" spans="1:3" x14ac:dyDescent="0.25">
      <c r="A392" s="9" t="s">
        <v>295</v>
      </c>
      <c r="B392" s="12">
        <v>11450.714924083091</v>
      </c>
      <c r="C392">
        <f>SAFADModel_final_000014[[#This Row],[Whole Building:Facility Total Electric Demand Power '[W'](Hourly) ]]/1000</f>
        <v>11.450714924083091</v>
      </c>
    </row>
    <row r="393" spans="1:3" x14ac:dyDescent="0.25">
      <c r="A393" s="9" t="s">
        <v>296</v>
      </c>
      <c r="B393" s="12">
        <v>11587.797767639922</v>
      </c>
      <c r="C393">
        <f>SAFADModel_final_000014[[#This Row],[Whole Building:Facility Total Electric Demand Power '[W'](Hourly) ]]/1000</f>
        <v>11.587797767639922</v>
      </c>
    </row>
    <row r="394" spans="1:3" x14ac:dyDescent="0.25">
      <c r="A394" s="9" t="s">
        <v>297</v>
      </c>
      <c r="B394" s="12">
        <v>11682.049303457126</v>
      </c>
      <c r="C394">
        <f>SAFADModel_final_000014[[#This Row],[Whole Building:Facility Total Electric Demand Power '[W'](Hourly) ]]/1000</f>
        <v>11.682049303457127</v>
      </c>
    </row>
    <row r="395" spans="1:3" x14ac:dyDescent="0.25">
      <c r="A395" s="9" t="s">
        <v>298</v>
      </c>
      <c r="B395" s="12">
        <v>11734.32808134203</v>
      </c>
      <c r="C395">
        <f>SAFADModel_final_000014[[#This Row],[Whole Building:Facility Total Electric Demand Power '[W'](Hourly) ]]/1000</f>
        <v>11.73432808134203</v>
      </c>
    </row>
    <row r="396" spans="1:3" x14ac:dyDescent="0.25">
      <c r="A396" s="9" t="s">
        <v>299</v>
      </c>
      <c r="B396" s="12">
        <v>11783.987491493928</v>
      </c>
      <c r="C396">
        <f>SAFADModel_final_000014[[#This Row],[Whole Building:Facility Total Electric Demand Power '[W'](Hourly) ]]/1000</f>
        <v>11.783987491493928</v>
      </c>
    </row>
    <row r="397" spans="1:3" x14ac:dyDescent="0.25">
      <c r="A397" s="9" t="s">
        <v>300</v>
      </c>
      <c r="B397" s="12">
        <v>11821.456939023321</v>
      </c>
      <c r="C397">
        <f>SAFADModel_final_000014[[#This Row],[Whole Building:Facility Total Electric Demand Power '[W'](Hourly) ]]/1000</f>
        <v>11.821456939023321</v>
      </c>
    </row>
    <row r="398" spans="1:3" x14ac:dyDescent="0.25">
      <c r="A398" s="9" t="s">
        <v>301</v>
      </c>
      <c r="B398" s="12">
        <v>11833.086362348402</v>
      </c>
      <c r="C398">
        <f>SAFADModel_final_000014[[#This Row],[Whole Building:Facility Total Electric Demand Power '[W'](Hourly) ]]/1000</f>
        <v>11.833086362348402</v>
      </c>
    </row>
    <row r="399" spans="1:3" x14ac:dyDescent="0.25">
      <c r="A399" s="9" t="s">
        <v>302</v>
      </c>
      <c r="B399" s="12">
        <v>11837.878919145471</v>
      </c>
      <c r="C399">
        <f>SAFADModel_final_000014[[#This Row],[Whole Building:Facility Total Electric Demand Power '[W'](Hourly) ]]/1000</f>
        <v>11.837878919145471</v>
      </c>
    </row>
    <row r="400" spans="1:3" x14ac:dyDescent="0.25">
      <c r="A400" s="9" t="s">
        <v>303</v>
      </c>
      <c r="B400" s="12">
        <v>11847.232095361078</v>
      </c>
      <c r="C400">
        <f>SAFADModel_final_000014[[#This Row],[Whole Building:Facility Total Electric Demand Power '[W'](Hourly) ]]/1000</f>
        <v>11.847232095361077</v>
      </c>
    </row>
    <row r="401" spans="1:3" x14ac:dyDescent="0.25">
      <c r="A401" s="9" t="s">
        <v>304</v>
      </c>
      <c r="B401" s="12">
        <v>11848.162509872311</v>
      </c>
      <c r="C401">
        <f>SAFADModel_final_000014[[#This Row],[Whole Building:Facility Total Electric Demand Power '[W'](Hourly) ]]/1000</f>
        <v>11.84816250987231</v>
      </c>
    </row>
    <row r="402" spans="1:3" x14ac:dyDescent="0.25">
      <c r="A402" s="9" t="s">
        <v>305</v>
      </c>
      <c r="B402" s="12">
        <v>11823.912035923446</v>
      </c>
      <c r="C402">
        <f>SAFADModel_final_000014[[#This Row],[Whole Building:Facility Total Electric Demand Power '[W'](Hourly) ]]/1000</f>
        <v>11.823912035923446</v>
      </c>
    </row>
    <row r="403" spans="1:3" x14ac:dyDescent="0.25">
      <c r="A403" s="9" t="s">
        <v>306</v>
      </c>
      <c r="B403" s="12">
        <v>11776.57917760113</v>
      </c>
      <c r="C403">
        <f>SAFADModel_final_000014[[#This Row],[Whole Building:Facility Total Electric Demand Power '[W'](Hourly) ]]/1000</f>
        <v>11.77657917760113</v>
      </c>
    </row>
    <row r="404" spans="1:3" x14ac:dyDescent="0.25">
      <c r="A404" s="9" t="s">
        <v>307</v>
      </c>
      <c r="B404" s="12">
        <v>11706.563626899</v>
      </c>
      <c r="C404">
        <f>SAFADModel_final_000014[[#This Row],[Whole Building:Facility Total Electric Demand Power '[W'](Hourly) ]]/1000</f>
        <v>11.706563626898999</v>
      </c>
    </row>
    <row r="405" spans="1:3" x14ac:dyDescent="0.25">
      <c r="A405" s="9" t="s">
        <v>308</v>
      </c>
      <c r="B405" s="12">
        <v>11625.548715781408</v>
      </c>
      <c r="C405">
        <f>SAFADModel_final_000014[[#This Row],[Whole Building:Facility Total Electric Demand Power '[W'](Hourly) ]]/1000</f>
        <v>11.625548715781408</v>
      </c>
    </row>
    <row r="406" spans="1:3" x14ac:dyDescent="0.25">
      <c r="A406" s="9" t="s">
        <v>309</v>
      </c>
      <c r="B406" s="12">
        <v>11579.485100507625</v>
      </c>
      <c r="C406">
        <f>SAFADModel_final_000014[[#This Row],[Whole Building:Facility Total Electric Demand Power '[W'](Hourly) ]]/1000</f>
        <v>11.579485100507625</v>
      </c>
    </row>
    <row r="407" spans="1:3" x14ac:dyDescent="0.25">
      <c r="A407" s="9" t="s">
        <v>310</v>
      </c>
      <c r="B407" s="12">
        <v>11506.1207148413</v>
      </c>
      <c r="C407">
        <f>SAFADModel_final_000014[[#This Row],[Whole Building:Facility Total Electric Demand Power '[W'](Hourly) ]]/1000</f>
        <v>11.5061207148413</v>
      </c>
    </row>
    <row r="408" spans="1:3" x14ac:dyDescent="0.25">
      <c r="A408" s="9" t="s">
        <v>311</v>
      </c>
      <c r="B408" s="12">
        <v>11434.339569664249</v>
      </c>
      <c r="C408">
        <f>SAFADModel_final_000014[[#This Row],[Whole Building:Facility Total Electric Demand Power '[W'](Hourly) ]]/1000</f>
        <v>11.43433956966425</v>
      </c>
    </row>
    <row r="409" spans="1:3" x14ac:dyDescent="0.25">
      <c r="A409" s="9" t="s">
        <v>312</v>
      </c>
      <c r="B409" s="12">
        <v>11360.253987324504</v>
      </c>
      <c r="C409">
        <f>SAFADModel_final_000014[[#This Row],[Whole Building:Facility Total Electric Demand Power '[W'](Hourly) ]]/1000</f>
        <v>11.360253987324505</v>
      </c>
    </row>
    <row r="410" spans="1:3" x14ac:dyDescent="0.25">
      <c r="A410" s="9" t="s">
        <v>313</v>
      </c>
      <c r="B410" s="12">
        <v>11314.635745117223</v>
      </c>
      <c r="C410">
        <f>SAFADModel_final_000014[[#This Row],[Whole Building:Facility Total Electric Demand Power '[W'](Hourly) ]]/1000</f>
        <v>11.314635745117222</v>
      </c>
    </row>
    <row r="411" spans="1:3" x14ac:dyDescent="0.25">
      <c r="A411" s="9" t="s">
        <v>314</v>
      </c>
      <c r="B411" s="12">
        <v>11274.626175343961</v>
      </c>
      <c r="C411">
        <f>SAFADModel_final_000014[[#This Row],[Whole Building:Facility Total Electric Demand Power '[W'](Hourly) ]]/1000</f>
        <v>11.274626175343961</v>
      </c>
    </row>
    <row r="412" spans="1:3" x14ac:dyDescent="0.25">
      <c r="A412" s="9" t="s">
        <v>315</v>
      </c>
      <c r="B412" s="12">
        <v>11242.987878904283</v>
      </c>
      <c r="C412">
        <f>SAFADModel_final_000014[[#This Row],[Whole Building:Facility Total Electric Demand Power '[W'](Hourly) ]]/1000</f>
        <v>11.242987878904284</v>
      </c>
    </row>
    <row r="413" spans="1:3" x14ac:dyDescent="0.25">
      <c r="A413" s="9" t="s">
        <v>316</v>
      </c>
      <c r="B413" s="12">
        <v>11202.810622271101</v>
      </c>
      <c r="C413">
        <f>SAFADModel_final_000014[[#This Row],[Whole Building:Facility Total Electric Demand Power '[W'](Hourly) ]]/1000</f>
        <v>11.202810622271102</v>
      </c>
    </row>
    <row r="414" spans="1:3" x14ac:dyDescent="0.25">
      <c r="A414" s="9" t="s">
        <v>317</v>
      </c>
      <c r="B414" s="12">
        <v>11166.950331159105</v>
      </c>
      <c r="C414">
        <f>SAFADModel_final_000014[[#This Row],[Whole Building:Facility Total Electric Demand Power '[W'](Hourly) ]]/1000</f>
        <v>11.166950331159105</v>
      </c>
    </row>
    <row r="415" spans="1:3" x14ac:dyDescent="0.25">
      <c r="A415" s="9" t="s">
        <v>318</v>
      </c>
      <c r="B415" s="12">
        <v>11178.795265776726</v>
      </c>
      <c r="C415">
        <f>SAFADModel_final_000014[[#This Row],[Whole Building:Facility Total Electric Demand Power '[W'](Hourly) ]]/1000</f>
        <v>11.178795265776726</v>
      </c>
    </row>
    <row r="416" spans="1:3" x14ac:dyDescent="0.25">
      <c r="A416" s="9" t="s">
        <v>319</v>
      </c>
      <c r="B416" s="12">
        <v>11289.304326298641</v>
      </c>
      <c r="C416">
        <f>SAFADModel_final_000014[[#This Row],[Whole Building:Facility Total Electric Demand Power '[W'](Hourly) ]]/1000</f>
        <v>11.289304326298641</v>
      </c>
    </row>
    <row r="417" spans="1:3" x14ac:dyDescent="0.25">
      <c r="A417" s="9" t="s">
        <v>320</v>
      </c>
      <c r="B417" s="12">
        <v>11436.240646354045</v>
      </c>
      <c r="C417">
        <f>SAFADModel_final_000014[[#This Row],[Whole Building:Facility Total Electric Demand Power '[W'](Hourly) ]]/1000</f>
        <v>11.436240646354044</v>
      </c>
    </row>
    <row r="418" spans="1:3" x14ac:dyDescent="0.25">
      <c r="A418" s="9" t="s">
        <v>321</v>
      </c>
      <c r="B418" s="12">
        <v>11566.720700268654</v>
      </c>
      <c r="C418">
        <f>SAFADModel_final_000014[[#This Row],[Whole Building:Facility Total Electric Demand Power '[W'](Hourly) ]]/1000</f>
        <v>11.566720700268654</v>
      </c>
    </row>
    <row r="419" spans="1:3" x14ac:dyDescent="0.25">
      <c r="A419" s="9" t="s">
        <v>322</v>
      </c>
      <c r="B419" s="12">
        <v>11652.26203033922</v>
      </c>
      <c r="C419">
        <f>SAFADModel_final_000014[[#This Row],[Whole Building:Facility Total Electric Demand Power '[W'](Hourly) ]]/1000</f>
        <v>11.652262030339219</v>
      </c>
    </row>
    <row r="420" spans="1:3" x14ac:dyDescent="0.25">
      <c r="A420" s="9" t="s">
        <v>323</v>
      </c>
      <c r="B420" s="12">
        <v>11735.018866120852</v>
      </c>
      <c r="C420">
        <f>SAFADModel_final_000014[[#This Row],[Whole Building:Facility Total Electric Demand Power '[W'](Hourly) ]]/1000</f>
        <v>11.735018866120852</v>
      </c>
    </row>
    <row r="421" spans="1:3" x14ac:dyDescent="0.25">
      <c r="A421" s="9" t="s">
        <v>324</v>
      </c>
      <c r="B421" s="12">
        <v>11800.295768817979</v>
      </c>
      <c r="C421">
        <f>SAFADModel_final_000014[[#This Row],[Whole Building:Facility Total Electric Demand Power '[W'](Hourly) ]]/1000</f>
        <v>11.80029576881798</v>
      </c>
    </row>
    <row r="422" spans="1:3" x14ac:dyDescent="0.25">
      <c r="A422" s="9" t="s">
        <v>325</v>
      </c>
      <c r="B422" s="12">
        <v>11840.897289555136</v>
      </c>
      <c r="C422">
        <f>SAFADModel_final_000014[[#This Row],[Whole Building:Facility Total Electric Demand Power '[W'](Hourly) ]]/1000</f>
        <v>11.840897289555135</v>
      </c>
    </row>
    <row r="423" spans="1:3" x14ac:dyDescent="0.25">
      <c r="A423" s="9" t="s">
        <v>326</v>
      </c>
      <c r="B423" s="12">
        <v>11843.803116708992</v>
      </c>
      <c r="C423">
        <f>SAFADModel_final_000014[[#This Row],[Whole Building:Facility Total Electric Demand Power '[W'](Hourly) ]]/1000</f>
        <v>11.843803116708992</v>
      </c>
    </row>
    <row r="424" spans="1:3" x14ac:dyDescent="0.25">
      <c r="A424" s="9" t="s">
        <v>327</v>
      </c>
      <c r="B424" s="12">
        <v>11800.876396247028</v>
      </c>
      <c r="C424">
        <f>SAFADModel_final_000014[[#This Row],[Whole Building:Facility Total Electric Demand Power '[W'](Hourly) ]]/1000</f>
        <v>11.800876396247027</v>
      </c>
    </row>
    <row r="425" spans="1:3" x14ac:dyDescent="0.25">
      <c r="A425" s="9" t="s">
        <v>328</v>
      </c>
      <c r="B425" s="12">
        <v>11702.950564140412</v>
      </c>
      <c r="C425">
        <f>SAFADModel_final_000014[[#This Row],[Whole Building:Facility Total Electric Demand Power '[W'](Hourly) ]]/1000</f>
        <v>11.702950564140412</v>
      </c>
    </row>
    <row r="426" spans="1:3" x14ac:dyDescent="0.25">
      <c r="A426" s="9" t="s">
        <v>329</v>
      </c>
      <c r="B426" s="12">
        <v>11600.169685101993</v>
      </c>
      <c r="C426">
        <f>SAFADModel_final_000014[[#This Row],[Whole Building:Facility Total Electric Demand Power '[W'](Hourly) ]]/1000</f>
        <v>11.600169685101994</v>
      </c>
    </row>
    <row r="427" spans="1:3" x14ac:dyDescent="0.25">
      <c r="A427" s="9" t="s">
        <v>330</v>
      </c>
      <c r="B427" s="12">
        <v>11519.144750082718</v>
      </c>
      <c r="C427">
        <f>SAFADModel_final_000014[[#This Row],[Whole Building:Facility Total Electric Demand Power '[W'](Hourly) ]]/1000</f>
        <v>11.519144750082718</v>
      </c>
    </row>
    <row r="428" spans="1:3" x14ac:dyDescent="0.25">
      <c r="A428" s="9" t="s">
        <v>331</v>
      </c>
      <c r="B428" s="12">
        <v>11473.055967119704</v>
      </c>
      <c r="C428">
        <f>SAFADModel_final_000014[[#This Row],[Whole Building:Facility Total Electric Demand Power '[W'](Hourly) ]]/1000</f>
        <v>11.473055967119704</v>
      </c>
    </row>
    <row r="429" spans="1:3" x14ac:dyDescent="0.25">
      <c r="A429" s="9" t="s">
        <v>332</v>
      </c>
      <c r="B429" s="12">
        <v>11440.740861412569</v>
      </c>
      <c r="C429">
        <f>SAFADModel_final_000014[[#This Row],[Whole Building:Facility Total Electric Demand Power '[W'](Hourly) ]]/1000</f>
        <v>11.44074086141257</v>
      </c>
    </row>
    <row r="430" spans="1:3" x14ac:dyDescent="0.25">
      <c r="A430" s="9" t="s">
        <v>333</v>
      </c>
      <c r="B430" s="12">
        <v>11408.515447635144</v>
      </c>
      <c r="C430">
        <f>SAFADModel_final_000014[[#This Row],[Whole Building:Facility Total Electric Demand Power '[W'](Hourly) ]]/1000</f>
        <v>11.408515447635143</v>
      </c>
    </row>
    <row r="431" spans="1:3" x14ac:dyDescent="0.25">
      <c r="A431" s="9" t="s">
        <v>334</v>
      </c>
      <c r="B431" s="12">
        <v>11366.407994510309</v>
      </c>
      <c r="C431">
        <f>SAFADModel_final_000014[[#This Row],[Whole Building:Facility Total Electric Demand Power '[W'](Hourly) ]]/1000</f>
        <v>11.366407994510309</v>
      </c>
    </row>
    <row r="432" spans="1:3" x14ac:dyDescent="0.25">
      <c r="A432" s="9" t="s">
        <v>335</v>
      </c>
      <c r="B432" s="12">
        <v>11335.226963927647</v>
      </c>
      <c r="C432">
        <f>SAFADModel_final_000014[[#This Row],[Whole Building:Facility Total Electric Demand Power '[W'](Hourly) ]]/1000</f>
        <v>11.335226963927648</v>
      </c>
    </row>
    <row r="433" spans="1:3" x14ac:dyDescent="0.25">
      <c r="A433" s="9" t="s">
        <v>336</v>
      </c>
      <c r="B433" s="12">
        <v>11309.21255098218</v>
      </c>
      <c r="C433">
        <f>SAFADModel_final_000014[[#This Row],[Whole Building:Facility Total Electric Demand Power '[W'](Hourly) ]]/1000</f>
        <v>11.309212550982179</v>
      </c>
    </row>
    <row r="434" spans="1:3" x14ac:dyDescent="0.25">
      <c r="A434" s="9" t="s">
        <v>337</v>
      </c>
      <c r="B434" s="12">
        <v>11296.210306073788</v>
      </c>
      <c r="C434">
        <f>SAFADModel_final_000014[[#This Row],[Whole Building:Facility Total Electric Demand Power '[W'](Hourly) ]]/1000</f>
        <v>11.296210306073789</v>
      </c>
    </row>
    <row r="435" spans="1:3" x14ac:dyDescent="0.25">
      <c r="A435" s="9" t="s">
        <v>338</v>
      </c>
      <c r="B435" s="12">
        <v>11291.594174740565</v>
      </c>
      <c r="C435">
        <f>SAFADModel_final_000014[[#This Row],[Whole Building:Facility Total Electric Demand Power '[W'](Hourly) ]]/1000</f>
        <v>11.291594174740565</v>
      </c>
    </row>
    <row r="436" spans="1:3" x14ac:dyDescent="0.25">
      <c r="A436" s="9" t="s">
        <v>339</v>
      </c>
      <c r="B436" s="12">
        <v>11258.337150804835</v>
      </c>
      <c r="C436">
        <f>SAFADModel_final_000014[[#This Row],[Whole Building:Facility Total Electric Demand Power '[W'](Hourly) ]]/1000</f>
        <v>11.258337150804834</v>
      </c>
    </row>
    <row r="437" spans="1:3" x14ac:dyDescent="0.25">
      <c r="A437" s="9" t="s">
        <v>340</v>
      </c>
      <c r="B437" s="12">
        <v>11174.960611797056</v>
      </c>
      <c r="C437">
        <f>SAFADModel_final_000014[[#This Row],[Whole Building:Facility Total Electric Demand Power '[W'](Hourly) ]]/1000</f>
        <v>11.174960611797056</v>
      </c>
    </row>
    <row r="438" spans="1:3" x14ac:dyDescent="0.25">
      <c r="A438" s="9" t="s">
        <v>341</v>
      </c>
      <c r="B438" s="12">
        <v>11087.902977662494</v>
      </c>
      <c r="C438">
        <f>SAFADModel_final_000014[[#This Row],[Whole Building:Facility Total Electric Demand Power '[W'](Hourly) ]]/1000</f>
        <v>11.087902977662495</v>
      </c>
    </row>
    <row r="439" spans="1:3" x14ac:dyDescent="0.25">
      <c r="A439" s="9" t="s">
        <v>342</v>
      </c>
      <c r="B439" s="12">
        <v>11087.902531917602</v>
      </c>
      <c r="C439">
        <f>SAFADModel_final_000014[[#This Row],[Whole Building:Facility Total Electric Demand Power '[W'](Hourly) ]]/1000</f>
        <v>11.087902531917601</v>
      </c>
    </row>
    <row r="440" spans="1:3" x14ac:dyDescent="0.25">
      <c r="A440" s="9" t="s">
        <v>343</v>
      </c>
      <c r="B440" s="12">
        <v>11254.559313362735</v>
      </c>
      <c r="C440">
        <f>SAFADModel_final_000014[[#This Row],[Whole Building:Facility Total Electric Demand Power '[W'](Hourly) ]]/1000</f>
        <v>11.254559313362735</v>
      </c>
    </row>
    <row r="441" spans="1:3" x14ac:dyDescent="0.25">
      <c r="A441" s="9" t="s">
        <v>344</v>
      </c>
      <c r="B441" s="12">
        <v>11476.226822849159</v>
      </c>
      <c r="C441">
        <f>SAFADModel_final_000014[[#This Row],[Whole Building:Facility Total Electric Demand Power '[W'](Hourly) ]]/1000</f>
        <v>11.47622682284916</v>
      </c>
    </row>
    <row r="442" spans="1:3" x14ac:dyDescent="0.25">
      <c r="A442" s="9" t="s">
        <v>345</v>
      </c>
      <c r="B442" s="12">
        <v>11644.339318059026</v>
      </c>
      <c r="C442">
        <f>SAFADModel_final_000014[[#This Row],[Whole Building:Facility Total Electric Demand Power '[W'](Hourly) ]]/1000</f>
        <v>11.644339318059027</v>
      </c>
    </row>
    <row r="443" spans="1:3" x14ac:dyDescent="0.25">
      <c r="A443" s="9" t="s">
        <v>346</v>
      </c>
      <c r="B443" s="12">
        <v>11734.079093229504</v>
      </c>
      <c r="C443">
        <f>SAFADModel_final_000014[[#This Row],[Whole Building:Facility Total Electric Demand Power '[W'](Hourly) ]]/1000</f>
        <v>11.734079093229504</v>
      </c>
    </row>
    <row r="444" spans="1:3" x14ac:dyDescent="0.25">
      <c r="A444" s="9" t="s">
        <v>347</v>
      </c>
      <c r="B444" s="12">
        <v>11802.689423927295</v>
      </c>
      <c r="C444">
        <f>SAFADModel_final_000014[[#This Row],[Whole Building:Facility Total Electric Demand Power '[W'](Hourly) ]]/1000</f>
        <v>11.802689423927296</v>
      </c>
    </row>
    <row r="445" spans="1:3" x14ac:dyDescent="0.25">
      <c r="A445" s="9" t="s">
        <v>348</v>
      </c>
      <c r="B445" s="12">
        <v>11848.897429852746</v>
      </c>
      <c r="C445">
        <f>SAFADModel_final_000014[[#This Row],[Whole Building:Facility Total Electric Demand Power '[W'](Hourly) ]]/1000</f>
        <v>11.848897429852746</v>
      </c>
    </row>
    <row r="446" spans="1:3" x14ac:dyDescent="0.25">
      <c r="A446" s="9" t="s">
        <v>349</v>
      </c>
      <c r="B446" s="12">
        <v>11875.554571337228</v>
      </c>
      <c r="C446">
        <f>SAFADModel_final_000014[[#This Row],[Whole Building:Facility Total Electric Demand Power '[W'](Hourly) ]]/1000</f>
        <v>11.875554571337229</v>
      </c>
    </row>
    <row r="447" spans="1:3" x14ac:dyDescent="0.25">
      <c r="A447" s="9" t="s">
        <v>350</v>
      </c>
      <c r="B447" s="12">
        <v>11885.08789535446</v>
      </c>
      <c r="C447">
        <f>SAFADModel_final_000014[[#This Row],[Whole Building:Facility Total Electric Demand Power '[W'](Hourly) ]]/1000</f>
        <v>11.885087895354459</v>
      </c>
    </row>
    <row r="448" spans="1:3" x14ac:dyDescent="0.25">
      <c r="A448" s="9" t="s">
        <v>351</v>
      </c>
      <c r="B448" s="12">
        <v>11865.940969343335</v>
      </c>
      <c r="C448">
        <f>SAFADModel_final_000014[[#This Row],[Whole Building:Facility Total Electric Demand Power '[W'](Hourly) ]]/1000</f>
        <v>11.865940969343335</v>
      </c>
    </row>
    <row r="449" spans="1:3" x14ac:dyDescent="0.25">
      <c r="A449" s="9" t="s">
        <v>352</v>
      </c>
      <c r="B449" s="12">
        <v>11836.507694587837</v>
      </c>
      <c r="C449">
        <f>SAFADModel_final_000014[[#This Row],[Whole Building:Facility Total Electric Demand Power '[W'](Hourly) ]]/1000</f>
        <v>11.836507694587837</v>
      </c>
    </row>
    <row r="450" spans="1:3" x14ac:dyDescent="0.25">
      <c r="A450" s="9" t="s">
        <v>353</v>
      </c>
      <c r="B450" s="12">
        <v>11800.410295112219</v>
      </c>
      <c r="C450">
        <f>SAFADModel_final_000014[[#This Row],[Whole Building:Facility Total Electric Demand Power '[W'](Hourly) ]]/1000</f>
        <v>11.800410295112219</v>
      </c>
    </row>
    <row r="451" spans="1:3" x14ac:dyDescent="0.25">
      <c r="A451" s="9" t="s">
        <v>354</v>
      </c>
      <c r="B451" s="12">
        <v>11749.196793997071</v>
      </c>
      <c r="C451">
        <f>SAFADModel_final_000014[[#This Row],[Whole Building:Facility Total Electric Demand Power '[W'](Hourly) ]]/1000</f>
        <v>11.74919679399707</v>
      </c>
    </row>
    <row r="452" spans="1:3" x14ac:dyDescent="0.25">
      <c r="A452" s="9" t="s">
        <v>355</v>
      </c>
      <c r="B452" s="12">
        <v>11669.99525543896</v>
      </c>
      <c r="C452">
        <f>SAFADModel_final_000014[[#This Row],[Whole Building:Facility Total Electric Demand Power '[W'](Hourly) ]]/1000</f>
        <v>11.669995255438961</v>
      </c>
    </row>
    <row r="453" spans="1:3" x14ac:dyDescent="0.25">
      <c r="A453" s="9" t="s">
        <v>356</v>
      </c>
      <c r="B453" s="12">
        <v>11565.352054242707</v>
      </c>
      <c r="C453">
        <f>SAFADModel_final_000014[[#This Row],[Whole Building:Facility Total Electric Demand Power '[W'](Hourly) ]]/1000</f>
        <v>11.565352054242707</v>
      </c>
    </row>
    <row r="454" spans="1:3" x14ac:dyDescent="0.25">
      <c r="A454" s="9" t="s">
        <v>357</v>
      </c>
      <c r="B454" s="12">
        <v>11483.652696186933</v>
      </c>
      <c r="C454">
        <f>SAFADModel_final_000014[[#This Row],[Whole Building:Facility Total Electric Demand Power '[W'](Hourly) ]]/1000</f>
        <v>11.483652696186933</v>
      </c>
    </row>
    <row r="455" spans="1:3" x14ac:dyDescent="0.25">
      <c r="A455" s="9" t="s">
        <v>358</v>
      </c>
      <c r="B455" s="12">
        <v>11384.596161983269</v>
      </c>
      <c r="C455">
        <f>SAFADModel_final_000014[[#This Row],[Whole Building:Facility Total Electric Demand Power '[W'](Hourly) ]]/1000</f>
        <v>11.38459616198327</v>
      </c>
    </row>
    <row r="456" spans="1:3" x14ac:dyDescent="0.25">
      <c r="A456" s="9" t="s">
        <v>359</v>
      </c>
      <c r="B456" s="12">
        <v>11272.52319795933</v>
      </c>
      <c r="C456">
        <f>SAFADModel_final_000014[[#This Row],[Whole Building:Facility Total Electric Demand Power '[W'](Hourly) ]]/1000</f>
        <v>11.27252319795933</v>
      </c>
    </row>
    <row r="457" spans="1:3" x14ac:dyDescent="0.25">
      <c r="A457" s="9" t="s">
        <v>360</v>
      </c>
      <c r="B457" s="12">
        <v>11189.136090698377</v>
      </c>
      <c r="C457">
        <f>SAFADModel_final_000014[[#This Row],[Whole Building:Facility Total Electric Demand Power '[W'](Hourly) ]]/1000</f>
        <v>11.189136090698378</v>
      </c>
    </row>
    <row r="458" spans="1:3" x14ac:dyDescent="0.25">
      <c r="A458" s="9" t="s">
        <v>629</v>
      </c>
      <c r="B458" s="12">
        <v>11222.018476220474</v>
      </c>
      <c r="C458">
        <f>SAFADModel_final_000014[[#This Row],[Whole Building:Facility Total Electric Demand Power '[W'](Hourly) ]]/1000</f>
        <v>11.222018476220473</v>
      </c>
    </row>
    <row r="459" spans="1:3" x14ac:dyDescent="0.25">
      <c r="A459" s="9" t="s">
        <v>630</v>
      </c>
      <c r="B459" s="12">
        <v>11287.537636886709</v>
      </c>
      <c r="C459">
        <f>SAFADModel_final_000014[[#This Row],[Whole Building:Facility Total Electric Demand Power '[W'](Hourly) ]]/1000</f>
        <v>11.287537636886709</v>
      </c>
    </row>
    <row r="460" spans="1:3" x14ac:dyDescent="0.25">
      <c r="A460" s="9" t="s">
        <v>631</v>
      </c>
      <c r="B460" s="12">
        <v>11309.138701852076</v>
      </c>
      <c r="C460">
        <f>SAFADModel_final_000014[[#This Row],[Whole Building:Facility Total Electric Demand Power '[W'](Hourly) ]]/1000</f>
        <v>11.309138701852076</v>
      </c>
    </row>
    <row r="461" spans="1:3" x14ac:dyDescent="0.25">
      <c r="A461" s="9" t="s">
        <v>632</v>
      </c>
      <c r="B461" s="12">
        <v>11229.368196366098</v>
      </c>
      <c r="C461">
        <f>SAFADModel_final_000014[[#This Row],[Whole Building:Facility Total Electric Demand Power '[W'](Hourly) ]]/1000</f>
        <v>11.229368196366098</v>
      </c>
    </row>
    <row r="462" spans="1:3" x14ac:dyDescent="0.25">
      <c r="A462" s="9" t="s">
        <v>633</v>
      </c>
      <c r="B462" s="12">
        <v>11117.829643641728</v>
      </c>
      <c r="C462">
        <f>SAFADModel_final_000014[[#This Row],[Whole Building:Facility Total Electric Demand Power '[W'](Hourly) ]]/1000</f>
        <v>11.117829643641727</v>
      </c>
    </row>
    <row r="463" spans="1:3" x14ac:dyDescent="0.25">
      <c r="A463" s="9" t="s">
        <v>634</v>
      </c>
      <c r="B463" s="12">
        <v>11092.623981211465</v>
      </c>
      <c r="C463">
        <f>SAFADModel_final_000014[[#This Row],[Whole Building:Facility Total Electric Demand Power '[W'](Hourly) ]]/1000</f>
        <v>11.092623981211466</v>
      </c>
    </row>
    <row r="464" spans="1:3" x14ac:dyDescent="0.25">
      <c r="A464" s="9" t="s">
        <v>635</v>
      </c>
      <c r="B464" s="12">
        <v>11241.590022438761</v>
      </c>
      <c r="C464">
        <f>SAFADModel_final_000014[[#This Row],[Whole Building:Facility Total Electric Demand Power '[W'](Hourly) ]]/1000</f>
        <v>11.241590022438761</v>
      </c>
    </row>
    <row r="465" spans="1:3" x14ac:dyDescent="0.25">
      <c r="A465" s="9" t="s">
        <v>636</v>
      </c>
      <c r="B465" s="12">
        <v>11439.536179859919</v>
      </c>
      <c r="C465">
        <f>SAFADModel_final_000014[[#This Row],[Whole Building:Facility Total Electric Demand Power '[W'](Hourly) ]]/1000</f>
        <v>11.439536179859919</v>
      </c>
    </row>
    <row r="466" spans="1:3" x14ac:dyDescent="0.25">
      <c r="A466" s="9" t="s">
        <v>637</v>
      </c>
      <c r="B466" s="12">
        <v>11596.477784007948</v>
      </c>
      <c r="C466">
        <f>SAFADModel_final_000014[[#This Row],[Whole Building:Facility Total Electric Demand Power '[W'](Hourly) ]]/1000</f>
        <v>11.596477784007948</v>
      </c>
    </row>
    <row r="467" spans="1:3" x14ac:dyDescent="0.25">
      <c r="A467" s="9" t="s">
        <v>638</v>
      </c>
      <c r="B467" s="12">
        <v>11701.743870139699</v>
      </c>
      <c r="C467">
        <f>SAFADModel_final_000014[[#This Row],[Whole Building:Facility Total Electric Demand Power '[W'](Hourly) ]]/1000</f>
        <v>11.701743870139699</v>
      </c>
    </row>
    <row r="468" spans="1:3" x14ac:dyDescent="0.25">
      <c r="A468" s="9" t="s">
        <v>639</v>
      </c>
      <c r="B468" s="12">
        <v>11778.661837686244</v>
      </c>
      <c r="C468">
        <f>SAFADModel_final_000014[[#This Row],[Whole Building:Facility Total Electric Demand Power '[W'](Hourly) ]]/1000</f>
        <v>11.778661837686244</v>
      </c>
    </row>
    <row r="469" spans="1:3" x14ac:dyDescent="0.25">
      <c r="A469" s="9" t="s">
        <v>640</v>
      </c>
      <c r="B469" s="12">
        <v>11849.765260131617</v>
      </c>
      <c r="C469">
        <f>SAFADModel_final_000014[[#This Row],[Whole Building:Facility Total Electric Demand Power '[W'](Hourly) ]]/1000</f>
        <v>11.849765260131617</v>
      </c>
    </row>
    <row r="470" spans="1:3" x14ac:dyDescent="0.25">
      <c r="A470" s="9" t="s">
        <v>641</v>
      </c>
      <c r="B470" s="12">
        <v>11909.921526778491</v>
      </c>
      <c r="C470">
        <f>SAFADModel_final_000014[[#This Row],[Whole Building:Facility Total Electric Demand Power '[W'](Hourly) ]]/1000</f>
        <v>11.909921526778492</v>
      </c>
    </row>
    <row r="471" spans="1:3" x14ac:dyDescent="0.25">
      <c r="A471" s="9" t="s">
        <v>642</v>
      </c>
      <c r="B471" s="12">
        <v>11937.552360526666</v>
      </c>
      <c r="C471">
        <f>SAFADModel_final_000014[[#This Row],[Whole Building:Facility Total Electric Demand Power '[W'](Hourly) ]]/1000</f>
        <v>11.937552360526666</v>
      </c>
    </row>
    <row r="472" spans="1:3" x14ac:dyDescent="0.25">
      <c r="A472" s="9" t="s">
        <v>643</v>
      </c>
      <c r="B472" s="12">
        <v>11919.890013318995</v>
      </c>
      <c r="C472">
        <f>SAFADModel_final_000014[[#This Row],[Whole Building:Facility Total Electric Demand Power '[W'](Hourly) ]]/1000</f>
        <v>11.919890013318994</v>
      </c>
    </row>
    <row r="473" spans="1:3" x14ac:dyDescent="0.25">
      <c r="A473" s="9" t="s">
        <v>644</v>
      </c>
      <c r="B473" s="12">
        <v>11860.61780737526</v>
      </c>
      <c r="C473">
        <f>SAFADModel_final_000014[[#This Row],[Whole Building:Facility Total Electric Demand Power '[W'](Hourly) ]]/1000</f>
        <v>11.86061780737526</v>
      </c>
    </row>
    <row r="474" spans="1:3" x14ac:dyDescent="0.25">
      <c r="A474" s="9" t="s">
        <v>645</v>
      </c>
      <c r="B474" s="12">
        <v>11794.140990345904</v>
      </c>
      <c r="C474">
        <f>SAFADModel_final_000014[[#This Row],[Whole Building:Facility Total Electric Demand Power '[W'](Hourly) ]]/1000</f>
        <v>11.794140990345904</v>
      </c>
    </row>
    <row r="475" spans="1:3" x14ac:dyDescent="0.25">
      <c r="A475" s="9" t="s">
        <v>646</v>
      </c>
      <c r="B475" s="12">
        <v>11736.805634987812</v>
      </c>
      <c r="C475">
        <f>SAFADModel_final_000014[[#This Row],[Whole Building:Facility Total Electric Demand Power '[W'](Hourly) ]]/1000</f>
        <v>11.736805634987812</v>
      </c>
    </row>
    <row r="476" spans="1:3" x14ac:dyDescent="0.25">
      <c r="A476" s="9" t="s">
        <v>647</v>
      </c>
      <c r="B476" s="12">
        <v>11689.982415136808</v>
      </c>
      <c r="C476">
        <f>SAFADModel_final_000014[[#This Row],[Whole Building:Facility Total Electric Demand Power '[W'](Hourly) ]]/1000</f>
        <v>11.689982415136809</v>
      </c>
    </row>
    <row r="477" spans="1:3" x14ac:dyDescent="0.25">
      <c r="A477" s="9" t="s">
        <v>648</v>
      </c>
      <c r="B477" s="12">
        <v>11661.105738426262</v>
      </c>
      <c r="C477">
        <f>SAFADModel_final_000014[[#This Row],[Whole Building:Facility Total Electric Demand Power '[W'](Hourly) ]]/1000</f>
        <v>11.661105738426262</v>
      </c>
    </row>
    <row r="478" spans="1:3" x14ac:dyDescent="0.25">
      <c r="A478" s="9" t="s">
        <v>649</v>
      </c>
      <c r="B478" s="12">
        <v>11633.9222799829</v>
      </c>
      <c r="C478">
        <f>SAFADModel_final_000014[[#This Row],[Whole Building:Facility Total Electric Demand Power '[W'](Hourly) ]]/1000</f>
        <v>11.633922279982901</v>
      </c>
    </row>
    <row r="479" spans="1:3" x14ac:dyDescent="0.25">
      <c r="A479" s="9" t="s">
        <v>650</v>
      </c>
      <c r="B479" s="12">
        <v>11611.518980368995</v>
      </c>
      <c r="C479">
        <f>SAFADModel_final_000014[[#This Row],[Whole Building:Facility Total Electric Demand Power '[W'](Hourly) ]]/1000</f>
        <v>11.611518980368995</v>
      </c>
    </row>
    <row r="480" spans="1:3" x14ac:dyDescent="0.25">
      <c r="A480" s="9" t="s">
        <v>651</v>
      </c>
      <c r="B480" s="12">
        <v>11582.970259457696</v>
      </c>
      <c r="C480">
        <f>SAFADModel_final_000014[[#This Row],[Whole Building:Facility Total Electric Demand Power '[W'](Hourly) ]]/1000</f>
        <v>11.582970259457696</v>
      </c>
    </row>
    <row r="481" spans="1:3" x14ac:dyDescent="0.25">
      <c r="A481" s="9" t="s">
        <v>652</v>
      </c>
      <c r="B481" s="12">
        <v>11525.390502434784</v>
      </c>
      <c r="C481">
        <f>SAFADModel_final_000014[[#This Row],[Whole Building:Facility Total Electric Demand Power '[W'](Hourly) ]]/1000</f>
        <v>11.525390502434783</v>
      </c>
    </row>
    <row r="482" spans="1:3" x14ac:dyDescent="0.25">
      <c r="A482" s="9" t="s">
        <v>653</v>
      </c>
      <c r="B482" s="12">
        <v>11448.322233149052</v>
      </c>
      <c r="C482">
        <f>SAFADModel_final_000014[[#This Row],[Whole Building:Facility Total Electric Demand Power '[W'](Hourly) ]]/1000</f>
        <v>11.448322233149053</v>
      </c>
    </row>
    <row r="483" spans="1:3" x14ac:dyDescent="0.25">
      <c r="A483" s="9" t="s">
        <v>654</v>
      </c>
      <c r="B483" s="12">
        <v>11369.85809501304</v>
      </c>
      <c r="C483">
        <f>SAFADModel_final_000014[[#This Row],[Whole Building:Facility Total Electric Demand Power '[W'](Hourly) ]]/1000</f>
        <v>11.36985809501304</v>
      </c>
    </row>
    <row r="484" spans="1:3" x14ac:dyDescent="0.25">
      <c r="A484" s="9" t="s">
        <v>655</v>
      </c>
      <c r="B484" s="12">
        <v>11310.450969975192</v>
      </c>
      <c r="C484">
        <f>SAFADModel_final_000014[[#This Row],[Whole Building:Facility Total Electric Demand Power '[W'](Hourly) ]]/1000</f>
        <v>11.310450969975193</v>
      </c>
    </row>
    <row r="485" spans="1:3" x14ac:dyDescent="0.25">
      <c r="A485" s="9" t="s">
        <v>656</v>
      </c>
      <c r="B485" s="12">
        <v>11291.584586282057</v>
      </c>
      <c r="C485">
        <f>SAFADModel_final_000014[[#This Row],[Whole Building:Facility Total Electric Demand Power '[W'](Hourly) ]]/1000</f>
        <v>11.291584586282058</v>
      </c>
    </row>
    <row r="486" spans="1:3" x14ac:dyDescent="0.25">
      <c r="A486" s="9" t="s">
        <v>657</v>
      </c>
      <c r="B486" s="12">
        <v>11283.704369573474</v>
      </c>
      <c r="C486">
        <f>SAFADModel_final_000014[[#This Row],[Whole Building:Facility Total Electric Demand Power '[W'](Hourly) ]]/1000</f>
        <v>11.283704369573474</v>
      </c>
    </row>
    <row r="487" spans="1:3" x14ac:dyDescent="0.25">
      <c r="A487" s="9" t="s">
        <v>658</v>
      </c>
      <c r="B487" s="12">
        <v>11304.002493141214</v>
      </c>
      <c r="C487">
        <f>SAFADModel_final_000014[[#This Row],[Whole Building:Facility Total Electric Demand Power '[W'](Hourly) ]]/1000</f>
        <v>11.304002493141214</v>
      </c>
    </row>
    <row r="488" spans="1:3" x14ac:dyDescent="0.25">
      <c r="A488" s="9" t="s">
        <v>659</v>
      </c>
      <c r="B488" s="12">
        <v>11365.744036613971</v>
      </c>
      <c r="C488">
        <f>SAFADModel_final_000014[[#This Row],[Whole Building:Facility Total Electric Demand Power '[W'](Hourly) ]]/1000</f>
        <v>11.365744036613972</v>
      </c>
    </row>
    <row r="489" spans="1:3" x14ac:dyDescent="0.25">
      <c r="A489" s="9" t="s">
        <v>660</v>
      </c>
      <c r="B489" s="12">
        <v>11456.239045383432</v>
      </c>
      <c r="C489">
        <f>SAFADModel_final_000014[[#This Row],[Whole Building:Facility Total Electric Demand Power '[W'](Hourly) ]]/1000</f>
        <v>11.456239045383432</v>
      </c>
    </row>
    <row r="490" spans="1:3" x14ac:dyDescent="0.25">
      <c r="A490" s="9" t="s">
        <v>661</v>
      </c>
      <c r="B490" s="12">
        <v>11560.31379359347</v>
      </c>
      <c r="C490">
        <f>SAFADModel_final_000014[[#This Row],[Whole Building:Facility Total Electric Demand Power '[W'](Hourly) ]]/1000</f>
        <v>11.560313793593471</v>
      </c>
    </row>
    <row r="491" spans="1:3" x14ac:dyDescent="0.25">
      <c r="A491" s="9" t="s">
        <v>662</v>
      </c>
      <c r="B491" s="12">
        <v>11668.398545445032</v>
      </c>
      <c r="C491">
        <f>SAFADModel_final_000014[[#This Row],[Whole Building:Facility Total Electric Demand Power '[W'](Hourly) ]]/1000</f>
        <v>11.668398545445033</v>
      </c>
    </row>
    <row r="492" spans="1:3" x14ac:dyDescent="0.25">
      <c r="A492" s="9" t="s">
        <v>663</v>
      </c>
      <c r="B492" s="12">
        <v>11758.352640885902</v>
      </c>
      <c r="C492">
        <f>SAFADModel_final_000014[[#This Row],[Whole Building:Facility Total Electric Demand Power '[W'](Hourly) ]]/1000</f>
        <v>11.758352640885901</v>
      </c>
    </row>
    <row r="493" spans="1:3" x14ac:dyDescent="0.25">
      <c r="A493" s="9" t="s">
        <v>664</v>
      </c>
      <c r="B493" s="12">
        <v>11830.002874773711</v>
      </c>
      <c r="C493">
        <f>SAFADModel_final_000014[[#This Row],[Whole Building:Facility Total Electric Demand Power '[W'](Hourly) ]]/1000</f>
        <v>11.83000287477371</v>
      </c>
    </row>
    <row r="494" spans="1:3" x14ac:dyDescent="0.25">
      <c r="A494" s="9" t="s">
        <v>665</v>
      </c>
      <c r="B494" s="12">
        <v>11889.938899931016</v>
      </c>
      <c r="C494">
        <f>SAFADModel_final_000014[[#This Row],[Whole Building:Facility Total Electric Demand Power '[W'](Hourly) ]]/1000</f>
        <v>11.889938899931016</v>
      </c>
    </row>
    <row r="495" spans="1:3" x14ac:dyDescent="0.25">
      <c r="A495" s="9" t="s">
        <v>666</v>
      </c>
      <c r="B495" s="12">
        <v>11914.75389757051</v>
      </c>
      <c r="C495">
        <f>SAFADModel_final_000014[[#This Row],[Whole Building:Facility Total Electric Demand Power '[W'](Hourly) ]]/1000</f>
        <v>11.91475389757051</v>
      </c>
    </row>
    <row r="496" spans="1:3" x14ac:dyDescent="0.25">
      <c r="A496" s="9" t="s">
        <v>667</v>
      </c>
      <c r="B496" s="12">
        <v>11906.036795122369</v>
      </c>
      <c r="C496">
        <f>SAFADModel_final_000014[[#This Row],[Whole Building:Facility Total Electric Demand Power '[W'](Hourly) ]]/1000</f>
        <v>11.906036795122368</v>
      </c>
    </row>
    <row r="497" spans="1:3" x14ac:dyDescent="0.25">
      <c r="A497" s="9" t="s">
        <v>668</v>
      </c>
      <c r="B497" s="12">
        <v>11877.399554945276</v>
      </c>
      <c r="C497">
        <f>SAFADModel_final_000014[[#This Row],[Whole Building:Facility Total Electric Demand Power '[W'](Hourly) ]]/1000</f>
        <v>11.877399554945276</v>
      </c>
    </row>
    <row r="498" spans="1:3" x14ac:dyDescent="0.25">
      <c r="A498" s="9" t="s">
        <v>669</v>
      </c>
      <c r="B498" s="12">
        <v>11835.145511313754</v>
      </c>
      <c r="C498">
        <f>SAFADModel_final_000014[[#This Row],[Whole Building:Facility Total Electric Demand Power '[W'](Hourly) ]]/1000</f>
        <v>11.835145511313755</v>
      </c>
    </row>
    <row r="499" spans="1:3" x14ac:dyDescent="0.25">
      <c r="A499" s="9" t="s">
        <v>670</v>
      </c>
      <c r="B499" s="12">
        <v>11780.611778100152</v>
      </c>
      <c r="C499">
        <f>SAFADModel_final_000014[[#This Row],[Whole Building:Facility Total Electric Demand Power '[W'](Hourly) ]]/1000</f>
        <v>11.780611778100152</v>
      </c>
    </row>
    <row r="500" spans="1:3" x14ac:dyDescent="0.25">
      <c r="A500" s="9" t="s">
        <v>671</v>
      </c>
      <c r="B500" s="12">
        <v>11714.243503764088</v>
      </c>
      <c r="C500">
        <f>SAFADModel_final_000014[[#This Row],[Whole Building:Facility Total Electric Demand Power '[W'](Hourly) ]]/1000</f>
        <v>11.714243503764088</v>
      </c>
    </row>
    <row r="501" spans="1:3" x14ac:dyDescent="0.25">
      <c r="A501" s="9" t="s">
        <v>672</v>
      </c>
      <c r="B501" s="12">
        <v>11650.137267187247</v>
      </c>
      <c r="C501">
        <f>SAFADModel_final_000014[[#This Row],[Whole Building:Facility Total Electric Demand Power '[W'](Hourly) ]]/1000</f>
        <v>11.650137267187247</v>
      </c>
    </row>
    <row r="502" spans="1:3" x14ac:dyDescent="0.25">
      <c r="A502" s="9" t="s">
        <v>673</v>
      </c>
      <c r="B502" s="12">
        <v>11593.561513955659</v>
      </c>
      <c r="C502">
        <f>SAFADModel_final_000014[[#This Row],[Whole Building:Facility Total Electric Demand Power '[W'](Hourly) ]]/1000</f>
        <v>11.59356151395566</v>
      </c>
    </row>
    <row r="503" spans="1:3" x14ac:dyDescent="0.25">
      <c r="A503" s="9" t="s">
        <v>674</v>
      </c>
      <c r="B503" s="12">
        <v>11530.747122806568</v>
      </c>
      <c r="C503">
        <f>SAFADModel_final_000014[[#This Row],[Whole Building:Facility Total Electric Demand Power '[W'](Hourly) ]]/1000</f>
        <v>11.530747122806568</v>
      </c>
    </row>
    <row r="504" spans="1:3" x14ac:dyDescent="0.25">
      <c r="A504" s="9" t="s">
        <v>675</v>
      </c>
      <c r="B504" s="12">
        <v>11460.603695895601</v>
      </c>
      <c r="C504">
        <f>SAFADModel_final_000014[[#This Row],[Whole Building:Facility Total Electric Demand Power '[W'](Hourly) ]]/1000</f>
        <v>11.460603695895601</v>
      </c>
    </row>
    <row r="505" spans="1:3" x14ac:dyDescent="0.25">
      <c r="A505" s="9" t="s">
        <v>676</v>
      </c>
      <c r="B505" s="12">
        <v>11383.043608872214</v>
      </c>
      <c r="C505">
        <f>SAFADModel_final_000014[[#This Row],[Whole Building:Facility Total Electric Demand Power '[W'](Hourly) ]]/1000</f>
        <v>11.383043608872214</v>
      </c>
    </row>
    <row r="506" spans="1:3" x14ac:dyDescent="0.25">
      <c r="A506" s="9" t="s">
        <v>361</v>
      </c>
      <c r="B506" s="12">
        <v>11271.192599503838</v>
      </c>
      <c r="C506">
        <f>SAFADModel_final_000014[[#This Row],[Whole Building:Facility Total Electric Demand Power '[W'](Hourly) ]]/1000</f>
        <v>11.271192599503838</v>
      </c>
    </row>
    <row r="507" spans="1:3" x14ac:dyDescent="0.25">
      <c r="A507" s="9" t="s">
        <v>362</v>
      </c>
      <c r="B507" s="12">
        <v>11119.179105419213</v>
      </c>
      <c r="C507">
        <f>SAFADModel_final_000014[[#This Row],[Whole Building:Facility Total Electric Demand Power '[W'](Hourly) ]]/1000</f>
        <v>11.119179105419212</v>
      </c>
    </row>
    <row r="508" spans="1:3" x14ac:dyDescent="0.25">
      <c r="A508" s="9" t="s">
        <v>363</v>
      </c>
      <c r="B508" s="12">
        <v>11040.157917832163</v>
      </c>
      <c r="C508">
        <f>SAFADModel_final_000014[[#This Row],[Whole Building:Facility Total Electric Demand Power '[W'](Hourly) ]]/1000</f>
        <v>11.040157917832163</v>
      </c>
    </row>
    <row r="509" spans="1:3" x14ac:dyDescent="0.25">
      <c r="A509" s="9" t="s">
        <v>364</v>
      </c>
      <c r="B509" s="12">
        <v>10999.335897647472</v>
      </c>
      <c r="C509">
        <f>SAFADModel_final_000014[[#This Row],[Whole Building:Facility Total Electric Demand Power '[W'](Hourly) ]]/1000</f>
        <v>10.999335897647471</v>
      </c>
    </row>
    <row r="510" spans="1:3" x14ac:dyDescent="0.25">
      <c r="A510" s="9" t="s">
        <v>365</v>
      </c>
      <c r="B510" s="12">
        <v>10950.942291242718</v>
      </c>
      <c r="C510">
        <f>SAFADModel_final_000014[[#This Row],[Whole Building:Facility Total Electric Demand Power '[W'](Hourly) ]]/1000</f>
        <v>10.950942291242718</v>
      </c>
    </row>
    <row r="511" spans="1:3" x14ac:dyDescent="0.25">
      <c r="A511" s="9" t="s">
        <v>366</v>
      </c>
      <c r="B511" s="12">
        <v>11059.106324859333</v>
      </c>
      <c r="C511">
        <f>SAFADModel_final_000014[[#This Row],[Whole Building:Facility Total Electric Demand Power '[W'](Hourly) ]]/1000</f>
        <v>11.059106324859332</v>
      </c>
    </row>
    <row r="512" spans="1:3" x14ac:dyDescent="0.25">
      <c r="A512" s="9" t="s">
        <v>367</v>
      </c>
      <c r="B512" s="12">
        <v>11327.676366994747</v>
      </c>
      <c r="C512">
        <f>SAFADModel_final_000014[[#This Row],[Whole Building:Facility Total Electric Demand Power '[W'](Hourly) ]]/1000</f>
        <v>11.327676366994746</v>
      </c>
    </row>
    <row r="513" spans="1:3" x14ac:dyDescent="0.25">
      <c r="A513" s="9" t="s">
        <v>368</v>
      </c>
      <c r="B513" s="12">
        <v>42728.502037339684</v>
      </c>
      <c r="C513">
        <f>SAFADModel_final_000014[[#This Row],[Whole Building:Facility Total Electric Demand Power '[W'](Hourly) ]]/1000</f>
        <v>42.72850203733968</v>
      </c>
    </row>
    <row r="514" spans="1:3" x14ac:dyDescent="0.25">
      <c r="A514" s="9" t="s">
        <v>369</v>
      </c>
      <c r="B514" s="12">
        <v>95167.906831159315</v>
      </c>
      <c r="C514">
        <f>SAFADModel_final_000014[[#This Row],[Whole Building:Facility Total Electric Demand Power '[W'](Hourly) ]]/1000</f>
        <v>95.167906831159314</v>
      </c>
    </row>
    <row r="515" spans="1:3" x14ac:dyDescent="0.25">
      <c r="A515" s="9" t="s">
        <v>370</v>
      </c>
      <c r="B515" s="12">
        <v>159710.96156382063</v>
      </c>
      <c r="C515">
        <f>SAFADModel_final_000014[[#This Row],[Whole Building:Facility Total Electric Demand Power '[W'](Hourly) ]]/1000</f>
        <v>159.71096156382063</v>
      </c>
    </row>
    <row r="516" spans="1:3" x14ac:dyDescent="0.25">
      <c r="A516" s="9" t="s">
        <v>371</v>
      </c>
      <c r="B516" s="12">
        <v>148245.95668479381</v>
      </c>
      <c r="C516">
        <f>SAFADModel_final_000014[[#This Row],[Whole Building:Facility Total Electric Demand Power '[W'](Hourly) ]]/1000</f>
        <v>148.24595668479381</v>
      </c>
    </row>
    <row r="517" spans="1:3" x14ac:dyDescent="0.25">
      <c r="A517" s="9" t="s">
        <v>372</v>
      </c>
      <c r="B517" s="12">
        <v>210234.1709277097</v>
      </c>
      <c r="C517">
        <f>SAFADModel_final_000014[[#This Row],[Whole Building:Facility Total Electric Demand Power '[W'](Hourly) ]]/1000</f>
        <v>210.2341709277097</v>
      </c>
    </row>
    <row r="518" spans="1:3" x14ac:dyDescent="0.25">
      <c r="A518" s="9" t="s">
        <v>373</v>
      </c>
      <c r="B518" s="12">
        <v>215287.23638584372</v>
      </c>
      <c r="C518">
        <f>SAFADModel_final_000014[[#This Row],[Whole Building:Facility Total Electric Demand Power '[W'](Hourly) ]]/1000</f>
        <v>215.28723638584373</v>
      </c>
    </row>
    <row r="519" spans="1:3" x14ac:dyDescent="0.25">
      <c r="A519" s="9" t="s">
        <v>374</v>
      </c>
      <c r="B519" s="12">
        <v>246064.85867980865</v>
      </c>
      <c r="C519">
        <f>SAFADModel_final_000014[[#This Row],[Whole Building:Facility Total Electric Demand Power '[W'](Hourly) ]]/1000</f>
        <v>246.06485867980865</v>
      </c>
    </row>
    <row r="520" spans="1:3" x14ac:dyDescent="0.25">
      <c r="A520" s="9" t="s">
        <v>375</v>
      </c>
      <c r="B520" s="12">
        <v>257440.73432891016</v>
      </c>
      <c r="C520">
        <f>SAFADModel_final_000014[[#This Row],[Whole Building:Facility Total Electric Demand Power '[W'](Hourly) ]]/1000</f>
        <v>257.44073432891014</v>
      </c>
    </row>
    <row r="521" spans="1:3" x14ac:dyDescent="0.25">
      <c r="A521" s="9" t="s">
        <v>376</v>
      </c>
      <c r="B521" s="12">
        <v>236312.7440558091</v>
      </c>
      <c r="C521">
        <f>SAFADModel_final_000014[[#This Row],[Whole Building:Facility Total Electric Demand Power '[W'](Hourly) ]]/1000</f>
        <v>236.31274405580911</v>
      </c>
    </row>
    <row r="522" spans="1:3" x14ac:dyDescent="0.25">
      <c r="A522" s="9" t="s">
        <v>377</v>
      </c>
      <c r="B522" s="12">
        <v>210267.35364892497</v>
      </c>
      <c r="C522">
        <f>SAFADModel_final_000014[[#This Row],[Whole Building:Facility Total Electric Demand Power '[W'](Hourly) ]]/1000</f>
        <v>210.26735364892497</v>
      </c>
    </row>
    <row r="523" spans="1:3" x14ac:dyDescent="0.25">
      <c r="A523" s="9" t="s">
        <v>378</v>
      </c>
      <c r="B523" s="12">
        <v>77920.023516190457</v>
      </c>
      <c r="C523">
        <f>SAFADModel_final_000014[[#This Row],[Whole Building:Facility Total Electric Demand Power '[W'](Hourly) ]]/1000</f>
        <v>77.920023516190454</v>
      </c>
    </row>
    <row r="524" spans="1:3" x14ac:dyDescent="0.25">
      <c r="A524" s="9" t="s">
        <v>379</v>
      </c>
      <c r="B524" s="12">
        <v>38280.157734846383</v>
      </c>
      <c r="C524">
        <f>SAFADModel_final_000014[[#This Row],[Whole Building:Facility Total Electric Demand Power '[W'](Hourly) ]]/1000</f>
        <v>38.280157734846384</v>
      </c>
    </row>
    <row r="525" spans="1:3" x14ac:dyDescent="0.25">
      <c r="A525" s="9" t="s">
        <v>380</v>
      </c>
      <c r="B525" s="12">
        <v>15318.727836999969</v>
      </c>
      <c r="C525">
        <f>SAFADModel_final_000014[[#This Row],[Whole Building:Facility Total Electric Demand Power '[W'](Hourly) ]]/1000</f>
        <v>15.318727836999969</v>
      </c>
    </row>
    <row r="526" spans="1:3" x14ac:dyDescent="0.25">
      <c r="A526" s="9" t="s">
        <v>381</v>
      </c>
      <c r="B526" s="12">
        <v>11817.866746672262</v>
      </c>
      <c r="C526">
        <f>SAFADModel_final_000014[[#This Row],[Whole Building:Facility Total Electric Demand Power '[W'](Hourly) ]]/1000</f>
        <v>11.817866746672262</v>
      </c>
    </row>
    <row r="527" spans="1:3" x14ac:dyDescent="0.25">
      <c r="A527" s="9" t="s">
        <v>382</v>
      </c>
      <c r="B527" s="12">
        <v>11346.347081223292</v>
      </c>
      <c r="C527">
        <f>SAFADModel_final_000014[[#This Row],[Whole Building:Facility Total Electric Demand Power '[W'](Hourly) ]]/1000</f>
        <v>11.346347081223291</v>
      </c>
    </row>
    <row r="528" spans="1:3" x14ac:dyDescent="0.25">
      <c r="A528" s="9" t="s">
        <v>383</v>
      </c>
      <c r="B528" s="12">
        <v>11299.008165820318</v>
      </c>
      <c r="C528">
        <f>SAFADModel_final_000014[[#This Row],[Whole Building:Facility Total Electric Demand Power '[W'](Hourly) ]]/1000</f>
        <v>11.299008165820318</v>
      </c>
    </row>
    <row r="529" spans="1:3" x14ac:dyDescent="0.25">
      <c r="A529" s="9" t="s">
        <v>384</v>
      </c>
      <c r="B529" s="12">
        <v>11273.331717635978</v>
      </c>
      <c r="C529">
        <f>SAFADModel_final_000014[[#This Row],[Whole Building:Facility Total Electric Demand Power '[W'](Hourly) ]]/1000</f>
        <v>11.273331717635978</v>
      </c>
    </row>
    <row r="530" spans="1:3" x14ac:dyDescent="0.25">
      <c r="A530" s="9" t="s">
        <v>385</v>
      </c>
      <c r="B530" s="12">
        <v>11263.470443370825</v>
      </c>
      <c r="C530">
        <f>SAFADModel_final_000014[[#This Row],[Whole Building:Facility Total Electric Demand Power '[W'](Hourly) ]]/1000</f>
        <v>11.263470443370824</v>
      </c>
    </row>
    <row r="531" spans="1:3" x14ac:dyDescent="0.25">
      <c r="A531" s="9" t="s">
        <v>386</v>
      </c>
      <c r="B531" s="12">
        <v>11255.44275224583</v>
      </c>
      <c r="C531">
        <f>SAFADModel_final_000014[[#This Row],[Whole Building:Facility Total Electric Demand Power '[W'](Hourly) ]]/1000</f>
        <v>11.25544275224583</v>
      </c>
    </row>
    <row r="532" spans="1:3" x14ac:dyDescent="0.25">
      <c r="A532" s="9" t="s">
        <v>387</v>
      </c>
      <c r="B532" s="12">
        <v>11121.247262370498</v>
      </c>
      <c r="C532">
        <f>SAFADModel_final_000014[[#This Row],[Whole Building:Facility Total Electric Demand Power '[W'](Hourly) ]]/1000</f>
        <v>11.121247262370497</v>
      </c>
    </row>
    <row r="533" spans="1:3" x14ac:dyDescent="0.25">
      <c r="A533" s="9" t="s">
        <v>388</v>
      </c>
      <c r="B533" s="12">
        <v>10806.782304297389</v>
      </c>
      <c r="C533">
        <f>SAFADModel_final_000014[[#This Row],[Whole Building:Facility Total Electric Demand Power '[W'](Hourly) ]]/1000</f>
        <v>10.806782304297389</v>
      </c>
    </row>
    <row r="534" spans="1:3" x14ac:dyDescent="0.25">
      <c r="A534" s="9" t="s">
        <v>389</v>
      </c>
      <c r="B534" s="12">
        <v>10416.584523079002</v>
      </c>
      <c r="C534">
        <f>SAFADModel_final_000014[[#This Row],[Whole Building:Facility Total Electric Demand Power '[W'](Hourly) ]]/1000</f>
        <v>10.416584523079003</v>
      </c>
    </row>
    <row r="535" spans="1:3" x14ac:dyDescent="0.25">
      <c r="A535" s="9" t="s">
        <v>390</v>
      </c>
      <c r="B535" s="12">
        <v>10397.506884090941</v>
      </c>
      <c r="C535">
        <f>SAFADModel_final_000014[[#This Row],[Whole Building:Facility Total Electric Demand Power '[W'](Hourly) ]]/1000</f>
        <v>10.397506884090941</v>
      </c>
    </row>
    <row r="536" spans="1:3" x14ac:dyDescent="0.25">
      <c r="A536" s="9" t="s">
        <v>391</v>
      </c>
      <c r="B536" s="12">
        <v>10889.474768502887</v>
      </c>
      <c r="C536">
        <f>SAFADModel_final_000014[[#This Row],[Whole Building:Facility Total Electric Demand Power '[W'](Hourly) ]]/1000</f>
        <v>10.889474768502886</v>
      </c>
    </row>
    <row r="537" spans="1:3" x14ac:dyDescent="0.25">
      <c r="A537" s="9" t="s">
        <v>392</v>
      </c>
      <c r="B537" s="12">
        <v>29601.685474512477</v>
      </c>
      <c r="C537">
        <f>SAFADModel_final_000014[[#This Row],[Whole Building:Facility Total Electric Demand Power '[W'](Hourly) ]]/1000</f>
        <v>29.601685474512475</v>
      </c>
    </row>
    <row r="538" spans="1:3" x14ac:dyDescent="0.25">
      <c r="A538" s="9" t="s">
        <v>393</v>
      </c>
      <c r="B538" s="12">
        <v>123599.88182262624</v>
      </c>
      <c r="C538">
        <f>SAFADModel_final_000014[[#This Row],[Whole Building:Facility Total Electric Demand Power '[W'](Hourly) ]]/1000</f>
        <v>123.59988182262624</v>
      </c>
    </row>
    <row r="539" spans="1:3" x14ac:dyDescent="0.25">
      <c r="A539" s="9" t="s">
        <v>394</v>
      </c>
      <c r="B539" s="12">
        <v>163375.11035682523</v>
      </c>
      <c r="C539">
        <f>SAFADModel_final_000014[[#This Row],[Whole Building:Facility Total Electric Demand Power '[W'](Hourly) ]]/1000</f>
        <v>163.37511035682522</v>
      </c>
    </row>
    <row r="540" spans="1:3" x14ac:dyDescent="0.25">
      <c r="A540" s="9" t="s">
        <v>395</v>
      </c>
      <c r="B540" s="12">
        <v>174372.80028781356</v>
      </c>
      <c r="C540">
        <f>SAFADModel_final_000014[[#This Row],[Whole Building:Facility Total Electric Demand Power '[W'](Hourly) ]]/1000</f>
        <v>174.37280028781356</v>
      </c>
    </row>
    <row r="541" spans="1:3" x14ac:dyDescent="0.25">
      <c r="A541" s="9" t="s">
        <v>396</v>
      </c>
      <c r="B541" s="12">
        <v>221712.32318939004</v>
      </c>
      <c r="C541">
        <f>SAFADModel_final_000014[[#This Row],[Whole Building:Facility Total Electric Demand Power '[W'](Hourly) ]]/1000</f>
        <v>221.71232318939005</v>
      </c>
    </row>
    <row r="542" spans="1:3" x14ac:dyDescent="0.25">
      <c r="A542" s="9" t="s">
        <v>397</v>
      </c>
      <c r="B542" s="12">
        <v>212323.06669681263</v>
      </c>
      <c r="C542">
        <f>SAFADModel_final_000014[[#This Row],[Whole Building:Facility Total Electric Demand Power '[W'](Hourly) ]]/1000</f>
        <v>212.32306669681265</v>
      </c>
    </row>
    <row r="543" spans="1:3" x14ac:dyDescent="0.25">
      <c r="A543" s="9" t="s">
        <v>398</v>
      </c>
      <c r="B543" s="12">
        <v>239937.29146574796</v>
      </c>
      <c r="C543">
        <f>SAFADModel_final_000014[[#This Row],[Whole Building:Facility Total Electric Demand Power '[W'](Hourly) ]]/1000</f>
        <v>239.93729146574796</v>
      </c>
    </row>
    <row r="544" spans="1:3" x14ac:dyDescent="0.25">
      <c r="A544" s="9" t="s">
        <v>399</v>
      </c>
      <c r="B544" s="12">
        <v>207720.27338753894</v>
      </c>
      <c r="C544">
        <f>SAFADModel_final_000014[[#This Row],[Whole Building:Facility Total Electric Demand Power '[W'](Hourly) ]]/1000</f>
        <v>207.72027338753895</v>
      </c>
    </row>
    <row r="545" spans="1:3" x14ac:dyDescent="0.25">
      <c r="A545" s="9" t="s">
        <v>400</v>
      </c>
      <c r="B545" s="12">
        <v>210652.89864333344</v>
      </c>
      <c r="C545">
        <f>SAFADModel_final_000014[[#This Row],[Whole Building:Facility Total Electric Demand Power '[W'](Hourly) ]]/1000</f>
        <v>210.65289864333343</v>
      </c>
    </row>
    <row r="546" spans="1:3" x14ac:dyDescent="0.25">
      <c r="A546" s="9" t="s">
        <v>401</v>
      </c>
      <c r="B546" s="12">
        <v>171432.30349289495</v>
      </c>
      <c r="C546">
        <f>SAFADModel_final_000014[[#This Row],[Whole Building:Facility Total Electric Demand Power '[W'](Hourly) ]]/1000</f>
        <v>171.43230349289496</v>
      </c>
    </row>
    <row r="547" spans="1:3" x14ac:dyDescent="0.25">
      <c r="A547" s="9" t="s">
        <v>402</v>
      </c>
      <c r="B547" s="12">
        <v>153812.59042042086</v>
      </c>
      <c r="C547">
        <f>SAFADModel_final_000014[[#This Row],[Whole Building:Facility Total Electric Demand Power '[W'](Hourly) ]]/1000</f>
        <v>153.81259042042086</v>
      </c>
    </row>
    <row r="548" spans="1:3" x14ac:dyDescent="0.25">
      <c r="A548" s="9" t="s">
        <v>403</v>
      </c>
      <c r="B548" s="12">
        <v>89275.347939387269</v>
      </c>
      <c r="C548">
        <f>SAFADModel_final_000014[[#This Row],[Whole Building:Facility Total Electric Demand Power '[W'](Hourly) ]]/1000</f>
        <v>89.275347939387274</v>
      </c>
    </row>
    <row r="549" spans="1:3" x14ac:dyDescent="0.25">
      <c r="A549" s="9" t="s">
        <v>404</v>
      </c>
      <c r="B549" s="12">
        <v>44143.590731449629</v>
      </c>
      <c r="C549">
        <f>SAFADModel_final_000014[[#This Row],[Whole Building:Facility Total Electric Demand Power '[W'](Hourly) ]]/1000</f>
        <v>44.143590731449628</v>
      </c>
    </row>
    <row r="550" spans="1:3" x14ac:dyDescent="0.25">
      <c r="A550" s="9" t="s">
        <v>405</v>
      </c>
      <c r="B550" s="12">
        <v>11973.520014236181</v>
      </c>
      <c r="C550">
        <f>SAFADModel_final_000014[[#This Row],[Whole Building:Facility Total Electric Demand Power '[W'](Hourly) ]]/1000</f>
        <v>11.973520014236181</v>
      </c>
    </row>
    <row r="551" spans="1:3" x14ac:dyDescent="0.25">
      <c r="A551" s="9" t="s">
        <v>406</v>
      </c>
      <c r="B551" s="12">
        <v>11652.620762757377</v>
      </c>
      <c r="C551">
        <f>SAFADModel_final_000014[[#This Row],[Whole Building:Facility Total Electric Demand Power '[W'](Hourly) ]]/1000</f>
        <v>11.652620762757376</v>
      </c>
    </row>
    <row r="552" spans="1:3" x14ac:dyDescent="0.25">
      <c r="A552" s="9" t="s">
        <v>407</v>
      </c>
      <c r="B552" s="12">
        <v>11563.163925906711</v>
      </c>
      <c r="C552">
        <f>SAFADModel_final_000014[[#This Row],[Whole Building:Facility Total Electric Demand Power '[W'](Hourly) ]]/1000</f>
        <v>11.563163925906711</v>
      </c>
    </row>
    <row r="553" spans="1:3" x14ac:dyDescent="0.25">
      <c r="A553" s="9" t="s">
        <v>408</v>
      </c>
      <c r="B553" s="12">
        <v>11526.807954665433</v>
      </c>
      <c r="C553">
        <f>SAFADModel_final_000014[[#This Row],[Whole Building:Facility Total Electric Demand Power '[W'](Hourly) ]]/1000</f>
        <v>11.526807954665433</v>
      </c>
    </row>
    <row r="554" spans="1:3" x14ac:dyDescent="0.25">
      <c r="A554" s="9" t="s">
        <v>409</v>
      </c>
      <c r="B554" s="12">
        <v>11499.021573976594</v>
      </c>
      <c r="C554">
        <f>SAFADModel_final_000014[[#This Row],[Whole Building:Facility Total Electric Demand Power '[W'](Hourly) ]]/1000</f>
        <v>11.499021573976593</v>
      </c>
    </row>
    <row r="555" spans="1:3" x14ac:dyDescent="0.25">
      <c r="A555" s="9" t="s">
        <v>410</v>
      </c>
      <c r="B555" s="12">
        <v>11471.651571510725</v>
      </c>
      <c r="C555">
        <f>SAFADModel_final_000014[[#This Row],[Whole Building:Facility Total Electric Demand Power '[W'](Hourly) ]]/1000</f>
        <v>11.471651571510725</v>
      </c>
    </row>
    <row r="556" spans="1:3" x14ac:dyDescent="0.25">
      <c r="A556" s="9" t="s">
        <v>411</v>
      </c>
      <c r="B556" s="12">
        <v>11437.485132858556</v>
      </c>
      <c r="C556">
        <f>SAFADModel_final_000014[[#This Row],[Whole Building:Facility Total Electric Demand Power '[W'](Hourly) ]]/1000</f>
        <v>11.437485132858555</v>
      </c>
    </row>
    <row r="557" spans="1:3" x14ac:dyDescent="0.25">
      <c r="A557" s="9" t="s">
        <v>412</v>
      </c>
      <c r="B557" s="12">
        <v>11394.636617195107</v>
      </c>
      <c r="C557">
        <f>SAFADModel_final_000014[[#This Row],[Whole Building:Facility Total Electric Demand Power '[W'](Hourly) ]]/1000</f>
        <v>11.394636617195106</v>
      </c>
    </row>
    <row r="558" spans="1:3" x14ac:dyDescent="0.25">
      <c r="A558" s="9" t="s">
        <v>413</v>
      </c>
      <c r="B558" s="12">
        <v>11344.85782843129</v>
      </c>
      <c r="C558">
        <f>SAFADModel_final_000014[[#This Row],[Whole Building:Facility Total Electric Demand Power '[W'](Hourly) ]]/1000</f>
        <v>11.344857828431289</v>
      </c>
    </row>
    <row r="559" spans="1:3" x14ac:dyDescent="0.25">
      <c r="A559" s="9" t="s">
        <v>414</v>
      </c>
      <c r="B559" s="12">
        <v>11351.950393192898</v>
      </c>
      <c r="C559">
        <f>SAFADModel_final_000014[[#This Row],[Whole Building:Facility Total Electric Demand Power '[W'](Hourly) ]]/1000</f>
        <v>11.351950393192897</v>
      </c>
    </row>
    <row r="560" spans="1:3" x14ac:dyDescent="0.25">
      <c r="A560" s="9" t="s">
        <v>415</v>
      </c>
      <c r="B560" s="12">
        <v>11458.694468292939</v>
      </c>
      <c r="C560">
        <f>SAFADModel_final_000014[[#This Row],[Whole Building:Facility Total Electric Demand Power '[W'](Hourly) ]]/1000</f>
        <v>11.458694468292938</v>
      </c>
    </row>
    <row r="561" spans="1:3" x14ac:dyDescent="0.25">
      <c r="A561" s="9" t="s">
        <v>416</v>
      </c>
      <c r="B561" s="12">
        <v>36361.448758965795</v>
      </c>
      <c r="C561">
        <f>SAFADModel_final_000014[[#This Row],[Whole Building:Facility Total Electric Demand Power '[W'](Hourly) ]]/1000</f>
        <v>36.361448758965793</v>
      </c>
    </row>
    <row r="562" spans="1:3" x14ac:dyDescent="0.25">
      <c r="A562" s="9" t="s">
        <v>417</v>
      </c>
      <c r="B562" s="12">
        <v>120181.69815150379</v>
      </c>
      <c r="C562">
        <f>SAFADModel_final_000014[[#This Row],[Whole Building:Facility Total Electric Demand Power '[W'](Hourly) ]]/1000</f>
        <v>120.1816981515038</v>
      </c>
    </row>
    <row r="563" spans="1:3" x14ac:dyDescent="0.25">
      <c r="A563" s="9" t="s">
        <v>418</v>
      </c>
      <c r="B563" s="12">
        <v>159664.51209723094</v>
      </c>
      <c r="C563">
        <f>SAFADModel_final_000014[[#This Row],[Whole Building:Facility Total Electric Demand Power '[W'](Hourly) ]]/1000</f>
        <v>159.66451209723093</v>
      </c>
    </row>
    <row r="564" spans="1:3" x14ac:dyDescent="0.25">
      <c r="A564" s="9" t="s">
        <v>419</v>
      </c>
      <c r="B564" s="12">
        <v>186921.47777607533</v>
      </c>
      <c r="C564">
        <f>SAFADModel_final_000014[[#This Row],[Whole Building:Facility Total Electric Demand Power '[W'](Hourly) ]]/1000</f>
        <v>186.92147777607533</v>
      </c>
    </row>
    <row r="565" spans="1:3" x14ac:dyDescent="0.25">
      <c r="A565" s="9" t="s">
        <v>420</v>
      </c>
      <c r="B565" s="12">
        <v>238427.70725640655</v>
      </c>
      <c r="C565">
        <f>SAFADModel_final_000014[[#This Row],[Whole Building:Facility Total Electric Demand Power '[W'](Hourly) ]]/1000</f>
        <v>238.42770725640653</v>
      </c>
    </row>
    <row r="566" spans="1:3" x14ac:dyDescent="0.25">
      <c r="A566" s="9" t="s">
        <v>421</v>
      </c>
      <c r="B566" s="12">
        <v>239853.58023873976</v>
      </c>
      <c r="C566">
        <f>SAFADModel_final_000014[[#This Row],[Whole Building:Facility Total Electric Demand Power '[W'](Hourly) ]]/1000</f>
        <v>239.85358023873977</v>
      </c>
    </row>
    <row r="567" spans="1:3" x14ac:dyDescent="0.25">
      <c r="A567" s="9" t="s">
        <v>422</v>
      </c>
      <c r="B567" s="12">
        <v>239750.6322305658</v>
      </c>
      <c r="C567">
        <f>SAFADModel_final_000014[[#This Row],[Whole Building:Facility Total Electric Demand Power '[W'](Hourly) ]]/1000</f>
        <v>239.7506322305658</v>
      </c>
    </row>
    <row r="568" spans="1:3" x14ac:dyDescent="0.25">
      <c r="A568" s="9" t="s">
        <v>423</v>
      </c>
      <c r="B568" s="12">
        <v>245646.45469978845</v>
      </c>
      <c r="C568">
        <f>SAFADModel_final_000014[[#This Row],[Whole Building:Facility Total Electric Demand Power '[W'](Hourly) ]]/1000</f>
        <v>245.64645469978845</v>
      </c>
    </row>
    <row r="569" spans="1:3" x14ac:dyDescent="0.25">
      <c r="A569" s="9" t="s">
        <v>424</v>
      </c>
      <c r="B569" s="12">
        <v>193633.09034419278</v>
      </c>
      <c r="C569">
        <f>SAFADModel_final_000014[[#This Row],[Whole Building:Facility Total Electric Demand Power '[W'](Hourly) ]]/1000</f>
        <v>193.63309034419279</v>
      </c>
    </row>
    <row r="570" spans="1:3" x14ac:dyDescent="0.25">
      <c r="A570" s="9" t="s">
        <v>425</v>
      </c>
      <c r="B570" s="12">
        <v>101868.57098196533</v>
      </c>
      <c r="C570">
        <f>SAFADModel_final_000014[[#This Row],[Whole Building:Facility Total Electric Demand Power '[W'](Hourly) ]]/1000</f>
        <v>101.86857098196533</v>
      </c>
    </row>
    <row r="571" spans="1:3" x14ac:dyDescent="0.25">
      <c r="A571" s="9" t="s">
        <v>426</v>
      </c>
      <c r="B571" s="12">
        <v>74543.985081445993</v>
      </c>
      <c r="C571">
        <f>SAFADModel_final_000014[[#This Row],[Whole Building:Facility Total Electric Demand Power '[W'](Hourly) ]]/1000</f>
        <v>74.543985081445996</v>
      </c>
    </row>
    <row r="572" spans="1:3" x14ac:dyDescent="0.25">
      <c r="A572" s="9" t="s">
        <v>427</v>
      </c>
      <c r="B572" s="12">
        <v>32660.356053595733</v>
      </c>
      <c r="C572">
        <f>SAFADModel_final_000014[[#This Row],[Whole Building:Facility Total Electric Demand Power '[W'](Hourly) ]]/1000</f>
        <v>32.660356053595734</v>
      </c>
    </row>
    <row r="573" spans="1:3" x14ac:dyDescent="0.25">
      <c r="A573" s="9" t="s">
        <v>428</v>
      </c>
      <c r="B573" s="12">
        <v>12535.331771242383</v>
      </c>
      <c r="C573">
        <f>SAFADModel_final_000014[[#This Row],[Whole Building:Facility Total Electric Demand Power '[W'](Hourly) ]]/1000</f>
        <v>12.535331771242383</v>
      </c>
    </row>
    <row r="574" spans="1:3" x14ac:dyDescent="0.25">
      <c r="A574" s="9" t="s">
        <v>429</v>
      </c>
      <c r="B574" s="12">
        <v>12073.791513320559</v>
      </c>
      <c r="C574">
        <f>SAFADModel_final_000014[[#This Row],[Whole Building:Facility Total Electric Demand Power '[W'](Hourly) ]]/1000</f>
        <v>12.073791513320559</v>
      </c>
    </row>
    <row r="575" spans="1:3" x14ac:dyDescent="0.25">
      <c r="A575" s="9" t="s">
        <v>430</v>
      </c>
      <c r="B575" s="12">
        <v>11625.467796922829</v>
      </c>
      <c r="C575">
        <f>SAFADModel_final_000014[[#This Row],[Whole Building:Facility Total Electric Demand Power '[W'](Hourly) ]]/1000</f>
        <v>11.625467796922829</v>
      </c>
    </row>
    <row r="576" spans="1:3" x14ac:dyDescent="0.25">
      <c r="A576" s="9" t="s">
        <v>431</v>
      </c>
      <c r="B576" s="12">
        <v>11586.225991840596</v>
      </c>
      <c r="C576">
        <f>SAFADModel_final_000014[[#This Row],[Whole Building:Facility Total Electric Demand Power '[W'](Hourly) ]]/1000</f>
        <v>11.586225991840596</v>
      </c>
    </row>
    <row r="577" spans="1:3" x14ac:dyDescent="0.25">
      <c r="A577" s="9" t="s">
        <v>432</v>
      </c>
      <c r="B577" s="12">
        <v>11549.068980564827</v>
      </c>
      <c r="C577">
        <f>SAFADModel_final_000014[[#This Row],[Whole Building:Facility Total Electric Demand Power '[W'](Hourly) ]]/1000</f>
        <v>11.549068980564828</v>
      </c>
    </row>
    <row r="578" spans="1:3" x14ac:dyDescent="0.25">
      <c r="A578" s="9" t="s">
        <v>433</v>
      </c>
      <c r="B578" s="12">
        <v>11510.750903491329</v>
      </c>
      <c r="C578">
        <f>SAFADModel_final_000014[[#This Row],[Whole Building:Facility Total Electric Demand Power '[W'](Hourly) ]]/1000</f>
        <v>11.51075090349133</v>
      </c>
    </row>
    <row r="579" spans="1:3" x14ac:dyDescent="0.25">
      <c r="A579" s="9" t="s">
        <v>434</v>
      </c>
      <c r="B579" s="12">
        <v>11487.606759581475</v>
      </c>
      <c r="C579">
        <f>SAFADModel_final_000014[[#This Row],[Whole Building:Facility Total Electric Demand Power '[W'](Hourly) ]]/1000</f>
        <v>11.487606759581475</v>
      </c>
    </row>
    <row r="580" spans="1:3" x14ac:dyDescent="0.25">
      <c r="A580" s="9" t="s">
        <v>435</v>
      </c>
      <c r="B580" s="12">
        <v>11430.699342904469</v>
      </c>
      <c r="C580">
        <f>SAFADModel_final_000014[[#This Row],[Whole Building:Facility Total Electric Demand Power '[W'](Hourly) ]]/1000</f>
        <v>11.430699342904468</v>
      </c>
    </row>
    <row r="581" spans="1:3" x14ac:dyDescent="0.25">
      <c r="A581" s="9" t="s">
        <v>436</v>
      </c>
      <c r="B581" s="12">
        <v>11346.312474681547</v>
      </c>
      <c r="C581">
        <f>SAFADModel_final_000014[[#This Row],[Whole Building:Facility Total Electric Demand Power '[W'](Hourly) ]]/1000</f>
        <v>11.346312474681547</v>
      </c>
    </row>
    <row r="582" spans="1:3" x14ac:dyDescent="0.25">
      <c r="A582" s="9" t="s">
        <v>437</v>
      </c>
      <c r="B582" s="12">
        <v>11258.214325651146</v>
      </c>
      <c r="C582">
        <f>SAFADModel_final_000014[[#This Row],[Whole Building:Facility Total Electric Demand Power '[W'](Hourly) ]]/1000</f>
        <v>11.258214325651146</v>
      </c>
    </row>
    <row r="583" spans="1:3" x14ac:dyDescent="0.25">
      <c r="A583" s="9" t="s">
        <v>438</v>
      </c>
      <c r="B583" s="12">
        <v>11255.778614902396</v>
      </c>
      <c r="C583">
        <f>SAFADModel_final_000014[[#This Row],[Whole Building:Facility Total Electric Demand Power '[W'](Hourly) ]]/1000</f>
        <v>11.255778614902395</v>
      </c>
    </row>
    <row r="584" spans="1:3" x14ac:dyDescent="0.25">
      <c r="A584" s="9" t="s">
        <v>439</v>
      </c>
      <c r="B584" s="12">
        <v>11414.079477949612</v>
      </c>
      <c r="C584">
        <f>SAFADModel_final_000014[[#This Row],[Whole Building:Facility Total Electric Demand Power '[W'](Hourly) ]]/1000</f>
        <v>11.414079477949612</v>
      </c>
    </row>
    <row r="585" spans="1:3" x14ac:dyDescent="0.25">
      <c r="A585" s="9" t="s">
        <v>440</v>
      </c>
      <c r="B585" s="12">
        <v>33437.637669273121</v>
      </c>
      <c r="C585">
        <f>SAFADModel_final_000014[[#This Row],[Whole Building:Facility Total Electric Demand Power '[W'](Hourly) ]]/1000</f>
        <v>33.437637669273123</v>
      </c>
    </row>
    <row r="586" spans="1:3" x14ac:dyDescent="0.25">
      <c r="A586" s="9" t="s">
        <v>441</v>
      </c>
      <c r="B586" s="12">
        <v>153850.84128915533</v>
      </c>
      <c r="C586">
        <f>SAFADModel_final_000014[[#This Row],[Whole Building:Facility Total Electric Demand Power '[W'](Hourly) ]]/1000</f>
        <v>153.85084128915534</v>
      </c>
    </row>
    <row r="587" spans="1:3" x14ac:dyDescent="0.25">
      <c r="A587" s="9" t="s">
        <v>442</v>
      </c>
      <c r="B587" s="12">
        <v>194811.71326368232</v>
      </c>
      <c r="C587">
        <f>SAFADModel_final_000014[[#This Row],[Whole Building:Facility Total Electric Demand Power '[W'](Hourly) ]]/1000</f>
        <v>194.81171326368232</v>
      </c>
    </row>
    <row r="588" spans="1:3" x14ac:dyDescent="0.25">
      <c r="A588" s="9" t="s">
        <v>443</v>
      </c>
      <c r="B588" s="12">
        <v>224486.19188529332</v>
      </c>
      <c r="C588">
        <f>SAFADModel_final_000014[[#This Row],[Whole Building:Facility Total Electric Demand Power '[W'](Hourly) ]]/1000</f>
        <v>224.48619188529332</v>
      </c>
    </row>
    <row r="589" spans="1:3" x14ac:dyDescent="0.25">
      <c r="A589" s="9" t="s">
        <v>444</v>
      </c>
      <c r="B589" s="12">
        <v>231095.95597324174</v>
      </c>
      <c r="C589">
        <f>SAFADModel_final_000014[[#This Row],[Whole Building:Facility Total Electric Demand Power '[W'](Hourly) ]]/1000</f>
        <v>231.09595597324173</v>
      </c>
    </row>
    <row r="590" spans="1:3" x14ac:dyDescent="0.25">
      <c r="A590" s="9" t="s">
        <v>445</v>
      </c>
      <c r="B590" s="12">
        <v>240279.14956404979</v>
      </c>
      <c r="C590">
        <f>SAFADModel_final_000014[[#This Row],[Whole Building:Facility Total Electric Demand Power '[W'](Hourly) ]]/1000</f>
        <v>240.27914956404979</v>
      </c>
    </row>
    <row r="591" spans="1:3" x14ac:dyDescent="0.25">
      <c r="A591" s="9" t="s">
        <v>446</v>
      </c>
      <c r="B591" s="12">
        <v>258026.48320261051</v>
      </c>
      <c r="C591">
        <f>SAFADModel_final_000014[[#This Row],[Whole Building:Facility Total Electric Demand Power '[W'](Hourly) ]]/1000</f>
        <v>258.02648320261051</v>
      </c>
    </row>
    <row r="592" spans="1:3" x14ac:dyDescent="0.25">
      <c r="A592" s="9" t="s">
        <v>447</v>
      </c>
      <c r="B592" s="12">
        <v>247066.36886135381</v>
      </c>
      <c r="C592">
        <f>SAFADModel_final_000014[[#This Row],[Whole Building:Facility Total Electric Demand Power '[W'](Hourly) ]]/1000</f>
        <v>247.06636886135382</v>
      </c>
    </row>
    <row r="593" spans="1:3" x14ac:dyDescent="0.25">
      <c r="A593" s="9" t="s">
        <v>448</v>
      </c>
      <c r="B593" s="12">
        <v>248377.55022426811</v>
      </c>
      <c r="C593">
        <f>SAFADModel_final_000014[[#This Row],[Whole Building:Facility Total Electric Demand Power '[W'](Hourly) ]]/1000</f>
        <v>248.37755022426811</v>
      </c>
    </row>
    <row r="594" spans="1:3" x14ac:dyDescent="0.25">
      <c r="A594" s="9" t="s">
        <v>449</v>
      </c>
      <c r="B594" s="12">
        <v>229345.856315913</v>
      </c>
      <c r="C594">
        <f>SAFADModel_final_000014[[#This Row],[Whole Building:Facility Total Electric Demand Power '[W'](Hourly) ]]/1000</f>
        <v>229.34585631591301</v>
      </c>
    </row>
    <row r="595" spans="1:3" x14ac:dyDescent="0.25">
      <c r="A595" s="9" t="s">
        <v>450</v>
      </c>
      <c r="B595" s="12">
        <v>120143.38958756292</v>
      </c>
      <c r="C595">
        <f>SAFADModel_final_000014[[#This Row],[Whole Building:Facility Total Electric Demand Power '[W'](Hourly) ]]/1000</f>
        <v>120.14338958756292</v>
      </c>
    </row>
    <row r="596" spans="1:3" x14ac:dyDescent="0.25">
      <c r="A596" s="9" t="s">
        <v>451</v>
      </c>
      <c r="B596" s="12">
        <v>84520.60551622801</v>
      </c>
      <c r="C596">
        <f>SAFADModel_final_000014[[#This Row],[Whole Building:Facility Total Electric Demand Power '[W'](Hourly) ]]/1000</f>
        <v>84.520605516228017</v>
      </c>
    </row>
    <row r="597" spans="1:3" x14ac:dyDescent="0.25">
      <c r="A597" s="9" t="s">
        <v>452</v>
      </c>
      <c r="B597" s="12">
        <v>59613.073663210562</v>
      </c>
      <c r="C597">
        <f>SAFADModel_final_000014[[#This Row],[Whole Building:Facility Total Electric Demand Power '[W'](Hourly) ]]/1000</f>
        <v>59.613073663210564</v>
      </c>
    </row>
    <row r="598" spans="1:3" x14ac:dyDescent="0.25">
      <c r="A598" s="9" t="s">
        <v>453</v>
      </c>
      <c r="B598" s="12">
        <v>11665.735550444888</v>
      </c>
      <c r="C598">
        <f>SAFADModel_final_000014[[#This Row],[Whole Building:Facility Total Electric Demand Power '[W'](Hourly) ]]/1000</f>
        <v>11.665735550444888</v>
      </c>
    </row>
    <row r="599" spans="1:3" x14ac:dyDescent="0.25">
      <c r="A599" s="9" t="s">
        <v>454</v>
      </c>
      <c r="B599" s="12">
        <v>11633.519781327812</v>
      </c>
      <c r="C599">
        <f>SAFADModel_final_000014[[#This Row],[Whole Building:Facility Total Electric Demand Power '[W'](Hourly) ]]/1000</f>
        <v>11.633519781327811</v>
      </c>
    </row>
    <row r="600" spans="1:3" x14ac:dyDescent="0.25">
      <c r="A600" s="9" t="s">
        <v>455</v>
      </c>
      <c r="B600" s="12">
        <v>11608.443830933398</v>
      </c>
      <c r="C600">
        <f>SAFADModel_final_000014[[#This Row],[Whole Building:Facility Total Electric Demand Power '[W'](Hourly) ]]/1000</f>
        <v>11.608443830933398</v>
      </c>
    </row>
    <row r="601" spans="1:3" x14ac:dyDescent="0.25">
      <c r="A601" s="9" t="s">
        <v>456</v>
      </c>
      <c r="B601" s="12">
        <v>11580.626108498604</v>
      </c>
      <c r="C601">
        <f>SAFADModel_final_000014[[#This Row],[Whole Building:Facility Total Electric Demand Power '[W'](Hourly) ]]/1000</f>
        <v>11.580626108498604</v>
      </c>
    </row>
    <row r="602" spans="1:3" x14ac:dyDescent="0.25">
      <c r="A602" s="9" t="s">
        <v>457</v>
      </c>
      <c r="B602" s="12">
        <v>11555.108804494246</v>
      </c>
      <c r="C602">
        <f>SAFADModel_final_000014[[#This Row],[Whole Building:Facility Total Electric Demand Power '[W'](Hourly) ]]/1000</f>
        <v>11.555108804494246</v>
      </c>
    </row>
    <row r="603" spans="1:3" x14ac:dyDescent="0.25">
      <c r="A603" s="9" t="s">
        <v>458</v>
      </c>
      <c r="B603" s="12">
        <v>11522.256875537229</v>
      </c>
      <c r="C603">
        <f>SAFADModel_final_000014[[#This Row],[Whole Building:Facility Total Electric Demand Power '[W'](Hourly) ]]/1000</f>
        <v>11.522256875537229</v>
      </c>
    </row>
    <row r="604" spans="1:3" x14ac:dyDescent="0.25">
      <c r="A604" s="9" t="s">
        <v>459</v>
      </c>
      <c r="B604" s="12">
        <v>11468.237109257499</v>
      </c>
      <c r="C604">
        <f>SAFADModel_final_000014[[#This Row],[Whole Building:Facility Total Electric Demand Power '[W'](Hourly) ]]/1000</f>
        <v>11.468237109257499</v>
      </c>
    </row>
    <row r="605" spans="1:3" x14ac:dyDescent="0.25">
      <c r="A605" s="9" t="s">
        <v>460</v>
      </c>
      <c r="B605" s="12">
        <v>11402.771641112</v>
      </c>
      <c r="C605">
        <f>SAFADModel_final_000014[[#This Row],[Whole Building:Facility Total Electric Demand Power '[W'](Hourly) ]]/1000</f>
        <v>11.402771641112</v>
      </c>
    </row>
    <row r="606" spans="1:3" x14ac:dyDescent="0.25">
      <c r="A606" s="9" t="s">
        <v>461</v>
      </c>
      <c r="B606" s="12">
        <v>11348.788069593365</v>
      </c>
      <c r="C606">
        <f>SAFADModel_final_000014[[#This Row],[Whole Building:Facility Total Electric Demand Power '[W'](Hourly) ]]/1000</f>
        <v>11.348788069593365</v>
      </c>
    </row>
    <row r="607" spans="1:3" x14ac:dyDescent="0.25">
      <c r="A607" s="9" t="s">
        <v>462</v>
      </c>
      <c r="B607" s="12">
        <v>11341.443302319045</v>
      </c>
      <c r="C607">
        <f>SAFADModel_final_000014[[#This Row],[Whole Building:Facility Total Electric Demand Power '[W'](Hourly) ]]/1000</f>
        <v>11.341443302319044</v>
      </c>
    </row>
    <row r="608" spans="1:3" x14ac:dyDescent="0.25">
      <c r="A608" s="9" t="s">
        <v>463</v>
      </c>
      <c r="B608" s="12">
        <v>11419.623903219226</v>
      </c>
      <c r="C608">
        <f>SAFADModel_final_000014[[#This Row],[Whole Building:Facility Total Electric Demand Power '[W'](Hourly) ]]/1000</f>
        <v>11.419623903219225</v>
      </c>
    </row>
    <row r="609" spans="1:3" x14ac:dyDescent="0.25">
      <c r="A609" s="9" t="s">
        <v>464</v>
      </c>
      <c r="B609" s="12">
        <v>41547.266652067243</v>
      </c>
      <c r="C609">
        <f>SAFADModel_final_000014[[#This Row],[Whole Building:Facility Total Electric Demand Power '[W'](Hourly) ]]/1000</f>
        <v>41.547266652067243</v>
      </c>
    </row>
    <row r="610" spans="1:3" x14ac:dyDescent="0.25">
      <c r="A610" s="9" t="s">
        <v>465</v>
      </c>
      <c r="B610" s="12">
        <v>119087.33758839253</v>
      </c>
      <c r="C610">
        <f>SAFADModel_final_000014[[#This Row],[Whole Building:Facility Total Electric Demand Power '[W'](Hourly) ]]/1000</f>
        <v>119.08733758839253</v>
      </c>
    </row>
    <row r="611" spans="1:3" x14ac:dyDescent="0.25">
      <c r="A611" s="9" t="s">
        <v>466</v>
      </c>
      <c r="B611" s="12">
        <v>205747.9716607357</v>
      </c>
      <c r="C611">
        <f>SAFADModel_final_000014[[#This Row],[Whole Building:Facility Total Electric Demand Power '[W'](Hourly) ]]/1000</f>
        <v>205.74797166073569</v>
      </c>
    </row>
    <row r="612" spans="1:3" x14ac:dyDescent="0.25">
      <c r="A612" s="9" t="s">
        <v>467</v>
      </c>
      <c r="B612" s="12">
        <v>201801.58548921769</v>
      </c>
      <c r="C612">
        <f>SAFADModel_final_000014[[#This Row],[Whole Building:Facility Total Electric Demand Power '[W'](Hourly) ]]/1000</f>
        <v>201.8015854892177</v>
      </c>
    </row>
    <row r="613" spans="1:3" x14ac:dyDescent="0.25">
      <c r="A613" s="9" t="s">
        <v>468</v>
      </c>
      <c r="B613" s="12">
        <v>207008.09339779886</v>
      </c>
      <c r="C613">
        <f>SAFADModel_final_000014[[#This Row],[Whole Building:Facility Total Electric Demand Power '[W'](Hourly) ]]/1000</f>
        <v>207.00809339779886</v>
      </c>
    </row>
    <row r="614" spans="1:3" x14ac:dyDescent="0.25">
      <c r="A614" s="9" t="s">
        <v>469</v>
      </c>
      <c r="B614" s="12">
        <v>222715.50818421945</v>
      </c>
      <c r="C614">
        <f>SAFADModel_final_000014[[#This Row],[Whole Building:Facility Total Electric Demand Power '[W'](Hourly) ]]/1000</f>
        <v>222.71550818421946</v>
      </c>
    </row>
    <row r="615" spans="1:3" x14ac:dyDescent="0.25">
      <c r="A615" s="9" t="s">
        <v>470</v>
      </c>
      <c r="B615" s="12">
        <v>232639.76177831806</v>
      </c>
      <c r="C615">
        <f>SAFADModel_final_000014[[#This Row],[Whole Building:Facility Total Electric Demand Power '[W'](Hourly) ]]/1000</f>
        <v>232.63976177831807</v>
      </c>
    </row>
    <row r="616" spans="1:3" x14ac:dyDescent="0.25">
      <c r="A616" s="9" t="s">
        <v>471</v>
      </c>
      <c r="B616" s="12">
        <v>198432.52074782332</v>
      </c>
      <c r="C616">
        <f>SAFADModel_final_000014[[#This Row],[Whole Building:Facility Total Electric Demand Power '[W'](Hourly) ]]/1000</f>
        <v>198.43252074782333</v>
      </c>
    </row>
    <row r="617" spans="1:3" x14ac:dyDescent="0.25">
      <c r="A617" s="9" t="s">
        <v>472</v>
      </c>
      <c r="B617" s="12">
        <v>171800.71102196354</v>
      </c>
      <c r="C617">
        <f>SAFADModel_final_000014[[#This Row],[Whole Building:Facility Total Electric Demand Power '[W'](Hourly) ]]/1000</f>
        <v>171.80071102196354</v>
      </c>
    </row>
    <row r="618" spans="1:3" x14ac:dyDescent="0.25">
      <c r="A618" s="9" t="s">
        <v>473</v>
      </c>
      <c r="B618" s="12">
        <v>160858.43846213186</v>
      </c>
      <c r="C618">
        <f>SAFADModel_final_000014[[#This Row],[Whole Building:Facility Total Electric Demand Power '[W'](Hourly) ]]/1000</f>
        <v>160.85843846213186</v>
      </c>
    </row>
    <row r="619" spans="1:3" x14ac:dyDescent="0.25">
      <c r="A619" s="9" t="s">
        <v>474</v>
      </c>
      <c r="B619" s="12">
        <v>75919.258162865197</v>
      </c>
      <c r="C619">
        <f>SAFADModel_final_000014[[#This Row],[Whole Building:Facility Total Electric Demand Power '[W'](Hourly) ]]/1000</f>
        <v>75.919258162865191</v>
      </c>
    </row>
    <row r="620" spans="1:3" x14ac:dyDescent="0.25">
      <c r="A620" s="9" t="s">
        <v>475</v>
      </c>
      <c r="B620" s="12">
        <v>38943.507104717493</v>
      </c>
      <c r="C620">
        <f>SAFADModel_final_000014[[#This Row],[Whole Building:Facility Total Electric Demand Power '[W'](Hourly) ]]/1000</f>
        <v>38.94350710471749</v>
      </c>
    </row>
    <row r="621" spans="1:3" x14ac:dyDescent="0.25">
      <c r="A621" s="9" t="s">
        <v>476</v>
      </c>
      <c r="B621" s="12">
        <v>23938.386695064386</v>
      </c>
      <c r="C621">
        <f>SAFADModel_final_000014[[#This Row],[Whole Building:Facility Total Electric Demand Power '[W'](Hourly) ]]/1000</f>
        <v>23.938386695064388</v>
      </c>
    </row>
    <row r="622" spans="1:3" x14ac:dyDescent="0.25">
      <c r="A622" s="9" t="s">
        <v>477</v>
      </c>
      <c r="B622" s="12">
        <v>17701.895445871833</v>
      </c>
      <c r="C622">
        <f>SAFADModel_final_000014[[#This Row],[Whole Building:Facility Total Electric Demand Power '[W'](Hourly) ]]/1000</f>
        <v>17.701895445871834</v>
      </c>
    </row>
    <row r="623" spans="1:3" x14ac:dyDescent="0.25">
      <c r="A623" s="9" t="s">
        <v>478</v>
      </c>
      <c r="B623" s="12">
        <v>11569.02211507265</v>
      </c>
      <c r="C623">
        <f>SAFADModel_final_000014[[#This Row],[Whole Building:Facility Total Electric Demand Power '[W'](Hourly) ]]/1000</f>
        <v>11.56902211507265</v>
      </c>
    </row>
    <row r="624" spans="1:3" x14ac:dyDescent="0.25">
      <c r="A624" s="9" t="s">
        <v>479</v>
      </c>
      <c r="B624" s="12">
        <v>11627.372437008082</v>
      </c>
      <c r="C624">
        <f>SAFADModel_final_000014[[#This Row],[Whole Building:Facility Total Electric Demand Power '[W'](Hourly) ]]/1000</f>
        <v>11.627372437008082</v>
      </c>
    </row>
    <row r="625" spans="1:3" x14ac:dyDescent="0.25">
      <c r="A625" s="9" t="s">
        <v>480</v>
      </c>
      <c r="B625" s="12">
        <v>11659.253410217667</v>
      </c>
      <c r="C625">
        <f>SAFADModel_final_000014[[#This Row],[Whole Building:Facility Total Electric Demand Power '[W'](Hourly) ]]/1000</f>
        <v>11.659253410217667</v>
      </c>
    </row>
    <row r="626" spans="1:3" x14ac:dyDescent="0.25">
      <c r="A626" s="9" t="s">
        <v>677</v>
      </c>
      <c r="B626" s="12">
        <v>11632.921765513873</v>
      </c>
      <c r="C626">
        <f>SAFADModel_final_000014[[#This Row],[Whole Building:Facility Total Electric Demand Power '[W'](Hourly) ]]/1000</f>
        <v>11.632921765513872</v>
      </c>
    </row>
    <row r="627" spans="1:3" x14ac:dyDescent="0.25">
      <c r="A627" s="9" t="s">
        <v>678</v>
      </c>
      <c r="B627" s="12">
        <v>11587.108699936211</v>
      </c>
      <c r="C627">
        <f>SAFADModel_final_000014[[#This Row],[Whole Building:Facility Total Electric Demand Power '[W'](Hourly) ]]/1000</f>
        <v>11.587108699936211</v>
      </c>
    </row>
    <row r="628" spans="1:3" x14ac:dyDescent="0.25">
      <c r="A628" s="9" t="s">
        <v>679</v>
      </c>
      <c r="B628" s="12">
        <v>11531.677148733319</v>
      </c>
      <c r="C628">
        <f>SAFADModel_final_000014[[#This Row],[Whole Building:Facility Total Electric Demand Power '[W'](Hourly) ]]/1000</f>
        <v>11.531677148733319</v>
      </c>
    </row>
    <row r="629" spans="1:3" x14ac:dyDescent="0.25">
      <c r="A629" s="9" t="s">
        <v>680</v>
      </c>
      <c r="B629" s="12">
        <v>11451.450804115238</v>
      </c>
      <c r="C629">
        <f>SAFADModel_final_000014[[#This Row],[Whole Building:Facility Total Electric Demand Power '[W'](Hourly) ]]/1000</f>
        <v>11.451450804115238</v>
      </c>
    </row>
    <row r="630" spans="1:3" x14ac:dyDescent="0.25">
      <c r="A630" s="9" t="s">
        <v>681</v>
      </c>
      <c r="B630" s="12">
        <v>11359.562435372645</v>
      </c>
      <c r="C630">
        <f>SAFADModel_final_000014[[#This Row],[Whole Building:Facility Total Electric Demand Power '[W'](Hourly) ]]/1000</f>
        <v>11.359562435372645</v>
      </c>
    </row>
    <row r="631" spans="1:3" x14ac:dyDescent="0.25">
      <c r="A631" s="9" t="s">
        <v>682</v>
      </c>
      <c r="B631" s="12">
        <v>11305.999228736029</v>
      </c>
      <c r="C631">
        <f>SAFADModel_final_000014[[#This Row],[Whole Building:Facility Total Electric Demand Power '[W'](Hourly) ]]/1000</f>
        <v>11.305999228736029</v>
      </c>
    </row>
    <row r="632" spans="1:3" x14ac:dyDescent="0.25">
      <c r="A632" s="9" t="s">
        <v>683</v>
      </c>
      <c r="B632" s="12">
        <v>11354.936293155288</v>
      </c>
      <c r="C632">
        <f>SAFADModel_final_000014[[#This Row],[Whole Building:Facility Total Electric Demand Power '[W'](Hourly) ]]/1000</f>
        <v>11.354936293155287</v>
      </c>
    </row>
    <row r="633" spans="1:3" x14ac:dyDescent="0.25">
      <c r="A633" s="9" t="s">
        <v>684</v>
      </c>
      <c r="B633" s="12">
        <v>11463.774307987527</v>
      </c>
      <c r="C633">
        <f>SAFADModel_final_000014[[#This Row],[Whole Building:Facility Total Electric Demand Power '[W'](Hourly) ]]/1000</f>
        <v>11.463774307987528</v>
      </c>
    </row>
    <row r="634" spans="1:3" x14ac:dyDescent="0.25">
      <c r="A634" s="9" t="s">
        <v>685</v>
      </c>
      <c r="B634" s="12">
        <v>64997.927405129099</v>
      </c>
      <c r="C634">
        <f>SAFADModel_final_000014[[#This Row],[Whole Building:Facility Total Electric Demand Power '[W'](Hourly) ]]/1000</f>
        <v>64.997927405129104</v>
      </c>
    </row>
    <row r="635" spans="1:3" x14ac:dyDescent="0.25">
      <c r="A635" s="9" t="s">
        <v>686</v>
      </c>
      <c r="B635" s="12">
        <v>94635.220169440654</v>
      </c>
      <c r="C635">
        <f>SAFADModel_final_000014[[#This Row],[Whole Building:Facility Total Electric Demand Power '[W'](Hourly) ]]/1000</f>
        <v>94.635220169440657</v>
      </c>
    </row>
    <row r="636" spans="1:3" x14ac:dyDescent="0.25">
      <c r="A636" s="9" t="s">
        <v>687</v>
      </c>
      <c r="B636" s="12">
        <v>111518.58307470028</v>
      </c>
      <c r="C636">
        <f>SAFADModel_final_000014[[#This Row],[Whole Building:Facility Total Electric Demand Power '[W'](Hourly) ]]/1000</f>
        <v>111.51858307470027</v>
      </c>
    </row>
    <row r="637" spans="1:3" x14ac:dyDescent="0.25">
      <c r="A637" s="9" t="s">
        <v>688</v>
      </c>
      <c r="B637" s="12">
        <v>106287.22027033684</v>
      </c>
      <c r="C637">
        <f>SAFADModel_final_000014[[#This Row],[Whole Building:Facility Total Electric Demand Power '[W'](Hourly) ]]/1000</f>
        <v>106.28722027033683</v>
      </c>
    </row>
    <row r="638" spans="1:3" x14ac:dyDescent="0.25">
      <c r="A638" s="9" t="s">
        <v>689</v>
      </c>
      <c r="B638" s="12">
        <v>89851.664886164188</v>
      </c>
      <c r="C638">
        <f>SAFADModel_final_000014[[#This Row],[Whole Building:Facility Total Electric Demand Power '[W'](Hourly) ]]/1000</f>
        <v>89.851664886164187</v>
      </c>
    </row>
    <row r="639" spans="1:3" x14ac:dyDescent="0.25">
      <c r="A639" s="9" t="s">
        <v>690</v>
      </c>
      <c r="B639" s="12">
        <v>79894.506503125536</v>
      </c>
      <c r="C639">
        <f>SAFADModel_final_000014[[#This Row],[Whole Building:Facility Total Electric Demand Power '[W'](Hourly) ]]/1000</f>
        <v>79.894506503125541</v>
      </c>
    </row>
    <row r="640" spans="1:3" x14ac:dyDescent="0.25">
      <c r="A640" s="9" t="s">
        <v>691</v>
      </c>
      <c r="B640" s="12">
        <v>78610.312376456786</v>
      </c>
      <c r="C640">
        <f>SAFADModel_final_000014[[#This Row],[Whole Building:Facility Total Electric Demand Power '[W'](Hourly) ]]/1000</f>
        <v>78.61031237645679</v>
      </c>
    </row>
    <row r="641" spans="1:3" x14ac:dyDescent="0.25">
      <c r="A641" s="9" t="s">
        <v>692</v>
      </c>
      <c r="B641" s="12">
        <v>69987.154305227319</v>
      </c>
      <c r="C641">
        <f>SAFADModel_final_000014[[#This Row],[Whole Building:Facility Total Electric Demand Power '[W'](Hourly) ]]/1000</f>
        <v>69.987154305227321</v>
      </c>
    </row>
    <row r="642" spans="1:3" x14ac:dyDescent="0.25">
      <c r="A642" s="9" t="s">
        <v>693</v>
      </c>
      <c r="B642" s="12">
        <v>57020.364631562443</v>
      </c>
      <c r="C642">
        <f>SAFADModel_final_000014[[#This Row],[Whole Building:Facility Total Electric Demand Power '[W'](Hourly) ]]/1000</f>
        <v>57.020364631562444</v>
      </c>
    </row>
    <row r="643" spans="1:3" x14ac:dyDescent="0.25">
      <c r="A643" s="9" t="s">
        <v>694</v>
      </c>
      <c r="B643" s="12">
        <v>50536.14761027565</v>
      </c>
      <c r="C643">
        <f>SAFADModel_final_000014[[#This Row],[Whole Building:Facility Total Electric Demand Power '[W'](Hourly) ]]/1000</f>
        <v>50.536147610275648</v>
      </c>
    </row>
    <row r="644" spans="1:3" x14ac:dyDescent="0.25">
      <c r="A644" s="9" t="s">
        <v>695</v>
      </c>
      <c r="B644" s="12">
        <v>40836.426707343628</v>
      </c>
      <c r="C644">
        <f>SAFADModel_final_000014[[#This Row],[Whole Building:Facility Total Electric Demand Power '[W'](Hourly) ]]/1000</f>
        <v>40.836426707343627</v>
      </c>
    </row>
    <row r="645" spans="1:3" x14ac:dyDescent="0.25">
      <c r="A645" s="9" t="s">
        <v>696</v>
      </c>
      <c r="B645" s="12">
        <v>16481.904419005597</v>
      </c>
      <c r="C645">
        <f>SAFADModel_final_000014[[#This Row],[Whole Building:Facility Total Electric Demand Power '[W'](Hourly) ]]/1000</f>
        <v>16.481904419005598</v>
      </c>
    </row>
    <row r="646" spans="1:3" x14ac:dyDescent="0.25">
      <c r="A646" s="9" t="s">
        <v>697</v>
      </c>
      <c r="B646" s="12">
        <v>16733.442787498683</v>
      </c>
      <c r="C646">
        <f>SAFADModel_final_000014[[#This Row],[Whole Building:Facility Total Electric Demand Power '[W'](Hourly) ]]/1000</f>
        <v>16.733442787498682</v>
      </c>
    </row>
    <row r="647" spans="1:3" x14ac:dyDescent="0.25">
      <c r="A647" s="9" t="s">
        <v>698</v>
      </c>
      <c r="B647" s="12">
        <v>12137.533930655243</v>
      </c>
      <c r="C647">
        <f>SAFADModel_final_000014[[#This Row],[Whole Building:Facility Total Electric Demand Power '[W'](Hourly) ]]/1000</f>
        <v>12.137533930655243</v>
      </c>
    </row>
    <row r="648" spans="1:3" x14ac:dyDescent="0.25">
      <c r="A648" s="9" t="s">
        <v>699</v>
      </c>
      <c r="B648" s="12">
        <v>11884.246793175209</v>
      </c>
      <c r="C648">
        <f>SAFADModel_final_000014[[#This Row],[Whole Building:Facility Total Electric Demand Power '[W'](Hourly) ]]/1000</f>
        <v>11.884246793175208</v>
      </c>
    </row>
    <row r="649" spans="1:3" x14ac:dyDescent="0.25">
      <c r="A649" s="9" t="s">
        <v>700</v>
      </c>
      <c r="B649" s="12">
        <v>11781.497578166927</v>
      </c>
      <c r="C649">
        <f>SAFADModel_final_000014[[#This Row],[Whole Building:Facility Total Electric Demand Power '[W'](Hourly) ]]/1000</f>
        <v>11.781497578166928</v>
      </c>
    </row>
    <row r="650" spans="1:3" x14ac:dyDescent="0.25">
      <c r="A650" s="9" t="s">
        <v>701</v>
      </c>
      <c r="B650" s="12">
        <v>11723.665037361987</v>
      </c>
      <c r="C650">
        <f>SAFADModel_final_000014[[#This Row],[Whole Building:Facility Total Electric Demand Power '[W'](Hourly) ]]/1000</f>
        <v>11.723665037361986</v>
      </c>
    </row>
    <row r="651" spans="1:3" x14ac:dyDescent="0.25">
      <c r="A651" s="9" t="s">
        <v>702</v>
      </c>
      <c r="B651" s="12">
        <v>11675.757663963981</v>
      </c>
      <c r="C651">
        <f>SAFADModel_final_000014[[#This Row],[Whole Building:Facility Total Electric Demand Power '[W'](Hourly) ]]/1000</f>
        <v>11.675757663963982</v>
      </c>
    </row>
    <row r="652" spans="1:3" x14ac:dyDescent="0.25">
      <c r="A652" s="9" t="s">
        <v>703</v>
      </c>
      <c r="B652" s="12">
        <v>11645.284349979838</v>
      </c>
      <c r="C652">
        <f>SAFADModel_final_000014[[#This Row],[Whole Building:Facility Total Electric Demand Power '[W'](Hourly) ]]/1000</f>
        <v>11.645284349979839</v>
      </c>
    </row>
    <row r="653" spans="1:3" x14ac:dyDescent="0.25">
      <c r="A653" s="9" t="s">
        <v>704</v>
      </c>
      <c r="B653" s="12">
        <v>11611.341075247221</v>
      </c>
      <c r="C653">
        <f>SAFADModel_final_000014[[#This Row],[Whole Building:Facility Total Electric Demand Power '[W'](Hourly) ]]/1000</f>
        <v>11.611341075247221</v>
      </c>
    </row>
    <row r="654" spans="1:3" x14ac:dyDescent="0.25">
      <c r="A654" s="9" t="s">
        <v>705</v>
      </c>
      <c r="B654" s="12">
        <v>11567.974035285311</v>
      </c>
      <c r="C654">
        <f>SAFADModel_final_000014[[#This Row],[Whole Building:Facility Total Electric Demand Power '[W'](Hourly) ]]/1000</f>
        <v>11.567974035285312</v>
      </c>
    </row>
    <row r="655" spans="1:3" x14ac:dyDescent="0.25">
      <c r="A655" s="9" t="s">
        <v>706</v>
      </c>
      <c r="B655" s="12">
        <v>11578.858650919063</v>
      </c>
      <c r="C655">
        <f>SAFADModel_final_000014[[#This Row],[Whole Building:Facility Total Electric Demand Power '[W'](Hourly) ]]/1000</f>
        <v>11.578858650919063</v>
      </c>
    </row>
    <row r="656" spans="1:3" x14ac:dyDescent="0.25">
      <c r="A656" s="9" t="s">
        <v>707</v>
      </c>
      <c r="B656" s="12">
        <v>11676.905280744169</v>
      </c>
      <c r="C656">
        <f>SAFADModel_final_000014[[#This Row],[Whole Building:Facility Total Electric Demand Power '[W'](Hourly) ]]/1000</f>
        <v>11.676905280744169</v>
      </c>
    </row>
    <row r="657" spans="1:3" x14ac:dyDescent="0.25">
      <c r="A657" s="9" t="s">
        <v>708</v>
      </c>
      <c r="B657" s="12">
        <v>11787.764129760142</v>
      </c>
      <c r="C657">
        <f>SAFADModel_final_000014[[#This Row],[Whole Building:Facility Total Electric Demand Power '[W'](Hourly) ]]/1000</f>
        <v>11.787764129760141</v>
      </c>
    </row>
    <row r="658" spans="1:3" x14ac:dyDescent="0.25">
      <c r="A658" s="9" t="s">
        <v>709</v>
      </c>
      <c r="B658" s="12">
        <v>11879.246835777456</v>
      </c>
      <c r="C658">
        <f>SAFADModel_final_000014[[#This Row],[Whole Building:Facility Total Electric Demand Power '[W'](Hourly) ]]/1000</f>
        <v>11.879246835777456</v>
      </c>
    </row>
    <row r="659" spans="1:3" x14ac:dyDescent="0.25">
      <c r="A659" s="9" t="s">
        <v>710</v>
      </c>
      <c r="B659" s="12">
        <v>11946.360075796589</v>
      </c>
      <c r="C659">
        <f>SAFADModel_final_000014[[#This Row],[Whole Building:Facility Total Electric Demand Power '[W'](Hourly) ]]/1000</f>
        <v>11.946360075796589</v>
      </c>
    </row>
    <row r="660" spans="1:3" x14ac:dyDescent="0.25">
      <c r="A660" s="9" t="s">
        <v>711</v>
      </c>
      <c r="B660" s="12">
        <v>11992.729627917468</v>
      </c>
      <c r="C660">
        <f>SAFADModel_final_000014[[#This Row],[Whole Building:Facility Total Electric Demand Power '[W'](Hourly) ]]/1000</f>
        <v>11.992729627917468</v>
      </c>
    </row>
    <row r="661" spans="1:3" x14ac:dyDescent="0.25">
      <c r="A661" s="9" t="s">
        <v>712</v>
      </c>
      <c r="B661" s="12">
        <v>12022.92485344017</v>
      </c>
      <c r="C661">
        <f>SAFADModel_final_000014[[#This Row],[Whole Building:Facility Total Electric Demand Power '[W'](Hourly) ]]/1000</f>
        <v>12.02292485344017</v>
      </c>
    </row>
    <row r="662" spans="1:3" x14ac:dyDescent="0.25">
      <c r="A662" s="9" t="s">
        <v>713</v>
      </c>
      <c r="B662" s="12">
        <v>12026.810739698403</v>
      </c>
      <c r="C662">
        <f>SAFADModel_final_000014[[#This Row],[Whole Building:Facility Total Electric Demand Power '[W'](Hourly) ]]/1000</f>
        <v>12.026810739698403</v>
      </c>
    </row>
    <row r="663" spans="1:3" x14ac:dyDescent="0.25">
      <c r="A663" s="9" t="s">
        <v>714</v>
      </c>
      <c r="B663" s="12">
        <v>12015.94559323777</v>
      </c>
      <c r="C663">
        <f>SAFADModel_final_000014[[#This Row],[Whole Building:Facility Total Electric Demand Power '[W'](Hourly) ]]/1000</f>
        <v>12.01594559323777</v>
      </c>
    </row>
    <row r="664" spans="1:3" x14ac:dyDescent="0.25">
      <c r="A664" s="9" t="s">
        <v>715</v>
      </c>
      <c r="B664" s="12">
        <v>11973.697164263838</v>
      </c>
      <c r="C664">
        <f>SAFADModel_final_000014[[#This Row],[Whole Building:Facility Total Electric Demand Power '[W'](Hourly) ]]/1000</f>
        <v>11.973697164263838</v>
      </c>
    </row>
    <row r="665" spans="1:3" x14ac:dyDescent="0.25">
      <c r="A665" s="9" t="s">
        <v>716</v>
      </c>
      <c r="B665" s="12">
        <v>11925.496692194602</v>
      </c>
      <c r="C665">
        <f>SAFADModel_final_000014[[#This Row],[Whole Building:Facility Total Electric Demand Power '[W'](Hourly) ]]/1000</f>
        <v>11.925496692194601</v>
      </c>
    </row>
    <row r="666" spans="1:3" x14ac:dyDescent="0.25">
      <c r="A666" s="9" t="s">
        <v>717</v>
      </c>
      <c r="B666" s="12">
        <v>11877.59486182581</v>
      </c>
      <c r="C666">
        <f>SAFADModel_final_000014[[#This Row],[Whole Building:Facility Total Electric Demand Power '[W'](Hourly) ]]/1000</f>
        <v>11.877594861825809</v>
      </c>
    </row>
    <row r="667" spans="1:3" x14ac:dyDescent="0.25">
      <c r="A667" s="9" t="s">
        <v>718</v>
      </c>
      <c r="B667" s="12">
        <v>11829.955400330842</v>
      </c>
      <c r="C667">
        <f>SAFADModel_final_000014[[#This Row],[Whole Building:Facility Total Electric Demand Power '[W'](Hourly) ]]/1000</f>
        <v>11.829955400330842</v>
      </c>
    </row>
    <row r="668" spans="1:3" x14ac:dyDescent="0.25">
      <c r="A668" s="9" t="s">
        <v>719</v>
      </c>
      <c r="B668" s="12">
        <v>11777.612488156263</v>
      </c>
      <c r="C668">
        <f>SAFADModel_final_000014[[#This Row],[Whole Building:Facility Total Electric Demand Power '[W'](Hourly) ]]/1000</f>
        <v>11.777612488156263</v>
      </c>
    </row>
    <row r="669" spans="1:3" x14ac:dyDescent="0.25">
      <c r="A669" s="9" t="s">
        <v>720</v>
      </c>
      <c r="B669" s="12">
        <v>11703.845682347774</v>
      </c>
      <c r="C669">
        <f>SAFADModel_final_000014[[#This Row],[Whole Building:Facility Total Electric Demand Power '[W'](Hourly) ]]/1000</f>
        <v>11.703845682347774</v>
      </c>
    </row>
    <row r="670" spans="1:3" x14ac:dyDescent="0.25">
      <c r="A670" s="9" t="s">
        <v>721</v>
      </c>
      <c r="B670" s="12">
        <v>11649.806202480422</v>
      </c>
      <c r="C670">
        <f>SAFADModel_final_000014[[#This Row],[Whole Building:Facility Total Electric Demand Power '[W'](Hourly) ]]/1000</f>
        <v>11.649806202480422</v>
      </c>
    </row>
    <row r="671" spans="1:3" x14ac:dyDescent="0.25">
      <c r="A671" s="9" t="s">
        <v>722</v>
      </c>
      <c r="B671" s="12">
        <v>11604.566158633272</v>
      </c>
      <c r="C671">
        <f>SAFADModel_final_000014[[#This Row],[Whole Building:Facility Total Electric Demand Power '[W'](Hourly) ]]/1000</f>
        <v>11.604566158633272</v>
      </c>
    </row>
    <row r="672" spans="1:3" x14ac:dyDescent="0.25">
      <c r="A672" s="9" t="s">
        <v>723</v>
      </c>
      <c r="B672" s="12">
        <v>11557.955207445566</v>
      </c>
      <c r="C672">
        <f>SAFADModel_final_000014[[#This Row],[Whole Building:Facility Total Electric Demand Power '[W'](Hourly) ]]/1000</f>
        <v>11.557955207445566</v>
      </c>
    </row>
    <row r="673" spans="1:3" x14ac:dyDescent="0.25">
      <c r="A673" s="9" t="s">
        <v>724</v>
      </c>
      <c r="B673" s="12">
        <v>11504.153877470673</v>
      </c>
      <c r="C673">
        <f>SAFADModel_final_000014[[#This Row],[Whole Building:Facility Total Electric Demand Power '[W'](Hourly) ]]/1000</f>
        <v>11.504153877470673</v>
      </c>
    </row>
    <row r="674" spans="1:3" x14ac:dyDescent="0.25">
      <c r="A674" s="9" t="s">
        <v>481</v>
      </c>
      <c r="B674" s="12">
        <v>11435.346748878101</v>
      </c>
      <c r="C674">
        <f>SAFADModel_final_000014[[#This Row],[Whole Building:Facility Total Electric Demand Power '[W'](Hourly) ]]/1000</f>
        <v>11.4353467488781</v>
      </c>
    </row>
    <row r="675" spans="1:3" x14ac:dyDescent="0.25">
      <c r="A675" s="9" t="s">
        <v>482</v>
      </c>
      <c r="B675" s="12">
        <v>11370.33673471592</v>
      </c>
      <c r="C675">
        <f>SAFADModel_final_000014[[#This Row],[Whole Building:Facility Total Electric Demand Power '[W'](Hourly) ]]/1000</f>
        <v>11.37033673471592</v>
      </c>
    </row>
    <row r="676" spans="1:3" x14ac:dyDescent="0.25">
      <c r="A676" s="9" t="s">
        <v>483</v>
      </c>
      <c r="B676" s="12">
        <v>11314.302528163287</v>
      </c>
      <c r="C676">
        <f>SAFADModel_final_000014[[#This Row],[Whole Building:Facility Total Electric Demand Power '[W'](Hourly) ]]/1000</f>
        <v>11.314302528163287</v>
      </c>
    </row>
    <row r="677" spans="1:3" x14ac:dyDescent="0.25">
      <c r="A677" s="9" t="s">
        <v>484</v>
      </c>
      <c r="B677" s="12">
        <v>11244.873549525364</v>
      </c>
      <c r="C677">
        <f>SAFADModel_final_000014[[#This Row],[Whole Building:Facility Total Electric Demand Power '[W'](Hourly) ]]/1000</f>
        <v>11.244873549525364</v>
      </c>
    </row>
    <row r="678" spans="1:3" x14ac:dyDescent="0.25">
      <c r="A678" s="9" t="s">
        <v>485</v>
      </c>
      <c r="B678" s="12">
        <v>11162.988815282719</v>
      </c>
      <c r="C678">
        <f>SAFADModel_final_000014[[#This Row],[Whole Building:Facility Total Electric Demand Power '[W'](Hourly) ]]/1000</f>
        <v>11.162988815282718</v>
      </c>
    </row>
    <row r="679" spans="1:3" x14ac:dyDescent="0.25">
      <c r="A679" s="9" t="s">
        <v>486</v>
      </c>
      <c r="B679" s="12">
        <v>11185.572577061461</v>
      </c>
      <c r="C679">
        <f>SAFADModel_final_000014[[#This Row],[Whole Building:Facility Total Electric Demand Power '[W'](Hourly) ]]/1000</f>
        <v>11.18557257706146</v>
      </c>
    </row>
    <row r="680" spans="1:3" x14ac:dyDescent="0.25">
      <c r="A680" s="9" t="s">
        <v>487</v>
      </c>
      <c r="B680" s="12">
        <v>11376.672270396222</v>
      </c>
      <c r="C680">
        <f>SAFADModel_final_000014[[#This Row],[Whole Building:Facility Total Electric Demand Power '[W'](Hourly) ]]/1000</f>
        <v>11.376672270396222</v>
      </c>
    </row>
    <row r="681" spans="1:3" x14ac:dyDescent="0.25">
      <c r="A681" s="9" t="s">
        <v>488</v>
      </c>
      <c r="B681" s="12">
        <v>43460.255373482221</v>
      </c>
      <c r="C681">
        <f>SAFADModel_final_000014[[#This Row],[Whole Building:Facility Total Electric Demand Power '[W'](Hourly) ]]/1000</f>
        <v>43.460255373482219</v>
      </c>
    </row>
    <row r="682" spans="1:3" x14ac:dyDescent="0.25">
      <c r="A682" s="9" t="s">
        <v>489</v>
      </c>
      <c r="B682" s="12">
        <v>98691.498738410985</v>
      </c>
      <c r="C682">
        <f>SAFADModel_final_000014[[#This Row],[Whole Building:Facility Total Electric Demand Power '[W'](Hourly) ]]/1000</f>
        <v>98.691498738410985</v>
      </c>
    </row>
    <row r="683" spans="1:3" x14ac:dyDescent="0.25">
      <c r="A683" s="9" t="s">
        <v>490</v>
      </c>
      <c r="B683" s="12">
        <v>168517.07946240128</v>
      </c>
      <c r="C683">
        <f>SAFADModel_final_000014[[#This Row],[Whole Building:Facility Total Electric Demand Power '[W'](Hourly) ]]/1000</f>
        <v>168.51707946240128</v>
      </c>
    </row>
    <row r="684" spans="1:3" x14ac:dyDescent="0.25">
      <c r="A684" s="9" t="s">
        <v>491</v>
      </c>
      <c r="B684" s="12">
        <v>156947.63122108846</v>
      </c>
      <c r="C684">
        <f>SAFADModel_final_000014[[#This Row],[Whole Building:Facility Total Electric Demand Power '[W'](Hourly) ]]/1000</f>
        <v>156.94763122108847</v>
      </c>
    </row>
    <row r="685" spans="1:3" x14ac:dyDescent="0.25">
      <c r="A685" s="9" t="s">
        <v>492</v>
      </c>
      <c r="B685" s="12">
        <v>223141.30641638252</v>
      </c>
      <c r="C685">
        <f>SAFADModel_final_000014[[#This Row],[Whole Building:Facility Total Electric Demand Power '[W'](Hourly) ]]/1000</f>
        <v>223.14130641638252</v>
      </c>
    </row>
    <row r="686" spans="1:3" x14ac:dyDescent="0.25">
      <c r="A686" s="9" t="s">
        <v>493</v>
      </c>
      <c r="B686" s="12">
        <v>228145.24182811179</v>
      </c>
      <c r="C686">
        <f>SAFADModel_final_000014[[#This Row],[Whole Building:Facility Total Electric Demand Power '[W'](Hourly) ]]/1000</f>
        <v>228.14524182811178</v>
      </c>
    </row>
    <row r="687" spans="1:3" x14ac:dyDescent="0.25">
      <c r="A687" s="9" t="s">
        <v>494</v>
      </c>
      <c r="B687" s="12">
        <v>253157.47685460676</v>
      </c>
      <c r="C687">
        <f>SAFADModel_final_000014[[#This Row],[Whole Building:Facility Total Electric Demand Power '[W'](Hourly) ]]/1000</f>
        <v>253.15747685460676</v>
      </c>
    </row>
    <row r="688" spans="1:3" x14ac:dyDescent="0.25">
      <c r="A688" s="9" t="s">
        <v>495</v>
      </c>
      <c r="B688" s="12">
        <v>262889.42310573551</v>
      </c>
      <c r="C688">
        <f>SAFADModel_final_000014[[#This Row],[Whole Building:Facility Total Electric Demand Power '[W'](Hourly) ]]/1000</f>
        <v>262.88942310573549</v>
      </c>
    </row>
    <row r="689" spans="1:3" x14ac:dyDescent="0.25">
      <c r="A689" s="9" t="s">
        <v>496</v>
      </c>
      <c r="B689" s="12">
        <v>241340.77616276682</v>
      </c>
      <c r="C689">
        <f>SAFADModel_final_000014[[#This Row],[Whole Building:Facility Total Electric Demand Power '[W'](Hourly) ]]/1000</f>
        <v>241.34077616276682</v>
      </c>
    </row>
    <row r="690" spans="1:3" x14ac:dyDescent="0.25">
      <c r="A690" s="9" t="s">
        <v>497</v>
      </c>
      <c r="B690" s="12">
        <v>214465.26719991039</v>
      </c>
      <c r="C690">
        <f>SAFADModel_final_000014[[#This Row],[Whole Building:Facility Total Electric Demand Power '[W'](Hourly) ]]/1000</f>
        <v>214.46526719991039</v>
      </c>
    </row>
    <row r="691" spans="1:3" x14ac:dyDescent="0.25">
      <c r="A691" s="9" t="s">
        <v>498</v>
      </c>
      <c r="B691" s="12">
        <v>79020.341126331099</v>
      </c>
      <c r="C691">
        <f>SAFADModel_final_000014[[#This Row],[Whole Building:Facility Total Electric Demand Power '[W'](Hourly) ]]/1000</f>
        <v>79.020341126331104</v>
      </c>
    </row>
    <row r="692" spans="1:3" x14ac:dyDescent="0.25">
      <c r="A692" s="9" t="s">
        <v>499</v>
      </c>
      <c r="B692" s="12">
        <v>38982.313204731508</v>
      </c>
      <c r="C692">
        <f>SAFADModel_final_000014[[#This Row],[Whole Building:Facility Total Electric Demand Power '[W'](Hourly) ]]/1000</f>
        <v>38.982313204731511</v>
      </c>
    </row>
    <row r="693" spans="1:3" x14ac:dyDescent="0.25">
      <c r="A693" s="9" t="s">
        <v>500</v>
      </c>
      <c r="B693" s="12">
        <v>15669.411608364053</v>
      </c>
      <c r="C693">
        <f>SAFADModel_final_000014[[#This Row],[Whole Building:Facility Total Electric Demand Power '[W'](Hourly) ]]/1000</f>
        <v>15.669411608364053</v>
      </c>
    </row>
    <row r="694" spans="1:3" x14ac:dyDescent="0.25">
      <c r="A694" s="9" t="s">
        <v>501</v>
      </c>
      <c r="B694" s="12">
        <v>12113.362569648591</v>
      </c>
      <c r="C694">
        <f>SAFADModel_final_000014[[#This Row],[Whole Building:Facility Total Electric Demand Power '[W'](Hourly) ]]/1000</f>
        <v>12.11336256964859</v>
      </c>
    </row>
    <row r="695" spans="1:3" x14ac:dyDescent="0.25">
      <c r="A695" s="9" t="s">
        <v>502</v>
      </c>
      <c r="B695" s="12">
        <v>11638.957779479002</v>
      </c>
      <c r="C695">
        <f>SAFADModel_final_000014[[#This Row],[Whole Building:Facility Total Electric Demand Power '[W'](Hourly) ]]/1000</f>
        <v>11.638957779479002</v>
      </c>
    </row>
    <row r="696" spans="1:3" x14ac:dyDescent="0.25">
      <c r="A696" s="9" t="s">
        <v>503</v>
      </c>
      <c r="B696" s="12">
        <v>11573.740084741685</v>
      </c>
      <c r="C696">
        <f>SAFADModel_final_000014[[#This Row],[Whole Building:Facility Total Electric Demand Power '[W'](Hourly) ]]/1000</f>
        <v>11.573740084741685</v>
      </c>
    </row>
    <row r="697" spans="1:3" x14ac:dyDescent="0.25">
      <c r="A697" s="9" t="s">
        <v>504</v>
      </c>
      <c r="B697" s="12">
        <v>11511.459769815869</v>
      </c>
      <c r="C697">
        <f>SAFADModel_final_000014[[#This Row],[Whole Building:Facility Total Electric Demand Power '[W'](Hourly) ]]/1000</f>
        <v>11.511459769815868</v>
      </c>
    </row>
    <row r="698" spans="1:3" x14ac:dyDescent="0.25">
      <c r="A698" s="9" t="s">
        <v>505</v>
      </c>
      <c r="B698" s="12">
        <v>11452.220549939613</v>
      </c>
      <c r="C698">
        <f>SAFADModel_final_000014[[#This Row],[Whole Building:Facility Total Electric Demand Power '[W'](Hourly) ]]/1000</f>
        <v>11.452220549939613</v>
      </c>
    </row>
    <row r="699" spans="1:3" x14ac:dyDescent="0.25">
      <c r="A699" s="9" t="s">
        <v>506</v>
      </c>
      <c r="B699" s="12">
        <v>11394.707676070118</v>
      </c>
      <c r="C699">
        <f>SAFADModel_final_000014[[#This Row],[Whole Building:Facility Total Electric Demand Power '[W'](Hourly) ]]/1000</f>
        <v>11.394707676070118</v>
      </c>
    </row>
    <row r="700" spans="1:3" x14ac:dyDescent="0.25">
      <c r="A700" s="9" t="s">
        <v>507</v>
      </c>
      <c r="B700" s="12">
        <v>11339.812482526648</v>
      </c>
      <c r="C700">
        <f>SAFADModel_final_000014[[#This Row],[Whole Building:Facility Total Electric Demand Power '[W'](Hourly) ]]/1000</f>
        <v>11.339812482526648</v>
      </c>
    </row>
    <row r="701" spans="1:3" x14ac:dyDescent="0.25">
      <c r="A701" s="9" t="s">
        <v>508</v>
      </c>
      <c r="B701" s="12">
        <v>11298.850722720883</v>
      </c>
      <c r="C701">
        <f>SAFADModel_final_000014[[#This Row],[Whole Building:Facility Total Electric Demand Power '[W'](Hourly) ]]/1000</f>
        <v>11.298850722720882</v>
      </c>
    </row>
    <row r="702" spans="1:3" x14ac:dyDescent="0.25">
      <c r="A702" s="9" t="s">
        <v>509</v>
      </c>
      <c r="B702" s="12">
        <v>11257.296283699485</v>
      </c>
      <c r="C702">
        <f>SAFADModel_final_000014[[#This Row],[Whole Building:Facility Total Electric Demand Power '[W'](Hourly) ]]/1000</f>
        <v>11.257296283699485</v>
      </c>
    </row>
    <row r="703" spans="1:3" x14ac:dyDescent="0.25">
      <c r="A703" s="9" t="s">
        <v>510</v>
      </c>
      <c r="B703" s="12">
        <v>11289.697260885334</v>
      </c>
      <c r="C703">
        <f>SAFADModel_final_000014[[#This Row],[Whole Building:Facility Total Electric Demand Power '[W'](Hourly) ]]/1000</f>
        <v>11.289697260885333</v>
      </c>
    </row>
    <row r="704" spans="1:3" x14ac:dyDescent="0.25">
      <c r="A704" s="9" t="s">
        <v>511</v>
      </c>
      <c r="B704" s="12">
        <v>11424.631534908922</v>
      </c>
      <c r="C704">
        <f>SAFADModel_final_000014[[#This Row],[Whole Building:Facility Total Electric Demand Power '[W'](Hourly) ]]/1000</f>
        <v>11.424631534908922</v>
      </c>
    </row>
    <row r="705" spans="1:3" x14ac:dyDescent="0.25">
      <c r="A705" s="9" t="s">
        <v>512</v>
      </c>
      <c r="B705" s="12">
        <v>30204.096858562629</v>
      </c>
      <c r="C705">
        <f>SAFADModel_final_000014[[#This Row],[Whole Building:Facility Total Electric Demand Power '[W'](Hourly) ]]/1000</f>
        <v>30.204096858562629</v>
      </c>
    </row>
    <row r="706" spans="1:3" x14ac:dyDescent="0.25">
      <c r="A706" s="9" t="s">
        <v>513</v>
      </c>
      <c r="B706" s="12">
        <v>134392.53427378446</v>
      </c>
      <c r="C706">
        <f>SAFADModel_final_000014[[#This Row],[Whole Building:Facility Total Electric Demand Power '[W'](Hourly) ]]/1000</f>
        <v>134.39253427378446</v>
      </c>
    </row>
    <row r="707" spans="1:3" x14ac:dyDescent="0.25">
      <c r="A707" s="9" t="s">
        <v>514</v>
      </c>
      <c r="B707" s="12">
        <v>171428.93006386337</v>
      </c>
      <c r="C707">
        <f>SAFADModel_final_000014[[#This Row],[Whole Building:Facility Total Electric Demand Power '[W'](Hourly) ]]/1000</f>
        <v>171.42893006386336</v>
      </c>
    </row>
    <row r="708" spans="1:3" x14ac:dyDescent="0.25">
      <c r="A708" s="9" t="s">
        <v>515</v>
      </c>
      <c r="B708" s="12">
        <v>182100.63948532307</v>
      </c>
      <c r="C708">
        <f>SAFADModel_final_000014[[#This Row],[Whole Building:Facility Total Electric Demand Power '[W'](Hourly) ]]/1000</f>
        <v>182.10063948532309</v>
      </c>
    </row>
    <row r="709" spans="1:3" x14ac:dyDescent="0.25">
      <c r="A709" s="9" t="s">
        <v>516</v>
      </c>
      <c r="B709" s="12">
        <v>226009.94168640077</v>
      </c>
      <c r="C709">
        <f>SAFADModel_final_000014[[#This Row],[Whole Building:Facility Total Electric Demand Power '[W'](Hourly) ]]/1000</f>
        <v>226.00994168640077</v>
      </c>
    </row>
    <row r="710" spans="1:3" x14ac:dyDescent="0.25">
      <c r="A710" s="9" t="s">
        <v>517</v>
      </c>
      <c r="B710" s="12">
        <v>217135.5249506518</v>
      </c>
      <c r="C710">
        <f>SAFADModel_final_000014[[#This Row],[Whole Building:Facility Total Electric Demand Power '[W'](Hourly) ]]/1000</f>
        <v>217.13552495065181</v>
      </c>
    </row>
    <row r="711" spans="1:3" x14ac:dyDescent="0.25">
      <c r="A711" s="9" t="s">
        <v>518</v>
      </c>
      <c r="B711" s="12">
        <v>244500.52718968294</v>
      </c>
      <c r="C711">
        <f>SAFADModel_final_000014[[#This Row],[Whole Building:Facility Total Electric Demand Power '[W'](Hourly) ]]/1000</f>
        <v>244.50052718968294</v>
      </c>
    </row>
    <row r="712" spans="1:3" x14ac:dyDescent="0.25">
      <c r="A712" s="9" t="s">
        <v>519</v>
      </c>
      <c r="B712" s="12">
        <v>214830.45735336284</v>
      </c>
      <c r="C712">
        <f>SAFADModel_final_000014[[#This Row],[Whole Building:Facility Total Electric Demand Power '[W'](Hourly) ]]/1000</f>
        <v>214.83045735336285</v>
      </c>
    </row>
    <row r="713" spans="1:3" x14ac:dyDescent="0.25">
      <c r="A713" s="9" t="s">
        <v>520</v>
      </c>
      <c r="B713" s="12">
        <v>216619.96308769044</v>
      </c>
      <c r="C713">
        <f>SAFADModel_final_000014[[#This Row],[Whole Building:Facility Total Electric Demand Power '[W'](Hourly) ]]/1000</f>
        <v>216.61996308769045</v>
      </c>
    </row>
    <row r="714" spans="1:3" x14ac:dyDescent="0.25">
      <c r="A714" s="9" t="s">
        <v>521</v>
      </c>
      <c r="B714" s="12">
        <v>178025.64368659956</v>
      </c>
      <c r="C714">
        <f>SAFADModel_final_000014[[#This Row],[Whole Building:Facility Total Electric Demand Power '[W'](Hourly) ]]/1000</f>
        <v>178.02564368659955</v>
      </c>
    </row>
    <row r="715" spans="1:3" x14ac:dyDescent="0.25">
      <c r="A715" s="9" t="s">
        <v>522</v>
      </c>
      <c r="B715" s="12">
        <v>154805.04785405612</v>
      </c>
      <c r="C715">
        <f>SAFADModel_final_000014[[#This Row],[Whole Building:Facility Total Electric Demand Power '[W'](Hourly) ]]/1000</f>
        <v>154.80504785405611</v>
      </c>
    </row>
    <row r="716" spans="1:3" x14ac:dyDescent="0.25">
      <c r="A716" s="9" t="s">
        <v>523</v>
      </c>
      <c r="B716" s="12">
        <v>91656.169318066837</v>
      </c>
      <c r="C716">
        <f>SAFADModel_final_000014[[#This Row],[Whole Building:Facility Total Electric Demand Power '[W'](Hourly) ]]/1000</f>
        <v>91.656169318066844</v>
      </c>
    </row>
    <row r="717" spans="1:3" x14ac:dyDescent="0.25">
      <c r="A717" s="9" t="s">
        <v>524</v>
      </c>
      <c r="B717" s="12">
        <v>47746.229752618587</v>
      </c>
      <c r="C717">
        <f>SAFADModel_final_000014[[#This Row],[Whole Building:Facility Total Electric Demand Power '[W'](Hourly) ]]/1000</f>
        <v>47.746229752618589</v>
      </c>
    </row>
    <row r="718" spans="1:3" x14ac:dyDescent="0.25">
      <c r="A718" s="9" t="s">
        <v>525</v>
      </c>
      <c r="B718" s="12">
        <v>12093.967390825719</v>
      </c>
      <c r="C718">
        <f>SAFADModel_final_000014[[#This Row],[Whole Building:Facility Total Electric Demand Power '[W'](Hourly) ]]/1000</f>
        <v>12.093967390825719</v>
      </c>
    </row>
    <row r="719" spans="1:3" x14ac:dyDescent="0.25">
      <c r="A719" s="9" t="s">
        <v>526</v>
      </c>
      <c r="B719" s="12">
        <v>11803.389916654391</v>
      </c>
      <c r="C719">
        <f>SAFADModel_final_000014[[#This Row],[Whole Building:Facility Total Electric Demand Power '[W'](Hourly) ]]/1000</f>
        <v>11.803389916654391</v>
      </c>
    </row>
    <row r="720" spans="1:3" x14ac:dyDescent="0.25">
      <c r="A720" s="9" t="s">
        <v>527</v>
      </c>
      <c r="B720" s="12">
        <v>11692.714364468678</v>
      </c>
      <c r="C720">
        <f>SAFADModel_final_000014[[#This Row],[Whole Building:Facility Total Electric Demand Power '[W'](Hourly) ]]/1000</f>
        <v>11.692714364468678</v>
      </c>
    </row>
    <row r="721" spans="1:3" x14ac:dyDescent="0.25">
      <c r="A721" s="9" t="s">
        <v>528</v>
      </c>
      <c r="B721" s="12">
        <v>11632.267195797633</v>
      </c>
      <c r="C721">
        <f>SAFADModel_final_000014[[#This Row],[Whole Building:Facility Total Electric Demand Power '[W'](Hourly) ]]/1000</f>
        <v>11.632267195797633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C844-5664-4F1F-A736-16E14E984EB4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21340.321107241311</v>
      </c>
      <c r="C2">
        <f>SAFADModel_final_000013[[#This Row],[Whole Building:Facility Total Electric Demand Power '[W'](Hourly) ]]/1000</f>
        <v>21.340321107241312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20850.877320227144</v>
      </c>
      <c r="C3">
        <f>SAFADModel_final_000013[[#This Row],[Whole Building:Facility Total Electric Demand Power '[W'](Hourly) ]]/1000</f>
        <v>20.850877320227145</v>
      </c>
      <c r="D3">
        <v>-156.63776976305073</v>
      </c>
      <c r="E3">
        <v>281.90511262904369</v>
      </c>
      <c r="F3">
        <v>173.28849089696527</v>
      </c>
    </row>
    <row r="4" spans="1:6" x14ac:dyDescent="0.25">
      <c r="A4" s="9" t="s">
        <v>3</v>
      </c>
      <c r="B4" s="12">
        <v>20668.423456353576</v>
      </c>
      <c r="C4">
        <f>SAFADModel_final_000013[[#This Row],[Whole Building:Facility Total Electric Demand Power '[W'](Hourly) ]]/1000</f>
        <v>20.668423456353576</v>
      </c>
    </row>
    <row r="5" spans="1:6" x14ac:dyDescent="0.25">
      <c r="A5" s="9" t="s">
        <v>4</v>
      </c>
      <c r="B5" s="12">
        <v>20474.628882197492</v>
      </c>
      <c r="C5">
        <f>SAFADModel_final_000013[[#This Row],[Whole Building:Facility Total Electric Demand Power '[W'](Hourly) ]]/1000</f>
        <v>20.474628882197493</v>
      </c>
    </row>
    <row r="6" spans="1:6" x14ac:dyDescent="0.25">
      <c r="A6" s="9" t="s">
        <v>5</v>
      </c>
      <c r="B6" s="12">
        <v>20270.478328872225</v>
      </c>
      <c r="C6">
        <f>SAFADModel_final_000013[[#This Row],[Whole Building:Facility Total Electric Demand Power '[W'](Hourly) ]]/1000</f>
        <v>20.270478328872226</v>
      </c>
    </row>
    <row r="7" spans="1:6" x14ac:dyDescent="0.25">
      <c r="A7" s="9" t="s">
        <v>6</v>
      </c>
      <c r="B7" s="12">
        <v>20199.77192488217</v>
      </c>
      <c r="C7">
        <f>SAFADModel_final_000013[[#This Row],[Whole Building:Facility Total Electric Demand Power '[W'](Hourly) ]]/1000</f>
        <v>20.199771924882171</v>
      </c>
    </row>
    <row r="8" spans="1:6" x14ac:dyDescent="0.25">
      <c r="A8" s="9" t="s">
        <v>7</v>
      </c>
      <c r="B8" s="12">
        <v>20456.781689040959</v>
      </c>
      <c r="C8">
        <f>SAFADModel_final_000013[[#This Row],[Whole Building:Facility Total Electric Demand Power '[W'](Hourly) ]]/1000</f>
        <v>20.456781689040959</v>
      </c>
    </row>
    <row r="9" spans="1:6" x14ac:dyDescent="0.25">
      <c r="A9" s="9" t="s">
        <v>8</v>
      </c>
      <c r="B9" s="12">
        <v>76285.996124839658</v>
      </c>
      <c r="C9">
        <f>SAFADModel_final_000013[[#This Row],[Whole Building:Facility Total Electric Demand Power '[W'](Hourly) ]]/1000</f>
        <v>76.285996124839656</v>
      </c>
    </row>
    <row r="10" spans="1:6" x14ac:dyDescent="0.25">
      <c r="A10" s="9" t="s">
        <v>9</v>
      </c>
      <c r="B10" s="12">
        <v>77655.534637628225</v>
      </c>
      <c r="C10">
        <f>SAFADModel_final_000013[[#This Row],[Whole Building:Facility Total Electric Demand Power '[W'](Hourly) ]]/1000</f>
        <v>77.655534637628222</v>
      </c>
    </row>
    <row r="11" spans="1:6" x14ac:dyDescent="0.25">
      <c r="A11" s="9" t="s">
        <v>10</v>
      </c>
      <c r="B11" s="12">
        <v>195389.2895662399</v>
      </c>
      <c r="C11">
        <f>SAFADModel_final_000013[[#This Row],[Whole Building:Facility Total Electric Demand Power '[W'](Hourly) ]]/1000</f>
        <v>195.38928956623988</v>
      </c>
    </row>
    <row r="12" spans="1:6" x14ac:dyDescent="0.25">
      <c r="A12" s="9" t="s">
        <v>11</v>
      </c>
      <c r="B12" s="12">
        <v>224968.47979207672</v>
      </c>
      <c r="C12">
        <f>SAFADModel_final_000013[[#This Row],[Whole Building:Facility Total Electric Demand Power '[W'](Hourly) ]]/1000</f>
        <v>224.96847979207672</v>
      </c>
    </row>
    <row r="13" spans="1:6" x14ac:dyDescent="0.25">
      <c r="A13" s="9" t="s">
        <v>12</v>
      </c>
      <c r="B13" s="12">
        <v>404689.81990353431</v>
      </c>
      <c r="C13">
        <f>SAFADModel_final_000013[[#This Row],[Whole Building:Facility Total Electric Demand Power '[W'](Hourly) ]]/1000</f>
        <v>404.68981990353433</v>
      </c>
    </row>
    <row r="14" spans="1:6" x14ac:dyDescent="0.25">
      <c r="A14" s="9" t="s">
        <v>13</v>
      </c>
      <c r="B14" s="12">
        <v>429749.87042998715</v>
      </c>
      <c r="C14">
        <f>SAFADModel_final_000013[[#This Row],[Whole Building:Facility Total Electric Demand Power '[W'](Hourly) ]]/1000</f>
        <v>429.74987042998714</v>
      </c>
    </row>
    <row r="15" spans="1:6" x14ac:dyDescent="0.25">
      <c r="A15" s="9" t="s">
        <v>14</v>
      </c>
      <c r="B15" s="12">
        <v>481324.53412644024</v>
      </c>
      <c r="C15">
        <f>SAFADModel_final_000013[[#This Row],[Whole Building:Facility Total Electric Demand Power '[W'](Hourly) ]]/1000</f>
        <v>481.32453412644026</v>
      </c>
    </row>
    <row r="16" spans="1:6" x14ac:dyDescent="0.25">
      <c r="A16" s="9" t="s">
        <v>15</v>
      </c>
      <c r="B16" s="12">
        <v>489081.83089156146</v>
      </c>
      <c r="C16">
        <f>SAFADModel_final_000013[[#This Row],[Whole Building:Facility Total Electric Demand Power '[W'](Hourly) ]]/1000</f>
        <v>489.08183089156148</v>
      </c>
    </row>
    <row r="17" spans="1:3" x14ac:dyDescent="0.25">
      <c r="A17" s="9" t="s">
        <v>16</v>
      </c>
      <c r="B17" s="12">
        <v>455034.56123113702</v>
      </c>
      <c r="C17">
        <f>SAFADModel_final_000013[[#This Row],[Whole Building:Facility Total Electric Demand Power '[W'](Hourly) ]]/1000</f>
        <v>455.03456123113705</v>
      </c>
    </row>
    <row r="18" spans="1:3" x14ac:dyDescent="0.25">
      <c r="A18" s="9" t="s">
        <v>17</v>
      </c>
      <c r="B18" s="12">
        <v>413482.99648174545</v>
      </c>
      <c r="C18">
        <f>SAFADModel_final_000013[[#This Row],[Whole Building:Facility Total Electric Demand Power '[W'](Hourly) ]]/1000</f>
        <v>413.48299648174543</v>
      </c>
    </row>
    <row r="19" spans="1:3" x14ac:dyDescent="0.25">
      <c r="A19" s="9" t="s">
        <v>18</v>
      </c>
      <c r="B19" s="12">
        <v>149667.23272406211</v>
      </c>
      <c r="C19">
        <f>SAFADModel_final_000013[[#This Row],[Whole Building:Facility Total Electric Demand Power '[W'](Hourly) ]]/1000</f>
        <v>149.6672327240621</v>
      </c>
    </row>
    <row r="20" spans="1:3" x14ac:dyDescent="0.25">
      <c r="A20" s="9" t="s">
        <v>19</v>
      </c>
      <c r="B20" s="12">
        <v>74457.17452323297</v>
      </c>
      <c r="C20">
        <f>SAFADModel_final_000013[[#This Row],[Whole Building:Facility Total Electric Demand Power '[W'](Hourly) ]]/1000</f>
        <v>74.457174523232965</v>
      </c>
    </row>
    <row r="21" spans="1:3" x14ac:dyDescent="0.25">
      <c r="A21" s="9" t="s">
        <v>20</v>
      </c>
      <c r="B21" s="12">
        <v>28690.524054965088</v>
      </c>
      <c r="C21">
        <f>SAFADModel_final_000013[[#This Row],[Whole Building:Facility Total Electric Demand Power '[W'](Hourly) ]]/1000</f>
        <v>28.690524054965088</v>
      </c>
    </row>
    <row r="22" spans="1:3" x14ac:dyDescent="0.25">
      <c r="A22" s="9" t="s">
        <v>21</v>
      </c>
      <c r="B22" s="12">
        <v>22014.136215042035</v>
      </c>
      <c r="C22">
        <f>SAFADModel_final_000013[[#This Row],[Whole Building:Facility Total Electric Demand Power '[W'](Hourly) ]]/1000</f>
        <v>22.014136215042036</v>
      </c>
    </row>
    <row r="23" spans="1:3" x14ac:dyDescent="0.25">
      <c r="A23" s="9" t="s">
        <v>22</v>
      </c>
      <c r="B23" s="12">
        <v>21574.62937343173</v>
      </c>
      <c r="C23">
        <f>SAFADModel_final_000013[[#This Row],[Whole Building:Facility Total Electric Demand Power '[W'](Hourly) ]]/1000</f>
        <v>21.57462937343173</v>
      </c>
    </row>
    <row r="24" spans="1:3" x14ac:dyDescent="0.25">
      <c r="A24" s="9" t="s">
        <v>23</v>
      </c>
      <c r="B24" s="12">
        <v>21591.040418677221</v>
      </c>
      <c r="C24">
        <f>SAFADModel_final_000013[[#This Row],[Whole Building:Facility Total Electric Demand Power '[W'](Hourly) ]]/1000</f>
        <v>21.59104041867722</v>
      </c>
    </row>
    <row r="25" spans="1:3" x14ac:dyDescent="0.25">
      <c r="A25" s="9" t="s">
        <v>24</v>
      </c>
      <c r="B25" s="12">
        <v>21563.558305317874</v>
      </c>
      <c r="C25">
        <f>SAFADModel_final_000013[[#This Row],[Whole Building:Facility Total Electric Demand Power '[W'](Hourly) ]]/1000</f>
        <v>21.563558305317873</v>
      </c>
    </row>
    <row r="26" spans="1:3" x14ac:dyDescent="0.25">
      <c r="A26" s="9" t="s">
        <v>25</v>
      </c>
      <c r="B26" s="12">
        <v>21527.456878101828</v>
      </c>
      <c r="C26">
        <f>SAFADModel_final_000013[[#This Row],[Whole Building:Facility Total Electric Demand Power '[W'](Hourly) ]]/1000</f>
        <v>21.527456878101827</v>
      </c>
    </row>
    <row r="27" spans="1:3" x14ac:dyDescent="0.25">
      <c r="A27" s="9" t="s">
        <v>26</v>
      </c>
      <c r="B27" s="12">
        <v>21474.306824888681</v>
      </c>
      <c r="C27">
        <f>SAFADModel_final_000013[[#This Row],[Whole Building:Facility Total Electric Demand Power '[W'](Hourly) ]]/1000</f>
        <v>21.474306824888682</v>
      </c>
    </row>
    <row r="28" spans="1:3" x14ac:dyDescent="0.25">
      <c r="A28" s="9" t="s">
        <v>27</v>
      </c>
      <c r="B28" s="12">
        <v>21419.871670205903</v>
      </c>
      <c r="C28">
        <f>SAFADModel_final_000013[[#This Row],[Whole Building:Facility Total Electric Demand Power '[W'](Hourly) ]]/1000</f>
        <v>21.419871670205904</v>
      </c>
    </row>
    <row r="29" spans="1:3" x14ac:dyDescent="0.25">
      <c r="A29" s="9" t="s">
        <v>28</v>
      </c>
      <c r="B29" s="12">
        <v>21416.385880978749</v>
      </c>
      <c r="C29">
        <f>SAFADModel_final_000013[[#This Row],[Whole Building:Facility Total Electric Demand Power '[W'](Hourly) ]]/1000</f>
        <v>21.416385880978748</v>
      </c>
    </row>
    <row r="30" spans="1:3" x14ac:dyDescent="0.25">
      <c r="A30" s="9" t="s">
        <v>29</v>
      </c>
      <c r="B30" s="12">
        <v>21411.689005719785</v>
      </c>
      <c r="C30">
        <f>SAFADModel_final_000013[[#This Row],[Whole Building:Facility Total Electric Demand Power '[W'](Hourly) ]]/1000</f>
        <v>21.411689005719786</v>
      </c>
    </row>
    <row r="31" spans="1:3" x14ac:dyDescent="0.25">
      <c r="A31" s="9" t="s">
        <v>30</v>
      </c>
      <c r="B31" s="12">
        <v>21408.455335829607</v>
      </c>
      <c r="C31">
        <f>SAFADModel_final_000013[[#This Row],[Whole Building:Facility Total Electric Demand Power '[W'](Hourly) ]]/1000</f>
        <v>21.408455335829608</v>
      </c>
    </row>
    <row r="32" spans="1:3" x14ac:dyDescent="0.25">
      <c r="A32" s="9" t="s">
        <v>31</v>
      </c>
      <c r="B32" s="12">
        <v>21416.475670242427</v>
      </c>
      <c r="C32">
        <f>SAFADModel_final_000013[[#This Row],[Whole Building:Facility Total Electric Demand Power '[W'](Hourly) ]]/1000</f>
        <v>21.416475670242427</v>
      </c>
    </row>
    <row r="33" spans="1:3" x14ac:dyDescent="0.25">
      <c r="A33" s="9" t="s">
        <v>32</v>
      </c>
      <c r="B33" s="12">
        <v>55763.512562924843</v>
      </c>
      <c r="C33">
        <f>SAFADModel_final_000013[[#This Row],[Whole Building:Facility Total Electric Demand Power '[W'](Hourly) ]]/1000</f>
        <v>55.763512562924845</v>
      </c>
    </row>
    <row r="34" spans="1:3" x14ac:dyDescent="0.25">
      <c r="A34" s="9" t="s">
        <v>33</v>
      </c>
      <c r="B34" s="12">
        <v>220375.48887574553</v>
      </c>
      <c r="C34">
        <f>SAFADModel_final_000013[[#This Row],[Whole Building:Facility Total Electric Demand Power '[W'](Hourly) ]]/1000</f>
        <v>220.37548887574553</v>
      </c>
    </row>
    <row r="35" spans="1:3" x14ac:dyDescent="0.25">
      <c r="A35" s="9" t="s">
        <v>34</v>
      </c>
      <c r="B35" s="12">
        <v>329540.66697278764</v>
      </c>
      <c r="C35">
        <f>SAFADModel_final_000013[[#This Row],[Whole Building:Facility Total Electric Demand Power '[W'](Hourly) ]]/1000</f>
        <v>329.54066697278762</v>
      </c>
    </row>
    <row r="36" spans="1:3" x14ac:dyDescent="0.25">
      <c r="A36" s="9" t="s">
        <v>35</v>
      </c>
      <c r="B36" s="12">
        <v>378256.94816911413</v>
      </c>
      <c r="C36">
        <f>SAFADModel_final_000013[[#This Row],[Whole Building:Facility Total Electric Demand Power '[W'](Hourly) ]]/1000</f>
        <v>378.25694816911414</v>
      </c>
    </row>
    <row r="37" spans="1:3" x14ac:dyDescent="0.25">
      <c r="A37" s="9" t="s">
        <v>36</v>
      </c>
      <c r="B37" s="12">
        <v>457981.34331876761</v>
      </c>
      <c r="C37">
        <f>SAFADModel_final_000013[[#This Row],[Whole Building:Facility Total Electric Demand Power '[W'](Hourly) ]]/1000</f>
        <v>457.98134331876759</v>
      </c>
    </row>
    <row r="38" spans="1:3" x14ac:dyDescent="0.25">
      <c r="A38" s="9" t="s">
        <v>37</v>
      </c>
      <c r="B38" s="12">
        <v>452228.57799468242</v>
      </c>
      <c r="C38">
        <f>SAFADModel_final_000013[[#This Row],[Whole Building:Facility Total Electric Demand Power '[W'](Hourly) ]]/1000</f>
        <v>452.22857799468244</v>
      </c>
    </row>
    <row r="39" spans="1:3" x14ac:dyDescent="0.25">
      <c r="A39" s="9" t="s">
        <v>38</v>
      </c>
      <c r="B39" s="12">
        <v>497418.4054647116</v>
      </c>
      <c r="C39">
        <f>SAFADModel_final_000013[[#This Row],[Whole Building:Facility Total Electric Demand Power '[W'](Hourly) ]]/1000</f>
        <v>497.41840546471161</v>
      </c>
    </row>
    <row r="40" spans="1:3" x14ac:dyDescent="0.25">
      <c r="A40" s="9" t="s">
        <v>39</v>
      </c>
      <c r="B40" s="12">
        <v>427113.99140321853</v>
      </c>
      <c r="C40">
        <f>SAFADModel_final_000013[[#This Row],[Whole Building:Facility Total Electric Demand Power '[W'](Hourly) ]]/1000</f>
        <v>427.11399140321851</v>
      </c>
    </row>
    <row r="41" spans="1:3" x14ac:dyDescent="0.25">
      <c r="A41" s="9" t="s">
        <v>40</v>
      </c>
      <c r="B41" s="12">
        <v>408925.03525349853</v>
      </c>
      <c r="C41">
        <f>SAFADModel_final_000013[[#This Row],[Whole Building:Facility Total Electric Demand Power '[W'](Hourly) ]]/1000</f>
        <v>408.92503525349855</v>
      </c>
    </row>
    <row r="42" spans="1:3" x14ac:dyDescent="0.25">
      <c r="A42" s="9" t="s">
        <v>41</v>
      </c>
      <c r="B42" s="12">
        <v>311770.74437712523</v>
      </c>
      <c r="C42">
        <f>SAFADModel_final_000013[[#This Row],[Whole Building:Facility Total Electric Demand Power '[W'](Hourly) ]]/1000</f>
        <v>311.77074437712525</v>
      </c>
    </row>
    <row r="43" spans="1:3" x14ac:dyDescent="0.25">
      <c r="A43" s="9" t="s">
        <v>42</v>
      </c>
      <c r="B43" s="12">
        <v>280762.77226033545</v>
      </c>
      <c r="C43">
        <f>SAFADModel_final_000013[[#This Row],[Whole Building:Facility Total Electric Demand Power '[W'](Hourly) ]]/1000</f>
        <v>280.76277226033545</v>
      </c>
    </row>
    <row r="44" spans="1:3" x14ac:dyDescent="0.25">
      <c r="A44" s="9" t="s">
        <v>43</v>
      </c>
      <c r="B44" s="12">
        <v>182381.17440186499</v>
      </c>
      <c r="C44">
        <f>SAFADModel_final_000013[[#This Row],[Whole Building:Facility Total Electric Demand Power '[W'](Hourly) ]]/1000</f>
        <v>182.381174401865</v>
      </c>
    </row>
    <row r="45" spans="1:3" x14ac:dyDescent="0.25">
      <c r="A45" s="9" t="s">
        <v>44</v>
      </c>
      <c r="B45" s="12">
        <v>96446.430809231824</v>
      </c>
      <c r="C45">
        <f>SAFADModel_final_000013[[#This Row],[Whole Building:Facility Total Electric Demand Power '[W'](Hourly) ]]/1000</f>
        <v>96.446430809231828</v>
      </c>
    </row>
    <row r="46" spans="1:3" x14ac:dyDescent="0.25">
      <c r="A46" s="9" t="s">
        <v>45</v>
      </c>
      <c r="B46" s="12">
        <v>21905.783338694146</v>
      </c>
      <c r="C46">
        <f>SAFADModel_final_000013[[#This Row],[Whole Building:Facility Total Electric Demand Power '[W'](Hourly) ]]/1000</f>
        <v>21.905783338694146</v>
      </c>
    </row>
    <row r="47" spans="1:3" x14ac:dyDescent="0.25">
      <c r="A47" s="9" t="s">
        <v>46</v>
      </c>
      <c r="B47" s="12">
        <v>21709.584317152909</v>
      </c>
      <c r="C47">
        <f>SAFADModel_final_000013[[#This Row],[Whole Building:Facility Total Electric Demand Power '[W'](Hourly) ]]/1000</f>
        <v>21.70958431715291</v>
      </c>
    </row>
    <row r="48" spans="1:3" x14ac:dyDescent="0.25">
      <c r="A48" s="9" t="s">
        <v>47</v>
      </c>
      <c r="B48" s="12">
        <v>21543.468439170818</v>
      </c>
      <c r="C48">
        <f>SAFADModel_final_000013[[#This Row],[Whole Building:Facility Total Electric Demand Power '[W'](Hourly) ]]/1000</f>
        <v>21.54346843917082</v>
      </c>
    </row>
    <row r="49" spans="1:3" x14ac:dyDescent="0.25">
      <c r="A49" s="9" t="s">
        <v>48</v>
      </c>
      <c r="B49" s="12">
        <v>21380.480947331274</v>
      </c>
      <c r="C49">
        <f>SAFADModel_final_000013[[#This Row],[Whole Building:Facility Total Electric Demand Power '[W'](Hourly) ]]/1000</f>
        <v>21.380480947331275</v>
      </c>
    </row>
    <row r="50" spans="1:3" x14ac:dyDescent="0.25">
      <c r="A50" s="9" t="s">
        <v>49</v>
      </c>
      <c r="B50" s="12">
        <v>21224.021262599414</v>
      </c>
      <c r="C50">
        <f>SAFADModel_final_000013[[#This Row],[Whole Building:Facility Total Electric Demand Power '[W'](Hourly) ]]/1000</f>
        <v>21.224021262599415</v>
      </c>
    </row>
    <row r="51" spans="1:3" x14ac:dyDescent="0.25">
      <c r="A51" s="9" t="s">
        <v>50</v>
      </c>
      <c r="B51" s="12">
        <v>21093.193966259627</v>
      </c>
      <c r="C51">
        <f>SAFADModel_final_000013[[#This Row],[Whole Building:Facility Total Electric Demand Power '[W'](Hourly) ]]/1000</f>
        <v>21.093193966259626</v>
      </c>
    </row>
    <row r="52" spans="1:3" x14ac:dyDescent="0.25">
      <c r="A52" s="9" t="s">
        <v>51</v>
      </c>
      <c r="B52" s="12">
        <v>20942.600016340912</v>
      </c>
      <c r="C52">
        <f>SAFADModel_final_000013[[#This Row],[Whole Building:Facility Total Electric Demand Power '[W'](Hourly) ]]/1000</f>
        <v>20.942600016340911</v>
      </c>
    </row>
    <row r="53" spans="1:3" x14ac:dyDescent="0.25">
      <c r="A53" s="9" t="s">
        <v>52</v>
      </c>
      <c r="B53" s="12">
        <v>20813.316742561819</v>
      </c>
      <c r="C53">
        <f>SAFADModel_final_000013[[#This Row],[Whole Building:Facility Total Electric Demand Power '[W'](Hourly) ]]/1000</f>
        <v>20.81331674256182</v>
      </c>
    </row>
    <row r="54" spans="1:3" x14ac:dyDescent="0.25">
      <c r="A54" s="9" t="s">
        <v>53</v>
      </c>
      <c r="B54" s="12">
        <v>20682.827573785606</v>
      </c>
      <c r="C54">
        <f>SAFADModel_final_000013[[#This Row],[Whole Building:Facility Total Electric Demand Power '[W'](Hourly) ]]/1000</f>
        <v>20.682827573785605</v>
      </c>
    </row>
    <row r="55" spans="1:3" x14ac:dyDescent="0.25">
      <c r="A55" s="9" t="s">
        <v>54</v>
      </c>
      <c r="B55" s="12">
        <v>20651.507609893368</v>
      </c>
      <c r="C55">
        <f>SAFADModel_final_000013[[#This Row],[Whole Building:Facility Total Electric Demand Power '[W'](Hourly) ]]/1000</f>
        <v>20.651507609893368</v>
      </c>
    </row>
    <row r="56" spans="1:3" x14ac:dyDescent="0.25">
      <c r="A56" s="9" t="s">
        <v>55</v>
      </c>
      <c r="B56" s="12">
        <v>20897.758549609789</v>
      </c>
      <c r="C56">
        <f>SAFADModel_final_000013[[#This Row],[Whole Building:Facility Total Electric Demand Power '[W'](Hourly) ]]/1000</f>
        <v>20.89775854960979</v>
      </c>
    </row>
    <row r="57" spans="1:3" x14ac:dyDescent="0.25">
      <c r="A57" s="9" t="s">
        <v>56</v>
      </c>
      <c r="B57" s="12">
        <v>67907.345998124278</v>
      </c>
      <c r="C57">
        <f>SAFADModel_final_000013[[#This Row],[Whole Building:Facility Total Electric Demand Power '[W'](Hourly) ]]/1000</f>
        <v>67.907345998124271</v>
      </c>
    </row>
    <row r="58" spans="1:3" x14ac:dyDescent="0.25">
      <c r="A58" s="9" t="s">
        <v>57</v>
      </c>
      <c r="B58" s="12">
        <v>130564.05235276057</v>
      </c>
      <c r="C58">
        <f>SAFADModel_final_000013[[#This Row],[Whole Building:Facility Total Electric Demand Power '[W'](Hourly) ]]/1000</f>
        <v>130.56405235276057</v>
      </c>
    </row>
    <row r="59" spans="1:3" x14ac:dyDescent="0.25">
      <c r="A59" s="9" t="s">
        <v>58</v>
      </c>
      <c r="B59" s="12">
        <v>270686.09349714353</v>
      </c>
      <c r="C59">
        <f>SAFADModel_final_000013[[#This Row],[Whole Building:Facility Total Electric Demand Power '[W'](Hourly) ]]/1000</f>
        <v>270.68609349714353</v>
      </c>
    </row>
    <row r="60" spans="1:3" x14ac:dyDescent="0.25">
      <c r="A60" s="9" t="s">
        <v>59</v>
      </c>
      <c r="B60" s="12">
        <v>368393.38736611628</v>
      </c>
      <c r="C60">
        <f>SAFADModel_final_000013[[#This Row],[Whole Building:Facility Total Electric Demand Power '[W'](Hourly) ]]/1000</f>
        <v>368.39338736611626</v>
      </c>
    </row>
    <row r="61" spans="1:3" x14ac:dyDescent="0.25">
      <c r="A61" s="9" t="s">
        <v>60</v>
      </c>
      <c r="B61" s="12">
        <v>473802.43460316787</v>
      </c>
      <c r="C61">
        <f>SAFADModel_final_000013[[#This Row],[Whole Building:Facility Total Electric Demand Power '[W'](Hourly) ]]/1000</f>
        <v>473.80243460316785</v>
      </c>
    </row>
    <row r="62" spans="1:3" x14ac:dyDescent="0.25">
      <c r="A62" s="9" t="s">
        <v>61</v>
      </c>
      <c r="B62" s="12">
        <v>486154.42759878532</v>
      </c>
      <c r="C62">
        <f>SAFADModel_final_000013[[#This Row],[Whole Building:Facility Total Electric Demand Power '[W'](Hourly) ]]/1000</f>
        <v>486.15442759878533</v>
      </c>
    </row>
    <row r="63" spans="1:3" x14ac:dyDescent="0.25">
      <c r="A63" s="9" t="s">
        <v>62</v>
      </c>
      <c r="B63" s="12">
        <v>483175.24700463779</v>
      </c>
      <c r="C63">
        <f>SAFADModel_final_000013[[#This Row],[Whole Building:Facility Total Electric Demand Power '[W'](Hourly) ]]/1000</f>
        <v>483.17524700463781</v>
      </c>
    </row>
    <row r="64" spans="1:3" x14ac:dyDescent="0.25">
      <c r="A64" s="9" t="s">
        <v>63</v>
      </c>
      <c r="B64" s="12">
        <v>488290.8189397112</v>
      </c>
      <c r="C64">
        <f>SAFADModel_final_000013[[#This Row],[Whole Building:Facility Total Electric Demand Power '[W'](Hourly) ]]/1000</f>
        <v>488.29081893971119</v>
      </c>
    </row>
    <row r="65" spans="1:3" x14ac:dyDescent="0.25">
      <c r="A65" s="9" t="s">
        <v>64</v>
      </c>
      <c r="B65" s="12">
        <v>396430.05167711893</v>
      </c>
      <c r="C65">
        <f>SAFADModel_final_000013[[#This Row],[Whole Building:Facility Total Electric Demand Power '[W'](Hourly) ]]/1000</f>
        <v>396.43005167711891</v>
      </c>
    </row>
    <row r="66" spans="1:3" x14ac:dyDescent="0.25">
      <c r="A66" s="9" t="s">
        <v>65</v>
      </c>
      <c r="B66" s="12">
        <v>164732.58086344946</v>
      </c>
      <c r="C66">
        <f>SAFADModel_final_000013[[#This Row],[Whole Building:Facility Total Electric Demand Power '[W'](Hourly) ]]/1000</f>
        <v>164.73258086344947</v>
      </c>
    </row>
    <row r="67" spans="1:3" x14ac:dyDescent="0.25">
      <c r="A67" s="9" t="s">
        <v>66</v>
      </c>
      <c r="B67" s="12">
        <v>138274.20888620647</v>
      </c>
      <c r="C67">
        <f>SAFADModel_final_000013[[#This Row],[Whole Building:Facility Total Electric Demand Power '[W'](Hourly) ]]/1000</f>
        <v>138.27420888620648</v>
      </c>
    </row>
    <row r="68" spans="1:3" x14ac:dyDescent="0.25">
      <c r="A68" s="9" t="s">
        <v>67</v>
      </c>
      <c r="B68" s="12">
        <v>61717.573415281928</v>
      </c>
      <c r="C68">
        <f>SAFADModel_final_000013[[#This Row],[Whole Building:Facility Total Electric Demand Power '[W'](Hourly) ]]/1000</f>
        <v>61.717573415281926</v>
      </c>
    </row>
    <row r="69" spans="1:3" x14ac:dyDescent="0.25">
      <c r="A69" s="9" t="s">
        <v>68</v>
      </c>
      <c r="B69" s="12">
        <v>22461.125566718049</v>
      </c>
      <c r="C69">
        <f>SAFADModel_final_000013[[#This Row],[Whole Building:Facility Total Electric Demand Power '[W'](Hourly) ]]/1000</f>
        <v>22.461125566718049</v>
      </c>
    </row>
    <row r="70" spans="1:3" x14ac:dyDescent="0.25">
      <c r="A70" s="9" t="s">
        <v>69</v>
      </c>
      <c r="B70" s="12">
        <v>21975.986169631375</v>
      </c>
      <c r="C70">
        <f>SAFADModel_final_000013[[#This Row],[Whole Building:Facility Total Electric Demand Power '[W'](Hourly) ]]/1000</f>
        <v>21.975986169631376</v>
      </c>
    </row>
    <row r="71" spans="1:3" x14ac:dyDescent="0.25">
      <c r="A71" s="9" t="s">
        <v>70</v>
      </c>
      <c r="B71" s="12">
        <v>21487.211970085013</v>
      </c>
      <c r="C71">
        <f>SAFADModel_final_000013[[#This Row],[Whole Building:Facility Total Electric Demand Power '[W'](Hourly) ]]/1000</f>
        <v>21.487211970085013</v>
      </c>
    </row>
    <row r="72" spans="1:3" x14ac:dyDescent="0.25">
      <c r="A72" s="9" t="s">
        <v>71</v>
      </c>
      <c r="B72" s="12">
        <v>21404.788274511946</v>
      </c>
      <c r="C72">
        <f>SAFADModel_final_000013[[#This Row],[Whole Building:Facility Total Electric Demand Power '[W'](Hourly) ]]/1000</f>
        <v>21.404788274511947</v>
      </c>
    </row>
    <row r="73" spans="1:3" x14ac:dyDescent="0.25">
      <c r="A73" s="9" t="s">
        <v>72</v>
      </c>
      <c r="B73" s="12">
        <v>21321.603387697356</v>
      </c>
      <c r="C73">
        <f>SAFADModel_final_000013[[#This Row],[Whole Building:Facility Total Electric Demand Power '[W'](Hourly) ]]/1000</f>
        <v>21.321603387697355</v>
      </c>
    </row>
    <row r="74" spans="1:3" x14ac:dyDescent="0.25">
      <c r="A74" s="9" t="s">
        <v>73</v>
      </c>
      <c r="B74" s="12">
        <v>21240.630470765518</v>
      </c>
      <c r="C74">
        <f>SAFADModel_final_000013[[#This Row],[Whole Building:Facility Total Electric Demand Power '[W'](Hourly) ]]/1000</f>
        <v>21.240630470765517</v>
      </c>
    </row>
    <row r="75" spans="1:3" x14ac:dyDescent="0.25">
      <c r="A75" s="9" t="s">
        <v>74</v>
      </c>
      <c r="B75" s="12">
        <v>21153.625000872838</v>
      </c>
      <c r="C75">
        <f>SAFADModel_final_000013[[#This Row],[Whole Building:Facility Total Electric Demand Power '[W'](Hourly) ]]/1000</f>
        <v>21.153625000872839</v>
      </c>
    </row>
    <row r="76" spans="1:3" x14ac:dyDescent="0.25">
      <c r="A76" s="9" t="s">
        <v>75</v>
      </c>
      <c r="B76" s="12">
        <v>21057.982086062711</v>
      </c>
      <c r="C76">
        <f>SAFADModel_final_000013[[#This Row],[Whole Building:Facility Total Electric Demand Power '[W'](Hourly) ]]/1000</f>
        <v>21.057982086062712</v>
      </c>
    </row>
    <row r="77" spans="1:3" x14ac:dyDescent="0.25">
      <c r="A77" s="9" t="s">
        <v>76</v>
      </c>
      <c r="B77" s="12">
        <v>20957.76933319516</v>
      </c>
      <c r="C77">
        <f>SAFADModel_final_000013[[#This Row],[Whole Building:Facility Total Electric Demand Power '[W'](Hourly) ]]/1000</f>
        <v>20.957769333195159</v>
      </c>
    </row>
    <row r="78" spans="1:3" x14ac:dyDescent="0.25">
      <c r="A78" s="9" t="s">
        <v>77</v>
      </c>
      <c r="B78" s="12">
        <v>20881.627701057252</v>
      </c>
      <c r="C78">
        <f>SAFADModel_final_000013[[#This Row],[Whole Building:Facility Total Electric Demand Power '[W'](Hourly) ]]/1000</f>
        <v>20.881627701057251</v>
      </c>
    </row>
    <row r="79" spans="1:3" x14ac:dyDescent="0.25">
      <c r="A79" s="9" t="s">
        <v>78</v>
      </c>
      <c r="B79" s="12">
        <v>20856.828789093295</v>
      </c>
      <c r="C79">
        <f>SAFADModel_final_000013[[#This Row],[Whole Building:Facility Total Electric Demand Power '[W'](Hourly) ]]/1000</f>
        <v>20.856828789093296</v>
      </c>
    </row>
    <row r="80" spans="1:3" x14ac:dyDescent="0.25">
      <c r="A80" s="9" t="s">
        <v>79</v>
      </c>
      <c r="B80" s="12">
        <v>21084.971902024055</v>
      </c>
      <c r="C80">
        <f>SAFADModel_final_000013[[#This Row],[Whole Building:Facility Total Electric Demand Power '[W'](Hourly) ]]/1000</f>
        <v>21.084971902024055</v>
      </c>
    </row>
    <row r="81" spans="1:3" x14ac:dyDescent="0.25">
      <c r="A81" s="9" t="s">
        <v>80</v>
      </c>
      <c r="B81" s="12">
        <v>62100.111423034054</v>
      </c>
      <c r="C81">
        <f>SAFADModel_final_000013[[#This Row],[Whole Building:Facility Total Electric Demand Power '[W'](Hourly) ]]/1000</f>
        <v>62.100111423034051</v>
      </c>
    </row>
    <row r="82" spans="1:3" x14ac:dyDescent="0.25">
      <c r="A82" s="9" t="s">
        <v>81</v>
      </c>
      <c r="B82" s="12">
        <v>288485.02342689544</v>
      </c>
      <c r="C82">
        <f>SAFADModel_final_000013[[#This Row],[Whole Building:Facility Total Electric Demand Power '[W'](Hourly) ]]/1000</f>
        <v>288.48502342689545</v>
      </c>
    </row>
    <row r="83" spans="1:3" x14ac:dyDescent="0.25">
      <c r="A83" s="9" t="s">
        <v>82</v>
      </c>
      <c r="B83" s="12">
        <v>390496.91624484578</v>
      </c>
      <c r="C83">
        <f>SAFADModel_final_000013[[#This Row],[Whole Building:Facility Total Electric Demand Power '[W'](Hourly) ]]/1000</f>
        <v>390.49691624484581</v>
      </c>
    </row>
    <row r="84" spans="1:3" x14ac:dyDescent="0.25">
      <c r="A84" s="9" t="s">
        <v>83</v>
      </c>
      <c r="B84" s="12">
        <v>450454.74733574456</v>
      </c>
      <c r="C84">
        <f>SAFADModel_final_000013[[#This Row],[Whole Building:Facility Total Electric Demand Power '[W'](Hourly) ]]/1000</f>
        <v>450.45474733574457</v>
      </c>
    </row>
    <row r="85" spans="1:3" x14ac:dyDescent="0.25">
      <c r="A85" s="9" t="s">
        <v>84</v>
      </c>
      <c r="B85" s="12">
        <v>459646.25484095624</v>
      </c>
      <c r="C85">
        <f>SAFADModel_final_000013[[#This Row],[Whole Building:Facility Total Electric Demand Power '[W'](Hourly) ]]/1000</f>
        <v>459.64625484095626</v>
      </c>
    </row>
    <row r="86" spans="1:3" x14ac:dyDescent="0.25">
      <c r="A86" s="9" t="s">
        <v>85</v>
      </c>
      <c r="B86" s="12">
        <v>470923.34220244852</v>
      </c>
      <c r="C86">
        <f>SAFADModel_final_000013[[#This Row],[Whole Building:Facility Total Electric Demand Power '[W'](Hourly) ]]/1000</f>
        <v>470.92334220244851</v>
      </c>
    </row>
    <row r="87" spans="1:3" x14ac:dyDescent="0.25">
      <c r="A87" s="9" t="s">
        <v>86</v>
      </c>
      <c r="B87" s="12">
        <v>499178.80204197852</v>
      </c>
      <c r="C87">
        <f>SAFADModel_final_000013[[#This Row],[Whole Building:Facility Total Electric Demand Power '[W'](Hourly) ]]/1000</f>
        <v>499.17880204197854</v>
      </c>
    </row>
    <row r="88" spans="1:3" x14ac:dyDescent="0.25">
      <c r="A88" s="9" t="s">
        <v>87</v>
      </c>
      <c r="B88" s="12">
        <v>502400.22921427496</v>
      </c>
      <c r="C88">
        <f>SAFADModel_final_000013[[#This Row],[Whole Building:Facility Total Electric Demand Power '[W'](Hourly) ]]/1000</f>
        <v>502.40022921427499</v>
      </c>
    </row>
    <row r="89" spans="1:3" x14ac:dyDescent="0.25">
      <c r="A89" s="9" t="s">
        <v>88</v>
      </c>
      <c r="B89" s="12">
        <v>482893.06826762558</v>
      </c>
      <c r="C89">
        <f>SAFADModel_final_000013[[#This Row],[Whole Building:Facility Total Electric Demand Power '[W'](Hourly) ]]/1000</f>
        <v>482.89306826762561</v>
      </c>
    </row>
    <row r="90" spans="1:3" x14ac:dyDescent="0.25">
      <c r="A90" s="9" t="s">
        <v>89</v>
      </c>
      <c r="B90" s="12">
        <v>444666.61714902165</v>
      </c>
      <c r="C90">
        <f>SAFADModel_final_000013[[#This Row],[Whole Building:Facility Total Electric Demand Power '[W'](Hourly) ]]/1000</f>
        <v>444.66661714902165</v>
      </c>
    </row>
    <row r="91" spans="1:3" x14ac:dyDescent="0.25">
      <c r="A91" s="9" t="s">
        <v>90</v>
      </c>
      <c r="B91" s="12">
        <v>213738.77936604631</v>
      </c>
      <c r="C91">
        <f>SAFADModel_final_000013[[#This Row],[Whole Building:Facility Total Electric Demand Power '[W'](Hourly) ]]/1000</f>
        <v>213.73877936604632</v>
      </c>
    </row>
    <row r="92" spans="1:3" x14ac:dyDescent="0.25">
      <c r="A92" s="9" t="s">
        <v>91</v>
      </c>
      <c r="B92" s="12">
        <v>149397.38740148081</v>
      </c>
      <c r="C92">
        <f>SAFADModel_final_000013[[#This Row],[Whole Building:Facility Total Electric Demand Power '[W'](Hourly) ]]/1000</f>
        <v>149.39738740148081</v>
      </c>
    </row>
    <row r="93" spans="1:3" x14ac:dyDescent="0.25">
      <c r="A93" s="9" t="s">
        <v>92</v>
      </c>
      <c r="B93" s="12">
        <v>105107.48203570711</v>
      </c>
      <c r="C93">
        <f>SAFADModel_final_000013[[#This Row],[Whole Building:Facility Total Electric Demand Power '[W'](Hourly) ]]/1000</f>
        <v>105.10748203570712</v>
      </c>
    </row>
    <row r="94" spans="1:3" x14ac:dyDescent="0.25">
      <c r="A94" s="9" t="s">
        <v>93</v>
      </c>
      <c r="B94" s="12">
        <v>21622.323512839863</v>
      </c>
      <c r="C94">
        <f>SAFADModel_final_000013[[#This Row],[Whole Building:Facility Total Electric Demand Power '[W'](Hourly) ]]/1000</f>
        <v>21.622323512839863</v>
      </c>
    </row>
    <row r="95" spans="1:3" x14ac:dyDescent="0.25">
      <c r="A95" s="9" t="s">
        <v>94</v>
      </c>
      <c r="B95" s="12">
        <v>21545.886657187519</v>
      </c>
      <c r="C95">
        <f>SAFADModel_final_000013[[#This Row],[Whole Building:Facility Total Electric Demand Power '[W'](Hourly) ]]/1000</f>
        <v>21.54588665718752</v>
      </c>
    </row>
    <row r="96" spans="1:3" x14ac:dyDescent="0.25">
      <c r="A96" s="9" t="s">
        <v>95</v>
      </c>
      <c r="B96" s="12">
        <v>21453.819384514281</v>
      </c>
      <c r="C96">
        <f>SAFADModel_final_000013[[#This Row],[Whole Building:Facility Total Electric Demand Power '[W'](Hourly) ]]/1000</f>
        <v>21.453819384514283</v>
      </c>
    </row>
    <row r="97" spans="1:3" x14ac:dyDescent="0.25">
      <c r="A97" s="9" t="s">
        <v>96</v>
      </c>
      <c r="B97" s="12">
        <v>21382.004135099723</v>
      </c>
      <c r="C97">
        <f>SAFADModel_final_000013[[#This Row],[Whole Building:Facility Total Electric Demand Power '[W'](Hourly) ]]/1000</f>
        <v>21.382004135099724</v>
      </c>
    </row>
    <row r="98" spans="1:3" x14ac:dyDescent="0.25">
      <c r="A98" s="9" t="s">
        <v>97</v>
      </c>
      <c r="B98" s="12">
        <v>21375.507939057647</v>
      </c>
      <c r="C98">
        <f>SAFADModel_final_000013[[#This Row],[Whole Building:Facility Total Electric Demand Power '[W'](Hourly) ]]/1000</f>
        <v>21.375507939057648</v>
      </c>
    </row>
    <row r="99" spans="1:3" x14ac:dyDescent="0.25">
      <c r="A99" s="9" t="s">
        <v>98</v>
      </c>
      <c r="B99" s="12">
        <v>21368.435800686875</v>
      </c>
      <c r="C99">
        <f>SAFADModel_final_000013[[#This Row],[Whole Building:Facility Total Electric Demand Power '[W'](Hourly) ]]/1000</f>
        <v>21.368435800686875</v>
      </c>
    </row>
    <row r="100" spans="1:3" x14ac:dyDescent="0.25">
      <c r="A100" s="9" t="s">
        <v>99</v>
      </c>
      <c r="B100" s="12">
        <v>21309.163426566098</v>
      </c>
      <c r="C100">
        <f>SAFADModel_final_000013[[#This Row],[Whole Building:Facility Total Electric Demand Power '[W'](Hourly) ]]/1000</f>
        <v>21.309163426566098</v>
      </c>
    </row>
    <row r="101" spans="1:3" x14ac:dyDescent="0.25">
      <c r="A101" s="9" t="s">
        <v>100</v>
      </c>
      <c r="B101" s="12">
        <v>21160.716800417187</v>
      </c>
      <c r="C101">
        <f>SAFADModel_final_000013[[#This Row],[Whole Building:Facility Total Electric Demand Power '[W'](Hourly) ]]/1000</f>
        <v>21.160716800417187</v>
      </c>
    </row>
    <row r="102" spans="1:3" x14ac:dyDescent="0.25">
      <c r="A102" s="9" t="s">
        <v>101</v>
      </c>
      <c r="B102" s="12">
        <v>20993.85381113525</v>
      </c>
      <c r="C102">
        <f>SAFADModel_final_000013[[#This Row],[Whole Building:Facility Total Electric Demand Power '[W'](Hourly) ]]/1000</f>
        <v>20.993853811135249</v>
      </c>
    </row>
    <row r="103" spans="1:3" x14ac:dyDescent="0.25">
      <c r="A103" s="9" t="s">
        <v>102</v>
      </c>
      <c r="B103" s="12">
        <v>20930.942521491095</v>
      </c>
      <c r="C103">
        <f>SAFADModel_final_000013[[#This Row],[Whole Building:Facility Total Electric Demand Power '[W'](Hourly) ]]/1000</f>
        <v>20.930942521491094</v>
      </c>
    </row>
    <row r="104" spans="1:3" x14ac:dyDescent="0.25">
      <c r="A104" s="9" t="s">
        <v>103</v>
      </c>
      <c r="B104" s="12">
        <v>21064.147481754389</v>
      </c>
      <c r="C104">
        <f>SAFADModel_final_000013[[#This Row],[Whole Building:Facility Total Electric Demand Power '[W'](Hourly) ]]/1000</f>
        <v>21.064147481754389</v>
      </c>
    </row>
    <row r="105" spans="1:3" x14ac:dyDescent="0.25">
      <c r="A105" s="9" t="s">
        <v>104</v>
      </c>
      <c r="B105" s="12">
        <v>75942.930755532274</v>
      </c>
      <c r="C105">
        <f>SAFADModel_final_000013[[#This Row],[Whole Building:Facility Total Electric Demand Power '[W'](Hourly) ]]/1000</f>
        <v>75.942930755532274</v>
      </c>
    </row>
    <row r="106" spans="1:3" x14ac:dyDescent="0.25">
      <c r="A106" s="9" t="s">
        <v>105</v>
      </c>
      <c r="B106" s="12">
        <v>198253.38939055346</v>
      </c>
      <c r="C106">
        <f>SAFADModel_final_000013[[#This Row],[Whole Building:Facility Total Electric Demand Power '[W'](Hourly) ]]/1000</f>
        <v>198.25338939055345</v>
      </c>
    </row>
    <row r="107" spans="1:3" x14ac:dyDescent="0.25">
      <c r="A107" s="9" t="s">
        <v>106</v>
      </c>
      <c r="B107" s="12">
        <v>405010.4279393545</v>
      </c>
      <c r="C107">
        <f>SAFADModel_final_000013[[#This Row],[Whole Building:Facility Total Electric Demand Power '[W'](Hourly) ]]/1000</f>
        <v>405.01042793935449</v>
      </c>
    </row>
    <row r="108" spans="1:3" x14ac:dyDescent="0.25">
      <c r="A108" s="9" t="s">
        <v>107</v>
      </c>
      <c r="B108" s="12">
        <v>412721.50422032521</v>
      </c>
      <c r="C108">
        <f>SAFADModel_final_000013[[#This Row],[Whole Building:Facility Total Electric Demand Power '[W'](Hourly) ]]/1000</f>
        <v>412.72150422032519</v>
      </c>
    </row>
    <row r="109" spans="1:3" x14ac:dyDescent="0.25">
      <c r="A109" s="9" t="s">
        <v>108</v>
      </c>
      <c r="B109" s="12">
        <v>427420.10264576116</v>
      </c>
      <c r="C109">
        <f>SAFADModel_final_000013[[#This Row],[Whole Building:Facility Total Electric Demand Power '[W'](Hourly) ]]/1000</f>
        <v>427.42010264576118</v>
      </c>
    </row>
    <row r="110" spans="1:3" x14ac:dyDescent="0.25">
      <c r="A110" s="9" t="s">
        <v>109</v>
      </c>
      <c r="B110" s="12">
        <v>447161.04909863631</v>
      </c>
      <c r="C110">
        <f>SAFADModel_final_000013[[#This Row],[Whole Building:Facility Total Electric Demand Power '[W'](Hourly) ]]/1000</f>
        <v>447.16104909863634</v>
      </c>
    </row>
    <row r="111" spans="1:3" x14ac:dyDescent="0.25">
      <c r="A111" s="9" t="s">
        <v>110</v>
      </c>
      <c r="B111" s="12">
        <v>457838.17809196893</v>
      </c>
      <c r="C111">
        <f>SAFADModel_final_000013[[#This Row],[Whole Building:Facility Total Electric Demand Power '[W'](Hourly) ]]/1000</f>
        <v>457.83817809196893</v>
      </c>
    </row>
    <row r="112" spans="1:3" x14ac:dyDescent="0.25">
      <c r="A112" s="9" t="s">
        <v>111</v>
      </c>
      <c r="B112" s="12">
        <v>411633.19239355676</v>
      </c>
      <c r="C112">
        <f>SAFADModel_final_000013[[#This Row],[Whole Building:Facility Total Electric Demand Power '[W'](Hourly) ]]/1000</f>
        <v>411.63319239355678</v>
      </c>
    </row>
    <row r="113" spans="1:3" x14ac:dyDescent="0.25">
      <c r="A113" s="9" t="s">
        <v>112</v>
      </c>
      <c r="B113" s="12">
        <v>333170.07225215179</v>
      </c>
      <c r="C113">
        <f>SAFADModel_final_000013[[#This Row],[Whole Building:Facility Total Electric Demand Power '[W'](Hourly) ]]/1000</f>
        <v>333.17007225215178</v>
      </c>
    </row>
    <row r="114" spans="1:3" x14ac:dyDescent="0.25">
      <c r="A114" s="9" t="s">
        <v>113</v>
      </c>
      <c r="B114" s="12">
        <v>327157.40877181321</v>
      </c>
      <c r="C114">
        <f>SAFADModel_final_000013[[#This Row],[Whole Building:Facility Total Electric Demand Power '[W'](Hourly) ]]/1000</f>
        <v>327.15740877181321</v>
      </c>
    </row>
    <row r="115" spans="1:3" x14ac:dyDescent="0.25">
      <c r="A115" s="9" t="s">
        <v>114</v>
      </c>
      <c r="B115" s="12">
        <v>137350.66590034211</v>
      </c>
      <c r="C115">
        <f>SAFADModel_final_000013[[#This Row],[Whole Building:Facility Total Electric Demand Power '[W'](Hourly) ]]/1000</f>
        <v>137.35066590034211</v>
      </c>
    </row>
    <row r="116" spans="1:3" x14ac:dyDescent="0.25">
      <c r="A116" s="9" t="s">
        <v>115</v>
      </c>
      <c r="B116" s="12">
        <v>68549.293990927225</v>
      </c>
      <c r="C116">
        <f>SAFADModel_final_000013[[#This Row],[Whole Building:Facility Total Electric Demand Power '[W'](Hourly) ]]/1000</f>
        <v>68.549293990927225</v>
      </c>
    </row>
    <row r="117" spans="1:3" x14ac:dyDescent="0.25">
      <c r="A117" s="9" t="s">
        <v>116</v>
      </c>
      <c r="B117" s="12">
        <v>40525.242064090904</v>
      </c>
      <c r="C117">
        <f>SAFADModel_final_000013[[#This Row],[Whole Building:Facility Total Electric Demand Power '[W'](Hourly) ]]/1000</f>
        <v>40.525242064090904</v>
      </c>
    </row>
    <row r="118" spans="1:3" x14ac:dyDescent="0.25">
      <c r="A118" s="9" t="s">
        <v>117</v>
      </c>
      <c r="B118" s="12">
        <v>31012.308173464025</v>
      </c>
      <c r="C118">
        <f>SAFADModel_final_000013[[#This Row],[Whole Building:Facility Total Electric Demand Power '[W'](Hourly) ]]/1000</f>
        <v>31.012308173464024</v>
      </c>
    </row>
    <row r="119" spans="1:3" x14ac:dyDescent="0.25">
      <c r="A119" s="9" t="s">
        <v>118</v>
      </c>
      <c r="B119" s="12">
        <v>21547.612927018763</v>
      </c>
      <c r="C119">
        <f>SAFADModel_final_000013[[#This Row],[Whole Building:Facility Total Electric Demand Power '[W'](Hourly) ]]/1000</f>
        <v>21.547612927018761</v>
      </c>
    </row>
    <row r="120" spans="1:3" x14ac:dyDescent="0.25">
      <c r="A120" s="9" t="s">
        <v>119</v>
      </c>
      <c r="B120" s="12">
        <v>21466.77357263926</v>
      </c>
      <c r="C120">
        <f>SAFADModel_final_000013[[#This Row],[Whole Building:Facility Total Electric Demand Power '[W'](Hourly) ]]/1000</f>
        <v>21.466773572639259</v>
      </c>
    </row>
    <row r="121" spans="1:3" x14ac:dyDescent="0.25">
      <c r="A121" s="9" t="s">
        <v>120</v>
      </c>
      <c r="B121" s="12">
        <v>21404.108579387539</v>
      </c>
      <c r="C121">
        <f>SAFADModel_final_000013[[#This Row],[Whole Building:Facility Total Electric Demand Power '[W'](Hourly) ]]/1000</f>
        <v>21.40410857938754</v>
      </c>
    </row>
    <row r="122" spans="1:3" x14ac:dyDescent="0.25">
      <c r="A122" s="9" t="s">
        <v>533</v>
      </c>
      <c r="B122" s="12">
        <v>21374.123363544357</v>
      </c>
      <c r="C122">
        <f>SAFADModel_final_000013[[#This Row],[Whole Building:Facility Total Electric Demand Power '[W'](Hourly) ]]/1000</f>
        <v>21.374123363544356</v>
      </c>
    </row>
    <row r="123" spans="1:3" x14ac:dyDescent="0.25">
      <c r="A123" s="9" t="s">
        <v>534</v>
      </c>
      <c r="B123" s="12">
        <v>21355.974925069833</v>
      </c>
      <c r="C123">
        <f>SAFADModel_final_000013[[#This Row],[Whole Building:Facility Total Electric Demand Power '[W'](Hourly) ]]/1000</f>
        <v>21.355974925069834</v>
      </c>
    </row>
    <row r="124" spans="1:3" x14ac:dyDescent="0.25">
      <c r="A124" s="9" t="s">
        <v>535</v>
      </c>
      <c r="B124" s="12">
        <v>21280.950779016202</v>
      </c>
      <c r="C124">
        <f>SAFADModel_final_000013[[#This Row],[Whole Building:Facility Total Electric Demand Power '[W'](Hourly) ]]/1000</f>
        <v>21.280950779016202</v>
      </c>
    </row>
    <row r="125" spans="1:3" x14ac:dyDescent="0.25">
      <c r="A125" s="9" t="s">
        <v>536</v>
      </c>
      <c r="B125" s="12">
        <v>21102.620436159843</v>
      </c>
      <c r="C125">
        <f>SAFADModel_final_000013[[#This Row],[Whole Building:Facility Total Electric Demand Power '[W'](Hourly) ]]/1000</f>
        <v>21.102620436159842</v>
      </c>
    </row>
    <row r="126" spans="1:3" x14ac:dyDescent="0.25">
      <c r="A126" s="9" t="s">
        <v>537</v>
      </c>
      <c r="B126" s="12">
        <v>20872.349406861878</v>
      </c>
      <c r="C126">
        <f>SAFADModel_final_000013[[#This Row],[Whole Building:Facility Total Electric Demand Power '[W'](Hourly) ]]/1000</f>
        <v>20.872349406861879</v>
      </c>
    </row>
    <row r="127" spans="1:3" x14ac:dyDescent="0.25">
      <c r="A127" s="9" t="s">
        <v>538</v>
      </c>
      <c r="B127" s="12">
        <v>20742.904011449569</v>
      </c>
      <c r="C127">
        <f>SAFADModel_final_000013[[#This Row],[Whole Building:Facility Total Electric Demand Power '[W'](Hourly) ]]/1000</f>
        <v>20.742904011449568</v>
      </c>
    </row>
    <row r="128" spans="1:3" x14ac:dyDescent="0.25">
      <c r="A128" s="9" t="s">
        <v>539</v>
      </c>
      <c r="B128" s="12">
        <v>20758.288629287868</v>
      </c>
      <c r="C128">
        <f>SAFADModel_final_000013[[#This Row],[Whole Building:Facility Total Electric Demand Power '[W'](Hourly) ]]/1000</f>
        <v>20.758288629287868</v>
      </c>
    </row>
    <row r="129" spans="1:3" x14ac:dyDescent="0.25">
      <c r="A129" s="9" t="s">
        <v>540</v>
      </c>
      <c r="B129" s="12">
        <v>20858.335867000627</v>
      </c>
      <c r="C129">
        <f>SAFADModel_final_000013[[#This Row],[Whole Building:Facility Total Electric Demand Power '[W'](Hourly) ]]/1000</f>
        <v>20.858335867000626</v>
      </c>
    </row>
    <row r="130" spans="1:3" x14ac:dyDescent="0.25">
      <c r="A130" s="9" t="s">
        <v>541</v>
      </c>
      <c r="B130" s="12">
        <v>36463.466602195142</v>
      </c>
      <c r="C130">
        <f>SAFADModel_final_000013[[#This Row],[Whole Building:Facility Total Electric Demand Power '[W'](Hourly) ]]/1000</f>
        <v>36.46346660219514</v>
      </c>
    </row>
    <row r="131" spans="1:3" x14ac:dyDescent="0.25">
      <c r="A131" s="9" t="s">
        <v>542</v>
      </c>
      <c r="B131" s="12">
        <v>57646.792419372221</v>
      </c>
      <c r="C131">
        <f>SAFADModel_final_000013[[#This Row],[Whole Building:Facility Total Electric Demand Power '[W'](Hourly) ]]/1000</f>
        <v>57.646792419372218</v>
      </c>
    </row>
    <row r="132" spans="1:3" x14ac:dyDescent="0.25">
      <c r="A132" s="9" t="s">
        <v>543</v>
      </c>
      <c r="B132" s="12">
        <v>74898.285072778424</v>
      </c>
      <c r="C132">
        <f>SAFADModel_final_000013[[#This Row],[Whole Building:Facility Total Electric Demand Power '[W'](Hourly) ]]/1000</f>
        <v>74.898285072778421</v>
      </c>
    </row>
    <row r="133" spans="1:3" x14ac:dyDescent="0.25">
      <c r="A133" s="9" t="s">
        <v>544</v>
      </c>
      <c r="B133" s="12">
        <v>64313.250240325033</v>
      </c>
      <c r="C133">
        <f>SAFADModel_final_000013[[#This Row],[Whole Building:Facility Total Electric Demand Power '[W'](Hourly) ]]/1000</f>
        <v>64.313250240325033</v>
      </c>
    </row>
    <row r="134" spans="1:3" x14ac:dyDescent="0.25">
      <c r="A134" s="9" t="s">
        <v>545</v>
      </c>
      <c r="B134" s="12">
        <v>133750.36910578574</v>
      </c>
      <c r="C134">
        <f>SAFADModel_final_000013[[#This Row],[Whole Building:Facility Total Electric Demand Power '[W'](Hourly) ]]/1000</f>
        <v>133.75036910578572</v>
      </c>
    </row>
    <row r="135" spans="1:3" x14ac:dyDescent="0.25">
      <c r="A135" s="9" t="s">
        <v>546</v>
      </c>
      <c r="B135" s="12">
        <v>131168.69090508457</v>
      </c>
      <c r="C135">
        <f>SAFADModel_final_000013[[#This Row],[Whole Building:Facility Total Electric Demand Power '[W'](Hourly) ]]/1000</f>
        <v>131.16869090508456</v>
      </c>
    </row>
    <row r="136" spans="1:3" x14ac:dyDescent="0.25">
      <c r="A136" s="9" t="s">
        <v>547</v>
      </c>
      <c r="B136" s="12">
        <v>138253.665507411</v>
      </c>
      <c r="C136">
        <f>SAFADModel_final_000013[[#This Row],[Whole Building:Facility Total Electric Demand Power '[W'](Hourly) ]]/1000</f>
        <v>138.253665507411</v>
      </c>
    </row>
    <row r="137" spans="1:3" x14ac:dyDescent="0.25">
      <c r="A137" s="9" t="s">
        <v>548</v>
      </c>
      <c r="B137" s="12">
        <v>124639.33287186486</v>
      </c>
      <c r="C137">
        <f>SAFADModel_final_000013[[#This Row],[Whole Building:Facility Total Electric Demand Power '[W'](Hourly) ]]/1000</f>
        <v>124.63933287186485</v>
      </c>
    </row>
    <row r="138" spans="1:3" x14ac:dyDescent="0.25">
      <c r="A138" s="9" t="s">
        <v>549</v>
      </c>
      <c r="B138" s="12">
        <v>97446.075433724211</v>
      </c>
      <c r="C138">
        <f>SAFADModel_final_000013[[#This Row],[Whole Building:Facility Total Electric Demand Power '[W'](Hourly) ]]/1000</f>
        <v>97.446075433724204</v>
      </c>
    </row>
    <row r="139" spans="1:3" x14ac:dyDescent="0.25">
      <c r="A139" s="9" t="s">
        <v>550</v>
      </c>
      <c r="B139" s="12">
        <v>96318.485485104684</v>
      </c>
      <c r="C139">
        <f>SAFADModel_final_000013[[#This Row],[Whole Building:Facility Total Electric Demand Power '[W'](Hourly) ]]/1000</f>
        <v>96.318485485104688</v>
      </c>
    </row>
    <row r="140" spans="1:3" x14ac:dyDescent="0.25">
      <c r="A140" s="9" t="s">
        <v>551</v>
      </c>
      <c r="B140" s="12">
        <v>81084.882938618088</v>
      </c>
      <c r="C140">
        <f>SAFADModel_final_000013[[#This Row],[Whole Building:Facility Total Electric Demand Power '[W'](Hourly) ]]/1000</f>
        <v>81.084882938618094</v>
      </c>
    </row>
    <row r="141" spans="1:3" x14ac:dyDescent="0.25">
      <c r="A141" s="9" t="s">
        <v>552</v>
      </c>
      <c r="B141" s="12">
        <v>28794.139585962126</v>
      </c>
      <c r="C141">
        <f>SAFADModel_final_000013[[#This Row],[Whole Building:Facility Total Electric Demand Power '[W'](Hourly) ]]/1000</f>
        <v>28.794139585962125</v>
      </c>
    </row>
    <row r="142" spans="1:3" x14ac:dyDescent="0.25">
      <c r="A142" s="9" t="s">
        <v>553</v>
      </c>
      <c r="B142" s="12">
        <v>27715.73676350895</v>
      </c>
      <c r="C142">
        <f>SAFADModel_final_000013[[#This Row],[Whole Building:Facility Total Electric Demand Power '[W'](Hourly) ]]/1000</f>
        <v>27.71573676350895</v>
      </c>
    </row>
    <row r="143" spans="1:3" x14ac:dyDescent="0.25">
      <c r="A143" s="9" t="s">
        <v>554</v>
      </c>
      <c r="B143" s="12">
        <v>21545.031788369477</v>
      </c>
      <c r="C143">
        <f>SAFADModel_final_000013[[#This Row],[Whole Building:Facility Total Electric Demand Power '[W'](Hourly) ]]/1000</f>
        <v>21.545031788369478</v>
      </c>
    </row>
    <row r="144" spans="1:3" x14ac:dyDescent="0.25">
      <c r="A144" s="9" t="s">
        <v>555</v>
      </c>
      <c r="B144" s="12">
        <v>21283.779845233421</v>
      </c>
      <c r="C144">
        <f>SAFADModel_final_000013[[#This Row],[Whole Building:Facility Total Electric Demand Power '[W'](Hourly) ]]/1000</f>
        <v>21.283779845233422</v>
      </c>
    </row>
    <row r="145" spans="1:3" x14ac:dyDescent="0.25">
      <c r="A145" s="9" t="s">
        <v>556</v>
      </c>
      <c r="B145" s="12">
        <v>21200.193166017711</v>
      </c>
      <c r="C145">
        <f>SAFADModel_final_000013[[#This Row],[Whole Building:Facility Total Electric Demand Power '[W'](Hourly) ]]/1000</f>
        <v>21.200193166017712</v>
      </c>
    </row>
    <row r="146" spans="1:3" x14ac:dyDescent="0.25">
      <c r="A146" s="9" t="s">
        <v>557</v>
      </c>
      <c r="B146" s="12">
        <v>21153.657001979267</v>
      </c>
      <c r="C146">
        <f>SAFADModel_final_000013[[#This Row],[Whole Building:Facility Total Electric Demand Power '[W'](Hourly) ]]/1000</f>
        <v>21.153657001979266</v>
      </c>
    </row>
    <row r="147" spans="1:3" x14ac:dyDescent="0.25">
      <c r="A147" s="9" t="s">
        <v>558</v>
      </c>
      <c r="B147" s="12">
        <v>21110.307570506953</v>
      </c>
      <c r="C147">
        <f>SAFADModel_final_000013[[#This Row],[Whole Building:Facility Total Electric Demand Power '[W'](Hourly) ]]/1000</f>
        <v>21.110307570506954</v>
      </c>
    </row>
    <row r="148" spans="1:3" x14ac:dyDescent="0.25">
      <c r="A148" s="9" t="s">
        <v>559</v>
      </c>
      <c r="B148" s="12">
        <v>21085.903954129175</v>
      </c>
      <c r="C148">
        <f>SAFADModel_final_000013[[#This Row],[Whole Building:Facility Total Electric Demand Power '[W'](Hourly) ]]/1000</f>
        <v>21.085903954129176</v>
      </c>
    </row>
    <row r="149" spans="1:3" x14ac:dyDescent="0.25">
      <c r="A149" s="9" t="s">
        <v>560</v>
      </c>
      <c r="B149" s="12">
        <v>21072.256063289849</v>
      </c>
      <c r="C149">
        <f>SAFADModel_final_000013[[#This Row],[Whole Building:Facility Total Electric Demand Power '[W'](Hourly) ]]/1000</f>
        <v>21.072256063289849</v>
      </c>
    </row>
    <row r="150" spans="1:3" x14ac:dyDescent="0.25">
      <c r="A150" s="9" t="s">
        <v>561</v>
      </c>
      <c r="B150" s="12">
        <v>21040.276660739884</v>
      </c>
      <c r="C150">
        <f>SAFADModel_final_000013[[#This Row],[Whole Building:Facility Total Electric Demand Power '[W'](Hourly) ]]/1000</f>
        <v>21.040276660739885</v>
      </c>
    </row>
    <row r="151" spans="1:3" x14ac:dyDescent="0.25">
      <c r="A151" s="9" t="s">
        <v>562</v>
      </c>
      <c r="B151" s="12">
        <v>21135.979729646537</v>
      </c>
      <c r="C151">
        <f>SAFADModel_final_000013[[#This Row],[Whole Building:Facility Total Electric Demand Power '[W'](Hourly) ]]/1000</f>
        <v>21.135979729646536</v>
      </c>
    </row>
    <row r="152" spans="1:3" x14ac:dyDescent="0.25">
      <c r="A152" s="9" t="s">
        <v>563</v>
      </c>
      <c r="B152" s="12">
        <v>21422.823703613143</v>
      </c>
      <c r="C152">
        <f>SAFADModel_final_000013[[#This Row],[Whole Building:Facility Total Electric Demand Power '[W'](Hourly) ]]/1000</f>
        <v>21.422823703613144</v>
      </c>
    </row>
    <row r="153" spans="1:3" x14ac:dyDescent="0.25">
      <c r="A153" s="9" t="s">
        <v>564</v>
      </c>
      <c r="B153" s="12">
        <v>21736.456492677989</v>
      </c>
      <c r="C153">
        <f>SAFADModel_final_000013[[#This Row],[Whole Building:Facility Total Electric Demand Power '[W'](Hourly) ]]/1000</f>
        <v>21.736456492677988</v>
      </c>
    </row>
    <row r="154" spans="1:3" x14ac:dyDescent="0.25">
      <c r="A154" s="9" t="s">
        <v>565</v>
      </c>
      <c r="B154" s="12">
        <v>21934.777013421492</v>
      </c>
      <c r="C154">
        <f>SAFADModel_final_000013[[#This Row],[Whole Building:Facility Total Electric Demand Power '[W'](Hourly) ]]/1000</f>
        <v>21.934777013421492</v>
      </c>
    </row>
    <row r="155" spans="1:3" x14ac:dyDescent="0.25">
      <c r="A155" s="9" t="s">
        <v>566</v>
      </c>
      <c r="B155" s="12">
        <v>22028.993987400096</v>
      </c>
      <c r="C155">
        <f>SAFADModel_final_000013[[#This Row],[Whole Building:Facility Total Electric Demand Power '[W'](Hourly) ]]/1000</f>
        <v>22.028993987400096</v>
      </c>
    </row>
    <row r="156" spans="1:3" x14ac:dyDescent="0.25">
      <c r="A156" s="9" t="s">
        <v>567</v>
      </c>
      <c r="B156" s="12">
        <v>22087.243257400278</v>
      </c>
      <c r="C156">
        <f>SAFADModel_final_000013[[#This Row],[Whole Building:Facility Total Electric Demand Power '[W'](Hourly) ]]/1000</f>
        <v>22.087243257400278</v>
      </c>
    </row>
    <row r="157" spans="1:3" x14ac:dyDescent="0.25">
      <c r="A157" s="9" t="s">
        <v>568</v>
      </c>
      <c r="B157" s="12">
        <v>22114.115330599376</v>
      </c>
      <c r="C157">
        <f>SAFADModel_final_000013[[#This Row],[Whole Building:Facility Total Electric Demand Power '[W'](Hourly) ]]/1000</f>
        <v>22.114115330599375</v>
      </c>
    </row>
    <row r="158" spans="1:3" x14ac:dyDescent="0.25">
      <c r="A158" s="9" t="s">
        <v>569</v>
      </c>
      <c r="B158" s="12">
        <v>22141.528531254939</v>
      </c>
      <c r="C158">
        <f>SAFADModel_final_000013[[#This Row],[Whole Building:Facility Total Electric Demand Power '[W'](Hourly) ]]/1000</f>
        <v>22.141528531254938</v>
      </c>
    </row>
    <row r="159" spans="1:3" x14ac:dyDescent="0.25">
      <c r="A159" s="9" t="s">
        <v>570</v>
      </c>
      <c r="B159" s="12">
        <v>22182.408939356315</v>
      </c>
      <c r="C159">
        <f>SAFADModel_final_000013[[#This Row],[Whole Building:Facility Total Electric Demand Power '[W'](Hourly) ]]/1000</f>
        <v>22.182408939356314</v>
      </c>
    </row>
    <row r="160" spans="1:3" x14ac:dyDescent="0.25">
      <c r="A160" s="9" t="s">
        <v>571</v>
      </c>
      <c r="B160" s="12">
        <v>22241.226408437989</v>
      </c>
      <c r="C160">
        <f>SAFADModel_final_000013[[#This Row],[Whole Building:Facility Total Electric Demand Power '[W'](Hourly) ]]/1000</f>
        <v>22.241226408437988</v>
      </c>
    </row>
    <row r="161" spans="1:3" x14ac:dyDescent="0.25">
      <c r="A161" s="9" t="s">
        <v>572</v>
      </c>
      <c r="B161" s="12">
        <v>22258.743972328619</v>
      </c>
      <c r="C161">
        <f>SAFADModel_final_000013[[#This Row],[Whole Building:Facility Total Electric Demand Power '[W'](Hourly) ]]/1000</f>
        <v>22.25874397232862</v>
      </c>
    </row>
    <row r="162" spans="1:3" x14ac:dyDescent="0.25">
      <c r="A162" s="9" t="s">
        <v>573</v>
      </c>
      <c r="B162" s="12">
        <v>22215.132944359601</v>
      </c>
      <c r="C162">
        <f>SAFADModel_final_000013[[#This Row],[Whole Building:Facility Total Electric Demand Power '[W'](Hourly) ]]/1000</f>
        <v>22.215132944359599</v>
      </c>
    </row>
    <row r="163" spans="1:3" x14ac:dyDescent="0.25">
      <c r="A163" s="9" t="s">
        <v>574</v>
      </c>
      <c r="B163" s="12">
        <v>22151.026573384341</v>
      </c>
      <c r="C163">
        <f>SAFADModel_final_000013[[#This Row],[Whole Building:Facility Total Electric Demand Power '[W'](Hourly) ]]/1000</f>
        <v>22.151026573384339</v>
      </c>
    </row>
    <row r="164" spans="1:3" x14ac:dyDescent="0.25">
      <c r="A164" s="9" t="s">
        <v>575</v>
      </c>
      <c r="B164" s="12">
        <v>22085.707659785043</v>
      </c>
      <c r="C164">
        <f>SAFADModel_final_000013[[#This Row],[Whole Building:Facility Total Electric Demand Power '[W'](Hourly) ]]/1000</f>
        <v>22.085707659785044</v>
      </c>
    </row>
    <row r="165" spans="1:3" x14ac:dyDescent="0.25">
      <c r="A165" s="9" t="s">
        <v>576</v>
      </c>
      <c r="B165" s="12">
        <v>22029.113258166788</v>
      </c>
      <c r="C165">
        <f>SAFADModel_final_000013[[#This Row],[Whole Building:Facility Total Electric Demand Power '[W'](Hourly) ]]/1000</f>
        <v>22.029113258166788</v>
      </c>
    </row>
    <row r="166" spans="1:3" x14ac:dyDescent="0.25">
      <c r="A166" s="9" t="s">
        <v>577</v>
      </c>
      <c r="B166" s="12">
        <v>21982.647745237147</v>
      </c>
      <c r="C166">
        <f>SAFADModel_final_000013[[#This Row],[Whole Building:Facility Total Electric Demand Power '[W'](Hourly) ]]/1000</f>
        <v>21.982647745237148</v>
      </c>
    </row>
    <row r="167" spans="1:3" x14ac:dyDescent="0.25">
      <c r="A167" s="9" t="s">
        <v>578</v>
      </c>
      <c r="B167" s="12">
        <v>21929.278640549081</v>
      </c>
      <c r="C167">
        <f>SAFADModel_final_000013[[#This Row],[Whole Building:Facility Total Electric Demand Power '[W'](Hourly) ]]/1000</f>
        <v>21.929278640549082</v>
      </c>
    </row>
    <row r="168" spans="1:3" x14ac:dyDescent="0.25">
      <c r="A168" s="9" t="s">
        <v>579</v>
      </c>
      <c r="B168" s="12">
        <v>21822.188277556354</v>
      </c>
      <c r="C168">
        <f>SAFADModel_final_000013[[#This Row],[Whole Building:Facility Total Electric Demand Power '[W'](Hourly) ]]/1000</f>
        <v>21.822188277556354</v>
      </c>
    </row>
    <row r="169" spans="1:3" x14ac:dyDescent="0.25">
      <c r="A169" s="9" t="s">
        <v>580</v>
      </c>
      <c r="B169" s="12">
        <v>21727.160917251145</v>
      </c>
      <c r="C169">
        <f>SAFADModel_final_000013[[#This Row],[Whole Building:Facility Total Electric Demand Power '[W'](Hourly) ]]/1000</f>
        <v>21.727160917251144</v>
      </c>
    </row>
    <row r="170" spans="1:3" x14ac:dyDescent="0.25">
      <c r="A170" s="9" t="s">
        <v>121</v>
      </c>
      <c r="B170" s="12">
        <v>21688.327543082854</v>
      </c>
      <c r="C170">
        <f>SAFADModel_final_000013[[#This Row],[Whole Building:Facility Total Electric Demand Power '[W'](Hourly) ]]/1000</f>
        <v>21.688327543082856</v>
      </c>
    </row>
    <row r="171" spans="1:3" x14ac:dyDescent="0.25">
      <c r="A171" s="9" t="s">
        <v>122</v>
      </c>
      <c r="B171" s="12">
        <v>21635.023110090497</v>
      </c>
      <c r="C171">
        <f>SAFADModel_final_000013[[#This Row],[Whole Building:Facility Total Electric Demand Power '[W'](Hourly) ]]/1000</f>
        <v>21.635023110090497</v>
      </c>
    </row>
    <row r="172" spans="1:3" x14ac:dyDescent="0.25">
      <c r="A172" s="9" t="s">
        <v>123</v>
      </c>
      <c r="B172" s="12">
        <v>21538.73484931971</v>
      </c>
      <c r="C172">
        <f>SAFADModel_final_000013[[#This Row],[Whole Building:Facility Total Electric Demand Power '[W'](Hourly) ]]/1000</f>
        <v>21.538734849319709</v>
      </c>
    </row>
    <row r="173" spans="1:3" x14ac:dyDescent="0.25">
      <c r="A173" s="9" t="s">
        <v>124</v>
      </c>
      <c r="B173" s="12">
        <v>21412.232922846106</v>
      </c>
      <c r="C173">
        <f>SAFADModel_final_000013[[#This Row],[Whole Building:Facility Total Electric Demand Power '[W'](Hourly) ]]/1000</f>
        <v>21.412232922846105</v>
      </c>
    </row>
    <row r="174" spans="1:3" x14ac:dyDescent="0.25">
      <c r="A174" s="9" t="s">
        <v>125</v>
      </c>
      <c r="B174" s="12">
        <v>21265.877543632883</v>
      </c>
      <c r="C174">
        <f>SAFADModel_final_000013[[#This Row],[Whole Building:Facility Total Electric Demand Power '[W'](Hourly) ]]/1000</f>
        <v>21.265877543632882</v>
      </c>
    </row>
    <row r="175" spans="1:3" x14ac:dyDescent="0.25">
      <c r="A175" s="9" t="s">
        <v>126</v>
      </c>
      <c r="B175" s="12">
        <v>21232.188286801374</v>
      </c>
      <c r="C175">
        <f>SAFADModel_final_000013[[#This Row],[Whole Building:Facility Total Electric Demand Power '[W'](Hourly) ]]/1000</f>
        <v>21.232188286801374</v>
      </c>
    </row>
    <row r="176" spans="1:3" x14ac:dyDescent="0.25">
      <c r="A176" s="9" t="s">
        <v>127</v>
      </c>
      <c r="B176" s="12">
        <v>21370.162190037896</v>
      </c>
      <c r="C176">
        <f>SAFADModel_final_000013[[#This Row],[Whole Building:Facility Total Electric Demand Power '[W'](Hourly) ]]/1000</f>
        <v>21.370162190037895</v>
      </c>
    </row>
    <row r="177" spans="1:3" x14ac:dyDescent="0.25">
      <c r="A177" s="9" t="s">
        <v>128</v>
      </c>
      <c r="B177" s="12">
        <v>78501.476664693095</v>
      </c>
      <c r="C177">
        <f>SAFADModel_final_000013[[#This Row],[Whole Building:Facility Total Electric Demand Power '[W'](Hourly) ]]/1000</f>
        <v>78.501476664693101</v>
      </c>
    </row>
    <row r="178" spans="1:3" x14ac:dyDescent="0.25">
      <c r="A178" s="9" t="s">
        <v>129</v>
      </c>
      <c r="B178" s="12">
        <v>90193.334013087791</v>
      </c>
      <c r="C178">
        <f>SAFADModel_final_000013[[#This Row],[Whole Building:Facility Total Electric Demand Power '[W'](Hourly) ]]/1000</f>
        <v>90.193334013087792</v>
      </c>
    </row>
    <row r="179" spans="1:3" x14ac:dyDescent="0.25">
      <c r="A179" s="9" t="s">
        <v>130</v>
      </c>
      <c r="B179" s="12">
        <v>271697.51566359552</v>
      </c>
      <c r="C179">
        <f>SAFADModel_final_000013[[#This Row],[Whole Building:Facility Total Electric Demand Power '[W'](Hourly) ]]/1000</f>
        <v>271.69751566359554</v>
      </c>
    </row>
    <row r="180" spans="1:3" x14ac:dyDescent="0.25">
      <c r="A180" s="9" t="s">
        <v>131</v>
      </c>
      <c r="B180" s="12">
        <v>280258.47686628654</v>
      </c>
      <c r="C180">
        <f>SAFADModel_final_000013[[#This Row],[Whole Building:Facility Total Electric Demand Power '[W'](Hourly) ]]/1000</f>
        <v>280.25847686628651</v>
      </c>
    </row>
    <row r="181" spans="1:3" x14ac:dyDescent="0.25">
      <c r="A181" s="9" t="s">
        <v>132</v>
      </c>
      <c r="B181" s="12">
        <v>437829.99825657794</v>
      </c>
      <c r="C181">
        <f>SAFADModel_final_000013[[#This Row],[Whole Building:Facility Total Electric Demand Power '[W'](Hourly) ]]/1000</f>
        <v>437.82999825657794</v>
      </c>
    </row>
    <row r="182" spans="1:3" x14ac:dyDescent="0.25">
      <c r="A182" s="9" t="s">
        <v>133</v>
      </c>
      <c r="B182" s="12">
        <v>455721.49383585353</v>
      </c>
      <c r="C182">
        <f>SAFADModel_final_000013[[#This Row],[Whole Building:Facility Total Electric Demand Power '[W'](Hourly) ]]/1000</f>
        <v>455.72149383585355</v>
      </c>
    </row>
    <row r="183" spans="1:3" x14ac:dyDescent="0.25">
      <c r="A183" s="9" t="s">
        <v>134</v>
      </c>
      <c r="B183" s="12">
        <v>488978.26799592591</v>
      </c>
      <c r="C183">
        <f>SAFADModel_final_000013[[#This Row],[Whole Building:Facility Total Electric Demand Power '[W'](Hourly) ]]/1000</f>
        <v>488.97826799592593</v>
      </c>
    </row>
    <row r="184" spans="1:3" x14ac:dyDescent="0.25">
      <c r="A184" s="9" t="s">
        <v>135</v>
      </c>
      <c r="B184" s="12">
        <v>497852.26697952376</v>
      </c>
      <c r="C184">
        <f>SAFADModel_final_000013[[#This Row],[Whole Building:Facility Total Electric Demand Power '[W'](Hourly) ]]/1000</f>
        <v>497.85226697952373</v>
      </c>
    </row>
    <row r="185" spans="1:3" x14ac:dyDescent="0.25">
      <c r="A185" s="9" t="s">
        <v>136</v>
      </c>
      <c r="B185" s="12">
        <v>465719.23900319077</v>
      </c>
      <c r="C185">
        <f>SAFADModel_final_000013[[#This Row],[Whole Building:Facility Total Electric Demand Power '[W'](Hourly) ]]/1000</f>
        <v>465.71923900319075</v>
      </c>
    </row>
    <row r="186" spans="1:3" x14ac:dyDescent="0.25">
      <c r="A186" s="9" t="s">
        <v>137</v>
      </c>
      <c r="B186" s="12">
        <v>422959.13918145263</v>
      </c>
      <c r="C186">
        <f>SAFADModel_final_000013[[#This Row],[Whole Building:Facility Total Electric Demand Power '[W'](Hourly) ]]/1000</f>
        <v>422.95913918145266</v>
      </c>
    </row>
    <row r="187" spans="1:3" x14ac:dyDescent="0.25">
      <c r="A187" s="9" t="s">
        <v>138</v>
      </c>
      <c r="B187" s="12">
        <v>151095.55274847653</v>
      </c>
      <c r="C187">
        <f>SAFADModel_final_000013[[#This Row],[Whole Building:Facility Total Electric Demand Power '[W'](Hourly) ]]/1000</f>
        <v>151.09555274847654</v>
      </c>
    </row>
    <row r="188" spans="1:3" x14ac:dyDescent="0.25">
      <c r="A188" s="9" t="s">
        <v>139</v>
      </c>
      <c r="B188" s="12">
        <v>74986.207506410923</v>
      </c>
      <c r="C188">
        <f>SAFADModel_final_000013[[#This Row],[Whole Building:Facility Total Electric Demand Power '[W'](Hourly) ]]/1000</f>
        <v>74.986207506410921</v>
      </c>
    </row>
    <row r="189" spans="1:3" x14ac:dyDescent="0.25">
      <c r="A189" s="9" t="s">
        <v>140</v>
      </c>
      <c r="B189" s="12">
        <v>28809.417945458976</v>
      </c>
      <c r="C189">
        <f>SAFADModel_final_000013[[#This Row],[Whole Building:Facility Total Electric Demand Power '[W'](Hourly) ]]/1000</f>
        <v>28.809417945458975</v>
      </c>
    </row>
    <row r="190" spans="1:3" x14ac:dyDescent="0.25">
      <c r="A190" s="9" t="s">
        <v>141</v>
      </c>
      <c r="B190" s="12">
        <v>22073.003855250747</v>
      </c>
      <c r="C190">
        <f>SAFADModel_final_000013[[#This Row],[Whole Building:Facility Total Electric Demand Power '[W'](Hourly) ]]/1000</f>
        <v>22.073003855250747</v>
      </c>
    </row>
    <row r="191" spans="1:3" x14ac:dyDescent="0.25">
      <c r="A191" s="9" t="s">
        <v>142</v>
      </c>
      <c r="B191" s="12">
        <v>21677.320281212738</v>
      </c>
      <c r="C191">
        <f>SAFADModel_final_000013[[#This Row],[Whole Building:Facility Total Electric Demand Power '[W'](Hourly) ]]/1000</f>
        <v>21.677320281212737</v>
      </c>
    </row>
    <row r="192" spans="1:3" x14ac:dyDescent="0.25">
      <c r="A192" s="9" t="s">
        <v>143</v>
      </c>
      <c r="B192" s="12">
        <v>21706.792088826351</v>
      </c>
      <c r="C192">
        <f>SAFADModel_final_000013[[#This Row],[Whole Building:Facility Total Electric Demand Power '[W'](Hourly) ]]/1000</f>
        <v>21.706792088826351</v>
      </c>
    </row>
    <row r="193" spans="1:3" x14ac:dyDescent="0.25">
      <c r="A193" s="9" t="s">
        <v>144</v>
      </c>
      <c r="B193" s="12">
        <v>21681.329520596497</v>
      </c>
      <c r="C193">
        <f>SAFADModel_final_000013[[#This Row],[Whole Building:Facility Total Electric Demand Power '[W'](Hourly) ]]/1000</f>
        <v>21.681329520596496</v>
      </c>
    </row>
    <row r="194" spans="1:3" x14ac:dyDescent="0.25">
      <c r="A194" s="9" t="s">
        <v>145</v>
      </c>
      <c r="B194" s="12">
        <v>21619.895992246649</v>
      </c>
      <c r="C194">
        <f>SAFADModel_final_000013[[#This Row],[Whole Building:Facility Total Electric Demand Power '[W'](Hourly) ]]/1000</f>
        <v>21.619895992246651</v>
      </c>
    </row>
    <row r="195" spans="1:3" x14ac:dyDescent="0.25">
      <c r="A195" s="9" t="s">
        <v>146</v>
      </c>
      <c r="B195" s="12">
        <v>21564.592259232322</v>
      </c>
      <c r="C195">
        <f>SAFADModel_final_000013[[#This Row],[Whole Building:Facility Total Electric Demand Power '[W'](Hourly) ]]/1000</f>
        <v>21.564592259232324</v>
      </c>
    </row>
    <row r="196" spans="1:3" x14ac:dyDescent="0.25">
      <c r="A196" s="9" t="s">
        <v>147</v>
      </c>
      <c r="B196" s="12">
        <v>21505.583265854042</v>
      </c>
      <c r="C196">
        <f>SAFADModel_final_000013[[#This Row],[Whole Building:Facility Total Electric Demand Power '[W'](Hourly) ]]/1000</f>
        <v>21.505583265854042</v>
      </c>
    </row>
    <row r="197" spans="1:3" x14ac:dyDescent="0.25">
      <c r="A197" s="9" t="s">
        <v>148</v>
      </c>
      <c r="B197" s="12">
        <v>21449.422179842699</v>
      </c>
      <c r="C197">
        <f>SAFADModel_final_000013[[#This Row],[Whole Building:Facility Total Electric Demand Power '[W'](Hourly) ]]/1000</f>
        <v>21.449422179842699</v>
      </c>
    </row>
    <row r="198" spans="1:3" x14ac:dyDescent="0.25">
      <c r="A198" s="9" t="s">
        <v>149</v>
      </c>
      <c r="B198" s="12">
        <v>21384.534422889625</v>
      </c>
      <c r="C198">
        <f>SAFADModel_final_000013[[#This Row],[Whole Building:Facility Total Electric Demand Power '[W'](Hourly) ]]/1000</f>
        <v>21.384534422889626</v>
      </c>
    </row>
    <row r="199" spans="1:3" x14ac:dyDescent="0.25">
      <c r="A199" s="9" t="s">
        <v>150</v>
      </c>
      <c r="B199" s="12">
        <v>21400.691246520892</v>
      </c>
      <c r="C199">
        <f>SAFADModel_final_000013[[#This Row],[Whole Building:Facility Total Electric Demand Power '[W'](Hourly) ]]/1000</f>
        <v>21.400691246520893</v>
      </c>
    </row>
    <row r="200" spans="1:3" x14ac:dyDescent="0.25">
      <c r="A200" s="9" t="s">
        <v>151</v>
      </c>
      <c r="B200" s="12">
        <v>21501.228751669445</v>
      </c>
      <c r="C200">
        <f>SAFADModel_final_000013[[#This Row],[Whole Building:Facility Total Electric Demand Power '[W'](Hourly) ]]/1000</f>
        <v>21.501228751669444</v>
      </c>
    </row>
    <row r="201" spans="1:3" x14ac:dyDescent="0.25">
      <c r="A201" s="9" t="s">
        <v>152</v>
      </c>
      <c r="B201" s="12">
        <v>21658.540815135151</v>
      </c>
      <c r="C201">
        <f>SAFADModel_final_000013[[#This Row],[Whole Building:Facility Total Electric Demand Power '[W'](Hourly) ]]/1000</f>
        <v>21.658540815135151</v>
      </c>
    </row>
    <row r="202" spans="1:3" x14ac:dyDescent="0.25">
      <c r="A202" s="9" t="s">
        <v>153</v>
      </c>
      <c r="B202" s="12">
        <v>21777.494461814636</v>
      </c>
      <c r="C202">
        <f>SAFADModel_final_000013[[#This Row],[Whole Building:Facility Total Electric Demand Power '[W'](Hourly) ]]/1000</f>
        <v>21.777494461814637</v>
      </c>
    </row>
    <row r="203" spans="1:3" x14ac:dyDescent="0.25">
      <c r="A203" s="9" t="s">
        <v>154</v>
      </c>
      <c r="B203" s="12">
        <v>21998.570730335112</v>
      </c>
      <c r="C203">
        <f>SAFADModel_final_000013[[#This Row],[Whole Building:Facility Total Electric Demand Power '[W'](Hourly) ]]/1000</f>
        <v>21.998570730335111</v>
      </c>
    </row>
    <row r="204" spans="1:3" x14ac:dyDescent="0.25">
      <c r="A204" s="9" t="s">
        <v>155</v>
      </c>
      <c r="B204" s="12">
        <v>22205.450212969492</v>
      </c>
      <c r="C204">
        <f>SAFADModel_final_000013[[#This Row],[Whole Building:Facility Total Electric Demand Power '[W'](Hourly) ]]/1000</f>
        <v>22.205450212969492</v>
      </c>
    </row>
    <row r="205" spans="1:3" x14ac:dyDescent="0.25">
      <c r="A205" s="9" t="s">
        <v>156</v>
      </c>
      <c r="B205" s="12">
        <v>22278.919267727528</v>
      </c>
      <c r="C205">
        <f>SAFADModel_final_000013[[#This Row],[Whole Building:Facility Total Electric Demand Power '[W'](Hourly) ]]/1000</f>
        <v>22.278919267727527</v>
      </c>
    </row>
    <row r="206" spans="1:3" x14ac:dyDescent="0.25">
      <c r="A206" s="9" t="s">
        <v>157</v>
      </c>
      <c r="B206" s="12">
        <v>22287.64148367813</v>
      </c>
      <c r="C206">
        <f>SAFADModel_final_000013[[#This Row],[Whole Building:Facility Total Electric Demand Power '[W'](Hourly) ]]/1000</f>
        <v>22.287641483678129</v>
      </c>
    </row>
    <row r="207" spans="1:3" x14ac:dyDescent="0.25">
      <c r="A207" s="9" t="s">
        <v>158</v>
      </c>
      <c r="B207" s="12">
        <v>22256.848146173103</v>
      </c>
      <c r="C207">
        <f>SAFADModel_final_000013[[#This Row],[Whole Building:Facility Total Electric Demand Power '[W'](Hourly) ]]/1000</f>
        <v>22.256848146173102</v>
      </c>
    </row>
    <row r="208" spans="1:3" x14ac:dyDescent="0.25">
      <c r="A208" s="9" t="s">
        <v>159</v>
      </c>
      <c r="B208" s="12">
        <v>22216.233041528947</v>
      </c>
      <c r="C208">
        <f>SAFADModel_final_000013[[#This Row],[Whole Building:Facility Total Electric Demand Power '[W'](Hourly) ]]/1000</f>
        <v>22.216233041528948</v>
      </c>
    </row>
    <row r="209" spans="1:3" x14ac:dyDescent="0.25">
      <c r="A209" s="9" t="s">
        <v>160</v>
      </c>
      <c r="B209" s="12">
        <v>22162.834605983651</v>
      </c>
      <c r="C209">
        <f>SAFADModel_final_000013[[#This Row],[Whole Building:Facility Total Electric Demand Power '[W'](Hourly) ]]/1000</f>
        <v>22.162834605983651</v>
      </c>
    </row>
    <row r="210" spans="1:3" x14ac:dyDescent="0.25">
      <c r="A210" s="9" t="s">
        <v>161</v>
      </c>
      <c r="B210" s="12">
        <v>22091.204032117937</v>
      </c>
      <c r="C210">
        <f>SAFADModel_final_000013[[#This Row],[Whole Building:Facility Total Electric Demand Power '[W'](Hourly) ]]/1000</f>
        <v>22.091204032117936</v>
      </c>
    </row>
    <row r="211" spans="1:3" x14ac:dyDescent="0.25">
      <c r="A211" s="9" t="s">
        <v>162</v>
      </c>
      <c r="B211" s="12">
        <v>22017.585079311262</v>
      </c>
      <c r="C211">
        <f>SAFADModel_final_000013[[#This Row],[Whole Building:Facility Total Electric Demand Power '[W'](Hourly) ]]/1000</f>
        <v>22.017585079311264</v>
      </c>
    </row>
    <row r="212" spans="1:3" x14ac:dyDescent="0.25">
      <c r="A212" s="9" t="s">
        <v>163</v>
      </c>
      <c r="B212" s="12">
        <v>21932.889987315091</v>
      </c>
      <c r="C212">
        <f>SAFADModel_final_000013[[#This Row],[Whole Building:Facility Total Electric Demand Power '[W'](Hourly) ]]/1000</f>
        <v>21.93288998731509</v>
      </c>
    </row>
    <row r="213" spans="1:3" x14ac:dyDescent="0.25">
      <c r="A213" s="9" t="s">
        <v>164</v>
      </c>
      <c r="B213" s="12">
        <v>21843.919720381931</v>
      </c>
      <c r="C213">
        <f>SAFADModel_final_000013[[#This Row],[Whole Building:Facility Total Electric Demand Power '[W'](Hourly) ]]/1000</f>
        <v>21.84391972038193</v>
      </c>
    </row>
    <row r="214" spans="1:3" x14ac:dyDescent="0.25">
      <c r="A214" s="9" t="s">
        <v>165</v>
      </c>
      <c r="B214" s="12">
        <v>21762.798141693351</v>
      </c>
      <c r="C214">
        <f>SAFADModel_final_000013[[#This Row],[Whole Building:Facility Total Electric Demand Power '[W'](Hourly) ]]/1000</f>
        <v>21.762798141693352</v>
      </c>
    </row>
    <row r="215" spans="1:3" x14ac:dyDescent="0.25">
      <c r="A215" s="9" t="s">
        <v>166</v>
      </c>
      <c r="B215" s="12">
        <v>21679.072009140113</v>
      </c>
      <c r="C215">
        <f>SAFADModel_final_000013[[#This Row],[Whole Building:Facility Total Electric Demand Power '[W'](Hourly) ]]/1000</f>
        <v>21.679072009140114</v>
      </c>
    </row>
    <row r="216" spans="1:3" x14ac:dyDescent="0.25">
      <c r="A216" s="9" t="s">
        <v>167</v>
      </c>
      <c r="B216" s="12">
        <v>21606.256753963473</v>
      </c>
      <c r="C216">
        <f>SAFADModel_final_000013[[#This Row],[Whole Building:Facility Total Electric Demand Power '[W'](Hourly) ]]/1000</f>
        <v>21.606256753963471</v>
      </c>
    </row>
    <row r="217" spans="1:3" x14ac:dyDescent="0.25">
      <c r="A217" s="9" t="s">
        <v>168</v>
      </c>
      <c r="B217" s="12">
        <v>21540.737492068245</v>
      </c>
      <c r="C217">
        <f>SAFADModel_final_000013[[#This Row],[Whole Building:Facility Total Electric Demand Power '[W'](Hourly) ]]/1000</f>
        <v>21.540737492068246</v>
      </c>
    </row>
    <row r="218" spans="1:3" x14ac:dyDescent="0.25">
      <c r="A218" s="9" t="s">
        <v>169</v>
      </c>
      <c r="B218" s="12">
        <v>21494.762126146081</v>
      </c>
      <c r="C218">
        <f>SAFADModel_final_000013[[#This Row],[Whole Building:Facility Total Electric Demand Power '[W'](Hourly) ]]/1000</f>
        <v>21.494762126146082</v>
      </c>
    </row>
    <row r="219" spans="1:3" x14ac:dyDescent="0.25">
      <c r="A219" s="9" t="s">
        <v>170</v>
      </c>
      <c r="B219" s="12">
        <v>21457.270591238335</v>
      </c>
      <c r="C219">
        <f>SAFADModel_final_000013[[#This Row],[Whole Building:Facility Total Electric Demand Power '[W'](Hourly) ]]/1000</f>
        <v>21.457270591238334</v>
      </c>
    </row>
    <row r="220" spans="1:3" x14ac:dyDescent="0.25">
      <c r="A220" s="9" t="s">
        <v>171</v>
      </c>
      <c r="B220" s="12">
        <v>21421.956503604557</v>
      </c>
      <c r="C220">
        <f>SAFADModel_final_000013[[#This Row],[Whole Building:Facility Total Electric Demand Power '[W'](Hourly) ]]/1000</f>
        <v>21.421956503604555</v>
      </c>
    </row>
    <row r="221" spans="1:3" x14ac:dyDescent="0.25">
      <c r="A221" s="9" t="s">
        <v>172</v>
      </c>
      <c r="B221" s="12">
        <v>21395.137912820155</v>
      </c>
      <c r="C221">
        <f>SAFADModel_final_000013[[#This Row],[Whole Building:Facility Total Electric Demand Power '[W'](Hourly) ]]/1000</f>
        <v>21.395137912820154</v>
      </c>
    </row>
    <row r="222" spans="1:3" x14ac:dyDescent="0.25">
      <c r="A222" s="9" t="s">
        <v>173</v>
      </c>
      <c r="B222" s="12">
        <v>21376.50788939741</v>
      </c>
      <c r="C222">
        <f>SAFADModel_final_000013[[#This Row],[Whole Building:Facility Total Electric Demand Power '[W'](Hourly) ]]/1000</f>
        <v>21.376507889397409</v>
      </c>
    </row>
    <row r="223" spans="1:3" x14ac:dyDescent="0.25">
      <c r="A223" s="9" t="s">
        <v>174</v>
      </c>
      <c r="B223" s="12">
        <v>21407.227030858663</v>
      </c>
      <c r="C223">
        <f>SAFADModel_final_000013[[#This Row],[Whole Building:Facility Total Electric Demand Power '[W'](Hourly) ]]/1000</f>
        <v>21.407227030858664</v>
      </c>
    </row>
    <row r="224" spans="1:3" x14ac:dyDescent="0.25">
      <c r="A224" s="9" t="s">
        <v>175</v>
      </c>
      <c r="B224" s="12">
        <v>21574.827975494441</v>
      </c>
      <c r="C224">
        <f>SAFADModel_final_000013[[#This Row],[Whole Building:Facility Total Electric Demand Power '[W'](Hourly) ]]/1000</f>
        <v>21.57482797549444</v>
      </c>
    </row>
    <row r="225" spans="1:3" x14ac:dyDescent="0.25">
      <c r="A225" s="9" t="s">
        <v>176</v>
      </c>
      <c r="B225" s="12">
        <v>69298.576134627147</v>
      </c>
      <c r="C225">
        <f>SAFADModel_final_000013[[#This Row],[Whole Building:Facility Total Electric Demand Power '[W'](Hourly) ]]/1000</f>
        <v>69.29857613462714</v>
      </c>
    </row>
    <row r="226" spans="1:3" x14ac:dyDescent="0.25">
      <c r="A226" s="9" t="s">
        <v>177</v>
      </c>
      <c r="B226" s="12">
        <v>196355.20370228263</v>
      </c>
      <c r="C226">
        <f>SAFADModel_final_000013[[#This Row],[Whole Building:Facility Total Electric Demand Power '[W'](Hourly) ]]/1000</f>
        <v>196.35520370228264</v>
      </c>
    </row>
    <row r="227" spans="1:3" x14ac:dyDescent="0.25">
      <c r="A227" s="9" t="s">
        <v>178</v>
      </c>
      <c r="B227" s="12">
        <v>316034.51950558944</v>
      </c>
      <c r="C227">
        <f>SAFADModel_final_000013[[#This Row],[Whole Building:Facility Total Electric Demand Power '[W'](Hourly) ]]/1000</f>
        <v>316.03451950558946</v>
      </c>
    </row>
    <row r="228" spans="1:3" x14ac:dyDescent="0.25">
      <c r="A228" s="9" t="s">
        <v>179</v>
      </c>
      <c r="B228" s="12">
        <v>401239.94561108499</v>
      </c>
      <c r="C228">
        <f>SAFADModel_final_000013[[#This Row],[Whole Building:Facility Total Electric Demand Power '[W'](Hourly) ]]/1000</f>
        <v>401.23994561108498</v>
      </c>
    </row>
    <row r="229" spans="1:3" x14ac:dyDescent="0.25">
      <c r="A229" s="9" t="s">
        <v>180</v>
      </c>
      <c r="B229" s="12">
        <v>489901.4345224647</v>
      </c>
      <c r="C229">
        <f>SAFADModel_final_000013[[#This Row],[Whole Building:Facility Total Electric Demand Power '[W'](Hourly) ]]/1000</f>
        <v>489.90143452246468</v>
      </c>
    </row>
    <row r="230" spans="1:3" x14ac:dyDescent="0.25">
      <c r="A230" s="9" t="s">
        <v>181</v>
      </c>
      <c r="B230" s="12">
        <v>500179.15049212769</v>
      </c>
      <c r="C230">
        <f>SAFADModel_final_000013[[#This Row],[Whole Building:Facility Total Electric Demand Power '[W'](Hourly) ]]/1000</f>
        <v>500.17915049212769</v>
      </c>
    </row>
    <row r="231" spans="1:3" x14ac:dyDescent="0.25">
      <c r="A231" s="9" t="s">
        <v>182</v>
      </c>
      <c r="B231" s="12">
        <v>489008.45500109257</v>
      </c>
      <c r="C231">
        <f>SAFADModel_final_000013[[#This Row],[Whole Building:Facility Total Electric Demand Power '[W'](Hourly) ]]/1000</f>
        <v>489.00845500109256</v>
      </c>
    </row>
    <row r="232" spans="1:3" x14ac:dyDescent="0.25">
      <c r="A232" s="9" t="s">
        <v>183</v>
      </c>
      <c r="B232" s="12">
        <v>493204.83363129565</v>
      </c>
      <c r="C232">
        <f>SAFADModel_final_000013[[#This Row],[Whole Building:Facility Total Electric Demand Power '[W'](Hourly) ]]/1000</f>
        <v>493.20483363129563</v>
      </c>
    </row>
    <row r="233" spans="1:3" x14ac:dyDescent="0.25">
      <c r="A233" s="9" t="s">
        <v>184</v>
      </c>
      <c r="B233" s="12">
        <v>411375.12346956722</v>
      </c>
      <c r="C233">
        <f>SAFADModel_final_000013[[#This Row],[Whole Building:Facility Total Electric Demand Power '[W'](Hourly) ]]/1000</f>
        <v>411.3751234695672</v>
      </c>
    </row>
    <row r="234" spans="1:3" x14ac:dyDescent="0.25">
      <c r="A234" s="9" t="s">
        <v>185</v>
      </c>
      <c r="B234" s="12">
        <v>174033.53368431469</v>
      </c>
      <c r="C234">
        <f>SAFADModel_final_000013[[#This Row],[Whole Building:Facility Total Electric Demand Power '[W'](Hourly) ]]/1000</f>
        <v>174.0335336843147</v>
      </c>
    </row>
    <row r="235" spans="1:3" x14ac:dyDescent="0.25">
      <c r="A235" s="9" t="s">
        <v>186</v>
      </c>
      <c r="B235" s="12">
        <v>138268.34419464789</v>
      </c>
      <c r="C235">
        <f>SAFADModel_final_000013[[#This Row],[Whole Building:Facility Total Electric Demand Power '[W'](Hourly) ]]/1000</f>
        <v>138.26834419464788</v>
      </c>
    </row>
    <row r="236" spans="1:3" x14ac:dyDescent="0.25">
      <c r="A236" s="9" t="s">
        <v>187</v>
      </c>
      <c r="B236" s="12">
        <v>61721.360750567554</v>
      </c>
      <c r="C236">
        <f>SAFADModel_final_000013[[#This Row],[Whole Building:Facility Total Electric Demand Power '[W'](Hourly) ]]/1000</f>
        <v>61.721360750567555</v>
      </c>
    </row>
    <row r="237" spans="1:3" x14ac:dyDescent="0.25">
      <c r="A237" s="9" t="s">
        <v>188</v>
      </c>
      <c r="B237" s="12">
        <v>22413.038478326158</v>
      </c>
      <c r="C237">
        <f>SAFADModel_final_000013[[#This Row],[Whole Building:Facility Total Electric Demand Power '[W'](Hourly) ]]/1000</f>
        <v>22.413038478326158</v>
      </c>
    </row>
    <row r="238" spans="1:3" x14ac:dyDescent="0.25">
      <c r="A238" s="9" t="s">
        <v>189</v>
      </c>
      <c r="B238" s="12">
        <v>21942.012953245798</v>
      </c>
      <c r="C238">
        <f>SAFADModel_final_000013[[#This Row],[Whole Building:Facility Total Electric Demand Power '[W'](Hourly) ]]/1000</f>
        <v>21.942012953245797</v>
      </c>
    </row>
    <row r="239" spans="1:3" x14ac:dyDescent="0.25">
      <c r="A239" s="9" t="s">
        <v>190</v>
      </c>
      <c r="B239" s="12">
        <v>21518.594329565967</v>
      </c>
      <c r="C239">
        <f>SAFADModel_final_000013[[#This Row],[Whole Building:Facility Total Electric Demand Power '[W'](Hourly) ]]/1000</f>
        <v>21.518594329565968</v>
      </c>
    </row>
    <row r="240" spans="1:3" x14ac:dyDescent="0.25">
      <c r="A240" s="9" t="s">
        <v>191</v>
      </c>
      <c r="B240" s="12">
        <v>21515.506082858265</v>
      </c>
      <c r="C240">
        <f>SAFADModel_final_000013[[#This Row],[Whole Building:Facility Total Electric Demand Power '[W'](Hourly) ]]/1000</f>
        <v>21.515506082858266</v>
      </c>
    </row>
    <row r="241" spans="1:3" x14ac:dyDescent="0.25">
      <c r="A241" s="9" t="s">
        <v>192</v>
      </c>
      <c r="B241" s="12">
        <v>21499.232957042706</v>
      </c>
      <c r="C241">
        <f>SAFADModel_final_000013[[#This Row],[Whole Building:Facility Total Electric Demand Power '[W'](Hourly) ]]/1000</f>
        <v>21.499232957042707</v>
      </c>
    </row>
    <row r="242" spans="1:3" x14ac:dyDescent="0.25">
      <c r="A242" s="9" t="s">
        <v>193</v>
      </c>
      <c r="B242" s="12">
        <v>21473.778735077194</v>
      </c>
      <c r="C242">
        <f>SAFADModel_final_000013[[#This Row],[Whole Building:Facility Total Electric Demand Power '[W'](Hourly) ]]/1000</f>
        <v>21.473778735077193</v>
      </c>
    </row>
    <row r="243" spans="1:3" x14ac:dyDescent="0.25">
      <c r="A243" s="9" t="s">
        <v>194</v>
      </c>
      <c r="B243" s="12">
        <v>21469.056011845121</v>
      </c>
      <c r="C243">
        <f>SAFADModel_final_000013[[#This Row],[Whole Building:Facility Total Electric Demand Power '[W'](Hourly) ]]/1000</f>
        <v>21.469056011845122</v>
      </c>
    </row>
    <row r="244" spans="1:3" x14ac:dyDescent="0.25">
      <c r="A244" s="9" t="s">
        <v>195</v>
      </c>
      <c r="B244" s="12">
        <v>21407.929314166075</v>
      </c>
      <c r="C244">
        <f>SAFADModel_final_000013[[#This Row],[Whole Building:Facility Total Electric Demand Power '[W'](Hourly) ]]/1000</f>
        <v>21.407929314166076</v>
      </c>
    </row>
    <row r="245" spans="1:3" x14ac:dyDescent="0.25">
      <c r="A245" s="9" t="s">
        <v>196</v>
      </c>
      <c r="B245" s="12">
        <v>21263.069811246416</v>
      </c>
      <c r="C245">
        <f>SAFADModel_final_000013[[#This Row],[Whole Building:Facility Total Electric Demand Power '[W'](Hourly) ]]/1000</f>
        <v>21.263069811246417</v>
      </c>
    </row>
    <row r="246" spans="1:3" x14ac:dyDescent="0.25">
      <c r="A246" s="9" t="s">
        <v>197</v>
      </c>
      <c r="B246" s="12">
        <v>21098.428478907441</v>
      </c>
      <c r="C246">
        <f>SAFADModel_final_000013[[#This Row],[Whole Building:Facility Total Electric Demand Power '[W'](Hourly) ]]/1000</f>
        <v>21.09842847890744</v>
      </c>
    </row>
    <row r="247" spans="1:3" x14ac:dyDescent="0.25">
      <c r="A247" s="9" t="s">
        <v>198</v>
      </c>
      <c r="B247" s="12">
        <v>21057.920086127739</v>
      </c>
      <c r="C247">
        <f>SAFADModel_final_000013[[#This Row],[Whole Building:Facility Total Electric Demand Power '[W'](Hourly) ]]/1000</f>
        <v>21.057920086127737</v>
      </c>
    </row>
    <row r="248" spans="1:3" x14ac:dyDescent="0.25">
      <c r="A248" s="9" t="s">
        <v>199</v>
      </c>
      <c r="B248" s="12">
        <v>21253.361640628322</v>
      </c>
      <c r="C248">
        <f>SAFADModel_final_000013[[#This Row],[Whole Building:Facility Total Electric Demand Power '[W'](Hourly) ]]/1000</f>
        <v>21.25336164062832</v>
      </c>
    </row>
    <row r="249" spans="1:3" x14ac:dyDescent="0.25">
      <c r="A249" s="9" t="s">
        <v>200</v>
      </c>
      <c r="B249" s="12">
        <v>62354.654197968535</v>
      </c>
      <c r="C249">
        <f>SAFADModel_final_000013[[#This Row],[Whole Building:Facility Total Electric Demand Power '[W'](Hourly) ]]/1000</f>
        <v>62.354654197968536</v>
      </c>
    </row>
    <row r="250" spans="1:3" x14ac:dyDescent="0.25">
      <c r="A250" s="9" t="s">
        <v>201</v>
      </c>
      <c r="B250" s="12">
        <v>295067.37945113215</v>
      </c>
      <c r="C250">
        <f>SAFADModel_final_000013[[#This Row],[Whole Building:Facility Total Electric Demand Power '[W'](Hourly) ]]/1000</f>
        <v>295.06737945113213</v>
      </c>
    </row>
    <row r="251" spans="1:3" x14ac:dyDescent="0.25">
      <c r="A251" s="9" t="s">
        <v>202</v>
      </c>
      <c r="B251" s="12">
        <v>386837.89524844801</v>
      </c>
      <c r="C251">
        <f>SAFADModel_final_000013[[#This Row],[Whole Building:Facility Total Electric Demand Power '[W'](Hourly) ]]/1000</f>
        <v>386.83789524844804</v>
      </c>
    </row>
    <row r="252" spans="1:3" x14ac:dyDescent="0.25">
      <c r="A252" s="9" t="s">
        <v>203</v>
      </c>
      <c r="B252" s="12">
        <v>446075.15017456998</v>
      </c>
      <c r="C252">
        <f>SAFADModel_final_000013[[#This Row],[Whole Building:Facility Total Electric Demand Power '[W'](Hourly) ]]/1000</f>
        <v>446.07515017456996</v>
      </c>
    </row>
    <row r="253" spans="1:3" x14ac:dyDescent="0.25">
      <c r="A253" s="9" t="s">
        <v>204</v>
      </c>
      <c r="B253" s="12">
        <v>458090.11979374214</v>
      </c>
      <c r="C253">
        <f>SAFADModel_final_000013[[#This Row],[Whole Building:Facility Total Electric Demand Power '[W'](Hourly) ]]/1000</f>
        <v>458.09011979374213</v>
      </c>
    </row>
    <row r="254" spans="1:3" x14ac:dyDescent="0.25">
      <c r="A254" s="9" t="s">
        <v>205</v>
      </c>
      <c r="B254" s="12">
        <v>471683.36521203705</v>
      </c>
      <c r="C254">
        <f>SAFADModel_final_000013[[#This Row],[Whole Building:Facility Total Electric Demand Power '[W'](Hourly) ]]/1000</f>
        <v>471.68336521203707</v>
      </c>
    </row>
    <row r="255" spans="1:3" x14ac:dyDescent="0.25">
      <c r="A255" s="9" t="s">
        <v>206</v>
      </c>
      <c r="B255" s="12">
        <v>503273.15743028</v>
      </c>
      <c r="C255">
        <f>SAFADModel_final_000013[[#This Row],[Whole Building:Facility Total Electric Demand Power '[W'](Hourly) ]]/1000</f>
        <v>503.27315743027998</v>
      </c>
    </row>
    <row r="256" spans="1:3" x14ac:dyDescent="0.25">
      <c r="A256" s="9" t="s">
        <v>207</v>
      </c>
      <c r="B256" s="12">
        <v>512113.80739121657</v>
      </c>
      <c r="C256">
        <f>SAFADModel_final_000013[[#This Row],[Whole Building:Facility Total Electric Demand Power '[W'](Hourly) ]]/1000</f>
        <v>512.1138073912166</v>
      </c>
    </row>
    <row r="257" spans="1:3" x14ac:dyDescent="0.25">
      <c r="A257" s="9" t="s">
        <v>208</v>
      </c>
      <c r="B257" s="12">
        <v>493068.73153906898</v>
      </c>
      <c r="C257">
        <f>SAFADModel_final_000013[[#This Row],[Whole Building:Facility Total Electric Demand Power '[W'](Hourly) ]]/1000</f>
        <v>493.06873153906895</v>
      </c>
    </row>
    <row r="258" spans="1:3" x14ac:dyDescent="0.25">
      <c r="A258" s="9" t="s">
        <v>209</v>
      </c>
      <c r="B258" s="12">
        <v>453195.29405416193</v>
      </c>
      <c r="C258">
        <f>SAFADModel_final_000013[[#This Row],[Whole Building:Facility Total Electric Demand Power '[W'](Hourly) ]]/1000</f>
        <v>453.19529405416193</v>
      </c>
    </row>
    <row r="259" spans="1:3" x14ac:dyDescent="0.25">
      <c r="A259" s="9" t="s">
        <v>210</v>
      </c>
      <c r="B259" s="12">
        <v>215127.37696144669</v>
      </c>
      <c r="C259">
        <f>SAFADModel_final_000013[[#This Row],[Whole Building:Facility Total Electric Demand Power '[W'](Hourly) ]]/1000</f>
        <v>215.12737696144669</v>
      </c>
    </row>
    <row r="260" spans="1:3" x14ac:dyDescent="0.25">
      <c r="A260" s="9" t="s">
        <v>211</v>
      </c>
      <c r="B260" s="12">
        <v>150681.17828296209</v>
      </c>
      <c r="C260">
        <f>SAFADModel_final_000013[[#This Row],[Whole Building:Facility Total Electric Demand Power '[W'](Hourly) ]]/1000</f>
        <v>150.68117828296209</v>
      </c>
    </row>
    <row r="261" spans="1:3" x14ac:dyDescent="0.25">
      <c r="A261" s="9" t="s">
        <v>212</v>
      </c>
      <c r="B261" s="12">
        <v>106069.17082686804</v>
      </c>
      <c r="C261">
        <f>SAFADModel_final_000013[[#This Row],[Whole Building:Facility Total Electric Demand Power '[W'](Hourly) ]]/1000</f>
        <v>106.06917082686803</v>
      </c>
    </row>
    <row r="262" spans="1:3" x14ac:dyDescent="0.25">
      <c r="A262" s="9" t="s">
        <v>213</v>
      </c>
      <c r="B262" s="12">
        <v>21770.644126112249</v>
      </c>
      <c r="C262">
        <f>SAFADModel_final_000013[[#This Row],[Whole Building:Facility Total Electric Demand Power '[W'](Hourly) ]]/1000</f>
        <v>21.770644126112249</v>
      </c>
    </row>
    <row r="263" spans="1:3" x14ac:dyDescent="0.25">
      <c r="A263" s="9" t="s">
        <v>214</v>
      </c>
      <c r="B263" s="12">
        <v>21652.968707751872</v>
      </c>
      <c r="C263">
        <f>SAFADModel_final_000013[[#This Row],[Whole Building:Facility Total Electric Demand Power '[W'](Hourly) ]]/1000</f>
        <v>21.652968707751871</v>
      </c>
    </row>
    <row r="264" spans="1:3" x14ac:dyDescent="0.25">
      <c r="A264" s="9" t="s">
        <v>215</v>
      </c>
      <c r="B264" s="12">
        <v>21500.580037103868</v>
      </c>
      <c r="C264">
        <f>SAFADModel_final_000013[[#This Row],[Whole Building:Facility Total Electric Demand Power '[W'](Hourly) ]]/1000</f>
        <v>21.500580037103866</v>
      </c>
    </row>
    <row r="265" spans="1:3" x14ac:dyDescent="0.25">
      <c r="A265" s="9" t="s">
        <v>216</v>
      </c>
      <c r="B265" s="12">
        <v>21355.856697977404</v>
      </c>
      <c r="C265">
        <f>SAFADModel_final_000013[[#This Row],[Whole Building:Facility Total Electric Demand Power '[W'](Hourly) ]]/1000</f>
        <v>21.355856697977405</v>
      </c>
    </row>
    <row r="266" spans="1:3" x14ac:dyDescent="0.25">
      <c r="A266" s="9" t="s">
        <v>217</v>
      </c>
      <c r="B266" s="12">
        <v>21221.680772894015</v>
      </c>
      <c r="C266">
        <f>SAFADModel_final_000013[[#This Row],[Whole Building:Facility Total Electric Demand Power '[W'](Hourly) ]]/1000</f>
        <v>21.221680772894015</v>
      </c>
    </row>
    <row r="267" spans="1:3" x14ac:dyDescent="0.25">
      <c r="A267" s="9" t="s">
        <v>218</v>
      </c>
      <c r="B267" s="12">
        <v>21063.009650945383</v>
      </c>
      <c r="C267">
        <f>SAFADModel_final_000013[[#This Row],[Whole Building:Facility Total Electric Demand Power '[W'](Hourly) ]]/1000</f>
        <v>21.063009650945382</v>
      </c>
    </row>
    <row r="268" spans="1:3" x14ac:dyDescent="0.25">
      <c r="A268" s="9" t="s">
        <v>219</v>
      </c>
      <c r="B268" s="12">
        <v>20937.580097762639</v>
      </c>
      <c r="C268">
        <f>SAFADModel_final_000013[[#This Row],[Whole Building:Facility Total Electric Demand Power '[W'](Hourly) ]]/1000</f>
        <v>20.937580097762638</v>
      </c>
    </row>
    <row r="269" spans="1:3" x14ac:dyDescent="0.25">
      <c r="A269" s="9" t="s">
        <v>220</v>
      </c>
      <c r="B269" s="12">
        <v>20898.25289830508</v>
      </c>
      <c r="C269">
        <f>SAFADModel_final_000013[[#This Row],[Whole Building:Facility Total Electric Demand Power '[W'](Hourly) ]]/1000</f>
        <v>20.898252898305081</v>
      </c>
    </row>
    <row r="270" spans="1:3" x14ac:dyDescent="0.25">
      <c r="A270" s="9" t="s">
        <v>221</v>
      </c>
      <c r="B270" s="12">
        <v>20877.176652772869</v>
      </c>
      <c r="C270">
        <f>SAFADModel_final_000013[[#This Row],[Whole Building:Facility Total Electric Demand Power '[W'](Hourly) ]]/1000</f>
        <v>20.877176652772867</v>
      </c>
    </row>
    <row r="271" spans="1:3" x14ac:dyDescent="0.25">
      <c r="A271" s="9" t="s">
        <v>222</v>
      </c>
      <c r="B271" s="12">
        <v>21007.271090973562</v>
      </c>
      <c r="C271">
        <f>SAFADModel_final_000013[[#This Row],[Whole Building:Facility Total Electric Demand Power '[W'](Hourly) ]]/1000</f>
        <v>21.00727109097356</v>
      </c>
    </row>
    <row r="272" spans="1:3" x14ac:dyDescent="0.25">
      <c r="A272" s="9" t="s">
        <v>223</v>
      </c>
      <c r="B272" s="12">
        <v>21424.227456822002</v>
      </c>
      <c r="C272">
        <f>SAFADModel_final_000013[[#This Row],[Whole Building:Facility Total Electric Demand Power '[W'](Hourly) ]]/1000</f>
        <v>21.424227456822003</v>
      </c>
    </row>
    <row r="273" spans="1:3" x14ac:dyDescent="0.25">
      <c r="A273" s="9" t="s">
        <v>224</v>
      </c>
      <c r="B273" s="12">
        <v>77864.179175055775</v>
      </c>
      <c r="C273">
        <f>SAFADModel_final_000013[[#This Row],[Whole Building:Facility Total Electric Demand Power '[W'](Hourly) ]]/1000</f>
        <v>77.864179175055781</v>
      </c>
    </row>
    <row r="274" spans="1:3" x14ac:dyDescent="0.25">
      <c r="A274" s="9" t="s">
        <v>225</v>
      </c>
      <c r="B274" s="12">
        <v>271643.17234433431</v>
      </c>
      <c r="C274">
        <f>SAFADModel_final_000013[[#This Row],[Whole Building:Facility Total Electric Demand Power '[W'](Hourly) ]]/1000</f>
        <v>271.64317234433429</v>
      </c>
    </row>
    <row r="275" spans="1:3" x14ac:dyDescent="0.25">
      <c r="A275" s="9" t="s">
        <v>226</v>
      </c>
      <c r="B275" s="12">
        <v>421605.78943800129</v>
      </c>
      <c r="C275">
        <f>SAFADModel_final_000013[[#This Row],[Whole Building:Facility Total Electric Demand Power '[W'](Hourly) ]]/1000</f>
        <v>421.6057894380013</v>
      </c>
    </row>
    <row r="276" spans="1:3" x14ac:dyDescent="0.25">
      <c r="A276" s="9" t="s">
        <v>227</v>
      </c>
      <c r="B276" s="12">
        <v>427255.03431752668</v>
      </c>
      <c r="C276">
        <f>SAFADModel_final_000013[[#This Row],[Whole Building:Facility Total Electric Demand Power '[W'](Hourly) ]]/1000</f>
        <v>427.25503431752668</v>
      </c>
    </row>
    <row r="277" spans="1:3" x14ac:dyDescent="0.25">
      <c r="A277" s="9" t="s">
        <v>228</v>
      </c>
      <c r="B277" s="12">
        <v>439525.99872787349</v>
      </c>
      <c r="C277">
        <f>SAFADModel_final_000013[[#This Row],[Whole Building:Facility Total Electric Demand Power '[W'](Hourly) ]]/1000</f>
        <v>439.52599872787351</v>
      </c>
    </row>
    <row r="278" spans="1:3" x14ac:dyDescent="0.25">
      <c r="A278" s="9" t="s">
        <v>229</v>
      </c>
      <c r="B278" s="12">
        <v>461729.36888246768</v>
      </c>
      <c r="C278">
        <f>SAFADModel_final_000013[[#This Row],[Whole Building:Facility Total Electric Demand Power '[W'](Hourly) ]]/1000</f>
        <v>461.72936888246767</v>
      </c>
    </row>
    <row r="279" spans="1:3" x14ac:dyDescent="0.25">
      <c r="A279" s="9" t="s">
        <v>230</v>
      </c>
      <c r="B279" s="12">
        <v>472604.33083556284</v>
      </c>
      <c r="C279">
        <f>SAFADModel_final_000013[[#This Row],[Whole Building:Facility Total Electric Demand Power '[W'](Hourly) ]]/1000</f>
        <v>472.60433083556285</v>
      </c>
    </row>
    <row r="280" spans="1:3" x14ac:dyDescent="0.25">
      <c r="A280" s="9" t="s">
        <v>231</v>
      </c>
      <c r="B280" s="12">
        <v>450499.36655443365</v>
      </c>
      <c r="C280">
        <f>SAFADModel_final_000013[[#This Row],[Whole Building:Facility Total Electric Demand Power '[W'](Hourly) ]]/1000</f>
        <v>450.49936655443366</v>
      </c>
    </row>
    <row r="281" spans="1:3" x14ac:dyDescent="0.25">
      <c r="A281" s="9" t="s">
        <v>232</v>
      </c>
      <c r="B281" s="12">
        <v>386004.52196322009</v>
      </c>
      <c r="C281">
        <f>SAFADModel_final_000013[[#This Row],[Whole Building:Facility Total Electric Demand Power '[W'](Hourly) ]]/1000</f>
        <v>386.0045219632201</v>
      </c>
    </row>
    <row r="282" spans="1:3" x14ac:dyDescent="0.25">
      <c r="A282" s="9" t="s">
        <v>233</v>
      </c>
      <c r="B282" s="12">
        <v>350651.78354363696</v>
      </c>
      <c r="C282">
        <f>SAFADModel_final_000013[[#This Row],[Whole Building:Facility Total Electric Demand Power '[W'](Hourly) ]]/1000</f>
        <v>350.65178354363695</v>
      </c>
    </row>
    <row r="283" spans="1:3" x14ac:dyDescent="0.25">
      <c r="A283" s="9" t="s">
        <v>234</v>
      </c>
      <c r="B283" s="12">
        <v>138470.82666815646</v>
      </c>
      <c r="C283">
        <f>SAFADModel_final_000013[[#This Row],[Whole Building:Facility Total Electric Demand Power '[W'](Hourly) ]]/1000</f>
        <v>138.47082666815646</v>
      </c>
    </row>
    <row r="284" spans="1:3" x14ac:dyDescent="0.25">
      <c r="A284" s="9" t="s">
        <v>235</v>
      </c>
      <c r="B284" s="12">
        <v>68880.09688116645</v>
      </c>
      <c r="C284">
        <f>SAFADModel_final_000013[[#This Row],[Whole Building:Facility Total Electric Demand Power '[W'](Hourly) ]]/1000</f>
        <v>68.880096881166452</v>
      </c>
    </row>
    <row r="285" spans="1:3" x14ac:dyDescent="0.25">
      <c r="A285" s="9" t="s">
        <v>236</v>
      </c>
      <c r="B285" s="12">
        <v>40582.898421163969</v>
      </c>
      <c r="C285">
        <f>SAFADModel_final_000013[[#This Row],[Whole Building:Facility Total Electric Demand Power '[W'](Hourly) ]]/1000</f>
        <v>40.582898421163968</v>
      </c>
    </row>
    <row r="286" spans="1:3" x14ac:dyDescent="0.25">
      <c r="A286" s="9" t="s">
        <v>237</v>
      </c>
      <c r="B286" s="12">
        <v>31027.650034553662</v>
      </c>
      <c r="C286">
        <f>SAFADModel_final_000013[[#This Row],[Whole Building:Facility Total Electric Demand Power '[W'](Hourly) ]]/1000</f>
        <v>31.027650034553663</v>
      </c>
    </row>
    <row r="287" spans="1:3" x14ac:dyDescent="0.25">
      <c r="A287" s="9" t="s">
        <v>238</v>
      </c>
      <c r="B287" s="12">
        <v>21625.227247773098</v>
      </c>
      <c r="C287">
        <f>SAFADModel_final_000013[[#This Row],[Whole Building:Facility Total Electric Demand Power '[W'](Hourly) ]]/1000</f>
        <v>21.625227247773097</v>
      </c>
    </row>
    <row r="288" spans="1:3" x14ac:dyDescent="0.25">
      <c r="A288" s="9" t="s">
        <v>239</v>
      </c>
      <c r="B288" s="12">
        <v>21623.828525867735</v>
      </c>
      <c r="C288">
        <f>SAFADModel_final_000013[[#This Row],[Whole Building:Facility Total Electric Demand Power '[W'](Hourly) ]]/1000</f>
        <v>21.623828525867737</v>
      </c>
    </row>
    <row r="289" spans="1:3" x14ac:dyDescent="0.25">
      <c r="A289" s="9" t="s">
        <v>240</v>
      </c>
      <c r="B289" s="12">
        <v>21539.651909330321</v>
      </c>
      <c r="C289">
        <f>SAFADModel_final_000013[[#This Row],[Whole Building:Facility Total Electric Demand Power '[W'](Hourly) ]]/1000</f>
        <v>21.53965190933032</v>
      </c>
    </row>
    <row r="290" spans="1:3" x14ac:dyDescent="0.25">
      <c r="A290" s="9" t="s">
        <v>581</v>
      </c>
      <c r="B290" s="12">
        <v>21293.043295833784</v>
      </c>
      <c r="C290">
        <f>SAFADModel_final_000013[[#This Row],[Whole Building:Facility Total Electric Demand Power '[W'](Hourly) ]]/1000</f>
        <v>21.293043295833783</v>
      </c>
    </row>
    <row r="291" spans="1:3" x14ac:dyDescent="0.25">
      <c r="A291" s="9" t="s">
        <v>582</v>
      </c>
      <c r="B291" s="12">
        <v>21002.778736139346</v>
      </c>
      <c r="C291">
        <f>SAFADModel_final_000013[[#This Row],[Whole Building:Facility Total Electric Demand Power '[W'](Hourly) ]]/1000</f>
        <v>21.002778736139344</v>
      </c>
    </row>
    <row r="292" spans="1:3" x14ac:dyDescent="0.25">
      <c r="A292" s="9" t="s">
        <v>583</v>
      </c>
      <c r="B292" s="12">
        <v>20809.857667477736</v>
      </c>
      <c r="C292">
        <f>SAFADModel_final_000013[[#This Row],[Whole Building:Facility Total Electric Demand Power '[W'](Hourly) ]]/1000</f>
        <v>20.809857667477736</v>
      </c>
    </row>
    <row r="293" spans="1:3" x14ac:dyDescent="0.25">
      <c r="A293" s="9" t="s">
        <v>584</v>
      </c>
      <c r="B293" s="12">
        <v>20723.15078402884</v>
      </c>
      <c r="C293">
        <f>SAFADModel_final_000013[[#This Row],[Whole Building:Facility Total Electric Demand Power '[W'](Hourly) ]]/1000</f>
        <v>20.723150784028839</v>
      </c>
    </row>
    <row r="294" spans="1:3" x14ac:dyDescent="0.25">
      <c r="A294" s="9" t="s">
        <v>585</v>
      </c>
      <c r="B294" s="12">
        <v>20674.873478794685</v>
      </c>
      <c r="C294">
        <f>SAFADModel_final_000013[[#This Row],[Whole Building:Facility Total Electric Demand Power '[W'](Hourly) ]]/1000</f>
        <v>20.674873478794684</v>
      </c>
    </row>
    <row r="295" spans="1:3" x14ac:dyDescent="0.25">
      <c r="A295" s="9" t="s">
        <v>586</v>
      </c>
      <c r="B295" s="12">
        <v>20766.786865960148</v>
      </c>
      <c r="C295">
        <f>SAFADModel_final_000013[[#This Row],[Whole Building:Facility Total Electric Demand Power '[W'](Hourly) ]]/1000</f>
        <v>20.76678686596015</v>
      </c>
    </row>
    <row r="296" spans="1:3" x14ac:dyDescent="0.25">
      <c r="A296" s="9" t="s">
        <v>587</v>
      </c>
      <c r="B296" s="12">
        <v>21105.258427018536</v>
      </c>
      <c r="C296">
        <f>SAFADModel_final_000013[[#This Row],[Whole Building:Facility Total Electric Demand Power '[W'](Hourly) ]]/1000</f>
        <v>21.105258427018537</v>
      </c>
    </row>
    <row r="297" spans="1:3" x14ac:dyDescent="0.25">
      <c r="A297" s="9" t="s">
        <v>588</v>
      </c>
      <c r="B297" s="12">
        <v>21516.596601824302</v>
      </c>
      <c r="C297">
        <f>SAFADModel_final_000013[[#This Row],[Whole Building:Facility Total Electric Demand Power '[W'](Hourly) ]]/1000</f>
        <v>21.5165966018243</v>
      </c>
    </row>
    <row r="298" spans="1:3" x14ac:dyDescent="0.25">
      <c r="A298" s="9" t="s">
        <v>589</v>
      </c>
      <c r="B298" s="12">
        <v>80815.927282779812</v>
      </c>
      <c r="C298">
        <f>SAFADModel_final_000013[[#This Row],[Whole Building:Facility Total Electric Demand Power '[W'](Hourly) ]]/1000</f>
        <v>80.815927282779811</v>
      </c>
    </row>
    <row r="299" spans="1:3" x14ac:dyDescent="0.25">
      <c r="A299" s="9" t="s">
        <v>590</v>
      </c>
      <c r="B299" s="12">
        <v>141464.6187815333</v>
      </c>
      <c r="C299">
        <f>SAFADModel_final_000013[[#This Row],[Whole Building:Facility Total Electric Demand Power '[W'](Hourly) ]]/1000</f>
        <v>141.46461878153329</v>
      </c>
    </row>
    <row r="300" spans="1:3" x14ac:dyDescent="0.25">
      <c r="A300" s="9" t="s">
        <v>591</v>
      </c>
      <c r="B300" s="12">
        <v>178545.43300608746</v>
      </c>
      <c r="C300">
        <f>SAFADModel_final_000013[[#This Row],[Whole Building:Facility Total Electric Demand Power '[W'](Hourly) ]]/1000</f>
        <v>178.54543300608745</v>
      </c>
    </row>
    <row r="301" spans="1:3" x14ac:dyDescent="0.25">
      <c r="A301" s="9" t="s">
        <v>592</v>
      </c>
      <c r="B301" s="12">
        <v>166853.84285075517</v>
      </c>
      <c r="C301">
        <f>SAFADModel_final_000013[[#This Row],[Whole Building:Facility Total Electric Demand Power '[W'](Hourly) ]]/1000</f>
        <v>166.85384285075517</v>
      </c>
    </row>
    <row r="302" spans="1:3" x14ac:dyDescent="0.25">
      <c r="A302" s="9" t="s">
        <v>593</v>
      </c>
      <c r="B302" s="12">
        <v>178903.13325899479</v>
      </c>
      <c r="C302">
        <f>SAFADModel_final_000013[[#This Row],[Whole Building:Facility Total Electric Demand Power '[W'](Hourly) ]]/1000</f>
        <v>178.90313325899479</v>
      </c>
    </row>
    <row r="303" spans="1:3" x14ac:dyDescent="0.25">
      <c r="A303" s="9" t="s">
        <v>594</v>
      </c>
      <c r="B303" s="12">
        <v>165330.44480574646</v>
      </c>
      <c r="C303">
        <f>SAFADModel_final_000013[[#This Row],[Whole Building:Facility Total Electric Demand Power '[W'](Hourly) ]]/1000</f>
        <v>165.33044480574645</v>
      </c>
    </row>
    <row r="304" spans="1:3" x14ac:dyDescent="0.25">
      <c r="A304" s="9" t="s">
        <v>595</v>
      </c>
      <c r="B304" s="12">
        <v>163814.75652703</v>
      </c>
      <c r="C304">
        <f>SAFADModel_final_000013[[#This Row],[Whole Building:Facility Total Electric Demand Power '[W'](Hourly) ]]/1000</f>
        <v>163.81475652703</v>
      </c>
    </row>
    <row r="305" spans="1:3" x14ac:dyDescent="0.25">
      <c r="A305" s="9" t="s">
        <v>596</v>
      </c>
      <c r="B305" s="12">
        <v>145816.16685656388</v>
      </c>
      <c r="C305">
        <f>SAFADModel_final_000013[[#This Row],[Whole Building:Facility Total Electric Demand Power '[W'](Hourly) ]]/1000</f>
        <v>145.81616685656388</v>
      </c>
    </row>
    <row r="306" spans="1:3" x14ac:dyDescent="0.25">
      <c r="A306" s="9" t="s">
        <v>597</v>
      </c>
      <c r="B306" s="12">
        <v>115389.33138966118</v>
      </c>
      <c r="C306">
        <f>SAFADModel_final_000013[[#This Row],[Whole Building:Facility Total Electric Demand Power '[W'](Hourly) ]]/1000</f>
        <v>115.38933138966118</v>
      </c>
    </row>
    <row r="307" spans="1:3" x14ac:dyDescent="0.25">
      <c r="A307" s="9" t="s">
        <v>598</v>
      </c>
      <c r="B307" s="12">
        <v>101851.22971840878</v>
      </c>
      <c r="C307">
        <f>SAFADModel_final_000013[[#This Row],[Whole Building:Facility Total Electric Demand Power '[W'](Hourly) ]]/1000</f>
        <v>101.85122971840877</v>
      </c>
    </row>
    <row r="308" spans="1:3" x14ac:dyDescent="0.25">
      <c r="A308" s="9" t="s">
        <v>599</v>
      </c>
      <c r="B308" s="12">
        <v>83202.224773466645</v>
      </c>
      <c r="C308">
        <f>SAFADModel_final_000013[[#This Row],[Whole Building:Facility Total Electric Demand Power '[W'](Hourly) ]]/1000</f>
        <v>83.202224773466639</v>
      </c>
    </row>
    <row r="309" spans="1:3" x14ac:dyDescent="0.25">
      <c r="A309" s="9" t="s">
        <v>600</v>
      </c>
      <c r="B309" s="12">
        <v>35878.253441047476</v>
      </c>
      <c r="C309">
        <f>SAFADModel_final_000013[[#This Row],[Whole Building:Facility Total Electric Demand Power '[W'](Hourly) ]]/1000</f>
        <v>35.878253441047477</v>
      </c>
    </row>
    <row r="310" spans="1:3" x14ac:dyDescent="0.25">
      <c r="A310" s="9" t="s">
        <v>601</v>
      </c>
      <c r="B310" s="12">
        <v>34271.915380142695</v>
      </c>
      <c r="C310">
        <f>SAFADModel_final_000013[[#This Row],[Whole Building:Facility Total Electric Demand Power '[W'](Hourly) ]]/1000</f>
        <v>34.271915380142694</v>
      </c>
    </row>
    <row r="311" spans="1:3" x14ac:dyDescent="0.25">
      <c r="A311" s="9" t="s">
        <v>602</v>
      </c>
      <c r="B311" s="12">
        <v>21746.641818242268</v>
      </c>
      <c r="C311">
        <f>SAFADModel_final_000013[[#This Row],[Whole Building:Facility Total Electric Demand Power '[W'](Hourly) ]]/1000</f>
        <v>21.746641818242267</v>
      </c>
    </row>
    <row r="312" spans="1:3" x14ac:dyDescent="0.25">
      <c r="A312" s="9" t="s">
        <v>603</v>
      </c>
      <c r="B312" s="12">
        <v>21610.407734065331</v>
      </c>
      <c r="C312">
        <f>SAFADModel_final_000013[[#This Row],[Whole Building:Facility Total Electric Demand Power '[W'](Hourly) ]]/1000</f>
        <v>21.61040773406533</v>
      </c>
    </row>
    <row r="313" spans="1:3" x14ac:dyDescent="0.25">
      <c r="A313" s="9" t="s">
        <v>604</v>
      </c>
      <c r="B313" s="12">
        <v>21582.910280141081</v>
      </c>
      <c r="C313">
        <f>SAFADModel_final_000013[[#This Row],[Whole Building:Facility Total Electric Demand Power '[W'](Hourly) ]]/1000</f>
        <v>21.582910280141082</v>
      </c>
    </row>
    <row r="314" spans="1:3" x14ac:dyDescent="0.25">
      <c r="A314" s="9" t="s">
        <v>605</v>
      </c>
      <c r="B314" s="12">
        <v>21537.972208317318</v>
      </c>
      <c r="C314">
        <f>SAFADModel_final_000013[[#This Row],[Whole Building:Facility Total Electric Demand Power '[W'](Hourly) ]]/1000</f>
        <v>21.537972208317317</v>
      </c>
    </row>
    <row r="315" spans="1:3" x14ac:dyDescent="0.25">
      <c r="A315" s="9" t="s">
        <v>606</v>
      </c>
      <c r="B315" s="12">
        <v>21501.530733036408</v>
      </c>
      <c r="C315">
        <f>SAFADModel_final_000013[[#This Row],[Whole Building:Facility Total Electric Demand Power '[W'](Hourly) ]]/1000</f>
        <v>21.501530733036407</v>
      </c>
    </row>
    <row r="316" spans="1:3" x14ac:dyDescent="0.25">
      <c r="A316" s="9" t="s">
        <v>607</v>
      </c>
      <c r="B316" s="12">
        <v>21452.61020079743</v>
      </c>
      <c r="C316">
        <f>SAFADModel_final_000013[[#This Row],[Whole Building:Facility Total Electric Demand Power '[W'](Hourly) ]]/1000</f>
        <v>21.45261020079743</v>
      </c>
    </row>
    <row r="317" spans="1:3" x14ac:dyDescent="0.25">
      <c r="A317" s="9" t="s">
        <v>608</v>
      </c>
      <c r="B317" s="12">
        <v>21352.44016184971</v>
      </c>
      <c r="C317">
        <f>SAFADModel_final_000013[[#This Row],[Whole Building:Facility Total Electric Demand Power '[W'](Hourly) ]]/1000</f>
        <v>21.35244016184971</v>
      </c>
    </row>
    <row r="318" spans="1:3" x14ac:dyDescent="0.25">
      <c r="A318" s="9" t="s">
        <v>609</v>
      </c>
      <c r="B318" s="12">
        <v>21219.009035831205</v>
      </c>
      <c r="C318">
        <f>SAFADModel_final_000013[[#This Row],[Whole Building:Facility Total Electric Demand Power '[W'](Hourly) ]]/1000</f>
        <v>21.219009035831206</v>
      </c>
    </row>
    <row r="319" spans="1:3" x14ac:dyDescent="0.25">
      <c r="A319" s="9" t="s">
        <v>610</v>
      </c>
      <c r="B319" s="12">
        <v>21215.700711209342</v>
      </c>
      <c r="C319">
        <f>SAFADModel_final_000013[[#This Row],[Whole Building:Facility Total Electric Demand Power '[W'](Hourly) ]]/1000</f>
        <v>21.21570071120934</v>
      </c>
    </row>
    <row r="320" spans="1:3" x14ac:dyDescent="0.25">
      <c r="A320" s="9" t="s">
        <v>611</v>
      </c>
      <c r="B320" s="12">
        <v>21350.558188901836</v>
      </c>
      <c r="C320">
        <f>SAFADModel_final_000013[[#This Row],[Whole Building:Facility Total Electric Demand Power '[W'](Hourly) ]]/1000</f>
        <v>21.350558188901836</v>
      </c>
    </row>
    <row r="321" spans="1:3" x14ac:dyDescent="0.25">
      <c r="A321" s="9" t="s">
        <v>612</v>
      </c>
      <c r="B321" s="12">
        <v>21552.852236832154</v>
      </c>
      <c r="C321">
        <f>SAFADModel_final_000013[[#This Row],[Whole Building:Facility Total Electric Demand Power '[W'](Hourly) ]]/1000</f>
        <v>21.552852236832155</v>
      </c>
    </row>
    <row r="322" spans="1:3" x14ac:dyDescent="0.25">
      <c r="A322" s="9" t="s">
        <v>613</v>
      </c>
      <c r="B322" s="12">
        <v>21746.821028294184</v>
      </c>
      <c r="C322">
        <f>SAFADModel_final_000013[[#This Row],[Whole Building:Facility Total Electric Demand Power '[W'](Hourly) ]]/1000</f>
        <v>21.746821028294185</v>
      </c>
    </row>
    <row r="323" spans="1:3" x14ac:dyDescent="0.25">
      <c r="A323" s="9" t="s">
        <v>614</v>
      </c>
      <c r="B323" s="12">
        <v>21946.854800041521</v>
      </c>
      <c r="C323">
        <f>SAFADModel_final_000013[[#This Row],[Whole Building:Facility Total Electric Demand Power '[W'](Hourly) ]]/1000</f>
        <v>21.946854800041521</v>
      </c>
    </row>
    <row r="324" spans="1:3" x14ac:dyDescent="0.25">
      <c r="A324" s="9" t="s">
        <v>615</v>
      </c>
      <c r="B324" s="12">
        <v>22106.630557230306</v>
      </c>
      <c r="C324">
        <f>SAFADModel_final_000013[[#This Row],[Whole Building:Facility Total Electric Demand Power '[W'](Hourly) ]]/1000</f>
        <v>22.106630557230307</v>
      </c>
    </row>
    <row r="325" spans="1:3" x14ac:dyDescent="0.25">
      <c r="A325" s="9" t="s">
        <v>616</v>
      </c>
      <c r="B325" s="12">
        <v>22258.964653616218</v>
      </c>
      <c r="C325">
        <f>SAFADModel_final_000013[[#This Row],[Whole Building:Facility Total Electric Demand Power '[W'](Hourly) ]]/1000</f>
        <v>22.258964653616218</v>
      </c>
    </row>
    <row r="326" spans="1:3" x14ac:dyDescent="0.25">
      <c r="A326" s="9" t="s">
        <v>617</v>
      </c>
      <c r="B326" s="12">
        <v>22377.976797626063</v>
      </c>
      <c r="C326">
        <f>SAFADModel_final_000013[[#This Row],[Whole Building:Facility Total Electric Demand Power '[W'](Hourly) ]]/1000</f>
        <v>22.377976797626062</v>
      </c>
    </row>
    <row r="327" spans="1:3" x14ac:dyDescent="0.25">
      <c r="A327" s="9" t="s">
        <v>618</v>
      </c>
      <c r="B327" s="12">
        <v>22433.525364523532</v>
      </c>
      <c r="C327">
        <f>SAFADModel_final_000013[[#This Row],[Whole Building:Facility Total Electric Demand Power '[W'](Hourly) ]]/1000</f>
        <v>22.433525364523533</v>
      </c>
    </row>
    <row r="328" spans="1:3" x14ac:dyDescent="0.25">
      <c r="A328" s="9" t="s">
        <v>619</v>
      </c>
      <c r="B328" s="12">
        <v>22390.217615221467</v>
      </c>
      <c r="C328">
        <f>SAFADModel_final_000013[[#This Row],[Whole Building:Facility Total Electric Demand Power '[W'](Hourly) ]]/1000</f>
        <v>22.390217615221466</v>
      </c>
    </row>
    <row r="329" spans="1:3" x14ac:dyDescent="0.25">
      <c r="A329" s="9" t="s">
        <v>620</v>
      </c>
      <c r="B329" s="12">
        <v>22270.254425974927</v>
      </c>
      <c r="C329">
        <f>SAFADModel_final_000013[[#This Row],[Whole Building:Facility Total Electric Demand Power '[W'](Hourly) ]]/1000</f>
        <v>22.270254425974926</v>
      </c>
    </row>
    <row r="330" spans="1:3" x14ac:dyDescent="0.25">
      <c r="A330" s="9" t="s">
        <v>621</v>
      </c>
      <c r="B330" s="12">
        <v>22126.105821582401</v>
      </c>
      <c r="C330">
        <f>SAFADModel_final_000013[[#This Row],[Whole Building:Facility Total Electric Demand Power '[W'](Hourly) ]]/1000</f>
        <v>22.126105821582403</v>
      </c>
    </row>
    <row r="331" spans="1:3" x14ac:dyDescent="0.25">
      <c r="A331" s="9" t="s">
        <v>622</v>
      </c>
      <c r="B331" s="12">
        <v>21932.366635813658</v>
      </c>
      <c r="C331">
        <f>SAFADModel_final_000013[[#This Row],[Whole Building:Facility Total Electric Demand Power '[W'](Hourly) ]]/1000</f>
        <v>21.932366635813658</v>
      </c>
    </row>
    <row r="332" spans="1:3" x14ac:dyDescent="0.25">
      <c r="A332" s="9" t="s">
        <v>623</v>
      </c>
      <c r="B332" s="12">
        <v>21786.737569763736</v>
      </c>
      <c r="C332">
        <f>SAFADModel_final_000013[[#This Row],[Whole Building:Facility Total Electric Demand Power '[W'](Hourly) ]]/1000</f>
        <v>21.786737569763737</v>
      </c>
    </row>
    <row r="333" spans="1:3" x14ac:dyDescent="0.25">
      <c r="A333" s="9" t="s">
        <v>624</v>
      </c>
      <c r="B333" s="12">
        <v>21658.557540883317</v>
      </c>
      <c r="C333">
        <f>SAFADModel_final_000013[[#This Row],[Whole Building:Facility Total Electric Demand Power '[W'](Hourly) ]]/1000</f>
        <v>21.658557540883319</v>
      </c>
    </row>
    <row r="334" spans="1:3" x14ac:dyDescent="0.25">
      <c r="A334" s="9" t="s">
        <v>625</v>
      </c>
      <c r="B334" s="12">
        <v>21570.978628844587</v>
      </c>
      <c r="C334">
        <f>SAFADModel_final_000013[[#This Row],[Whole Building:Facility Total Electric Demand Power '[W'](Hourly) ]]/1000</f>
        <v>21.570978628844586</v>
      </c>
    </row>
    <row r="335" spans="1:3" x14ac:dyDescent="0.25">
      <c r="A335" s="9" t="s">
        <v>626</v>
      </c>
      <c r="B335" s="12">
        <v>21557.433725454041</v>
      </c>
      <c r="C335">
        <f>SAFADModel_final_000013[[#This Row],[Whole Building:Facility Total Electric Demand Power '[W'](Hourly) ]]/1000</f>
        <v>21.55743372545404</v>
      </c>
    </row>
    <row r="336" spans="1:3" x14ac:dyDescent="0.25">
      <c r="A336" s="9" t="s">
        <v>627</v>
      </c>
      <c r="B336" s="12">
        <v>21559.338805199342</v>
      </c>
      <c r="C336">
        <f>SAFADModel_final_000013[[#This Row],[Whole Building:Facility Total Electric Demand Power '[W'](Hourly) ]]/1000</f>
        <v>21.559338805199342</v>
      </c>
    </row>
    <row r="337" spans="1:3" x14ac:dyDescent="0.25">
      <c r="A337" s="9" t="s">
        <v>628</v>
      </c>
      <c r="B337" s="12">
        <v>21532.710451093797</v>
      </c>
      <c r="C337">
        <f>SAFADModel_final_000013[[#This Row],[Whole Building:Facility Total Electric Demand Power '[W'](Hourly) ]]/1000</f>
        <v>21.532710451093799</v>
      </c>
    </row>
    <row r="338" spans="1:3" x14ac:dyDescent="0.25">
      <c r="A338" s="9" t="s">
        <v>241</v>
      </c>
      <c r="B338" s="12">
        <v>21481.223765965904</v>
      </c>
      <c r="C338">
        <f>SAFADModel_final_000013[[#This Row],[Whole Building:Facility Total Electric Demand Power '[W'](Hourly) ]]/1000</f>
        <v>21.481223765965904</v>
      </c>
    </row>
    <row r="339" spans="1:3" x14ac:dyDescent="0.25">
      <c r="A339" s="9" t="s">
        <v>242</v>
      </c>
      <c r="B339" s="12">
        <v>21448.265260636301</v>
      </c>
      <c r="C339">
        <f>SAFADModel_final_000013[[#This Row],[Whole Building:Facility Total Electric Demand Power '[W'](Hourly) ]]/1000</f>
        <v>21.448265260636301</v>
      </c>
    </row>
    <row r="340" spans="1:3" x14ac:dyDescent="0.25">
      <c r="A340" s="9" t="s">
        <v>243</v>
      </c>
      <c r="B340" s="12">
        <v>21365.049993891229</v>
      </c>
      <c r="C340">
        <f>SAFADModel_final_000013[[#This Row],[Whole Building:Facility Total Electric Demand Power '[W'](Hourly) ]]/1000</f>
        <v>21.36504999389123</v>
      </c>
    </row>
    <row r="341" spans="1:3" x14ac:dyDescent="0.25">
      <c r="A341" s="9" t="s">
        <v>244</v>
      </c>
      <c r="B341" s="12">
        <v>21269.484415898885</v>
      </c>
      <c r="C341">
        <f>SAFADModel_final_000013[[#This Row],[Whole Building:Facility Total Electric Demand Power '[W'](Hourly) ]]/1000</f>
        <v>21.269484415898884</v>
      </c>
    </row>
    <row r="342" spans="1:3" x14ac:dyDescent="0.25">
      <c r="A342" s="9" t="s">
        <v>245</v>
      </c>
      <c r="B342" s="12">
        <v>21175.493639269847</v>
      </c>
      <c r="C342">
        <f>SAFADModel_final_000013[[#This Row],[Whole Building:Facility Total Electric Demand Power '[W'](Hourly) ]]/1000</f>
        <v>21.175493639269849</v>
      </c>
    </row>
    <row r="343" spans="1:3" x14ac:dyDescent="0.25">
      <c r="A343" s="9" t="s">
        <v>246</v>
      </c>
      <c r="B343" s="12">
        <v>21172.60494628227</v>
      </c>
      <c r="C343">
        <f>SAFADModel_final_000013[[#This Row],[Whole Building:Facility Total Electric Demand Power '[W'](Hourly) ]]/1000</f>
        <v>21.17260494628227</v>
      </c>
    </row>
    <row r="344" spans="1:3" x14ac:dyDescent="0.25">
      <c r="A344" s="9" t="s">
        <v>247</v>
      </c>
      <c r="B344" s="12">
        <v>21233.504269771212</v>
      </c>
      <c r="C344">
        <f>SAFADModel_final_000013[[#This Row],[Whole Building:Facility Total Electric Demand Power '[W'](Hourly) ]]/1000</f>
        <v>21.233504269771213</v>
      </c>
    </row>
    <row r="345" spans="1:3" x14ac:dyDescent="0.25">
      <c r="A345" s="9" t="s">
        <v>248</v>
      </c>
      <c r="B345" s="12">
        <v>77818.230705139009</v>
      </c>
      <c r="C345">
        <f>SAFADModel_final_000013[[#This Row],[Whole Building:Facility Total Electric Demand Power '[W'](Hourly) ]]/1000</f>
        <v>77.818230705139015</v>
      </c>
    </row>
    <row r="346" spans="1:3" x14ac:dyDescent="0.25">
      <c r="A346" s="9" t="s">
        <v>249</v>
      </c>
      <c r="B346" s="12">
        <v>84302.370634967825</v>
      </c>
      <c r="C346">
        <f>SAFADModel_final_000013[[#This Row],[Whole Building:Facility Total Electric Demand Power '[W'](Hourly) ]]/1000</f>
        <v>84.302370634967829</v>
      </c>
    </row>
    <row r="347" spans="1:3" x14ac:dyDescent="0.25">
      <c r="A347" s="9" t="s">
        <v>250</v>
      </c>
      <c r="B347" s="12">
        <v>237595.02069358152</v>
      </c>
      <c r="C347">
        <f>SAFADModel_final_000013[[#This Row],[Whole Building:Facility Total Electric Demand Power '[W'](Hourly) ]]/1000</f>
        <v>237.59502069358152</v>
      </c>
    </row>
    <row r="348" spans="1:3" x14ac:dyDescent="0.25">
      <c r="A348" s="9" t="s">
        <v>251</v>
      </c>
      <c r="B348" s="12">
        <v>255432.06686849255</v>
      </c>
      <c r="C348">
        <f>SAFADModel_final_000013[[#This Row],[Whole Building:Facility Total Electric Demand Power '[W'](Hourly) ]]/1000</f>
        <v>255.43206686849254</v>
      </c>
    </row>
    <row r="349" spans="1:3" x14ac:dyDescent="0.25">
      <c r="A349" s="9" t="s">
        <v>252</v>
      </c>
      <c r="B349" s="12">
        <v>422225.50450382504</v>
      </c>
      <c r="C349">
        <f>SAFADModel_final_000013[[#This Row],[Whole Building:Facility Total Electric Demand Power '[W'](Hourly) ]]/1000</f>
        <v>422.22550450382505</v>
      </c>
    </row>
    <row r="350" spans="1:3" x14ac:dyDescent="0.25">
      <c r="A350" s="9" t="s">
        <v>253</v>
      </c>
      <c r="B350" s="12">
        <v>440661.18974039756</v>
      </c>
      <c r="C350">
        <f>SAFADModel_final_000013[[#This Row],[Whole Building:Facility Total Electric Demand Power '[W'](Hourly) ]]/1000</f>
        <v>440.66118974039756</v>
      </c>
    </row>
    <row r="351" spans="1:3" x14ac:dyDescent="0.25">
      <c r="A351" s="9" t="s">
        <v>254</v>
      </c>
      <c r="B351" s="12">
        <v>482964.81447185535</v>
      </c>
      <c r="C351">
        <f>SAFADModel_final_000013[[#This Row],[Whole Building:Facility Total Electric Demand Power '[W'](Hourly) ]]/1000</f>
        <v>482.96481447185533</v>
      </c>
    </row>
    <row r="352" spans="1:3" x14ac:dyDescent="0.25">
      <c r="A352" s="9" t="s">
        <v>255</v>
      </c>
      <c r="B352" s="12">
        <v>491601.86514409684</v>
      </c>
      <c r="C352">
        <f>SAFADModel_final_000013[[#This Row],[Whole Building:Facility Total Electric Demand Power '[W'](Hourly) ]]/1000</f>
        <v>491.60186514409685</v>
      </c>
    </row>
    <row r="353" spans="1:3" x14ac:dyDescent="0.25">
      <c r="A353" s="9" t="s">
        <v>256</v>
      </c>
      <c r="B353" s="12">
        <v>459476.81628619897</v>
      </c>
      <c r="C353">
        <f>SAFADModel_final_000013[[#This Row],[Whole Building:Facility Total Electric Demand Power '[W'](Hourly) ]]/1000</f>
        <v>459.47681628619898</v>
      </c>
    </row>
    <row r="354" spans="1:3" x14ac:dyDescent="0.25">
      <c r="A354" s="9" t="s">
        <v>257</v>
      </c>
      <c r="B354" s="12">
        <v>417785.27577186684</v>
      </c>
      <c r="C354">
        <f>SAFADModel_final_000013[[#This Row],[Whole Building:Facility Total Electric Demand Power '[W'](Hourly) ]]/1000</f>
        <v>417.78527577186685</v>
      </c>
    </row>
    <row r="355" spans="1:3" x14ac:dyDescent="0.25">
      <c r="A355" s="9" t="s">
        <v>258</v>
      </c>
      <c r="B355" s="12">
        <v>150043.360250089</v>
      </c>
      <c r="C355">
        <f>SAFADModel_final_000013[[#This Row],[Whole Building:Facility Total Electric Demand Power '[W'](Hourly) ]]/1000</f>
        <v>150.04336025008899</v>
      </c>
    </row>
    <row r="356" spans="1:3" x14ac:dyDescent="0.25">
      <c r="A356" s="9" t="s">
        <v>259</v>
      </c>
      <c r="B356" s="12">
        <v>74578.630862608319</v>
      </c>
      <c r="C356">
        <f>SAFADModel_final_000013[[#This Row],[Whole Building:Facility Total Electric Demand Power '[W'](Hourly) ]]/1000</f>
        <v>74.578630862608321</v>
      </c>
    </row>
    <row r="357" spans="1:3" x14ac:dyDescent="0.25">
      <c r="A357" s="9" t="s">
        <v>260</v>
      </c>
      <c r="B357" s="12">
        <v>28711.131848991601</v>
      </c>
      <c r="C357">
        <f>SAFADModel_final_000013[[#This Row],[Whole Building:Facility Total Electric Demand Power '[W'](Hourly) ]]/1000</f>
        <v>28.711131848991602</v>
      </c>
    </row>
    <row r="358" spans="1:3" x14ac:dyDescent="0.25">
      <c r="A358" s="9" t="s">
        <v>261</v>
      </c>
      <c r="B358" s="12">
        <v>22021.335578732371</v>
      </c>
      <c r="C358">
        <f>SAFADModel_final_000013[[#This Row],[Whole Building:Facility Total Electric Demand Power '[W'](Hourly) ]]/1000</f>
        <v>22.021335578732369</v>
      </c>
    </row>
    <row r="359" spans="1:3" x14ac:dyDescent="0.25">
      <c r="A359" s="9" t="s">
        <v>262</v>
      </c>
      <c r="B359" s="12">
        <v>21634.399309589302</v>
      </c>
      <c r="C359">
        <f>SAFADModel_final_000013[[#This Row],[Whole Building:Facility Total Electric Demand Power '[W'](Hourly) ]]/1000</f>
        <v>21.634399309589302</v>
      </c>
    </row>
    <row r="360" spans="1:3" x14ac:dyDescent="0.25">
      <c r="A360" s="9" t="s">
        <v>263</v>
      </c>
      <c r="B360" s="12">
        <v>21667.369867598787</v>
      </c>
      <c r="C360">
        <f>SAFADModel_final_000013[[#This Row],[Whole Building:Facility Total Electric Demand Power '[W'](Hourly) ]]/1000</f>
        <v>21.667369867598786</v>
      </c>
    </row>
    <row r="361" spans="1:3" x14ac:dyDescent="0.25">
      <c r="A361" s="9" t="s">
        <v>264</v>
      </c>
      <c r="B361" s="12">
        <v>21620.169414253396</v>
      </c>
      <c r="C361">
        <f>SAFADModel_final_000013[[#This Row],[Whole Building:Facility Total Electric Demand Power '[W'](Hourly) ]]/1000</f>
        <v>21.620169414253397</v>
      </c>
    </row>
    <row r="362" spans="1:3" x14ac:dyDescent="0.25">
      <c r="A362" s="9" t="s">
        <v>265</v>
      </c>
      <c r="B362" s="12">
        <v>21421.032760800841</v>
      </c>
      <c r="C362">
        <f>SAFADModel_final_000013[[#This Row],[Whole Building:Facility Total Electric Demand Power '[W'](Hourly) ]]/1000</f>
        <v>21.421032760800841</v>
      </c>
    </row>
    <row r="363" spans="1:3" x14ac:dyDescent="0.25">
      <c r="A363" s="9" t="s">
        <v>266</v>
      </c>
      <c r="B363" s="12">
        <v>21208.471020909627</v>
      </c>
      <c r="C363">
        <f>SAFADModel_final_000013[[#This Row],[Whole Building:Facility Total Electric Demand Power '[W'](Hourly) ]]/1000</f>
        <v>21.208471020909627</v>
      </c>
    </row>
    <row r="364" spans="1:3" x14ac:dyDescent="0.25">
      <c r="A364" s="9" t="s">
        <v>267</v>
      </c>
      <c r="B364" s="12">
        <v>21046.518040059796</v>
      </c>
      <c r="C364">
        <f>SAFADModel_final_000013[[#This Row],[Whole Building:Facility Total Electric Demand Power '[W'](Hourly) ]]/1000</f>
        <v>21.046518040059798</v>
      </c>
    </row>
    <row r="365" spans="1:3" x14ac:dyDescent="0.25">
      <c r="A365" s="9" t="s">
        <v>268</v>
      </c>
      <c r="B365" s="12">
        <v>21029.461910728911</v>
      </c>
      <c r="C365">
        <f>SAFADModel_final_000013[[#This Row],[Whole Building:Facility Total Electric Demand Power '[W'](Hourly) ]]/1000</f>
        <v>21.029461910728912</v>
      </c>
    </row>
    <row r="366" spans="1:3" x14ac:dyDescent="0.25">
      <c r="A366" s="9" t="s">
        <v>269</v>
      </c>
      <c r="B366" s="12">
        <v>21012.037678044002</v>
      </c>
      <c r="C366">
        <f>SAFADModel_final_000013[[#This Row],[Whole Building:Facility Total Electric Demand Power '[W'](Hourly) ]]/1000</f>
        <v>21.012037678044003</v>
      </c>
    </row>
    <row r="367" spans="1:3" x14ac:dyDescent="0.25">
      <c r="A367" s="9" t="s">
        <v>270</v>
      </c>
      <c r="B367" s="12">
        <v>21063.835418770814</v>
      </c>
      <c r="C367">
        <f>SAFADModel_final_000013[[#This Row],[Whole Building:Facility Total Electric Demand Power '[W'](Hourly) ]]/1000</f>
        <v>21.063835418770815</v>
      </c>
    </row>
    <row r="368" spans="1:3" x14ac:dyDescent="0.25">
      <c r="A368" s="9" t="s">
        <v>271</v>
      </c>
      <c r="B368" s="12">
        <v>21273.099096670001</v>
      </c>
      <c r="C368">
        <f>SAFADModel_final_000013[[#This Row],[Whole Building:Facility Total Electric Demand Power '[W'](Hourly) ]]/1000</f>
        <v>21.273099096670002</v>
      </c>
    </row>
    <row r="369" spans="1:3" x14ac:dyDescent="0.25">
      <c r="A369" s="9" t="s">
        <v>272</v>
      </c>
      <c r="B369" s="12">
        <v>55885.600236739723</v>
      </c>
      <c r="C369">
        <f>SAFADModel_final_000013[[#This Row],[Whole Building:Facility Total Electric Demand Power '[W'](Hourly) ]]/1000</f>
        <v>55.885600236739727</v>
      </c>
    </row>
    <row r="370" spans="1:3" x14ac:dyDescent="0.25">
      <c r="A370" s="9" t="s">
        <v>273</v>
      </c>
      <c r="B370" s="12">
        <v>244301.34810719732</v>
      </c>
      <c r="C370">
        <f>SAFADModel_final_000013[[#This Row],[Whole Building:Facility Total Electric Demand Power '[W'](Hourly) ]]/1000</f>
        <v>244.30134810719733</v>
      </c>
    </row>
    <row r="371" spans="1:3" x14ac:dyDescent="0.25">
      <c r="A371" s="9" t="s">
        <v>274</v>
      </c>
      <c r="B371" s="12">
        <v>344256.00926892174</v>
      </c>
      <c r="C371">
        <f>SAFADModel_final_000013[[#This Row],[Whole Building:Facility Total Electric Demand Power '[W'](Hourly) ]]/1000</f>
        <v>344.25600926892173</v>
      </c>
    </row>
    <row r="372" spans="1:3" x14ac:dyDescent="0.25">
      <c r="A372" s="9" t="s">
        <v>275</v>
      </c>
      <c r="B372" s="12">
        <v>381565.5922990464</v>
      </c>
      <c r="C372">
        <f>SAFADModel_final_000013[[#This Row],[Whole Building:Facility Total Electric Demand Power '[W'](Hourly) ]]/1000</f>
        <v>381.56559229904639</v>
      </c>
    </row>
    <row r="373" spans="1:3" x14ac:dyDescent="0.25">
      <c r="A373" s="9" t="s">
        <v>276</v>
      </c>
      <c r="B373" s="12">
        <v>459908.49728626804</v>
      </c>
      <c r="C373">
        <f>SAFADModel_final_000013[[#This Row],[Whole Building:Facility Total Electric Demand Power '[W'](Hourly) ]]/1000</f>
        <v>459.90849728626802</v>
      </c>
    </row>
    <row r="374" spans="1:3" x14ac:dyDescent="0.25">
      <c r="A374" s="9" t="s">
        <v>277</v>
      </c>
      <c r="B374" s="12">
        <v>458160.13172924495</v>
      </c>
      <c r="C374">
        <f>SAFADModel_final_000013[[#This Row],[Whole Building:Facility Total Electric Demand Power '[W'](Hourly) ]]/1000</f>
        <v>458.16013172924494</v>
      </c>
    </row>
    <row r="375" spans="1:3" x14ac:dyDescent="0.25">
      <c r="A375" s="9" t="s">
        <v>278</v>
      </c>
      <c r="B375" s="12">
        <v>510024.14666677435</v>
      </c>
      <c r="C375">
        <f>SAFADModel_final_000013[[#This Row],[Whole Building:Facility Total Electric Demand Power '[W'](Hourly) ]]/1000</f>
        <v>510.02414666677436</v>
      </c>
    </row>
    <row r="376" spans="1:3" x14ac:dyDescent="0.25">
      <c r="A376" s="9" t="s">
        <v>279</v>
      </c>
      <c r="B376" s="12">
        <v>458095.68342699902</v>
      </c>
      <c r="C376">
        <f>SAFADModel_final_000013[[#This Row],[Whole Building:Facility Total Electric Demand Power '[W'](Hourly) ]]/1000</f>
        <v>458.09568342699902</v>
      </c>
    </row>
    <row r="377" spans="1:3" x14ac:dyDescent="0.25">
      <c r="A377" s="9" t="s">
        <v>280</v>
      </c>
      <c r="B377" s="12">
        <v>436419.25755662267</v>
      </c>
      <c r="C377">
        <f>SAFADModel_final_000013[[#This Row],[Whole Building:Facility Total Electric Demand Power '[W'](Hourly) ]]/1000</f>
        <v>436.41925755662265</v>
      </c>
    </row>
    <row r="378" spans="1:3" x14ac:dyDescent="0.25">
      <c r="A378" s="9" t="s">
        <v>281</v>
      </c>
      <c r="B378" s="12">
        <v>330494.47348828614</v>
      </c>
      <c r="C378">
        <f>SAFADModel_final_000013[[#This Row],[Whole Building:Facility Total Electric Demand Power '[W'](Hourly) ]]/1000</f>
        <v>330.49447348828613</v>
      </c>
    </row>
    <row r="379" spans="1:3" x14ac:dyDescent="0.25">
      <c r="A379" s="9" t="s">
        <v>282</v>
      </c>
      <c r="B379" s="12">
        <v>280900.43776450749</v>
      </c>
      <c r="C379">
        <f>SAFADModel_final_000013[[#This Row],[Whole Building:Facility Total Electric Demand Power '[W'](Hourly) ]]/1000</f>
        <v>280.9004377645075</v>
      </c>
    </row>
    <row r="380" spans="1:3" x14ac:dyDescent="0.25">
      <c r="A380" s="9" t="s">
        <v>283</v>
      </c>
      <c r="B380" s="12">
        <v>180415.23701239331</v>
      </c>
      <c r="C380">
        <f>SAFADModel_final_000013[[#This Row],[Whole Building:Facility Total Electric Demand Power '[W'](Hourly) ]]/1000</f>
        <v>180.41523701239331</v>
      </c>
    </row>
    <row r="381" spans="1:3" x14ac:dyDescent="0.25">
      <c r="A381" s="9" t="s">
        <v>284</v>
      </c>
      <c r="B381" s="12">
        <v>91692.545626006307</v>
      </c>
      <c r="C381">
        <f>SAFADModel_final_000013[[#This Row],[Whole Building:Facility Total Electric Demand Power '[W'](Hourly) ]]/1000</f>
        <v>91.692545626006307</v>
      </c>
    </row>
    <row r="382" spans="1:3" x14ac:dyDescent="0.25">
      <c r="A382" s="9" t="s">
        <v>285</v>
      </c>
      <c r="B382" s="12">
        <v>21695.345563928</v>
      </c>
      <c r="C382">
        <f>SAFADModel_final_000013[[#This Row],[Whole Building:Facility Total Electric Demand Power '[W'](Hourly) ]]/1000</f>
        <v>21.695345563928001</v>
      </c>
    </row>
    <row r="383" spans="1:3" x14ac:dyDescent="0.25">
      <c r="A383" s="9" t="s">
        <v>286</v>
      </c>
      <c r="B383" s="12">
        <v>21513.632927940187</v>
      </c>
      <c r="C383">
        <f>SAFADModel_final_000013[[#This Row],[Whole Building:Facility Total Electric Demand Power '[W'](Hourly) ]]/1000</f>
        <v>21.513632927940186</v>
      </c>
    </row>
    <row r="384" spans="1:3" x14ac:dyDescent="0.25">
      <c r="A384" s="9" t="s">
        <v>287</v>
      </c>
      <c r="B384" s="12">
        <v>21409.228675067065</v>
      </c>
      <c r="C384">
        <f>SAFADModel_final_000013[[#This Row],[Whole Building:Facility Total Electric Demand Power '[W'](Hourly) ]]/1000</f>
        <v>21.409228675067066</v>
      </c>
    </row>
    <row r="385" spans="1:3" x14ac:dyDescent="0.25">
      <c r="A385" s="9" t="s">
        <v>288</v>
      </c>
      <c r="B385" s="12">
        <v>21381.188573097428</v>
      </c>
      <c r="C385">
        <f>SAFADModel_final_000013[[#This Row],[Whole Building:Facility Total Electric Demand Power '[W'](Hourly) ]]/1000</f>
        <v>21.381188573097429</v>
      </c>
    </row>
    <row r="386" spans="1:3" x14ac:dyDescent="0.25">
      <c r="A386" s="9" t="s">
        <v>289</v>
      </c>
      <c r="B386" s="12">
        <v>21426.406360694167</v>
      </c>
      <c r="C386">
        <f>SAFADModel_final_000013[[#This Row],[Whole Building:Facility Total Electric Demand Power '[W'](Hourly) ]]/1000</f>
        <v>21.426406360694166</v>
      </c>
    </row>
    <row r="387" spans="1:3" x14ac:dyDescent="0.25">
      <c r="A387" s="9" t="s">
        <v>290</v>
      </c>
      <c r="B387" s="12">
        <v>21493.646416608699</v>
      </c>
      <c r="C387">
        <f>SAFADModel_final_000013[[#This Row],[Whole Building:Facility Total Electric Demand Power '[W'](Hourly) ]]/1000</f>
        <v>21.493646416608698</v>
      </c>
    </row>
    <row r="388" spans="1:3" x14ac:dyDescent="0.25">
      <c r="A388" s="9" t="s">
        <v>291</v>
      </c>
      <c r="B388" s="12">
        <v>21487.438402242307</v>
      </c>
      <c r="C388">
        <f>SAFADModel_final_000013[[#This Row],[Whole Building:Facility Total Electric Demand Power '[W'](Hourly) ]]/1000</f>
        <v>21.487438402242308</v>
      </c>
    </row>
    <row r="389" spans="1:3" x14ac:dyDescent="0.25">
      <c r="A389" s="9" t="s">
        <v>292</v>
      </c>
      <c r="B389" s="12">
        <v>21368.873247269137</v>
      </c>
      <c r="C389">
        <f>SAFADModel_final_000013[[#This Row],[Whole Building:Facility Total Electric Demand Power '[W'](Hourly) ]]/1000</f>
        <v>21.368873247269136</v>
      </c>
    </row>
    <row r="390" spans="1:3" x14ac:dyDescent="0.25">
      <c r="A390" s="9" t="s">
        <v>293</v>
      </c>
      <c r="B390" s="12">
        <v>21269.142904059092</v>
      </c>
      <c r="C390">
        <f>SAFADModel_final_000013[[#This Row],[Whole Building:Facility Total Electric Demand Power '[W'](Hourly) ]]/1000</f>
        <v>21.269142904059091</v>
      </c>
    </row>
    <row r="391" spans="1:3" x14ac:dyDescent="0.25">
      <c r="A391" s="9" t="s">
        <v>294</v>
      </c>
      <c r="B391" s="12">
        <v>21272.336825802387</v>
      </c>
      <c r="C391">
        <f>SAFADModel_final_000013[[#This Row],[Whole Building:Facility Total Electric Demand Power '[W'](Hourly) ]]/1000</f>
        <v>21.272336825802387</v>
      </c>
    </row>
    <row r="392" spans="1:3" x14ac:dyDescent="0.25">
      <c r="A392" s="9" t="s">
        <v>295</v>
      </c>
      <c r="B392" s="12">
        <v>21482.187088258561</v>
      </c>
      <c r="C392">
        <f>SAFADModel_final_000013[[#This Row],[Whole Building:Facility Total Electric Demand Power '[W'](Hourly) ]]/1000</f>
        <v>21.482187088258559</v>
      </c>
    </row>
    <row r="393" spans="1:3" x14ac:dyDescent="0.25">
      <c r="A393" s="9" t="s">
        <v>296</v>
      </c>
      <c r="B393" s="12">
        <v>21736.859502404866</v>
      </c>
      <c r="C393">
        <f>SAFADModel_final_000013[[#This Row],[Whole Building:Facility Total Electric Demand Power '[W'](Hourly) ]]/1000</f>
        <v>21.736859502404865</v>
      </c>
    </row>
    <row r="394" spans="1:3" x14ac:dyDescent="0.25">
      <c r="A394" s="9" t="s">
        <v>297</v>
      </c>
      <c r="B394" s="12">
        <v>21886.038058227208</v>
      </c>
      <c r="C394">
        <f>SAFADModel_final_000013[[#This Row],[Whole Building:Facility Total Electric Demand Power '[W'](Hourly) ]]/1000</f>
        <v>21.886038058227207</v>
      </c>
    </row>
    <row r="395" spans="1:3" x14ac:dyDescent="0.25">
      <c r="A395" s="9" t="s">
        <v>298</v>
      </c>
      <c r="B395" s="12">
        <v>21960.673325294731</v>
      </c>
      <c r="C395">
        <f>SAFADModel_final_000013[[#This Row],[Whole Building:Facility Total Electric Demand Power '[W'](Hourly) ]]/1000</f>
        <v>21.960673325294731</v>
      </c>
    </row>
    <row r="396" spans="1:3" x14ac:dyDescent="0.25">
      <c r="A396" s="9" t="s">
        <v>299</v>
      </c>
      <c r="B396" s="12">
        <v>22033.936216315109</v>
      </c>
      <c r="C396">
        <f>SAFADModel_final_000013[[#This Row],[Whole Building:Facility Total Electric Demand Power '[W'](Hourly) ]]/1000</f>
        <v>22.033936216315109</v>
      </c>
    </row>
    <row r="397" spans="1:3" x14ac:dyDescent="0.25">
      <c r="A397" s="9" t="s">
        <v>300</v>
      </c>
      <c r="B397" s="12">
        <v>22086.338846239039</v>
      </c>
      <c r="C397">
        <f>SAFADModel_final_000013[[#This Row],[Whole Building:Facility Total Electric Demand Power '[W'](Hourly) ]]/1000</f>
        <v>22.086338846239041</v>
      </c>
    </row>
    <row r="398" spans="1:3" x14ac:dyDescent="0.25">
      <c r="A398" s="9" t="s">
        <v>301</v>
      </c>
      <c r="B398" s="12">
        <v>22101.985974666139</v>
      </c>
      <c r="C398">
        <f>SAFADModel_final_000013[[#This Row],[Whole Building:Facility Total Electric Demand Power '[W'](Hourly) ]]/1000</f>
        <v>22.101985974666139</v>
      </c>
    </row>
    <row r="399" spans="1:3" x14ac:dyDescent="0.25">
      <c r="A399" s="9" t="s">
        <v>302</v>
      </c>
      <c r="B399" s="12">
        <v>22111.91909343113</v>
      </c>
      <c r="C399">
        <f>SAFADModel_final_000013[[#This Row],[Whole Building:Facility Total Electric Demand Power '[W'](Hourly) ]]/1000</f>
        <v>22.11191909343113</v>
      </c>
    </row>
    <row r="400" spans="1:3" x14ac:dyDescent="0.25">
      <c r="A400" s="9" t="s">
        <v>303</v>
      </c>
      <c r="B400" s="12">
        <v>22131.663335271955</v>
      </c>
      <c r="C400">
        <f>SAFADModel_final_000013[[#This Row],[Whole Building:Facility Total Electric Demand Power '[W'](Hourly) ]]/1000</f>
        <v>22.131663335271956</v>
      </c>
    </row>
    <row r="401" spans="1:3" x14ac:dyDescent="0.25">
      <c r="A401" s="9" t="s">
        <v>304</v>
      </c>
      <c r="B401" s="12">
        <v>22132.008267900896</v>
      </c>
      <c r="C401">
        <f>SAFADModel_final_000013[[#This Row],[Whole Building:Facility Total Electric Demand Power '[W'](Hourly) ]]/1000</f>
        <v>22.132008267900897</v>
      </c>
    </row>
    <row r="402" spans="1:3" x14ac:dyDescent="0.25">
      <c r="A402" s="9" t="s">
        <v>305</v>
      </c>
      <c r="B402" s="12">
        <v>22091.935116068762</v>
      </c>
      <c r="C402">
        <f>SAFADModel_final_000013[[#This Row],[Whole Building:Facility Total Electric Demand Power '[W'](Hourly) ]]/1000</f>
        <v>22.091935116068761</v>
      </c>
    </row>
    <row r="403" spans="1:3" x14ac:dyDescent="0.25">
      <c r="A403" s="9" t="s">
        <v>306</v>
      </c>
      <c r="B403" s="12">
        <v>22015.105009711431</v>
      </c>
      <c r="C403">
        <f>SAFADModel_final_000013[[#This Row],[Whole Building:Facility Total Electric Demand Power '[W'](Hourly) ]]/1000</f>
        <v>22.01510500971143</v>
      </c>
    </row>
    <row r="404" spans="1:3" x14ac:dyDescent="0.25">
      <c r="A404" s="9" t="s">
        <v>307</v>
      </c>
      <c r="B404" s="12">
        <v>21885.033046589815</v>
      </c>
      <c r="C404">
        <f>SAFADModel_final_000013[[#This Row],[Whole Building:Facility Total Electric Demand Power '[W'](Hourly) ]]/1000</f>
        <v>21.885033046589815</v>
      </c>
    </row>
    <row r="405" spans="1:3" x14ac:dyDescent="0.25">
      <c r="A405" s="9" t="s">
        <v>308</v>
      </c>
      <c r="B405" s="12">
        <v>21733.624868750063</v>
      </c>
      <c r="C405">
        <f>SAFADModel_final_000013[[#This Row],[Whole Building:Facility Total Electric Demand Power '[W'](Hourly) ]]/1000</f>
        <v>21.733624868750063</v>
      </c>
    </row>
    <row r="406" spans="1:3" x14ac:dyDescent="0.25">
      <c r="A406" s="9" t="s">
        <v>309</v>
      </c>
      <c r="B406" s="12">
        <v>21651.396372496922</v>
      </c>
      <c r="C406">
        <f>SAFADModel_final_000013[[#This Row],[Whole Building:Facility Total Electric Demand Power '[W'](Hourly) ]]/1000</f>
        <v>21.651396372496922</v>
      </c>
    </row>
    <row r="407" spans="1:3" x14ac:dyDescent="0.25">
      <c r="A407" s="9" t="s">
        <v>310</v>
      </c>
      <c r="B407" s="12">
        <v>21505.348482421792</v>
      </c>
      <c r="C407">
        <f>SAFADModel_final_000013[[#This Row],[Whole Building:Facility Total Electric Demand Power '[W'](Hourly) ]]/1000</f>
        <v>21.505348482421791</v>
      </c>
    </row>
    <row r="408" spans="1:3" x14ac:dyDescent="0.25">
      <c r="A408" s="9" t="s">
        <v>311</v>
      </c>
      <c r="B408" s="12">
        <v>21374.059987762757</v>
      </c>
      <c r="C408">
        <f>SAFADModel_final_000013[[#This Row],[Whole Building:Facility Total Electric Demand Power '[W'](Hourly) ]]/1000</f>
        <v>21.374059987762756</v>
      </c>
    </row>
    <row r="409" spans="1:3" x14ac:dyDescent="0.25">
      <c r="A409" s="9" t="s">
        <v>312</v>
      </c>
      <c r="B409" s="12">
        <v>21241.292307974003</v>
      </c>
      <c r="C409">
        <f>SAFADModel_final_000013[[#This Row],[Whole Building:Facility Total Electric Demand Power '[W'](Hourly) ]]/1000</f>
        <v>21.241292307974003</v>
      </c>
    </row>
    <row r="410" spans="1:3" x14ac:dyDescent="0.25">
      <c r="A410" s="9" t="s">
        <v>313</v>
      </c>
      <c r="B410" s="12">
        <v>21179.761052691007</v>
      </c>
      <c r="C410">
        <f>SAFADModel_final_000013[[#This Row],[Whole Building:Facility Total Electric Demand Power '[W'](Hourly) ]]/1000</f>
        <v>21.179761052691006</v>
      </c>
    </row>
    <row r="411" spans="1:3" x14ac:dyDescent="0.25">
      <c r="A411" s="9" t="s">
        <v>314</v>
      </c>
      <c r="B411" s="12">
        <v>21119.447209439808</v>
      </c>
      <c r="C411">
        <f>SAFADModel_final_000013[[#This Row],[Whole Building:Facility Total Electric Demand Power '[W'](Hourly) ]]/1000</f>
        <v>21.119447209439809</v>
      </c>
    </row>
    <row r="412" spans="1:3" x14ac:dyDescent="0.25">
      <c r="A412" s="9" t="s">
        <v>315</v>
      </c>
      <c r="B412" s="12">
        <v>21071.986391559465</v>
      </c>
      <c r="C412">
        <f>SAFADModel_final_000013[[#This Row],[Whole Building:Facility Total Electric Demand Power '[W'](Hourly) ]]/1000</f>
        <v>21.071986391559467</v>
      </c>
    </row>
    <row r="413" spans="1:3" x14ac:dyDescent="0.25">
      <c r="A413" s="9" t="s">
        <v>316</v>
      </c>
      <c r="B413" s="12">
        <v>21003.332556527937</v>
      </c>
      <c r="C413">
        <f>SAFADModel_final_000013[[#This Row],[Whole Building:Facility Total Electric Demand Power '[W'](Hourly) ]]/1000</f>
        <v>21.003332556527937</v>
      </c>
    </row>
    <row r="414" spans="1:3" x14ac:dyDescent="0.25">
      <c r="A414" s="9" t="s">
        <v>317</v>
      </c>
      <c r="B414" s="12">
        <v>20947.711406085684</v>
      </c>
      <c r="C414">
        <f>SAFADModel_final_000013[[#This Row],[Whole Building:Facility Total Electric Demand Power '[W'](Hourly) ]]/1000</f>
        <v>20.947711406085684</v>
      </c>
    </row>
    <row r="415" spans="1:3" x14ac:dyDescent="0.25">
      <c r="A415" s="9" t="s">
        <v>318</v>
      </c>
      <c r="B415" s="12">
        <v>20984.260029875793</v>
      </c>
      <c r="C415">
        <f>SAFADModel_final_000013[[#This Row],[Whole Building:Facility Total Electric Demand Power '[W'](Hourly) ]]/1000</f>
        <v>20.984260029875795</v>
      </c>
    </row>
    <row r="416" spans="1:3" x14ac:dyDescent="0.25">
      <c r="A416" s="9" t="s">
        <v>319</v>
      </c>
      <c r="B416" s="12">
        <v>21223.532940236117</v>
      </c>
      <c r="C416">
        <f>SAFADModel_final_000013[[#This Row],[Whole Building:Facility Total Electric Demand Power '[W'](Hourly) ]]/1000</f>
        <v>21.223532940236115</v>
      </c>
    </row>
    <row r="417" spans="1:3" x14ac:dyDescent="0.25">
      <c r="A417" s="9" t="s">
        <v>320</v>
      </c>
      <c r="B417" s="12">
        <v>21510.210021724197</v>
      </c>
      <c r="C417">
        <f>SAFADModel_final_000013[[#This Row],[Whole Building:Facility Total Electric Demand Power '[W'](Hourly) ]]/1000</f>
        <v>21.510210021724198</v>
      </c>
    </row>
    <row r="418" spans="1:3" x14ac:dyDescent="0.25">
      <c r="A418" s="9" t="s">
        <v>321</v>
      </c>
      <c r="B418" s="12">
        <v>21753.360233172742</v>
      </c>
      <c r="C418">
        <f>SAFADModel_final_000013[[#This Row],[Whole Building:Facility Total Electric Demand Power '[W'](Hourly) ]]/1000</f>
        <v>21.753360233172742</v>
      </c>
    </row>
    <row r="419" spans="1:3" x14ac:dyDescent="0.25">
      <c r="A419" s="9" t="s">
        <v>322</v>
      </c>
      <c r="B419" s="12">
        <v>21892.015616824996</v>
      </c>
      <c r="C419">
        <f>SAFADModel_final_000013[[#This Row],[Whole Building:Facility Total Electric Demand Power '[W'](Hourly) ]]/1000</f>
        <v>21.892015616824995</v>
      </c>
    </row>
    <row r="420" spans="1:3" x14ac:dyDescent="0.25">
      <c r="A420" s="9" t="s">
        <v>323</v>
      </c>
      <c r="B420" s="12">
        <v>22016.036253658483</v>
      </c>
      <c r="C420">
        <f>SAFADModel_final_000013[[#This Row],[Whole Building:Facility Total Electric Demand Power '[W'](Hourly) ]]/1000</f>
        <v>22.016036253658484</v>
      </c>
    </row>
    <row r="421" spans="1:3" x14ac:dyDescent="0.25">
      <c r="A421" s="9" t="s">
        <v>324</v>
      </c>
      <c r="B421" s="12">
        <v>22116.596491542445</v>
      </c>
      <c r="C421">
        <f>SAFADModel_final_000013[[#This Row],[Whole Building:Facility Total Electric Demand Power '[W'](Hourly) ]]/1000</f>
        <v>22.116596491542445</v>
      </c>
    </row>
    <row r="422" spans="1:3" x14ac:dyDescent="0.25">
      <c r="A422" s="9" t="s">
        <v>325</v>
      </c>
      <c r="B422" s="12">
        <v>22180.545838178299</v>
      </c>
      <c r="C422">
        <f>SAFADModel_final_000013[[#This Row],[Whole Building:Facility Total Electric Demand Power '[W'](Hourly) ]]/1000</f>
        <v>22.1805458381783</v>
      </c>
    </row>
    <row r="423" spans="1:3" x14ac:dyDescent="0.25">
      <c r="A423" s="9" t="s">
        <v>326</v>
      </c>
      <c r="B423" s="12">
        <v>22180.841471318712</v>
      </c>
      <c r="C423">
        <f>SAFADModel_final_000013[[#This Row],[Whole Building:Facility Total Electric Demand Power '[W'](Hourly) ]]/1000</f>
        <v>22.180841471318711</v>
      </c>
    </row>
    <row r="424" spans="1:3" x14ac:dyDescent="0.25">
      <c r="A424" s="9" t="s">
        <v>327</v>
      </c>
      <c r="B424" s="12">
        <v>22095.923423062759</v>
      </c>
      <c r="C424">
        <f>SAFADModel_final_000013[[#This Row],[Whole Building:Facility Total Electric Demand Power '[W'](Hourly) ]]/1000</f>
        <v>22.095923423062757</v>
      </c>
    </row>
    <row r="425" spans="1:3" x14ac:dyDescent="0.25">
      <c r="A425" s="9" t="s">
        <v>328</v>
      </c>
      <c r="B425" s="12">
        <v>21919.744896470449</v>
      </c>
      <c r="C425">
        <f>SAFADModel_final_000013[[#This Row],[Whole Building:Facility Total Electric Demand Power '[W'](Hourly) ]]/1000</f>
        <v>21.919744896470448</v>
      </c>
    </row>
    <row r="426" spans="1:3" x14ac:dyDescent="0.25">
      <c r="A426" s="9" t="s">
        <v>329</v>
      </c>
      <c r="B426" s="12">
        <v>21721.646720162153</v>
      </c>
      <c r="C426">
        <f>SAFADModel_final_000013[[#This Row],[Whole Building:Facility Total Electric Demand Power '[W'](Hourly) ]]/1000</f>
        <v>21.721646720162152</v>
      </c>
    </row>
    <row r="427" spans="1:3" x14ac:dyDescent="0.25">
      <c r="A427" s="9" t="s">
        <v>330</v>
      </c>
      <c r="B427" s="12">
        <v>21562.788270592482</v>
      </c>
      <c r="C427">
        <f>SAFADModel_final_000013[[#This Row],[Whole Building:Facility Total Electric Demand Power '[W'](Hourly) ]]/1000</f>
        <v>21.562788270592481</v>
      </c>
    </row>
    <row r="428" spans="1:3" x14ac:dyDescent="0.25">
      <c r="A428" s="9" t="s">
        <v>331</v>
      </c>
      <c r="B428" s="12">
        <v>21477.803135896076</v>
      </c>
      <c r="C428">
        <f>SAFADModel_final_000013[[#This Row],[Whole Building:Facility Total Electric Demand Power '[W'](Hourly) ]]/1000</f>
        <v>21.477803135896075</v>
      </c>
    </row>
    <row r="429" spans="1:3" x14ac:dyDescent="0.25">
      <c r="A429" s="9" t="s">
        <v>332</v>
      </c>
      <c r="B429" s="12">
        <v>21422.283151524458</v>
      </c>
      <c r="C429">
        <f>SAFADModel_final_000013[[#This Row],[Whole Building:Facility Total Electric Demand Power '[W'](Hourly) ]]/1000</f>
        <v>21.422283151524457</v>
      </c>
    </row>
    <row r="430" spans="1:3" x14ac:dyDescent="0.25">
      <c r="A430" s="9" t="s">
        <v>333</v>
      </c>
      <c r="B430" s="12">
        <v>21367.37221005472</v>
      </c>
      <c r="C430">
        <f>SAFADModel_final_000013[[#This Row],[Whole Building:Facility Total Electric Demand Power '[W'](Hourly) ]]/1000</f>
        <v>21.367372210054722</v>
      </c>
    </row>
    <row r="431" spans="1:3" x14ac:dyDescent="0.25">
      <c r="A431" s="9" t="s">
        <v>334</v>
      </c>
      <c r="B431" s="12">
        <v>21297.448979522753</v>
      </c>
      <c r="C431">
        <f>SAFADModel_final_000013[[#This Row],[Whole Building:Facility Total Electric Demand Power '[W'](Hourly) ]]/1000</f>
        <v>21.297448979522752</v>
      </c>
    </row>
    <row r="432" spans="1:3" x14ac:dyDescent="0.25">
      <c r="A432" s="9" t="s">
        <v>335</v>
      </c>
      <c r="B432" s="12">
        <v>21253.333129360468</v>
      </c>
      <c r="C432">
        <f>SAFADModel_final_000013[[#This Row],[Whole Building:Facility Total Electric Demand Power '[W'](Hourly) ]]/1000</f>
        <v>21.253333129360467</v>
      </c>
    </row>
    <row r="433" spans="1:3" x14ac:dyDescent="0.25">
      <c r="A433" s="9" t="s">
        <v>336</v>
      </c>
      <c r="B433" s="12">
        <v>21210.131555602587</v>
      </c>
      <c r="C433">
        <f>SAFADModel_final_000013[[#This Row],[Whole Building:Facility Total Electric Demand Power '[W'](Hourly) ]]/1000</f>
        <v>21.210131555602587</v>
      </c>
    </row>
    <row r="434" spans="1:3" x14ac:dyDescent="0.25">
      <c r="A434" s="9" t="s">
        <v>337</v>
      </c>
      <c r="B434" s="12">
        <v>21199.39738283445</v>
      </c>
      <c r="C434">
        <f>SAFADModel_final_000013[[#This Row],[Whole Building:Facility Total Electric Demand Power '[W'](Hourly) ]]/1000</f>
        <v>21.199397382834448</v>
      </c>
    </row>
    <row r="435" spans="1:3" x14ac:dyDescent="0.25">
      <c r="A435" s="9" t="s">
        <v>338</v>
      </c>
      <c r="B435" s="12">
        <v>21203.102854881643</v>
      </c>
      <c r="C435">
        <f>SAFADModel_final_000013[[#This Row],[Whole Building:Facility Total Electric Demand Power '[W'](Hourly) ]]/1000</f>
        <v>21.203102854881642</v>
      </c>
    </row>
    <row r="436" spans="1:3" x14ac:dyDescent="0.25">
      <c r="A436" s="9" t="s">
        <v>339</v>
      </c>
      <c r="B436" s="12">
        <v>21143.330948698149</v>
      </c>
      <c r="C436">
        <f>SAFADModel_final_000013[[#This Row],[Whole Building:Facility Total Electric Demand Power '[W'](Hourly) ]]/1000</f>
        <v>21.14333094869815</v>
      </c>
    </row>
    <row r="437" spans="1:3" x14ac:dyDescent="0.25">
      <c r="A437" s="9" t="s">
        <v>340</v>
      </c>
      <c r="B437" s="12">
        <v>20986.692381635843</v>
      </c>
      <c r="C437">
        <f>SAFADModel_final_000013[[#This Row],[Whole Building:Facility Total Electric Demand Power '[W'](Hourly) ]]/1000</f>
        <v>20.986692381635844</v>
      </c>
    </row>
    <row r="438" spans="1:3" x14ac:dyDescent="0.25">
      <c r="A438" s="9" t="s">
        <v>341</v>
      </c>
      <c r="B438" s="12">
        <v>20830.536085123338</v>
      </c>
      <c r="C438">
        <f>SAFADModel_final_000013[[#This Row],[Whole Building:Facility Total Electric Demand Power '[W'](Hourly) ]]/1000</f>
        <v>20.830536085123338</v>
      </c>
    </row>
    <row r="439" spans="1:3" x14ac:dyDescent="0.25">
      <c r="A439" s="9" t="s">
        <v>342</v>
      </c>
      <c r="B439" s="12">
        <v>20853.704159637597</v>
      </c>
      <c r="C439">
        <f>SAFADModel_final_000013[[#This Row],[Whole Building:Facility Total Electric Demand Power '[W'](Hourly) ]]/1000</f>
        <v>20.853704159637598</v>
      </c>
    </row>
    <row r="440" spans="1:3" x14ac:dyDescent="0.25">
      <c r="A440" s="9" t="s">
        <v>343</v>
      </c>
      <c r="B440" s="12">
        <v>21219.478381493736</v>
      </c>
      <c r="C440">
        <f>SAFADModel_final_000013[[#This Row],[Whole Building:Facility Total Electric Demand Power '[W'](Hourly) ]]/1000</f>
        <v>21.219478381493737</v>
      </c>
    </row>
    <row r="441" spans="1:3" x14ac:dyDescent="0.25">
      <c r="A441" s="9" t="s">
        <v>344</v>
      </c>
      <c r="B441" s="12">
        <v>21649.156177327892</v>
      </c>
      <c r="C441">
        <f>SAFADModel_final_000013[[#This Row],[Whole Building:Facility Total Electric Demand Power '[W'](Hourly) ]]/1000</f>
        <v>21.649156177327892</v>
      </c>
    </row>
    <row r="442" spans="1:3" x14ac:dyDescent="0.25">
      <c r="A442" s="9" t="s">
        <v>345</v>
      </c>
      <c r="B442" s="12">
        <v>21918.744224639991</v>
      </c>
      <c r="C442">
        <f>SAFADModel_final_000013[[#This Row],[Whole Building:Facility Total Electric Demand Power '[W'](Hourly) ]]/1000</f>
        <v>21.91874422463999</v>
      </c>
    </row>
    <row r="443" spans="1:3" x14ac:dyDescent="0.25">
      <c r="A443" s="9" t="s">
        <v>346</v>
      </c>
      <c r="B443" s="12">
        <v>22040.265371642698</v>
      </c>
      <c r="C443">
        <f>SAFADModel_final_000013[[#This Row],[Whole Building:Facility Total Electric Demand Power '[W'](Hourly) ]]/1000</f>
        <v>22.040265371642697</v>
      </c>
    </row>
    <row r="444" spans="1:3" x14ac:dyDescent="0.25">
      <c r="A444" s="9" t="s">
        <v>347</v>
      </c>
      <c r="B444" s="12">
        <v>22140.313922588379</v>
      </c>
      <c r="C444">
        <f>SAFADModel_final_000013[[#This Row],[Whole Building:Facility Total Electric Demand Power '[W'](Hourly) ]]/1000</f>
        <v>22.14031392258838</v>
      </c>
    </row>
    <row r="445" spans="1:3" x14ac:dyDescent="0.25">
      <c r="A445" s="9" t="s">
        <v>348</v>
      </c>
      <c r="B445" s="12">
        <v>22207.430371463895</v>
      </c>
      <c r="C445">
        <f>SAFADModel_final_000013[[#This Row],[Whole Building:Facility Total Electric Demand Power '[W'](Hourly) ]]/1000</f>
        <v>22.207430371463897</v>
      </c>
    </row>
    <row r="446" spans="1:3" x14ac:dyDescent="0.25">
      <c r="A446" s="9" t="s">
        <v>349</v>
      </c>
      <c r="B446" s="12">
        <v>22246.957170884492</v>
      </c>
      <c r="C446">
        <f>SAFADModel_final_000013[[#This Row],[Whole Building:Facility Total Electric Demand Power '[W'](Hourly) ]]/1000</f>
        <v>22.246957170884492</v>
      </c>
    </row>
    <row r="447" spans="1:3" x14ac:dyDescent="0.25">
      <c r="A447" s="9" t="s">
        <v>350</v>
      </c>
      <c r="B447" s="12">
        <v>22252.948102949947</v>
      </c>
      <c r="C447">
        <f>SAFADModel_final_000013[[#This Row],[Whole Building:Facility Total Electric Demand Power '[W'](Hourly) ]]/1000</f>
        <v>22.252948102949947</v>
      </c>
    </row>
    <row r="448" spans="1:3" x14ac:dyDescent="0.25">
      <c r="A448" s="9" t="s">
        <v>351</v>
      </c>
      <c r="B448" s="12">
        <v>22208.724061616009</v>
      </c>
      <c r="C448">
        <f>SAFADModel_final_000013[[#This Row],[Whole Building:Facility Total Electric Demand Power '[W'](Hourly) ]]/1000</f>
        <v>22.20872406161601</v>
      </c>
    </row>
    <row r="449" spans="1:3" x14ac:dyDescent="0.25">
      <c r="A449" s="9" t="s">
        <v>352</v>
      </c>
      <c r="B449" s="12">
        <v>22143.407468478767</v>
      </c>
      <c r="C449">
        <f>SAFADModel_final_000013[[#This Row],[Whole Building:Facility Total Electric Demand Power '[W'](Hourly) ]]/1000</f>
        <v>22.143407468478767</v>
      </c>
    </row>
    <row r="450" spans="1:3" x14ac:dyDescent="0.25">
      <c r="A450" s="9" t="s">
        <v>353</v>
      </c>
      <c r="B450" s="12">
        <v>22069.991725214135</v>
      </c>
      <c r="C450">
        <f>SAFADModel_final_000013[[#This Row],[Whole Building:Facility Total Electric Demand Power '[W'](Hourly) ]]/1000</f>
        <v>22.069991725214134</v>
      </c>
    </row>
    <row r="451" spans="1:3" x14ac:dyDescent="0.25">
      <c r="A451" s="9" t="s">
        <v>354</v>
      </c>
      <c r="B451" s="12">
        <v>21981.734145383354</v>
      </c>
      <c r="C451">
        <f>SAFADModel_final_000013[[#This Row],[Whole Building:Facility Total Electric Demand Power '[W'](Hourly) ]]/1000</f>
        <v>21.981734145383353</v>
      </c>
    </row>
    <row r="452" spans="1:3" x14ac:dyDescent="0.25">
      <c r="A452" s="9" t="s">
        <v>355</v>
      </c>
      <c r="B452" s="12">
        <v>21856.136533522276</v>
      </c>
      <c r="C452">
        <f>SAFADModel_final_000013[[#This Row],[Whole Building:Facility Total Electric Demand Power '[W'](Hourly) ]]/1000</f>
        <v>21.856136533522275</v>
      </c>
    </row>
    <row r="453" spans="1:3" x14ac:dyDescent="0.25">
      <c r="A453" s="9" t="s">
        <v>356</v>
      </c>
      <c r="B453" s="12">
        <v>21669.581528213821</v>
      </c>
      <c r="C453">
        <f>SAFADModel_final_000013[[#This Row],[Whole Building:Facility Total Electric Demand Power '[W'](Hourly) ]]/1000</f>
        <v>21.669581528213822</v>
      </c>
    </row>
    <row r="454" spans="1:3" x14ac:dyDescent="0.25">
      <c r="A454" s="9" t="s">
        <v>357</v>
      </c>
      <c r="B454" s="12">
        <v>21519.403937590068</v>
      </c>
      <c r="C454">
        <f>SAFADModel_final_000013[[#This Row],[Whole Building:Facility Total Electric Demand Power '[W'](Hourly) ]]/1000</f>
        <v>21.51940393759007</v>
      </c>
    </row>
    <row r="455" spans="1:3" x14ac:dyDescent="0.25">
      <c r="A455" s="9" t="s">
        <v>358</v>
      </c>
      <c r="B455" s="12">
        <v>21317.807412556198</v>
      </c>
      <c r="C455">
        <f>SAFADModel_final_000013[[#This Row],[Whole Building:Facility Total Electric Demand Power '[W'](Hourly) ]]/1000</f>
        <v>21.317807412556199</v>
      </c>
    </row>
    <row r="456" spans="1:3" x14ac:dyDescent="0.25">
      <c r="A456" s="9" t="s">
        <v>359</v>
      </c>
      <c r="B456" s="12">
        <v>21092.636335672927</v>
      </c>
      <c r="C456">
        <f>SAFADModel_final_000013[[#This Row],[Whole Building:Facility Total Electric Demand Power '[W'](Hourly) ]]/1000</f>
        <v>21.092636335672928</v>
      </c>
    </row>
    <row r="457" spans="1:3" x14ac:dyDescent="0.25">
      <c r="A457" s="9" t="s">
        <v>360</v>
      </c>
      <c r="B457" s="12">
        <v>20959.248207826135</v>
      </c>
      <c r="C457">
        <f>SAFADModel_final_000013[[#This Row],[Whole Building:Facility Total Electric Demand Power '[W'](Hourly) ]]/1000</f>
        <v>20.959248207826136</v>
      </c>
    </row>
    <row r="458" spans="1:3" x14ac:dyDescent="0.25">
      <c r="A458" s="9" t="s">
        <v>629</v>
      </c>
      <c r="B458" s="12">
        <v>21092.817070600064</v>
      </c>
      <c r="C458">
        <f>SAFADModel_final_000013[[#This Row],[Whole Building:Facility Total Electric Demand Power '[W'](Hourly) ]]/1000</f>
        <v>21.092817070600063</v>
      </c>
    </row>
    <row r="459" spans="1:3" x14ac:dyDescent="0.25">
      <c r="A459" s="9" t="s">
        <v>630</v>
      </c>
      <c r="B459" s="12">
        <v>21254.963953749655</v>
      </c>
      <c r="C459">
        <f>SAFADModel_final_000013[[#This Row],[Whole Building:Facility Total Electric Demand Power '[W'](Hourly) ]]/1000</f>
        <v>21.254963953749655</v>
      </c>
    </row>
    <row r="460" spans="1:3" x14ac:dyDescent="0.25">
      <c r="A460" s="9" t="s">
        <v>631</v>
      </c>
      <c r="B460" s="12">
        <v>21297.393591420085</v>
      </c>
      <c r="C460">
        <f>SAFADModel_final_000013[[#This Row],[Whole Building:Facility Total Electric Demand Power '[W'](Hourly) ]]/1000</f>
        <v>21.297393591420086</v>
      </c>
    </row>
    <row r="461" spans="1:3" x14ac:dyDescent="0.25">
      <c r="A461" s="9" t="s">
        <v>632</v>
      </c>
      <c r="B461" s="12">
        <v>21125.303141424087</v>
      </c>
      <c r="C461">
        <f>SAFADModel_final_000013[[#This Row],[Whole Building:Facility Total Electric Demand Power '[W'](Hourly) ]]/1000</f>
        <v>21.125303141424087</v>
      </c>
    </row>
    <row r="462" spans="1:3" x14ac:dyDescent="0.25">
      <c r="A462" s="9" t="s">
        <v>633</v>
      </c>
      <c r="B462" s="12">
        <v>20911.170857643832</v>
      </c>
      <c r="C462">
        <f>SAFADModel_final_000013[[#This Row],[Whole Building:Facility Total Electric Demand Power '[W'](Hourly) ]]/1000</f>
        <v>20.911170857643832</v>
      </c>
    </row>
    <row r="463" spans="1:3" x14ac:dyDescent="0.25">
      <c r="A463" s="9" t="s">
        <v>634</v>
      </c>
      <c r="B463" s="12">
        <v>20871.678489730675</v>
      </c>
      <c r="C463">
        <f>SAFADModel_final_000013[[#This Row],[Whole Building:Facility Total Electric Demand Power '[W'](Hourly) ]]/1000</f>
        <v>20.871678489730677</v>
      </c>
    </row>
    <row r="464" spans="1:3" x14ac:dyDescent="0.25">
      <c r="A464" s="9" t="s">
        <v>635</v>
      </c>
      <c r="B464" s="12">
        <v>21192.993148421971</v>
      </c>
      <c r="C464">
        <f>SAFADModel_final_000013[[#This Row],[Whole Building:Facility Total Electric Demand Power '[W'](Hourly) ]]/1000</f>
        <v>21.192993148421969</v>
      </c>
    </row>
    <row r="465" spans="1:3" x14ac:dyDescent="0.25">
      <c r="A465" s="9" t="s">
        <v>636</v>
      </c>
      <c r="B465" s="12">
        <v>21579.270395525589</v>
      </c>
      <c r="C465">
        <f>SAFADModel_final_000013[[#This Row],[Whole Building:Facility Total Electric Demand Power '[W'](Hourly) ]]/1000</f>
        <v>21.57927039552559</v>
      </c>
    </row>
    <row r="466" spans="1:3" x14ac:dyDescent="0.25">
      <c r="A466" s="9" t="s">
        <v>637</v>
      </c>
      <c r="B466" s="12">
        <v>21862.356778041885</v>
      </c>
      <c r="C466">
        <f>SAFADModel_final_000013[[#This Row],[Whole Building:Facility Total Electric Demand Power '[W'](Hourly) ]]/1000</f>
        <v>21.862356778041885</v>
      </c>
    </row>
    <row r="467" spans="1:3" x14ac:dyDescent="0.25">
      <c r="A467" s="9" t="s">
        <v>638</v>
      </c>
      <c r="B467" s="12">
        <v>22011.122788019038</v>
      </c>
      <c r="C467">
        <f>SAFADModel_final_000013[[#This Row],[Whole Building:Facility Total Electric Demand Power '[W'](Hourly) ]]/1000</f>
        <v>22.011122788019037</v>
      </c>
    </row>
    <row r="468" spans="1:3" x14ac:dyDescent="0.25">
      <c r="A468" s="9" t="s">
        <v>639</v>
      </c>
      <c r="B468" s="12">
        <v>22100.912879354157</v>
      </c>
      <c r="C468">
        <f>SAFADModel_final_000013[[#This Row],[Whole Building:Facility Total Electric Demand Power '[W'](Hourly) ]]/1000</f>
        <v>22.100912879354158</v>
      </c>
    </row>
    <row r="469" spans="1:3" x14ac:dyDescent="0.25">
      <c r="A469" s="9" t="s">
        <v>640</v>
      </c>
      <c r="B469" s="12">
        <v>22177.434390863727</v>
      </c>
      <c r="C469">
        <f>SAFADModel_final_000013[[#This Row],[Whole Building:Facility Total Electric Demand Power '[W'](Hourly) ]]/1000</f>
        <v>22.177434390863727</v>
      </c>
    </row>
    <row r="470" spans="1:3" x14ac:dyDescent="0.25">
      <c r="A470" s="9" t="s">
        <v>641</v>
      </c>
      <c r="B470" s="12">
        <v>22229.566776887263</v>
      </c>
      <c r="C470">
        <f>SAFADModel_final_000013[[#This Row],[Whole Building:Facility Total Electric Demand Power '[W'](Hourly) ]]/1000</f>
        <v>22.229566776887264</v>
      </c>
    </row>
    <row r="471" spans="1:3" x14ac:dyDescent="0.25">
      <c r="A471" s="9" t="s">
        <v>642</v>
      </c>
      <c r="B471" s="12">
        <v>22252.139824974209</v>
      </c>
      <c r="C471">
        <f>SAFADModel_final_000013[[#This Row],[Whole Building:Facility Total Electric Demand Power '[W'](Hourly) ]]/1000</f>
        <v>22.252139824974208</v>
      </c>
    </row>
    <row r="472" spans="1:3" x14ac:dyDescent="0.25">
      <c r="A472" s="9" t="s">
        <v>643</v>
      </c>
      <c r="B472" s="12">
        <v>22230.069286165632</v>
      </c>
      <c r="C472">
        <f>SAFADModel_final_000013[[#This Row],[Whole Building:Facility Total Electric Demand Power '[W'](Hourly) ]]/1000</f>
        <v>22.23006928616563</v>
      </c>
    </row>
    <row r="473" spans="1:3" x14ac:dyDescent="0.25">
      <c r="A473" s="9" t="s">
        <v>644</v>
      </c>
      <c r="B473" s="12">
        <v>22155.971805046589</v>
      </c>
      <c r="C473">
        <f>SAFADModel_final_000013[[#This Row],[Whole Building:Facility Total Electric Demand Power '[W'](Hourly) ]]/1000</f>
        <v>22.15597180504659</v>
      </c>
    </row>
    <row r="474" spans="1:3" x14ac:dyDescent="0.25">
      <c r="A474" s="9" t="s">
        <v>645</v>
      </c>
      <c r="B474" s="12">
        <v>22056.845552346203</v>
      </c>
      <c r="C474">
        <f>SAFADModel_final_000013[[#This Row],[Whole Building:Facility Total Electric Demand Power '[W'](Hourly) ]]/1000</f>
        <v>22.056845552346203</v>
      </c>
    </row>
    <row r="475" spans="1:3" x14ac:dyDescent="0.25">
      <c r="A475" s="9" t="s">
        <v>646</v>
      </c>
      <c r="B475" s="12">
        <v>21972.025111478099</v>
      </c>
      <c r="C475">
        <f>SAFADModel_final_000013[[#This Row],[Whole Building:Facility Total Electric Demand Power '[W'](Hourly) ]]/1000</f>
        <v>21.9720251114781</v>
      </c>
    </row>
    <row r="476" spans="1:3" x14ac:dyDescent="0.25">
      <c r="A476" s="9" t="s">
        <v>647</v>
      </c>
      <c r="B476" s="12">
        <v>21910.031482503884</v>
      </c>
      <c r="C476">
        <f>SAFADModel_final_000013[[#This Row],[Whole Building:Facility Total Electric Demand Power '[W'](Hourly) ]]/1000</f>
        <v>21.910031482503886</v>
      </c>
    </row>
    <row r="477" spans="1:3" x14ac:dyDescent="0.25">
      <c r="A477" s="9" t="s">
        <v>648</v>
      </c>
      <c r="B477" s="12">
        <v>21870.659651899168</v>
      </c>
      <c r="C477">
        <f>SAFADModel_final_000013[[#This Row],[Whole Building:Facility Total Electric Demand Power '[W'](Hourly) ]]/1000</f>
        <v>21.870659651899167</v>
      </c>
    </row>
    <row r="478" spans="1:3" x14ac:dyDescent="0.25">
      <c r="A478" s="9" t="s">
        <v>649</v>
      </c>
      <c r="B478" s="12">
        <v>21828.863571149068</v>
      </c>
      <c r="C478">
        <f>SAFADModel_final_000013[[#This Row],[Whole Building:Facility Total Electric Demand Power '[W'](Hourly) ]]/1000</f>
        <v>21.828863571149068</v>
      </c>
    </row>
    <row r="479" spans="1:3" x14ac:dyDescent="0.25">
      <c r="A479" s="9" t="s">
        <v>650</v>
      </c>
      <c r="B479" s="12">
        <v>21794.612201908985</v>
      </c>
      <c r="C479">
        <f>SAFADModel_final_000013[[#This Row],[Whole Building:Facility Total Electric Demand Power '[W'](Hourly) ]]/1000</f>
        <v>21.794612201908986</v>
      </c>
    </row>
    <row r="480" spans="1:3" x14ac:dyDescent="0.25">
      <c r="A480" s="9" t="s">
        <v>651</v>
      </c>
      <c r="B480" s="12">
        <v>21748.995528603031</v>
      </c>
      <c r="C480">
        <f>SAFADModel_final_000013[[#This Row],[Whole Building:Facility Total Electric Demand Power '[W'](Hourly) ]]/1000</f>
        <v>21.748995528603032</v>
      </c>
    </row>
    <row r="481" spans="1:3" x14ac:dyDescent="0.25">
      <c r="A481" s="9" t="s">
        <v>652</v>
      </c>
      <c r="B481" s="12">
        <v>21645.37529111766</v>
      </c>
      <c r="C481">
        <f>SAFADModel_final_000013[[#This Row],[Whole Building:Facility Total Electric Demand Power '[W'](Hourly) ]]/1000</f>
        <v>21.645375291117659</v>
      </c>
    </row>
    <row r="482" spans="1:3" x14ac:dyDescent="0.25">
      <c r="A482" s="9" t="s">
        <v>653</v>
      </c>
      <c r="B482" s="12">
        <v>21507.000411568719</v>
      </c>
      <c r="C482">
        <f>SAFADModel_final_000013[[#This Row],[Whole Building:Facility Total Electric Demand Power '[W'](Hourly) ]]/1000</f>
        <v>21.507000411568718</v>
      </c>
    </row>
    <row r="483" spans="1:3" x14ac:dyDescent="0.25">
      <c r="A483" s="9" t="s">
        <v>654</v>
      </c>
      <c r="B483" s="12">
        <v>21370.489769655956</v>
      </c>
      <c r="C483">
        <f>SAFADModel_final_000013[[#This Row],[Whole Building:Facility Total Electric Demand Power '[W'](Hourly) ]]/1000</f>
        <v>21.370489769655958</v>
      </c>
    </row>
    <row r="484" spans="1:3" x14ac:dyDescent="0.25">
      <c r="A484" s="9" t="s">
        <v>655</v>
      </c>
      <c r="B484" s="12">
        <v>21271.05830851525</v>
      </c>
      <c r="C484">
        <f>SAFADModel_final_000013[[#This Row],[Whole Building:Facility Total Electric Demand Power '[W'](Hourly) ]]/1000</f>
        <v>21.271058308515251</v>
      </c>
    </row>
    <row r="485" spans="1:3" x14ac:dyDescent="0.25">
      <c r="A485" s="9" t="s">
        <v>656</v>
      </c>
      <c r="B485" s="12">
        <v>21255.134549718576</v>
      </c>
      <c r="C485">
        <f>SAFADModel_final_000013[[#This Row],[Whole Building:Facility Total Electric Demand Power '[W'](Hourly) ]]/1000</f>
        <v>21.255134549718576</v>
      </c>
    </row>
    <row r="486" spans="1:3" x14ac:dyDescent="0.25">
      <c r="A486" s="9" t="s">
        <v>657</v>
      </c>
      <c r="B486" s="12">
        <v>21253.784107892356</v>
      </c>
      <c r="C486">
        <f>SAFADModel_final_000013[[#This Row],[Whole Building:Facility Total Electric Demand Power '[W'](Hourly) ]]/1000</f>
        <v>21.253784107892354</v>
      </c>
    </row>
    <row r="487" spans="1:3" x14ac:dyDescent="0.25">
      <c r="A487" s="9" t="s">
        <v>658</v>
      </c>
      <c r="B487" s="12">
        <v>21295.568655151466</v>
      </c>
      <c r="C487">
        <f>SAFADModel_final_000013[[#This Row],[Whole Building:Facility Total Electric Demand Power '[W'](Hourly) ]]/1000</f>
        <v>21.295568655151467</v>
      </c>
    </row>
    <row r="488" spans="1:3" x14ac:dyDescent="0.25">
      <c r="A488" s="9" t="s">
        <v>659</v>
      </c>
      <c r="B488" s="12">
        <v>21407.648799675102</v>
      </c>
      <c r="C488">
        <f>SAFADModel_final_000013[[#This Row],[Whole Building:Facility Total Electric Demand Power '[W'](Hourly) ]]/1000</f>
        <v>21.407648799675101</v>
      </c>
    </row>
    <row r="489" spans="1:3" x14ac:dyDescent="0.25">
      <c r="A489" s="9" t="s">
        <v>660</v>
      </c>
      <c r="B489" s="12">
        <v>21578.726005705987</v>
      </c>
      <c r="C489">
        <f>SAFADModel_final_000013[[#This Row],[Whole Building:Facility Total Electric Demand Power '[W'](Hourly) ]]/1000</f>
        <v>21.578726005705988</v>
      </c>
    </row>
    <row r="490" spans="1:3" x14ac:dyDescent="0.25">
      <c r="A490" s="9" t="s">
        <v>661</v>
      </c>
      <c r="B490" s="12">
        <v>21781.471004445051</v>
      </c>
      <c r="C490">
        <f>SAFADModel_final_000013[[#This Row],[Whole Building:Facility Total Electric Demand Power '[W'](Hourly) ]]/1000</f>
        <v>21.781471004445052</v>
      </c>
    </row>
    <row r="491" spans="1:3" x14ac:dyDescent="0.25">
      <c r="A491" s="9" t="s">
        <v>662</v>
      </c>
      <c r="B491" s="12">
        <v>21970.388028477686</v>
      </c>
      <c r="C491">
        <f>SAFADModel_final_000013[[#This Row],[Whole Building:Facility Total Electric Demand Power '[W'](Hourly) ]]/1000</f>
        <v>21.970388028477686</v>
      </c>
    </row>
    <row r="492" spans="1:3" x14ac:dyDescent="0.25">
      <c r="A492" s="9" t="s">
        <v>663</v>
      </c>
      <c r="B492" s="12">
        <v>22101.667969356786</v>
      </c>
      <c r="C492">
        <f>SAFADModel_final_000013[[#This Row],[Whole Building:Facility Total Electric Demand Power '[W'](Hourly) ]]/1000</f>
        <v>22.101667969356786</v>
      </c>
    </row>
    <row r="493" spans="1:3" x14ac:dyDescent="0.25">
      <c r="A493" s="9" t="s">
        <v>664</v>
      </c>
      <c r="B493" s="12">
        <v>22208.554643362058</v>
      </c>
      <c r="C493">
        <f>SAFADModel_final_000013[[#This Row],[Whole Building:Facility Total Electric Demand Power '[W'](Hourly) ]]/1000</f>
        <v>22.20855464336206</v>
      </c>
    </row>
    <row r="494" spans="1:3" x14ac:dyDescent="0.25">
      <c r="A494" s="9" t="s">
        <v>665</v>
      </c>
      <c r="B494" s="12">
        <v>22293.66698773684</v>
      </c>
      <c r="C494">
        <f>SAFADModel_final_000013[[#This Row],[Whole Building:Facility Total Electric Demand Power '[W'](Hourly) ]]/1000</f>
        <v>22.293666987736842</v>
      </c>
    </row>
    <row r="495" spans="1:3" x14ac:dyDescent="0.25">
      <c r="A495" s="9" t="s">
        <v>666</v>
      </c>
      <c r="B495" s="12">
        <v>22321.964137893043</v>
      </c>
      <c r="C495">
        <f>SAFADModel_final_000013[[#This Row],[Whole Building:Facility Total Electric Demand Power '[W'](Hourly) ]]/1000</f>
        <v>22.321964137893044</v>
      </c>
    </row>
    <row r="496" spans="1:3" x14ac:dyDescent="0.25">
      <c r="A496" s="9" t="s">
        <v>667</v>
      </c>
      <c r="B496" s="12">
        <v>22297.28134123249</v>
      </c>
      <c r="C496">
        <f>SAFADModel_final_000013[[#This Row],[Whole Building:Facility Total Electric Demand Power '[W'](Hourly) ]]/1000</f>
        <v>22.297281341232491</v>
      </c>
    </row>
    <row r="497" spans="1:3" x14ac:dyDescent="0.25">
      <c r="A497" s="9" t="s">
        <v>668</v>
      </c>
      <c r="B497" s="12">
        <v>22236.505594696635</v>
      </c>
      <c r="C497">
        <f>SAFADModel_final_000013[[#This Row],[Whole Building:Facility Total Electric Demand Power '[W'](Hourly) ]]/1000</f>
        <v>22.236505594696634</v>
      </c>
    </row>
    <row r="498" spans="1:3" x14ac:dyDescent="0.25">
      <c r="A498" s="9" t="s">
        <v>669</v>
      </c>
      <c r="B498" s="12">
        <v>22154.178781317747</v>
      </c>
      <c r="C498">
        <f>SAFADModel_final_000013[[#This Row],[Whole Building:Facility Total Electric Demand Power '[W'](Hourly) ]]/1000</f>
        <v>22.154178781317746</v>
      </c>
    </row>
    <row r="499" spans="1:3" x14ac:dyDescent="0.25">
      <c r="A499" s="9" t="s">
        <v>670</v>
      </c>
      <c r="B499" s="12">
        <v>22054.830091603868</v>
      </c>
      <c r="C499">
        <f>SAFADModel_final_000013[[#This Row],[Whole Building:Facility Total Electric Demand Power '[W'](Hourly) ]]/1000</f>
        <v>22.054830091603868</v>
      </c>
    </row>
    <row r="500" spans="1:3" x14ac:dyDescent="0.25">
      <c r="A500" s="9" t="s">
        <v>671</v>
      </c>
      <c r="B500" s="12">
        <v>21941.376329474067</v>
      </c>
      <c r="C500">
        <f>SAFADModel_final_000013[[#This Row],[Whole Building:Facility Total Electric Demand Power '[W'](Hourly) ]]/1000</f>
        <v>21.941376329474068</v>
      </c>
    </row>
    <row r="501" spans="1:3" x14ac:dyDescent="0.25">
      <c r="A501" s="9" t="s">
        <v>672</v>
      </c>
      <c r="B501" s="12">
        <v>21832.527246027996</v>
      </c>
      <c r="C501">
        <f>SAFADModel_final_000013[[#This Row],[Whole Building:Facility Total Electric Demand Power '[W'](Hourly) ]]/1000</f>
        <v>21.832527246027997</v>
      </c>
    </row>
    <row r="502" spans="1:3" x14ac:dyDescent="0.25">
      <c r="A502" s="9" t="s">
        <v>673</v>
      </c>
      <c r="B502" s="12">
        <v>21740.815428100203</v>
      </c>
      <c r="C502">
        <f>SAFADModel_final_000013[[#This Row],[Whole Building:Facility Total Electric Demand Power '[W'](Hourly) ]]/1000</f>
        <v>21.740815428100202</v>
      </c>
    </row>
    <row r="503" spans="1:3" x14ac:dyDescent="0.25">
      <c r="A503" s="9" t="s">
        <v>674</v>
      </c>
      <c r="B503" s="12">
        <v>21632.779735814202</v>
      </c>
      <c r="C503">
        <f>SAFADModel_final_000013[[#This Row],[Whole Building:Facility Total Electric Demand Power '[W'](Hourly) ]]/1000</f>
        <v>21.6327797358142</v>
      </c>
    </row>
    <row r="504" spans="1:3" x14ac:dyDescent="0.25">
      <c r="A504" s="9" t="s">
        <v>675</v>
      </c>
      <c r="B504" s="12">
        <v>21505.59317726595</v>
      </c>
      <c r="C504">
        <f>SAFADModel_final_000013[[#This Row],[Whole Building:Facility Total Electric Demand Power '[W'](Hourly) ]]/1000</f>
        <v>21.505593177265951</v>
      </c>
    </row>
    <row r="505" spans="1:3" x14ac:dyDescent="0.25">
      <c r="A505" s="9" t="s">
        <v>676</v>
      </c>
      <c r="B505" s="12">
        <v>21368.835311483734</v>
      </c>
      <c r="C505">
        <f>SAFADModel_final_000013[[#This Row],[Whole Building:Facility Total Electric Demand Power '[W'](Hourly) ]]/1000</f>
        <v>21.368835311483732</v>
      </c>
    </row>
    <row r="506" spans="1:3" x14ac:dyDescent="0.25">
      <c r="A506" s="9" t="s">
        <v>361</v>
      </c>
      <c r="B506" s="12">
        <v>21269.230543250054</v>
      </c>
      <c r="C506">
        <f>SAFADModel_final_000013[[#This Row],[Whole Building:Facility Total Electric Demand Power '[W'](Hourly) ]]/1000</f>
        <v>21.269230543250053</v>
      </c>
    </row>
    <row r="507" spans="1:3" x14ac:dyDescent="0.25">
      <c r="A507" s="9" t="s">
        <v>362</v>
      </c>
      <c r="B507" s="12">
        <v>21156.627708539749</v>
      </c>
      <c r="C507">
        <f>SAFADModel_final_000013[[#This Row],[Whole Building:Facility Total Electric Demand Power '[W'](Hourly) ]]/1000</f>
        <v>21.156627708539748</v>
      </c>
    </row>
    <row r="508" spans="1:3" x14ac:dyDescent="0.25">
      <c r="A508" s="9" t="s">
        <v>363</v>
      </c>
      <c r="B508" s="12">
        <v>21080.962875646423</v>
      </c>
      <c r="C508">
        <f>SAFADModel_final_000013[[#This Row],[Whole Building:Facility Total Electric Demand Power '[W'](Hourly) ]]/1000</f>
        <v>21.080962875646424</v>
      </c>
    </row>
    <row r="509" spans="1:3" x14ac:dyDescent="0.25">
      <c r="A509" s="9" t="s">
        <v>364</v>
      </c>
      <c r="B509" s="12">
        <v>21055.662306469327</v>
      </c>
      <c r="C509">
        <f>SAFADModel_final_000013[[#This Row],[Whole Building:Facility Total Electric Demand Power '[W'](Hourly) ]]/1000</f>
        <v>21.055662306469326</v>
      </c>
    </row>
    <row r="510" spans="1:3" x14ac:dyDescent="0.25">
      <c r="A510" s="9" t="s">
        <v>365</v>
      </c>
      <c r="B510" s="12">
        <v>21014.739683442938</v>
      </c>
      <c r="C510">
        <f>SAFADModel_final_000013[[#This Row],[Whole Building:Facility Total Electric Demand Power '[W'](Hourly) ]]/1000</f>
        <v>21.014739683442937</v>
      </c>
    </row>
    <row r="511" spans="1:3" x14ac:dyDescent="0.25">
      <c r="A511" s="9" t="s">
        <v>366</v>
      </c>
      <c r="B511" s="12">
        <v>21086.974656939448</v>
      </c>
      <c r="C511">
        <f>SAFADModel_final_000013[[#This Row],[Whole Building:Facility Total Electric Demand Power '[W'](Hourly) ]]/1000</f>
        <v>21.08697465693945</v>
      </c>
    </row>
    <row r="512" spans="1:3" x14ac:dyDescent="0.25">
      <c r="A512" s="9" t="s">
        <v>367</v>
      </c>
      <c r="B512" s="12">
        <v>21361.591484117936</v>
      </c>
      <c r="C512">
        <f>SAFADModel_final_000013[[#This Row],[Whole Building:Facility Total Electric Demand Power '[W'](Hourly) ]]/1000</f>
        <v>21.361591484117938</v>
      </c>
    </row>
    <row r="513" spans="1:3" x14ac:dyDescent="0.25">
      <c r="A513" s="9" t="s">
        <v>368</v>
      </c>
      <c r="B513" s="12">
        <v>78939.319482692299</v>
      </c>
      <c r="C513">
        <f>SAFADModel_final_000013[[#This Row],[Whole Building:Facility Total Electric Demand Power '[W'](Hourly) ]]/1000</f>
        <v>78.939319482692298</v>
      </c>
    </row>
    <row r="514" spans="1:3" x14ac:dyDescent="0.25">
      <c r="A514" s="9" t="s">
        <v>369</v>
      </c>
      <c r="B514" s="12">
        <v>114880.11355955526</v>
      </c>
      <c r="C514">
        <f>SAFADModel_final_000013[[#This Row],[Whole Building:Facility Total Electric Demand Power '[W'](Hourly) ]]/1000</f>
        <v>114.88011355955527</v>
      </c>
    </row>
    <row r="515" spans="1:3" x14ac:dyDescent="0.25">
      <c r="A515" s="9" t="s">
        <v>370</v>
      </c>
      <c r="B515" s="12">
        <v>290009.04861515731</v>
      </c>
      <c r="C515">
        <f>SAFADModel_final_000013[[#This Row],[Whole Building:Facility Total Electric Demand Power '[W'](Hourly) ]]/1000</f>
        <v>290.00904861515733</v>
      </c>
    </row>
    <row r="516" spans="1:3" x14ac:dyDescent="0.25">
      <c r="A516" s="9" t="s">
        <v>371</v>
      </c>
      <c r="B516" s="12">
        <v>272649.64632276521</v>
      </c>
      <c r="C516">
        <f>SAFADModel_final_000013[[#This Row],[Whole Building:Facility Total Electric Demand Power '[W'](Hourly) ]]/1000</f>
        <v>272.64964632276519</v>
      </c>
    </row>
    <row r="517" spans="1:3" x14ac:dyDescent="0.25">
      <c r="A517" s="9" t="s">
        <v>372</v>
      </c>
      <c r="B517" s="12">
        <v>424895.70419418282</v>
      </c>
      <c r="C517">
        <f>SAFADModel_final_000013[[#This Row],[Whole Building:Facility Total Electric Demand Power '[W'](Hourly) ]]/1000</f>
        <v>424.89570419418283</v>
      </c>
    </row>
    <row r="518" spans="1:3" x14ac:dyDescent="0.25">
      <c r="A518" s="9" t="s">
        <v>373</v>
      </c>
      <c r="B518" s="12">
        <v>446756.09833733318</v>
      </c>
      <c r="C518">
        <f>SAFADModel_final_000013[[#This Row],[Whole Building:Facility Total Electric Demand Power '[W'](Hourly) ]]/1000</f>
        <v>446.75609833733319</v>
      </c>
    </row>
    <row r="519" spans="1:3" x14ac:dyDescent="0.25">
      <c r="A519" s="9" t="s">
        <v>374</v>
      </c>
      <c r="B519" s="12">
        <v>484209.97564226965</v>
      </c>
      <c r="C519">
        <f>SAFADModel_final_000013[[#This Row],[Whole Building:Facility Total Electric Demand Power '[W'](Hourly) ]]/1000</f>
        <v>484.20997564226963</v>
      </c>
    </row>
    <row r="520" spans="1:3" x14ac:dyDescent="0.25">
      <c r="A520" s="9" t="s">
        <v>375</v>
      </c>
      <c r="B520" s="12">
        <v>493518.8899730689</v>
      </c>
      <c r="C520">
        <f>SAFADModel_final_000013[[#This Row],[Whole Building:Facility Total Electric Demand Power '[W'](Hourly) ]]/1000</f>
        <v>493.51888997306889</v>
      </c>
    </row>
    <row r="521" spans="1:3" x14ac:dyDescent="0.25">
      <c r="A521" s="9" t="s">
        <v>376</v>
      </c>
      <c r="B521" s="12">
        <v>461495.56060197711</v>
      </c>
      <c r="C521">
        <f>SAFADModel_final_000013[[#This Row],[Whole Building:Facility Total Electric Demand Power '[W'](Hourly) ]]/1000</f>
        <v>461.4955606019771</v>
      </c>
    </row>
    <row r="522" spans="1:3" x14ac:dyDescent="0.25">
      <c r="A522" s="9" t="s">
        <v>377</v>
      </c>
      <c r="B522" s="12">
        <v>418821.60078682215</v>
      </c>
      <c r="C522">
        <f>SAFADModel_final_000013[[#This Row],[Whole Building:Facility Total Electric Demand Power '[W'](Hourly) ]]/1000</f>
        <v>418.82160078682216</v>
      </c>
    </row>
    <row r="523" spans="1:3" x14ac:dyDescent="0.25">
      <c r="A523" s="9" t="s">
        <v>378</v>
      </c>
      <c r="B523" s="12">
        <v>149668.47283291616</v>
      </c>
      <c r="C523">
        <f>SAFADModel_final_000013[[#This Row],[Whole Building:Facility Total Electric Demand Power '[W'](Hourly) ]]/1000</f>
        <v>149.66847283291617</v>
      </c>
    </row>
    <row r="524" spans="1:3" x14ac:dyDescent="0.25">
      <c r="A524" s="9" t="s">
        <v>379</v>
      </c>
      <c r="B524" s="12">
        <v>74213.098031892659</v>
      </c>
      <c r="C524">
        <f>SAFADModel_final_000013[[#This Row],[Whole Building:Facility Total Electric Demand Power '[W'](Hourly) ]]/1000</f>
        <v>74.213098031892656</v>
      </c>
    </row>
    <row r="525" spans="1:3" x14ac:dyDescent="0.25">
      <c r="A525" s="9" t="s">
        <v>380</v>
      </c>
      <c r="B525" s="12">
        <v>28432.601347009386</v>
      </c>
      <c r="C525">
        <f>SAFADModel_final_000013[[#This Row],[Whole Building:Facility Total Electric Demand Power '[W'](Hourly) ]]/1000</f>
        <v>28.432601347009385</v>
      </c>
    </row>
    <row r="526" spans="1:3" x14ac:dyDescent="0.25">
      <c r="A526" s="9" t="s">
        <v>381</v>
      </c>
      <c r="B526" s="12">
        <v>21723.058918632072</v>
      </c>
      <c r="C526">
        <f>SAFADModel_final_000013[[#This Row],[Whole Building:Facility Total Electric Demand Power '[W'](Hourly) ]]/1000</f>
        <v>21.723058918632073</v>
      </c>
    </row>
    <row r="527" spans="1:3" x14ac:dyDescent="0.25">
      <c r="A527" s="9" t="s">
        <v>382</v>
      </c>
      <c r="B527" s="12">
        <v>21218.554830475197</v>
      </c>
      <c r="C527">
        <f>SAFADModel_final_000013[[#This Row],[Whole Building:Facility Total Electric Demand Power '[W'](Hourly) ]]/1000</f>
        <v>21.218554830475199</v>
      </c>
    </row>
    <row r="528" spans="1:3" x14ac:dyDescent="0.25">
      <c r="A528" s="9" t="s">
        <v>383</v>
      </c>
      <c r="B528" s="12">
        <v>21147.930485312118</v>
      </c>
      <c r="C528">
        <f>SAFADModel_final_000013[[#This Row],[Whole Building:Facility Total Electric Demand Power '[W'](Hourly) ]]/1000</f>
        <v>21.147930485312116</v>
      </c>
    </row>
    <row r="529" spans="1:3" x14ac:dyDescent="0.25">
      <c r="A529" s="9" t="s">
        <v>384</v>
      </c>
      <c r="B529" s="12">
        <v>21108.971567219542</v>
      </c>
      <c r="C529">
        <f>SAFADModel_final_000013[[#This Row],[Whole Building:Facility Total Electric Demand Power '[W'](Hourly) ]]/1000</f>
        <v>21.108971567219541</v>
      </c>
    </row>
    <row r="530" spans="1:3" x14ac:dyDescent="0.25">
      <c r="A530" s="9" t="s">
        <v>385</v>
      </c>
      <c r="B530" s="12">
        <v>21098.920166086533</v>
      </c>
      <c r="C530">
        <f>SAFADModel_final_000013[[#This Row],[Whole Building:Facility Total Electric Demand Power '[W'](Hourly) ]]/1000</f>
        <v>21.098920166086533</v>
      </c>
    </row>
    <row r="531" spans="1:3" x14ac:dyDescent="0.25">
      <c r="A531" s="9" t="s">
        <v>386</v>
      </c>
      <c r="B531" s="12">
        <v>21092.209011436415</v>
      </c>
      <c r="C531">
        <f>SAFADModel_final_000013[[#This Row],[Whole Building:Facility Total Electric Demand Power '[W'](Hourly) ]]/1000</f>
        <v>21.092209011436413</v>
      </c>
    </row>
    <row r="532" spans="1:3" x14ac:dyDescent="0.25">
      <c r="A532" s="9" t="s">
        <v>387</v>
      </c>
      <c r="B532" s="12">
        <v>20964.943014754313</v>
      </c>
      <c r="C532">
        <f>SAFADModel_final_000013[[#This Row],[Whole Building:Facility Total Electric Demand Power '[W'](Hourly) ]]/1000</f>
        <v>20.964943014754315</v>
      </c>
    </row>
    <row r="533" spans="1:3" x14ac:dyDescent="0.25">
      <c r="A533" s="9" t="s">
        <v>388</v>
      </c>
      <c r="B533" s="12">
        <v>20676.348300474547</v>
      </c>
      <c r="C533">
        <f>SAFADModel_final_000013[[#This Row],[Whole Building:Facility Total Electric Demand Power '[W'](Hourly) ]]/1000</f>
        <v>20.676348300474547</v>
      </c>
    </row>
    <row r="534" spans="1:3" x14ac:dyDescent="0.25">
      <c r="A534" s="9" t="s">
        <v>389</v>
      </c>
      <c r="B534" s="12">
        <v>20379.885171757855</v>
      </c>
      <c r="C534">
        <f>SAFADModel_final_000013[[#This Row],[Whole Building:Facility Total Electric Demand Power '[W'](Hourly) ]]/1000</f>
        <v>20.379885171757856</v>
      </c>
    </row>
    <row r="535" spans="1:3" x14ac:dyDescent="0.25">
      <c r="A535" s="9" t="s">
        <v>390</v>
      </c>
      <c r="B535" s="12">
        <v>20316.000401070622</v>
      </c>
      <c r="C535">
        <f>SAFADModel_final_000013[[#This Row],[Whole Building:Facility Total Electric Demand Power '[W'](Hourly) ]]/1000</f>
        <v>20.316000401070621</v>
      </c>
    </row>
    <row r="536" spans="1:3" x14ac:dyDescent="0.25">
      <c r="A536" s="9" t="s">
        <v>391</v>
      </c>
      <c r="B536" s="12">
        <v>20745.646245749467</v>
      </c>
      <c r="C536">
        <f>SAFADModel_final_000013[[#This Row],[Whole Building:Facility Total Electric Demand Power '[W'](Hourly) ]]/1000</f>
        <v>20.745646245749466</v>
      </c>
    </row>
    <row r="537" spans="1:3" x14ac:dyDescent="0.25">
      <c r="A537" s="9" t="s">
        <v>392</v>
      </c>
      <c r="B537" s="12">
        <v>55488.946895541165</v>
      </c>
      <c r="C537">
        <f>SAFADModel_final_000013[[#This Row],[Whole Building:Facility Total Electric Demand Power '[W'](Hourly) ]]/1000</f>
        <v>55.488946895541162</v>
      </c>
    </row>
    <row r="538" spans="1:3" x14ac:dyDescent="0.25">
      <c r="A538" s="9" t="s">
        <v>393</v>
      </c>
      <c r="B538" s="12">
        <v>244974.91640215469</v>
      </c>
      <c r="C538">
        <f>SAFADModel_final_000013[[#This Row],[Whole Building:Facility Total Electric Demand Power '[W'](Hourly) ]]/1000</f>
        <v>244.97491640215469</v>
      </c>
    </row>
    <row r="539" spans="1:3" x14ac:dyDescent="0.25">
      <c r="A539" s="9" t="s">
        <v>394</v>
      </c>
      <c r="B539" s="12">
        <v>346703.81981292489</v>
      </c>
      <c r="C539">
        <f>SAFADModel_final_000013[[#This Row],[Whole Building:Facility Total Electric Demand Power '[W'](Hourly) ]]/1000</f>
        <v>346.70381981292491</v>
      </c>
    </row>
    <row r="540" spans="1:3" x14ac:dyDescent="0.25">
      <c r="A540" s="9" t="s">
        <v>395</v>
      </c>
      <c r="B540" s="12">
        <v>381797.62880268274</v>
      </c>
      <c r="C540">
        <f>SAFADModel_final_000013[[#This Row],[Whole Building:Facility Total Electric Demand Power '[W'](Hourly) ]]/1000</f>
        <v>381.79762880268277</v>
      </c>
    </row>
    <row r="541" spans="1:3" x14ac:dyDescent="0.25">
      <c r="A541" s="9" t="s">
        <v>396</v>
      </c>
      <c r="B541" s="12">
        <v>461241.3077813359</v>
      </c>
      <c r="C541">
        <f>SAFADModel_final_000013[[#This Row],[Whole Building:Facility Total Electric Demand Power '[W'](Hourly) ]]/1000</f>
        <v>461.24130778133588</v>
      </c>
    </row>
    <row r="542" spans="1:3" x14ac:dyDescent="0.25">
      <c r="A542" s="9" t="s">
        <v>397</v>
      </c>
      <c r="B542" s="12">
        <v>462439.51884376025</v>
      </c>
      <c r="C542">
        <f>SAFADModel_final_000013[[#This Row],[Whole Building:Facility Total Electric Demand Power '[W'](Hourly) ]]/1000</f>
        <v>462.43951884376025</v>
      </c>
    </row>
    <row r="543" spans="1:3" x14ac:dyDescent="0.25">
      <c r="A543" s="9" t="s">
        <v>398</v>
      </c>
      <c r="B543" s="12">
        <v>514936.64131650049</v>
      </c>
      <c r="C543">
        <f>SAFADModel_final_000013[[#This Row],[Whole Building:Facility Total Electric Demand Power '[W'](Hourly) ]]/1000</f>
        <v>514.93664131650053</v>
      </c>
    </row>
    <row r="544" spans="1:3" x14ac:dyDescent="0.25">
      <c r="A544" s="9" t="s">
        <v>399</v>
      </c>
      <c r="B544" s="12">
        <v>467979.4727898484</v>
      </c>
      <c r="C544">
        <f>SAFADModel_final_000013[[#This Row],[Whole Building:Facility Total Electric Demand Power '[W'](Hourly) ]]/1000</f>
        <v>467.97947278984839</v>
      </c>
    </row>
    <row r="545" spans="1:3" x14ac:dyDescent="0.25">
      <c r="A545" s="9" t="s">
        <v>400</v>
      </c>
      <c r="B545" s="12">
        <v>444565.47839697596</v>
      </c>
      <c r="C545">
        <f>SAFADModel_final_000013[[#This Row],[Whole Building:Facility Total Electric Demand Power '[W'](Hourly) ]]/1000</f>
        <v>444.56547839697595</v>
      </c>
    </row>
    <row r="546" spans="1:3" x14ac:dyDescent="0.25">
      <c r="A546" s="9" t="s">
        <v>401</v>
      </c>
      <c r="B546" s="12">
        <v>338158.5373476909</v>
      </c>
      <c r="C546">
        <f>SAFADModel_final_000013[[#This Row],[Whole Building:Facility Total Electric Demand Power '[W'](Hourly) ]]/1000</f>
        <v>338.15853734769092</v>
      </c>
    </row>
    <row r="547" spans="1:3" x14ac:dyDescent="0.25">
      <c r="A547" s="9" t="s">
        <v>402</v>
      </c>
      <c r="B547" s="12">
        <v>280220.3763393595</v>
      </c>
      <c r="C547">
        <f>SAFADModel_final_000013[[#This Row],[Whole Building:Facility Total Electric Demand Power '[W'](Hourly) ]]/1000</f>
        <v>280.22037633935952</v>
      </c>
    </row>
    <row r="548" spans="1:3" x14ac:dyDescent="0.25">
      <c r="A548" s="9" t="s">
        <v>403</v>
      </c>
      <c r="B548" s="12">
        <v>179976.4220856711</v>
      </c>
      <c r="C548">
        <f>SAFADModel_final_000013[[#This Row],[Whole Building:Facility Total Electric Demand Power '[W'](Hourly) ]]/1000</f>
        <v>179.97642208567112</v>
      </c>
    </row>
    <row r="549" spans="1:3" x14ac:dyDescent="0.25">
      <c r="A549" s="9" t="s">
        <v>404</v>
      </c>
      <c r="B549" s="12">
        <v>92743.646364157161</v>
      </c>
      <c r="C549">
        <f>SAFADModel_final_000013[[#This Row],[Whole Building:Facility Total Electric Demand Power '[W'](Hourly) ]]/1000</f>
        <v>92.743646364157158</v>
      </c>
    </row>
    <row r="550" spans="1:3" x14ac:dyDescent="0.25">
      <c r="A550" s="9" t="s">
        <v>405</v>
      </c>
      <c r="B550" s="12">
        <v>21729.051063172814</v>
      </c>
      <c r="C550">
        <f>SAFADModel_final_000013[[#This Row],[Whole Building:Facility Total Electric Demand Power '[W'](Hourly) ]]/1000</f>
        <v>21.729051063172815</v>
      </c>
    </row>
    <row r="551" spans="1:3" x14ac:dyDescent="0.25">
      <c r="A551" s="9" t="s">
        <v>406</v>
      </c>
      <c r="B551" s="12">
        <v>21618.497100130007</v>
      </c>
      <c r="C551">
        <f>SAFADModel_final_000013[[#This Row],[Whole Building:Facility Total Electric Demand Power '[W'](Hourly) ]]/1000</f>
        <v>21.618497100130007</v>
      </c>
    </row>
    <row r="552" spans="1:3" x14ac:dyDescent="0.25">
      <c r="A552" s="9" t="s">
        <v>407</v>
      </c>
      <c r="B552" s="12">
        <v>21570.255592676265</v>
      </c>
      <c r="C552">
        <f>SAFADModel_final_000013[[#This Row],[Whole Building:Facility Total Electric Demand Power '[W'](Hourly) ]]/1000</f>
        <v>21.570255592676265</v>
      </c>
    </row>
    <row r="553" spans="1:3" x14ac:dyDescent="0.25">
      <c r="A553" s="9" t="s">
        <v>408</v>
      </c>
      <c r="B553" s="12">
        <v>21531.068484355175</v>
      </c>
      <c r="C553">
        <f>SAFADModel_final_000013[[#This Row],[Whole Building:Facility Total Electric Demand Power '[W'](Hourly) ]]/1000</f>
        <v>21.531068484355174</v>
      </c>
    </row>
    <row r="554" spans="1:3" x14ac:dyDescent="0.25">
      <c r="A554" s="9" t="s">
        <v>409</v>
      </c>
      <c r="B554" s="12">
        <v>21490.85675752</v>
      </c>
      <c r="C554">
        <f>SAFADModel_final_000013[[#This Row],[Whole Building:Facility Total Electric Demand Power '[W'](Hourly) ]]/1000</f>
        <v>21.49085675752</v>
      </c>
    </row>
    <row r="555" spans="1:3" x14ac:dyDescent="0.25">
      <c r="A555" s="9" t="s">
        <v>410</v>
      </c>
      <c r="B555" s="12">
        <v>21449.090796210759</v>
      </c>
      <c r="C555">
        <f>SAFADModel_final_000013[[#This Row],[Whole Building:Facility Total Electric Demand Power '[W'](Hourly) ]]/1000</f>
        <v>21.449090796210758</v>
      </c>
    </row>
    <row r="556" spans="1:3" x14ac:dyDescent="0.25">
      <c r="A556" s="9" t="s">
        <v>411</v>
      </c>
      <c r="B556" s="12">
        <v>21392.734795358789</v>
      </c>
      <c r="C556">
        <f>SAFADModel_final_000013[[#This Row],[Whole Building:Facility Total Electric Demand Power '[W'](Hourly) ]]/1000</f>
        <v>21.392734795358788</v>
      </c>
    </row>
    <row r="557" spans="1:3" x14ac:dyDescent="0.25">
      <c r="A557" s="9" t="s">
        <v>412</v>
      </c>
      <c r="B557" s="12">
        <v>21315.880511969011</v>
      </c>
      <c r="C557">
        <f>SAFADModel_final_000013[[#This Row],[Whole Building:Facility Total Electric Demand Power '[W'](Hourly) ]]/1000</f>
        <v>21.315880511969013</v>
      </c>
    </row>
    <row r="558" spans="1:3" x14ac:dyDescent="0.25">
      <c r="A558" s="9" t="s">
        <v>413</v>
      </c>
      <c r="B558" s="12">
        <v>21227.038120067293</v>
      </c>
      <c r="C558">
        <f>SAFADModel_final_000013[[#This Row],[Whole Building:Facility Total Electric Demand Power '[W'](Hourly) ]]/1000</f>
        <v>21.227038120067292</v>
      </c>
    </row>
    <row r="559" spans="1:3" x14ac:dyDescent="0.25">
      <c r="A559" s="9" t="s">
        <v>414</v>
      </c>
      <c r="B559" s="12">
        <v>21260.795032838472</v>
      </c>
      <c r="C559">
        <f>SAFADModel_final_000013[[#This Row],[Whole Building:Facility Total Electric Demand Power '[W'](Hourly) ]]/1000</f>
        <v>21.260795032838473</v>
      </c>
    </row>
    <row r="560" spans="1:3" x14ac:dyDescent="0.25">
      <c r="A560" s="9" t="s">
        <v>415</v>
      </c>
      <c r="B560" s="12">
        <v>21491.770093656498</v>
      </c>
      <c r="C560">
        <f>SAFADModel_final_000013[[#This Row],[Whole Building:Facility Total Electric Demand Power '[W'](Hourly) ]]/1000</f>
        <v>21.491770093656498</v>
      </c>
    </row>
    <row r="561" spans="1:3" x14ac:dyDescent="0.25">
      <c r="A561" s="9" t="s">
        <v>416</v>
      </c>
      <c r="B561" s="12">
        <v>69418.00553768815</v>
      </c>
      <c r="C561">
        <f>SAFADModel_final_000013[[#This Row],[Whole Building:Facility Total Electric Demand Power '[W'](Hourly) ]]/1000</f>
        <v>69.418005537688146</v>
      </c>
    </row>
    <row r="562" spans="1:3" x14ac:dyDescent="0.25">
      <c r="A562" s="9" t="s">
        <v>417</v>
      </c>
      <c r="B562" s="12">
        <v>211255.53605514928</v>
      </c>
      <c r="C562">
        <f>SAFADModel_final_000013[[#This Row],[Whole Building:Facility Total Electric Demand Power '[W'](Hourly) ]]/1000</f>
        <v>211.25553605514926</v>
      </c>
    </row>
    <row r="563" spans="1:3" x14ac:dyDescent="0.25">
      <c r="A563" s="9" t="s">
        <v>418</v>
      </c>
      <c r="B563" s="12">
        <v>314462.16840339493</v>
      </c>
      <c r="C563">
        <f>SAFADModel_final_000013[[#This Row],[Whole Building:Facility Total Electric Demand Power '[W'](Hourly) ]]/1000</f>
        <v>314.46216840339491</v>
      </c>
    </row>
    <row r="564" spans="1:3" x14ac:dyDescent="0.25">
      <c r="A564" s="9" t="s">
        <v>419</v>
      </c>
      <c r="B564" s="12">
        <v>394012.97577390686</v>
      </c>
      <c r="C564">
        <f>SAFADModel_final_000013[[#This Row],[Whole Building:Facility Total Electric Demand Power '[W'](Hourly) ]]/1000</f>
        <v>394.01297577390687</v>
      </c>
    </row>
    <row r="565" spans="1:3" x14ac:dyDescent="0.25">
      <c r="A565" s="9" t="s">
        <v>420</v>
      </c>
      <c r="B565" s="12">
        <v>485475.63802061201</v>
      </c>
      <c r="C565">
        <f>SAFADModel_final_000013[[#This Row],[Whole Building:Facility Total Electric Demand Power '[W'](Hourly) ]]/1000</f>
        <v>485.475638020612</v>
      </c>
    </row>
    <row r="566" spans="1:3" x14ac:dyDescent="0.25">
      <c r="A566" s="9" t="s">
        <v>421</v>
      </c>
      <c r="B566" s="12">
        <v>495658.33717369189</v>
      </c>
      <c r="C566">
        <f>SAFADModel_final_000013[[#This Row],[Whole Building:Facility Total Electric Demand Power '[W'](Hourly) ]]/1000</f>
        <v>495.6583371736919</v>
      </c>
    </row>
    <row r="567" spans="1:3" x14ac:dyDescent="0.25">
      <c r="A567" s="9" t="s">
        <v>422</v>
      </c>
      <c r="B567" s="12">
        <v>487372.312039526</v>
      </c>
      <c r="C567">
        <f>SAFADModel_final_000013[[#This Row],[Whole Building:Facility Total Electric Demand Power '[W'](Hourly) ]]/1000</f>
        <v>487.37231203952598</v>
      </c>
    </row>
    <row r="568" spans="1:3" x14ac:dyDescent="0.25">
      <c r="A568" s="9" t="s">
        <v>423</v>
      </c>
      <c r="B568" s="12">
        <v>494284.72029155726</v>
      </c>
      <c r="C568">
        <f>SAFADModel_final_000013[[#This Row],[Whole Building:Facility Total Electric Demand Power '[W'](Hourly) ]]/1000</f>
        <v>494.28472029155728</v>
      </c>
    </row>
    <row r="569" spans="1:3" x14ac:dyDescent="0.25">
      <c r="A569" s="9" t="s">
        <v>424</v>
      </c>
      <c r="B569" s="12">
        <v>425555.29385152715</v>
      </c>
      <c r="C569">
        <f>SAFADModel_final_000013[[#This Row],[Whole Building:Facility Total Electric Demand Power '[W'](Hourly) ]]/1000</f>
        <v>425.55529385152715</v>
      </c>
    </row>
    <row r="570" spans="1:3" x14ac:dyDescent="0.25">
      <c r="A570" s="9" t="s">
        <v>425</v>
      </c>
      <c r="B570" s="12">
        <v>209224.59427353812</v>
      </c>
      <c r="C570">
        <f>SAFADModel_final_000013[[#This Row],[Whole Building:Facility Total Electric Demand Power '[W'](Hourly) ]]/1000</f>
        <v>209.22459427353812</v>
      </c>
    </row>
    <row r="571" spans="1:3" x14ac:dyDescent="0.25">
      <c r="A571" s="9" t="s">
        <v>426</v>
      </c>
      <c r="B571" s="12">
        <v>139791.14582725934</v>
      </c>
      <c r="C571">
        <f>SAFADModel_final_000013[[#This Row],[Whole Building:Facility Total Electric Demand Power '[W'](Hourly) ]]/1000</f>
        <v>139.79114582725936</v>
      </c>
    </row>
    <row r="572" spans="1:3" x14ac:dyDescent="0.25">
      <c r="A572" s="9" t="s">
        <v>427</v>
      </c>
      <c r="B572" s="12">
        <v>62469.038594639474</v>
      </c>
      <c r="C572">
        <f>SAFADModel_final_000013[[#This Row],[Whole Building:Facility Total Electric Demand Power '[W'](Hourly) ]]/1000</f>
        <v>62.469038594639471</v>
      </c>
    </row>
    <row r="573" spans="1:3" x14ac:dyDescent="0.25">
      <c r="A573" s="9" t="s">
        <v>428</v>
      </c>
      <c r="B573" s="12">
        <v>22633.471712121023</v>
      </c>
      <c r="C573">
        <f>SAFADModel_final_000013[[#This Row],[Whole Building:Facility Total Electric Demand Power '[W'](Hourly) ]]/1000</f>
        <v>22.633471712121022</v>
      </c>
    </row>
    <row r="574" spans="1:3" x14ac:dyDescent="0.25">
      <c r="A574" s="9" t="s">
        <v>429</v>
      </c>
      <c r="B574" s="12">
        <v>22160.606000598589</v>
      </c>
      <c r="C574">
        <f>SAFADModel_final_000013[[#This Row],[Whole Building:Facility Total Electric Demand Power '[W'](Hourly) ]]/1000</f>
        <v>22.160606000598587</v>
      </c>
    </row>
    <row r="575" spans="1:3" x14ac:dyDescent="0.25">
      <c r="A575" s="9" t="s">
        <v>430</v>
      </c>
      <c r="B575" s="12">
        <v>21690.035347751142</v>
      </c>
      <c r="C575">
        <f>SAFADModel_final_000013[[#This Row],[Whole Building:Facility Total Electric Demand Power '[W'](Hourly) ]]/1000</f>
        <v>21.690035347751142</v>
      </c>
    </row>
    <row r="576" spans="1:3" x14ac:dyDescent="0.25">
      <c r="A576" s="9" t="s">
        <v>431</v>
      </c>
      <c r="B576" s="12">
        <v>21625.692772705101</v>
      </c>
      <c r="C576">
        <f>SAFADModel_final_000013[[#This Row],[Whole Building:Facility Total Electric Demand Power '[W'](Hourly) ]]/1000</f>
        <v>21.625692772705101</v>
      </c>
    </row>
    <row r="577" spans="1:3" x14ac:dyDescent="0.25">
      <c r="A577" s="9" t="s">
        <v>432</v>
      </c>
      <c r="B577" s="12">
        <v>21566.224984364562</v>
      </c>
      <c r="C577">
        <f>SAFADModel_final_000013[[#This Row],[Whole Building:Facility Total Electric Demand Power '[W'](Hourly) ]]/1000</f>
        <v>21.566224984364563</v>
      </c>
    </row>
    <row r="578" spans="1:3" x14ac:dyDescent="0.25">
      <c r="A578" s="9" t="s">
        <v>433</v>
      </c>
      <c r="B578" s="12">
        <v>21508.212909301674</v>
      </c>
      <c r="C578">
        <f>SAFADModel_final_000013[[#This Row],[Whole Building:Facility Total Electric Demand Power '[W'](Hourly) ]]/1000</f>
        <v>21.508212909301673</v>
      </c>
    </row>
    <row r="579" spans="1:3" x14ac:dyDescent="0.25">
      <c r="A579" s="9" t="s">
        <v>434</v>
      </c>
      <c r="B579" s="12">
        <v>21481.069171744497</v>
      </c>
      <c r="C579">
        <f>SAFADModel_final_000013[[#This Row],[Whole Building:Facility Total Electric Demand Power '[W'](Hourly) ]]/1000</f>
        <v>21.481069171744497</v>
      </c>
    </row>
    <row r="580" spans="1:3" x14ac:dyDescent="0.25">
      <c r="A580" s="9" t="s">
        <v>435</v>
      </c>
      <c r="B580" s="12">
        <v>21376.103937967124</v>
      </c>
      <c r="C580">
        <f>SAFADModel_final_000013[[#This Row],[Whole Building:Facility Total Electric Demand Power '[W'](Hourly) ]]/1000</f>
        <v>21.376103937967123</v>
      </c>
    </row>
    <row r="581" spans="1:3" x14ac:dyDescent="0.25">
      <c r="A581" s="9" t="s">
        <v>436</v>
      </c>
      <c r="B581" s="12">
        <v>21221.368918197488</v>
      </c>
      <c r="C581">
        <f>SAFADModel_final_000013[[#This Row],[Whole Building:Facility Total Electric Demand Power '[W'](Hourly) ]]/1000</f>
        <v>21.221368918197488</v>
      </c>
    </row>
    <row r="582" spans="1:3" x14ac:dyDescent="0.25">
      <c r="A582" s="9" t="s">
        <v>437</v>
      </c>
      <c r="B582" s="12">
        <v>21062.733301013926</v>
      </c>
      <c r="C582">
        <f>SAFADModel_final_000013[[#This Row],[Whole Building:Facility Total Electric Demand Power '[W'](Hourly) ]]/1000</f>
        <v>21.062733301013928</v>
      </c>
    </row>
    <row r="583" spans="1:3" x14ac:dyDescent="0.25">
      <c r="A583" s="9" t="s">
        <v>438</v>
      </c>
      <c r="B583" s="12">
        <v>21083.902728502722</v>
      </c>
      <c r="C583">
        <f>SAFADModel_final_000013[[#This Row],[Whole Building:Facility Total Electric Demand Power '[W'](Hourly) ]]/1000</f>
        <v>21.083902728502721</v>
      </c>
    </row>
    <row r="584" spans="1:3" x14ac:dyDescent="0.25">
      <c r="A584" s="9" t="s">
        <v>439</v>
      </c>
      <c r="B584" s="12">
        <v>21430.743197153988</v>
      </c>
      <c r="C584">
        <f>SAFADModel_final_000013[[#This Row],[Whole Building:Facility Total Electric Demand Power '[W'](Hourly) ]]/1000</f>
        <v>21.430743197153987</v>
      </c>
    </row>
    <row r="585" spans="1:3" x14ac:dyDescent="0.25">
      <c r="A585" s="9" t="s">
        <v>440</v>
      </c>
      <c r="B585" s="12">
        <v>63227.624958746077</v>
      </c>
      <c r="C585">
        <f>SAFADModel_final_000013[[#This Row],[Whole Building:Facility Total Electric Demand Power '[W'](Hourly) ]]/1000</f>
        <v>63.227624958746077</v>
      </c>
    </row>
    <row r="586" spans="1:3" x14ac:dyDescent="0.25">
      <c r="A586" s="9" t="s">
        <v>441</v>
      </c>
      <c r="B586" s="12">
        <v>317080.78666117747</v>
      </c>
      <c r="C586">
        <f>SAFADModel_final_000013[[#This Row],[Whole Building:Facility Total Electric Demand Power '[W'](Hourly) ]]/1000</f>
        <v>317.08078666117746</v>
      </c>
    </row>
    <row r="587" spans="1:3" x14ac:dyDescent="0.25">
      <c r="A587" s="9" t="s">
        <v>442</v>
      </c>
      <c r="B587" s="12">
        <v>405719.39613122813</v>
      </c>
      <c r="C587">
        <f>SAFADModel_final_000013[[#This Row],[Whole Building:Facility Total Electric Demand Power '[W'](Hourly) ]]/1000</f>
        <v>405.71939613122811</v>
      </c>
    </row>
    <row r="588" spans="1:3" x14ac:dyDescent="0.25">
      <c r="A588" s="9" t="s">
        <v>443</v>
      </c>
      <c r="B588" s="12">
        <v>449629.46448492113</v>
      </c>
      <c r="C588">
        <f>SAFADModel_final_000013[[#This Row],[Whole Building:Facility Total Electric Demand Power '[W'](Hourly) ]]/1000</f>
        <v>449.62946448492113</v>
      </c>
    </row>
    <row r="589" spans="1:3" x14ac:dyDescent="0.25">
      <c r="A589" s="9" t="s">
        <v>444</v>
      </c>
      <c r="B589" s="12">
        <v>458142.0095702316</v>
      </c>
      <c r="C589">
        <f>SAFADModel_final_000013[[#This Row],[Whole Building:Facility Total Electric Demand Power '[W'](Hourly) ]]/1000</f>
        <v>458.14200957023161</v>
      </c>
    </row>
    <row r="590" spans="1:3" x14ac:dyDescent="0.25">
      <c r="A590" s="9" t="s">
        <v>445</v>
      </c>
      <c r="B590" s="12">
        <v>472568.40538384597</v>
      </c>
      <c r="C590">
        <f>SAFADModel_final_000013[[#This Row],[Whole Building:Facility Total Electric Demand Power '[W'](Hourly) ]]/1000</f>
        <v>472.56840538384597</v>
      </c>
    </row>
    <row r="591" spans="1:3" x14ac:dyDescent="0.25">
      <c r="A591" s="9" t="s">
        <v>446</v>
      </c>
      <c r="B591" s="12">
        <v>505515.21047613298</v>
      </c>
      <c r="C591">
        <f>SAFADModel_final_000013[[#This Row],[Whole Building:Facility Total Electric Demand Power '[W'](Hourly) ]]/1000</f>
        <v>505.51521047613301</v>
      </c>
    </row>
    <row r="592" spans="1:3" x14ac:dyDescent="0.25">
      <c r="A592" s="9" t="s">
        <v>447</v>
      </c>
      <c r="B592" s="12">
        <v>516532.10348965955</v>
      </c>
      <c r="C592">
        <f>SAFADModel_final_000013[[#This Row],[Whole Building:Facility Total Electric Demand Power '[W'](Hourly) ]]/1000</f>
        <v>516.53210348965956</v>
      </c>
    </row>
    <row r="593" spans="1:3" x14ac:dyDescent="0.25">
      <c r="A593" s="9" t="s">
        <v>448</v>
      </c>
      <c r="B593" s="12">
        <v>498369.0547183507</v>
      </c>
      <c r="C593">
        <f>SAFADModel_final_000013[[#This Row],[Whole Building:Facility Total Electric Demand Power '[W'](Hourly) ]]/1000</f>
        <v>498.3690547183507</v>
      </c>
    </row>
    <row r="594" spans="1:3" x14ac:dyDescent="0.25">
      <c r="A594" s="9" t="s">
        <v>449</v>
      </c>
      <c r="B594" s="12">
        <v>456831.3499479529</v>
      </c>
      <c r="C594">
        <f>SAFADModel_final_000013[[#This Row],[Whole Building:Facility Total Electric Demand Power '[W'](Hourly) ]]/1000</f>
        <v>456.8313499479529</v>
      </c>
    </row>
    <row r="595" spans="1:3" x14ac:dyDescent="0.25">
      <c r="A595" s="9" t="s">
        <v>450</v>
      </c>
      <c r="B595" s="12">
        <v>215580.52511507913</v>
      </c>
      <c r="C595">
        <f>SAFADModel_final_000013[[#This Row],[Whole Building:Facility Total Electric Demand Power '[W'](Hourly) ]]/1000</f>
        <v>215.58052511507913</v>
      </c>
    </row>
    <row r="596" spans="1:3" x14ac:dyDescent="0.25">
      <c r="A596" s="9" t="s">
        <v>451</v>
      </c>
      <c r="B596" s="12">
        <v>150681.37442826657</v>
      </c>
      <c r="C596">
        <f>SAFADModel_final_000013[[#This Row],[Whole Building:Facility Total Electric Demand Power '[W'](Hourly) ]]/1000</f>
        <v>150.68137442826657</v>
      </c>
    </row>
    <row r="597" spans="1:3" x14ac:dyDescent="0.25">
      <c r="A597" s="9" t="s">
        <v>452</v>
      </c>
      <c r="B597" s="12">
        <v>106041.99342593741</v>
      </c>
      <c r="C597">
        <f>SAFADModel_final_000013[[#This Row],[Whole Building:Facility Total Electric Demand Power '[W'](Hourly) ]]/1000</f>
        <v>106.04199342593742</v>
      </c>
    </row>
    <row r="598" spans="1:3" x14ac:dyDescent="0.25">
      <c r="A598" s="9" t="s">
        <v>453</v>
      </c>
      <c r="B598" s="12">
        <v>21782.297166500863</v>
      </c>
      <c r="C598">
        <f>SAFADModel_final_000013[[#This Row],[Whole Building:Facility Total Electric Demand Power '[W'](Hourly) ]]/1000</f>
        <v>21.782297166500861</v>
      </c>
    </row>
    <row r="599" spans="1:3" x14ac:dyDescent="0.25">
      <c r="A599" s="9" t="s">
        <v>454</v>
      </c>
      <c r="B599" s="12">
        <v>21734.135378745636</v>
      </c>
      <c r="C599">
        <f>SAFADModel_final_000013[[#This Row],[Whole Building:Facility Total Electric Demand Power '[W'](Hourly) ]]/1000</f>
        <v>21.734135378745634</v>
      </c>
    </row>
    <row r="600" spans="1:3" x14ac:dyDescent="0.25">
      <c r="A600" s="9" t="s">
        <v>455</v>
      </c>
      <c r="B600" s="12">
        <v>21697.793979519425</v>
      </c>
      <c r="C600">
        <f>SAFADModel_final_000013[[#This Row],[Whole Building:Facility Total Electric Demand Power '[W'](Hourly) ]]/1000</f>
        <v>21.697793979519425</v>
      </c>
    </row>
    <row r="601" spans="1:3" x14ac:dyDescent="0.25">
      <c r="A601" s="9" t="s">
        <v>456</v>
      </c>
      <c r="B601" s="12">
        <v>21654.014380876208</v>
      </c>
      <c r="C601">
        <f>SAFADModel_final_000013[[#This Row],[Whole Building:Facility Total Electric Demand Power '[W'](Hourly) ]]/1000</f>
        <v>21.654014380876209</v>
      </c>
    </row>
    <row r="602" spans="1:3" x14ac:dyDescent="0.25">
      <c r="A602" s="9" t="s">
        <v>457</v>
      </c>
      <c r="B602" s="12">
        <v>21616.226256678405</v>
      </c>
      <c r="C602">
        <f>SAFADModel_final_000013[[#This Row],[Whole Building:Facility Total Electric Demand Power '[W'](Hourly) ]]/1000</f>
        <v>21.616226256678406</v>
      </c>
    </row>
    <row r="603" spans="1:3" x14ac:dyDescent="0.25">
      <c r="A603" s="9" t="s">
        <v>458</v>
      </c>
      <c r="B603" s="12">
        <v>21561.021225706743</v>
      </c>
      <c r="C603">
        <f>SAFADModel_final_000013[[#This Row],[Whole Building:Facility Total Electric Demand Power '[W'](Hourly) ]]/1000</f>
        <v>21.561021225706742</v>
      </c>
    </row>
    <row r="604" spans="1:3" x14ac:dyDescent="0.25">
      <c r="A604" s="9" t="s">
        <v>459</v>
      </c>
      <c r="B604" s="12">
        <v>21464.823937708028</v>
      </c>
      <c r="C604">
        <f>SAFADModel_final_000013[[#This Row],[Whole Building:Facility Total Electric Demand Power '[W'](Hourly) ]]/1000</f>
        <v>21.464823937708029</v>
      </c>
    </row>
    <row r="605" spans="1:3" x14ac:dyDescent="0.25">
      <c r="A605" s="9" t="s">
        <v>460</v>
      </c>
      <c r="B605" s="12">
        <v>21354.324702186368</v>
      </c>
      <c r="C605">
        <f>SAFADModel_final_000013[[#This Row],[Whole Building:Facility Total Electric Demand Power '[W'](Hourly) ]]/1000</f>
        <v>21.354324702186368</v>
      </c>
    </row>
    <row r="606" spans="1:3" x14ac:dyDescent="0.25">
      <c r="A606" s="9" t="s">
        <v>461</v>
      </c>
      <c r="B606" s="12">
        <v>21268.106314907305</v>
      </c>
      <c r="C606">
        <f>SAFADModel_final_000013[[#This Row],[Whole Building:Facility Total Electric Demand Power '[W'](Hourly) ]]/1000</f>
        <v>21.268106314907307</v>
      </c>
    </row>
    <row r="607" spans="1:3" x14ac:dyDescent="0.25">
      <c r="A607" s="9" t="s">
        <v>462</v>
      </c>
      <c r="B607" s="12">
        <v>21262.899359621257</v>
      </c>
      <c r="C607">
        <f>SAFADModel_final_000013[[#This Row],[Whole Building:Facility Total Electric Demand Power '[W'](Hourly) ]]/1000</f>
        <v>21.262899359621258</v>
      </c>
    </row>
    <row r="608" spans="1:3" x14ac:dyDescent="0.25">
      <c r="A608" s="9" t="s">
        <v>463</v>
      </c>
      <c r="B608" s="12">
        <v>21425.215086663124</v>
      </c>
      <c r="C608">
        <f>SAFADModel_final_000013[[#This Row],[Whole Building:Facility Total Electric Demand Power '[W'](Hourly) ]]/1000</f>
        <v>21.425215086663123</v>
      </c>
    </row>
    <row r="609" spans="1:3" x14ac:dyDescent="0.25">
      <c r="A609" s="9" t="s">
        <v>464</v>
      </c>
      <c r="B609" s="12">
        <v>76515.443591546442</v>
      </c>
      <c r="C609">
        <f>SAFADModel_final_000013[[#This Row],[Whole Building:Facility Total Electric Demand Power '[W'](Hourly) ]]/1000</f>
        <v>76.515443591546443</v>
      </c>
    </row>
    <row r="610" spans="1:3" x14ac:dyDescent="0.25">
      <c r="A610" s="9" t="s">
        <v>465</v>
      </c>
      <c r="B610" s="12">
        <v>245819.32390103574</v>
      </c>
      <c r="C610">
        <f>SAFADModel_final_000013[[#This Row],[Whole Building:Facility Total Electric Demand Power '[W'](Hourly) ]]/1000</f>
        <v>245.81932390103574</v>
      </c>
    </row>
    <row r="611" spans="1:3" x14ac:dyDescent="0.25">
      <c r="A611" s="9" t="s">
        <v>466</v>
      </c>
      <c r="B611" s="12">
        <v>412784.62350567267</v>
      </c>
      <c r="C611">
        <f>SAFADModel_final_000013[[#This Row],[Whole Building:Facility Total Electric Demand Power '[W'](Hourly) ]]/1000</f>
        <v>412.7846235056727</v>
      </c>
    </row>
    <row r="612" spans="1:3" x14ac:dyDescent="0.25">
      <c r="A612" s="9" t="s">
        <v>467</v>
      </c>
      <c r="B612" s="12">
        <v>420368.13534939912</v>
      </c>
      <c r="C612">
        <f>SAFADModel_final_000013[[#This Row],[Whole Building:Facility Total Electric Demand Power '[W'](Hourly) ]]/1000</f>
        <v>420.3681353493991</v>
      </c>
    </row>
    <row r="613" spans="1:3" x14ac:dyDescent="0.25">
      <c r="A613" s="9" t="s">
        <v>468</v>
      </c>
      <c r="B613" s="12">
        <v>437759.85025825928</v>
      </c>
      <c r="C613">
        <f>SAFADModel_final_000013[[#This Row],[Whole Building:Facility Total Electric Demand Power '[W'](Hourly) ]]/1000</f>
        <v>437.75985025825929</v>
      </c>
    </row>
    <row r="614" spans="1:3" x14ac:dyDescent="0.25">
      <c r="A614" s="9" t="s">
        <v>469</v>
      </c>
      <c r="B614" s="12">
        <v>462506.00737436948</v>
      </c>
      <c r="C614">
        <f>SAFADModel_final_000013[[#This Row],[Whole Building:Facility Total Electric Demand Power '[W'](Hourly) ]]/1000</f>
        <v>462.50600737436946</v>
      </c>
    </row>
    <row r="615" spans="1:3" x14ac:dyDescent="0.25">
      <c r="A615" s="9" t="s">
        <v>470</v>
      </c>
      <c r="B615" s="12">
        <v>473772.04812404542</v>
      </c>
      <c r="C615">
        <f>SAFADModel_final_000013[[#This Row],[Whole Building:Facility Total Electric Demand Power '[W'](Hourly) ]]/1000</f>
        <v>473.7720481240454</v>
      </c>
    </row>
    <row r="616" spans="1:3" x14ac:dyDescent="0.25">
      <c r="A616" s="9" t="s">
        <v>471</v>
      </c>
      <c r="B616" s="12">
        <v>450536.19824772398</v>
      </c>
      <c r="C616">
        <f>SAFADModel_final_000013[[#This Row],[Whole Building:Facility Total Electric Demand Power '[W'](Hourly) ]]/1000</f>
        <v>450.53619824772397</v>
      </c>
    </row>
    <row r="617" spans="1:3" x14ac:dyDescent="0.25">
      <c r="A617" s="9" t="s">
        <v>472</v>
      </c>
      <c r="B617" s="12">
        <v>378336.56657916988</v>
      </c>
      <c r="C617">
        <f>SAFADModel_final_000013[[#This Row],[Whole Building:Facility Total Electric Demand Power '[W'](Hourly) ]]/1000</f>
        <v>378.33656657916987</v>
      </c>
    </row>
    <row r="618" spans="1:3" x14ac:dyDescent="0.25">
      <c r="A618" s="9" t="s">
        <v>473</v>
      </c>
      <c r="B618" s="12">
        <v>340007.0640396169</v>
      </c>
      <c r="C618">
        <f>SAFADModel_final_000013[[#This Row],[Whole Building:Facility Total Electric Demand Power '[W'](Hourly) ]]/1000</f>
        <v>340.00706403961692</v>
      </c>
    </row>
    <row r="619" spans="1:3" x14ac:dyDescent="0.25">
      <c r="A619" s="9" t="s">
        <v>474</v>
      </c>
      <c r="B619" s="12">
        <v>136962.155693332</v>
      </c>
      <c r="C619">
        <f>SAFADModel_final_000013[[#This Row],[Whole Building:Facility Total Electric Demand Power '[W'](Hourly) ]]/1000</f>
        <v>136.96215569333199</v>
      </c>
    </row>
    <row r="620" spans="1:3" x14ac:dyDescent="0.25">
      <c r="A620" s="9" t="s">
        <v>475</v>
      </c>
      <c r="B620" s="12">
        <v>68206.901170090016</v>
      </c>
      <c r="C620">
        <f>SAFADModel_final_000013[[#This Row],[Whole Building:Facility Total Electric Demand Power '[W'](Hourly) ]]/1000</f>
        <v>68.206901170090021</v>
      </c>
    </row>
    <row r="621" spans="1:3" x14ac:dyDescent="0.25">
      <c r="A621" s="9" t="s">
        <v>476</v>
      </c>
      <c r="B621" s="12">
        <v>40284.87967867477</v>
      </c>
      <c r="C621">
        <f>SAFADModel_final_000013[[#This Row],[Whole Building:Facility Total Electric Demand Power '[W'](Hourly) ]]/1000</f>
        <v>40.28487967867477</v>
      </c>
    </row>
    <row r="622" spans="1:3" x14ac:dyDescent="0.25">
      <c r="A622" s="9" t="s">
        <v>477</v>
      </c>
      <c r="B622" s="12">
        <v>30871.81107965815</v>
      </c>
      <c r="C622">
        <f>SAFADModel_final_000013[[#This Row],[Whole Building:Facility Total Electric Demand Power '[W'](Hourly) ]]/1000</f>
        <v>30.871811079658151</v>
      </c>
    </row>
    <row r="623" spans="1:3" x14ac:dyDescent="0.25">
      <c r="A623" s="9" t="s">
        <v>478</v>
      </c>
      <c r="B623" s="12">
        <v>21650.478032363615</v>
      </c>
      <c r="C623">
        <f>SAFADModel_final_000013[[#This Row],[Whole Building:Facility Total Electric Demand Power '[W'](Hourly) ]]/1000</f>
        <v>21.650478032363615</v>
      </c>
    </row>
    <row r="624" spans="1:3" x14ac:dyDescent="0.25">
      <c r="A624" s="9" t="s">
        <v>479</v>
      </c>
      <c r="B624" s="12">
        <v>21753.668197120878</v>
      </c>
      <c r="C624">
        <f>SAFADModel_final_000013[[#This Row],[Whole Building:Facility Total Electric Demand Power '[W'](Hourly) ]]/1000</f>
        <v>21.753668197120877</v>
      </c>
    </row>
    <row r="625" spans="1:3" x14ac:dyDescent="0.25">
      <c r="A625" s="9" t="s">
        <v>480</v>
      </c>
      <c r="B625" s="12">
        <v>21788.523379704722</v>
      </c>
      <c r="C625">
        <f>SAFADModel_final_000013[[#This Row],[Whole Building:Facility Total Electric Demand Power '[W'](Hourly) ]]/1000</f>
        <v>21.788523379704721</v>
      </c>
    </row>
    <row r="626" spans="1:3" x14ac:dyDescent="0.25">
      <c r="A626" s="9" t="s">
        <v>677</v>
      </c>
      <c r="B626" s="12">
        <v>21743.963637454923</v>
      </c>
      <c r="C626">
        <f>SAFADModel_final_000013[[#This Row],[Whole Building:Facility Total Electric Demand Power '[W'](Hourly) ]]/1000</f>
        <v>21.743963637454922</v>
      </c>
    </row>
    <row r="627" spans="1:3" x14ac:dyDescent="0.25">
      <c r="A627" s="9" t="s">
        <v>678</v>
      </c>
      <c r="B627" s="12">
        <v>21684.01999129594</v>
      </c>
      <c r="C627">
        <f>SAFADModel_final_000013[[#This Row],[Whole Building:Facility Total Electric Demand Power '[W'](Hourly) ]]/1000</f>
        <v>21.684019991295941</v>
      </c>
    </row>
    <row r="628" spans="1:3" x14ac:dyDescent="0.25">
      <c r="A628" s="9" t="s">
        <v>679</v>
      </c>
      <c r="B628" s="12">
        <v>21595.730212222152</v>
      </c>
      <c r="C628">
        <f>SAFADModel_final_000013[[#This Row],[Whole Building:Facility Total Electric Demand Power '[W'](Hourly) ]]/1000</f>
        <v>21.595730212222151</v>
      </c>
    </row>
    <row r="629" spans="1:3" x14ac:dyDescent="0.25">
      <c r="A629" s="9" t="s">
        <v>680</v>
      </c>
      <c r="B629" s="12">
        <v>21443.134858724661</v>
      </c>
      <c r="C629">
        <f>SAFADModel_final_000013[[#This Row],[Whole Building:Facility Total Electric Demand Power '[W'](Hourly) ]]/1000</f>
        <v>21.443134858724662</v>
      </c>
    </row>
    <row r="630" spans="1:3" x14ac:dyDescent="0.25">
      <c r="A630" s="9" t="s">
        <v>681</v>
      </c>
      <c r="B630" s="12">
        <v>21267.933862186699</v>
      </c>
      <c r="C630">
        <f>SAFADModel_final_000013[[#This Row],[Whole Building:Facility Total Electric Demand Power '[W'](Hourly) ]]/1000</f>
        <v>21.267933862186698</v>
      </c>
    </row>
    <row r="631" spans="1:3" x14ac:dyDescent="0.25">
      <c r="A631" s="9" t="s">
        <v>682</v>
      </c>
      <c r="B631" s="12">
        <v>21171.255158543416</v>
      </c>
      <c r="C631">
        <f>SAFADModel_final_000013[[#This Row],[Whole Building:Facility Total Electric Demand Power '[W'](Hourly) ]]/1000</f>
        <v>21.171255158543417</v>
      </c>
    </row>
    <row r="632" spans="1:3" x14ac:dyDescent="0.25">
      <c r="A632" s="9" t="s">
        <v>683</v>
      </c>
      <c r="B632" s="12">
        <v>21291.337049314523</v>
      </c>
      <c r="C632">
        <f>SAFADModel_final_000013[[#This Row],[Whole Building:Facility Total Electric Demand Power '[W'](Hourly) ]]/1000</f>
        <v>21.291337049314524</v>
      </c>
    </row>
    <row r="633" spans="1:3" x14ac:dyDescent="0.25">
      <c r="A633" s="9" t="s">
        <v>684</v>
      </c>
      <c r="B633" s="12">
        <v>21523.838294760237</v>
      </c>
      <c r="C633">
        <f>SAFADModel_final_000013[[#This Row],[Whole Building:Facility Total Electric Demand Power '[W'](Hourly) ]]/1000</f>
        <v>21.523838294760235</v>
      </c>
    </row>
    <row r="634" spans="1:3" x14ac:dyDescent="0.25">
      <c r="A634" s="9" t="s">
        <v>685</v>
      </c>
      <c r="B634" s="12">
        <v>77948.910182375796</v>
      </c>
      <c r="C634">
        <f>SAFADModel_final_000013[[#This Row],[Whole Building:Facility Total Electric Demand Power '[W'](Hourly) ]]/1000</f>
        <v>77.948910182375798</v>
      </c>
    </row>
    <row r="635" spans="1:3" x14ac:dyDescent="0.25">
      <c r="A635" s="9" t="s">
        <v>686</v>
      </c>
      <c r="B635" s="12">
        <v>149267.73722294415</v>
      </c>
      <c r="C635">
        <f>SAFADModel_final_000013[[#This Row],[Whole Building:Facility Total Electric Demand Power '[W'](Hourly) ]]/1000</f>
        <v>149.26773722294416</v>
      </c>
    </row>
    <row r="636" spans="1:3" x14ac:dyDescent="0.25">
      <c r="A636" s="9" t="s">
        <v>687</v>
      </c>
      <c r="B636" s="12">
        <v>214000.65857903645</v>
      </c>
      <c r="C636">
        <f>SAFADModel_final_000013[[#This Row],[Whole Building:Facility Total Electric Demand Power '[W'](Hourly) ]]/1000</f>
        <v>214.00065857903644</v>
      </c>
    </row>
    <row r="637" spans="1:3" x14ac:dyDescent="0.25">
      <c r="A637" s="9" t="s">
        <v>688</v>
      </c>
      <c r="B637" s="12">
        <v>227024.39721400174</v>
      </c>
      <c r="C637">
        <f>SAFADModel_final_000013[[#This Row],[Whole Building:Facility Total Electric Demand Power '[W'](Hourly) ]]/1000</f>
        <v>227.02439721400174</v>
      </c>
    </row>
    <row r="638" spans="1:3" x14ac:dyDescent="0.25">
      <c r="A638" s="9" t="s">
        <v>689</v>
      </c>
      <c r="B638" s="12">
        <v>200245.03273524586</v>
      </c>
      <c r="C638">
        <f>SAFADModel_final_000013[[#This Row],[Whole Building:Facility Total Electric Demand Power '[W'](Hourly) ]]/1000</f>
        <v>200.24503273524584</v>
      </c>
    </row>
    <row r="639" spans="1:3" x14ac:dyDescent="0.25">
      <c r="A639" s="9" t="s">
        <v>690</v>
      </c>
      <c r="B639" s="12">
        <v>182901.44840478373</v>
      </c>
      <c r="C639">
        <f>SAFADModel_final_000013[[#This Row],[Whole Building:Facility Total Electric Demand Power '[W'](Hourly) ]]/1000</f>
        <v>182.90144840478374</v>
      </c>
    </row>
    <row r="640" spans="1:3" x14ac:dyDescent="0.25">
      <c r="A640" s="9" t="s">
        <v>691</v>
      </c>
      <c r="B640" s="12">
        <v>176011.11521035386</v>
      </c>
      <c r="C640">
        <f>SAFADModel_final_000013[[#This Row],[Whole Building:Facility Total Electric Demand Power '[W'](Hourly) ]]/1000</f>
        <v>176.01111521035386</v>
      </c>
    </row>
    <row r="641" spans="1:3" x14ac:dyDescent="0.25">
      <c r="A641" s="9" t="s">
        <v>692</v>
      </c>
      <c r="B641" s="12">
        <v>155295.6299967895</v>
      </c>
      <c r="C641">
        <f>SAFADModel_final_000013[[#This Row],[Whole Building:Facility Total Electric Demand Power '[W'](Hourly) ]]/1000</f>
        <v>155.2956299967895</v>
      </c>
    </row>
    <row r="642" spans="1:3" x14ac:dyDescent="0.25">
      <c r="A642" s="9" t="s">
        <v>693</v>
      </c>
      <c r="B642" s="12">
        <v>126350.85097327582</v>
      </c>
      <c r="C642">
        <f>SAFADModel_final_000013[[#This Row],[Whole Building:Facility Total Electric Demand Power '[W'](Hourly) ]]/1000</f>
        <v>126.35085097327583</v>
      </c>
    </row>
    <row r="643" spans="1:3" x14ac:dyDescent="0.25">
      <c r="A643" s="9" t="s">
        <v>694</v>
      </c>
      <c r="B643" s="12">
        <v>106470.56735481687</v>
      </c>
      <c r="C643">
        <f>SAFADModel_final_000013[[#This Row],[Whole Building:Facility Total Electric Demand Power '[W'](Hourly) ]]/1000</f>
        <v>106.47056735481686</v>
      </c>
    </row>
    <row r="644" spans="1:3" x14ac:dyDescent="0.25">
      <c r="A644" s="9" t="s">
        <v>695</v>
      </c>
      <c r="B644" s="12">
        <v>85325.413687409964</v>
      </c>
      <c r="C644">
        <f>SAFADModel_final_000013[[#This Row],[Whole Building:Facility Total Electric Demand Power '[W'](Hourly) ]]/1000</f>
        <v>85.325413687409963</v>
      </c>
    </row>
    <row r="645" spans="1:3" x14ac:dyDescent="0.25">
      <c r="A645" s="9" t="s">
        <v>696</v>
      </c>
      <c r="B645" s="12">
        <v>42261.329331001594</v>
      </c>
      <c r="C645">
        <f>SAFADModel_final_000013[[#This Row],[Whole Building:Facility Total Electric Demand Power '[W'](Hourly) ]]/1000</f>
        <v>42.261329331001598</v>
      </c>
    </row>
    <row r="646" spans="1:3" x14ac:dyDescent="0.25">
      <c r="A646" s="9" t="s">
        <v>697</v>
      </c>
      <c r="B646" s="12">
        <v>40031.852598662736</v>
      </c>
      <c r="C646">
        <f>SAFADModel_final_000013[[#This Row],[Whole Building:Facility Total Electric Demand Power '[W'](Hourly) ]]/1000</f>
        <v>40.031852598662738</v>
      </c>
    </row>
    <row r="647" spans="1:3" x14ac:dyDescent="0.25">
      <c r="A647" s="9" t="s">
        <v>698</v>
      </c>
      <c r="B647" s="12">
        <v>21951.221251529278</v>
      </c>
      <c r="C647">
        <f>SAFADModel_final_000013[[#This Row],[Whole Building:Facility Total Electric Demand Power '[W'](Hourly) ]]/1000</f>
        <v>21.951221251529276</v>
      </c>
    </row>
    <row r="648" spans="1:3" x14ac:dyDescent="0.25">
      <c r="A648" s="9" t="s">
        <v>699</v>
      </c>
      <c r="B648" s="12">
        <v>21922.090324997956</v>
      </c>
      <c r="C648">
        <f>SAFADModel_final_000013[[#This Row],[Whole Building:Facility Total Electric Demand Power '[W'](Hourly) ]]/1000</f>
        <v>21.922090324997956</v>
      </c>
    </row>
    <row r="649" spans="1:3" x14ac:dyDescent="0.25">
      <c r="A649" s="9" t="s">
        <v>700</v>
      </c>
      <c r="B649" s="12">
        <v>21889.115647720551</v>
      </c>
      <c r="C649">
        <f>SAFADModel_final_000013[[#This Row],[Whole Building:Facility Total Electric Demand Power '[W'](Hourly) ]]/1000</f>
        <v>21.889115647720551</v>
      </c>
    </row>
    <row r="650" spans="1:3" x14ac:dyDescent="0.25">
      <c r="A650" s="9" t="s">
        <v>701</v>
      </c>
      <c r="B650" s="12">
        <v>21825.063944881022</v>
      </c>
      <c r="C650">
        <f>SAFADModel_final_000013[[#This Row],[Whole Building:Facility Total Electric Demand Power '[W'](Hourly) ]]/1000</f>
        <v>21.825063944881023</v>
      </c>
    </row>
    <row r="651" spans="1:3" x14ac:dyDescent="0.25">
      <c r="A651" s="9" t="s">
        <v>702</v>
      </c>
      <c r="B651" s="12">
        <v>21765.580995174605</v>
      </c>
      <c r="C651">
        <f>SAFADModel_final_000013[[#This Row],[Whole Building:Facility Total Electric Demand Power '[W'](Hourly) ]]/1000</f>
        <v>21.765580995174606</v>
      </c>
    </row>
    <row r="652" spans="1:3" x14ac:dyDescent="0.25">
      <c r="A652" s="9" t="s">
        <v>703</v>
      </c>
      <c r="B652" s="12">
        <v>21729.785972951369</v>
      </c>
      <c r="C652">
        <f>SAFADModel_final_000013[[#This Row],[Whole Building:Facility Total Electric Demand Power '[W'](Hourly) ]]/1000</f>
        <v>21.729785972951369</v>
      </c>
    </row>
    <row r="653" spans="1:3" x14ac:dyDescent="0.25">
      <c r="A653" s="9" t="s">
        <v>704</v>
      </c>
      <c r="B653" s="12">
        <v>21684.556453188299</v>
      </c>
      <c r="C653">
        <f>SAFADModel_final_000013[[#This Row],[Whole Building:Facility Total Electric Demand Power '[W'](Hourly) ]]/1000</f>
        <v>21.6845564531883</v>
      </c>
    </row>
    <row r="654" spans="1:3" x14ac:dyDescent="0.25">
      <c r="A654" s="9" t="s">
        <v>705</v>
      </c>
      <c r="B654" s="12">
        <v>21622.952576775628</v>
      </c>
      <c r="C654">
        <f>SAFADModel_final_000013[[#This Row],[Whole Building:Facility Total Electric Demand Power '[W'](Hourly) ]]/1000</f>
        <v>21.622952576775628</v>
      </c>
    </row>
    <row r="655" spans="1:3" x14ac:dyDescent="0.25">
      <c r="A655" s="9" t="s">
        <v>706</v>
      </c>
      <c r="B655" s="12">
        <v>21656.069431762331</v>
      </c>
      <c r="C655">
        <f>SAFADModel_final_000013[[#This Row],[Whole Building:Facility Total Electric Demand Power '[W'](Hourly) ]]/1000</f>
        <v>21.656069431762329</v>
      </c>
    </row>
    <row r="656" spans="1:3" x14ac:dyDescent="0.25">
      <c r="A656" s="9" t="s">
        <v>707</v>
      </c>
      <c r="B656" s="12">
        <v>21831.955919349475</v>
      </c>
      <c r="C656">
        <f>SAFADModel_final_000013[[#This Row],[Whole Building:Facility Total Electric Demand Power '[W'](Hourly) ]]/1000</f>
        <v>21.831955919349475</v>
      </c>
    </row>
    <row r="657" spans="1:3" x14ac:dyDescent="0.25">
      <c r="A657" s="9" t="s">
        <v>708</v>
      </c>
      <c r="B657" s="12">
        <v>22008.019594420533</v>
      </c>
      <c r="C657">
        <f>SAFADModel_final_000013[[#This Row],[Whole Building:Facility Total Electric Demand Power '[W'](Hourly) ]]/1000</f>
        <v>22.008019594420535</v>
      </c>
    </row>
    <row r="658" spans="1:3" x14ac:dyDescent="0.25">
      <c r="A658" s="9" t="s">
        <v>709</v>
      </c>
      <c r="B658" s="12">
        <v>22151.995657303618</v>
      </c>
      <c r="C658">
        <f>SAFADModel_final_000013[[#This Row],[Whole Building:Facility Total Electric Demand Power '[W'](Hourly) ]]/1000</f>
        <v>22.151995657303619</v>
      </c>
    </row>
    <row r="659" spans="1:3" x14ac:dyDescent="0.25">
      <c r="A659" s="9" t="s">
        <v>710</v>
      </c>
      <c r="B659" s="12">
        <v>22248.897415296156</v>
      </c>
      <c r="C659">
        <f>SAFADModel_final_000013[[#This Row],[Whole Building:Facility Total Electric Demand Power '[W'](Hourly) ]]/1000</f>
        <v>22.248897415296156</v>
      </c>
    </row>
    <row r="660" spans="1:3" x14ac:dyDescent="0.25">
      <c r="A660" s="9" t="s">
        <v>711</v>
      </c>
      <c r="B660" s="12">
        <v>22311.057045718262</v>
      </c>
      <c r="C660">
        <f>SAFADModel_final_000013[[#This Row],[Whole Building:Facility Total Electric Demand Power '[W'](Hourly) ]]/1000</f>
        <v>22.311057045718261</v>
      </c>
    </row>
    <row r="661" spans="1:3" x14ac:dyDescent="0.25">
      <c r="A661" s="9" t="s">
        <v>712</v>
      </c>
      <c r="B661" s="12">
        <v>22365.165447488627</v>
      </c>
      <c r="C661">
        <f>SAFADModel_final_000013[[#This Row],[Whole Building:Facility Total Electric Demand Power '[W'](Hourly) ]]/1000</f>
        <v>22.365165447488629</v>
      </c>
    </row>
    <row r="662" spans="1:3" x14ac:dyDescent="0.25">
      <c r="A662" s="9" t="s">
        <v>713</v>
      </c>
      <c r="B662" s="12">
        <v>22388.155632263661</v>
      </c>
      <c r="C662">
        <f>SAFADModel_final_000013[[#This Row],[Whole Building:Facility Total Electric Demand Power '[W'](Hourly) ]]/1000</f>
        <v>22.388155632263661</v>
      </c>
    </row>
    <row r="663" spans="1:3" x14ac:dyDescent="0.25">
      <c r="A663" s="9" t="s">
        <v>714</v>
      </c>
      <c r="B663" s="12">
        <v>22379.910180842213</v>
      </c>
      <c r="C663">
        <f>SAFADModel_final_000013[[#This Row],[Whole Building:Facility Total Electric Demand Power '[W'](Hourly) ]]/1000</f>
        <v>22.379910180842213</v>
      </c>
    </row>
    <row r="664" spans="1:3" x14ac:dyDescent="0.25">
      <c r="A664" s="9" t="s">
        <v>715</v>
      </c>
      <c r="B664" s="12">
        <v>22313.371787207972</v>
      </c>
      <c r="C664">
        <f>SAFADModel_final_000013[[#This Row],[Whole Building:Facility Total Electric Demand Power '[W'](Hourly) ]]/1000</f>
        <v>22.313371787207974</v>
      </c>
    </row>
    <row r="665" spans="1:3" x14ac:dyDescent="0.25">
      <c r="A665" s="9" t="s">
        <v>716</v>
      </c>
      <c r="B665" s="12">
        <v>22229.820349375539</v>
      </c>
      <c r="C665">
        <f>SAFADModel_final_000013[[#This Row],[Whole Building:Facility Total Electric Demand Power '[W'](Hourly) ]]/1000</f>
        <v>22.22982034937554</v>
      </c>
    </row>
    <row r="666" spans="1:3" x14ac:dyDescent="0.25">
      <c r="A666" s="9" t="s">
        <v>717</v>
      </c>
      <c r="B666" s="12">
        <v>22144.440643145139</v>
      </c>
      <c r="C666">
        <f>SAFADModel_final_000013[[#This Row],[Whole Building:Facility Total Electric Demand Power '[W'](Hourly) ]]/1000</f>
        <v>22.144440643145138</v>
      </c>
    </row>
    <row r="667" spans="1:3" x14ac:dyDescent="0.25">
      <c r="A667" s="9" t="s">
        <v>718</v>
      </c>
      <c r="B667" s="12">
        <v>22060.022829649282</v>
      </c>
      <c r="C667">
        <f>SAFADModel_final_000013[[#This Row],[Whole Building:Facility Total Electric Demand Power '[W'](Hourly) ]]/1000</f>
        <v>22.060022829649281</v>
      </c>
    </row>
    <row r="668" spans="1:3" x14ac:dyDescent="0.25">
      <c r="A668" s="9" t="s">
        <v>719</v>
      </c>
      <c r="B668" s="12">
        <v>21966.238528154081</v>
      </c>
      <c r="C668">
        <f>SAFADModel_final_000013[[#This Row],[Whole Building:Facility Total Electric Demand Power '[W'](Hourly) ]]/1000</f>
        <v>21.966238528154079</v>
      </c>
    </row>
    <row r="669" spans="1:3" x14ac:dyDescent="0.25">
      <c r="A669" s="9" t="s">
        <v>720</v>
      </c>
      <c r="B669" s="12">
        <v>21830.904841025593</v>
      </c>
      <c r="C669">
        <f>SAFADModel_final_000013[[#This Row],[Whole Building:Facility Total Electric Demand Power '[W'](Hourly) ]]/1000</f>
        <v>21.830904841025593</v>
      </c>
    </row>
    <row r="670" spans="1:3" x14ac:dyDescent="0.25">
      <c r="A670" s="9" t="s">
        <v>721</v>
      </c>
      <c r="B670" s="12">
        <v>21737.243445022283</v>
      </c>
      <c r="C670">
        <f>SAFADModel_final_000013[[#This Row],[Whole Building:Facility Total Electric Demand Power '[W'](Hourly) ]]/1000</f>
        <v>21.737243445022283</v>
      </c>
    </row>
    <row r="671" spans="1:3" x14ac:dyDescent="0.25">
      <c r="A671" s="9" t="s">
        <v>722</v>
      </c>
      <c r="B671" s="12">
        <v>21658.205696776466</v>
      </c>
      <c r="C671">
        <f>SAFADModel_final_000013[[#This Row],[Whole Building:Facility Total Electric Demand Power '[W'](Hourly) ]]/1000</f>
        <v>21.658205696776466</v>
      </c>
    </row>
    <row r="672" spans="1:3" x14ac:dyDescent="0.25">
      <c r="A672" s="9" t="s">
        <v>723</v>
      </c>
      <c r="B672" s="12">
        <v>21579.029936993404</v>
      </c>
      <c r="C672">
        <f>SAFADModel_final_000013[[#This Row],[Whole Building:Facility Total Electric Demand Power '[W'](Hourly) ]]/1000</f>
        <v>21.579029936993404</v>
      </c>
    </row>
    <row r="673" spans="1:3" x14ac:dyDescent="0.25">
      <c r="A673" s="9" t="s">
        <v>724</v>
      </c>
      <c r="B673" s="12">
        <v>21485.895394552979</v>
      </c>
      <c r="C673">
        <f>SAFADModel_final_000013[[#This Row],[Whole Building:Facility Total Electric Demand Power '[W'](Hourly) ]]/1000</f>
        <v>21.48589539455298</v>
      </c>
    </row>
    <row r="674" spans="1:3" x14ac:dyDescent="0.25">
      <c r="A674" s="9" t="s">
        <v>481</v>
      </c>
      <c r="B674" s="12">
        <v>21365.704381618623</v>
      </c>
      <c r="C674">
        <f>SAFADModel_final_000013[[#This Row],[Whole Building:Facility Total Electric Demand Power '[W'](Hourly) ]]/1000</f>
        <v>21.365704381618624</v>
      </c>
    </row>
    <row r="675" spans="1:3" x14ac:dyDescent="0.25">
      <c r="A675" s="9" t="s">
        <v>482</v>
      </c>
      <c r="B675" s="12">
        <v>21259.777460138092</v>
      </c>
      <c r="C675">
        <f>SAFADModel_final_000013[[#This Row],[Whole Building:Facility Total Electric Demand Power '[W'](Hourly) ]]/1000</f>
        <v>21.259777460138093</v>
      </c>
    </row>
    <row r="676" spans="1:3" x14ac:dyDescent="0.25">
      <c r="A676" s="9" t="s">
        <v>483</v>
      </c>
      <c r="B676" s="12">
        <v>21169.236838914429</v>
      </c>
      <c r="C676">
        <f>SAFADModel_final_000013[[#This Row],[Whole Building:Facility Total Electric Demand Power '[W'](Hourly) ]]/1000</f>
        <v>21.169236838914429</v>
      </c>
    </row>
    <row r="677" spans="1:3" x14ac:dyDescent="0.25">
      <c r="A677" s="9" t="s">
        <v>484</v>
      </c>
      <c r="B677" s="12">
        <v>21041.966171210475</v>
      </c>
      <c r="C677">
        <f>SAFADModel_final_000013[[#This Row],[Whole Building:Facility Total Electric Demand Power '[W'](Hourly) ]]/1000</f>
        <v>21.041966171210476</v>
      </c>
    </row>
    <row r="678" spans="1:3" x14ac:dyDescent="0.25">
      <c r="A678" s="9" t="s">
        <v>485</v>
      </c>
      <c r="B678" s="12">
        <v>20892.019245905194</v>
      </c>
      <c r="C678">
        <f>SAFADModel_final_000013[[#This Row],[Whole Building:Facility Total Electric Demand Power '[W'](Hourly) ]]/1000</f>
        <v>20.892019245905193</v>
      </c>
    </row>
    <row r="679" spans="1:3" x14ac:dyDescent="0.25">
      <c r="A679" s="9" t="s">
        <v>486</v>
      </c>
      <c r="B679" s="12">
        <v>20965.337660756031</v>
      </c>
      <c r="C679">
        <f>SAFADModel_final_000013[[#This Row],[Whole Building:Facility Total Electric Demand Power '[W'](Hourly) ]]/1000</f>
        <v>20.965337660756031</v>
      </c>
    </row>
    <row r="680" spans="1:3" x14ac:dyDescent="0.25">
      <c r="A680" s="9" t="s">
        <v>487</v>
      </c>
      <c r="B680" s="12">
        <v>21369.975827876191</v>
      </c>
      <c r="C680">
        <f>SAFADModel_final_000013[[#This Row],[Whole Building:Facility Total Electric Demand Power '[W'](Hourly) ]]/1000</f>
        <v>21.369975827876193</v>
      </c>
    </row>
    <row r="681" spans="1:3" x14ac:dyDescent="0.25">
      <c r="A681" s="9" t="s">
        <v>488</v>
      </c>
      <c r="B681" s="12">
        <v>79325.109665212512</v>
      </c>
      <c r="C681">
        <f>SAFADModel_final_000013[[#This Row],[Whole Building:Facility Total Electric Demand Power '[W'](Hourly) ]]/1000</f>
        <v>79.325109665212509</v>
      </c>
    </row>
    <row r="682" spans="1:3" x14ac:dyDescent="0.25">
      <c r="A682" s="9" t="s">
        <v>489</v>
      </c>
      <c r="B682" s="12">
        <v>125811.55630862825</v>
      </c>
      <c r="C682">
        <f>SAFADModel_final_000013[[#This Row],[Whole Building:Facility Total Electric Demand Power '[W'](Hourly) ]]/1000</f>
        <v>125.81155630862825</v>
      </c>
    </row>
    <row r="683" spans="1:3" x14ac:dyDescent="0.25">
      <c r="A683" s="9" t="s">
        <v>490</v>
      </c>
      <c r="B683" s="12">
        <v>321229.27025327279</v>
      </c>
      <c r="C683">
        <f>SAFADModel_final_000013[[#This Row],[Whole Building:Facility Total Electric Demand Power '[W'](Hourly) ]]/1000</f>
        <v>321.22927025327277</v>
      </c>
    </row>
    <row r="684" spans="1:3" x14ac:dyDescent="0.25">
      <c r="A684" s="9" t="s">
        <v>491</v>
      </c>
      <c r="B684" s="12">
        <v>309006.75770250236</v>
      </c>
      <c r="C684">
        <f>SAFADModel_final_000013[[#This Row],[Whole Building:Facility Total Electric Demand Power '[W'](Hourly) ]]/1000</f>
        <v>309.00675770250234</v>
      </c>
    </row>
    <row r="685" spans="1:3" x14ac:dyDescent="0.25">
      <c r="A685" s="9" t="s">
        <v>492</v>
      </c>
      <c r="B685" s="12">
        <v>456132.5089659887</v>
      </c>
      <c r="C685">
        <f>SAFADModel_final_000013[[#This Row],[Whole Building:Facility Total Electric Demand Power '[W'](Hourly) ]]/1000</f>
        <v>456.13250896598868</v>
      </c>
    </row>
    <row r="686" spans="1:3" x14ac:dyDescent="0.25">
      <c r="A686" s="9" t="s">
        <v>493</v>
      </c>
      <c r="B686" s="12">
        <v>474035.39347385825</v>
      </c>
      <c r="C686">
        <f>SAFADModel_final_000013[[#This Row],[Whole Building:Facility Total Electric Demand Power '[W'](Hourly) ]]/1000</f>
        <v>474.03539347385822</v>
      </c>
    </row>
    <row r="687" spans="1:3" x14ac:dyDescent="0.25">
      <c r="A687" s="9" t="s">
        <v>494</v>
      </c>
      <c r="B687" s="12">
        <v>495460.41006916465</v>
      </c>
      <c r="C687">
        <f>SAFADModel_final_000013[[#This Row],[Whole Building:Facility Total Electric Demand Power '[W'](Hourly) ]]/1000</f>
        <v>495.46041006916465</v>
      </c>
    </row>
    <row r="688" spans="1:3" x14ac:dyDescent="0.25">
      <c r="A688" s="9" t="s">
        <v>495</v>
      </c>
      <c r="B688" s="12">
        <v>502832.39749826398</v>
      </c>
      <c r="C688">
        <f>SAFADModel_final_000013[[#This Row],[Whole Building:Facility Total Electric Demand Power '[W'](Hourly) ]]/1000</f>
        <v>502.83239749826396</v>
      </c>
    </row>
    <row r="689" spans="1:3" x14ac:dyDescent="0.25">
      <c r="A689" s="9" t="s">
        <v>496</v>
      </c>
      <c r="B689" s="12">
        <v>470474.57053421764</v>
      </c>
      <c r="C689">
        <f>SAFADModel_final_000013[[#This Row],[Whole Building:Facility Total Electric Demand Power '[W'](Hourly) ]]/1000</f>
        <v>470.47457053421766</v>
      </c>
    </row>
    <row r="690" spans="1:3" x14ac:dyDescent="0.25">
      <c r="A690" s="9" t="s">
        <v>497</v>
      </c>
      <c r="B690" s="12">
        <v>426617.02238307241</v>
      </c>
      <c r="C690">
        <f>SAFADModel_final_000013[[#This Row],[Whole Building:Facility Total Electric Demand Power '[W'](Hourly) ]]/1000</f>
        <v>426.61702238307242</v>
      </c>
    </row>
    <row r="691" spans="1:3" x14ac:dyDescent="0.25">
      <c r="A691" s="9" t="s">
        <v>498</v>
      </c>
      <c r="B691" s="12">
        <v>151924.24553214261</v>
      </c>
      <c r="C691">
        <f>SAFADModel_final_000013[[#This Row],[Whole Building:Facility Total Electric Demand Power '[W'](Hourly) ]]/1000</f>
        <v>151.92424553214261</v>
      </c>
    </row>
    <row r="692" spans="1:3" x14ac:dyDescent="0.25">
      <c r="A692" s="9" t="s">
        <v>499</v>
      </c>
      <c r="B692" s="12">
        <v>75636.921139720173</v>
      </c>
      <c r="C692">
        <f>SAFADModel_final_000013[[#This Row],[Whole Building:Facility Total Electric Demand Power '[W'](Hourly) ]]/1000</f>
        <v>75.636921139720172</v>
      </c>
    </row>
    <row r="693" spans="1:3" x14ac:dyDescent="0.25">
      <c r="A693" s="9" t="s">
        <v>500</v>
      </c>
      <c r="B693" s="12">
        <v>29050.443750417584</v>
      </c>
      <c r="C693">
        <f>SAFADModel_final_000013[[#This Row],[Whole Building:Facility Total Electric Demand Power '[W'](Hourly) ]]/1000</f>
        <v>29.050443750417585</v>
      </c>
    </row>
    <row r="694" spans="1:3" x14ac:dyDescent="0.25">
      <c r="A694" s="9" t="s">
        <v>501</v>
      </c>
      <c r="B694" s="12">
        <v>22225.506160360761</v>
      </c>
      <c r="C694">
        <f>SAFADModel_final_000013[[#This Row],[Whole Building:Facility Total Electric Demand Power '[W'](Hourly) ]]/1000</f>
        <v>22.225506160360762</v>
      </c>
    </row>
    <row r="695" spans="1:3" x14ac:dyDescent="0.25">
      <c r="A695" s="9" t="s">
        <v>502</v>
      </c>
      <c r="B695" s="12">
        <v>21721.325666247834</v>
      </c>
      <c r="C695">
        <f>SAFADModel_final_000013[[#This Row],[Whole Building:Facility Total Electric Demand Power '[W'](Hourly) ]]/1000</f>
        <v>21.721325666247836</v>
      </c>
    </row>
    <row r="696" spans="1:3" x14ac:dyDescent="0.25">
      <c r="A696" s="9" t="s">
        <v>503</v>
      </c>
      <c r="B696" s="12">
        <v>21612.501305430047</v>
      </c>
      <c r="C696">
        <f>SAFADModel_final_000013[[#This Row],[Whole Building:Facility Total Electric Demand Power '[W'](Hourly) ]]/1000</f>
        <v>21.612501305430047</v>
      </c>
    </row>
    <row r="697" spans="1:3" x14ac:dyDescent="0.25">
      <c r="A697" s="9" t="s">
        <v>504</v>
      </c>
      <c r="B697" s="12">
        <v>21506.191781677477</v>
      </c>
      <c r="C697">
        <f>SAFADModel_final_000013[[#This Row],[Whole Building:Facility Total Electric Demand Power '[W'](Hourly) ]]/1000</f>
        <v>21.506191781677476</v>
      </c>
    </row>
    <row r="698" spans="1:3" x14ac:dyDescent="0.25">
      <c r="A698" s="9" t="s">
        <v>505</v>
      </c>
      <c r="B698" s="12">
        <v>21403.688584751686</v>
      </c>
      <c r="C698">
        <f>SAFADModel_final_000013[[#This Row],[Whole Building:Facility Total Electric Demand Power '[W'](Hourly) ]]/1000</f>
        <v>21.403688584751684</v>
      </c>
    </row>
    <row r="699" spans="1:3" x14ac:dyDescent="0.25">
      <c r="A699" s="9" t="s">
        <v>506</v>
      </c>
      <c r="B699" s="12">
        <v>21306.58039890783</v>
      </c>
      <c r="C699">
        <f>SAFADModel_final_000013[[#This Row],[Whole Building:Facility Total Electric Demand Power '[W'](Hourly) ]]/1000</f>
        <v>21.30658039890783</v>
      </c>
    </row>
    <row r="700" spans="1:3" x14ac:dyDescent="0.25">
      <c r="A700" s="9" t="s">
        <v>507</v>
      </c>
      <c r="B700" s="12">
        <v>21214.092623420067</v>
      </c>
      <c r="C700">
        <f>SAFADModel_final_000013[[#This Row],[Whole Building:Facility Total Electric Demand Power '[W'](Hourly) ]]/1000</f>
        <v>21.214092623420068</v>
      </c>
    </row>
    <row r="701" spans="1:3" x14ac:dyDescent="0.25">
      <c r="A701" s="9" t="s">
        <v>508</v>
      </c>
      <c r="B701" s="12">
        <v>21151.907070416735</v>
      </c>
      <c r="C701">
        <f>SAFADModel_final_000013[[#This Row],[Whole Building:Facility Total Electric Demand Power '[W'](Hourly) ]]/1000</f>
        <v>21.151907070416737</v>
      </c>
    </row>
    <row r="702" spans="1:3" x14ac:dyDescent="0.25">
      <c r="A702" s="9" t="s">
        <v>509</v>
      </c>
      <c r="B702" s="12">
        <v>21084.215665591222</v>
      </c>
      <c r="C702">
        <f>SAFADModel_final_000013[[#This Row],[Whole Building:Facility Total Electric Demand Power '[W'](Hourly) ]]/1000</f>
        <v>21.084215665591223</v>
      </c>
    </row>
    <row r="703" spans="1:3" x14ac:dyDescent="0.25">
      <c r="A703" s="9" t="s">
        <v>510</v>
      </c>
      <c r="B703" s="12">
        <v>21161.860200510611</v>
      </c>
      <c r="C703">
        <f>SAFADModel_final_000013[[#This Row],[Whole Building:Facility Total Electric Demand Power '[W'](Hourly) ]]/1000</f>
        <v>21.16186020051061</v>
      </c>
    </row>
    <row r="704" spans="1:3" x14ac:dyDescent="0.25">
      <c r="A704" s="9" t="s">
        <v>511</v>
      </c>
      <c r="B704" s="12">
        <v>21430.302732481126</v>
      </c>
      <c r="C704">
        <f>SAFADModel_final_000013[[#This Row],[Whole Building:Facility Total Electric Demand Power '[W'](Hourly) ]]/1000</f>
        <v>21.430302732481127</v>
      </c>
    </row>
    <row r="705" spans="1:3" x14ac:dyDescent="0.25">
      <c r="A705" s="9" t="s">
        <v>512</v>
      </c>
      <c r="B705" s="12">
        <v>56400.251800884238</v>
      </c>
      <c r="C705">
        <f>SAFADModel_final_000013[[#This Row],[Whole Building:Facility Total Electric Demand Power '[W'](Hourly) ]]/1000</f>
        <v>56.400251800884242</v>
      </c>
    </row>
    <row r="706" spans="1:3" x14ac:dyDescent="0.25">
      <c r="A706" s="9" t="s">
        <v>513</v>
      </c>
      <c r="B706" s="12">
        <v>276079.91095271299</v>
      </c>
      <c r="C706">
        <f>SAFADModel_final_000013[[#This Row],[Whole Building:Facility Total Electric Demand Power '[W'](Hourly) ]]/1000</f>
        <v>276.07991095271296</v>
      </c>
    </row>
    <row r="707" spans="1:3" x14ac:dyDescent="0.25">
      <c r="A707" s="9" t="s">
        <v>514</v>
      </c>
      <c r="B707" s="12">
        <v>368789.35736856452</v>
      </c>
      <c r="C707">
        <f>SAFADModel_final_000013[[#This Row],[Whole Building:Facility Total Electric Demand Power '[W'](Hourly) ]]/1000</f>
        <v>368.78935736856454</v>
      </c>
    </row>
    <row r="708" spans="1:3" x14ac:dyDescent="0.25">
      <c r="A708" s="9" t="s">
        <v>515</v>
      </c>
      <c r="B708" s="12">
        <v>398355.14121089061</v>
      </c>
      <c r="C708">
        <f>SAFADModel_final_000013[[#This Row],[Whole Building:Facility Total Electric Demand Power '[W'](Hourly) ]]/1000</f>
        <v>398.35514121089062</v>
      </c>
    </row>
    <row r="709" spans="1:3" x14ac:dyDescent="0.25">
      <c r="A709" s="9" t="s">
        <v>516</v>
      </c>
      <c r="B709" s="12">
        <v>467670.7559481592</v>
      </c>
      <c r="C709">
        <f>SAFADModel_final_000013[[#This Row],[Whole Building:Facility Total Electric Demand Power '[W'](Hourly) ]]/1000</f>
        <v>467.67075594815918</v>
      </c>
    </row>
    <row r="710" spans="1:3" x14ac:dyDescent="0.25">
      <c r="A710" s="9" t="s">
        <v>517</v>
      </c>
      <c r="B710" s="12">
        <v>467396.17806929024</v>
      </c>
      <c r="C710">
        <f>SAFADModel_final_000013[[#This Row],[Whole Building:Facility Total Electric Demand Power '[W'](Hourly) ]]/1000</f>
        <v>467.39617806929022</v>
      </c>
    </row>
    <row r="711" spans="1:3" x14ac:dyDescent="0.25">
      <c r="A711" s="9" t="s">
        <v>518</v>
      </c>
      <c r="B711" s="12">
        <v>519067.70148169575</v>
      </c>
      <c r="C711">
        <f>SAFADModel_final_000013[[#This Row],[Whole Building:Facility Total Electric Demand Power '[W'](Hourly) ]]/1000</f>
        <v>519.06770148169574</v>
      </c>
    </row>
    <row r="712" spans="1:3" x14ac:dyDescent="0.25">
      <c r="A712" s="9" t="s">
        <v>519</v>
      </c>
      <c r="B712" s="12">
        <v>476704.54047205276</v>
      </c>
      <c r="C712">
        <f>SAFADModel_final_000013[[#This Row],[Whole Building:Facility Total Electric Demand Power '[W'](Hourly) ]]/1000</f>
        <v>476.70454047205277</v>
      </c>
    </row>
    <row r="713" spans="1:3" x14ac:dyDescent="0.25">
      <c r="A713" s="9" t="s">
        <v>520</v>
      </c>
      <c r="B713" s="12">
        <v>452429.50851185393</v>
      </c>
      <c r="C713">
        <f>SAFADModel_final_000013[[#This Row],[Whole Building:Facility Total Electric Demand Power '[W'](Hourly) ]]/1000</f>
        <v>452.42950851185395</v>
      </c>
    </row>
    <row r="714" spans="1:3" x14ac:dyDescent="0.25">
      <c r="A714" s="9" t="s">
        <v>521</v>
      </c>
      <c r="B714" s="12">
        <v>355232.17759217555</v>
      </c>
      <c r="C714">
        <f>SAFADModel_final_000013[[#This Row],[Whole Building:Facility Total Electric Demand Power '[W'](Hourly) ]]/1000</f>
        <v>355.23217759217556</v>
      </c>
    </row>
    <row r="715" spans="1:3" x14ac:dyDescent="0.25">
      <c r="A715" s="9" t="s">
        <v>522</v>
      </c>
      <c r="B715" s="12">
        <v>282097.83819342102</v>
      </c>
      <c r="C715">
        <f>SAFADModel_final_000013[[#This Row],[Whole Building:Facility Total Electric Demand Power '[W'](Hourly) ]]/1000</f>
        <v>282.09783819342101</v>
      </c>
    </row>
    <row r="716" spans="1:3" x14ac:dyDescent="0.25">
      <c r="A716" s="9" t="s">
        <v>523</v>
      </c>
      <c r="B716" s="12">
        <v>184868.67718646082</v>
      </c>
      <c r="C716">
        <f>SAFADModel_final_000013[[#This Row],[Whole Building:Facility Total Electric Demand Power '[W'](Hourly) ]]/1000</f>
        <v>184.86867718646081</v>
      </c>
    </row>
    <row r="717" spans="1:3" x14ac:dyDescent="0.25">
      <c r="A717" s="9" t="s">
        <v>524</v>
      </c>
      <c r="B717" s="12">
        <v>101005.10124956501</v>
      </c>
      <c r="C717">
        <f>SAFADModel_final_000013[[#This Row],[Whole Building:Facility Total Electric Demand Power '[W'](Hourly) ]]/1000</f>
        <v>101.005101249565</v>
      </c>
    </row>
    <row r="718" spans="1:3" x14ac:dyDescent="0.25">
      <c r="A718" s="9" t="s">
        <v>525</v>
      </c>
      <c r="B718" s="12">
        <v>21969.922171846541</v>
      </c>
      <c r="C718">
        <f>SAFADModel_final_000013[[#This Row],[Whole Building:Facility Total Electric Demand Power '[W'](Hourly) ]]/1000</f>
        <v>21.969922171846541</v>
      </c>
    </row>
    <row r="719" spans="1:3" x14ac:dyDescent="0.25">
      <c r="A719" s="9" t="s">
        <v>526</v>
      </c>
      <c r="B719" s="12">
        <v>21854.937462641235</v>
      </c>
      <c r="C719">
        <f>SAFADModel_final_000013[[#This Row],[Whole Building:Facility Total Electric Demand Power '[W'](Hourly) ]]/1000</f>
        <v>21.854937462641235</v>
      </c>
    </row>
    <row r="720" spans="1:3" x14ac:dyDescent="0.25">
      <c r="A720" s="9" t="s">
        <v>527</v>
      </c>
      <c r="B720" s="12">
        <v>21758.386988177805</v>
      </c>
      <c r="C720">
        <f>SAFADModel_final_000013[[#This Row],[Whole Building:Facility Total Electric Demand Power '[W'](Hourly) ]]/1000</f>
        <v>21.758386988177804</v>
      </c>
    </row>
    <row r="721" spans="1:3" x14ac:dyDescent="0.25">
      <c r="A721" s="9" t="s">
        <v>528</v>
      </c>
      <c r="B721" s="12">
        <v>21672.893604453151</v>
      </c>
      <c r="C721">
        <f>SAFADModel_final_000013[[#This Row],[Whole Building:Facility Total Electric Demand Power '[W'](Hourly) ]]/1000</f>
        <v>21.672893604453151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D5EDB-297C-4DBB-9AE6-F1610F86D33D}">
  <dimension ref="A1:F721"/>
  <sheetViews>
    <sheetView topLeftCell="D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4808.6039036194143</v>
      </c>
      <c r="C2">
        <f>SAFADModel_final_000012[[#This Row],[Whole Building:Facility Total Electric Demand Power '[W'](Hourly) ]]/1000</f>
        <v>4.8086039036194146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5101.5589874906227</v>
      </c>
      <c r="C3">
        <f>SAFADModel_final_000012[[#This Row],[Whole Building:Facility Total Electric Demand Power '[W'](Hourly) ]]/1000</f>
        <v>5.1015589874906224</v>
      </c>
      <c r="D3">
        <v>25.929014080062036</v>
      </c>
      <c r="E3">
        <v>42.837202637572005</v>
      </c>
      <c r="F3">
        <v>28.081755412169134</v>
      </c>
    </row>
    <row r="4" spans="1:6" x14ac:dyDescent="0.25">
      <c r="A4" s="9" t="s">
        <v>3</v>
      </c>
      <c r="B4" s="12">
        <v>5052.2882322640044</v>
      </c>
      <c r="C4">
        <f>SAFADModel_final_000012[[#This Row],[Whole Building:Facility Total Electric Demand Power '[W'](Hourly) ]]/1000</f>
        <v>5.0522882322640044</v>
      </c>
    </row>
    <row r="5" spans="1:6" x14ac:dyDescent="0.25">
      <c r="A5" s="9" t="s">
        <v>4</v>
      </c>
      <c r="B5" s="12">
        <v>4945.7117428688971</v>
      </c>
      <c r="C5">
        <f>SAFADModel_final_000012[[#This Row],[Whole Building:Facility Total Electric Demand Power '[W'](Hourly) ]]/1000</f>
        <v>4.9457117428688973</v>
      </c>
    </row>
    <row r="6" spans="1:6" x14ac:dyDescent="0.25">
      <c r="A6" s="9" t="s">
        <v>5</v>
      </c>
      <c r="B6" s="12">
        <v>4825.6871905690596</v>
      </c>
      <c r="C6">
        <f>SAFADModel_final_000012[[#This Row],[Whole Building:Facility Total Electric Demand Power '[W'](Hourly) ]]/1000</f>
        <v>4.8256871905690595</v>
      </c>
    </row>
    <row r="7" spans="1:6" x14ac:dyDescent="0.25">
      <c r="A7" s="9" t="s">
        <v>6</v>
      </c>
      <c r="B7" s="12">
        <v>4788.6199356176221</v>
      </c>
      <c r="C7">
        <f>SAFADModel_final_000012[[#This Row],[Whole Building:Facility Total Electric Demand Power '[W'](Hourly) ]]/1000</f>
        <v>4.7886199356176222</v>
      </c>
    </row>
    <row r="8" spans="1:6" x14ac:dyDescent="0.25">
      <c r="A8" s="9" t="s">
        <v>7</v>
      </c>
      <c r="B8" s="12">
        <v>4899.0261451878769</v>
      </c>
      <c r="C8">
        <f>SAFADModel_final_000012[[#This Row],[Whole Building:Facility Total Electric Demand Power '[W'](Hourly) ]]/1000</f>
        <v>4.8990261451878769</v>
      </c>
    </row>
    <row r="9" spans="1:6" x14ac:dyDescent="0.25">
      <c r="A9" s="9" t="s">
        <v>8</v>
      </c>
      <c r="B9" s="12">
        <v>24408.383345125825</v>
      </c>
      <c r="C9">
        <f>SAFADModel_final_000012[[#This Row],[Whole Building:Facility Total Electric Demand Power '[W'](Hourly) ]]/1000</f>
        <v>24.408383345125824</v>
      </c>
    </row>
    <row r="10" spans="1:6" x14ac:dyDescent="0.25">
      <c r="A10" s="9" t="s">
        <v>9</v>
      </c>
      <c r="B10" s="12">
        <v>72857.494186980461</v>
      </c>
      <c r="C10">
        <f>SAFADModel_final_000012[[#This Row],[Whole Building:Facility Total Electric Demand Power '[W'](Hourly) ]]/1000</f>
        <v>72.85749418698046</v>
      </c>
    </row>
    <row r="11" spans="1:6" x14ac:dyDescent="0.25">
      <c r="A11" s="9" t="s">
        <v>10</v>
      </c>
      <c r="B11" s="12">
        <v>98135.065704610097</v>
      </c>
      <c r="C11">
        <f>SAFADModel_final_000012[[#This Row],[Whole Building:Facility Total Electric Demand Power '[W'](Hourly) ]]/1000</f>
        <v>98.135065704610099</v>
      </c>
    </row>
    <row r="12" spans="1:6" x14ac:dyDescent="0.25">
      <c r="A12" s="9" t="s">
        <v>11</v>
      </c>
      <c r="B12" s="12">
        <v>95016.736403067232</v>
      </c>
      <c r="C12">
        <f>SAFADModel_final_000012[[#This Row],[Whole Building:Facility Total Electric Demand Power '[W'](Hourly) ]]/1000</f>
        <v>95.016736403067227</v>
      </c>
    </row>
    <row r="13" spans="1:6" x14ac:dyDescent="0.25">
      <c r="A13" s="9" t="s">
        <v>12</v>
      </c>
      <c r="B13" s="12">
        <v>118659.57731723374</v>
      </c>
      <c r="C13">
        <f>SAFADModel_final_000012[[#This Row],[Whole Building:Facility Total Electric Demand Power '[W'](Hourly) ]]/1000</f>
        <v>118.65957731723374</v>
      </c>
    </row>
    <row r="14" spans="1:6" x14ac:dyDescent="0.25">
      <c r="A14" s="9" t="s">
        <v>13</v>
      </c>
      <c r="B14" s="12">
        <v>114593.54806066735</v>
      </c>
      <c r="C14">
        <f>SAFADModel_final_000012[[#This Row],[Whole Building:Facility Total Electric Demand Power '[W'](Hourly) ]]/1000</f>
        <v>114.59354806066735</v>
      </c>
    </row>
    <row r="15" spans="1:6" x14ac:dyDescent="0.25">
      <c r="A15" s="9" t="s">
        <v>14</v>
      </c>
      <c r="B15" s="12">
        <v>126965.23003125253</v>
      </c>
      <c r="C15">
        <f>SAFADModel_final_000012[[#This Row],[Whole Building:Facility Total Electric Demand Power '[W'](Hourly) ]]/1000</f>
        <v>126.96523003125253</v>
      </c>
    </row>
    <row r="16" spans="1:6" x14ac:dyDescent="0.25">
      <c r="A16" s="9" t="s">
        <v>15</v>
      </c>
      <c r="B16" s="12">
        <v>137874.5979679306</v>
      </c>
      <c r="C16">
        <f>SAFADModel_final_000012[[#This Row],[Whole Building:Facility Total Electric Demand Power '[W'](Hourly) ]]/1000</f>
        <v>137.87459796793061</v>
      </c>
    </row>
    <row r="17" spans="1:3" x14ac:dyDescent="0.25">
      <c r="A17" s="9" t="s">
        <v>16</v>
      </c>
      <c r="B17" s="12">
        <v>125000.29332521748</v>
      </c>
      <c r="C17">
        <f>SAFADModel_final_000012[[#This Row],[Whole Building:Facility Total Electric Demand Power '[W'](Hourly) ]]/1000</f>
        <v>125.00029332521748</v>
      </c>
    </row>
    <row r="18" spans="1:3" x14ac:dyDescent="0.25">
      <c r="A18" s="9" t="s">
        <v>17</v>
      </c>
      <c r="B18" s="12">
        <v>109929.24612997146</v>
      </c>
      <c r="C18">
        <f>SAFADModel_final_000012[[#This Row],[Whole Building:Facility Total Electric Demand Power '[W'](Hourly) ]]/1000</f>
        <v>109.92924612997146</v>
      </c>
    </row>
    <row r="19" spans="1:3" x14ac:dyDescent="0.25">
      <c r="A19" s="9" t="s">
        <v>18</v>
      </c>
      <c r="B19" s="12">
        <v>42610.17513820219</v>
      </c>
      <c r="C19">
        <f>SAFADModel_final_000012[[#This Row],[Whole Building:Facility Total Electric Demand Power '[W'](Hourly) ]]/1000</f>
        <v>42.610175138202187</v>
      </c>
    </row>
    <row r="20" spans="1:3" x14ac:dyDescent="0.25">
      <c r="A20" s="9" t="s">
        <v>19</v>
      </c>
      <c r="B20" s="12">
        <v>20621.857172710559</v>
      </c>
      <c r="C20">
        <f>SAFADModel_final_000012[[#This Row],[Whole Building:Facility Total Electric Demand Power '[W'](Hourly) ]]/1000</f>
        <v>20.621857172710559</v>
      </c>
    </row>
    <row r="21" spans="1:3" x14ac:dyDescent="0.25">
      <c r="A21" s="9" t="s">
        <v>20</v>
      </c>
      <c r="B21" s="12">
        <v>8849.7381853359311</v>
      </c>
      <c r="C21">
        <f>SAFADModel_final_000012[[#This Row],[Whole Building:Facility Total Electric Demand Power '[W'](Hourly) ]]/1000</f>
        <v>8.8497381853359318</v>
      </c>
    </row>
    <row r="22" spans="1:3" x14ac:dyDescent="0.25">
      <c r="A22" s="9" t="s">
        <v>21</v>
      </c>
      <c r="B22" s="12">
        <v>6949.2957159088737</v>
      </c>
      <c r="C22">
        <f>SAFADModel_final_000012[[#This Row],[Whole Building:Facility Total Electric Demand Power '[W'](Hourly) ]]/1000</f>
        <v>6.9492957159088737</v>
      </c>
    </row>
    <row r="23" spans="1:3" x14ac:dyDescent="0.25">
      <c r="A23" s="9" t="s">
        <v>22</v>
      </c>
      <c r="B23" s="12">
        <v>6512.5494951594083</v>
      </c>
      <c r="C23">
        <f>SAFADModel_final_000012[[#This Row],[Whole Building:Facility Total Electric Demand Power '[W'](Hourly) ]]/1000</f>
        <v>6.5125494951594085</v>
      </c>
    </row>
    <row r="24" spans="1:3" x14ac:dyDescent="0.25">
      <c r="A24" s="9" t="s">
        <v>23</v>
      </c>
      <c r="B24" s="12">
        <v>6460.3179739246889</v>
      </c>
      <c r="C24">
        <f>SAFADModel_final_000012[[#This Row],[Whole Building:Facility Total Electric Demand Power '[W'](Hourly) ]]/1000</f>
        <v>6.4603179739246892</v>
      </c>
    </row>
    <row r="25" spans="1:3" x14ac:dyDescent="0.25">
      <c r="A25" s="9" t="s">
        <v>24</v>
      </c>
      <c r="B25" s="12">
        <v>6415.8790640138295</v>
      </c>
      <c r="C25">
        <f>SAFADModel_final_000012[[#This Row],[Whole Building:Facility Total Electric Demand Power '[W'](Hourly) ]]/1000</f>
        <v>6.4158790640138292</v>
      </c>
    </row>
    <row r="26" spans="1:3" x14ac:dyDescent="0.25">
      <c r="A26" s="9" t="s">
        <v>25</v>
      </c>
      <c r="B26" s="12">
        <v>4840.3529896802211</v>
      </c>
      <c r="C26">
        <f>SAFADModel_final_000012[[#This Row],[Whole Building:Facility Total Electric Demand Power '[W'](Hourly) ]]/1000</f>
        <v>4.8403529896802207</v>
      </c>
    </row>
    <row r="27" spans="1:3" x14ac:dyDescent="0.25">
      <c r="A27" s="9" t="s">
        <v>26</v>
      </c>
      <c r="B27" s="12">
        <v>5241.4882534994777</v>
      </c>
      <c r="C27">
        <f>SAFADModel_final_000012[[#This Row],[Whole Building:Facility Total Electric Demand Power '[W'](Hourly) ]]/1000</f>
        <v>5.2414882534994778</v>
      </c>
    </row>
    <row r="28" spans="1:3" x14ac:dyDescent="0.25">
      <c r="A28" s="9" t="s">
        <v>27</v>
      </c>
      <c r="B28" s="12">
        <v>5263.0769399269202</v>
      </c>
      <c r="C28">
        <f>SAFADModel_final_000012[[#This Row],[Whole Building:Facility Total Electric Demand Power '[W'](Hourly) ]]/1000</f>
        <v>5.2630769399269202</v>
      </c>
    </row>
    <row r="29" spans="1:3" x14ac:dyDescent="0.25">
      <c r="A29" s="9" t="s">
        <v>28</v>
      </c>
      <c r="B29" s="12">
        <v>5248.3167900939179</v>
      </c>
      <c r="C29">
        <f>SAFADModel_final_000012[[#This Row],[Whole Building:Facility Total Electric Demand Power '[W'](Hourly) ]]/1000</f>
        <v>5.2483167900939183</v>
      </c>
    </row>
    <row r="30" spans="1:3" x14ac:dyDescent="0.25">
      <c r="A30" s="9" t="s">
        <v>29</v>
      </c>
      <c r="B30" s="12">
        <v>5217.1139871596488</v>
      </c>
      <c r="C30">
        <f>SAFADModel_final_000012[[#This Row],[Whole Building:Facility Total Electric Demand Power '[W'](Hourly) ]]/1000</f>
        <v>5.2171139871596486</v>
      </c>
    </row>
    <row r="31" spans="1:3" x14ac:dyDescent="0.25">
      <c r="A31" s="9" t="s">
        <v>30</v>
      </c>
      <c r="B31" s="12">
        <v>5192.325735087692</v>
      </c>
      <c r="C31">
        <f>SAFADModel_final_000012[[#This Row],[Whole Building:Facility Total Electric Demand Power '[W'](Hourly) ]]/1000</f>
        <v>5.1923257350876924</v>
      </c>
    </row>
    <row r="32" spans="1:3" x14ac:dyDescent="0.25">
      <c r="A32" s="9" t="s">
        <v>31</v>
      </c>
      <c r="B32" s="12">
        <v>5232.0891734397928</v>
      </c>
      <c r="C32">
        <f>SAFADModel_final_000012[[#This Row],[Whole Building:Facility Total Electric Demand Power '[W'](Hourly) ]]/1000</f>
        <v>5.2320891734397925</v>
      </c>
    </row>
    <row r="33" spans="1:3" x14ac:dyDescent="0.25">
      <c r="A33" s="9" t="s">
        <v>32</v>
      </c>
      <c r="B33" s="12">
        <v>16668.161713610589</v>
      </c>
      <c r="C33">
        <f>SAFADModel_final_000012[[#This Row],[Whole Building:Facility Total Electric Demand Power '[W'](Hourly) ]]/1000</f>
        <v>16.668161713610587</v>
      </c>
    </row>
    <row r="34" spans="1:3" x14ac:dyDescent="0.25">
      <c r="A34" s="9" t="s">
        <v>33</v>
      </c>
      <c r="B34" s="12">
        <v>72533.517442794808</v>
      </c>
      <c r="C34">
        <f>SAFADModel_final_000012[[#This Row],[Whole Building:Facility Total Electric Demand Power '[W'](Hourly) ]]/1000</f>
        <v>72.533517442794803</v>
      </c>
    </row>
    <row r="35" spans="1:3" x14ac:dyDescent="0.25">
      <c r="A35" s="9" t="s">
        <v>34</v>
      </c>
      <c r="B35" s="12">
        <v>97116.843613910969</v>
      </c>
      <c r="C35">
        <f>SAFADModel_final_000012[[#This Row],[Whole Building:Facility Total Electric Demand Power '[W'](Hourly) ]]/1000</f>
        <v>97.116843613910973</v>
      </c>
    </row>
    <row r="36" spans="1:3" x14ac:dyDescent="0.25">
      <c r="A36" s="9" t="s">
        <v>35</v>
      </c>
      <c r="B36" s="12">
        <v>102323.23550296953</v>
      </c>
      <c r="C36">
        <f>SAFADModel_final_000012[[#This Row],[Whole Building:Facility Total Electric Demand Power '[W'](Hourly) ]]/1000</f>
        <v>102.32323550296954</v>
      </c>
    </row>
    <row r="37" spans="1:3" x14ac:dyDescent="0.25">
      <c r="A37" s="9" t="s">
        <v>36</v>
      </c>
      <c r="B37" s="12">
        <v>117915.74812889761</v>
      </c>
      <c r="C37">
        <f>SAFADModel_final_000012[[#This Row],[Whole Building:Facility Total Electric Demand Power '[W'](Hourly) ]]/1000</f>
        <v>117.91574812889762</v>
      </c>
    </row>
    <row r="38" spans="1:3" x14ac:dyDescent="0.25">
      <c r="A38" s="9" t="s">
        <v>37</v>
      </c>
      <c r="B38" s="12">
        <v>106616.01145132906</v>
      </c>
      <c r="C38">
        <f>SAFADModel_final_000012[[#This Row],[Whole Building:Facility Total Electric Demand Power '[W'](Hourly) ]]/1000</f>
        <v>106.61601145132906</v>
      </c>
    </row>
    <row r="39" spans="1:3" x14ac:dyDescent="0.25">
      <c r="A39" s="9" t="s">
        <v>38</v>
      </c>
      <c r="B39" s="12">
        <v>122361.3162724428</v>
      </c>
      <c r="C39">
        <f>SAFADModel_final_000012[[#This Row],[Whole Building:Facility Total Electric Demand Power '[W'](Hourly) ]]/1000</f>
        <v>122.36131627244279</v>
      </c>
    </row>
    <row r="40" spans="1:3" x14ac:dyDescent="0.25">
      <c r="A40" s="9" t="s">
        <v>39</v>
      </c>
      <c r="B40" s="12">
        <v>113480.94652648755</v>
      </c>
      <c r="C40">
        <f>SAFADModel_final_000012[[#This Row],[Whole Building:Facility Total Electric Demand Power '[W'](Hourly) ]]/1000</f>
        <v>113.48094652648754</v>
      </c>
    </row>
    <row r="41" spans="1:3" x14ac:dyDescent="0.25">
      <c r="A41" s="9" t="s">
        <v>40</v>
      </c>
      <c r="B41" s="12">
        <v>119479.59126803374</v>
      </c>
      <c r="C41">
        <f>SAFADModel_final_000012[[#This Row],[Whole Building:Facility Total Electric Demand Power '[W'](Hourly) ]]/1000</f>
        <v>119.47959126803373</v>
      </c>
    </row>
    <row r="42" spans="1:3" x14ac:dyDescent="0.25">
      <c r="A42" s="9" t="s">
        <v>41</v>
      </c>
      <c r="B42" s="12">
        <v>104236.91119836061</v>
      </c>
      <c r="C42">
        <f>SAFADModel_final_000012[[#This Row],[Whole Building:Facility Total Electric Demand Power '[W'](Hourly) ]]/1000</f>
        <v>104.23691119836062</v>
      </c>
    </row>
    <row r="43" spans="1:3" x14ac:dyDescent="0.25">
      <c r="A43" s="9" t="s">
        <v>42</v>
      </c>
      <c r="B43" s="12">
        <v>90151.972618886561</v>
      </c>
      <c r="C43">
        <f>SAFADModel_final_000012[[#This Row],[Whole Building:Facility Total Electric Demand Power '[W'](Hourly) ]]/1000</f>
        <v>90.15197261888656</v>
      </c>
    </row>
    <row r="44" spans="1:3" x14ac:dyDescent="0.25">
      <c r="A44" s="9" t="s">
        <v>43</v>
      </c>
      <c r="B44" s="12">
        <v>52641.069474212418</v>
      </c>
      <c r="C44">
        <f>SAFADModel_final_000012[[#This Row],[Whole Building:Facility Total Electric Demand Power '[W'](Hourly) ]]/1000</f>
        <v>52.641069474212415</v>
      </c>
    </row>
    <row r="45" spans="1:3" x14ac:dyDescent="0.25">
      <c r="A45" s="9" t="s">
        <v>44</v>
      </c>
      <c r="B45" s="12">
        <v>29632.403750113514</v>
      </c>
      <c r="C45">
        <f>SAFADModel_final_000012[[#This Row],[Whole Building:Facility Total Electric Demand Power '[W'](Hourly) ]]/1000</f>
        <v>29.632403750113514</v>
      </c>
    </row>
    <row r="46" spans="1:3" x14ac:dyDescent="0.25">
      <c r="A46" s="9" t="s">
        <v>45</v>
      </c>
      <c r="B46" s="12">
        <v>6894.5505313084941</v>
      </c>
      <c r="C46">
        <f>SAFADModel_final_000012[[#This Row],[Whole Building:Facility Total Electric Demand Power '[W'](Hourly) ]]/1000</f>
        <v>6.8945505313084938</v>
      </c>
    </row>
    <row r="47" spans="1:3" x14ac:dyDescent="0.25">
      <c r="A47" s="9" t="s">
        <v>46</v>
      </c>
      <c r="B47" s="12">
        <v>5993.6391379919833</v>
      </c>
      <c r="C47">
        <f>SAFADModel_final_000012[[#This Row],[Whole Building:Facility Total Electric Demand Power '[W'](Hourly) ]]/1000</f>
        <v>5.9936391379919831</v>
      </c>
    </row>
    <row r="48" spans="1:3" x14ac:dyDescent="0.25">
      <c r="A48" s="9" t="s">
        <v>47</v>
      </c>
      <c r="B48" s="12">
        <v>5795.4217525258364</v>
      </c>
      <c r="C48">
        <f>SAFADModel_final_000012[[#This Row],[Whole Building:Facility Total Electric Demand Power '[W'](Hourly) ]]/1000</f>
        <v>5.7954217525258365</v>
      </c>
    </row>
    <row r="49" spans="1:3" x14ac:dyDescent="0.25">
      <c r="A49" s="9" t="s">
        <v>48</v>
      </c>
      <c r="B49" s="12">
        <v>5691.1186286031561</v>
      </c>
      <c r="C49">
        <f>SAFADModel_final_000012[[#This Row],[Whole Building:Facility Total Electric Demand Power '[W'](Hourly) ]]/1000</f>
        <v>5.6911186286031565</v>
      </c>
    </row>
    <row r="50" spans="1:3" x14ac:dyDescent="0.25">
      <c r="A50" s="9" t="s">
        <v>49</v>
      </c>
      <c r="B50" s="12">
        <v>5607.5634421026853</v>
      </c>
      <c r="C50">
        <f>SAFADModel_final_000012[[#This Row],[Whole Building:Facility Total Electric Demand Power '[W'](Hourly) ]]/1000</f>
        <v>5.607563442102685</v>
      </c>
    </row>
    <row r="51" spans="1:3" x14ac:dyDescent="0.25">
      <c r="A51" s="9" t="s">
        <v>50</v>
      </c>
      <c r="B51" s="12">
        <v>5549.1105298568373</v>
      </c>
      <c r="C51">
        <f>SAFADModel_final_000012[[#This Row],[Whole Building:Facility Total Electric Demand Power '[W'](Hourly) ]]/1000</f>
        <v>5.5491105298568373</v>
      </c>
    </row>
    <row r="52" spans="1:3" x14ac:dyDescent="0.25">
      <c r="A52" s="9" t="s">
        <v>51</v>
      </c>
      <c r="B52" s="12">
        <v>5488.3268895988613</v>
      </c>
      <c r="C52">
        <f>SAFADModel_final_000012[[#This Row],[Whole Building:Facility Total Electric Demand Power '[W'](Hourly) ]]/1000</f>
        <v>5.4883268895988611</v>
      </c>
    </row>
    <row r="53" spans="1:3" x14ac:dyDescent="0.25">
      <c r="A53" s="9" t="s">
        <v>52</v>
      </c>
      <c r="B53" s="12">
        <v>5377.1787307798868</v>
      </c>
      <c r="C53">
        <f>SAFADModel_final_000012[[#This Row],[Whole Building:Facility Total Electric Demand Power '[W'](Hourly) ]]/1000</f>
        <v>5.3771787307798871</v>
      </c>
    </row>
    <row r="54" spans="1:3" x14ac:dyDescent="0.25">
      <c r="A54" s="9" t="s">
        <v>53</v>
      </c>
      <c r="B54" s="12">
        <v>5236.9709692015767</v>
      </c>
      <c r="C54">
        <f>SAFADModel_final_000012[[#This Row],[Whole Building:Facility Total Electric Demand Power '[W'](Hourly) ]]/1000</f>
        <v>5.2369709692015771</v>
      </c>
    </row>
    <row r="55" spans="1:3" x14ac:dyDescent="0.25">
      <c r="A55" s="9" t="s">
        <v>54</v>
      </c>
      <c r="B55" s="12">
        <v>5158.909460177013</v>
      </c>
      <c r="C55">
        <f>SAFADModel_final_000012[[#This Row],[Whole Building:Facility Total Electric Demand Power '[W'](Hourly) ]]/1000</f>
        <v>5.1589094601770134</v>
      </c>
    </row>
    <row r="56" spans="1:3" x14ac:dyDescent="0.25">
      <c r="A56" s="9" t="s">
        <v>55</v>
      </c>
      <c r="B56" s="12">
        <v>5221.8641514821711</v>
      </c>
      <c r="C56">
        <f>SAFADModel_final_000012[[#This Row],[Whole Building:Facility Total Electric Demand Power '[W'](Hourly) ]]/1000</f>
        <v>5.2218641514821709</v>
      </c>
    </row>
    <row r="57" spans="1:3" x14ac:dyDescent="0.25">
      <c r="A57" s="9" t="s">
        <v>56</v>
      </c>
      <c r="B57" s="12">
        <v>19722.209942834546</v>
      </c>
      <c r="C57">
        <f>SAFADModel_final_000012[[#This Row],[Whole Building:Facility Total Electric Demand Power '[W'](Hourly) ]]/1000</f>
        <v>19.722209942834546</v>
      </c>
    </row>
    <row r="58" spans="1:3" x14ac:dyDescent="0.25">
      <c r="A58" s="9" t="s">
        <v>57</v>
      </c>
      <c r="B58" s="12">
        <v>78961.058270740075</v>
      </c>
      <c r="C58">
        <f>SAFADModel_final_000012[[#This Row],[Whole Building:Facility Total Electric Demand Power '[W'](Hourly) ]]/1000</f>
        <v>78.961058270740082</v>
      </c>
    </row>
    <row r="59" spans="1:3" x14ac:dyDescent="0.25">
      <c r="A59" s="9" t="s">
        <v>58</v>
      </c>
      <c r="B59" s="12">
        <v>95623.612516588953</v>
      </c>
      <c r="C59">
        <f>SAFADModel_final_000012[[#This Row],[Whole Building:Facility Total Electric Demand Power '[W'](Hourly) ]]/1000</f>
        <v>95.623612516588949</v>
      </c>
    </row>
    <row r="60" spans="1:3" x14ac:dyDescent="0.25">
      <c r="A60" s="9" t="s">
        <v>59</v>
      </c>
      <c r="B60" s="12">
        <v>106164.45663397218</v>
      </c>
      <c r="C60">
        <f>SAFADModel_final_000012[[#This Row],[Whole Building:Facility Total Electric Demand Power '[W'](Hourly) ]]/1000</f>
        <v>106.16445663397218</v>
      </c>
    </row>
    <row r="61" spans="1:3" x14ac:dyDescent="0.25">
      <c r="A61" s="9" t="s">
        <v>60</v>
      </c>
      <c r="B61" s="12">
        <v>127394.89658379213</v>
      </c>
      <c r="C61">
        <f>SAFADModel_final_000012[[#This Row],[Whole Building:Facility Total Electric Demand Power '[W'](Hourly) ]]/1000</f>
        <v>127.39489658379213</v>
      </c>
    </row>
    <row r="62" spans="1:3" x14ac:dyDescent="0.25">
      <c r="A62" s="9" t="s">
        <v>61</v>
      </c>
      <c r="B62" s="12">
        <v>123830.51552343743</v>
      </c>
      <c r="C62">
        <f>SAFADModel_final_000012[[#This Row],[Whole Building:Facility Total Electric Demand Power '[W'](Hourly) ]]/1000</f>
        <v>123.83051552343743</v>
      </c>
    </row>
    <row r="63" spans="1:3" x14ac:dyDescent="0.25">
      <c r="A63" s="9" t="s">
        <v>62</v>
      </c>
      <c r="B63" s="12">
        <v>120461.78448411351</v>
      </c>
      <c r="C63">
        <f>SAFADModel_final_000012[[#This Row],[Whole Building:Facility Total Electric Demand Power '[W'](Hourly) ]]/1000</f>
        <v>120.46178448411351</v>
      </c>
    </row>
    <row r="64" spans="1:3" x14ac:dyDescent="0.25">
      <c r="A64" s="9" t="s">
        <v>63</v>
      </c>
      <c r="B64" s="12">
        <v>126386.53272710262</v>
      </c>
      <c r="C64">
        <f>SAFADModel_final_000012[[#This Row],[Whole Building:Facility Total Electric Demand Power '[W'](Hourly) ]]/1000</f>
        <v>126.38653272710262</v>
      </c>
    </row>
    <row r="65" spans="1:3" x14ac:dyDescent="0.25">
      <c r="A65" s="9" t="s">
        <v>64</v>
      </c>
      <c r="B65" s="12">
        <v>99728.023202060314</v>
      </c>
      <c r="C65">
        <f>SAFADModel_final_000012[[#This Row],[Whole Building:Facility Total Electric Demand Power '[W'](Hourly) ]]/1000</f>
        <v>99.728023202060314</v>
      </c>
    </row>
    <row r="66" spans="1:3" x14ac:dyDescent="0.25">
      <c r="A66" s="9" t="s">
        <v>65</v>
      </c>
      <c r="B66" s="12">
        <v>62118.727824489441</v>
      </c>
      <c r="C66">
        <f>SAFADModel_final_000012[[#This Row],[Whole Building:Facility Total Electric Demand Power '[W'](Hourly) ]]/1000</f>
        <v>62.11872782448944</v>
      </c>
    </row>
    <row r="67" spans="1:3" x14ac:dyDescent="0.25">
      <c r="A67" s="9" t="s">
        <v>66</v>
      </c>
      <c r="B67" s="12">
        <v>41255.951050706433</v>
      </c>
      <c r="C67">
        <f>SAFADModel_final_000012[[#This Row],[Whole Building:Facility Total Electric Demand Power '[W'](Hourly) ]]/1000</f>
        <v>41.255951050706436</v>
      </c>
    </row>
    <row r="68" spans="1:3" x14ac:dyDescent="0.25">
      <c r="A68" s="9" t="s">
        <v>67</v>
      </c>
      <c r="B68" s="12">
        <v>17731.851566103651</v>
      </c>
      <c r="C68">
        <f>SAFADModel_final_000012[[#This Row],[Whole Building:Facility Total Electric Demand Power '[W'](Hourly) ]]/1000</f>
        <v>17.73185156610365</v>
      </c>
    </row>
    <row r="69" spans="1:3" x14ac:dyDescent="0.25">
      <c r="A69" s="9" t="s">
        <v>68</v>
      </c>
      <c r="B69" s="12">
        <v>7359.675724555721</v>
      </c>
      <c r="C69">
        <f>SAFADModel_final_000012[[#This Row],[Whole Building:Facility Total Electric Demand Power '[W'](Hourly) ]]/1000</f>
        <v>7.3596757245557214</v>
      </c>
    </row>
    <row r="70" spans="1:3" x14ac:dyDescent="0.25">
      <c r="A70" s="9" t="s">
        <v>69</v>
      </c>
      <c r="B70" s="12">
        <v>6918.5360354037357</v>
      </c>
      <c r="C70">
        <f>SAFADModel_final_000012[[#This Row],[Whole Building:Facility Total Electric Demand Power '[W'](Hourly) ]]/1000</f>
        <v>6.9185360354037355</v>
      </c>
    </row>
    <row r="71" spans="1:3" x14ac:dyDescent="0.25">
      <c r="A71" s="9" t="s">
        <v>70</v>
      </c>
      <c r="B71" s="12">
        <v>6487.3108513533953</v>
      </c>
      <c r="C71">
        <f>SAFADModel_final_000012[[#This Row],[Whole Building:Facility Total Electric Demand Power '[W'](Hourly) ]]/1000</f>
        <v>6.4873108513533957</v>
      </c>
    </row>
    <row r="72" spans="1:3" x14ac:dyDescent="0.25">
      <c r="A72" s="9" t="s">
        <v>71</v>
      </c>
      <c r="B72" s="12">
        <v>6474.191749623843</v>
      </c>
      <c r="C72">
        <f>SAFADModel_final_000012[[#This Row],[Whole Building:Facility Total Electric Demand Power '[W'](Hourly) ]]/1000</f>
        <v>6.4741917496238433</v>
      </c>
    </row>
    <row r="73" spans="1:3" x14ac:dyDescent="0.25">
      <c r="A73" s="9" t="s">
        <v>72</v>
      </c>
      <c r="B73" s="12">
        <v>6427.5941093784759</v>
      </c>
      <c r="C73">
        <f>SAFADModel_final_000012[[#This Row],[Whole Building:Facility Total Electric Demand Power '[W'](Hourly) ]]/1000</f>
        <v>6.4275941093784761</v>
      </c>
    </row>
    <row r="74" spans="1:3" x14ac:dyDescent="0.25">
      <c r="A74" s="9" t="s">
        <v>73</v>
      </c>
      <c r="B74" s="12">
        <v>5742.7790440320869</v>
      </c>
      <c r="C74">
        <f>SAFADModel_final_000012[[#This Row],[Whole Building:Facility Total Electric Demand Power '[W'](Hourly) ]]/1000</f>
        <v>5.7427790440320869</v>
      </c>
    </row>
    <row r="75" spans="1:3" x14ac:dyDescent="0.25">
      <c r="A75" s="9" t="s">
        <v>74</v>
      </c>
      <c r="B75" s="12">
        <v>5861.8342126481593</v>
      </c>
      <c r="C75">
        <f>SAFADModel_final_000012[[#This Row],[Whole Building:Facility Total Electric Demand Power '[W'](Hourly) ]]/1000</f>
        <v>5.8618342126481595</v>
      </c>
    </row>
    <row r="76" spans="1:3" x14ac:dyDescent="0.25">
      <c r="A76" s="9" t="s">
        <v>75</v>
      </c>
      <c r="B76" s="12">
        <v>5823.2110278695291</v>
      </c>
      <c r="C76">
        <f>SAFADModel_final_000012[[#This Row],[Whole Building:Facility Total Electric Demand Power '[W'](Hourly) ]]/1000</f>
        <v>5.8232110278695295</v>
      </c>
    </row>
    <row r="77" spans="1:3" x14ac:dyDescent="0.25">
      <c r="A77" s="9" t="s">
        <v>76</v>
      </c>
      <c r="B77" s="12">
        <v>5768.9344674074136</v>
      </c>
      <c r="C77">
        <f>SAFADModel_final_000012[[#This Row],[Whole Building:Facility Total Electric Demand Power '[W'](Hourly) ]]/1000</f>
        <v>5.7689344674074139</v>
      </c>
    </row>
    <row r="78" spans="1:3" x14ac:dyDescent="0.25">
      <c r="A78" s="9" t="s">
        <v>77</v>
      </c>
      <c r="B78" s="12">
        <v>5716.7720368551745</v>
      </c>
      <c r="C78">
        <f>SAFADModel_final_000012[[#This Row],[Whole Building:Facility Total Electric Demand Power '[W'](Hourly) ]]/1000</f>
        <v>5.7167720368551747</v>
      </c>
    </row>
    <row r="79" spans="1:3" x14ac:dyDescent="0.25">
      <c r="A79" s="9" t="s">
        <v>78</v>
      </c>
      <c r="B79" s="12">
        <v>5684.5927268100559</v>
      </c>
      <c r="C79">
        <f>SAFADModel_final_000012[[#This Row],[Whole Building:Facility Total Electric Demand Power '[W'](Hourly) ]]/1000</f>
        <v>5.684592726810056</v>
      </c>
    </row>
    <row r="80" spans="1:3" x14ac:dyDescent="0.25">
      <c r="A80" s="9" t="s">
        <v>79</v>
      </c>
      <c r="B80" s="12">
        <v>5698.7652413986734</v>
      </c>
      <c r="C80">
        <f>SAFADModel_final_000012[[#This Row],[Whole Building:Facility Total Electric Demand Power '[W'](Hourly) ]]/1000</f>
        <v>5.6987652413986734</v>
      </c>
    </row>
    <row r="81" spans="1:3" x14ac:dyDescent="0.25">
      <c r="A81" s="9" t="s">
        <v>80</v>
      </c>
      <c r="B81" s="12">
        <v>18310.170629068059</v>
      </c>
      <c r="C81">
        <f>SAFADModel_final_000012[[#This Row],[Whole Building:Facility Total Electric Demand Power '[W'](Hourly) ]]/1000</f>
        <v>18.310170629068061</v>
      </c>
    </row>
    <row r="82" spans="1:3" x14ac:dyDescent="0.25">
      <c r="A82" s="9" t="s">
        <v>81</v>
      </c>
      <c r="B82" s="12">
        <v>80472.401907315565</v>
      </c>
      <c r="C82">
        <f>SAFADModel_final_000012[[#This Row],[Whole Building:Facility Total Electric Demand Power '[W'](Hourly) ]]/1000</f>
        <v>80.472401907315572</v>
      </c>
    </row>
    <row r="83" spans="1:3" x14ac:dyDescent="0.25">
      <c r="A83" s="9" t="s">
        <v>82</v>
      </c>
      <c r="B83" s="12">
        <v>105600.92139155326</v>
      </c>
      <c r="C83">
        <f>SAFADModel_final_000012[[#This Row],[Whole Building:Facility Total Electric Demand Power '[W'](Hourly) ]]/1000</f>
        <v>105.60092139155326</v>
      </c>
    </row>
    <row r="84" spans="1:3" x14ac:dyDescent="0.25">
      <c r="A84" s="9" t="s">
        <v>83</v>
      </c>
      <c r="B84" s="12">
        <v>118787.02911610139</v>
      </c>
      <c r="C84">
        <f>SAFADModel_final_000012[[#This Row],[Whole Building:Facility Total Electric Demand Power '[W'](Hourly) ]]/1000</f>
        <v>118.78702911610139</v>
      </c>
    </row>
    <row r="85" spans="1:3" x14ac:dyDescent="0.25">
      <c r="A85" s="9" t="s">
        <v>84</v>
      </c>
      <c r="B85" s="12">
        <v>122461.63839508197</v>
      </c>
      <c r="C85">
        <f>SAFADModel_final_000012[[#This Row],[Whole Building:Facility Total Electric Demand Power '[W'](Hourly) ]]/1000</f>
        <v>122.46163839508198</v>
      </c>
    </row>
    <row r="86" spans="1:3" x14ac:dyDescent="0.25">
      <c r="A86" s="9" t="s">
        <v>85</v>
      </c>
      <c r="B86" s="12">
        <v>124468.8033636965</v>
      </c>
      <c r="C86">
        <f>SAFADModel_final_000012[[#This Row],[Whole Building:Facility Total Electric Demand Power '[W'](Hourly) ]]/1000</f>
        <v>124.46880336369649</v>
      </c>
    </row>
    <row r="87" spans="1:3" x14ac:dyDescent="0.25">
      <c r="A87" s="9" t="s">
        <v>86</v>
      </c>
      <c r="B87" s="12">
        <v>131852.30134266629</v>
      </c>
      <c r="C87">
        <f>SAFADModel_final_000012[[#This Row],[Whole Building:Facility Total Electric Demand Power '[W'](Hourly) ]]/1000</f>
        <v>131.85230134266629</v>
      </c>
    </row>
    <row r="88" spans="1:3" x14ac:dyDescent="0.25">
      <c r="A88" s="9" t="s">
        <v>87</v>
      </c>
      <c r="B88" s="12">
        <v>119513.2691859909</v>
      </c>
      <c r="C88">
        <f>SAFADModel_final_000012[[#This Row],[Whole Building:Facility Total Electric Demand Power '[W'](Hourly) ]]/1000</f>
        <v>119.51326918599089</v>
      </c>
    </row>
    <row r="89" spans="1:3" x14ac:dyDescent="0.25">
      <c r="A89" s="9" t="s">
        <v>88</v>
      </c>
      <c r="B89" s="12">
        <v>129633.75853749474</v>
      </c>
      <c r="C89">
        <f>SAFADModel_final_000012[[#This Row],[Whole Building:Facility Total Electric Demand Power '[W'](Hourly) ]]/1000</f>
        <v>129.63375853749474</v>
      </c>
    </row>
    <row r="90" spans="1:3" x14ac:dyDescent="0.25">
      <c r="A90" s="9" t="s">
        <v>89</v>
      </c>
      <c r="B90" s="12">
        <v>120128.90887210805</v>
      </c>
      <c r="C90">
        <f>SAFADModel_final_000012[[#This Row],[Whole Building:Facility Total Electric Demand Power '[W'](Hourly) ]]/1000</f>
        <v>120.12890887210804</v>
      </c>
    </row>
    <row r="91" spans="1:3" x14ac:dyDescent="0.25">
      <c r="A91" s="9" t="s">
        <v>90</v>
      </c>
      <c r="B91" s="12">
        <v>71655.073875438364</v>
      </c>
      <c r="C91">
        <f>SAFADModel_final_000012[[#This Row],[Whole Building:Facility Total Electric Demand Power '[W'](Hourly) ]]/1000</f>
        <v>71.655073875438362</v>
      </c>
    </row>
    <row r="92" spans="1:3" x14ac:dyDescent="0.25">
      <c r="A92" s="9" t="s">
        <v>91</v>
      </c>
      <c r="B92" s="12">
        <v>50853.437735666987</v>
      </c>
      <c r="C92">
        <f>SAFADModel_final_000012[[#This Row],[Whole Building:Facility Total Electric Demand Power '[W'](Hourly) ]]/1000</f>
        <v>50.853437735666986</v>
      </c>
    </row>
    <row r="93" spans="1:3" x14ac:dyDescent="0.25">
      <c r="A93" s="9" t="s">
        <v>92</v>
      </c>
      <c r="B93" s="12">
        <v>36219.057418711745</v>
      </c>
      <c r="C93">
        <f>SAFADModel_final_000012[[#This Row],[Whole Building:Facility Total Electric Demand Power '[W'](Hourly) ]]/1000</f>
        <v>36.219057418711742</v>
      </c>
    </row>
    <row r="94" spans="1:3" x14ac:dyDescent="0.25">
      <c r="A94" s="9" t="s">
        <v>93</v>
      </c>
      <c r="B94" s="12">
        <v>6503.1013345762585</v>
      </c>
      <c r="C94">
        <f>SAFADModel_final_000012[[#This Row],[Whole Building:Facility Total Electric Demand Power '[W'](Hourly) ]]/1000</f>
        <v>6.5031013345762583</v>
      </c>
    </row>
    <row r="95" spans="1:3" x14ac:dyDescent="0.25">
      <c r="A95" s="9" t="s">
        <v>94</v>
      </c>
      <c r="B95" s="12">
        <v>5757.1947307553519</v>
      </c>
      <c r="C95">
        <f>SAFADModel_final_000012[[#This Row],[Whole Building:Facility Total Electric Demand Power '[W'](Hourly) ]]/1000</f>
        <v>5.7571947307553515</v>
      </c>
    </row>
    <row r="96" spans="1:3" x14ac:dyDescent="0.25">
      <c r="A96" s="9" t="s">
        <v>95</v>
      </c>
      <c r="B96" s="12">
        <v>5870.9474055495084</v>
      </c>
      <c r="C96">
        <f>SAFADModel_final_000012[[#This Row],[Whole Building:Facility Total Electric Demand Power '[W'](Hourly) ]]/1000</f>
        <v>5.8709474055495088</v>
      </c>
    </row>
    <row r="97" spans="1:3" x14ac:dyDescent="0.25">
      <c r="A97" s="9" t="s">
        <v>96</v>
      </c>
      <c r="B97" s="12">
        <v>5850.7209376745204</v>
      </c>
      <c r="C97">
        <f>SAFADModel_final_000012[[#This Row],[Whole Building:Facility Total Electric Demand Power '[W'](Hourly) ]]/1000</f>
        <v>5.8507209376745202</v>
      </c>
    </row>
    <row r="98" spans="1:3" x14ac:dyDescent="0.25">
      <c r="A98" s="9" t="s">
        <v>97</v>
      </c>
      <c r="B98" s="12">
        <v>6444.3740764724562</v>
      </c>
      <c r="C98">
        <f>SAFADModel_final_000012[[#This Row],[Whole Building:Facility Total Electric Demand Power '[W'](Hourly) ]]/1000</f>
        <v>6.4443740764724557</v>
      </c>
    </row>
    <row r="99" spans="1:3" x14ac:dyDescent="0.25">
      <c r="A99" s="9" t="s">
        <v>98</v>
      </c>
      <c r="B99" s="12">
        <v>6338.4279887462944</v>
      </c>
      <c r="C99">
        <f>SAFADModel_final_000012[[#This Row],[Whole Building:Facility Total Electric Demand Power '[W'](Hourly) ]]/1000</f>
        <v>6.3384279887462949</v>
      </c>
    </row>
    <row r="100" spans="1:3" x14ac:dyDescent="0.25">
      <c r="A100" s="9" t="s">
        <v>99</v>
      </c>
      <c r="B100" s="12">
        <v>6269.0275197536967</v>
      </c>
      <c r="C100">
        <f>SAFADModel_final_000012[[#This Row],[Whole Building:Facility Total Electric Demand Power '[W'](Hourly) ]]/1000</f>
        <v>6.2690275197536964</v>
      </c>
    </row>
    <row r="101" spans="1:3" x14ac:dyDescent="0.25">
      <c r="A101" s="9" t="s">
        <v>100</v>
      </c>
      <c r="B101" s="12">
        <v>6166.9965380963404</v>
      </c>
      <c r="C101">
        <f>SAFADModel_final_000012[[#This Row],[Whole Building:Facility Total Electric Demand Power '[W'](Hourly) ]]/1000</f>
        <v>6.1669965380963401</v>
      </c>
    </row>
    <row r="102" spans="1:3" x14ac:dyDescent="0.25">
      <c r="A102" s="9" t="s">
        <v>101</v>
      </c>
      <c r="B102" s="12">
        <v>6070.7236211944082</v>
      </c>
      <c r="C102">
        <f>SAFADModel_final_000012[[#This Row],[Whole Building:Facility Total Electric Demand Power '[W'](Hourly) ]]/1000</f>
        <v>6.070723621194408</v>
      </c>
    </row>
    <row r="103" spans="1:3" x14ac:dyDescent="0.25">
      <c r="A103" s="9" t="s">
        <v>102</v>
      </c>
      <c r="B103" s="12">
        <v>6026.8693852798997</v>
      </c>
      <c r="C103">
        <f>SAFADModel_final_000012[[#This Row],[Whole Building:Facility Total Electric Demand Power '[W'](Hourly) ]]/1000</f>
        <v>6.0268693852799</v>
      </c>
    </row>
    <row r="104" spans="1:3" x14ac:dyDescent="0.25">
      <c r="A104" s="9" t="s">
        <v>103</v>
      </c>
      <c r="B104" s="12">
        <v>6042.9361497595719</v>
      </c>
      <c r="C104">
        <f>SAFADModel_final_000012[[#This Row],[Whole Building:Facility Total Electric Demand Power '[W'](Hourly) ]]/1000</f>
        <v>6.0429361497595719</v>
      </c>
    </row>
    <row r="105" spans="1:3" x14ac:dyDescent="0.25">
      <c r="A105" s="9" t="s">
        <v>104</v>
      </c>
      <c r="B105" s="12">
        <v>22711.258640798158</v>
      </c>
      <c r="C105">
        <f>SAFADModel_final_000012[[#This Row],[Whole Building:Facility Total Electric Demand Power '[W'](Hourly) ]]/1000</f>
        <v>22.711258640798157</v>
      </c>
    </row>
    <row r="106" spans="1:3" x14ac:dyDescent="0.25">
      <c r="A106" s="9" t="s">
        <v>105</v>
      </c>
      <c r="B106" s="12">
        <v>67819.950386175755</v>
      </c>
      <c r="C106">
        <f>SAFADModel_final_000012[[#This Row],[Whole Building:Facility Total Electric Demand Power '[W'](Hourly) ]]/1000</f>
        <v>67.819950386175748</v>
      </c>
    </row>
    <row r="107" spans="1:3" x14ac:dyDescent="0.25">
      <c r="A107" s="9" t="s">
        <v>106</v>
      </c>
      <c r="B107" s="12">
        <v>109601.7455622079</v>
      </c>
      <c r="C107">
        <f>SAFADModel_final_000012[[#This Row],[Whole Building:Facility Total Electric Demand Power '[W'](Hourly) ]]/1000</f>
        <v>109.6017455622079</v>
      </c>
    </row>
    <row r="108" spans="1:3" x14ac:dyDescent="0.25">
      <c r="A108" s="9" t="s">
        <v>107</v>
      </c>
      <c r="B108" s="12">
        <v>103507.12326291327</v>
      </c>
      <c r="C108">
        <f>SAFADModel_final_000012[[#This Row],[Whole Building:Facility Total Electric Demand Power '[W'](Hourly) ]]/1000</f>
        <v>103.50712326291327</v>
      </c>
    </row>
    <row r="109" spans="1:3" x14ac:dyDescent="0.25">
      <c r="A109" s="9" t="s">
        <v>108</v>
      </c>
      <c r="B109" s="12">
        <v>102564.87071291737</v>
      </c>
      <c r="C109">
        <f>SAFADModel_final_000012[[#This Row],[Whole Building:Facility Total Electric Demand Power '[W'](Hourly) ]]/1000</f>
        <v>102.56487071291737</v>
      </c>
    </row>
    <row r="110" spans="1:3" x14ac:dyDescent="0.25">
      <c r="A110" s="9" t="s">
        <v>109</v>
      </c>
      <c r="B110" s="12">
        <v>111322.88155185162</v>
      </c>
      <c r="C110">
        <f>SAFADModel_final_000012[[#This Row],[Whole Building:Facility Total Electric Demand Power '[W'](Hourly) ]]/1000</f>
        <v>111.32288155185162</v>
      </c>
    </row>
    <row r="111" spans="1:3" x14ac:dyDescent="0.25">
      <c r="A111" s="9" t="s">
        <v>110</v>
      </c>
      <c r="B111" s="12">
        <v>115103.85819958763</v>
      </c>
      <c r="C111">
        <f>SAFADModel_final_000012[[#This Row],[Whole Building:Facility Total Electric Demand Power '[W'](Hourly) ]]/1000</f>
        <v>115.10385819958763</v>
      </c>
    </row>
    <row r="112" spans="1:3" x14ac:dyDescent="0.25">
      <c r="A112" s="9" t="s">
        <v>111</v>
      </c>
      <c r="B112" s="12">
        <v>97206.06077602414</v>
      </c>
      <c r="C112">
        <f>SAFADModel_final_000012[[#This Row],[Whole Building:Facility Total Electric Demand Power '[W'](Hourly) ]]/1000</f>
        <v>97.206060776024145</v>
      </c>
    </row>
    <row r="113" spans="1:3" x14ac:dyDescent="0.25">
      <c r="A113" s="9" t="s">
        <v>112</v>
      </c>
      <c r="B113" s="12">
        <v>92076.874043616073</v>
      </c>
      <c r="C113">
        <f>SAFADModel_final_000012[[#This Row],[Whole Building:Facility Total Electric Demand Power '[W'](Hourly) ]]/1000</f>
        <v>92.076874043616073</v>
      </c>
    </row>
    <row r="114" spans="1:3" x14ac:dyDescent="0.25">
      <c r="A114" s="9" t="s">
        <v>113</v>
      </c>
      <c r="B114" s="12">
        <v>83750.690917349144</v>
      </c>
      <c r="C114">
        <f>SAFADModel_final_000012[[#This Row],[Whole Building:Facility Total Electric Demand Power '[W'](Hourly) ]]/1000</f>
        <v>83.750690917349147</v>
      </c>
    </row>
    <row r="115" spans="1:3" x14ac:dyDescent="0.25">
      <c r="A115" s="9" t="s">
        <v>114</v>
      </c>
      <c r="B115" s="12">
        <v>45533.12658996063</v>
      </c>
      <c r="C115">
        <f>SAFADModel_final_000012[[#This Row],[Whole Building:Facility Total Electric Demand Power '[W'](Hourly) ]]/1000</f>
        <v>45.533126589960631</v>
      </c>
    </row>
    <row r="116" spans="1:3" x14ac:dyDescent="0.25">
      <c r="A116" s="9" t="s">
        <v>115</v>
      </c>
      <c r="B116" s="12">
        <v>24494.452778095161</v>
      </c>
      <c r="C116">
        <f>SAFADModel_final_000012[[#This Row],[Whole Building:Facility Total Electric Demand Power '[W'](Hourly) ]]/1000</f>
        <v>24.494452778095162</v>
      </c>
    </row>
    <row r="117" spans="1:3" x14ac:dyDescent="0.25">
      <c r="A117" s="9" t="s">
        <v>116</v>
      </c>
      <c r="B117" s="12">
        <v>15891.61456793439</v>
      </c>
      <c r="C117">
        <f>SAFADModel_final_000012[[#This Row],[Whole Building:Facility Total Electric Demand Power '[W'](Hourly) ]]/1000</f>
        <v>15.89161456793439</v>
      </c>
    </row>
    <row r="118" spans="1:3" x14ac:dyDescent="0.25">
      <c r="A118" s="9" t="s">
        <v>117</v>
      </c>
      <c r="B118" s="12">
        <v>11124.200391352979</v>
      </c>
      <c r="C118">
        <f>SAFADModel_final_000012[[#This Row],[Whole Building:Facility Total Electric Demand Power '[W'](Hourly) ]]/1000</f>
        <v>11.124200391352979</v>
      </c>
    </row>
    <row r="119" spans="1:3" x14ac:dyDescent="0.25">
      <c r="A119" s="9" t="s">
        <v>118</v>
      </c>
      <c r="B119" s="12">
        <v>6375.5472586979231</v>
      </c>
      <c r="C119">
        <f>SAFADModel_final_000012[[#This Row],[Whole Building:Facility Total Electric Demand Power '[W'](Hourly) ]]/1000</f>
        <v>6.3755472586979227</v>
      </c>
    </row>
    <row r="120" spans="1:3" x14ac:dyDescent="0.25">
      <c r="A120" s="9" t="s">
        <v>119</v>
      </c>
      <c r="B120" s="12">
        <v>6324.9063587683195</v>
      </c>
      <c r="C120">
        <f>SAFADModel_final_000012[[#This Row],[Whole Building:Facility Total Electric Demand Power '[W'](Hourly) ]]/1000</f>
        <v>6.3249063587683194</v>
      </c>
    </row>
    <row r="121" spans="1:3" x14ac:dyDescent="0.25">
      <c r="A121" s="9" t="s">
        <v>120</v>
      </c>
      <c r="B121" s="12">
        <v>6285.8223821022038</v>
      </c>
      <c r="C121">
        <f>SAFADModel_final_000012[[#This Row],[Whole Building:Facility Total Electric Demand Power '[W'](Hourly) ]]/1000</f>
        <v>6.2858223821022037</v>
      </c>
    </row>
    <row r="122" spans="1:3" x14ac:dyDescent="0.25">
      <c r="A122" s="9" t="s">
        <v>533</v>
      </c>
      <c r="B122" s="12">
        <v>6246.27351066962</v>
      </c>
      <c r="C122">
        <f>SAFADModel_final_000012[[#This Row],[Whole Building:Facility Total Electric Demand Power '[W'](Hourly) ]]/1000</f>
        <v>6.2462735106696199</v>
      </c>
    </row>
    <row r="123" spans="1:3" x14ac:dyDescent="0.25">
      <c r="A123" s="9" t="s">
        <v>534</v>
      </c>
      <c r="B123" s="12">
        <v>6230.8941693793358</v>
      </c>
      <c r="C123">
        <f>SAFADModel_final_000012[[#This Row],[Whole Building:Facility Total Electric Demand Power '[W'](Hourly) ]]/1000</f>
        <v>6.2308941693793356</v>
      </c>
    </row>
    <row r="124" spans="1:3" x14ac:dyDescent="0.25">
      <c r="A124" s="9" t="s">
        <v>535</v>
      </c>
      <c r="B124" s="12">
        <v>6191.5516794811847</v>
      </c>
      <c r="C124">
        <f>SAFADModel_final_000012[[#This Row],[Whole Building:Facility Total Electric Demand Power '[W'](Hourly) ]]/1000</f>
        <v>6.1915516794811847</v>
      </c>
    </row>
    <row r="125" spans="1:3" x14ac:dyDescent="0.25">
      <c r="A125" s="9" t="s">
        <v>536</v>
      </c>
      <c r="B125" s="12">
        <v>6107.4645522990259</v>
      </c>
      <c r="C125">
        <f>SAFADModel_final_000012[[#This Row],[Whole Building:Facility Total Electric Demand Power '[W'](Hourly) ]]/1000</f>
        <v>6.1074645522990263</v>
      </c>
    </row>
    <row r="126" spans="1:3" x14ac:dyDescent="0.25">
      <c r="A126" s="9" t="s">
        <v>537</v>
      </c>
      <c r="B126" s="12">
        <v>6003.3362492381902</v>
      </c>
      <c r="C126">
        <f>SAFADModel_final_000012[[#This Row],[Whole Building:Facility Total Electric Demand Power '[W'](Hourly) ]]/1000</f>
        <v>6.0033362492381901</v>
      </c>
    </row>
    <row r="127" spans="1:3" x14ac:dyDescent="0.25">
      <c r="A127" s="9" t="s">
        <v>538</v>
      </c>
      <c r="B127" s="12">
        <v>5921.550805452006</v>
      </c>
      <c r="C127">
        <f>SAFADModel_final_000012[[#This Row],[Whole Building:Facility Total Electric Demand Power '[W'](Hourly) ]]/1000</f>
        <v>5.9215508054520063</v>
      </c>
    </row>
    <row r="128" spans="1:3" x14ac:dyDescent="0.25">
      <c r="A128" s="9" t="s">
        <v>539</v>
      </c>
      <c r="B128" s="12">
        <v>5892.1823023927609</v>
      </c>
      <c r="C128">
        <f>SAFADModel_final_000012[[#This Row],[Whole Building:Facility Total Electric Demand Power '[W'](Hourly) ]]/1000</f>
        <v>5.8921823023927606</v>
      </c>
    </row>
    <row r="129" spans="1:3" x14ac:dyDescent="0.25">
      <c r="A129" s="9" t="s">
        <v>540</v>
      </c>
      <c r="B129" s="12">
        <v>5888.3460045367528</v>
      </c>
      <c r="C129">
        <f>SAFADModel_final_000012[[#This Row],[Whole Building:Facility Total Electric Demand Power '[W'](Hourly) ]]/1000</f>
        <v>5.8883460045367526</v>
      </c>
    </row>
    <row r="130" spans="1:3" x14ac:dyDescent="0.25">
      <c r="A130" s="9" t="s">
        <v>541</v>
      </c>
      <c r="B130" s="12">
        <v>46850.746958763484</v>
      </c>
      <c r="C130">
        <f>SAFADModel_final_000012[[#This Row],[Whole Building:Facility Total Electric Demand Power '[W'](Hourly) ]]/1000</f>
        <v>46.850746958763487</v>
      </c>
    </row>
    <row r="131" spans="1:3" x14ac:dyDescent="0.25">
      <c r="A131" s="9" t="s">
        <v>542</v>
      </c>
      <c r="B131" s="12">
        <v>63439.927238439239</v>
      </c>
      <c r="C131">
        <f>SAFADModel_final_000012[[#This Row],[Whole Building:Facility Total Electric Demand Power '[W'](Hourly) ]]/1000</f>
        <v>63.439927238439239</v>
      </c>
    </row>
    <row r="132" spans="1:3" x14ac:dyDescent="0.25">
      <c r="A132" s="9" t="s">
        <v>543</v>
      </c>
      <c r="B132" s="12">
        <v>69534.999552434354</v>
      </c>
      <c r="C132">
        <f>SAFADModel_final_000012[[#This Row],[Whole Building:Facility Total Electric Demand Power '[W'](Hourly) ]]/1000</f>
        <v>69.534999552434357</v>
      </c>
    </row>
    <row r="133" spans="1:3" x14ac:dyDescent="0.25">
      <c r="A133" s="9" t="s">
        <v>544</v>
      </c>
      <c r="B133" s="12">
        <v>60722.137100404281</v>
      </c>
      <c r="C133">
        <f>SAFADModel_final_000012[[#This Row],[Whole Building:Facility Total Electric Demand Power '[W'](Hourly) ]]/1000</f>
        <v>60.722137100404282</v>
      </c>
    </row>
    <row r="134" spans="1:3" x14ac:dyDescent="0.25">
      <c r="A134" s="9" t="s">
        <v>545</v>
      </c>
      <c r="B134" s="12">
        <v>39885.530776493637</v>
      </c>
      <c r="C134">
        <f>SAFADModel_final_000012[[#This Row],[Whole Building:Facility Total Electric Demand Power '[W'](Hourly) ]]/1000</f>
        <v>39.885530776493638</v>
      </c>
    </row>
    <row r="135" spans="1:3" x14ac:dyDescent="0.25">
      <c r="A135" s="9" t="s">
        <v>546</v>
      </c>
      <c r="B135" s="12">
        <v>34603.554616943889</v>
      </c>
      <c r="C135">
        <f>SAFADModel_final_000012[[#This Row],[Whole Building:Facility Total Electric Demand Power '[W'](Hourly) ]]/1000</f>
        <v>34.603554616943889</v>
      </c>
    </row>
    <row r="136" spans="1:3" x14ac:dyDescent="0.25">
      <c r="A136" s="9" t="s">
        <v>547</v>
      </c>
      <c r="B136" s="12">
        <v>35332.068974404865</v>
      </c>
      <c r="C136">
        <f>SAFADModel_final_000012[[#This Row],[Whole Building:Facility Total Electric Demand Power '[W'](Hourly) ]]/1000</f>
        <v>35.332068974404862</v>
      </c>
    </row>
    <row r="137" spans="1:3" x14ac:dyDescent="0.25">
      <c r="A137" s="9" t="s">
        <v>548</v>
      </c>
      <c r="B137" s="12">
        <v>32015.466891021268</v>
      </c>
      <c r="C137">
        <f>SAFADModel_final_000012[[#This Row],[Whole Building:Facility Total Electric Demand Power '[W'](Hourly) ]]/1000</f>
        <v>32.015466891021269</v>
      </c>
    </row>
    <row r="138" spans="1:3" x14ac:dyDescent="0.25">
      <c r="A138" s="9" t="s">
        <v>549</v>
      </c>
      <c r="B138" s="12">
        <v>26975.517935849555</v>
      </c>
      <c r="C138">
        <f>SAFADModel_final_000012[[#This Row],[Whole Building:Facility Total Electric Demand Power '[W'](Hourly) ]]/1000</f>
        <v>26.975517935849556</v>
      </c>
    </row>
    <row r="139" spans="1:3" x14ac:dyDescent="0.25">
      <c r="A139" s="9" t="s">
        <v>550</v>
      </c>
      <c r="B139" s="12">
        <v>23777.582670601991</v>
      </c>
      <c r="C139">
        <f>SAFADModel_final_000012[[#This Row],[Whole Building:Facility Total Electric Demand Power '[W'](Hourly) ]]/1000</f>
        <v>23.777582670601991</v>
      </c>
    </row>
    <row r="140" spans="1:3" x14ac:dyDescent="0.25">
      <c r="A140" s="9" t="s">
        <v>551</v>
      </c>
      <c r="B140" s="12">
        <v>19427.878885513917</v>
      </c>
      <c r="C140">
        <f>SAFADModel_final_000012[[#This Row],[Whole Building:Facility Total Electric Demand Power '[W'](Hourly) ]]/1000</f>
        <v>19.427878885513916</v>
      </c>
    </row>
    <row r="141" spans="1:3" x14ac:dyDescent="0.25">
      <c r="A141" s="9" t="s">
        <v>552</v>
      </c>
      <c r="B141" s="12">
        <v>8269.1603659209959</v>
      </c>
      <c r="C141">
        <f>SAFADModel_final_000012[[#This Row],[Whole Building:Facility Total Electric Demand Power '[W'](Hourly) ]]/1000</f>
        <v>8.269160365920996</v>
      </c>
    </row>
    <row r="142" spans="1:3" x14ac:dyDescent="0.25">
      <c r="A142" s="9" t="s">
        <v>553</v>
      </c>
      <c r="B142" s="12">
        <v>7612.0386959100942</v>
      </c>
      <c r="C142">
        <f>SAFADModel_final_000012[[#This Row],[Whole Building:Facility Total Electric Demand Power '[W'](Hourly) ]]/1000</f>
        <v>7.6120386959100941</v>
      </c>
    </row>
    <row r="143" spans="1:3" x14ac:dyDescent="0.25">
      <c r="A143" s="9" t="s">
        <v>554</v>
      </c>
      <c r="B143" s="12">
        <v>6958.5012943117008</v>
      </c>
      <c r="C143">
        <f>SAFADModel_final_000012[[#This Row],[Whole Building:Facility Total Electric Demand Power '[W'](Hourly) ]]/1000</f>
        <v>6.9585012943117004</v>
      </c>
    </row>
    <row r="144" spans="1:3" x14ac:dyDescent="0.25">
      <c r="A144" s="9" t="s">
        <v>555</v>
      </c>
      <c r="B144" s="12">
        <v>6542.6390456805675</v>
      </c>
      <c r="C144">
        <f>SAFADModel_final_000012[[#This Row],[Whole Building:Facility Total Electric Demand Power '[W'](Hourly) ]]/1000</f>
        <v>6.5426390456805672</v>
      </c>
    </row>
    <row r="145" spans="1:3" x14ac:dyDescent="0.25">
      <c r="A145" s="9" t="s">
        <v>556</v>
      </c>
      <c r="B145" s="12">
        <v>6394.0295887378306</v>
      </c>
      <c r="C145">
        <f>SAFADModel_final_000012[[#This Row],[Whole Building:Facility Total Electric Demand Power '[W'](Hourly) ]]/1000</f>
        <v>6.3940295887378307</v>
      </c>
    </row>
    <row r="146" spans="1:3" x14ac:dyDescent="0.25">
      <c r="A146" s="9" t="s">
        <v>557</v>
      </c>
      <c r="B146" s="12">
        <v>6275.9791246611248</v>
      </c>
      <c r="C146">
        <f>SAFADModel_final_000012[[#This Row],[Whole Building:Facility Total Electric Demand Power '[W'](Hourly) ]]/1000</f>
        <v>6.2759791246611245</v>
      </c>
    </row>
    <row r="147" spans="1:3" x14ac:dyDescent="0.25">
      <c r="A147" s="9" t="s">
        <v>558</v>
      </c>
      <c r="B147" s="12">
        <v>6212.6684938979552</v>
      </c>
      <c r="C147">
        <f>SAFADModel_final_000012[[#This Row],[Whole Building:Facility Total Electric Demand Power '[W'](Hourly) ]]/1000</f>
        <v>6.2126684938979553</v>
      </c>
    </row>
    <row r="148" spans="1:3" x14ac:dyDescent="0.25">
      <c r="A148" s="9" t="s">
        <v>559</v>
      </c>
      <c r="B148" s="12">
        <v>6141.6940781195908</v>
      </c>
      <c r="C148">
        <f>SAFADModel_final_000012[[#This Row],[Whole Building:Facility Total Electric Demand Power '[W'](Hourly) ]]/1000</f>
        <v>6.141694078119591</v>
      </c>
    </row>
    <row r="149" spans="1:3" x14ac:dyDescent="0.25">
      <c r="A149" s="9" t="s">
        <v>560</v>
      </c>
      <c r="B149" s="12">
        <v>6090.2308358440432</v>
      </c>
      <c r="C149">
        <f>SAFADModel_final_000012[[#This Row],[Whole Building:Facility Total Electric Demand Power '[W'](Hourly) ]]/1000</f>
        <v>6.0902308358440429</v>
      </c>
    </row>
    <row r="150" spans="1:3" x14ac:dyDescent="0.25">
      <c r="A150" s="9" t="s">
        <v>561</v>
      </c>
      <c r="B150" s="12">
        <v>6042.9059709608237</v>
      </c>
      <c r="C150">
        <f>SAFADModel_final_000012[[#This Row],[Whole Building:Facility Total Electric Demand Power '[W'](Hourly) ]]/1000</f>
        <v>6.0429059709608239</v>
      </c>
    </row>
    <row r="151" spans="1:3" x14ac:dyDescent="0.25">
      <c r="A151" s="9" t="s">
        <v>562</v>
      </c>
      <c r="B151" s="12">
        <v>6046.6633816468211</v>
      </c>
      <c r="C151">
        <f>SAFADModel_final_000012[[#This Row],[Whole Building:Facility Total Electric Demand Power '[W'](Hourly) ]]/1000</f>
        <v>6.0466633816468214</v>
      </c>
    </row>
    <row r="152" spans="1:3" x14ac:dyDescent="0.25">
      <c r="A152" s="9" t="s">
        <v>563</v>
      </c>
      <c r="B152" s="12">
        <v>6111.1819344033765</v>
      </c>
      <c r="C152">
        <f>SAFADModel_final_000012[[#This Row],[Whole Building:Facility Total Electric Demand Power '[W'](Hourly) ]]/1000</f>
        <v>6.1111819344033762</v>
      </c>
    </row>
    <row r="153" spans="1:3" x14ac:dyDescent="0.25">
      <c r="A153" s="9" t="s">
        <v>564</v>
      </c>
      <c r="B153" s="12">
        <v>6206.5478169846565</v>
      </c>
      <c r="C153">
        <f>SAFADModel_final_000012[[#This Row],[Whole Building:Facility Total Electric Demand Power '[W'](Hourly) ]]/1000</f>
        <v>6.2065478169846564</v>
      </c>
    </row>
    <row r="154" spans="1:3" x14ac:dyDescent="0.25">
      <c r="A154" s="9" t="s">
        <v>565</v>
      </c>
      <c r="B154" s="12">
        <v>6292.5862532223518</v>
      </c>
      <c r="C154">
        <f>SAFADModel_final_000012[[#This Row],[Whole Building:Facility Total Electric Demand Power '[W'](Hourly) ]]/1000</f>
        <v>6.2925862532223515</v>
      </c>
    </row>
    <row r="155" spans="1:3" x14ac:dyDescent="0.25">
      <c r="A155" s="9" t="s">
        <v>566</v>
      </c>
      <c r="B155" s="12">
        <v>6354.4904075755703</v>
      </c>
      <c r="C155">
        <f>SAFADModel_final_000012[[#This Row],[Whole Building:Facility Total Electric Demand Power '[W'](Hourly) ]]/1000</f>
        <v>6.3544904075755699</v>
      </c>
    </row>
    <row r="156" spans="1:3" x14ac:dyDescent="0.25">
      <c r="A156" s="9" t="s">
        <v>567</v>
      </c>
      <c r="B156" s="12">
        <v>6402.0689270837102</v>
      </c>
      <c r="C156">
        <f>SAFADModel_final_000012[[#This Row],[Whole Building:Facility Total Electric Demand Power '[W'](Hourly) ]]/1000</f>
        <v>6.4020689270837101</v>
      </c>
    </row>
    <row r="157" spans="1:3" x14ac:dyDescent="0.25">
      <c r="A157" s="9" t="s">
        <v>568</v>
      </c>
      <c r="B157" s="12">
        <v>6437.0053899961085</v>
      </c>
      <c r="C157">
        <f>SAFADModel_final_000012[[#This Row],[Whole Building:Facility Total Electric Demand Power '[W'](Hourly) ]]/1000</f>
        <v>6.4370053899961084</v>
      </c>
    </row>
    <row r="158" spans="1:3" x14ac:dyDescent="0.25">
      <c r="A158" s="9" t="s">
        <v>569</v>
      </c>
      <c r="B158" s="12">
        <v>6464.3887020435723</v>
      </c>
      <c r="C158">
        <f>SAFADModel_final_000012[[#This Row],[Whole Building:Facility Total Electric Demand Power '[W'](Hourly) ]]/1000</f>
        <v>6.4643887020435722</v>
      </c>
    </row>
    <row r="159" spans="1:3" x14ac:dyDescent="0.25">
      <c r="A159" s="9" t="s">
        <v>570</v>
      </c>
      <c r="B159" s="12">
        <v>6495.8077997863702</v>
      </c>
      <c r="C159">
        <f>SAFADModel_final_000012[[#This Row],[Whole Building:Facility Total Electric Demand Power '[W'](Hourly) ]]/1000</f>
        <v>6.4958077997863706</v>
      </c>
    </row>
    <row r="160" spans="1:3" x14ac:dyDescent="0.25">
      <c r="A160" s="9" t="s">
        <v>571</v>
      </c>
      <c r="B160" s="12">
        <v>6502.920791156721</v>
      </c>
      <c r="C160">
        <f>SAFADModel_final_000012[[#This Row],[Whole Building:Facility Total Electric Demand Power '[W'](Hourly) ]]/1000</f>
        <v>6.5029207911567211</v>
      </c>
    </row>
    <row r="161" spans="1:3" x14ac:dyDescent="0.25">
      <c r="A161" s="9" t="s">
        <v>572</v>
      </c>
      <c r="B161" s="12">
        <v>6503.5856175782674</v>
      </c>
      <c r="C161">
        <f>SAFADModel_final_000012[[#This Row],[Whole Building:Facility Total Electric Demand Power '[W'](Hourly) ]]/1000</f>
        <v>6.5035856175782678</v>
      </c>
    </row>
    <row r="162" spans="1:3" x14ac:dyDescent="0.25">
      <c r="A162" s="9" t="s">
        <v>573</v>
      </c>
      <c r="B162" s="12">
        <v>6490.5438355565093</v>
      </c>
      <c r="C162">
        <f>SAFADModel_final_000012[[#This Row],[Whole Building:Facility Total Electric Demand Power '[W'](Hourly) ]]/1000</f>
        <v>6.490543835556509</v>
      </c>
    </row>
    <row r="163" spans="1:3" x14ac:dyDescent="0.25">
      <c r="A163" s="9" t="s">
        <v>574</v>
      </c>
      <c r="B163" s="12">
        <v>6460.4372996590073</v>
      </c>
      <c r="C163">
        <f>SAFADModel_final_000012[[#This Row],[Whole Building:Facility Total Electric Demand Power '[W'](Hourly) ]]/1000</f>
        <v>6.4604372996590076</v>
      </c>
    </row>
    <row r="164" spans="1:3" x14ac:dyDescent="0.25">
      <c r="A164" s="9" t="s">
        <v>575</v>
      </c>
      <c r="B164" s="12">
        <v>6421.8942624378942</v>
      </c>
      <c r="C164">
        <f>SAFADModel_final_000012[[#This Row],[Whole Building:Facility Total Electric Demand Power '[W'](Hourly) ]]/1000</f>
        <v>6.4218942624378945</v>
      </c>
    </row>
    <row r="165" spans="1:3" x14ac:dyDescent="0.25">
      <c r="A165" s="9" t="s">
        <v>576</v>
      </c>
      <c r="B165" s="12">
        <v>6377.583964981789</v>
      </c>
      <c r="C165">
        <f>SAFADModel_final_000012[[#This Row],[Whole Building:Facility Total Electric Demand Power '[W'](Hourly) ]]/1000</f>
        <v>6.3775839649817891</v>
      </c>
    </row>
    <row r="166" spans="1:3" x14ac:dyDescent="0.25">
      <c r="A166" s="9" t="s">
        <v>577</v>
      </c>
      <c r="B166" s="12">
        <v>6325.9405499337627</v>
      </c>
      <c r="C166">
        <f>SAFADModel_final_000012[[#This Row],[Whole Building:Facility Total Electric Demand Power '[W'](Hourly) ]]/1000</f>
        <v>6.3259405499337626</v>
      </c>
    </row>
    <row r="167" spans="1:3" x14ac:dyDescent="0.25">
      <c r="A167" s="9" t="s">
        <v>578</v>
      </c>
      <c r="B167" s="12">
        <v>6261.5815335966226</v>
      </c>
      <c r="C167">
        <f>SAFADModel_final_000012[[#This Row],[Whole Building:Facility Total Electric Demand Power '[W'](Hourly) ]]/1000</f>
        <v>6.2615815335966225</v>
      </c>
    </row>
    <row r="168" spans="1:3" x14ac:dyDescent="0.25">
      <c r="A168" s="9" t="s">
        <v>579</v>
      </c>
      <c r="B168" s="12">
        <v>6195.4430486591946</v>
      </c>
      <c r="C168">
        <f>SAFADModel_final_000012[[#This Row],[Whole Building:Facility Total Electric Demand Power '[W'](Hourly) ]]/1000</f>
        <v>6.1954430486591949</v>
      </c>
    </row>
    <row r="169" spans="1:3" x14ac:dyDescent="0.25">
      <c r="A169" s="9" t="s">
        <v>580</v>
      </c>
      <c r="B169" s="12">
        <v>6133.3140628654764</v>
      </c>
      <c r="C169">
        <f>SAFADModel_final_000012[[#This Row],[Whole Building:Facility Total Electric Demand Power '[W'](Hourly) ]]/1000</f>
        <v>6.1333140628654768</v>
      </c>
    </row>
    <row r="170" spans="1:3" x14ac:dyDescent="0.25">
      <c r="A170" s="9" t="s">
        <v>121</v>
      </c>
      <c r="B170" s="12">
        <v>4584.2158066630482</v>
      </c>
      <c r="C170">
        <f>SAFADModel_final_000012[[#This Row],[Whole Building:Facility Total Electric Demand Power '[W'](Hourly) ]]/1000</f>
        <v>4.5842158066630478</v>
      </c>
    </row>
    <row r="171" spans="1:3" x14ac:dyDescent="0.25">
      <c r="A171" s="9" t="s">
        <v>122</v>
      </c>
      <c r="B171" s="12">
        <v>4834.1258911975337</v>
      </c>
      <c r="C171">
        <f>SAFADModel_final_000012[[#This Row],[Whole Building:Facility Total Electric Demand Power '[W'](Hourly) ]]/1000</f>
        <v>4.8341258911975338</v>
      </c>
    </row>
    <row r="172" spans="1:3" x14ac:dyDescent="0.25">
      <c r="A172" s="9" t="s">
        <v>123</v>
      </c>
      <c r="B172" s="12">
        <v>4857.3253699066327</v>
      </c>
      <c r="C172">
        <f>SAFADModel_final_000012[[#This Row],[Whole Building:Facility Total Electric Demand Power '[W'](Hourly) ]]/1000</f>
        <v>4.8573253699066328</v>
      </c>
    </row>
    <row r="173" spans="1:3" x14ac:dyDescent="0.25">
      <c r="A173" s="9" t="s">
        <v>124</v>
      </c>
      <c r="B173" s="12">
        <v>4817.5494191214993</v>
      </c>
      <c r="C173">
        <f>SAFADModel_final_000012[[#This Row],[Whole Building:Facility Total Electric Demand Power '[W'](Hourly) ]]/1000</f>
        <v>4.8175494191214989</v>
      </c>
    </row>
    <row r="174" spans="1:3" x14ac:dyDescent="0.25">
      <c r="A174" s="9" t="s">
        <v>125</v>
      </c>
      <c r="B174" s="12">
        <v>4754.8913012615003</v>
      </c>
      <c r="C174">
        <f>SAFADModel_final_000012[[#This Row],[Whole Building:Facility Total Electric Demand Power '[W'](Hourly) ]]/1000</f>
        <v>4.7548913012614999</v>
      </c>
    </row>
    <row r="175" spans="1:3" x14ac:dyDescent="0.25">
      <c r="A175" s="9" t="s">
        <v>126</v>
      </c>
      <c r="B175" s="12">
        <v>4746.4964618160811</v>
      </c>
      <c r="C175">
        <f>SAFADModel_final_000012[[#This Row],[Whole Building:Facility Total Electric Demand Power '[W'](Hourly) ]]/1000</f>
        <v>4.746496461816081</v>
      </c>
    </row>
    <row r="176" spans="1:3" x14ac:dyDescent="0.25">
      <c r="A176" s="9" t="s">
        <v>127</v>
      </c>
      <c r="B176" s="12">
        <v>4852.2834835533004</v>
      </c>
      <c r="C176">
        <f>SAFADModel_final_000012[[#This Row],[Whole Building:Facility Total Electric Demand Power '[W'](Hourly) ]]/1000</f>
        <v>4.8522834835533004</v>
      </c>
    </row>
    <row r="177" spans="1:3" x14ac:dyDescent="0.25">
      <c r="A177" s="9" t="s">
        <v>128</v>
      </c>
      <c r="B177" s="12">
        <v>24950.760224425921</v>
      </c>
      <c r="C177">
        <f>SAFADModel_final_000012[[#This Row],[Whole Building:Facility Total Electric Demand Power '[W'](Hourly) ]]/1000</f>
        <v>24.95076022442592</v>
      </c>
    </row>
    <row r="178" spans="1:3" x14ac:dyDescent="0.25">
      <c r="A178" s="9" t="s">
        <v>129</v>
      </c>
      <c r="B178" s="12">
        <v>80030.056350431478</v>
      </c>
      <c r="C178">
        <f>SAFADModel_final_000012[[#This Row],[Whole Building:Facility Total Electric Demand Power '[W'](Hourly) ]]/1000</f>
        <v>80.030056350431479</v>
      </c>
    </row>
    <row r="179" spans="1:3" x14ac:dyDescent="0.25">
      <c r="A179" s="9" t="s">
        <v>130</v>
      </c>
      <c r="B179" s="12">
        <v>107810.02014541108</v>
      </c>
      <c r="C179">
        <f>SAFADModel_final_000012[[#This Row],[Whole Building:Facility Total Electric Demand Power '[W'](Hourly) ]]/1000</f>
        <v>107.81002014541107</v>
      </c>
    </row>
    <row r="180" spans="1:3" x14ac:dyDescent="0.25">
      <c r="A180" s="9" t="s">
        <v>131</v>
      </c>
      <c r="B180" s="12">
        <v>101355.71083893732</v>
      </c>
      <c r="C180">
        <f>SAFADModel_final_000012[[#This Row],[Whole Building:Facility Total Electric Demand Power '[W'](Hourly) ]]/1000</f>
        <v>101.35571083893731</v>
      </c>
    </row>
    <row r="181" spans="1:3" x14ac:dyDescent="0.25">
      <c r="A181" s="9" t="s">
        <v>132</v>
      </c>
      <c r="B181" s="12">
        <v>125413.90798943701</v>
      </c>
      <c r="C181">
        <f>SAFADModel_final_000012[[#This Row],[Whole Building:Facility Total Electric Demand Power '[W'](Hourly) ]]/1000</f>
        <v>125.41390798943701</v>
      </c>
    </row>
    <row r="182" spans="1:3" x14ac:dyDescent="0.25">
      <c r="A182" s="9" t="s">
        <v>133</v>
      </c>
      <c r="B182" s="12">
        <v>119908.31142071809</v>
      </c>
      <c r="C182">
        <f>SAFADModel_final_000012[[#This Row],[Whole Building:Facility Total Electric Demand Power '[W'](Hourly) ]]/1000</f>
        <v>119.90831142071809</v>
      </c>
    </row>
    <row r="183" spans="1:3" x14ac:dyDescent="0.25">
      <c r="A183" s="9" t="s">
        <v>134</v>
      </c>
      <c r="B183" s="12">
        <v>129954.80782511666</v>
      </c>
      <c r="C183">
        <f>SAFADModel_final_000012[[#This Row],[Whole Building:Facility Total Electric Demand Power '[W'](Hourly) ]]/1000</f>
        <v>129.95480782511666</v>
      </c>
    </row>
    <row r="184" spans="1:3" x14ac:dyDescent="0.25">
      <c r="A184" s="9" t="s">
        <v>135</v>
      </c>
      <c r="B184" s="12">
        <v>140055.04106464743</v>
      </c>
      <c r="C184">
        <f>SAFADModel_final_000012[[#This Row],[Whole Building:Facility Total Electric Demand Power '[W'](Hourly) ]]/1000</f>
        <v>140.05504106464744</v>
      </c>
    </row>
    <row r="185" spans="1:3" x14ac:dyDescent="0.25">
      <c r="A185" s="9" t="s">
        <v>136</v>
      </c>
      <c r="B185" s="12">
        <v>127753.10275558755</v>
      </c>
      <c r="C185">
        <f>SAFADModel_final_000012[[#This Row],[Whole Building:Facility Total Electric Demand Power '[W'](Hourly) ]]/1000</f>
        <v>127.75310275558755</v>
      </c>
    </row>
    <row r="186" spans="1:3" x14ac:dyDescent="0.25">
      <c r="A186" s="9" t="s">
        <v>137</v>
      </c>
      <c r="B186" s="12">
        <v>112709.34537495463</v>
      </c>
      <c r="C186">
        <f>SAFADModel_final_000012[[#This Row],[Whole Building:Facility Total Electric Demand Power '[W'](Hourly) ]]/1000</f>
        <v>112.70934537495464</v>
      </c>
    </row>
    <row r="187" spans="1:3" x14ac:dyDescent="0.25">
      <c r="A187" s="9" t="s">
        <v>138</v>
      </c>
      <c r="B187" s="12">
        <v>43183.869013135649</v>
      </c>
      <c r="C187">
        <f>SAFADModel_final_000012[[#This Row],[Whole Building:Facility Total Electric Demand Power '[W'](Hourly) ]]/1000</f>
        <v>43.183869013135649</v>
      </c>
    </row>
    <row r="188" spans="1:3" x14ac:dyDescent="0.25">
      <c r="A188" s="9" t="s">
        <v>139</v>
      </c>
      <c r="B188" s="12">
        <v>20907.010798023461</v>
      </c>
      <c r="C188">
        <f>SAFADModel_final_000012[[#This Row],[Whole Building:Facility Total Electric Demand Power '[W'](Hourly) ]]/1000</f>
        <v>20.90701079802346</v>
      </c>
    </row>
    <row r="189" spans="1:3" x14ac:dyDescent="0.25">
      <c r="A189" s="9" t="s">
        <v>140</v>
      </c>
      <c r="B189" s="12">
        <v>8903.9221822502313</v>
      </c>
      <c r="C189">
        <f>SAFADModel_final_000012[[#This Row],[Whole Building:Facility Total Electric Demand Power '[W'](Hourly) ]]/1000</f>
        <v>8.9039221822502306</v>
      </c>
    </row>
    <row r="190" spans="1:3" x14ac:dyDescent="0.25">
      <c r="A190" s="9" t="s">
        <v>141</v>
      </c>
      <c r="B190" s="12">
        <v>6874.8333261598309</v>
      </c>
      <c r="C190">
        <f>SAFADModel_final_000012[[#This Row],[Whole Building:Facility Total Electric Demand Power '[W'](Hourly) ]]/1000</f>
        <v>6.8748333261598313</v>
      </c>
    </row>
    <row r="191" spans="1:3" x14ac:dyDescent="0.25">
      <c r="A191" s="9" t="s">
        <v>142</v>
      </c>
      <c r="B191" s="12">
        <v>6416.5087700457816</v>
      </c>
      <c r="C191">
        <f>SAFADModel_final_000012[[#This Row],[Whole Building:Facility Total Electric Demand Power '[W'](Hourly) ]]/1000</f>
        <v>6.4165087700457812</v>
      </c>
    </row>
    <row r="192" spans="1:3" x14ac:dyDescent="0.25">
      <c r="A192" s="9" t="s">
        <v>143</v>
      </c>
      <c r="B192" s="12">
        <v>6388.2996335681673</v>
      </c>
      <c r="C192">
        <f>SAFADModel_final_000012[[#This Row],[Whole Building:Facility Total Electric Demand Power '[W'](Hourly) ]]/1000</f>
        <v>6.3882996335681677</v>
      </c>
    </row>
    <row r="193" spans="1:3" x14ac:dyDescent="0.25">
      <c r="A193" s="9" t="s">
        <v>144</v>
      </c>
      <c r="B193" s="12">
        <v>6354.2916716016261</v>
      </c>
      <c r="C193">
        <f>SAFADModel_final_000012[[#This Row],[Whole Building:Facility Total Electric Demand Power '[W'](Hourly) ]]/1000</f>
        <v>6.3542916716016258</v>
      </c>
    </row>
    <row r="194" spans="1:3" x14ac:dyDescent="0.25">
      <c r="A194" s="9" t="s">
        <v>145</v>
      </c>
      <c r="B194" s="12">
        <v>6493.1687660015186</v>
      </c>
      <c r="C194">
        <f>SAFADModel_final_000012[[#This Row],[Whole Building:Facility Total Electric Demand Power '[W'](Hourly) ]]/1000</f>
        <v>6.4931687660015189</v>
      </c>
    </row>
    <row r="195" spans="1:3" x14ac:dyDescent="0.25">
      <c r="A195" s="9" t="s">
        <v>146</v>
      </c>
      <c r="B195" s="12">
        <v>6478.340933286815</v>
      </c>
      <c r="C195">
        <f>SAFADModel_final_000012[[#This Row],[Whole Building:Facility Total Electric Demand Power '[W'](Hourly) ]]/1000</f>
        <v>6.4783409332868152</v>
      </c>
    </row>
    <row r="196" spans="1:3" x14ac:dyDescent="0.25">
      <c r="A196" s="9" t="s">
        <v>147</v>
      </c>
      <c r="B196" s="12">
        <v>6466.1138326676819</v>
      </c>
      <c r="C196">
        <f>SAFADModel_final_000012[[#This Row],[Whole Building:Facility Total Electric Demand Power '[W'](Hourly) ]]/1000</f>
        <v>6.4661138326676815</v>
      </c>
    </row>
    <row r="197" spans="1:3" x14ac:dyDescent="0.25">
      <c r="A197" s="9" t="s">
        <v>148</v>
      </c>
      <c r="B197" s="12">
        <v>6455.2701454055814</v>
      </c>
      <c r="C197">
        <f>SAFADModel_final_000012[[#This Row],[Whole Building:Facility Total Electric Demand Power '[W'](Hourly) ]]/1000</f>
        <v>6.4552701454055814</v>
      </c>
    </row>
    <row r="198" spans="1:3" x14ac:dyDescent="0.25">
      <c r="A198" s="9" t="s">
        <v>149</v>
      </c>
      <c r="B198" s="12">
        <v>6444.8077655278294</v>
      </c>
      <c r="C198">
        <f>SAFADModel_final_000012[[#This Row],[Whole Building:Facility Total Electric Demand Power '[W'](Hourly) ]]/1000</f>
        <v>6.4448077655278295</v>
      </c>
    </row>
    <row r="199" spans="1:3" x14ac:dyDescent="0.25">
      <c r="A199" s="9" t="s">
        <v>150</v>
      </c>
      <c r="B199" s="12">
        <v>6454.1467946914481</v>
      </c>
      <c r="C199">
        <f>SAFADModel_final_000012[[#This Row],[Whole Building:Facility Total Electric Demand Power '[W'](Hourly) ]]/1000</f>
        <v>6.4541467946914484</v>
      </c>
    </row>
    <row r="200" spans="1:3" x14ac:dyDescent="0.25">
      <c r="A200" s="9" t="s">
        <v>151</v>
      </c>
      <c r="B200" s="12">
        <v>6484.7905632632755</v>
      </c>
      <c r="C200">
        <f>SAFADModel_final_000012[[#This Row],[Whole Building:Facility Total Electric Demand Power '[W'](Hourly) ]]/1000</f>
        <v>6.4847905632632754</v>
      </c>
    </row>
    <row r="201" spans="1:3" x14ac:dyDescent="0.25">
      <c r="A201" s="9" t="s">
        <v>152</v>
      </c>
      <c r="B201" s="12">
        <v>6521.086965163101</v>
      </c>
      <c r="C201">
        <f>SAFADModel_final_000012[[#This Row],[Whole Building:Facility Total Electric Demand Power '[W'](Hourly) ]]/1000</f>
        <v>6.5210869651631009</v>
      </c>
    </row>
    <row r="202" spans="1:3" x14ac:dyDescent="0.25">
      <c r="A202" s="9" t="s">
        <v>153</v>
      </c>
      <c r="B202" s="12">
        <v>6531.4420414091146</v>
      </c>
      <c r="C202">
        <f>SAFADModel_final_000012[[#This Row],[Whole Building:Facility Total Electric Demand Power '[W'](Hourly) ]]/1000</f>
        <v>6.5314420414091146</v>
      </c>
    </row>
    <row r="203" spans="1:3" x14ac:dyDescent="0.25">
      <c r="A203" s="9" t="s">
        <v>154</v>
      </c>
      <c r="B203" s="12">
        <v>6561.2978295905996</v>
      </c>
      <c r="C203">
        <f>SAFADModel_final_000012[[#This Row],[Whole Building:Facility Total Electric Demand Power '[W'](Hourly) ]]/1000</f>
        <v>6.5612978295905995</v>
      </c>
    </row>
    <row r="204" spans="1:3" x14ac:dyDescent="0.25">
      <c r="A204" s="9" t="s">
        <v>155</v>
      </c>
      <c r="B204" s="12">
        <v>6615.3275835080312</v>
      </c>
      <c r="C204">
        <f>SAFADModel_final_000012[[#This Row],[Whole Building:Facility Total Electric Demand Power '[W'](Hourly) ]]/1000</f>
        <v>6.615327583508031</v>
      </c>
    </row>
    <row r="205" spans="1:3" x14ac:dyDescent="0.25">
      <c r="A205" s="9" t="s">
        <v>156</v>
      </c>
      <c r="B205" s="12">
        <v>6642.9157333958356</v>
      </c>
      <c r="C205">
        <f>SAFADModel_final_000012[[#This Row],[Whole Building:Facility Total Electric Demand Power '[W'](Hourly) ]]/1000</f>
        <v>6.642915733395836</v>
      </c>
    </row>
    <row r="206" spans="1:3" x14ac:dyDescent="0.25">
      <c r="A206" s="9" t="s">
        <v>157</v>
      </c>
      <c r="B206" s="12">
        <v>6650.1349309136231</v>
      </c>
      <c r="C206">
        <f>SAFADModel_final_000012[[#This Row],[Whole Building:Facility Total Electric Demand Power '[W'](Hourly) ]]/1000</f>
        <v>6.6501349309136231</v>
      </c>
    </row>
    <row r="207" spans="1:3" x14ac:dyDescent="0.25">
      <c r="A207" s="9" t="s">
        <v>158</v>
      </c>
      <c r="B207" s="12">
        <v>6648.8677520725396</v>
      </c>
      <c r="C207">
        <f>SAFADModel_final_000012[[#This Row],[Whole Building:Facility Total Electric Demand Power '[W'](Hourly) ]]/1000</f>
        <v>6.6488677520725394</v>
      </c>
    </row>
    <row r="208" spans="1:3" x14ac:dyDescent="0.25">
      <c r="A208" s="9" t="s">
        <v>159</v>
      </c>
      <c r="B208" s="12">
        <v>6643.245739583811</v>
      </c>
      <c r="C208">
        <f>SAFADModel_final_000012[[#This Row],[Whole Building:Facility Total Electric Demand Power '[W'](Hourly) ]]/1000</f>
        <v>6.6432457395838114</v>
      </c>
    </row>
    <row r="209" spans="1:3" x14ac:dyDescent="0.25">
      <c r="A209" s="9" t="s">
        <v>160</v>
      </c>
      <c r="B209" s="12">
        <v>6634.7287144352158</v>
      </c>
      <c r="C209">
        <f>SAFADModel_final_000012[[#This Row],[Whole Building:Facility Total Electric Demand Power '[W'](Hourly) ]]/1000</f>
        <v>6.6347287144352158</v>
      </c>
    </row>
    <row r="210" spans="1:3" x14ac:dyDescent="0.25">
      <c r="A210" s="9" t="s">
        <v>161</v>
      </c>
      <c r="B210" s="12">
        <v>6621.3361894105428</v>
      </c>
      <c r="C210">
        <f>SAFADModel_final_000012[[#This Row],[Whole Building:Facility Total Electric Demand Power '[W'](Hourly) ]]/1000</f>
        <v>6.6213361894105427</v>
      </c>
    </row>
    <row r="211" spans="1:3" x14ac:dyDescent="0.25">
      <c r="A211" s="9" t="s">
        <v>162</v>
      </c>
      <c r="B211" s="12">
        <v>6603.6900409873742</v>
      </c>
      <c r="C211">
        <f>SAFADModel_final_000012[[#This Row],[Whole Building:Facility Total Electric Demand Power '[W'](Hourly) ]]/1000</f>
        <v>6.6036900409873747</v>
      </c>
    </row>
    <row r="212" spans="1:3" x14ac:dyDescent="0.25">
      <c r="A212" s="9" t="s">
        <v>163</v>
      </c>
      <c r="B212" s="12">
        <v>6579.9622569250687</v>
      </c>
      <c r="C212">
        <f>SAFADModel_final_000012[[#This Row],[Whole Building:Facility Total Electric Demand Power '[W'](Hourly) ]]/1000</f>
        <v>6.5799622569250689</v>
      </c>
    </row>
    <row r="213" spans="1:3" x14ac:dyDescent="0.25">
      <c r="A213" s="9" t="s">
        <v>164</v>
      </c>
      <c r="B213" s="12">
        <v>6558.9473425489441</v>
      </c>
      <c r="C213">
        <f>SAFADModel_final_000012[[#This Row],[Whole Building:Facility Total Electric Demand Power '[W'](Hourly) ]]/1000</f>
        <v>6.5589473425489437</v>
      </c>
    </row>
    <row r="214" spans="1:3" x14ac:dyDescent="0.25">
      <c r="A214" s="9" t="s">
        <v>165</v>
      </c>
      <c r="B214" s="12">
        <v>6541.9995022445046</v>
      </c>
      <c r="C214">
        <f>SAFADModel_final_000012[[#This Row],[Whole Building:Facility Total Electric Demand Power '[W'](Hourly) ]]/1000</f>
        <v>6.5419995022445043</v>
      </c>
    </row>
    <row r="215" spans="1:3" x14ac:dyDescent="0.25">
      <c r="A215" s="9" t="s">
        <v>166</v>
      </c>
      <c r="B215" s="12">
        <v>6523.3715031033789</v>
      </c>
      <c r="C215">
        <f>SAFADModel_final_000012[[#This Row],[Whole Building:Facility Total Electric Demand Power '[W'](Hourly) ]]/1000</f>
        <v>6.5233715031033785</v>
      </c>
    </row>
    <row r="216" spans="1:3" x14ac:dyDescent="0.25">
      <c r="A216" s="9" t="s">
        <v>167</v>
      </c>
      <c r="B216" s="12">
        <v>6505.5191739480897</v>
      </c>
      <c r="C216">
        <f>SAFADModel_final_000012[[#This Row],[Whole Building:Facility Total Electric Demand Power '[W'](Hourly) ]]/1000</f>
        <v>6.5055191739480893</v>
      </c>
    </row>
    <row r="217" spans="1:3" x14ac:dyDescent="0.25">
      <c r="A217" s="9" t="s">
        <v>168</v>
      </c>
      <c r="B217" s="12">
        <v>6491.1442106755703</v>
      </c>
      <c r="C217">
        <f>SAFADModel_final_000012[[#This Row],[Whole Building:Facility Total Electric Demand Power '[W'](Hourly) ]]/1000</f>
        <v>6.4911442106755706</v>
      </c>
    </row>
    <row r="218" spans="1:3" x14ac:dyDescent="0.25">
      <c r="A218" s="9" t="s">
        <v>169</v>
      </c>
      <c r="B218" s="12">
        <v>4150.6545231075497</v>
      </c>
      <c r="C218">
        <f>SAFADModel_final_000012[[#This Row],[Whole Building:Facility Total Electric Demand Power '[W'](Hourly) ]]/1000</f>
        <v>4.1506545231075496</v>
      </c>
    </row>
    <row r="219" spans="1:3" x14ac:dyDescent="0.25">
      <c r="A219" s="9" t="s">
        <v>170</v>
      </c>
      <c r="B219" s="12">
        <v>4516.7193804035878</v>
      </c>
      <c r="C219">
        <f>SAFADModel_final_000012[[#This Row],[Whole Building:Facility Total Electric Demand Power '[W'](Hourly) ]]/1000</f>
        <v>4.5167193804035879</v>
      </c>
    </row>
    <row r="220" spans="1:3" x14ac:dyDescent="0.25">
      <c r="A220" s="9" t="s">
        <v>171</v>
      </c>
      <c r="B220" s="12">
        <v>4622.66416171732</v>
      </c>
      <c r="C220">
        <f>SAFADModel_final_000012[[#This Row],[Whole Building:Facility Total Electric Demand Power '[W'](Hourly) ]]/1000</f>
        <v>4.6226641617173199</v>
      </c>
    </row>
    <row r="221" spans="1:3" x14ac:dyDescent="0.25">
      <c r="A221" s="9" t="s">
        <v>172</v>
      </c>
      <c r="B221" s="12">
        <v>4673.6101875140212</v>
      </c>
      <c r="C221">
        <f>SAFADModel_final_000012[[#This Row],[Whole Building:Facility Total Electric Demand Power '[W'](Hourly) ]]/1000</f>
        <v>4.6736101875140212</v>
      </c>
    </row>
    <row r="222" spans="1:3" x14ac:dyDescent="0.25">
      <c r="A222" s="9" t="s">
        <v>173</v>
      </c>
      <c r="B222" s="12">
        <v>4690.4876594826301</v>
      </c>
      <c r="C222">
        <f>SAFADModel_final_000012[[#This Row],[Whole Building:Facility Total Electric Demand Power '[W'](Hourly) ]]/1000</f>
        <v>4.6904876594826304</v>
      </c>
    </row>
    <row r="223" spans="1:3" x14ac:dyDescent="0.25">
      <c r="A223" s="9" t="s">
        <v>174</v>
      </c>
      <c r="B223" s="12">
        <v>4715.6275644268826</v>
      </c>
      <c r="C223">
        <f>SAFADModel_final_000012[[#This Row],[Whole Building:Facility Total Electric Demand Power '[W'](Hourly) ]]/1000</f>
        <v>4.7156275644268826</v>
      </c>
    </row>
    <row r="224" spans="1:3" x14ac:dyDescent="0.25">
      <c r="A224" s="9" t="s">
        <v>175</v>
      </c>
      <c r="B224" s="12">
        <v>4829.235176641304</v>
      </c>
      <c r="C224">
        <f>SAFADModel_final_000012[[#This Row],[Whole Building:Facility Total Electric Demand Power '[W'](Hourly) ]]/1000</f>
        <v>4.829235176641304</v>
      </c>
    </row>
    <row r="225" spans="1:3" x14ac:dyDescent="0.25">
      <c r="A225" s="9" t="s">
        <v>176</v>
      </c>
      <c r="B225" s="12">
        <v>20104.393582224508</v>
      </c>
      <c r="C225">
        <f>SAFADModel_final_000012[[#This Row],[Whole Building:Facility Total Electric Demand Power '[W'](Hourly) ]]/1000</f>
        <v>20.104393582224507</v>
      </c>
    </row>
    <row r="226" spans="1:3" x14ac:dyDescent="0.25">
      <c r="A226" s="9" t="s">
        <v>177</v>
      </c>
      <c r="B226" s="12">
        <v>92674.698923085176</v>
      </c>
      <c r="C226">
        <f>SAFADModel_final_000012[[#This Row],[Whole Building:Facility Total Electric Demand Power '[W'](Hourly) ]]/1000</f>
        <v>92.674698923085174</v>
      </c>
    </row>
    <row r="227" spans="1:3" x14ac:dyDescent="0.25">
      <c r="A227" s="9" t="s">
        <v>178</v>
      </c>
      <c r="B227" s="12">
        <v>106892.09861732036</v>
      </c>
      <c r="C227">
        <f>SAFADModel_final_000012[[#This Row],[Whole Building:Facility Total Electric Demand Power '[W'](Hourly) ]]/1000</f>
        <v>106.89209861732036</v>
      </c>
    </row>
    <row r="228" spans="1:3" x14ac:dyDescent="0.25">
      <c r="A228" s="9" t="s">
        <v>179</v>
      </c>
      <c r="B228" s="12">
        <v>116106.70814242963</v>
      </c>
      <c r="C228">
        <f>SAFADModel_final_000012[[#This Row],[Whole Building:Facility Total Electric Demand Power '[W'](Hourly) ]]/1000</f>
        <v>116.10670814242964</v>
      </c>
    </row>
    <row r="229" spans="1:3" x14ac:dyDescent="0.25">
      <c r="A229" s="9" t="s">
        <v>180</v>
      </c>
      <c r="B229" s="12">
        <v>135505.08364298081</v>
      </c>
      <c r="C229">
        <f>SAFADModel_final_000012[[#This Row],[Whole Building:Facility Total Electric Demand Power '[W'](Hourly) ]]/1000</f>
        <v>135.50508364298082</v>
      </c>
    </row>
    <row r="230" spans="1:3" x14ac:dyDescent="0.25">
      <c r="A230" s="9" t="s">
        <v>181</v>
      </c>
      <c r="B230" s="12">
        <v>130750.78849324961</v>
      </c>
      <c r="C230">
        <f>SAFADModel_final_000012[[#This Row],[Whole Building:Facility Total Electric Demand Power '[W'](Hourly) ]]/1000</f>
        <v>130.75078849324962</v>
      </c>
    </row>
    <row r="231" spans="1:3" x14ac:dyDescent="0.25">
      <c r="A231" s="9" t="s">
        <v>182</v>
      </c>
      <c r="B231" s="12">
        <v>125959.83843251097</v>
      </c>
      <c r="C231">
        <f>SAFADModel_final_000012[[#This Row],[Whole Building:Facility Total Electric Demand Power '[W'](Hourly) ]]/1000</f>
        <v>125.95983843251096</v>
      </c>
    </row>
    <row r="232" spans="1:3" x14ac:dyDescent="0.25">
      <c r="A232" s="9" t="s">
        <v>183</v>
      </c>
      <c r="B232" s="12">
        <v>131753.50609924694</v>
      </c>
      <c r="C232">
        <f>SAFADModel_final_000012[[#This Row],[Whole Building:Facility Total Electric Demand Power '[W'](Hourly) ]]/1000</f>
        <v>131.75350609924695</v>
      </c>
    </row>
    <row r="233" spans="1:3" x14ac:dyDescent="0.25">
      <c r="A233" s="9" t="s">
        <v>184</v>
      </c>
      <c r="B233" s="12">
        <v>107296.54432673643</v>
      </c>
      <c r="C233">
        <f>SAFADModel_final_000012[[#This Row],[Whole Building:Facility Total Electric Demand Power '[W'](Hourly) ]]/1000</f>
        <v>107.29654432673644</v>
      </c>
    </row>
    <row r="234" spans="1:3" x14ac:dyDescent="0.25">
      <c r="A234" s="9" t="s">
        <v>185</v>
      </c>
      <c r="B234" s="12">
        <v>68170.143568880289</v>
      </c>
      <c r="C234">
        <f>SAFADModel_final_000012[[#This Row],[Whole Building:Facility Total Electric Demand Power '[W'](Hourly) ]]/1000</f>
        <v>68.170143568880292</v>
      </c>
    </row>
    <row r="235" spans="1:3" x14ac:dyDescent="0.25">
      <c r="A235" s="9" t="s">
        <v>186</v>
      </c>
      <c r="B235" s="12">
        <v>41265.016591832355</v>
      </c>
      <c r="C235">
        <f>SAFADModel_final_000012[[#This Row],[Whole Building:Facility Total Electric Demand Power '[W'](Hourly) ]]/1000</f>
        <v>41.265016591832357</v>
      </c>
    </row>
    <row r="236" spans="1:3" x14ac:dyDescent="0.25">
      <c r="A236" s="9" t="s">
        <v>187</v>
      </c>
      <c r="B236" s="12">
        <v>17829.220627634306</v>
      </c>
      <c r="C236">
        <f>SAFADModel_final_000012[[#This Row],[Whole Building:Facility Total Electric Demand Power '[W'](Hourly) ]]/1000</f>
        <v>17.829220627634307</v>
      </c>
    </row>
    <row r="237" spans="1:3" x14ac:dyDescent="0.25">
      <c r="A237" s="9" t="s">
        <v>188</v>
      </c>
      <c r="B237" s="12">
        <v>7257.5493100074864</v>
      </c>
      <c r="C237">
        <f>SAFADModel_final_000012[[#This Row],[Whole Building:Facility Total Electric Demand Power '[W'](Hourly) ]]/1000</f>
        <v>7.2575493100074864</v>
      </c>
    </row>
    <row r="238" spans="1:3" x14ac:dyDescent="0.25">
      <c r="A238" s="9" t="s">
        <v>189</v>
      </c>
      <c r="B238" s="12">
        <v>6738.4795310503614</v>
      </c>
      <c r="C238">
        <f>SAFADModel_final_000012[[#This Row],[Whole Building:Facility Total Electric Demand Power '[W'](Hourly) ]]/1000</f>
        <v>6.7384795310503618</v>
      </c>
    </row>
    <row r="239" spans="1:3" x14ac:dyDescent="0.25">
      <c r="A239" s="9" t="s">
        <v>190</v>
      </c>
      <c r="B239" s="12">
        <v>6281.7163411603178</v>
      </c>
      <c r="C239">
        <f>SAFADModel_final_000012[[#This Row],[Whole Building:Facility Total Electric Demand Power '[W'](Hourly) ]]/1000</f>
        <v>6.2817163411603181</v>
      </c>
    </row>
    <row r="240" spans="1:3" x14ac:dyDescent="0.25">
      <c r="A240" s="9" t="s">
        <v>191</v>
      </c>
      <c r="B240" s="12">
        <v>6258.5920650710768</v>
      </c>
      <c r="C240">
        <f>SAFADModel_final_000012[[#This Row],[Whole Building:Facility Total Electric Demand Power '[W'](Hourly) ]]/1000</f>
        <v>6.2585920650710767</v>
      </c>
    </row>
    <row r="241" spans="1:3" x14ac:dyDescent="0.25">
      <c r="A241" s="9" t="s">
        <v>192</v>
      </c>
      <c r="B241" s="12">
        <v>6235.2362216435258</v>
      </c>
      <c r="C241">
        <f>SAFADModel_final_000012[[#This Row],[Whole Building:Facility Total Electric Demand Power '[W'](Hourly) ]]/1000</f>
        <v>6.2352362216435262</v>
      </c>
    </row>
    <row r="242" spans="1:3" x14ac:dyDescent="0.25">
      <c r="A242" s="9" t="s">
        <v>193</v>
      </c>
      <c r="B242" s="12">
        <v>5383.0198955912774</v>
      </c>
      <c r="C242">
        <f>SAFADModel_final_000012[[#This Row],[Whole Building:Facility Total Electric Demand Power '[W'](Hourly) ]]/1000</f>
        <v>5.3830198955912776</v>
      </c>
    </row>
    <row r="243" spans="1:3" x14ac:dyDescent="0.25">
      <c r="A243" s="9" t="s">
        <v>194</v>
      </c>
      <c r="B243" s="12">
        <v>5603.8211567303624</v>
      </c>
      <c r="C243">
        <f>SAFADModel_final_000012[[#This Row],[Whole Building:Facility Total Electric Demand Power '[W'](Hourly) ]]/1000</f>
        <v>5.6038211567303629</v>
      </c>
    </row>
    <row r="244" spans="1:3" x14ac:dyDescent="0.25">
      <c r="A244" s="9" t="s">
        <v>195</v>
      </c>
      <c r="B244" s="12">
        <v>5600.986572220957</v>
      </c>
      <c r="C244">
        <f>SAFADModel_final_000012[[#This Row],[Whole Building:Facility Total Electric Demand Power '[W'](Hourly) ]]/1000</f>
        <v>5.6009865722209566</v>
      </c>
    </row>
    <row r="245" spans="1:3" x14ac:dyDescent="0.25">
      <c r="A245" s="9" t="s">
        <v>196</v>
      </c>
      <c r="B245" s="12">
        <v>5549.8405857706812</v>
      </c>
      <c r="C245">
        <f>SAFADModel_final_000012[[#This Row],[Whole Building:Facility Total Electric Demand Power '[W'](Hourly) ]]/1000</f>
        <v>5.5498405857706814</v>
      </c>
    </row>
    <row r="246" spans="1:3" x14ac:dyDescent="0.25">
      <c r="A246" s="9" t="s">
        <v>197</v>
      </c>
      <c r="B246" s="12">
        <v>5487.4448968392144</v>
      </c>
      <c r="C246">
        <f>SAFADModel_final_000012[[#This Row],[Whole Building:Facility Total Electric Demand Power '[W'](Hourly) ]]/1000</f>
        <v>5.4874448968392144</v>
      </c>
    </row>
    <row r="247" spans="1:3" x14ac:dyDescent="0.25">
      <c r="A247" s="9" t="s">
        <v>198</v>
      </c>
      <c r="B247" s="12">
        <v>5466.9304181419675</v>
      </c>
      <c r="C247">
        <f>SAFADModel_final_000012[[#This Row],[Whole Building:Facility Total Electric Demand Power '[W'](Hourly) ]]/1000</f>
        <v>5.4669304181419678</v>
      </c>
    </row>
    <row r="248" spans="1:3" x14ac:dyDescent="0.25">
      <c r="A248" s="9" t="s">
        <v>199</v>
      </c>
      <c r="B248" s="12">
        <v>5500.5640210701577</v>
      </c>
      <c r="C248">
        <f>SAFADModel_final_000012[[#This Row],[Whole Building:Facility Total Electric Demand Power '[W'](Hourly) ]]/1000</f>
        <v>5.5005640210701578</v>
      </c>
    </row>
    <row r="249" spans="1:3" x14ac:dyDescent="0.25">
      <c r="A249" s="9" t="s">
        <v>200</v>
      </c>
      <c r="B249" s="12">
        <v>18386.379124738349</v>
      </c>
      <c r="C249">
        <f>SAFADModel_final_000012[[#This Row],[Whole Building:Facility Total Electric Demand Power '[W'](Hourly) ]]/1000</f>
        <v>18.386379124738347</v>
      </c>
    </row>
    <row r="250" spans="1:3" x14ac:dyDescent="0.25">
      <c r="A250" s="9" t="s">
        <v>201</v>
      </c>
      <c r="B250" s="12">
        <v>84724.189683465287</v>
      </c>
      <c r="C250">
        <f>SAFADModel_final_000012[[#This Row],[Whole Building:Facility Total Electric Demand Power '[W'](Hourly) ]]/1000</f>
        <v>84.724189683465283</v>
      </c>
    </row>
    <row r="251" spans="1:3" x14ac:dyDescent="0.25">
      <c r="A251" s="9" t="s">
        <v>202</v>
      </c>
      <c r="B251" s="12">
        <v>109345.8649593428</v>
      </c>
      <c r="C251">
        <f>SAFADModel_final_000012[[#This Row],[Whole Building:Facility Total Electric Demand Power '[W'](Hourly) ]]/1000</f>
        <v>109.3458649593428</v>
      </c>
    </row>
    <row r="252" spans="1:3" x14ac:dyDescent="0.25">
      <c r="A252" s="9" t="s">
        <v>203</v>
      </c>
      <c r="B252" s="12">
        <v>120281.58298520623</v>
      </c>
      <c r="C252">
        <f>SAFADModel_final_000012[[#This Row],[Whole Building:Facility Total Electric Demand Power '[W'](Hourly) ]]/1000</f>
        <v>120.28158298520623</v>
      </c>
    </row>
    <row r="253" spans="1:3" x14ac:dyDescent="0.25">
      <c r="A253" s="9" t="s">
        <v>204</v>
      </c>
      <c r="B253" s="12">
        <v>123380.17263113735</v>
      </c>
      <c r="C253">
        <f>SAFADModel_final_000012[[#This Row],[Whole Building:Facility Total Electric Demand Power '[W'](Hourly) ]]/1000</f>
        <v>123.38017263113736</v>
      </c>
    </row>
    <row r="254" spans="1:3" x14ac:dyDescent="0.25">
      <c r="A254" s="9" t="s">
        <v>205</v>
      </c>
      <c r="B254" s="12">
        <v>126005.54543726485</v>
      </c>
      <c r="C254">
        <f>SAFADModel_final_000012[[#This Row],[Whole Building:Facility Total Electric Demand Power '[W'](Hourly) ]]/1000</f>
        <v>126.00554543726486</v>
      </c>
    </row>
    <row r="255" spans="1:3" x14ac:dyDescent="0.25">
      <c r="A255" s="9" t="s">
        <v>206</v>
      </c>
      <c r="B255" s="12">
        <v>134428.10394768984</v>
      </c>
      <c r="C255">
        <f>SAFADModel_final_000012[[#This Row],[Whole Building:Facility Total Electric Demand Power '[W'](Hourly) ]]/1000</f>
        <v>134.42810394768983</v>
      </c>
    </row>
    <row r="256" spans="1:3" x14ac:dyDescent="0.25">
      <c r="A256" s="9" t="s">
        <v>207</v>
      </c>
      <c r="B256" s="12">
        <v>124611.33611294134</v>
      </c>
      <c r="C256">
        <f>SAFADModel_final_000012[[#This Row],[Whole Building:Facility Total Electric Demand Power '[W'](Hourly) ]]/1000</f>
        <v>124.61133611294134</v>
      </c>
    </row>
    <row r="257" spans="1:3" x14ac:dyDescent="0.25">
      <c r="A257" s="9" t="s">
        <v>208</v>
      </c>
      <c r="B257" s="12">
        <v>133725.53702700866</v>
      </c>
      <c r="C257">
        <f>SAFADModel_final_000012[[#This Row],[Whole Building:Facility Total Electric Demand Power '[W'](Hourly) ]]/1000</f>
        <v>133.72553702700867</v>
      </c>
    </row>
    <row r="258" spans="1:3" x14ac:dyDescent="0.25">
      <c r="A258" s="9" t="s">
        <v>209</v>
      </c>
      <c r="B258" s="12">
        <v>123570.71147220542</v>
      </c>
      <c r="C258">
        <f>SAFADModel_final_000012[[#This Row],[Whole Building:Facility Total Electric Demand Power '[W'](Hourly) ]]/1000</f>
        <v>123.57071147220543</v>
      </c>
    </row>
    <row r="259" spans="1:3" x14ac:dyDescent="0.25">
      <c r="A259" s="9" t="s">
        <v>210</v>
      </c>
      <c r="B259" s="12">
        <v>72191.538747419676</v>
      </c>
      <c r="C259">
        <f>SAFADModel_final_000012[[#This Row],[Whole Building:Facility Total Electric Demand Power '[W'](Hourly) ]]/1000</f>
        <v>72.191538747419671</v>
      </c>
    </row>
    <row r="260" spans="1:3" x14ac:dyDescent="0.25">
      <c r="A260" s="9" t="s">
        <v>211</v>
      </c>
      <c r="B260" s="12">
        <v>51474.320201463437</v>
      </c>
      <c r="C260">
        <f>SAFADModel_final_000012[[#This Row],[Whole Building:Facility Total Electric Demand Power '[W'](Hourly) ]]/1000</f>
        <v>51.474320201463435</v>
      </c>
    </row>
    <row r="261" spans="1:3" x14ac:dyDescent="0.25">
      <c r="A261" s="9" t="s">
        <v>212</v>
      </c>
      <c r="B261" s="12">
        <v>36664.582261562704</v>
      </c>
      <c r="C261">
        <f>SAFADModel_final_000012[[#This Row],[Whole Building:Facility Total Electric Demand Power '[W'](Hourly) ]]/1000</f>
        <v>36.664582261562707</v>
      </c>
    </row>
    <row r="262" spans="1:3" x14ac:dyDescent="0.25">
      <c r="A262" s="9" t="s">
        <v>213</v>
      </c>
      <c r="B262" s="12">
        <v>6427.2138998421115</v>
      </c>
      <c r="C262">
        <f>SAFADModel_final_000012[[#This Row],[Whole Building:Facility Total Electric Demand Power '[W'](Hourly) ]]/1000</f>
        <v>6.4272138998421111</v>
      </c>
    </row>
    <row r="263" spans="1:3" x14ac:dyDescent="0.25">
      <c r="A263" s="9" t="s">
        <v>214</v>
      </c>
      <c r="B263" s="12">
        <v>5614.6088347922368</v>
      </c>
      <c r="C263">
        <f>SAFADModel_final_000012[[#This Row],[Whole Building:Facility Total Electric Demand Power '[W'](Hourly) ]]/1000</f>
        <v>5.6146088347922367</v>
      </c>
    </row>
    <row r="264" spans="1:3" x14ac:dyDescent="0.25">
      <c r="A264" s="9" t="s">
        <v>215</v>
      </c>
      <c r="B264" s="12">
        <v>5737.216117197072</v>
      </c>
      <c r="C264">
        <f>SAFADModel_final_000012[[#This Row],[Whole Building:Facility Total Electric Demand Power '[W'](Hourly) ]]/1000</f>
        <v>5.7372161171970717</v>
      </c>
    </row>
    <row r="265" spans="1:3" x14ac:dyDescent="0.25">
      <c r="A265" s="9" t="s">
        <v>216</v>
      </c>
      <c r="B265" s="12">
        <v>5699.9967149429986</v>
      </c>
      <c r="C265">
        <f>SAFADModel_final_000012[[#This Row],[Whole Building:Facility Total Electric Demand Power '[W'](Hourly) ]]/1000</f>
        <v>5.6999967149429986</v>
      </c>
    </row>
    <row r="266" spans="1:3" x14ac:dyDescent="0.25">
      <c r="A266" s="9" t="s">
        <v>217</v>
      </c>
      <c r="B266" s="12">
        <v>6312.6325094609965</v>
      </c>
      <c r="C266">
        <f>SAFADModel_final_000012[[#This Row],[Whole Building:Facility Total Electric Demand Power '[W'](Hourly) ]]/1000</f>
        <v>6.3126325094609967</v>
      </c>
    </row>
    <row r="267" spans="1:3" x14ac:dyDescent="0.25">
      <c r="A267" s="9" t="s">
        <v>218</v>
      </c>
      <c r="B267" s="12">
        <v>6128.2686943338058</v>
      </c>
      <c r="C267">
        <f>SAFADModel_final_000012[[#This Row],[Whole Building:Facility Total Electric Demand Power '[W'](Hourly) ]]/1000</f>
        <v>6.1282686943338058</v>
      </c>
    </row>
    <row r="268" spans="1:3" x14ac:dyDescent="0.25">
      <c r="A268" s="9" t="s">
        <v>219</v>
      </c>
      <c r="B268" s="12">
        <v>6023.2267618187589</v>
      </c>
      <c r="C268">
        <f>SAFADModel_final_000012[[#This Row],[Whole Building:Facility Total Electric Demand Power '[W'](Hourly) ]]/1000</f>
        <v>6.0232267618187585</v>
      </c>
    </row>
    <row r="269" spans="1:3" x14ac:dyDescent="0.25">
      <c r="A269" s="9" t="s">
        <v>220</v>
      </c>
      <c r="B269" s="12">
        <v>5972.3650088191607</v>
      </c>
      <c r="C269">
        <f>SAFADModel_final_000012[[#This Row],[Whole Building:Facility Total Electric Demand Power '[W'](Hourly) ]]/1000</f>
        <v>5.9723650088191604</v>
      </c>
    </row>
    <row r="270" spans="1:3" x14ac:dyDescent="0.25">
      <c r="A270" s="9" t="s">
        <v>221</v>
      </c>
      <c r="B270" s="12">
        <v>5930.0807967947667</v>
      </c>
      <c r="C270">
        <f>SAFADModel_final_000012[[#This Row],[Whole Building:Facility Total Electric Demand Power '[W'](Hourly) ]]/1000</f>
        <v>5.9300807967947664</v>
      </c>
    </row>
    <row r="271" spans="1:3" x14ac:dyDescent="0.25">
      <c r="A271" s="9" t="s">
        <v>222</v>
      </c>
      <c r="B271" s="12">
        <v>5950.6283899289301</v>
      </c>
      <c r="C271">
        <f>SAFADModel_final_000012[[#This Row],[Whole Building:Facility Total Electric Demand Power '[W'](Hourly) ]]/1000</f>
        <v>5.9506283899289301</v>
      </c>
    </row>
    <row r="272" spans="1:3" x14ac:dyDescent="0.25">
      <c r="A272" s="9" t="s">
        <v>223</v>
      </c>
      <c r="B272" s="12">
        <v>6053.4352718499358</v>
      </c>
      <c r="C272">
        <f>SAFADModel_final_000012[[#This Row],[Whole Building:Facility Total Electric Demand Power '[W'](Hourly) ]]/1000</f>
        <v>6.0534352718499358</v>
      </c>
    </row>
    <row r="273" spans="1:3" x14ac:dyDescent="0.25">
      <c r="A273" s="9" t="s">
        <v>224</v>
      </c>
      <c r="B273" s="12">
        <v>23121.182265743857</v>
      </c>
      <c r="C273">
        <f>SAFADModel_final_000012[[#This Row],[Whole Building:Facility Total Electric Demand Power '[W'](Hourly) ]]/1000</f>
        <v>23.121182265743858</v>
      </c>
    </row>
    <row r="274" spans="1:3" x14ac:dyDescent="0.25">
      <c r="A274" s="9" t="s">
        <v>225</v>
      </c>
      <c r="B274" s="12">
        <v>73281.968716430652</v>
      </c>
      <c r="C274">
        <f>SAFADModel_final_000012[[#This Row],[Whole Building:Facility Total Electric Demand Power '[W'](Hourly) ]]/1000</f>
        <v>73.281968716430654</v>
      </c>
    </row>
    <row r="275" spans="1:3" x14ac:dyDescent="0.25">
      <c r="A275" s="9" t="s">
        <v>226</v>
      </c>
      <c r="B275" s="12">
        <v>113938.35344884532</v>
      </c>
      <c r="C275">
        <f>SAFADModel_final_000012[[#This Row],[Whole Building:Facility Total Electric Demand Power '[W'](Hourly) ]]/1000</f>
        <v>113.93835344884532</v>
      </c>
    </row>
    <row r="276" spans="1:3" x14ac:dyDescent="0.25">
      <c r="A276" s="9" t="s">
        <v>227</v>
      </c>
      <c r="B276" s="12">
        <v>107985.7137007556</v>
      </c>
      <c r="C276">
        <f>SAFADModel_final_000012[[#This Row],[Whole Building:Facility Total Electric Demand Power '[W'](Hourly) ]]/1000</f>
        <v>107.9857137007556</v>
      </c>
    </row>
    <row r="277" spans="1:3" x14ac:dyDescent="0.25">
      <c r="A277" s="9" t="s">
        <v>228</v>
      </c>
      <c r="B277" s="12">
        <v>107215.80694083229</v>
      </c>
      <c r="C277">
        <f>SAFADModel_final_000012[[#This Row],[Whole Building:Facility Total Electric Demand Power '[W'](Hourly) ]]/1000</f>
        <v>107.21580694083229</v>
      </c>
    </row>
    <row r="278" spans="1:3" x14ac:dyDescent="0.25">
      <c r="A278" s="9" t="s">
        <v>229</v>
      </c>
      <c r="B278" s="12">
        <v>116508.48814762321</v>
      </c>
      <c r="C278">
        <f>SAFADModel_final_000012[[#This Row],[Whole Building:Facility Total Electric Demand Power '[W'](Hourly) ]]/1000</f>
        <v>116.50848814762321</v>
      </c>
    </row>
    <row r="279" spans="1:3" x14ac:dyDescent="0.25">
      <c r="A279" s="9" t="s">
        <v>230</v>
      </c>
      <c r="B279" s="12">
        <v>121086.80355407442</v>
      </c>
      <c r="C279">
        <f>SAFADModel_final_000012[[#This Row],[Whole Building:Facility Total Electric Demand Power '[W'](Hourly) ]]/1000</f>
        <v>121.08680355407442</v>
      </c>
    </row>
    <row r="280" spans="1:3" x14ac:dyDescent="0.25">
      <c r="A280" s="9" t="s">
        <v>231</v>
      </c>
      <c r="B280" s="12">
        <v>104631.13026059145</v>
      </c>
      <c r="C280">
        <f>SAFADModel_final_000012[[#This Row],[Whole Building:Facility Total Electric Demand Power '[W'](Hourly) ]]/1000</f>
        <v>104.63113026059145</v>
      </c>
    </row>
    <row r="281" spans="1:3" x14ac:dyDescent="0.25">
      <c r="A281" s="9" t="s">
        <v>232</v>
      </c>
      <c r="B281" s="12">
        <v>98518.107661772709</v>
      </c>
      <c r="C281">
        <f>SAFADModel_final_000012[[#This Row],[Whole Building:Facility Total Electric Demand Power '[W'](Hourly) ]]/1000</f>
        <v>98.518107661772703</v>
      </c>
    </row>
    <row r="282" spans="1:3" x14ac:dyDescent="0.25">
      <c r="A282" s="9" t="s">
        <v>233</v>
      </c>
      <c r="B282" s="12">
        <v>88435.989615934886</v>
      </c>
      <c r="C282">
        <f>SAFADModel_final_000012[[#This Row],[Whole Building:Facility Total Electric Demand Power '[W'](Hourly) ]]/1000</f>
        <v>88.435989615934886</v>
      </c>
    </row>
    <row r="283" spans="1:3" x14ac:dyDescent="0.25">
      <c r="A283" s="9" t="s">
        <v>234</v>
      </c>
      <c r="B283" s="12">
        <v>45886.739739952813</v>
      </c>
      <c r="C283">
        <f>SAFADModel_final_000012[[#This Row],[Whole Building:Facility Total Electric Demand Power '[W'](Hourly) ]]/1000</f>
        <v>45.886739739952816</v>
      </c>
    </row>
    <row r="284" spans="1:3" x14ac:dyDescent="0.25">
      <c r="A284" s="9" t="s">
        <v>235</v>
      </c>
      <c r="B284" s="12">
        <v>24677.898639393312</v>
      </c>
      <c r="C284">
        <f>SAFADModel_final_000012[[#This Row],[Whole Building:Facility Total Electric Demand Power '[W'](Hourly) ]]/1000</f>
        <v>24.677898639393312</v>
      </c>
    </row>
    <row r="285" spans="1:3" x14ac:dyDescent="0.25">
      <c r="A285" s="9" t="s">
        <v>236</v>
      </c>
      <c r="B285" s="12">
        <v>15948.31450405676</v>
      </c>
      <c r="C285">
        <f>SAFADModel_final_000012[[#This Row],[Whole Building:Facility Total Electric Demand Power '[W'](Hourly) ]]/1000</f>
        <v>15.948314504056759</v>
      </c>
    </row>
    <row r="286" spans="1:3" x14ac:dyDescent="0.25">
      <c r="A286" s="9" t="s">
        <v>237</v>
      </c>
      <c r="B286" s="12">
        <v>11172.706055019398</v>
      </c>
      <c r="C286">
        <f>SAFADModel_final_000012[[#This Row],[Whole Building:Facility Total Electric Demand Power '[W'](Hourly) ]]/1000</f>
        <v>11.172706055019399</v>
      </c>
    </row>
    <row r="287" spans="1:3" x14ac:dyDescent="0.25">
      <c r="A287" s="9" t="s">
        <v>238</v>
      </c>
      <c r="B287" s="12">
        <v>6413.1352191745382</v>
      </c>
      <c r="C287">
        <f>SAFADModel_final_000012[[#This Row],[Whole Building:Facility Total Electric Demand Power '[W'](Hourly) ]]/1000</f>
        <v>6.4131352191745385</v>
      </c>
    </row>
    <row r="288" spans="1:3" x14ac:dyDescent="0.25">
      <c r="A288" s="9" t="s">
        <v>239</v>
      </c>
      <c r="B288" s="12">
        <v>6374.7121660422445</v>
      </c>
      <c r="C288">
        <f>SAFADModel_final_000012[[#This Row],[Whole Building:Facility Total Electric Demand Power '[W'](Hourly) ]]/1000</f>
        <v>6.3747121660422446</v>
      </c>
    </row>
    <row r="289" spans="1:3" x14ac:dyDescent="0.25">
      <c r="A289" s="9" t="s">
        <v>240</v>
      </c>
      <c r="B289" s="12">
        <v>6323.2752738836143</v>
      </c>
      <c r="C289">
        <f>SAFADModel_final_000012[[#This Row],[Whole Building:Facility Total Electric Demand Power '[W'](Hourly) ]]/1000</f>
        <v>6.3232752738836142</v>
      </c>
    </row>
    <row r="290" spans="1:3" x14ac:dyDescent="0.25">
      <c r="A290" s="9" t="s">
        <v>581</v>
      </c>
      <c r="B290" s="12">
        <v>6248.2586065783935</v>
      </c>
      <c r="C290">
        <f>SAFADModel_final_000012[[#This Row],[Whole Building:Facility Total Electric Demand Power '[W'](Hourly) ]]/1000</f>
        <v>6.2482586065783936</v>
      </c>
    </row>
    <row r="291" spans="1:3" x14ac:dyDescent="0.25">
      <c r="A291" s="9" t="s">
        <v>582</v>
      </c>
      <c r="B291" s="12">
        <v>6136.6901423211521</v>
      </c>
      <c r="C291">
        <f>SAFADModel_final_000012[[#This Row],[Whole Building:Facility Total Electric Demand Power '[W'](Hourly) ]]/1000</f>
        <v>6.136690142321152</v>
      </c>
    </row>
    <row r="292" spans="1:3" x14ac:dyDescent="0.25">
      <c r="A292" s="9" t="s">
        <v>583</v>
      </c>
      <c r="B292" s="12">
        <v>6038.4647162574702</v>
      </c>
      <c r="C292">
        <f>SAFADModel_final_000012[[#This Row],[Whole Building:Facility Total Electric Demand Power '[W'](Hourly) ]]/1000</f>
        <v>6.0384647162574705</v>
      </c>
    </row>
    <row r="293" spans="1:3" x14ac:dyDescent="0.25">
      <c r="A293" s="9" t="s">
        <v>584</v>
      </c>
      <c r="B293" s="12">
        <v>5976.9559728051863</v>
      </c>
      <c r="C293">
        <f>SAFADModel_final_000012[[#This Row],[Whole Building:Facility Total Electric Demand Power '[W'](Hourly) ]]/1000</f>
        <v>5.976955972805186</v>
      </c>
    </row>
    <row r="294" spans="1:3" x14ac:dyDescent="0.25">
      <c r="A294" s="9" t="s">
        <v>585</v>
      </c>
      <c r="B294" s="12">
        <v>5919.5593890486789</v>
      </c>
      <c r="C294">
        <f>SAFADModel_final_000012[[#This Row],[Whole Building:Facility Total Electric Demand Power '[W'](Hourly) ]]/1000</f>
        <v>5.9195593890486791</v>
      </c>
    </row>
    <row r="295" spans="1:3" x14ac:dyDescent="0.25">
      <c r="A295" s="9" t="s">
        <v>586</v>
      </c>
      <c r="B295" s="12">
        <v>5926.687490264786</v>
      </c>
      <c r="C295">
        <f>SAFADModel_final_000012[[#This Row],[Whole Building:Facility Total Electric Demand Power '[W'](Hourly) ]]/1000</f>
        <v>5.9266874902647864</v>
      </c>
    </row>
    <row r="296" spans="1:3" x14ac:dyDescent="0.25">
      <c r="A296" s="9" t="s">
        <v>587</v>
      </c>
      <c r="B296" s="12">
        <v>6010.6224350468192</v>
      </c>
      <c r="C296">
        <f>SAFADModel_final_000012[[#This Row],[Whole Building:Facility Total Electric Demand Power '[W'](Hourly) ]]/1000</f>
        <v>6.0106224350468196</v>
      </c>
    </row>
    <row r="297" spans="1:3" x14ac:dyDescent="0.25">
      <c r="A297" s="9" t="s">
        <v>588</v>
      </c>
      <c r="B297" s="12">
        <v>6124.3099247932623</v>
      </c>
      <c r="C297">
        <f>SAFADModel_final_000012[[#This Row],[Whole Building:Facility Total Electric Demand Power '[W'](Hourly) ]]/1000</f>
        <v>6.1243099247932626</v>
      </c>
    </row>
    <row r="298" spans="1:3" x14ac:dyDescent="0.25">
      <c r="A298" s="9" t="s">
        <v>589</v>
      </c>
      <c r="B298" s="12">
        <v>56718.631760314922</v>
      </c>
      <c r="C298">
        <f>SAFADModel_final_000012[[#This Row],[Whole Building:Facility Total Electric Demand Power '[W'](Hourly) ]]/1000</f>
        <v>56.718631760314921</v>
      </c>
    </row>
    <row r="299" spans="1:3" x14ac:dyDescent="0.25">
      <c r="A299" s="9" t="s">
        <v>590</v>
      </c>
      <c r="B299" s="12">
        <v>73570.0064394535</v>
      </c>
      <c r="C299">
        <f>SAFADModel_final_000012[[#This Row],[Whole Building:Facility Total Electric Demand Power '[W'](Hourly) ]]/1000</f>
        <v>73.570006439453493</v>
      </c>
    </row>
    <row r="300" spans="1:3" x14ac:dyDescent="0.25">
      <c r="A300" s="9" t="s">
        <v>591</v>
      </c>
      <c r="B300" s="12">
        <v>78712.045690814004</v>
      </c>
      <c r="C300">
        <f>SAFADModel_final_000012[[#This Row],[Whole Building:Facility Total Electric Demand Power '[W'](Hourly) ]]/1000</f>
        <v>78.712045690814008</v>
      </c>
    </row>
    <row r="301" spans="1:3" x14ac:dyDescent="0.25">
      <c r="A301" s="9" t="s">
        <v>592</v>
      </c>
      <c r="B301" s="12">
        <v>69040.524485918533</v>
      </c>
      <c r="C301">
        <f>SAFADModel_final_000012[[#This Row],[Whole Building:Facility Total Electric Demand Power '[W'](Hourly) ]]/1000</f>
        <v>69.040524485918539</v>
      </c>
    </row>
    <row r="302" spans="1:3" x14ac:dyDescent="0.25">
      <c r="A302" s="9" t="s">
        <v>593</v>
      </c>
      <c r="B302" s="12">
        <v>46693.165751592955</v>
      </c>
      <c r="C302">
        <f>SAFADModel_final_000012[[#This Row],[Whole Building:Facility Total Electric Demand Power '[W'](Hourly) ]]/1000</f>
        <v>46.693165751592957</v>
      </c>
    </row>
    <row r="303" spans="1:3" x14ac:dyDescent="0.25">
      <c r="A303" s="9" t="s">
        <v>594</v>
      </c>
      <c r="B303" s="12">
        <v>41054.902618993889</v>
      </c>
      <c r="C303">
        <f>SAFADModel_final_000012[[#This Row],[Whole Building:Facility Total Electric Demand Power '[W'](Hourly) ]]/1000</f>
        <v>41.054902618993886</v>
      </c>
    </row>
    <row r="304" spans="1:3" x14ac:dyDescent="0.25">
      <c r="A304" s="9" t="s">
        <v>595</v>
      </c>
      <c r="B304" s="12">
        <v>41571.192782336388</v>
      </c>
      <c r="C304">
        <f>SAFADModel_final_000012[[#This Row],[Whole Building:Facility Total Electric Demand Power '[W'](Hourly) ]]/1000</f>
        <v>41.571192782336389</v>
      </c>
    </row>
    <row r="305" spans="1:3" x14ac:dyDescent="0.25">
      <c r="A305" s="9" t="s">
        <v>596</v>
      </c>
      <c r="B305" s="12">
        <v>37480.560234474186</v>
      </c>
      <c r="C305">
        <f>SAFADModel_final_000012[[#This Row],[Whole Building:Facility Total Electric Demand Power '[W'](Hourly) ]]/1000</f>
        <v>37.480560234474183</v>
      </c>
    </row>
    <row r="306" spans="1:3" x14ac:dyDescent="0.25">
      <c r="A306" s="9" t="s">
        <v>597</v>
      </c>
      <c r="B306" s="12">
        <v>31346.918878599128</v>
      </c>
      <c r="C306">
        <f>SAFADModel_final_000012[[#This Row],[Whole Building:Facility Total Electric Demand Power '[W'](Hourly) ]]/1000</f>
        <v>31.34691887859913</v>
      </c>
    </row>
    <row r="307" spans="1:3" x14ac:dyDescent="0.25">
      <c r="A307" s="9" t="s">
        <v>598</v>
      </c>
      <c r="B307" s="12">
        <v>25491.082456865177</v>
      </c>
      <c r="C307">
        <f>SAFADModel_final_000012[[#This Row],[Whole Building:Facility Total Electric Demand Power '[W'](Hourly) ]]/1000</f>
        <v>25.491082456865175</v>
      </c>
    </row>
    <row r="308" spans="1:3" x14ac:dyDescent="0.25">
      <c r="A308" s="9" t="s">
        <v>599</v>
      </c>
      <c r="B308" s="12">
        <v>20585.973805597856</v>
      </c>
      <c r="C308">
        <f>SAFADModel_final_000012[[#This Row],[Whole Building:Facility Total Electric Demand Power '[W'](Hourly) ]]/1000</f>
        <v>20.585973805597856</v>
      </c>
    </row>
    <row r="309" spans="1:3" x14ac:dyDescent="0.25">
      <c r="A309" s="9" t="s">
        <v>600</v>
      </c>
      <c r="B309" s="12">
        <v>9096.8841415499865</v>
      </c>
      <c r="C309">
        <f>SAFADModel_final_000012[[#This Row],[Whole Building:Facility Total Electric Demand Power '[W'](Hourly) ]]/1000</f>
        <v>9.096884141549987</v>
      </c>
    </row>
    <row r="310" spans="1:3" x14ac:dyDescent="0.25">
      <c r="A310" s="9" t="s">
        <v>601</v>
      </c>
      <c r="B310" s="12">
        <v>8340.1835810788525</v>
      </c>
      <c r="C310">
        <f>SAFADModel_final_000012[[#This Row],[Whole Building:Facility Total Electric Demand Power '[W'](Hourly) ]]/1000</f>
        <v>8.3401835810788523</v>
      </c>
    </row>
    <row r="311" spans="1:3" x14ac:dyDescent="0.25">
      <c r="A311" s="9" t="s">
        <v>602</v>
      </c>
      <c r="B311" s="12">
        <v>6947.8269503959991</v>
      </c>
      <c r="C311">
        <f>SAFADModel_final_000012[[#This Row],[Whole Building:Facility Total Electric Demand Power '[W'](Hourly) ]]/1000</f>
        <v>6.9478269503959993</v>
      </c>
    </row>
    <row r="312" spans="1:3" x14ac:dyDescent="0.25">
      <c r="A312" s="9" t="s">
        <v>603</v>
      </c>
      <c r="B312" s="12">
        <v>6574.7485212179745</v>
      </c>
      <c r="C312">
        <f>SAFADModel_final_000012[[#This Row],[Whole Building:Facility Total Electric Demand Power '[W'](Hourly) ]]/1000</f>
        <v>6.5747485212179742</v>
      </c>
    </row>
    <row r="313" spans="1:3" x14ac:dyDescent="0.25">
      <c r="A313" s="9" t="s">
        <v>604</v>
      </c>
      <c r="B313" s="12">
        <v>6511.4588376094971</v>
      </c>
      <c r="C313">
        <f>SAFADModel_final_000012[[#This Row],[Whole Building:Facility Total Electric Demand Power '[W'](Hourly) ]]/1000</f>
        <v>6.5114588376094975</v>
      </c>
    </row>
    <row r="314" spans="1:3" x14ac:dyDescent="0.25">
      <c r="A314" s="9" t="s">
        <v>605</v>
      </c>
      <c r="B314" s="12">
        <v>6430.3570201182119</v>
      </c>
      <c r="C314">
        <f>SAFADModel_final_000012[[#This Row],[Whole Building:Facility Total Electric Demand Power '[W'](Hourly) ]]/1000</f>
        <v>6.4303570201182119</v>
      </c>
    </row>
    <row r="315" spans="1:3" x14ac:dyDescent="0.25">
      <c r="A315" s="9" t="s">
        <v>606</v>
      </c>
      <c r="B315" s="12">
        <v>6366.2966729951704</v>
      </c>
      <c r="C315">
        <f>SAFADModel_final_000012[[#This Row],[Whole Building:Facility Total Electric Demand Power '[W'](Hourly) ]]/1000</f>
        <v>6.36629667299517</v>
      </c>
    </row>
    <row r="316" spans="1:3" x14ac:dyDescent="0.25">
      <c r="A316" s="9" t="s">
        <v>607</v>
      </c>
      <c r="B316" s="12">
        <v>6322.9145569864349</v>
      </c>
      <c r="C316">
        <f>SAFADModel_final_000012[[#This Row],[Whole Building:Facility Total Electric Demand Power '[W'](Hourly) ]]/1000</f>
        <v>6.3229145569864347</v>
      </c>
    </row>
    <row r="317" spans="1:3" x14ac:dyDescent="0.25">
      <c r="A317" s="9" t="s">
        <v>608</v>
      </c>
      <c r="B317" s="12">
        <v>6275.9202404448833</v>
      </c>
      <c r="C317">
        <f>SAFADModel_final_000012[[#This Row],[Whole Building:Facility Total Electric Demand Power '[W'](Hourly) ]]/1000</f>
        <v>6.2759202404448837</v>
      </c>
    </row>
    <row r="318" spans="1:3" x14ac:dyDescent="0.25">
      <c r="A318" s="9" t="s">
        <v>609</v>
      </c>
      <c r="B318" s="12">
        <v>6227.4273208129407</v>
      </c>
      <c r="C318">
        <f>SAFADModel_final_000012[[#This Row],[Whole Building:Facility Total Electric Demand Power '[W'](Hourly) ]]/1000</f>
        <v>6.2274273208129411</v>
      </c>
    </row>
    <row r="319" spans="1:3" x14ac:dyDescent="0.25">
      <c r="A319" s="9" t="s">
        <v>610</v>
      </c>
      <c r="B319" s="12">
        <v>6216.5147660886651</v>
      </c>
      <c r="C319">
        <f>SAFADModel_final_000012[[#This Row],[Whole Building:Facility Total Electric Demand Power '[W'](Hourly) ]]/1000</f>
        <v>6.2165147660886655</v>
      </c>
    </row>
    <row r="320" spans="1:3" x14ac:dyDescent="0.25">
      <c r="A320" s="9" t="s">
        <v>611</v>
      </c>
      <c r="B320" s="12">
        <v>6246.3031278040917</v>
      </c>
      <c r="C320">
        <f>SAFADModel_final_000012[[#This Row],[Whole Building:Facility Total Electric Demand Power '[W'](Hourly) ]]/1000</f>
        <v>6.2463031278040919</v>
      </c>
    </row>
    <row r="321" spans="1:3" x14ac:dyDescent="0.25">
      <c r="A321" s="9" t="s">
        <v>612</v>
      </c>
      <c r="B321" s="12">
        <v>6310.9340752779744</v>
      </c>
      <c r="C321">
        <f>SAFADModel_final_000012[[#This Row],[Whole Building:Facility Total Electric Demand Power '[W'](Hourly) ]]/1000</f>
        <v>6.3109340752779746</v>
      </c>
    </row>
    <row r="322" spans="1:3" x14ac:dyDescent="0.25">
      <c r="A322" s="9" t="s">
        <v>613</v>
      </c>
      <c r="B322" s="12">
        <v>6369.9726924481338</v>
      </c>
      <c r="C322">
        <f>SAFADModel_final_000012[[#This Row],[Whole Building:Facility Total Electric Demand Power '[W'](Hourly) ]]/1000</f>
        <v>6.3699726924481341</v>
      </c>
    </row>
    <row r="323" spans="1:3" x14ac:dyDescent="0.25">
      <c r="A323" s="9" t="s">
        <v>614</v>
      </c>
      <c r="B323" s="12">
        <v>6426.3915443376891</v>
      </c>
      <c r="C323">
        <f>SAFADModel_final_000012[[#This Row],[Whole Building:Facility Total Electric Demand Power '[W'](Hourly) ]]/1000</f>
        <v>6.4263915443376893</v>
      </c>
    </row>
    <row r="324" spans="1:3" x14ac:dyDescent="0.25">
      <c r="A324" s="9" t="s">
        <v>615</v>
      </c>
      <c r="B324" s="12">
        <v>6482.642459139347</v>
      </c>
      <c r="C324">
        <f>SAFADModel_final_000012[[#This Row],[Whole Building:Facility Total Electric Demand Power '[W'](Hourly) ]]/1000</f>
        <v>6.4826424591393472</v>
      </c>
    </row>
    <row r="325" spans="1:3" x14ac:dyDescent="0.25">
      <c r="A325" s="9" t="s">
        <v>616</v>
      </c>
      <c r="B325" s="12">
        <v>6539.0228696622253</v>
      </c>
      <c r="C325">
        <f>SAFADModel_final_000012[[#This Row],[Whole Building:Facility Total Electric Demand Power '[W'](Hourly) ]]/1000</f>
        <v>6.539022869662225</v>
      </c>
    </row>
    <row r="326" spans="1:3" x14ac:dyDescent="0.25">
      <c r="A326" s="9" t="s">
        <v>617</v>
      </c>
      <c r="B326" s="12">
        <v>6585.2275164854773</v>
      </c>
      <c r="C326">
        <f>SAFADModel_final_000012[[#This Row],[Whole Building:Facility Total Electric Demand Power '[W'](Hourly) ]]/1000</f>
        <v>6.5852275164854772</v>
      </c>
    </row>
    <row r="327" spans="1:3" x14ac:dyDescent="0.25">
      <c r="A327" s="9" t="s">
        <v>618</v>
      </c>
      <c r="B327" s="12">
        <v>6615.0989376416501</v>
      </c>
      <c r="C327">
        <f>SAFADModel_final_000012[[#This Row],[Whole Building:Facility Total Electric Demand Power '[W'](Hourly) ]]/1000</f>
        <v>6.6150989376416502</v>
      </c>
    </row>
    <row r="328" spans="1:3" x14ac:dyDescent="0.25">
      <c r="A328" s="9" t="s">
        <v>619</v>
      </c>
      <c r="B328" s="12">
        <v>6599.2880991449101</v>
      </c>
      <c r="C328">
        <f>SAFADModel_final_000012[[#This Row],[Whole Building:Facility Total Electric Demand Power '[W'](Hourly) ]]/1000</f>
        <v>6.5992880991449105</v>
      </c>
    </row>
    <row r="329" spans="1:3" x14ac:dyDescent="0.25">
      <c r="A329" s="9" t="s">
        <v>620</v>
      </c>
      <c r="B329" s="12">
        <v>6550.8817031514509</v>
      </c>
      <c r="C329">
        <f>SAFADModel_final_000012[[#This Row],[Whole Building:Facility Total Electric Demand Power '[W'](Hourly) ]]/1000</f>
        <v>6.5508817031514512</v>
      </c>
    </row>
    <row r="330" spans="1:3" x14ac:dyDescent="0.25">
      <c r="A330" s="9" t="s">
        <v>621</v>
      </c>
      <c r="B330" s="12">
        <v>6491.1827932317756</v>
      </c>
      <c r="C330">
        <f>SAFADModel_final_000012[[#This Row],[Whole Building:Facility Total Electric Demand Power '[W'](Hourly) ]]/1000</f>
        <v>6.4911827932317756</v>
      </c>
    </row>
    <row r="331" spans="1:3" x14ac:dyDescent="0.25">
      <c r="A331" s="9" t="s">
        <v>622</v>
      </c>
      <c r="B331" s="12">
        <v>6414.5633240668067</v>
      </c>
      <c r="C331">
        <f>SAFADModel_final_000012[[#This Row],[Whole Building:Facility Total Electric Demand Power '[W'](Hourly) ]]/1000</f>
        <v>6.4145633240668065</v>
      </c>
    </row>
    <row r="332" spans="1:3" x14ac:dyDescent="0.25">
      <c r="A332" s="9" t="s">
        <v>623</v>
      </c>
      <c r="B332" s="12">
        <v>6348.3567358675782</v>
      </c>
      <c r="C332">
        <f>SAFADModel_final_000012[[#This Row],[Whole Building:Facility Total Electric Demand Power '[W'](Hourly) ]]/1000</f>
        <v>6.3483567358675783</v>
      </c>
    </row>
    <row r="333" spans="1:3" x14ac:dyDescent="0.25">
      <c r="A333" s="9" t="s">
        <v>624</v>
      </c>
      <c r="B333" s="12">
        <v>6288.5697883070097</v>
      </c>
      <c r="C333">
        <f>SAFADModel_final_000012[[#This Row],[Whole Building:Facility Total Electric Demand Power '[W'](Hourly) ]]/1000</f>
        <v>6.2885697883070097</v>
      </c>
    </row>
    <row r="334" spans="1:3" x14ac:dyDescent="0.25">
      <c r="A334" s="9" t="s">
        <v>625</v>
      </c>
      <c r="B334" s="12">
        <v>6228.3232497090403</v>
      </c>
      <c r="C334">
        <f>SAFADModel_final_000012[[#This Row],[Whole Building:Facility Total Electric Demand Power '[W'](Hourly) ]]/1000</f>
        <v>6.2283232497090406</v>
      </c>
    </row>
    <row r="335" spans="1:3" x14ac:dyDescent="0.25">
      <c r="A335" s="9" t="s">
        <v>626</v>
      </c>
      <c r="B335" s="12">
        <v>6188.5847529254615</v>
      </c>
      <c r="C335">
        <f>SAFADModel_final_000012[[#This Row],[Whole Building:Facility Total Electric Demand Power '[W'](Hourly) ]]/1000</f>
        <v>6.1885847529254612</v>
      </c>
    </row>
    <row r="336" spans="1:3" x14ac:dyDescent="0.25">
      <c r="A336" s="9" t="s">
        <v>627</v>
      </c>
      <c r="B336" s="12">
        <v>6153.8409091397125</v>
      </c>
      <c r="C336">
        <f>SAFADModel_final_000012[[#This Row],[Whole Building:Facility Total Electric Demand Power '[W'](Hourly) ]]/1000</f>
        <v>6.1538409091397126</v>
      </c>
    </row>
    <row r="337" spans="1:3" x14ac:dyDescent="0.25">
      <c r="A337" s="9" t="s">
        <v>628</v>
      </c>
      <c r="B337" s="12">
        <v>6115.6867857149764</v>
      </c>
      <c r="C337">
        <f>SAFADModel_final_000012[[#This Row],[Whole Building:Facility Total Electric Demand Power '[W'](Hourly) ]]/1000</f>
        <v>6.1156867857149768</v>
      </c>
    </row>
    <row r="338" spans="1:3" x14ac:dyDescent="0.25">
      <c r="A338" s="9" t="s">
        <v>241</v>
      </c>
      <c r="B338" s="12">
        <v>4606.066467700105</v>
      </c>
      <c r="C338">
        <f>SAFADModel_final_000012[[#This Row],[Whole Building:Facility Total Electric Demand Power '[W'](Hourly) ]]/1000</f>
        <v>4.6060664677001046</v>
      </c>
    </row>
    <row r="339" spans="1:3" x14ac:dyDescent="0.25">
      <c r="A339" s="9" t="s">
        <v>242</v>
      </c>
      <c r="B339" s="12">
        <v>4856.9116325489513</v>
      </c>
      <c r="C339">
        <f>SAFADModel_final_000012[[#This Row],[Whole Building:Facility Total Electric Demand Power '[W'](Hourly) ]]/1000</f>
        <v>4.8569116325489512</v>
      </c>
    </row>
    <row r="340" spans="1:3" x14ac:dyDescent="0.25">
      <c r="A340" s="9" t="s">
        <v>243</v>
      </c>
      <c r="B340" s="12">
        <v>4884.941440788828</v>
      </c>
      <c r="C340">
        <f>SAFADModel_final_000012[[#This Row],[Whole Building:Facility Total Electric Demand Power '[W'](Hourly) ]]/1000</f>
        <v>4.8849414407888281</v>
      </c>
    </row>
    <row r="341" spans="1:3" x14ac:dyDescent="0.25">
      <c r="A341" s="9" t="s">
        <v>244</v>
      </c>
      <c r="B341" s="12">
        <v>4845.0437406212222</v>
      </c>
      <c r="C341">
        <f>SAFADModel_final_000012[[#This Row],[Whole Building:Facility Total Electric Demand Power '[W'](Hourly) ]]/1000</f>
        <v>4.8450437406212226</v>
      </c>
    </row>
    <row r="342" spans="1:3" x14ac:dyDescent="0.25">
      <c r="A342" s="9" t="s">
        <v>245</v>
      </c>
      <c r="B342" s="12">
        <v>4820.2030878356927</v>
      </c>
      <c r="C342">
        <f>SAFADModel_final_000012[[#This Row],[Whole Building:Facility Total Electric Demand Power '[W'](Hourly) ]]/1000</f>
        <v>4.8202030878356927</v>
      </c>
    </row>
    <row r="343" spans="1:3" x14ac:dyDescent="0.25">
      <c r="A343" s="9" t="s">
        <v>246</v>
      </c>
      <c r="B343" s="12">
        <v>4873.355812588984</v>
      </c>
      <c r="C343">
        <f>SAFADModel_final_000012[[#This Row],[Whole Building:Facility Total Electric Demand Power '[W'](Hourly) ]]/1000</f>
        <v>4.8733558125889838</v>
      </c>
    </row>
    <row r="344" spans="1:3" x14ac:dyDescent="0.25">
      <c r="A344" s="9" t="s">
        <v>247</v>
      </c>
      <c r="B344" s="12">
        <v>4908.1015808324346</v>
      </c>
      <c r="C344">
        <f>SAFADModel_final_000012[[#This Row],[Whole Building:Facility Total Electric Demand Power '[W'](Hourly) ]]/1000</f>
        <v>4.9081015808324349</v>
      </c>
    </row>
    <row r="345" spans="1:3" x14ac:dyDescent="0.25">
      <c r="A345" s="9" t="s">
        <v>248</v>
      </c>
      <c r="B345" s="12">
        <v>24795.257577684646</v>
      </c>
      <c r="C345">
        <f>SAFADModel_final_000012[[#This Row],[Whole Building:Facility Total Electric Demand Power '[W'](Hourly) ]]/1000</f>
        <v>24.795257577684644</v>
      </c>
    </row>
    <row r="346" spans="1:3" x14ac:dyDescent="0.25">
      <c r="A346" s="9" t="s">
        <v>249</v>
      </c>
      <c r="B346" s="12">
        <v>80057.341822010363</v>
      </c>
      <c r="C346">
        <f>SAFADModel_final_000012[[#This Row],[Whole Building:Facility Total Electric Demand Power '[W'](Hourly) ]]/1000</f>
        <v>80.057341822010358</v>
      </c>
    </row>
    <row r="347" spans="1:3" x14ac:dyDescent="0.25">
      <c r="A347" s="9" t="s">
        <v>250</v>
      </c>
      <c r="B347" s="12">
        <v>107311.52922103775</v>
      </c>
      <c r="C347">
        <f>SAFADModel_final_000012[[#This Row],[Whole Building:Facility Total Electric Demand Power '[W'](Hourly) ]]/1000</f>
        <v>107.31152922103776</v>
      </c>
    </row>
    <row r="348" spans="1:3" x14ac:dyDescent="0.25">
      <c r="A348" s="9" t="s">
        <v>251</v>
      </c>
      <c r="B348" s="12">
        <v>100553.30768442857</v>
      </c>
      <c r="C348">
        <f>SAFADModel_final_000012[[#This Row],[Whole Building:Facility Total Electric Demand Power '[W'](Hourly) ]]/1000</f>
        <v>100.55330768442857</v>
      </c>
    </row>
    <row r="349" spans="1:3" x14ac:dyDescent="0.25">
      <c r="A349" s="9" t="s">
        <v>252</v>
      </c>
      <c r="B349" s="12">
        <v>123119.75331353403</v>
      </c>
      <c r="C349">
        <f>SAFADModel_final_000012[[#This Row],[Whole Building:Facility Total Electric Demand Power '[W'](Hourly) ]]/1000</f>
        <v>123.11975331353403</v>
      </c>
    </row>
    <row r="350" spans="1:3" x14ac:dyDescent="0.25">
      <c r="A350" s="9" t="s">
        <v>253</v>
      </c>
      <c r="B350" s="12">
        <v>117488.22149023367</v>
      </c>
      <c r="C350">
        <f>SAFADModel_final_000012[[#This Row],[Whole Building:Facility Total Electric Demand Power '[W'](Hourly) ]]/1000</f>
        <v>117.48822149023367</v>
      </c>
    </row>
    <row r="351" spans="1:3" x14ac:dyDescent="0.25">
      <c r="A351" s="9" t="s">
        <v>254</v>
      </c>
      <c r="B351" s="12">
        <v>127902.02893425401</v>
      </c>
      <c r="C351">
        <f>SAFADModel_final_000012[[#This Row],[Whole Building:Facility Total Electric Demand Power '[W'](Hourly) ]]/1000</f>
        <v>127.90202893425401</v>
      </c>
    </row>
    <row r="352" spans="1:3" x14ac:dyDescent="0.25">
      <c r="A352" s="9" t="s">
        <v>255</v>
      </c>
      <c r="B352" s="12">
        <v>138045.34063682624</v>
      </c>
      <c r="C352">
        <f>SAFADModel_final_000012[[#This Row],[Whole Building:Facility Total Electric Demand Power '[W'](Hourly) ]]/1000</f>
        <v>138.04534063682624</v>
      </c>
    </row>
    <row r="353" spans="1:3" x14ac:dyDescent="0.25">
      <c r="A353" s="9" t="s">
        <v>256</v>
      </c>
      <c r="B353" s="12">
        <v>125738.6661348538</v>
      </c>
      <c r="C353">
        <f>SAFADModel_final_000012[[#This Row],[Whole Building:Facility Total Electric Demand Power '[W'](Hourly) ]]/1000</f>
        <v>125.7386661348538</v>
      </c>
    </row>
    <row r="354" spans="1:3" x14ac:dyDescent="0.25">
      <c r="A354" s="9" t="s">
        <v>257</v>
      </c>
      <c r="B354" s="12">
        <v>111042.04647817671</v>
      </c>
      <c r="C354">
        <f>SAFADModel_final_000012[[#This Row],[Whole Building:Facility Total Electric Demand Power '[W'](Hourly) ]]/1000</f>
        <v>111.0420464781767</v>
      </c>
    </row>
    <row r="355" spans="1:3" x14ac:dyDescent="0.25">
      <c r="A355" s="9" t="s">
        <v>258</v>
      </c>
      <c r="B355" s="12">
        <v>42804.538161430886</v>
      </c>
      <c r="C355">
        <f>SAFADModel_final_000012[[#This Row],[Whole Building:Facility Total Electric Demand Power '[W'](Hourly) ]]/1000</f>
        <v>42.804538161430884</v>
      </c>
    </row>
    <row r="356" spans="1:3" x14ac:dyDescent="0.25">
      <c r="A356" s="9" t="s">
        <v>259</v>
      </c>
      <c r="B356" s="12">
        <v>20728.42492543245</v>
      </c>
      <c r="C356">
        <f>SAFADModel_final_000012[[#This Row],[Whole Building:Facility Total Electric Demand Power '[W'](Hourly) ]]/1000</f>
        <v>20.728424925432449</v>
      </c>
    </row>
    <row r="357" spans="1:3" x14ac:dyDescent="0.25">
      <c r="A357" s="9" t="s">
        <v>260</v>
      </c>
      <c r="B357" s="12">
        <v>8845.5476172596755</v>
      </c>
      <c r="C357">
        <f>SAFADModel_final_000012[[#This Row],[Whole Building:Facility Total Electric Demand Power '[W'](Hourly) ]]/1000</f>
        <v>8.8455476172596761</v>
      </c>
    </row>
    <row r="358" spans="1:3" x14ac:dyDescent="0.25">
      <c r="A358" s="9" t="s">
        <v>261</v>
      </c>
      <c r="B358" s="12">
        <v>6822.825683175437</v>
      </c>
      <c r="C358">
        <f>SAFADModel_final_000012[[#This Row],[Whole Building:Facility Total Electric Demand Power '[W'](Hourly) ]]/1000</f>
        <v>6.822825683175437</v>
      </c>
    </row>
    <row r="359" spans="1:3" x14ac:dyDescent="0.25">
      <c r="A359" s="9" t="s">
        <v>262</v>
      </c>
      <c r="B359" s="12">
        <v>6366.763397353604</v>
      </c>
      <c r="C359">
        <f>SAFADModel_final_000012[[#This Row],[Whole Building:Facility Total Electric Demand Power '[W'](Hourly) ]]/1000</f>
        <v>6.366763397353604</v>
      </c>
    </row>
    <row r="360" spans="1:3" x14ac:dyDescent="0.25">
      <c r="A360" s="9" t="s">
        <v>263</v>
      </c>
      <c r="B360" s="12">
        <v>6336.1041548266685</v>
      </c>
      <c r="C360">
        <f>SAFADModel_final_000012[[#This Row],[Whole Building:Facility Total Electric Demand Power '[W'](Hourly) ]]/1000</f>
        <v>6.3361041548266686</v>
      </c>
    </row>
    <row r="361" spans="1:3" x14ac:dyDescent="0.25">
      <c r="A361" s="9" t="s">
        <v>264</v>
      </c>
      <c r="B361" s="12">
        <v>6291.4008571985896</v>
      </c>
      <c r="C361">
        <f>SAFADModel_final_000012[[#This Row],[Whole Building:Facility Total Electric Demand Power '[W'](Hourly) ]]/1000</f>
        <v>6.2914008571985898</v>
      </c>
    </row>
    <row r="362" spans="1:3" x14ac:dyDescent="0.25">
      <c r="A362" s="9" t="s">
        <v>265</v>
      </c>
      <c r="B362" s="12">
        <v>4513.929299000908</v>
      </c>
      <c r="C362">
        <f>SAFADModel_final_000012[[#This Row],[Whole Building:Facility Total Electric Demand Power '[W'](Hourly) ]]/1000</f>
        <v>4.5139292990009077</v>
      </c>
    </row>
    <row r="363" spans="1:3" x14ac:dyDescent="0.25">
      <c r="A363" s="9" t="s">
        <v>266</v>
      </c>
      <c r="B363" s="12">
        <v>4856.5087211798955</v>
      </c>
      <c r="C363">
        <f>SAFADModel_final_000012[[#This Row],[Whole Building:Facility Total Electric Demand Power '[W'](Hourly) ]]/1000</f>
        <v>4.8565087211798952</v>
      </c>
    </row>
    <row r="364" spans="1:3" x14ac:dyDescent="0.25">
      <c r="A364" s="9" t="s">
        <v>267</v>
      </c>
      <c r="B364" s="12">
        <v>4872.5752638514014</v>
      </c>
      <c r="C364">
        <f>SAFADModel_final_000012[[#This Row],[Whole Building:Facility Total Electric Demand Power '[W'](Hourly) ]]/1000</f>
        <v>4.8725752638514015</v>
      </c>
    </row>
    <row r="365" spans="1:3" x14ac:dyDescent="0.25">
      <c r="A365" s="9" t="s">
        <v>268</v>
      </c>
      <c r="B365" s="12">
        <v>4867.0832479005594</v>
      </c>
      <c r="C365">
        <f>SAFADModel_final_000012[[#This Row],[Whole Building:Facility Total Electric Demand Power '[W'](Hourly) ]]/1000</f>
        <v>4.8670832479005597</v>
      </c>
    </row>
    <row r="366" spans="1:3" x14ac:dyDescent="0.25">
      <c r="A366" s="9" t="s">
        <v>269</v>
      </c>
      <c r="B366" s="12">
        <v>4843.1763189760522</v>
      </c>
      <c r="C366">
        <f>SAFADModel_final_000012[[#This Row],[Whole Building:Facility Total Electric Demand Power '[W'](Hourly) ]]/1000</f>
        <v>4.8431763189760524</v>
      </c>
    </row>
    <row r="367" spans="1:3" x14ac:dyDescent="0.25">
      <c r="A367" s="9" t="s">
        <v>270</v>
      </c>
      <c r="B367" s="12">
        <v>4870.2226547457876</v>
      </c>
      <c r="C367">
        <f>SAFADModel_final_000012[[#This Row],[Whole Building:Facility Total Electric Demand Power '[W'](Hourly) ]]/1000</f>
        <v>4.8702226547457874</v>
      </c>
    </row>
    <row r="368" spans="1:3" x14ac:dyDescent="0.25">
      <c r="A368" s="9" t="s">
        <v>271</v>
      </c>
      <c r="B368" s="12">
        <v>5012.4558414298117</v>
      </c>
      <c r="C368">
        <f>SAFADModel_final_000012[[#This Row],[Whole Building:Facility Total Electric Demand Power '[W'](Hourly) ]]/1000</f>
        <v>5.0124558414298113</v>
      </c>
    </row>
    <row r="369" spans="1:3" x14ac:dyDescent="0.25">
      <c r="A369" s="9" t="s">
        <v>272</v>
      </c>
      <c r="B369" s="12">
        <v>16707.26791631589</v>
      </c>
      <c r="C369">
        <f>SAFADModel_final_000012[[#This Row],[Whole Building:Facility Total Electric Demand Power '[W'](Hourly) ]]/1000</f>
        <v>16.707267916315889</v>
      </c>
    </row>
    <row r="370" spans="1:3" x14ac:dyDescent="0.25">
      <c r="A370" s="9" t="s">
        <v>273</v>
      </c>
      <c r="B370" s="12">
        <v>74322.189754816369</v>
      </c>
      <c r="C370">
        <f>SAFADModel_final_000012[[#This Row],[Whole Building:Facility Total Electric Demand Power '[W'](Hourly) ]]/1000</f>
        <v>74.322189754816364</v>
      </c>
    </row>
    <row r="371" spans="1:3" x14ac:dyDescent="0.25">
      <c r="A371" s="9" t="s">
        <v>274</v>
      </c>
      <c r="B371" s="12">
        <v>97578.351543883327</v>
      </c>
      <c r="C371">
        <f>SAFADModel_final_000012[[#This Row],[Whole Building:Facility Total Electric Demand Power '[W'](Hourly) ]]/1000</f>
        <v>97.578351543883329</v>
      </c>
    </row>
    <row r="372" spans="1:3" x14ac:dyDescent="0.25">
      <c r="A372" s="9" t="s">
        <v>275</v>
      </c>
      <c r="B372" s="12">
        <v>102018.43944805278</v>
      </c>
      <c r="C372">
        <f>SAFADModel_final_000012[[#This Row],[Whole Building:Facility Total Electric Demand Power '[W'](Hourly) ]]/1000</f>
        <v>102.01843944805279</v>
      </c>
    </row>
    <row r="373" spans="1:3" x14ac:dyDescent="0.25">
      <c r="A373" s="9" t="s">
        <v>276</v>
      </c>
      <c r="B373" s="12">
        <v>118326.6956679696</v>
      </c>
      <c r="C373">
        <f>SAFADModel_final_000012[[#This Row],[Whole Building:Facility Total Electric Demand Power '[W'](Hourly) ]]/1000</f>
        <v>118.3266956679696</v>
      </c>
    </row>
    <row r="374" spans="1:3" x14ac:dyDescent="0.25">
      <c r="A374" s="9" t="s">
        <v>277</v>
      </c>
      <c r="B374" s="12">
        <v>107901.80953776471</v>
      </c>
      <c r="C374">
        <f>SAFADModel_final_000012[[#This Row],[Whole Building:Facility Total Electric Demand Power '[W'](Hourly) ]]/1000</f>
        <v>107.90180953776471</v>
      </c>
    </row>
    <row r="375" spans="1:3" x14ac:dyDescent="0.25">
      <c r="A375" s="9" t="s">
        <v>278</v>
      </c>
      <c r="B375" s="12">
        <v>124978.41086557426</v>
      </c>
      <c r="C375">
        <f>SAFADModel_final_000012[[#This Row],[Whole Building:Facility Total Electric Demand Power '[W'](Hourly) ]]/1000</f>
        <v>124.97841086557426</v>
      </c>
    </row>
    <row r="376" spans="1:3" x14ac:dyDescent="0.25">
      <c r="A376" s="9" t="s">
        <v>279</v>
      </c>
      <c r="B376" s="12">
        <v>117006.61135830397</v>
      </c>
      <c r="C376">
        <f>SAFADModel_final_000012[[#This Row],[Whole Building:Facility Total Electric Demand Power '[W'](Hourly) ]]/1000</f>
        <v>117.00661135830397</v>
      </c>
    </row>
    <row r="377" spans="1:3" x14ac:dyDescent="0.25">
      <c r="A377" s="9" t="s">
        <v>280</v>
      </c>
      <c r="B377" s="12">
        <v>123021.63346395023</v>
      </c>
      <c r="C377">
        <f>SAFADModel_final_000012[[#This Row],[Whole Building:Facility Total Electric Demand Power '[W'](Hourly) ]]/1000</f>
        <v>123.02163346395024</v>
      </c>
    </row>
    <row r="378" spans="1:3" x14ac:dyDescent="0.25">
      <c r="A378" s="9" t="s">
        <v>281</v>
      </c>
      <c r="B378" s="12">
        <v>107104.69569719043</v>
      </c>
      <c r="C378">
        <f>SAFADModel_final_000012[[#This Row],[Whole Building:Facility Total Electric Demand Power '[W'](Hourly) ]]/1000</f>
        <v>107.10469569719042</v>
      </c>
    </row>
    <row r="379" spans="1:3" x14ac:dyDescent="0.25">
      <c r="A379" s="9" t="s">
        <v>282</v>
      </c>
      <c r="B379" s="12">
        <v>90248.272946717785</v>
      </c>
      <c r="C379">
        <f>SAFADModel_final_000012[[#This Row],[Whole Building:Facility Total Electric Demand Power '[W'](Hourly) ]]/1000</f>
        <v>90.24827294671779</v>
      </c>
    </row>
    <row r="380" spans="1:3" x14ac:dyDescent="0.25">
      <c r="A380" s="9" t="s">
        <v>283</v>
      </c>
      <c r="B380" s="12">
        <v>52518.624472832969</v>
      </c>
      <c r="C380">
        <f>SAFADModel_final_000012[[#This Row],[Whole Building:Facility Total Electric Demand Power '[W'](Hourly) ]]/1000</f>
        <v>52.518624472832968</v>
      </c>
    </row>
    <row r="381" spans="1:3" x14ac:dyDescent="0.25">
      <c r="A381" s="9" t="s">
        <v>284</v>
      </c>
      <c r="B381" s="12">
        <v>29581.385527632421</v>
      </c>
      <c r="C381">
        <f>SAFADModel_final_000012[[#This Row],[Whole Building:Facility Total Electric Demand Power '[W'](Hourly) ]]/1000</f>
        <v>29.58138552763242</v>
      </c>
    </row>
    <row r="382" spans="1:3" x14ac:dyDescent="0.25">
      <c r="A382" s="9" t="s">
        <v>285</v>
      </c>
      <c r="B382" s="12">
        <v>6851.3425863357807</v>
      </c>
      <c r="C382">
        <f>SAFADModel_final_000012[[#This Row],[Whole Building:Facility Total Electric Demand Power '[W'](Hourly) ]]/1000</f>
        <v>6.8513425863357806</v>
      </c>
    </row>
    <row r="383" spans="1:3" x14ac:dyDescent="0.25">
      <c r="A383" s="9" t="s">
        <v>286</v>
      </c>
      <c r="B383" s="12">
        <v>5784.7890260715585</v>
      </c>
      <c r="C383">
        <f>SAFADModel_final_000012[[#This Row],[Whole Building:Facility Total Electric Demand Power '[W'](Hourly) ]]/1000</f>
        <v>5.7847890260715582</v>
      </c>
    </row>
    <row r="384" spans="1:3" x14ac:dyDescent="0.25">
      <c r="A384" s="9" t="s">
        <v>287</v>
      </c>
      <c r="B384" s="12">
        <v>5639.1373293579527</v>
      </c>
      <c r="C384">
        <f>SAFADModel_final_000012[[#This Row],[Whole Building:Facility Total Electric Demand Power '[W'](Hourly) ]]/1000</f>
        <v>5.6391373293579523</v>
      </c>
    </row>
    <row r="385" spans="1:3" x14ac:dyDescent="0.25">
      <c r="A385" s="9" t="s">
        <v>288</v>
      </c>
      <c r="B385" s="12">
        <v>5578.0241364885733</v>
      </c>
      <c r="C385">
        <f>SAFADModel_final_000012[[#This Row],[Whole Building:Facility Total Electric Demand Power '[W'](Hourly) ]]/1000</f>
        <v>5.5780241364885734</v>
      </c>
    </row>
    <row r="386" spans="1:3" x14ac:dyDescent="0.25">
      <c r="A386" s="9" t="s">
        <v>289</v>
      </c>
      <c r="B386" s="12">
        <v>6492.8907139097528</v>
      </c>
      <c r="C386">
        <f>SAFADModel_final_000012[[#This Row],[Whole Building:Facility Total Electric Demand Power '[W'](Hourly) ]]/1000</f>
        <v>6.4928907139097527</v>
      </c>
    </row>
    <row r="387" spans="1:3" x14ac:dyDescent="0.25">
      <c r="A387" s="9" t="s">
        <v>290</v>
      </c>
      <c r="B387" s="12">
        <v>6483.0000129884638</v>
      </c>
      <c r="C387">
        <f>SAFADModel_final_000012[[#This Row],[Whole Building:Facility Total Electric Demand Power '[W'](Hourly) ]]/1000</f>
        <v>6.4830000129884642</v>
      </c>
    </row>
    <row r="388" spans="1:3" x14ac:dyDescent="0.25">
      <c r="A388" s="9" t="s">
        <v>291</v>
      </c>
      <c r="B388" s="12">
        <v>6474.5742788107091</v>
      </c>
      <c r="C388">
        <f>SAFADModel_final_000012[[#This Row],[Whole Building:Facility Total Electric Demand Power '[W'](Hourly) ]]/1000</f>
        <v>6.4745742788107092</v>
      </c>
    </row>
    <row r="389" spans="1:3" x14ac:dyDescent="0.25">
      <c r="A389" s="9" t="s">
        <v>292</v>
      </c>
      <c r="B389" s="12">
        <v>6455.8087796123473</v>
      </c>
      <c r="C389">
        <f>SAFADModel_final_000012[[#This Row],[Whole Building:Facility Total Electric Demand Power '[W'](Hourly) ]]/1000</f>
        <v>6.4558087796123473</v>
      </c>
    </row>
    <row r="390" spans="1:3" x14ac:dyDescent="0.25">
      <c r="A390" s="9" t="s">
        <v>293</v>
      </c>
      <c r="B390" s="12">
        <v>6435.956057438576</v>
      </c>
      <c r="C390">
        <f>SAFADModel_final_000012[[#This Row],[Whole Building:Facility Total Electric Demand Power '[W'](Hourly) ]]/1000</f>
        <v>6.4359560574385757</v>
      </c>
    </row>
    <row r="391" spans="1:3" x14ac:dyDescent="0.25">
      <c r="A391" s="9" t="s">
        <v>294</v>
      </c>
      <c r="B391" s="12">
        <v>6440.4422750731246</v>
      </c>
      <c r="C391">
        <f>SAFADModel_final_000012[[#This Row],[Whole Building:Facility Total Electric Demand Power '[W'](Hourly) ]]/1000</f>
        <v>6.4404422750731243</v>
      </c>
    </row>
    <row r="392" spans="1:3" x14ac:dyDescent="0.25">
      <c r="A392" s="9" t="s">
        <v>295</v>
      </c>
      <c r="B392" s="12">
        <v>6474.802440177863</v>
      </c>
      <c r="C392">
        <f>SAFADModel_final_000012[[#This Row],[Whole Building:Facility Total Electric Demand Power '[W'](Hourly) ]]/1000</f>
        <v>6.4748024401778626</v>
      </c>
    </row>
    <row r="393" spans="1:3" x14ac:dyDescent="0.25">
      <c r="A393" s="9" t="s">
        <v>296</v>
      </c>
      <c r="B393" s="12">
        <v>6519.2141822969234</v>
      </c>
      <c r="C393">
        <f>SAFADModel_final_000012[[#This Row],[Whole Building:Facility Total Electric Demand Power '[W'](Hourly) ]]/1000</f>
        <v>6.5192141822969232</v>
      </c>
    </row>
    <row r="394" spans="1:3" x14ac:dyDescent="0.25">
      <c r="A394" s="9" t="s">
        <v>297</v>
      </c>
      <c r="B394" s="12">
        <v>6552.9792542936739</v>
      </c>
      <c r="C394">
        <f>SAFADModel_final_000012[[#This Row],[Whole Building:Facility Total Electric Demand Power '[W'](Hourly) ]]/1000</f>
        <v>6.5529792542936738</v>
      </c>
    </row>
    <row r="395" spans="1:3" x14ac:dyDescent="0.25">
      <c r="A395" s="9" t="s">
        <v>298</v>
      </c>
      <c r="B395" s="12">
        <v>6574.6825680002466</v>
      </c>
      <c r="C395">
        <f>SAFADModel_final_000012[[#This Row],[Whole Building:Facility Total Electric Demand Power '[W'](Hourly) ]]/1000</f>
        <v>6.574682568000247</v>
      </c>
    </row>
    <row r="396" spans="1:3" x14ac:dyDescent="0.25">
      <c r="A396" s="9" t="s">
        <v>299</v>
      </c>
      <c r="B396" s="12">
        <v>6594.2016986276112</v>
      </c>
      <c r="C396">
        <f>SAFADModel_final_000012[[#This Row],[Whole Building:Facility Total Electric Demand Power '[W'](Hourly) ]]/1000</f>
        <v>6.5942016986276109</v>
      </c>
    </row>
    <row r="397" spans="1:3" x14ac:dyDescent="0.25">
      <c r="A397" s="9" t="s">
        <v>300</v>
      </c>
      <c r="B397" s="12">
        <v>6610.1087317055135</v>
      </c>
      <c r="C397">
        <f>SAFADModel_final_000012[[#This Row],[Whole Building:Facility Total Electric Demand Power '[W'](Hourly) ]]/1000</f>
        <v>6.6101087317055134</v>
      </c>
    </row>
    <row r="398" spans="1:3" x14ac:dyDescent="0.25">
      <c r="A398" s="9" t="s">
        <v>301</v>
      </c>
      <c r="B398" s="12">
        <v>6622.1978375092613</v>
      </c>
      <c r="C398">
        <f>SAFADModel_final_000012[[#This Row],[Whole Building:Facility Total Electric Demand Power '[W'](Hourly) ]]/1000</f>
        <v>6.6221978375092609</v>
      </c>
    </row>
    <row r="399" spans="1:3" x14ac:dyDescent="0.25">
      <c r="A399" s="9" t="s">
        <v>302</v>
      </c>
      <c r="B399" s="12">
        <v>6633.5175293780294</v>
      </c>
      <c r="C399">
        <f>SAFADModel_final_000012[[#This Row],[Whole Building:Facility Total Electric Demand Power '[W'](Hourly) ]]/1000</f>
        <v>6.6335175293780297</v>
      </c>
    </row>
    <row r="400" spans="1:3" x14ac:dyDescent="0.25">
      <c r="A400" s="9" t="s">
        <v>303</v>
      </c>
      <c r="B400" s="12">
        <v>6647.4020404461617</v>
      </c>
      <c r="C400">
        <f>SAFADModel_final_000012[[#This Row],[Whole Building:Facility Total Electric Demand Power '[W'](Hourly) ]]/1000</f>
        <v>6.6474020404461616</v>
      </c>
    </row>
    <row r="401" spans="1:3" x14ac:dyDescent="0.25">
      <c r="A401" s="9" t="s">
        <v>304</v>
      </c>
      <c r="B401" s="12">
        <v>6655.8851263573715</v>
      </c>
      <c r="C401">
        <f>SAFADModel_final_000012[[#This Row],[Whole Building:Facility Total Electric Demand Power '[W'](Hourly) ]]/1000</f>
        <v>6.6558851263573713</v>
      </c>
    </row>
    <row r="402" spans="1:3" x14ac:dyDescent="0.25">
      <c r="A402" s="9" t="s">
        <v>305</v>
      </c>
      <c r="B402" s="12">
        <v>6653.691459583094</v>
      </c>
      <c r="C402">
        <f>SAFADModel_final_000012[[#This Row],[Whole Building:Facility Total Electric Demand Power '[W'](Hourly) ]]/1000</f>
        <v>6.6536914595830936</v>
      </c>
    </row>
    <row r="403" spans="1:3" x14ac:dyDescent="0.25">
      <c r="A403" s="9" t="s">
        <v>306</v>
      </c>
      <c r="B403" s="12">
        <v>6633.9153179475943</v>
      </c>
      <c r="C403">
        <f>SAFADModel_final_000012[[#This Row],[Whole Building:Facility Total Electric Demand Power '[W'](Hourly) ]]/1000</f>
        <v>6.6339153179475945</v>
      </c>
    </row>
    <row r="404" spans="1:3" x14ac:dyDescent="0.25">
      <c r="A404" s="9" t="s">
        <v>307</v>
      </c>
      <c r="B404" s="12">
        <v>6595.9205809504056</v>
      </c>
      <c r="C404">
        <f>SAFADModel_final_000012[[#This Row],[Whole Building:Facility Total Electric Demand Power '[W'](Hourly) ]]/1000</f>
        <v>6.5959205809504056</v>
      </c>
    </row>
    <row r="405" spans="1:3" x14ac:dyDescent="0.25">
      <c r="A405" s="9" t="s">
        <v>308</v>
      </c>
      <c r="B405" s="12">
        <v>6558.3836873478531</v>
      </c>
      <c r="C405">
        <f>SAFADModel_final_000012[[#This Row],[Whole Building:Facility Total Electric Demand Power '[W'](Hourly) ]]/1000</f>
        <v>6.5583836873478534</v>
      </c>
    </row>
    <row r="406" spans="1:3" x14ac:dyDescent="0.25">
      <c r="A406" s="9" t="s">
        <v>309</v>
      </c>
      <c r="B406" s="12">
        <v>6534.6071456481741</v>
      </c>
      <c r="C406">
        <f>SAFADModel_final_000012[[#This Row],[Whole Building:Facility Total Electric Demand Power '[W'](Hourly) ]]/1000</f>
        <v>6.5346071456481738</v>
      </c>
    </row>
    <row r="407" spans="1:3" x14ac:dyDescent="0.25">
      <c r="A407" s="9" t="s">
        <v>310</v>
      </c>
      <c r="B407" s="12">
        <v>6514.0657795922161</v>
      </c>
      <c r="C407">
        <f>SAFADModel_final_000012[[#This Row],[Whole Building:Facility Total Electric Demand Power '[W'](Hourly) ]]/1000</f>
        <v>6.5140657795922161</v>
      </c>
    </row>
    <row r="408" spans="1:3" x14ac:dyDescent="0.25">
      <c r="A408" s="9" t="s">
        <v>311</v>
      </c>
      <c r="B408" s="12">
        <v>6494.0038432883748</v>
      </c>
      <c r="C408">
        <f>SAFADModel_final_000012[[#This Row],[Whole Building:Facility Total Electric Demand Power '[W'](Hourly) ]]/1000</f>
        <v>6.4940038432883744</v>
      </c>
    </row>
    <row r="409" spans="1:3" x14ac:dyDescent="0.25">
      <c r="A409" s="9" t="s">
        <v>312</v>
      </c>
      <c r="B409" s="12">
        <v>6475.0365693939502</v>
      </c>
      <c r="C409">
        <f>SAFADModel_final_000012[[#This Row],[Whole Building:Facility Total Electric Demand Power '[W'](Hourly) ]]/1000</f>
        <v>6.47503656939395</v>
      </c>
    </row>
    <row r="410" spans="1:3" x14ac:dyDescent="0.25">
      <c r="A410" s="9" t="s">
        <v>313</v>
      </c>
      <c r="B410" s="12">
        <v>6455.6602991860891</v>
      </c>
      <c r="C410">
        <f>SAFADModel_final_000012[[#This Row],[Whole Building:Facility Total Electric Demand Power '[W'](Hourly) ]]/1000</f>
        <v>6.4556602991860892</v>
      </c>
    </row>
    <row r="411" spans="1:3" x14ac:dyDescent="0.25">
      <c r="A411" s="9" t="s">
        <v>314</v>
      </c>
      <c r="B411" s="12">
        <v>6437.4204119333072</v>
      </c>
      <c r="C411">
        <f>SAFADModel_final_000012[[#This Row],[Whole Building:Facility Total Electric Demand Power '[W'](Hourly) ]]/1000</f>
        <v>6.4374204119333074</v>
      </c>
    </row>
    <row r="412" spans="1:3" x14ac:dyDescent="0.25">
      <c r="A412" s="9" t="s">
        <v>315</v>
      </c>
      <c r="B412" s="12">
        <v>6423.2188333901786</v>
      </c>
      <c r="C412">
        <f>SAFADModel_final_000012[[#This Row],[Whole Building:Facility Total Electric Demand Power '[W'](Hourly) ]]/1000</f>
        <v>6.4232188333901785</v>
      </c>
    </row>
    <row r="413" spans="1:3" x14ac:dyDescent="0.25">
      <c r="A413" s="9" t="s">
        <v>316</v>
      </c>
      <c r="B413" s="12">
        <v>6410.9334823115032</v>
      </c>
      <c r="C413">
        <f>SAFADModel_final_000012[[#This Row],[Whole Building:Facility Total Electric Demand Power '[W'](Hourly) ]]/1000</f>
        <v>6.4109334823115036</v>
      </c>
    </row>
    <row r="414" spans="1:3" x14ac:dyDescent="0.25">
      <c r="A414" s="9" t="s">
        <v>317</v>
      </c>
      <c r="B414" s="12">
        <v>6403.218294661955</v>
      </c>
      <c r="C414">
        <f>SAFADModel_final_000012[[#This Row],[Whole Building:Facility Total Electric Demand Power '[W'](Hourly) ]]/1000</f>
        <v>6.4032182946619551</v>
      </c>
    </row>
    <row r="415" spans="1:3" x14ac:dyDescent="0.25">
      <c r="A415" s="9" t="s">
        <v>318</v>
      </c>
      <c r="B415" s="12">
        <v>6416.5410509256762</v>
      </c>
      <c r="C415">
        <f>SAFADModel_final_000012[[#This Row],[Whole Building:Facility Total Electric Demand Power '[W'](Hourly) ]]/1000</f>
        <v>6.4165410509256766</v>
      </c>
    </row>
    <row r="416" spans="1:3" x14ac:dyDescent="0.25">
      <c r="A416" s="9" t="s">
        <v>319</v>
      </c>
      <c r="B416" s="12">
        <v>6447.2153018941026</v>
      </c>
      <c r="C416">
        <f>SAFADModel_final_000012[[#This Row],[Whole Building:Facility Total Electric Demand Power '[W'](Hourly) ]]/1000</f>
        <v>6.4472153018941025</v>
      </c>
    </row>
    <row r="417" spans="1:3" x14ac:dyDescent="0.25">
      <c r="A417" s="9" t="s">
        <v>320</v>
      </c>
      <c r="B417" s="12">
        <v>6486.4656459389553</v>
      </c>
      <c r="C417">
        <f>SAFADModel_final_000012[[#This Row],[Whole Building:Facility Total Electric Demand Power '[W'](Hourly) ]]/1000</f>
        <v>6.4864656459389556</v>
      </c>
    </row>
    <row r="418" spans="1:3" x14ac:dyDescent="0.25">
      <c r="A418" s="9" t="s">
        <v>321</v>
      </c>
      <c r="B418" s="12">
        <v>6526.8119307315064</v>
      </c>
      <c r="C418">
        <f>SAFADModel_final_000012[[#This Row],[Whole Building:Facility Total Electric Demand Power '[W'](Hourly) ]]/1000</f>
        <v>6.5268119307315065</v>
      </c>
    </row>
    <row r="419" spans="1:3" x14ac:dyDescent="0.25">
      <c r="A419" s="9" t="s">
        <v>322</v>
      </c>
      <c r="B419" s="12">
        <v>6558.7648828952324</v>
      </c>
      <c r="C419">
        <f>SAFADModel_final_000012[[#This Row],[Whole Building:Facility Total Electric Demand Power '[W'](Hourly) ]]/1000</f>
        <v>6.5587648828952325</v>
      </c>
    </row>
    <row r="420" spans="1:3" x14ac:dyDescent="0.25">
      <c r="A420" s="9" t="s">
        <v>323</v>
      </c>
      <c r="B420" s="12">
        <v>6588.8526678096059</v>
      </c>
      <c r="C420">
        <f>SAFADModel_final_000012[[#This Row],[Whole Building:Facility Total Electric Demand Power '[W'](Hourly) ]]/1000</f>
        <v>6.588852667809606</v>
      </c>
    </row>
    <row r="421" spans="1:3" x14ac:dyDescent="0.25">
      <c r="A421" s="9" t="s">
        <v>324</v>
      </c>
      <c r="B421" s="12">
        <v>6619.6484613530556</v>
      </c>
      <c r="C421">
        <f>SAFADModel_final_000012[[#This Row],[Whole Building:Facility Total Electric Demand Power '[W'](Hourly) ]]/1000</f>
        <v>6.619648461353056</v>
      </c>
    </row>
    <row r="422" spans="1:3" x14ac:dyDescent="0.25">
      <c r="A422" s="9" t="s">
        <v>325</v>
      </c>
      <c r="B422" s="12">
        <v>6641.2023556666245</v>
      </c>
      <c r="C422">
        <f>SAFADModel_final_000012[[#This Row],[Whole Building:Facility Total Electric Demand Power '[W'](Hourly) ]]/1000</f>
        <v>6.6412023556666249</v>
      </c>
    </row>
    <row r="423" spans="1:3" x14ac:dyDescent="0.25">
      <c r="A423" s="9" t="s">
        <v>326</v>
      </c>
      <c r="B423" s="12">
        <v>6648.9472260235025</v>
      </c>
      <c r="C423">
        <f>SAFADModel_final_000012[[#This Row],[Whole Building:Facility Total Electric Demand Power '[W'](Hourly) ]]/1000</f>
        <v>6.6489472260235027</v>
      </c>
    </row>
    <row r="424" spans="1:3" x14ac:dyDescent="0.25">
      <c r="A424" s="9" t="s">
        <v>327</v>
      </c>
      <c r="B424" s="12">
        <v>6634.1576273409992</v>
      </c>
      <c r="C424">
        <f>SAFADModel_final_000012[[#This Row],[Whole Building:Facility Total Electric Demand Power '[W'](Hourly) ]]/1000</f>
        <v>6.6341576273409988</v>
      </c>
    </row>
    <row r="425" spans="1:3" x14ac:dyDescent="0.25">
      <c r="A425" s="9" t="s">
        <v>328</v>
      </c>
      <c r="B425" s="12">
        <v>6600.066743494036</v>
      </c>
      <c r="C425">
        <f>SAFADModel_final_000012[[#This Row],[Whole Building:Facility Total Electric Demand Power '[W'](Hourly) ]]/1000</f>
        <v>6.6000667434940361</v>
      </c>
    </row>
    <row r="426" spans="1:3" x14ac:dyDescent="0.25">
      <c r="A426" s="9" t="s">
        <v>329</v>
      </c>
      <c r="B426" s="12">
        <v>6563.1223736673455</v>
      </c>
      <c r="C426">
        <f>SAFADModel_final_000012[[#This Row],[Whole Building:Facility Total Electric Demand Power '[W'](Hourly) ]]/1000</f>
        <v>6.5631223736673459</v>
      </c>
    </row>
    <row r="427" spans="1:3" x14ac:dyDescent="0.25">
      <c r="A427" s="9" t="s">
        <v>330</v>
      </c>
      <c r="B427" s="12">
        <v>6537.5653538785946</v>
      </c>
      <c r="C427">
        <f>SAFADModel_final_000012[[#This Row],[Whole Building:Facility Total Electric Demand Power '[W'](Hourly) ]]/1000</f>
        <v>6.5375653538785947</v>
      </c>
    </row>
    <row r="428" spans="1:3" x14ac:dyDescent="0.25">
      <c r="A428" s="9" t="s">
        <v>331</v>
      </c>
      <c r="B428" s="12">
        <v>6523.693276452289</v>
      </c>
      <c r="C428">
        <f>SAFADModel_final_000012[[#This Row],[Whole Building:Facility Total Electric Demand Power '[W'](Hourly) ]]/1000</f>
        <v>6.5236932764522892</v>
      </c>
    </row>
    <row r="429" spans="1:3" x14ac:dyDescent="0.25">
      <c r="A429" s="9" t="s">
        <v>332</v>
      </c>
      <c r="B429" s="12">
        <v>6512.1656921870372</v>
      </c>
      <c r="C429">
        <f>SAFADModel_final_000012[[#This Row],[Whole Building:Facility Total Electric Demand Power '[W'](Hourly) ]]/1000</f>
        <v>6.512165692187037</v>
      </c>
    </row>
    <row r="430" spans="1:3" x14ac:dyDescent="0.25">
      <c r="A430" s="9" t="s">
        <v>333</v>
      </c>
      <c r="B430" s="12">
        <v>6498.2990295233476</v>
      </c>
      <c r="C430">
        <f>SAFADModel_final_000012[[#This Row],[Whole Building:Facility Total Electric Demand Power '[W'](Hourly) ]]/1000</f>
        <v>6.4982990295233476</v>
      </c>
    </row>
    <row r="431" spans="1:3" x14ac:dyDescent="0.25">
      <c r="A431" s="9" t="s">
        <v>334</v>
      </c>
      <c r="B431" s="12">
        <v>6480.1032266851862</v>
      </c>
      <c r="C431">
        <f>SAFADModel_final_000012[[#This Row],[Whole Building:Facility Total Electric Demand Power '[W'](Hourly) ]]/1000</f>
        <v>6.4801032266851859</v>
      </c>
    </row>
    <row r="432" spans="1:3" x14ac:dyDescent="0.25">
      <c r="A432" s="9" t="s">
        <v>335</v>
      </c>
      <c r="B432" s="12">
        <v>6462.5623113845513</v>
      </c>
      <c r="C432">
        <f>SAFADModel_final_000012[[#This Row],[Whole Building:Facility Total Electric Demand Power '[W'](Hourly) ]]/1000</f>
        <v>6.4625623113845512</v>
      </c>
    </row>
    <row r="433" spans="1:3" x14ac:dyDescent="0.25">
      <c r="A433" s="9" t="s">
        <v>336</v>
      </c>
      <c r="B433" s="12">
        <v>6452.796656297116</v>
      </c>
      <c r="C433">
        <f>SAFADModel_final_000012[[#This Row],[Whole Building:Facility Total Electric Demand Power '[W'](Hourly) ]]/1000</f>
        <v>6.4527966562971164</v>
      </c>
    </row>
    <row r="434" spans="1:3" x14ac:dyDescent="0.25">
      <c r="A434" s="9" t="s">
        <v>337</v>
      </c>
      <c r="B434" s="12">
        <v>6446.6683668789565</v>
      </c>
      <c r="C434">
        <f>SAFADModel_final_000012[[#This Row],[Whole Building:Facility Total Electric Demand Power '[W'](Hourly) ]]/1000</f>
        <v>6.4466683668789564</v>
      </c>
    </row>
    <row r="435" spans="1:3" x14ac:dyDescent="0.25">
      <c r="A435" s="9" t="s">
        <v>338</v>
      </c>
      <c r="B435" s="12">
        <v>6442.7125801306865</v>
      </c>
      <c r="C435">
        <f>SAFADModel_final_000012[[#This Row],[Whole Building:Facility Total Electric Demand Power '[W'](Hourly) ]]/1000</f>
        <v>6.4427125801306868</v>
      </c>
    </row>
    <row r="436" spans="1:3" x14ac:dyDescent="0.25">
      <c r="A436" s="9" t="s">
        <v>339</v>
      </c>
      <c r="B436" s="12">
        <v>6432.1348137267332</v>
      </c>
      <c r="C436">
        <f>SAFADModel_final_000012[[#This Row],[Whole Building:Facility Total Electric Demand Power '[W'](Hourly) ]]/1000</f>
        <v>6.4321348137267336</v>
      </c>
    </row>
    <row r="437" spans="1:3" x14ac:dyDescent="0.25">
      <c r="A437" s="9" t="s">
        <v>340</v>
      </c>
      <c r="B437" s="12">
        <v>6412.4516810583709</v>
      </c>
      <c r="C437">
        <f>SAFADModel_final_000012[[#This Row],[Whole Building:Facility Total Electric Demand Power '[W'](Hourly) ]]/1000</f>
        <v>6.4124516810583705</v>
      </c>
    </row>
    <row r="438" spans="1:3" x14ac:dyDescent="0.25">
      <c r="A438" s="9" t="s">
        <v>341</v>
      </c>
      <c r="B438" s="12">
        <v>6393.8715656932263</v>
      </c>
      <c r="C438">
        <f>SAFADModel_final_000012[[#This Row],[Whole Building:Facility Total Electric Demand Power '[W'](Hourly) ]]/1000</f>
        <v>6.3938715656932263</v>
      </c>
    </row>
    <row r="439" spans="1:3" x14ac:dyDescent="0.25">
      <c r="A439" s="9" t="s">
        <v>342</v>
      </c>
      <c r="B439" s="12">
        <v>6406.7273578507738</v>
      </c>
      <c r="C439">
        <f>SAFADModel_final_000012[[#This Row],[Whole Building:Facility Total Electric Demand Power '[W'](Hourly) ]]/1000</f>
        <v>6.406727357850774</v>
      </c>
    </row>
    <row r="440" spans="1:3" x14ac:dyDescent="0.25">
      <c r="A440" s="9" t="s">
        <v>343</v>
      </c>
      <c r="B440" s="12">
        <v>6446.3468437780803</v>
      </c>
      <c r="C440">
        <f>SAFADModel_final_000012[[#This Row],[Whole Building:Facility Total Electric Demand Power '[W'](Hourly) ]]/1000</f>
        <v>6.4463468437780804</v>
      </c>
    </row>
    <row r="441" spans="1:3" x14ac:dyDescent="0.25">
      <c r="A441" s="9" t="s">
        <v>344</v>
      </c>
      <c r="B441" s="12">
        <v>6491.1832418831264</v>
      </c>
      <c r="C441">
        <f>SAFADModel_final_000012[[#This Row],[Whole Building:Facility Total Electric Demand Power '[W'](Hourly) ]]/1000</f>
        <v>6.4911832418831263</v>
      </c>
    </row>
    <row r="442" spans="1:3" x14ac:dyDescent="0.25">
      <c r="A442" s="9" t="s">
        <v>345</v>
      </c>
      <c r="B442" s="12">
        <v>6533.2527344161399</v>
      </c>
      <c r="C442">
        <f>SAFADModel_final_000012[[#This Row],[Whole Building:Facility Total Electric Demand Power '[W'](Hourly) ]]/1000</f>
        <v>6.5332527344161395</v>
      </c>
    </row>
    <row r="443" spans="1:3" x14ac:dyDescent="0.25">
      <c r="A443" s="9" t="s">
        <v>346</v>
      </c>
      <c r="B443" s="12">
        <v>6568.3154640010025</v>
      </c>
      <c r="C443">
        <f>SAFADModel_final_000012[[#This Row],[Whole Building:Facility Total Electric Demand Power '[W'](Hourly) ]]/1000</f>
        <v>6.5683154640010022</v>
      </c>
    </row>
    <row r="444" spans="1:3" x14ac:dyDescent="0.25">
      <c r="A444" s="9" t="s">
        <v>347</v>
      </c>
      <c r="B444" s="12">
        <v>6596.6518034370865</v>
      </c>
      <c r="C444">
        <f>SAFADModel_final_000012[[#This Row],[Whole Building:Facility Total Electric Demand Power '[W'](Hourly) ]]/1000</f>
        <v>6.5966518034370862</v>
      </c>
    </row>
    <row r="445" spans="1:3" x14ac:dyDescent="0.25">
      <c r="A445" s="9" t="s">
        <v>348</v>
      </c>
      <c r="B445" s="12">
        <v>6618.4985513364518</v>
      </c>
      <c r="C445">
        <f>SAFADModel_final_000012[[#This Row],[Whole Building:Facility Total Electric Demand Power '[W'](Hourly) ]]/1000</f>
        <v>6.6184985513364518</v>
      </c>
    </row>
    <row r="446" spans="1:3" x14ac:dyDescent="0.25">
      <c r="A446" s="9" t="s">
        <v>349</v>
      </c>
      <c r="B446" s="12">
        <v>6634.1564825310734</v>
      </c>
      <c r="C446">
        <f>SAFADModel_final_000012[[#This Row],[Whole Building:Facility Total Electric Demand Power '[W'](Hourly) ]]/1000</f>
        <v>6.6341564825310737</v>
      </c>
    </row>
    <row r="447" spans="1:3" x14ac:dyDescent="0.25">
      <c r="A447" s="9" t="s">
        <v>350</v>
      </c>
      <c r="B447" s="12">
        <v>6640.1261530997681</v>
      </c>
      <c r="C447">
        <f>SAFADModel_final_000012[[#This Row],[Whole Building:Facility Total Electric Demand Power '[W'](Hourly) ]]/1000</f>
        <v>6.6401261530997679</v>
      </c>
    </row>
    <row r="448" spans="1:3" x14ac:dyDescent="0.25">
      <c r="A448" s="9" t="s">
        <v>351</v>
      </c>
      <c r="B448" s="12">
        <v>6634.676620098584</v>
      </c>
      <c r="C448">
        <f>SAFADModel_final_000012[[#This Row],[Whole Building:Facility Total Electric Demand Power '[W'](Hourly) ]]/1000</f>
        <v>6.6346766200985838</v>
      </c>
    </row>
    <row r="449" spans="1:3" x14ac:dyDescent="0.25">
      <c r="A449" s="9" t="s">
        <v>352</v>
      </c>
      <c r="B449" s="12">
        <v>6619.9307529597781</v>
      </c>
      <c r="C449">
        <f>SAFADModel_final_000012[[#This Row],[Whole Building:Facility Total Electric Demand Power '[W'](Hourly) ]]/1000</f>
        <v>6.6199307529597782</v>
      </c>
    </row>
    <row r="450" spans="1:3" x14ac:dyDescent="0.25">
      <c r="A450" s="9" t="s">
        <v>353</v>
      </c>
      <c r="B450" s="12">
        <v>6601.2889122514198</v>
      </c>
      <c r="C450">
        <f>SAFADModel_final_000012[[#This Row],[Whole Building:Facility Total Electric Demand Power '[W'](Hourly) ]]/1000</f>
        <v>6.6012889122514196</v>
      </c>
    </row>
    <row r="451" spans="1:3" x14ac:dyDescent="0.25">
      <c r="A451" s="9" t="s">
        <v>354</v>
      </c>
      <c r="B451" s="12">
        <v>6577.7493123632294</v>
      </c>
      <c r="C451">
        <f>SAFADModel_final_000012[[#This Row],[Whole Building:Facility Total Electric Demand Power '[W'](Hourly) ]]/1000</f>
        <v>6.5777493123632294</v>
      </c>
    </row>
    <row r="452" spans="1:3" x14ac:dyDescent="0.25">
      <c r="A452" s="9" t="s">
        <v>355</v>
      </c>
      <c r="B452" s="12">
        <v>6547.8322962753127</v>
      </c>
      <c r="C452">
        <f>SAFADModel_final_000012[[#This Row],[Whole Building:Facility Total Electric Demand Power '[W'](Hourly) ]]/1000</f>
        <v>6.5478322962753124</v>
      </c>
    </row>
    <row r="453" spans="1:3" x14ac:dyDescent="0.25">
      <c r="A453" s="9" t="s">
        <v>356</v>
      </c>
      <c r="B453" s="12">
        <v>6520.5649681944897</v>
      </c>
      <c r="C453">
        <f>SAFADModel_final_000012[[#This Row],[Whole Building:Facility Total Electric Demand Power '[W'](Hourly) ]]/1000</f>
        <v>6.5205649681944893</v>
      </c>
    </row>
    <row r="454" spans="1:3" x14ac:dyDescent="0.25">
      <c r="A454" s="9" t="s">
        <v>357</v>
      </c>
      <c r="B454" s="12">
        <v>6499.6075784872846</v>
      </c>
      <c r="C454">
        <f>SAFADModel_final_000012[[#This Row],[Whole Building:Facility Total Electric Demand Power '[W'](Hourly) ]]/1000</f>
        <v>6.4996075784872849</v>
      </c>
    </row>
    <row r="455" spans="1:3" x14ac:dyDescent="0.25">
      <c r="A455" s="9" t="s">
        <v>358</v>
      </c>
      <c r="B455" s="12">
        <v>6481.9372919186098</v>
      </c>
      <c r="C455">
        <f>SAFADModel_final_000012[[#This Row],[Whole Building:Facility Total Electric Demand Power '[W'](Hourly) ]]/1000</f>
        <v>6.4819372919186096</v>
      </c>
    </row>
    <row r="456" spans="1:3" x14ac:dyDescent="0.25">
      <c r="A456" s="9" t="s">
        <v>359</v>
      </c>
      <c r="B456" s="12">
        <v>6463.1935014886431</v>
      </c>
      <c r="C456">
        <f>SAFADModel_final_000012[[#This Row],[Whole Building:Facility Total Electric Demand Power '[W'](Hourly) ]]/1000</f>
        <v>6.463193501488643</v>
      </c>
    </row>
    <row r="457" spans="1:3" x14ac:dyDescent="0.25">
      <c r="A457" s="9" t="s">
        <v>360</v>
      </c>
      <c r="B457" s="12">
        <v>6447.1671392609433</v>
      </c>
      <c r="C457">
        <f>SAFADModel_final_000012[[#This Row],[Whole Building:Facility Total Electric Demand Power '[W'](Hourly) ]]/1000</f>
        <v>6.4471671392609435</v>
      </c>
    </row>
    <row r="458" spans="1:3" x14ac:dyDescent="0.25">
      <c r="A458" s="9" t="s">
        <v>629</v>
      </c>
      <c r="B458" s="12">
        <v>6438.4030127878623</v>
      </c>
      <c r="C458">
        <f>SAFADModel_final_000012[[#This Row],[Whole Building:Facility Total Electric Demand Power '[W'](Hourly) ]]/1000</f>
        <v>6.4384030127878624</v>
      </c>
    </row>
    <row r="459" spans="1:3" x14ac:dyDescent="0.25">
      <c r="A459" s="9" t="s">
        <v>630</v>
      </c>
      <c r="B459" s="12">
        <v>6429.1503306372906</v>
      </c>
      <c r="C459">
        <f>SAFADModel_final_000012[[#This Row],[Whole Building:Facility Total Electric Demand Power '[W'](Hourly) ]]/1000</f>
        <v>6.4291503306372908</v>
      </c>
    </row>
    <row r="460" spans="1:3" x14ac:dyDescent="0.25">
      <c r="A460" s="9" t="s">
        <v>631</v>
      </c>
      <c r="B460" s="12">
        <v>6414.4754077898388</v>
      </c>
      <c r="C460">
        <f>SAFADModel_final_000012[[#This Row],[Whole Building:Facility Total Electric Demand Power '[W'](Hourly) ]]/1000</f>
        <v>6.4144754077898387</v>
      </c>
    </row>
    <row r="461" spans="1:3" x14ac:dyDescent="0.25">
      <c r="A461" s="9" t="s">
        <v>632</v>
      </c>
      <c r="B461" s="12">
        <v>6397.2599044751905</v>
      </c>
      <c r="C461">
        <f>SAFADModel_final_000012[[#This Row],[Whole Building:Facility Total Electric Demand Power '[W'](Hourly) ]]/1000</f>
        <v>6.3972599044751908</v>
      </c>
    </row>
    <row r="462" spans="1:3" x14ac:dyDescent="0.25">
      <c r="A462" s="9" t="s">
        <v>633</v>
      </c>
      <c r="B462" s="12">
        <v>6380.5052794695903</v>
      </c>
      <c r="C462">
        <f>SAFADModel_final_000012[[#This Row],[Whole Building:Facility Total Electric Demand Power '[W'](Hourly) ]]/1000</f>
        <v>6.38050527946959</v>
      </c>
    </row>
    <row r="463" spans="1:3" x14ac:dyDescent="0.25">
      <c r="A463" s="9" t="s">
        <v>634</v>
      </c>
      <c r="B463" s="12">
        <v>6401.0780861174244</v>
      </c>
      <c r="C463">
        <f>SAFADModel_final_000012[[#This Row],[Whole Building:Facility Total Electric Demand Power '[W'](Hourly) ]]/1000</f>
        <v>6.4010780861174243</v>
      </c>
    </row>
    <row r="464" spans="1:3" x14ac:dyDescent="0.25">
      <c r="A464" s="9" t="s">
        <v>635</v>
      </c>
      <c r="B464" s="12">
        <v>6452.7961631975877</v>
      </c>
      <c r="C464">
        <f>SAFADModel_final_000012[[#This Row],[Whole Building:Facility Total Electric Demand Power '[W'](Hourly) ]]/1000</f>
        <v>6.4527961631975881</v>
      </c>
    </row>
    <row r="465" spans="1:3" x14ac:dyDescent="0.25">
      <c r="A465" s="9" t="s">
        <v>636</v>
      </c>
      <c r="B465" s="12">
        <v>6505.0137542151933</v>
      </c>
      <c r="C465">
        <f>SAFADModel_final_000012[[#This Row],[Whole Building:Facility Total Electric Demand Power '[W'](Hourly) ]]/1000</f>
        <v>6.5050137542151933</v>
      </c>
    </row>
    <row r="466" spans="1:3" x14ac:dyDescent="0.25">
      <c r="A466" s="9" t="s">
        <v>637</v>
      </c>
      <c r="B466" s="12">
        <v>6537.8428370773108</v>
      </c>
      <c r="C466">
        <f>SAFADModel_final_000012[[#This Row],[Whole Building:Facility Total Electric Demand Power '[W'](Hourly) ]]/1000</f>
        <v>6.537842837077311</v>
      </c>
    </row>
    <row r="467" spans="1:3" x14ac:dyDescent="0.25">
      <c r="A467" s="9" t="s">
        <v>638</v>
      </c>
      <c r="B467" s="12">
        <v>6559.3859436286939</v>
      </c>
      <c r="C467">
        <f>SAFADModel_final_000012[[#This Row],[Whole Building:Facility Total Electric Demand Power '[W'](Hourly) ]]/1000</f>
        <v>6.5593859436286941</v>
      </c>
    </row>
    <row r="468" spans="1:3" x14ac:dyDescent="0.25">
      <c r="A468" s="9" t="s">
        <v>639</v>
      </c>
      <c r="B468" s="12">
        <v>6574.2712600598279</v>
      </c>
      <c r="C468">
        <f>SAFADModel_final_000012[[#This Row],[Whole Building:Facility Total Electric Demand Power '[W'](Hourly) ]]/1000</f>
        <v>6.5742712600598283</v>
      </c>
    </row>
    <row r="469" spans="1:3" x14ac:dyDescent="0.25">
      <c r="A469" s="9" t="s">
        <v>640</v>
      </c>
      <c r="B469" s="12">
        <v>6594.192664748065</v>
      </c>
      <c r="C469">
        <f>SAFADModel_final_000012[[#This Row],[Whole Building:Facility Total Electric Demand Power '[W'](Hourly) ]]/1000</f>
        <v>6.5941926647480651</v>
      </c>
    </row>
    <row r="470" spans="1:3" x14ac:dyDescent="0.25">
      <c r="A470" s="9" t="s">
        <v>641</v>
      </c>
      <c r="B470" s="12">
        <v>6613.6607151948692</v>
      </c>
      <c r="C470">
        <f>SAFADModel_final_000012[[#This Row],[Whole Building:Facility Total Electric Demand Power '[W'](Hourly) ]]/1000</f>
        <v>6.613660715194869</v>
      </c>
    </row>
    <row r="471" spans="1:3" x14ac:dyDescent="0.25">
      <c r="A471" s="9" t="s">
        <v>642</v>
      </c>
      <c r="B471" s="12">
        <v>6625.1806246663245</v>
      </c>
      <c r="C471">
        <f>SAFADModel_final_000012[[#This Row],[Whole Building:Facility Total Electric Demand Power '[W'](Hourly) ]]/1000</f>
        <v>6.6251806246663243</v>
      </c>
    </row>
    <row r="472" spans="1:3" x14ac:dyDescent="0.25">
      <c r="A472" s="9" t="s">
        <v>643</v>
      </c>
      <c r="B472" s="12">
        <v>6622.7193529070564</v>
      </c>
      <c r="C472">
        <f>SAFADModel_final_000012[[#This Row],[Whole Building:Facility Total Electric Demand Power '[W'](Hourly) ]]/1000</f>
        <v>6.6227193529070565</v>
      </c>
    </row>
    <row r="473" spans="1:3" x14ac:dyDescent="0.25">
      <c r="A473" s="9" t="s">
        <v>644</v>
      </c>
      <c r="B473" s="12">
        <v>6607.3952709855739</v>
      </c>
      <c r="C473">
        <f>SAFADModel_final_000012[[#This Row],[Whole Building:Facility Total Electric Demand Power '[W'](Hourly) ]]/1000</f>
        <v>6.6073952709855739</v>
      </c>
    </row>
    <row r="474" spans="1:3" x14ac:dyDescent="0.25">
      <c r="A474" s="9" t="s">
        <v>645</v>
      </c>
      <c r="B474" s="12">
        <v>6587.192089064215</v>
      </c>
      <c r="C474">
        <f>SAFADModel_final_000012[[#This Row],[Whole Building:Facility Total Electric Demand Power '[W'](Hourly) ]]/1000</f>
        <v>6.5871920890642146</v>
      </c>
    </row>
    <row r="475" spans="1:3" x14ac:dyDescent="0.25">
      <c r="A475" s="9" t="s">
        <v>646</v>
      </c>
      <c r="B475" s="12">
        <v>6569.6161816436734</v>
      </c>
      <c r="C475">
        <f>SAFADModel_final_000012[[#This Row],[Whole Building:Facility Total Electric Demand Power '[W'](Hourly) ]]/1000</f>
        <v>6.5696161816436733</v>
      </c>
    </row>
    <row r="476" spans="1:3" x14ac:dyDescent="0.25">
      <c r="A476" s="9" t="s">
        <v>647</v>
      </c>
      <c r="B476" s="12">
        <v>6553.7447162942626</v>
      </c>
      <c r="C476">
        <f>SAFADModel_final_000012[[#This Row],[Whole Building:Facility Total Electric Demand Power '[W'](Hourly) ]]/1000</f>
        <v>6.553744716294263</v>
      </c>
    </row>
    <row r="477" spans="1:3" x14ac:dyDescent="0.25">
      <c r="A477" s="9" t="s">
        <v>648</v>
      </c>
      <c r="B477" s="12">
        <v>6540.6723845764818</v>
      </c>
      <c r="C477">
        <f>SAFADModel_final_000012[[#This Row],[Whole Building:Facility Total Electric Demand Power '[W'](Hourly) ]]/1000</f>
        <v>6.5406723845764816</v>
      </c>
    </row>
    <row r="478" spans="1:3" x14ac:dyDescent="0.25">
      <c r="A478" s="9" t="s">
        <v>649</v>
      </c>
      <c r="B478" s="12">
        <v>6527.003945230761</v>
      </c>
      <c r="C478">
        <f>SAFADModel_final_000012[[#This Row],[Whole Building:Facility Total Electric Demand Power '[W'](Hourly) ]]/1000</f>
        <v>6.5270039452307609</v>
      </c>
    </row>
    <row r="479" spans="1:3" x14ac:dyDescent="0.25">
      <c r="A479" s="9" t="s">
        <v>650</v>
      </c>
      <c r="B479" s="12">
        <v>6514.3163098522155</v>
      </c>
      <c r="C479">
        <f>SAFADModel_final_000012[[#This Row],[Whole Building:Facility Total Electric Demand Power '[W'](Hourly) ]]/1000</f>
        <v>6.5143163098522159</v>
      </c>
    </row>
    <row r="480" spans="1:3" x14ac:dyDescent="0.25">
      <c r="A480" s="9" t="s">
        <v>651</v>
      </c>
      <c r="B480" s="12">
        <v>6501.0092727065175</v>
      </c>
      <c r="C480">
        <f>SAFADModel_final_000012[[#This Row],[Whole Building:Facility Total Electric Demand Power '[W'](Hourly) ]]/1000</f>
        <v>6.5010092727065176</v>
      </c>
    </row>
    <row r="481" spans="1:3" x14ac:dyDescent="0.25">
      <c r="A481" s="9" t="s">
        <v>652</v>
      </c>
      <c r="B481" s="12">
        <v>6480.1003931147543</v>
      </c>
      <c r="C481">
        <f>SAFADModel_final_000012[[#This Row],[Whole Building:Facility Total Electric Demand Power '[W'](Hourly) ]]/1000</f>
        <v>6.4801003931147543</v>
      </c>
    </row>
    <row r="482" spans="1:3" x14ac:dyDescent="0.25">
      <c r="A482" s="9" t="s">
        <v>653</v>
      </c>
      <c r="B482" s="12">
        <v>6456.2351382609477</v>
      </c>
      <c r="C482">
        <f>SAFADModel_final_000012[[#This Row],[Whole Building:Facility Total Electric Demand Power '[W'](Hourly) ]]/1000</f>
        <v>6.456235138260948</v>
      </c>
    </row>
    <row r="483" spans="1:3" x14ac:dyDescent="0.25">
      <c r="A483" s="9" t="s">
        <v>654</v>
      </c>
      <c r="B483" s="12">
        <v>6432.8948381797281</v>
      </c>
      <c r="C483">
        <f>SAFADModel_final_000012[[#This Row],[Whole Building:Facility Total Electric Demand Power '[W'](Hourly) ]]/1000</f>
        <v>6.4328948381797284</v>
      </c>
    </row>
    <row r="484" spans="1:3" x14ac:dyDescent="0.25">
      <c r="A484" s="9" t="s">
        <v>655</v>
      </c>
      <c r="B484" s="12">
        <v>6424.7062882821092</v>
      </c>
      <c r="C484">
        <f>SAFADModel_final_000012[[#This Row],[Whole Building:Facility Total Electric Demand Power '[W'](Hourly) ]]/1000</f>
        <v>6.4247062882821089</v>
      </c>
    </row>
    <row r="485" spans="1:3" x14ac:dyDescent="0.25">
      <c r="A485" s="9" t="s">
        <v>656</v>
      </c>
      <c r="B485" s="12">
        <v>6422.6452998915802</v>
      </c>
      <c r="C485">
        <f>SAFADModel_final_000012[[#This Row],[Whole Building:Facility Total Electric Demand Power '[W'](Hourly) ]]/1000</f>
        <v>6.4226452998915802</v>
      </c>
    </row>
    <row r="486" spans="1:3" x14ac:dyDescent="0.25">
      <c r="A486" s="9" t="s">
        <v>657</v>
      </c>
      <c r="B486" s="12">
        <v>6421.1755858916076</v>
      </c>
      <c r="C486">
        <f>SAFADModel_final_000012[[#This Row],[Whole Building:Facility Total Electric Demand Power '[W'](Hourly) ]]/1000</f>
        <v>6.421175585891608</v>
      </c>
    </row>
    <row r="487" spans="1:3" x14ac:dyDescent="0.25">
      <c r="A487" s="9" t="s">
        <v>658</v>
      </c>
      <c r="B487" s="12">
        <v>6433.6335211060095</v>
      </c>
      <c r="C487">
        <f>SAFADModel_final_000012[[#This Row],[Whole Building:Facility Total Electric Demand Power '[W'](Hourly) ]]/1000</f>
        <v>6.4336335211060094</v>
      </c>
    </row>
    <row r="488" spans="1:3" x14ac:dyDescent="0.25">
      <c r="A488" s="9" t="s">
        <v>659</v>
      </c>
      <c r="B488" s="12">
        <v>6461.9252143820968</v>
      </c>
      <c r="C488">
        <f>SAFADModel_final_000012[[#This Row],[Whole Building:Facility Total Electric Demand Power '[W'](Hourly) ]]/1000</f>
        <v>6.4619252143820969</v>
      </c>
    </row>
    <row r="489" spans="1:3" x14ac:dyDescent="0.25">
      <c r="A489" s="9" t="s">
        <v>660</v>
      </c>
      <c r="B489" s="12">
        <v>6493.6912491750409</v>
      </c>
      <c r="C489">
        <f>SAFADModel_final_000012[[#This Row],[Whole Building:Facility Total Electric Demand Power '[W'](Hourly) ]]/1000</f>
        <v>6.4936912491750407</v>
      </c>
    </row>
    <row r="490" spans="1:3" x14ac:dyDescent="0.25">
      <c r="A490" s="9" t="s">
        <v>661</v>
      </c>
      <c r="B490" s="12">
        <v>6524.6128911416054</v>
      </c>
      <c r="C490">
        <f>SAFADModel_final_000012[[#This Row],[Whole Building:Facility Total Electric Demand Power '[W'](Hourly) ]]/1000</f>
        <v>6.5246128911416053</v>
      </c>
    </row>
    <row r="491" spans="1:3" x14ac:dyDescent="0.25">
      <c r="A491" s="9" t="s">
        <v>662</v>
      </c>
      <c r="B491" s="12">
        <v>6562.2774223557062</v>
      </c>
      <c r="C491">
        <f>SAFADModel_final_000012[[#This Row],[Whole Building:Facility Total Electric Demand Power '[W'](Hourly) ]]/1000</f>
        <v>6.5622774223557059</v>
      </c>
    </row>
    <row r="492" spans="1:3" x14ac:dyDescent="0.25">
      <c r="A492" s="9" t="s">
        <v>663</v>
      </c>
      <c r="B492" s="12">
        <v>6595.2271430875253</v>
      </c>
      <c r="C492">
        <f>SAFADModel_final_000012[[#This Row],[Whole Building:Facility Total Electric Demand Power '[W'](Hourly) ]]/1000</f>
        <v>6.5952271430875253</v>
      </c>
    </row>
    <row r="493" spans="1:3" x14ac:dyDescent="0.25">
      <c r="A493" s="9" t="s">
        <v>664</v>
      </c>
      <c r="B493" s="12">
        <v>6622.1382232256974</v>
      </c>
      <c r="C493">
        <f>SAFADModel_final_000012[[#This Row],[Whole Building:Facility Total Electric Demand Power '[W'](Hourly) ]]/1000</f>
        <v>6.6221382232256971</v>
      </c>
    </row>
    <row r="494" spans="1:3" x14ac:dyDescent="0.25">
      <c r="A494" s="9" t="s">
        <v>665</v>
      </c>
      <c r="B494" s="12">
        <v>6644.1279290371613</v>
      </c>
      <c r="C494">
        <f>SAFADModel_final_000012[[#This Row],[Whole Building:Facility Total Electric Demand Power '[W'](Hourly) ]]/1000</f>
        <v>6.6441279290371611</v>
      </c>
    </row>
    <row r="495" spans="1:3" x14ac:dyDescent="0.25">
      <c r="A495" s="9" t="s">
        <v>666</v>
      </c>
      <c r="B495" s="12">
        <v>6658.3344884187072</v>
      </c>
      <c r="C495">
        <f>SAFADModel_final_000012[[#This Row],[Whole Building:Facility Total Electric Demand Power '[W'](Hourly) ]]/1000</f>
        <v>6.6583344884187072</v>
      </c>
    </row>
    <row r="496" spans="1:3" x14ac:dyDescent="0.25">
      <c r="A496" s="9" t="s">
        <v>667</v>
      </c>
      <c r="B496" s="12">
        <v>6659.5832844522456</v>
      </c>
      <c r="C496">
        <f>SAFADModel_final_000012[[#This Row],[Whole Building:Facility Total Electric Demand Power '[W'](Hourly) ]]/1000</f>
        <v>6.6595832844522453</v>
      </c>
    </row>
    <row r="497" spans="1:3" x14ac:dyDescent="0.25">
      <c r="A497" s="9" t="s">
        <v>668</v>
      </c>
      <c r="B497" s="12">
        <v>6648.1400913672032</v>
      </c>
      <c r="C497">
        <f>SAFADModel_final_000012[[#This Row],[Whole Building:Facility Total Electric Demand Power '[W'](Hourly) ]]/1000</f>
        <v>6.6481400913672033</v>
      </c>
    </row>
    <row r="498" spans="1:3" x14ac:dyDescent="0.25">
      <c r="A498" s="9" t="s">
        <v>669</v>
      </c>
      <c r="B498" s="12">
        <v>6628.097231350127</v>
      </c>
      <c r="C498">
        <f>SAFADModel_final_000012[[#This Row],[Whole Building:Facility Total Electric Demand Power '[W'](Hourly) ]]/1000</f>
        <v>6.628097231350127</v>
      </c>
    </row>
    <row r="499" spans="1:3" x14ac:dyDescent="0.25">
      <c r="A499" s="9" t="s">
        <v>670</v>
      </c>
      <c r="B499" s="12">
        <v>6597.825238983125</v>
      </c>
      <c r="C499">
        <f>SAFADModel_final_000012[[#This Row],[Whole Building:Facility Total Electric Demand Power '[W'](Hourly) ]]/1000</f>
        <v>6.5978252389831251</v>
      </c>
    </row>
    <row r="500" spans="1:3" x14ac:dyDescent="0.25">
      <c r="A500" s="9" t="s">
        <v>671</v>
      </c>
      <c r="B500" s="12">
        <v>6561.2103377802168</v>
      </c>
      <c r="C500">
        <f>SAFADModel_final_000012[[#This Row],[Whole Building:Facility Total Electric Demand Power '[W'](Hourly) ]]/1000</f>
        <v>6.5612103377802171</v>
      </c>
    </row>
    <row r="501" spans="1:3" x14ac:dyDescent="0.25">
      <c r="A501" s="9" t="s">
        <v>672</v>
      </c>
      <c r="B501" s="12">
        <v>6527.1264322022953</v>
      </c>
      <c r="C501">
        <f>SAFADModel_final_000012[[#This Row],[Whole Building:Facility Total Electric Demand Power '[W'](Hourly) ]]/1000</f>
        <v>6.5271264322022953</v>
      </c>
    </row>
    <row r="502" spans="1:3" x14ac:dyDescent="0.25">
      <c r="A502" s="9" t="s">
        <v>673</v>
      </c>
      <c r="B502" s="12">
        <v>6501.0323728691046</v>
      </c>
      <c r="C502">
        <f>SAFADModel_final_000012[[#This Row],[Whole Building:Facility Total Electric Demand Power '[W'](Hourly) ]]/1000</f>
        <v>6.5010323728691048</v>
      </c>
    </row>
    <row r="503" spans="1:3" x14ac:dyDescent="0.25">
      <c r="A503" s="9" t="s">
        <v>674</v>
      </c>
      <c r="B503" s="12">
        <v>6479.4361505223687</v>
      </c>
      <c r="C503">
        <f>SAFADModel_final_000012[[#This Row],[Whole Building:Facility Total Electric Demand Power '[W'](Hourly) ]]/1000</f>
        <v>6.4794361505223685</v>
      </c>
    </row>
    <row r="504" spans="1:3" x14ac:dyDescent="0.25">
      <c r="A504" s="9" t="s">
        <v>675</v>
      </c>
      <c r="B504" s="12">
        <v>6457.7327231470999</v>
      </c>
      <c r="C504">
        <f>SAFADModel_final_000012[[#This Row],[Whole Building:Facility Total Electric Demand Power '[W'](Hourly) ]]/1000</f>
        <v>6.4577327231470996</v>
      </c>
    </row>
    <row r="505" spans="1:3" x14ac:dyDescent="0.25">
      <c r="A505" s="9" t="s">
        <v>676</v>
      </c>
      <c r="B505" s="12">
        <v>6435.5803956144809</v>
      </c>
      <c r="C505">
        <f>SAFADModel_final_000012[[#This Row],[Whole Building:Facility Total Electric Demand Power '[W'](Hourly) ]]/1000</f>
        <v>6.4355803956144806</v>
      </c>
    </row>
    <row r="506" spans="1:3" x14ac:dyDescent="0.25">
      <c r="A506" s="9" t="s">
        <v>361</v>
      </c>
      <c r="B506" s="12">
        <v>3653.4918732248534</v>
      </c>
      <c r="C506">
        <f>SAFADModel_final_000012[[#This Row],[Whole Building:Facility Total Electric Demand Power '[W'](Hourly) ]]/1000</f>
        <v>3.6534918732248536</v>
      </c>
    </row>
    <row r="507" spans="1:3" x14ac:dyDescent="0.25">
      <c r="A507" s="9" t="s">
        <v>362</v>
      </c>
      <c r="B507" s="12">
        <v>3838.7592777057544</v>
      </c>
      <c r="C507">
        <f>SAFADModel_final_000012[[#This Row],[Whole Building:Facility Total Electric Demand Power '[W'](Hourly) ]]/1000</f>
        <v>3.8387592777057544</v>
      </c>
    </row>
    <row r="508" spans="1:3" x14ac:dyDescent="0.25">
      <c r="A508" s="9" t="s">
        <v>363</v>
      </c>
      <c r="B508" s="12">
        <v>3890.8982097130179</v>
      </c>
      <c r="C508">
        <f>SAFADModel_final_000012[[#This Row],[Whole Building:Facility Total Electric Demand Power '[W'](Hourly) ]]/1000</f>
        <v>3.890898209713018</v>
      </c>
    </row>
    <row r="509" spans="1:3" x14ac:dyDescent="0.25">
      <c r="A509" s="9" t="s">
        <v>364</v>
      </c>
      <c r="B509" s="12">
        <v>3916.9602802773948</v>
      </c>
      <c r="C509">
        <f>SAFADModel_final_000012[[#This Row],[Whole Building:Facility Total Electric Demand Power '[W'](Hourly) ]]/1000</f>
        <v>3.9169602802773946</v>
      </c>
    </row>
    <row r="510" spans="1:3" x14ac:dyDescent="0.25">
      <c r="A510" s="9" t="s">
        <v>365</v>
      </c>
      <c r="B510" s="12">
        <v>3928.4874986246846</v>
      </c>
      <c r="C510">
        <f>SAFADModel_final_000012[[#This Row],[Whole Building:Facility Total Electric Demand Power '[W'](Hourly) ]]/1000</f>
        <v>3.9284874986246847</v>
      </c>
    </row>
    <row r="511" spans="1:3" x14ac:dyDescent="0.25">
      <c r="A511" s="9" t="s">
        <v>366</v>
      </c>
      <c r="B511" s="12">
        <v>3989.9214491820389</v>
      </c>
      <c r="C511">
        <f>SAFADModel_final_000012[[#This Row],[Whole Building:Facility Total Electric Demand Power '[W'](Hourly) ]]/1000</f>
        <v>3.9899214491820389</v>
      </c>
    </row>
    <row r="512" spans="1:3" x14ac:dyDescent="0.25">
      <c r="A512" s="9" t="s">
        <v>367</v>
      </c>
      <c r="B512" s="12">
        <v>4138.9958178015395</v>
      </c>
      <c r="C512">
        <f>SAFADModel_final_000012[[#This Row],[Whole Building:Facility Total Electric Demand Power '[W'](Hourly) ]]/1000</f>
        <v>4.1389958178015398</v>
      </c>
    </row>
    <row r="513" spans="1:3" x14ac:dyDescent="0.25">
      <c r="A513" s="9" t="s">
        <v>368</v>
      </c>
      <c r="B513" s="12">
        <v>24667.424253371606</v>
      </c>
      <c r="C513">
        <f>SAFADModel_final_000012[[#This Row],[Whole Building:Facility Total Electric Demand Power '[W'](Hourly) ]]/1000</f>
        <v>24.667424253371607</v>
      </c>
    </row>
    <row r="514" spans="1:3" x14ac:dyDescent="0.25">
      <c r="A514" s="9" t="s">
        <v>369</v>
      </c>
      <c r="B514" s="12">
        <v>90894.594540877733</v>
      </c>
      <c r="C514">
        <f>SAFADModel_final_000012[[#This Row],[Whole Building:Facility Total Electric Demand Power '[W'](Hourly) ]]/1000</f>
        <v>90.894594540877733</v>
      </c>
    </row>
    <row r="515" spans="1:3" x14ac:dyDescent="0.25">
      <c r="A515" s="9" t="s">
        <v>370</v>
      </c>
      <c r="B515" s="12">
        <v>116421.69699261514</v>
      </c>
      <c r="C515">
        <f>SAFADModel_final_000012[[#This Row],[Whole Building:Facility Total Electric Demand Power '[W'](Hourly) ]]/1000</f>
        <v>116.42169699261514</v>
      </c>
    </row>
    <row r="516" spans="1:3" x14ac:dyDescent="0.25">
      <c r="A516" s="9" t="s">
        <v>371</v>
      </c>
      <c r="B516" s="12">
        <v>109148.57014900399</v>
      </c>
      <c r="C516">
        <f>SAFADModel_final_000012[[#This Row],[Whole Building:Facility Total Electric Demand Power '[W'](Hourly) ]]/1000</f>
        <v>109.14857014900399</v>
      </c>
    </row>
    <row r="517" spans="1:3" x14ac:dyDescent="0.25">
      <c r="A517" s="9" t="s">
        <v>372</v>
      </c>
      <c r="B517" s="12">
        <v>131614.42316275611</v>
      </c>
      <c r="C517">
        <f>SAFADModel_final_000012[[#This Row],[Whole Building:Facility Total Electric Demand Power '[W'](Hourly) ]]/1000</f>
        <v>131.61442316275611</v>
      </c>
    </row>
    <row r="518" spans="1:3" x14ac:dyDescent="0.25">
      <c r="A518" s="9" t="s">
        <v>373</v>
      </c>
      <c r="B518" s="12">
        <v>126052.10574666761</v>
      </c>
      <c r="C518">
        <f>SAFADModel_final_000012[[#This Row],[Whole Building:Facility Total Electric Demand Power '[W'](Hourly) ]]/1000</f>
        <v>126.05210574666761</v>
      </c>
    </row>
    <row r="519" spans="1:3" x14ac:dyDescent="0.25">
      <c r="A519" s="9" t="s">
        <v>374</v>
      </c>
      <c r="B519" s="12">
        <v>131156.11302631881</v>
      </c>
      <c r="C519">
        <f>SAFADModel_final_000012[[#This Row],[Whole Building:Facility Total Electric Demand Power '[W'](Hourly) ]]/1000</f>
        <v>131.15611302631882</v>
      </c>
    </row>
    <row r="520" spans="1:3" x14ac:dyDescent="0.25">
      <c r="A520" s="9" t="s">
        <v>375</v>
      </c>
      <c r="B520" s="12">
        <v>140622.39521373456</v>
      </c>
      <c r="C520">
        <f>SAFADModel_final_000012[[#This Row],[Whole Building:Facility Total Electric Demand Power '[W'](Hourly) ]]/1000</f>
        <v>140.62239521373456</v>
      </c>
    </row>
    <row r="521" spans="1:3" x14ac:dyDescent="0.25">
      <c r="A521" s="9" t="s">
        <v>376</v>
      </c>
      <c r="B521" s="12">
        <v>129799.91856851229</v>
      </c>
      <c r="C521">
        <f>SAFADModel_final_000012[[#This Row],[Whole Building:Facility Total Electric Demand Power '[W'](Hourly) ]]/1000</f>
        <v>129.79991856851228</v>
      </c>
    </row>
    <row r="522" spans="1:3" x14ac:dyDescent="0.25">
      <c r="A522" s="9" t="s">
        <v>377</v>
      </c>
      <c r="B522" s="12">
        <v>114715.55358564381</v>
      </c>
      <c r="C522">
        <f>SAFADModel_final_000012[[#This Row],[Whole Building:Facility Total Electric Demand Power '[W'](Hourly) ]]/1000</f>
        <v>114.7155535856438</v>
      </c>
    </row>
    <row r="523" spans="1:3" x14ac:dyDescent="0.25">
      <c r="A523" s="9" t="s">
        <v>378</v>
      </c>
      <c r="B523" s="12">
        <v>43471.784204421223</v>
      </c>
      <c r="C523">
        <f>SAFADModel_final_000012[[#This Row],[Whole Building:Facility Total Electric Demand Power '[W'](Hourly) ]]/1000</f>
        <v>43.471784204421226</v>
      </c>
    </row>
    <row r="524" spans="1:3" x14ac:dyDescent="0.25">
      <c r="A524" s="9" t="s">
        <v>379</v>
      </c>
      <c r="B524" s="12">
        <v>20725.952047452312</v>
      </c>
      <c r="C524">
        <f>SAFADModel_final_000012[[#This Row],[Whole Building:Facility Total Electric Demand Power '[W'](Hourly) ]]/1000</f>
        <v>20.725952047452314</v>
      </c>
    </row>
    <row r="525" spans="1:3" x14ac:dyDescent="0.25">
      <c r="A525" s="9" t="s">
        <v>380</v>
      </c>
      <c r="B525" s="12">
        <v>8393.1256779042378</v>
      </c>
      <c r="C525">
        <f>SAFADModel_final_000012[[#This Row],[Whole Building:Facility Total Electric Demand Power '[W'](Hourly) ]]/1000</f>
        <v>8.3931256779042371</v>
      </c>
    </row>
    <row r="526" spans="1:3" x14ac:dyDescent="0.25">
      <c r="A526" s="9" t="s">
        <v>381</v>
      </c>
      <c r="B526" s="12">
        <v>6297.0409985086517</v>
      </c>
      <c r="C526">
        <f>SAFADModel_final_000012[[#This Row],[Whole Building:Facility Total Electric Demand Power '[W'](Hourly) ]]/1000</f>
        <v>6.2970409985086517</v>
      </c>
    </row>
    <row r="527" spans="1:3" x14ac:dyDescent="0.25">
      <c r="A527" s="9" t="s">
        <v>382</v>
      </c>
      <c r="B527" s="12">
        <v>5810.7919584095735</v>
      </c>
      <c r="C527">
        <f>SAFADModel_final_000012[[#This Row],[Whole Building:Facility Total Electric Demand Power '[W'](Hourly) ]]/1000</f>
        <v>5.8107919584095731</v>
      </c>
    </row>
    <row r="528" spans="1:3" x14ac:dyDescent="0.25">
      <c r="A528" s="9" t="s">
        <v>383</v>
      </c>
      <c r="B528" s="12">
        <v>5755.1014282090864</v>
      </c>
      <c r="C528">
        <f>SAFADModel_final_000012[[#This Row],[Whole Building:Facility Total Electric Demand Power '[W'](Hourly) ]]/1000</f>
        <v>5.7551014282090867</v>
      </c>
    </row>
    <row r="529" spans="1:3" x14ac:dyDescent="0.25">
      <c r="A529" s="9" t="s">
        <v>384</v>
      </c>
      <c r="B529" s="12">
        <v>5723.4395924673663</v>
      </c>
      <c r="C529">
        <f>SAFADModel_final_000012[[#This Row],[Whole Building:Facility Total Electric Demand Power '[W'](Hourly) ]]/1000</f>
        <v>5.7234395924673667</v>
      </c>
    </row>
    <row r="530" spans="1:3" x14ac:dyDescent="0.25">
      <c r="A530" s="9" t="s">
        <v>385</v>
      </c>
      <c r="B530" s="12">
        <v>4092.3626492296571</v>
      </c>
      <c r="C530">
        <f>SAFADModel_final_000012[[#This Row],[Whole Building:Facility Total Electric Demand Power '[W'](Hourly) ]]/1000</f>
        <v>4.0923626492296572</v>
      </c>
    </row>
    <row r="531" spans="1:3" x14ac:dyDescent="0.25">
      <c r="A531" s="9" t="s">
        <v>386</v>
      </c>
      <c r="B531" s="12">
        <v>4443.0527304141851</v>
      </c>
      <c r="C531">
        <f>SAFADModel_final_000012[[#This Row],[Whole Building:Facility Total Electric Demand Power '[W'](Hourly) ]]/1000</f>
        <v>4.4430527304141849</v>
      </c>
    </row>
    <row r="532" spans="1:3" x14ac:dyDescent="0.25">
      <c r="A532" s="9" t="s">
        <v>387</v>
      </c>
      <c r="B532" s="12">
        <v>4457.0365587398101</v>
      </c>
      <c r="C532">
        <f>SAFADModel_final_000012[[#This Row],[Whole Building:Facility Total Electric Demand Power '[W'](Hourly) ]]/1000</f>
        <v>4.4570365587398104</v>
      </c>
    </row>
    <row r="533" spans="1:3" x14ac:dyDescent="0.25">
      <c r="A533" s="9" t="s">
        <v>388</v>
      </c>
      <c r="B533" s="12">
        <v>4382.2649741005198</v>
      </c>
      <c r="C533">
        <f>SAFADModel_final_000012[[#This Row],[Whole Building:Facility Total Electric Demand Power '[W'](Hourly) ]]/1000</f>
        <v>4.3822649741005195</v>
      </c>
    </row>
    <row r="534" spans="1:3" x14ac:dyDescent="0.25">
      <c r="A534" s="9" t="s">
        <v>389</v>
      </c>
      <c r="B534" s="12">
        <v>4285.6144757989168</v>
      </c>
      <c r="C534">
        <f>SAFADModel_final_000012[[#This Row],[Whole Building:Facility Total Electric Demand Power '[W'](Hourly) ]]/1000</f>
        <v>4.2856144757989165</v>
      </c>
    </row>
    <row r="535" spans="1:3" x14ac:dyDescent="0.25">
      <c r="A535" s="9" t="s">
        <v>390</v>
      </c>
      <c r="B535" s="12">
        <v>4302.5786595229974</v>
      </c>
      <c r="C535">
        <f>SAFADModel_final_000012[[#This Row],[Whole Building:Facility Total Electric Demand Power '[W'](Hourly) ]]/1000</f>
        <v>4.3025786595229976</v>
      </c>
    </row>
    <row r="536" spans="1:3" x14ac:dyDescent="0.25">
      <c r="A536" s="9" t="s">
        <v>391</v>
      </c>
      <c r="B536" s="12">
        <v>4498.0752718970907</v>
      </c>
      <c r="C536">
        <f>SAFADModel_final_000012[[#This Row],[Whole Building:Facility Total Electric Demand Power '[W'](Hourly) ]]/1000</f>
        <v>4.4980752718970907</v>
      </c>
    </row>
    <row r="537" spans="1:3" x14ac:dyDescent="0.25">
      <c r="A537" s="9" t="s">
        <v>392</v>
      </c>
      <c r="B537" s="12">
        <v>16569.72538216531</v>
      </c>
      <c r="C537">
        <f>SAFADModel_final_000012[[#This Row],[Whole Building:Facility Total Electric Demand Power '[W'](Hourly) ]]/1000</f>
        <v>16.569725382165309</v>
      </c>
    </row>
    <row r="538" spans="1:3" x14ac:dyDescent="0.25">
      <c r="A538" s="9" t="s">
        <v>393</v>
      </c>
      <c r="B538" s="12">
        <v>78855.067301065908</v>
      </c>
      <c r="C538">
        <f>SAFADModel_final_000012[[#This Row],[Whole Building:Facility Total Electric Demand Power '[W'](Hourly) ]]/1000</f>
        <v>78.855067301065915</v>
      </c>
    </row>
    <row r="539" spans="1:3" x14ac:dyDescent="0.25">
      <c r="A539" s="9" t="s">
        <v>394</v>
      </c>
      <c r="B539" s="12">
        <v>102915.16146764865</v>
      </c>
      <c r="C539">
        <f>SAFADModel_final_000012[[#This Row],[Whole Building:Facility Total Electric Demand Power '[W'](Hourly) ]]/1000</f>
        <v>102.91516146764864</v>
      </c>
    </row>
    <row r="540" spans="1:3" x14ac:dyDescent="0.25">
      <c r="A540" s="9" t="s">
        <v>395</v>
      </c>
      <c r="B540" s="12">
        <v>108457.70854511914</v>
      </c>
      <c r="C540">
        <f>SAFADModel_final_000012[[#This Row],[Whole Building:Facility Total Electric Demand Power '[W'](Hourly) ]]/1000</f>
        <v>108.45770854511913</v>
      </c>
    </row>
    <row r="541" spans="1:3" x14ac:dyDescent="0.25">
      <c r="A541" s="9" t="s">
        <v>396</v>
      </c>
      <c r="B541" s="12">
        <v>122461.9885653422</v>
      </c>
      <c r="C541">
        <f>SAFADModel_final_000012[[#This Row],[Whole Building:Facility Total Electric Demand Power '[W'](Hourly) ]]/1000</f>
        <v>122.4619885653422</v>
      </c>
    </row>
    <row r="542" spans="1:3" x14ac:dyDescent="0.25">
      <c r="A542" s="9" t="s">
        <v>397</v>
      </c>
      <c r="B542" s="12">
        <v>113241.05852806394</v>
      </c>
      <c r="C542">
        <f>SAFADModel_final_000012[[#This Row],[Whole Building:Facility Total Electric Demand Power '[W'](Hourly) ]]/1000</f>
        <v>113.24105852806393</v>
      </c>
    </row>
    <row r="543" spans="1:3" x14ac:dyDescent="0.25">
      <c r="A543" s="9" t="s">
        <v>398</v>
      </c>
      <c r="B543" s="12">
        <v>130188.5755297705</v>
      </c>
      <c r="C543">
        <f>SAFADModel_final_000012[[#This Row],[Whole Building:Facility Total Electric Demand Power '[W'](Hourly) ]]/1000</f>
        <v>130.1885755297705</v>
      </c>
    </row>
    <row r="544" spans="1:3" x14ac:dyDescent="0.25">
      <c r="A544" s="9" t="s">
        <v>399</v>
      </c>
      <c r="B544" s="12">
        <v>124056.35683125923</v>
      </c>
      <c r="C544">
        <f>SAFADModel_final_000012[[#This Row],[Whole Building:Facility Total Electric Demand Power '[W'](Hourly) ]]/1000</f>
        <v>124.05635683125922</v>
      </c>
    </row>
    <row r="545" spans="1:3" x14ac:dyDescent="0.25">
      <c r="A545" s="9" t="s">
        <v>400</v>
      </c>
      <c r="B545" s="12">
        <v>128676.64526099413</v>
      </c>
      <c r="C545">
        <f>SAFADModel_final_000012[[#This Row],[Whole Building:Facility Total Electric Demand Power '[W'](Hourly) ]]/1000</f>
        <v>128.67664526099412</v>
      </c>
    </row>
    <row r="546" spans="1:3" x14ac:dyDescent="0.25">
      <c r="A546" s="9" t="s">
        <v>401</v>
      </c>
      <c r="B546" s="12">
        <v>111882.95364369666</v>
      </c>
      <c r="C546">
        <f>SAFADModel_final_000012[[#This Row],[Whole Building:Facility Total Electric Demand Power '[W'](Hourly) ]]/1000</f>
        <v>111.88295364369665</v>
      </c>
    </row>
    <row r="547" spans="1:3" x14ac:dyDescent="0.25">
      <c r="A547" s="9" t="s">
        <v>402</v>
      </c>
      <c r="B547" s="12">
        <v>90358.663571231838</v>
      </c>
      <c r="C547">
        <f>SAFADModel_final_000012[[#This Row],[Whole Building:Facility Total Electric Demand Power '[W'](Hourly) ]]/1000</f>
        <v>90.358663571231844</v>
      </c>
    </row>
    <row r="548" spans="1:3" x14ac:dyDescent="0.25">
      <c r="A548" s="9" t="s">
        <v>403</v>
      </c>
      <c r="B548" s="12">
        <v>52124.698514511743</v>
      </c>
      <c r="C548">
        <f>SAFADModel_final_000012[[#This Row],[Whole Building:Facility Total Electric Demand Power '[W'](Hourly) ]]/1000</f>
        <v>52.124698514511742</v>
      </c>
    </row>
    <row r="549" spans="1:3" x14ac:dyDescent="0.25">
      <c r="A549" s="9" t="s">
        <v>404</v>
      </c>
      <c r="B549" s="12">
        <v>29621.07325282395</v>
      </c>
      <c r="C549">
        <f>SAFADModel_final_000012[[#This Row],[Whole Building:Facility Total Electric Demand Power '[W'](Hourly) ]]/1000</f>
        <v>29.621073252823951</v>
      </c>
    </row>
    <row r="550" spans="1:3" x14ac:dyDescent="0.25">
      <c r="A550" s="9" t="s">
        <v>405</v>
      </c>
      <c r="B550" s="12">
        <v>6828.1082354826167</v>
      </c>
      <c r="C550">
        <f>SAFADModel_final_000012[[#This Row],[Whole Building:Facility Total Electric Demand Power '[W'](Hourly) ]]/1000</f>
        <v>6.8281082354826168</v>
      </c>
    </row>
    <row r="551" spans="1:3" x14ac:dyDescent="0.25">
      <c r="A551" s="9" t="s">
        <v>406</v>
      </c>
      <c r="B551" s="12">
        <v>5269.2407760447304</v>
      </c>
      <c r="C551">
        <f>SAFADModel_final_000012[[#This Row],[Whole Building:Facility Total Electric Demand Power '[W'](Hourly) ]]/1000</f>
        <v>5.2692407760447306</v>
      </c>
    </row>
    <row r="552" spans="1:3" x14ac:dyDescent="0.25">
      <c r="A552" s="9" t="s">
        <v>407</v>
      </c>
      <c r="B552" s="12">
        <v>5386.5616722434379</v>
      </c>
      <c r="C552">
        <f>SAFADModel_final_000012[[#This Row],[Whole Building:Facility Total Electric Demand Power '[W'](Hourly) ]]/1000</f>
        <v>5.3865616722434382</v>
      </c>
    </row>
    <row r="553" spans="1:3" x14ac:dyDescent="0.25">
      <c r="A553" s="9" t="s">
        <v>408</v>
      </c>
      <c r="B553" s="12">
        <v>5354.3046099748462</v>
      </c>
      <c r="C553">
        <f>SAFADModel_final_000012[[#This Row],[Whole Building:Facility Total Electric Demand Power '[W'](Hourly) ]]/1000</f>
        <v>5.3543046099748466</v>
      </c>
    </row>
    <row r="554" spans="1:3" x14ac:dyDescent="0.25">
      <c r="A554" s="9" t="s">
        <v>409</v>
      </c>
      <c r="B554" s="12">
        <v>5328.9506156471625</v>
      </c>
      <c r="C554">
        <f>SAFADModel_final_000012[[#This Row],[Whole Building:Facility Total Electric Demand Power '[W'](Hourly) ]]/1000</f>
        <v>5.3289506156471624</v>
      </c>
    </row>
    <row r="555" spans="1:3" x14ac:dyDescent="0.25">
      <c r="A555" s="9" t="s">
        <v>410</v>
      </c>
      <c r="B555" s="12">
        <v>5304.447873649402</v>
      </c>
      <c r="C555">
        <f>SAFADModel_final_000012[[#This Row],[Whole Building:Facility Total Electric Demand Power '[W'](Hourly) ]]/1000</f>
        <v>5.3044478736494023</v>
      </c>
    </row>
    <row r="556" spans="1:3" x14ac:dyDescent="0.25">
      <c r="A556" s="9" t="s">
        <v>411</v>
      </c>
      <c r="B556" s="12">
        <v>5275.9657679247202</v>
      </c>
      <c r="C556">
        <f>SAFADModel_final_000012[[#This Row],[Whole Building:Facility Total Electric Demand Power '[W'](Hourly) ]]/1000</f>
        <v>5.2759657679247205</v>
      </c>
    </row>
    <row r="557" spans="1:3" x14ac:dyDescent="0.25">
      <c r="A557" s="9" t="s">
        <v>412</v>
      </c>
      <c r="B557" s="12">
        <v>5233.8286360533784</v>
      </c>
      <c r="C557">
        <f>SAFADModel_final_000012[[#This Row],[Whole Building:Facility Total Electric Demand Power '[W'](Hourly) ]]/1000</f>
        <v>5.2338286360533788</v>
      </c>
    </row>
    <row r="558" spans="1:3" x14ac:dyDescent="0.25">
      <c r="A558" s="9" t="s">
        <v>413</v>
      </c>
      <c r="B558" s="12">
        <v>5166.1215419996943</v>
      </c>
      <c r="C558">
        <f>SAFADModel_final_000012[[#This Row],[Whole Building:Facility Total Electric Demand Power '[W'](Hourly) ]]/1000</f>
        <v>5.1661215419996944</v>
      </c>
    </row>
    <row r="559" spans="1:3" x14ac:dyDescent="0.25">
      <c r="A559" s="9" t="s">
        <v>414</v>
      </c>
      <c r="B559" s="12">
        <v>5168.3776331364006</v>
      </c>
      <c r="C559">
        <f>SAFADModel_final_000012[[#This Row],[Whole Building:Facility Total Electric Demand Power '[W'](Hourly) ]]/1000</f>
        <v>5.1683776331364006</v>
      </c>
    </row>
    <row r="560" spans="1:3" x14ac:dyDescent="0.25">
      <c r="A560" s="9" t="s">
        <v>415</v>
      </c>
      <c r="B560" s="12">
        <v>5273.5817436053776</v>
      </c>
      <c r="C560">
        <f>SAFADModel_final_000012[[#This Row],[Whole Building:Facility Total Electric Demand Power '[W'](Hourly) ]]/1000</f>
        <v>5.2735817436053773</v>
      </c>
    </row>
    <row r="561" spans="1:3" x14ac:dyDescent="0.25">
      <c r="A561" s="9" t="s">
        <v>416</v>
      </c>
      <c r="B561" s="12">
        <v>20157.414914274897</v>
      </c>
      <c r="C561">
        <f>SAFADModel_final_000012[[#This Row],[Whole Building:Facility Total Electric Demand Power '[W'](Hourly) ]]/1000</f>
        <v>20.157414914274899</v>
      </c>
    </row>
    <row r="562" spans="1:3" x14ac:dyDescent="0.25">
      <c r="A562" s="9" t="s">
        <v>417</v>
      </c>
      <c r="B562" s="12">
        <v>91917.251369691061</v>
      </c>
      <c r="C562">
        <f>SAFADModel_final_000012[[#This Row],[Whole Building:Facility Total Electric Demand Power '[W'](Hourly) ]]/1000</f>
        <v>91.917251369691058</v>
      </c>
    </row>
    <row r="563" spans="1:3" x14ac:dyDescent="0.25">
      <c r="A563" s="9" t="s">
        <v>418</v>
      </c>
      <c r="B563" s="12">
        <v>106414.2839988129</v>
      </c>
      <c r="C563">
        <f>SAFADModel_final_000012[[#This Row],[Whole Building:Facility Total Electric Demand Power '[W'](Hourly) ]]/1000</f>
        <v>106.41428399881289</v>
      </c>
    </row>
    <row r="564" spans="1:3" x14ac:dyDescent="0.25">
      <c r="A564" s="9" t="s">
        <v>419</v>
      </c>
      <c r="B564" s="12">
        <v>115975.06253536511</v>
      </c>
      <c r="C564">
        <f>SAFADModel_final_000012[[#This Row],[Whole Building:Facility Total Electric Demand Power '[W'](Hourly) ]]/1000</f>
        <v>115.97506253536511</v>
      </c>
    </row>
    <row r="565" spans="1:3" x14ac:dyDescent="0.25">
      <c r="A565" s="9" t="s">
        <v>420</v>
      </c>
      <c r="B565" s="12">
        <v>134995.65998253739</v>
      </c>
      <c r="C565">
        <f>SAFADModel_final_000012[[#This Row],[Whole Building:Facility Total Electric Demand Power '[W'](Hourly) ]]/1000</f>
        <v>134.99565998253738</v>
      </c>
    </row>
    <row r="566" spans="1:3" x14ac:dyDescent="0.25">
      <c r="A566" s="9" t="s">
        <v>421</v>
      </c>
      <c r="B566" s="12">
        <v>130929.65239124844</v>
      </c>
      <c r="C566">
        <f>SAFADModel_final_000012[[#This Row],[Whole Building:Facility Total Electric Demand Power '[W'](Hourly) ]]/1000</f>
        <v>130.92965239124845</v>
      </c>
    </row>
    <row r="567" spans="1:3" x14ac:dyDescent="0.25">
      <c r="A567" s="9" t="s">
        <v>422</v>
      </c>
      <c r="B567" s="12">
        <v>126461.19024667359</v>
      </c>
      <c r="C567">
        <f>SAFADModel_final_000012[[#This Row],[Whole Building:Facility Total Electric Demand Power '[W'](Hourly) ]]/1000</f>
        <v>126.4611902466736</v>
      </c>
    </row>
    <row r="568" spans="1:3" x14ac:dyDescent="0.25">
      <c r="A568" s="9" t="s">
        <v>423</v>
      </c>
      <c r="B568" s="12">
        <v>132773.92059322787</v>
      </c>
      <c r="C568">
        <f>SAFADModel_final_000012[[#This Row],[Whole Building:Facility Total Electric Demand Power '[W'](Hourly) ]]/1000</f>
        <v>132.77392059322787</v>
      </c>
    </row>
    <row r="569" spans="1:3" x14ac:dyDescent="0.25">
      <c r="A569" s="9" t="s">
        <v>424</v>
      </c>
      <c r="B569" s="12">
        <v>108573.21586948952</v>
      </c>
      <c r="C569">
        <f>SAFADModel_final_000012[[#This Row],[Whole Building:Facility Total Electric Demand Power '[W'](Hourly) ]]/1000</f>
        <v>108.57321586948952</v>
      </c>
    </row>
    <row r="570" spans="1:3" x14ac:dyDescent="0.25">
      <c r="A570" s="9" t="s">
        <v>425</v>
      </c>
      <c r="B570" s="12">
        <v>69072.618651836106</v>
      </c>
      <c r="C570">
        <f>SAFADModel_final_000012[[#This Row],[Whole Building:Facility Total Electric Demand Power '[W'](Hourly) ]]/1000</f>
        <v>69.072618651836109</v>
      </c>
    </row>
    <row r="571" spans="1:3" x14ac:dyDescent="0.25">
      <c r="A571" s="9" t="s">
        <v>426</v>
      </c>
      <c r="B571" s="12">
        <v>41762.917355248814</v>
      </c>
      <c r="C571">
        <f>SAFADModel_final_000012[[#This Row],[Whole Building:Facility Total Electric Demand Power '[W'](Hourly) ]]/1000</f>
        <v>41.762917355248817</v>
      </c>
    </row>
    <row r="572" spans="1:3" x14ac:dyDescent="0.25">
      <c r="A572" s="9" t="s">
        <v>427</v>
      </c>
      <c r="B572" s="12">
        <v>18056.492524835245</v>
      </c>
      <c r="C572">
        <f>SAFADModel_final_000012[[#This Row],[Whole Building:Facility Total Electric Demand Power '[W'](Hourly) ]]/1000</f>
        <v>18.056492524835246</v>
      </c>
    </row>
    <row r="573" spans="1:3" x14ac:dyDescent="0.25">
      <c r="A573" s="9" t="s">
        <v>428</v>
      </c>
      <c r="B573" s="12">
        <v>7407.6102790994964</v>
      </c>
      <c r="C573">
        <f>SAFADModel_final_000012[[#This Row],[Whole Building:Facility Total Electric Demand Power '[W'](Hourly) ]]/1000</f>
        <v>7.4076102790994964</v>
      </c>
    </row>
    <row r="574" spans="1:3" x14ac:dyDescent="0.25">
      <c r="A574" s="9" t="s">
        <v>429</v>
      </c>
      <c r="B574" s="12">
        <v>6969.053036256325</v>
      </c>
      <c r="C574">
        <f>SAFADModel_final_000012[[#This Row],[Whole Building:Facility Total Electric Demand Power '[W'](Hourly) ]]/1000</f>
        <v>6.9690530362563248</v>
      </c>
    </row>
    <row r="575" spans="1:3" x14ac:dyDescent="0.25">
      <c r="A575" s="9" t="s">
        <v>430</v>
      </c>
      <c r="B575" s="12">
        <v>6499.1267153098197</v>
      </c>
      <c r="C575">
        <f>SAFADModel_final_000012[[#This Row],[Whole Building:Facility Total Electric Demand Power '[W'](Hourly) ]]/1000</f>
        <v>6.4991267153098198</v>
      </c>
    </row>
    <row r="576" spans="1:3" x14ac:dyDescent="0.25">
      <c r="A576" s="9" t="s">
        <v>431</v>
      </c>
      <c r="B576" s="12">
        <v>6445.4284458697948</v>
      </c>
      <c r="C576">
        <f>SAFADModel_final_000012[[#This Row],[Whole Building:Facility Total Electric Demand Power '[W'](Hourly) ]]/1000</f>
        <v>6.445428445869795</v>
      </c>
    </row>
    <row r="577" spans="1:3" x14ac:dyDescent="0.25">
      <c r="A577" s="9" t="s">
        <v>432</v>
      </c>
      <c r="B577" s="12">
        <v>6405.5687223373889</v>
      </c>
      <c r="C577">
        <f>SAFADModel_final_000012[[#This Row],[Whole Building:Facility Total Electric Demand Power '[W'](Hourly) ]]/1000</f>
        <v>6.4055687223373887</v>
      </c>
    </row>
    <row r="578" spans="1:3" x14ac:dyDescent="0.25">
      <c r="A578" s="9" t="s">
        <v>433</v>
      </c>
      <c r="B578" s="12">
        <v>5741.7305637584541</v>
      </c>
      <c r="C578">
        <f>SAFADModel_final_000012[[#This Row],[Whole Building:Facility Total Electric Demand Power '[W'](Hourly) ]]/1000</f>
        <v>5.7417305637584537</v>
      </c>
    </row>
    <row r="579" spans="1:3" x14ac:dyDescent="0.25">
      <c r="A579" s="9" t="s">
        <v>434</v>
      </c>
      <c r="B579" s="12">
        <v>5878.843570088</v>
      </c>
      <c r="C579">
        <f>SAFADModel_final_000012[[#This Row],[Whole Building:Facility Total Electric Demand Power '[W'](Hourly) ]]/1000</f>
        <v>5.8788435700879997</v>
      </c>
    </row>
    <row r="580" spans="1:3" x14ac:dyDescent="0.25">
      <c r="A580" s="9" t="s">
        <v>435</v>
      </c>
      <c r="B580" s="12">
        <v>5841.9968862353444</v>
      </c>
      <c r="C580">
        <f>SAFADModel_final_000012[[#This Row],[Whole Building:Facility Total Electric Demand Power '[W'](Hourly) ]]/1000</f>
        <v>5.8419968862353446</v>
      </c>
    </row>
    <row r="581" spans="1:3" x14ac:dyDescent="0.25">
      <c r="A581" s="9" t="s">
        <v>436</v>
      </c>
      <c r="B581" s="12">
        <v>5771.2588319832212</v>
      </c>
      <c r="C581">
        <f>SAFADModel_final_000012[[#This Row],[Whole Building:Facility Total Electric Demand Power '[W'](Hourly) ]]/1000</f>
        <v>5.7712588319832214</v>
      </c>
    </row>
    <row r="582" spans="1:3" x14ac:dyDescent="0.25">
      <c r="A582" s="9" t="s">
        <v>437</v>
      </c>
      <c r="B582" s="12">
        <v>5695.674502654173</v>
      </c>
      <c r="C582">
        <f>SAFADModel_final_000012[[#This Row],[Whole Building:Facility Total Electric Demand Power '[W'](Hourly) ]]/1000</f>
        <v>5.6956745026541729</v>
      </c>
    </row>
    <row r="583" spans="1:3" x14ac:dyDescent="0.25">
      <c r="A583" s="9" t="s">
        <v>438</v>
      </c>
      <c r="B583" s="12">
        <v>5687.0720937828055</v>
      </c>
      <c r="C583">
        <f>SAFADModel_final_000012[[#This Row],[Whole Building:Facility Total Electric Demand Power '[W'](Hourly) ]]/1000</f>
        <v>5.6870720937828052</v>
      </c>
    </row>
    <row r="584" spans="1:3" x14ac:dyDescent="0.25">
      <c r="A584" s="9" t="s">
        <v>439</v>
      </c>
      <c r="B584" s="12">
        <v>5768.6102106476428</v>
      </c>
      <c r="C584">
        <f>SAFADModel_final_000012[[#This Row],[Whole Building:Facility Total Electric Demand Power '[W'](Hourly) ]]/1000</f>
        <v>5.7686102106476431</v>
      </c>
    </row>
    <row r="585" spans="1:3" x14ac:dyDescent="0.25">
      <c r="A585" s="9" t="s">
        <v>440</v>
      </c>
      <c r="B585" s="12">
        <v>18680.464107282543</v>
      </c>
      <c r="C585">
        <f>SAFADModel_final_000012[[#This Row],[Whole Building:Facility Total Electric Demand Power '[W'](Hourly) ]]/1000</f>
        <v>18.680464107282543</v>
      </c>
    </row>
    <row r="586" spans="1:3" x14ac:dyDescent="0.25">
      <c r="A586" s="9" t="s">
        <v>441</v>
      </c>
      <c r="B586" s="12">
        <v>87596.57048223431</v>
      </c>
      <c r="C586">
        <f>SAFADModel_final_000012[[#This Row],[Whole Building:Facility Total Electric Demand Power '[W'](Hourly) ]]/1000</f>
        <v>87.596570482234313</v>
      </c>
    </row>
    <row r="587" spans="1:3" x14ac:dyDescent="0.25">
      <c r="A587" s="9" t="s">
        <v>442</v>
      </c>
      <c r="B587" s="12">
        <v>112623.05322783226</v>
      </c>
      <c r="C587">
        <f>SAFADModel_final_000012[[#This Row],[Whole Building:Facility Total Electric Demand Power '[W'](Hourly) ]]/1000</f>
        <v>112.62305322783226</v>
      </c>
    </row>
    <row r="588" spans="1:3" x14ac:dyDescent="0.25">
      <c r="A588" s="9" t="s">
        <v>443</v>
      </c>
      <c r="B588" s="12">
        <v>123504.23639791481</v>
      </c>
      <c r="C588">
        <f>SAFADModel_final_000012[[#This Row],[Whole Building:Facility Total Electric Demand Power '[W'](Hourly) ]]/1000</f>
        <v>123.50423639791481</v>
      </c>
    </row>
    <row r="589" spans="1:3" x14ac:dyDescent="0.25">
      <c r="A589" s="9" t="s">
        <v>444</v>
      </c>
      <c r="B589" s="12">
        <v>125573.13645086128</v>
      </c>
      <c r="C589">
        <f>SAFADModel_final_000012[[#This Row],[Whole Building:Facility Total Electric Demand Power '[W'](Hourly) ]]/1000</f>
        <v>125.57313645086127</v>
      </c>
    </row>
    <row r="590" spans="1:3" x14ac:dyDescent="0.25">
      <c r="A590" s="9" t="s">
        <v>445</v>
      </c>
      <c r="B590" s="12">
        <v>127824.87726755456</v>
      </c>
      <c r="C590">
        <f>SAFADModel_final_000012[[#This Row],[Whole Building:Facility Total Electric Demand Power '[W'](Hourly) ]]/1000</f>
        <v>127.82487726755457</v>
      </c>
    </row>
    <row r="591" spans="1:3" x14ac:dyDescent="0.25">
      <c r="A591" s="9" t="s">
        <v>446</v>
      </c>
      <c r="B591" s="12">
        <v>136562.63329608142</v>
      </c>
      <c r="C591">
        <f>SAFADModel_final_000012[[#This Row],[Whole Building:Facility Total Electric Demand Power '[W'](Hourly) ]]/1000</f>
        <v>136.56263329608143</v>
      </c>
    </row>
    <row r="592" spans="1:3" x14ac:dyDescent="0.25">
      <c r="A592" s="9" t="s">
        <v>447</v>
      </c>
      <c r="B592" s="12">
        <v>127563.56544890029</v>
      </c>
      <c r="C592">
        <f>SAFADModel_final_000012[[#This Row],[Whole Building:Facility Total Electric Demand Power '[W'](Hourly) ]]/1000</f>
        <v>127.56356544890029</v>
      </c>
    </row>
    <row r="593" spans="1:3" x14ac:dyDescent="0.25">
      <c r="A593" s="9" t="s">
        <v>448</v>
      </c>
      <c r="B593" s="12">
        <v>136466.07413916974</v>
      </c>
      <c r="C593">
        <f>SAFADModel_final_000012[[#This Row],[Whole Building:Facility Total Electric Demand Power '[W'](Hourly) ]]/1000</f>
        <v>136.46607413916973</v>
      </c>
    </row>
    <row r="594" spans="1:3" x14ac:dyDescent="0.25">
      <c r="A594" s="9" t="s">
        <v>449</v>
      </c>
      <c r="B594" s="12">
        <v>125864.57122377136</v>
      </c>
      <c r="C594">
        <f>SAFADModel_final_000012[[#This Row],[Whole Building:Facility Total Electric Demand Power '[W'](Hourly) ]]/1000</f>
        <v>125.86457122377136</v>
      </c>
    </row>
    <row r="595" spans="1:3" x14ac:dyDescent="0.25">
      <c r="A595" s="9" t="s">
        <v>450</v>
      </c>
      <c r="B595" s="12">
        <v>72417.35292032185</v>
      </c>
      <c r="C595">
        <f>SAFADModel_final_000012[[#This Row],[Whole Building:Facility Total Electric Demand Power '[W'](Hourly) ]]/1000</f>
        <v>72.417352920321846</v>
      </c>
    </row>
    <row r="596" spans="1:3" x14ac:dyDescent="0.25">
      <c r="A596" s="9" t="s">
        <v>451</v>
      </c>
      <c r="B596" s="12">
        <v>51784.268865209502</v>
      </c>
      <c r="C596">
        <f>SAFADModel_final_000012[[#This Row],[Whole Building:Facility Total Electric Demand Power '[W'](Hourly) ]]/1000</f>
        <v>51.784268865209505</v>
      </c>
    </row>
    <row r="597" spans="1:3" x14ac:dyDescent="0.25">
      <c r="A597" s="9" t="s">
        <v>452</v>
      </c>
      <c r="B597" s="12">
        <v>36932.942196317366</v>
      </c>
      <c r="C597">
        <f>SAFADModel_final_000012[[#This Row],[Whole Building:Facility Total Electric Demand Power '[W'](Hourly) ]]/1000</f>
        <v>36.932942196317363</v>
      </c>
    </row>
    <row r="598" spans="1:3" x14ac:dyDescent="0.25">
      <c r="A598" s="9" t="s">
        <v>453</v>
      </c>
      <c r="B598" s="12">
        <v>6556.1510850787008</v>
      </c>
      <c r="C598">
        <f>SAFADModel_final_000012[[#This Row],[Whole Building:Facility Total Electric Demand Power '[W'](Hourly) ]]/1000</f>
        <v>6.5561510850787013</v>
      </c>
    </row>
    <row r="599" spans="1:3" x14ac:dyDescent="0.25">
      <c r="A599" s="9" t="s">
        <v>454</v>
      </c>
      <c r="B599" s="12">
        <v>5919.143874149293</v>
      </c>
      <c r="C599">
        <f>SAFADModel_final_000012[[#This Row],[Whole Building:Facility Total Electric Demand Power '[W'](Hourly) ]]/1000</f>
        <v>5.9191438741492926</v>
      </c>
    </row>
    <row r="600" spans="1:3" x14ac:dyDescent="0.25">
      <c r="A600" s="9" t="s">
        <v>455</v>
      </c>
      <c r="B600" s="12">
        <v>6028.4021830597994</v>
      </c>
      <c r="C600">
        <f>SAFADModel_final_000012[[#This Row],[Whole Building:Facility Total Electric Demand Power '[W'](Hourly) ]]/1000</f>
        <v>6.0284021830597991</v>
      </c>
    </row>
    <row r="601" spans="1:3" x14ac:dyDescent="0.25">
      <c r="A601" s="9" t="s">
        <v>456</v>
      </c>
      <c r="B601" s="12">
        <v>6002.5831090831953</v>
      </c>
      <c r="C601">
        <f>SAFADModel_final_000012[[#This Row],[Whole Building:Facility Total Electric Demand Power '[W'](Hourly) ]]/1000</f>
        <v>6.0025831090831954</v>
      </c>
    </row>
    <row r="602" spans="1:3" x14ac:dyDescent="0.25">
      <c r="A602" s="9" t="s">
        <v>457</v>
      </c>
      <c r="B602" s="12">
        <v>6508.9832841923271</v>
      </c>
      <c r="C602">
        <f>SAFADModel_final_000012[[#This Row],[Whole Building:Facility Total Electric Demand Power '[W'](Hourly) ]]/1000</f>
        <v>6.5089832841923272</v>
      </c>
    </row>
    <row r="603" spans="1:3" x14ac:dyDescent="0.25">
      <c r="A603" s="9" t="s">
        <v>458</v>
      </c>
      <c r="B603" s="12">
        <v>6400.5302989545844</v>
      </c>
      <c r="C603">
        <f>SAFADModel_final_000012[[#This Row],[Whole Building:Facility Total Electric Demand Power '[W'](Hourly) ]]/1000</f>
        <v>6.4005302989545845</v>
      </c>
    </row>
    <row r="604" spans="1:3" x14ac:dyDescent="0.25">
      <c r="A604" s="9" t="s">
        <v>459</v>
      </c>
      <c r="B604" s="12">
        <v>6327.8811301740097</v>
      </c>
      <c r="C604">
        <f>SAFADModel_final_000012[[#This Row],[Whole Building:Facility Total Electric Demand Power '[W'](Hourly) ]]/1000</f>
        <v>6.3278811301740099</v>
      </c>
    </row>
    <row r="605" spans="1:3" x14ac:dyDescent="0.25">
      <c r="A605" s="9" t="s">
        <v>460</v>
      </c>
      <c r="B605" s="12">
        <v>6269.8010181780692</v>
      </c>
      <c r="C605">
        <f>SAFADModel_final_000012[[#This Row],[Whole Building:Facility Total Electric Demand Power '[W'](Hourly) ]]/1000</f>
        <v>6.269801018178069</v>
      </c>
    </row>
    <row r="606" spans="1:3" x14ac:dyDescent="0.25">
      <c r="A606" s="9" t="s">
        <v>461</v>
      </c>
      <c r="B606" s="12">
        <v>6213.4729479269017</v>
      </c>
      <c r="C606">
        <f>SAFADModel_final_000012[[#This Row],[Whole Building:Facility Total Electric Demand Power '[W'](Hourly) ]]/1000</f>
        <v>6.2134729479269017</v>
      </c>
    </row>
    <row r="607" spans="1:3" x14ac:dyDescent="0.25">
      <c r="A607" s="9" t="s">
        <v>462</v>
      </c>
      <c r="B607" s="12">
        <v>6180.8805010062124</v>
      </c>
      <c r="C607">
        <f>SAFADModel_final_000012[[#This Row],[Whole Building:Facility Total Electric Demand Power '[W'](Hourly) ]]/1000</f>
        <v>6.1808805010062127</v>
      </c>
    </row>
    <row r="608" spans="1:3" x14ac:dyDescent="0.25">
      <c r="A608" s="9" t="s">
        <v>463</v>
      </c>
      <c r="B608" s="12">
        <v>6220.7580775290044</v>
      </c>
      <c r="C608">
        <f>SAFADModel_final_000012[[#This Row],[Whole Building:Facility Total Electric Demand Power '[W'](Hourly) ]]/1000</f>
        <v>6.2207580775290046</v>
      </c>
    </row>
    <row r="609" spans="1:3" x14ac:dyDescent="0.25">
      <c r="A609" s="9" t="s">
        <v>464</v>
      </c>
      <c r="B609" s="12">
        <v>23172.310941141244</v>
      </c>
      <c r="C609">
        <f>SAFADModel_final_000012[[#This Row],[Whole Building:Facility Total Electric Demand Power '[W'](Hourly) ]]/1000</f>
        <v>23.172310941141244</v>
      </c>
    </row>
    <row r="610" spans="1:3" x14ac:dyDescent="0.25">
      <c r="A610" s="9" t="s">
        <v>465</v>
      </c>
      <c r="B610" s="12">
        <v>73974.663823753843</v>
      </c>
      <c r="C610">
        <f>SAFADModel_final_000012[[#This Row],[Whole Building:Facility Total Electric Demand Power '[W'](Hourly) ]]/1000</f>
        <v>73.974663823753843</v>
      </c>
    </row>
    <row r="611" spans="1:3" x14ac:dyDescent="0.25">
      <c r="A611" s="9" t="s">
        <v>466</v>
      </c>
      <c r="B611" s="12">
        <v>113822.56547834264</v>
      </c>
      <c r="C611">
        <f>SAFADModel_final_000012[[#This Row],[Whole Building:Facility Total Electric Demand Power '[W'](Hourly) ]]/1000</f>
        <v>113.82256547834264</v>
      </c>
    </row>
    <row r="612" spans="1:3" x14ac:dyDescent="0.25">
      <c r="A612" s="9" t="s">
        <v>467</v>
      </c>
      <c r="B612" s="12">
        <v>108636.01184626319</v>
      </c>
      <c r="C612">
        <f>SAFADModel_final_000012[[#This Row],[Whole Building:Facility Total Electric Demand Power '[W'](Hourly) ]]/1000</f>
        <v>108.63601184626319</v>
      </c>
    </row>
    <row r="613" spans="1:3" x14ac:dyDescent="0.25">
      <c r="A613" s="9" t="s">
        <v>468</v>
      </c>
      <c r="B613" s="12">
        <v>108587.75665508029</v>
      </c>
      <c r="C613">
        <f>SAFADModel_final_000012[[#This Row],[Whole Building:Facility Total Electric Demand Power '[W'](Hourly) ]]/1000</f>
        <v>108.58775665508028</v>
      </c>
    </row>
    <row r="614" spans="1:3" x14ac:dyDescent="0.25">
      <c r="A614" s="9" t="s">
        <v>469</v>
      </c>
      <c r="B614" s="12">
        <v>118134.64075132953</v>
      </c>
      <c r="C614">
        <f>SAFADModel_final_000012[[#This Row],[Whole Building:Facility Total Electric Demand Power '[W'](Hourly) ]]/1000</f>
        <v>118.13464075132953</v>
      </c>
    </row>
    <row r="615" spans="1:3" x14ac:dyDescent="0.25">
      <c r="A615" s="9" t="s">
        <v>470</v>
      </c>
      <c r="B615" s="12">
        <v>122882.43106034161</v>
      </c>
      <c r="C615">
        <f>SAFADModel_final_000012[[#This Row],[Whole Building:Facility Total Electric Demand Power '[W'](Hourly) ]]/1000</f>
        <v>122.8824310603416</v>
      </c>
    </row>
    <row r="616" spans="1:3" x14ac:dyDescent="0.25">
      <c r="A616" s="9" t="s">
        <v>471</v>
      </c>
      <c r="B616" s="12">
        <v>106615.3697089356</v>
      </c>
      <c r="C616">
        <f>SAFADModel_final_000012[[#This Row],[Whole Building:Facility Total Electric Demand Power '[W'](Hourly) ]]/1000</f>
        <v>106.6153697089356</v>
      </c>
    </row>
    <row r="617" spans="1:3" x14ac:dyDescent="0.25">
      <c r="A617" s="9" t="s">
        <v>472</v>
      </c>
      <c r="B617" s="12">
        <v>99217.293586789398</v>
      </c>
      <c r="C617">
        <f>SAFADModel_final_000012[[#This Row],[Whole Building:Facility Total Electric Demand Power '[W'](Hourly) ]]/1000</f>
        <v>99.217293586789395</v>
      </c>
    </row>
    <row r="618" spans="1:3" x14ac:dyDescent="0.25">
      <c r="A618" s="9" t="s">
        <v>473</v>
      </c>
      <c r="B618" s="12">
        <v>88520.208711980798</v>
      </c>
      <c r="C618">
        <f>SAFADModel_final_000012[[#This Row],[Whole Building:Facility Total Electric Demand Power '[W'](Hourly) ]]/1000</f>
        <v>88.5202087119808</v>
      </c>
    </row>
    <row r="619" spans="1:3" x14ac:dyDescent="0.25">
      <c r="A619" s="9" t="s">
        <v>474</v>
      </c>
      <c r="B619" s="12">
        <v>45622.862132095113</v>
      </c>
      <c r="C619">
        <f>SAFADModel_final_000012[[#This Row],[Whole Building:Facility Total Electric Demand Power '[W'](Hourly) ]]/1000</f>
        <v>45.622862132095115</v>
      </c>
    </row>
    <row r="620" spans="1:3" x14ac:dyDescent="0.25">
      <c r="A620" s="9" t="s">
        <v>475</v>
      </c>
      <c r="B620" s="12">
        <v>24597.575499583207</v>
      </c>
      <c r="C620">
        <f>SAFADModel_final_000012[[#This Row],[Whole Building:Facility Total Electric Demand Power '[W'](Hourly) ]]/1000</f>
        <v>24.597575499583208</v>
      </c>
    </row>
    <row r="621" spans="1:3" x14ac:dyDescent="0.25">
      <c r="A621" s="9" t="s">
        <v>476</v>
      </c>
      <c r="B621" s="12">
        <v>15929.746180531578</v>
      </c>
      <c r="C621">
        <f>SAFADModel_final_000012[[#This Row],[Whole Building:Facility Total Electric Demand Power '[W'](Hourly) ]]/1000</f>
        <v>15.929746180531579</v>
      </c>
    </row>
    <row r="622" spans="1:3" x14ac:dyDescent="0.25">
      <c r="A622" s="9" t="s">
        <v>477</v>
      </c>
      <c r="B622" s="12">
        <v>11188.24007675428</v>
      </c>
      <c r="C622">
        <f>SAFADModel_final_000012[[#This Row],[Whole Building:Facility Total Electric Demand Power '[W'](Hourly) ]]/1000</f>
        <v>11.18824007675428</v>
      </c>
    </row>
    <row r="623" spans="1:3" x14ac:dyDescent="0.25">
      <c r="A623" s="9" t="s">
        <v>478</v>
      </c>
      <c r="B623" s="12">
        <v>6443.5810351232794</v>
      </c>
      <c r="C623">
        <f>SAFADModel_final_000012[[#This Row],[Whole Building:Facility Total Electric Demand Power '[W'](Hourly) ]]/1000</f>
        <v>6.4435810351232794</v>
      </c>
    </row>
    <row r="624" spans="1:3" x14ac:dyDescent="0.25">
      <c r="A624" s="9" t="s">
        <v>479</v>
      </c>
      <c r="B624" s="12">
        <v>6417.1328565868789</v>
      </c>
      <c r="C624">
        <f>SAFADModel_final_000012[[#This Row],[Whole Building:Facility Total Electric Demand Power '[W'](Hourly) ]]/1000</f>
        <v>6.4171328565868793</v>
      </c>
    </row>
    <row r="625" spans="1:3" x14ac:dyDescent="0.25">
      <c r="A625" s="9" t="s">
        <v>480</v>
      </c>
      <c r="B625" s="12">
        <v>6390.8679922594156</v>
      </c>
      <c r="C625">
        <f>SAFADModel_final_000012[[#This Row],[Whole Building:Facility Total Electric Demand Power '[W'](Hourly) ]]/1000</f>
        <v>6.3908679922594152</v>
      </c>
    </row>
    <row r="626" spans="1:3" x14ac:dyDescent="0.25">
      <c r="A626" s="9" t="s">
        <v>677</v>
      </c>
      <c r="B626" s="12">
        <v>6356.131519090377</v>
      </c>
      <c r="C626">
        <f>SAFADModel_final_000012[[#This Row],[Whole Building:Facility Total Electric Demand Power '[W'](Hourly) ]]/1000</f>
        <v>6.3561315190903773</v>
      </c>
    </row>
    <row r="627" spans="1:3" x14ac:dyDescent="0.25">
      <c r="A627" s="9" t="s">
        <v>678</v>
      </c>
      <c r="B627" s="12">
        <v>6317.7448826204054</v>
      </c>
      <c r="C627">
        <f>SAFADModel_final_000012[[#This Row],[Whole Building:Facility Total Electric Demand Power '[W'](Hourly) ]]/1000</f>
        <v>6.3177448826204055</v>
      </c>
    </row>
    <row r="628" spans="1:3" x14ac:dyDescent="0.25">
      <c r="A628" s="9" t="s">
        <v>679</v>
      </c>
      <c r="B628" s="12">
        <v>6277.6897029182392</v>
      </c>
      <c r="C628">
        <f>SAFADModel_final_000012[[#This Row],[Whole Building:Facility Total Electric Demand Power '[W'](Hourly) ]]/1000</f>
        <v>6.2776897029182388</v>
      </c>
    </row>
    <row r="629" spans="1:3" x14ac:dyDescent="0.25">
      <c r="A629" s="9" t="s">
        <v>680</v>
      </c>
      <c r="B629" s="12">
        <v>6231.4996369168621</v>
      </c>
      <c r="C629">
        <f>SAFADModel_final_000012[[#This Row],[Whole Building:Facility Total Electric Demand Power '[W'](Hourly) ]]/1000</f>
        <v>6.2314996369168618</v>
      </c>
    </row>
    <row r="630" spans="1:3" x14ac:dyDescent="0.25">
      <c r="A630" s="9" t="s">
        <v>681</v>
      </c>
      <c r="B630" s="12">
        <v>6150.9946165410574</v>
      </c>
      <c r="C630">
        <f>SAFADModel_final_000012[[#This Row],[Whole Building:Facility Total Electric Demand Power '[W'](Hourly) ]]/1000</f>
        <v>6.1509946165410572</v>
      </c>
    </row>
    <row r="631" spans="1:3" x14ac:dyDescent="0.25">
      <c r="A631" s="9" t="s">
        <v>682</v>
      </c>
      <c r="B631" s="12">
        <v>6110.91683380635</v>
      </c>
      <c r="C631">
        <f>SAFADModel_final_000012[[#This Row],[Whole Building:Facility Total Electric Demand Power '[W'](Hourly) ]]/1000</f>
        <v>6.1109168338063498</v>
      </c>
    </row>
    <row r="632" spans="1:3" x14ac:dyDescent="0.25">
      <c r="A632" s="9" t="s">
        <v>683</v>
      </c>
      <c r="B632" s="12">
        <v>6134.981854257072</v>
      </c>
      <c r="C632">
        <f>SAFADModel_final_000012[[#This Row],[Whole Building:Facility Total Electric Demand Power '[W'](Hourly) ]]/1000</f>
        <v>6.134981854257072</v>
      </c>
    </row>
    <row r="633" spans="1:3" x14ac:dyDescent="0.25">
      <c r="A633" s="9" t="s">
        <v>684</v>
      </c>
      <c r="B633" s="12">
        <v>6191.6800650533669</v>
      </c>
      <c r="C633">
        <f>SAFADModel_final_000012[[#This Row],[Whole Building:Facility Total Electric Demand Power '[W'](Hourly) ]]/1000</f>
        <v>6.191680065053367</v>
      </c>
    </row>
    <row r="634" spans="1:3" x14ac:dyDescent="0.25">
      <c r="A634" s="9" t="s">
        <v>685</v>
      </c>
      <c r="B634" s="12">
        <v>59128.303394080227</v>
      </c>
      <c r="C634">
        <f>SAFADModel_final_000012[[#This Row],[Whole Building:Facility Total Electric Demand Power '[W'](Hourly) ]]/1000</f>
        <v>59.128303394080227</v>
      </c>
    </row>
    <row r="635" spans="1:3" x14ac:dyDescent="0.25">
      <c r="A635" s="9" t="s">
        <v>686</v>
      </c>
      <c r="B635" s="12">
        <v>75933.506687941306</v>
      </c>
      <c r="C635">
        <f>SAFADModel_final_000012[[#This Row],[Whole Building:Facility Total Electric Demand Power '[W'](Hourly) ]]/1000</f>
        <v>75.933506687941303</v>
      </c>
    </row>
    <row r="636" spans="1:3" x14ac:dyDescent="0.25">
      <c r="A636" s="9" t="s">
        <v>687</v>
      </c>
      <c r="B636" s="12">
        <v>81011.809217721573</v>
      </c>
      <c r="C636">
        <f>SAFADModel_final_000012[[#This Row],[Whole Building:Facility Total Electric Demand Power '[W'](Hourly) ]]/1000</f>
        <v>81.011809217721577</v>
      </c>
    </row>
    <row r="637" spans="1:3" x14ac:dyDescent="0.25">
      <c r="A637" s="9" t="s">
        <v>688</v>
      </c>
      <c r="B637" s="12">
        <v>71672.448356472552</v>
      </c>
      <c r="C637">
        <f>SAFADModel_final_000012[[#This Row],[Whole Building:Facility Total Electric Demand Power '[W'](Hourly) ]]/1000</f>
        <v>71.672448356472557</v>
      </c>
    </row>
    <row r="638" spans="1:3" x14ac:dyDescent="0.25">
      <c r="A638" s="9" t="s">
        <v>689</v>
      </c>
      <c r="B638" s="12">
        <v>48825.065907897624</v>
      </c>
      <c r="C638">
        <f>SAFADModel_final_000012[[#This Row],[Whole Building:Facility Total Electric Demand Power '[W'](Hourly) ]]/1000</f>
        <v>48.825065907897624</v>
      </c>
    </row>
    <row r="639" spans="1:3" x14ac:dyDescent="0.25">
      <c r="A639" s="9" t="s">
        <v>690</v>
      </c>
      <c r="B639" s="12">
        <v>42709.07737686942</v>
      </c>
      <c r="C639">
        <f>SAFADModel_final_000012[[#This Row],[Whole Building:Facility Total Electric Demand Power '[W'](Hourly) ]]/1000</f>
        <v>42.709077376869416</v>
      </c>
    </row>
    <row r="640" spans="1:3" x14ac:dyDescent="0.25">
      <c r="A640" s="9" t="s">
        <v>691</v>
      </c>
      <c r="B640" s="12">
        <v>42598.463988865529</v>
      </c>
      <c r="C640">
        <f>SAFADModel_final_000012[[#This Row],[Whole Building:Facility Total Electric Demand Power '[W'](Hourly) ]]/1000</f>
        <v>42.598463988865532</v>
      </c>
    </row>
    <row r="641" spans="1:3" x14ac:dyDescent="0.25">
      <c r="A641" s="9" t="s">
        <v>692</v>
      </c>
      <c r="B641" s="12">
        <v>38158.833131812076</v>
      </c>
      <c r="C641">
        <f>SAFADModel_final_000012[[#This Row],[Whole Building:Facility Total Electric Demand Power '[W'](Hourly) ]]/1000</f>
        <v>38.158833131812074</v>
      </c>
    </row>
    <row r="642" spans="1:3" x14ac:dyDescent="0.25">
      <c r="A642" s="9" t="s">
        <v>693</v>
      </c>
      <c r="B642" s="12">
        <v>31799.024239390023</v>
      </c>
      <c r="C642">
        <f>SAFADModel_final_000012[[#This Row],[Whole Building:Facility Total Electric Demand Power '[W'](Hourly) ]]/1000</f>
        <v>31.799024239390022</v>
      </c>
    </row>
    <row r="643" spans="1:3" x14ac:dyDescent="0.25">
      <c r="A643" s="9" t="s">
        <v>694</v>
      </c>
      <c r="B643" s="12">
        <v>25807.415632529141</v>
      </c>
      <c r="C643">
        <f>SAFADModel_final_000012[[#This Row],[Whole Building:Facility Total Electric Demand Power '[W'](Hourly) ]]/1000</f>
        <v>25.807415632529139</v>
      </c>
    </row>
    <row r="644" spans="1:3" x14ac:dyDescent="0.25">
      <c r="A644" s="9" t="s">
        <v>695</v>
      </c>
      <c r="B644" s="12">
        <v>20913.18943938128</v>
      </c>
      <c r="C644">
        <f>SAFADModel_final_000012[[#This Row],[Whole Building:Facility Total Electric Demand Power '[W'](Hourly) ]]/1000</f>
        <v>20.913189439381281</v>
      </c>
    </row>
    <row r="645" spans="1:3" x14ac:dyDescent="0.25">
      <c r="A645" s="9" t="s">
        <v>696</v>
      </c>
      <c r="B645" s="12">
        <v>9228.5088829012766</v>
      </c>
      <c r="C645">
        <f>SAFADModel_final_000012[[#This Row],[Whole Building:Facility Total Electric Demand Power '[W'](Hourly) ]]/1000</f>
        <v>9.2285088829012771</v>
      </c>
    </row>
    <row r="646" spans="1:3" x14ac:dyDescent="0.25">
      <c r="A646" s="9" t="s">
        <v>697</v>
      </c>
      <c r="B646" s="12">
        <v>8517.6446906302244</v>
      </c>
      <c r="C646">
        <f>SAFADModel_final_000012[[#This Row],[Whole Building:Facility Total Electric Demand Power '[W'](Hourly) ]]/1000</f>
        <v>8.5176446906302239</v>
      </c>
    </row>
    <row r="647" spans="1:3" x14ac:dyDescent="0.25">
      <c r="A647" s="9" t="s">
        <v>698</v>
      </c>
      <c r="B647" s="12">
        <v>7008.9507535032162</v>
      </c>
      <c r="C647">
        <f>SAFADModel_final_000012[[#This Row],[Whole Building:Facility Total Electric Demand Power '[W'](Hourly) ]]/1000</f>
        <v>7.0089507535032158</v>
      </c>
    </row>
    <row r="648" spans="1:3" x14ac:dyDescent="0.25">
      <c r="A648" s="9" t="s">
        <v>699</v>
      </c>
      <c r="B648" s="12">
        <v>6689.8415828325824</v>
      </c>
      <c r="C648">
        <f>SAFADModel_final_000012[[#This Row],[Whole Building:Facility Total Electric Demand Power '[W'](Hourly) ]]/1000</f>
        <v>6.6898415828325826</v>
      </c>
    </row>
    <row r="649" spans="1:3" x14ac:dyDescent="0.25">
      <c r="A649" s="9" t="s">
        <v>700</v>
      </c>
      <c r="B649" s="12">
        <v>6568.4543478860505</v>
      </c>
      <c r="C649">
        <f>SAFADModel_final_000012[[#This Row],[Whole Building:Facility Total Electric Demand Power '[W'](Hourly) ]]/1000</f>
        <v>6.5684543478860506</v>
      </c>
    </row>
    <row r="650" spans="1:3" x14ac:dyDescent="0.25">
      <c r="A650" s="9" t="s">
        <v>701</v>
      </c>
      <c r="B650" s="12">
        <v>6543.8439936443528</v>
      </c>
      <c r="C650">
        <f>SAFADModel_final_000012[[#This Row],[Whole Building:Facility Total Electric Demand Power '[W'](Hourly) ]]/1000</f>
        <v>6.5438439936443524</v>
      </c>
    </row>
    <row r="651" spans="1:3" x14ac:dyDescent="0.25">
      <c r="A651" s="9" t="s">
        <v>702</v>
      </c>
      <c r="B651" s="12">
        <v>6478.6946753584889</v>
      </c>
      <c r="C651">
        <f>SAFADModel_final_000012[[#This Row],[Whole Building:Facility Total Electric Demand Power '[W'](Hourly) ]]/1000</f>
        <v>6.4786946753584891</v>
      </c>
    </row>
    <row r="652" spans="1:3" x14ac:dyDescent="0.25">
      <c r="A652" s="9" t="s">
        <v>703</v>
      </c>
      <c r="B652" s="12">
        <v>6422.3788000758714</v>
      </c>
      <c r="C652">
        <f>SAFADModel_final_000012[[#This Row],[Whole Building:Facility Total Electric Demand Power '[W'](Hourly) ]]/1000</f>
        <v>6.4223788000758715</v>
      </c>
    </row>
    <row r="653" spans="1:3" x14ac:dyDescent="0.25">
      <c r="A653" s="9" t="s">
        <v>704</v>
      </c>
      <c r="B653" s="12">
        <v>6377.9950221191075</v>
      </c>
      <c r="C653">
        <f>SAFADModel_final_000012[[#This Row],[Whole Building:Facility Total Electric Demand Power '[W'](Hourly) ]]/1000</f>
        <v>6.3779950221191077</v>
      </c>
    </row>
    <row r="654" spans="1:3" x14ac:dyDescent="0.25">
      <c r="A654" s="9" t="s">
        <v>705</v>
      </c>
      <c r="B654" s="12">
        <v>6335.6091227899115</v>
      </c>
      <c r="C654">
        <f>SAFADModel_final_000012[[#This Row],[Whole Building:Facility Total Electric Demand Power '[W'](Hourly) ]]/1000</f>
        <v>6.3356091227899114</v>
      </c>
    </row>
    <row r="655" spans="1:3" x14ac:dyDescent="0.25">
      <c r="A655" s="9" t="s">
        <v>706</v>
      </c>
      <c r="B655" s="12">
        <v>6335.748502345552</v>
      </c>
      <c r="C655">
        <f>SAFADModel_final_000012[[#This Row],[Whole Building:Facility Total Electric Demand Power '[W'](Hourly) ]]/1000</f>
        <v>6.3357485023455515</v>
      </c>
    </row>
    <row r="656" spans="1:3" x14ac:dyDescent="0.25">
      <c r="A656" s="9" t="s">
        <v>707</v>
      </c>
      <c r="B656" s="12">
        <v>6385.9666433806124</v>
      </c>
      <c r="C656">
        <f>SAFADModel_final_000012[[#This Row],[Whole Building:Facility Total Electric Demand Power '[W'](Hourly) ]]/1000</f>
        <v>6.3859666433806126</v>
      </c>
    </row>
    <row r="657" spans="1:3" x14ac:dyDescent="0.25">
      <c r="A657" s="9" t="s">
        <v>708</v>
      </c>
      <c r="B657" s="12">
        <v>6448.3995262273629</v>
      </c>
      <c r="C657">
        <f>SAFADModel_final_000012[[#This Row],[Whole Building:Facility Total Electric Demand Power '[W'](Hourly) ]]/1000</f>
        <v>6.4483995262273632</v>
      </c>
    </row>
    <row r="658" spans="1:3" x14ac:dyDescent="0.25">
      <c r="A658" s="9" t="s">
        <v>709</v>
      </c>
      <c r="B658" s="12">
        <v>6501.2101405986141</v>
      </c>
      <c r="C658">
        <f>SAFADModel_final_000012[[#This Row],[Whole Building:Facility Total Electric Demand Power '[W'](Hourly) ]]/1000</f>
        <v>6.501210140598614</v>
      </c>
    </row>
    <row r="659" spans="1:3" x14ac:dyDescent="0.25">
      <c r="A659" s="9" t="s">
        <v>710</v>
      </c>
      <c r="B659" s="12">
        <v>6543.3239955453146</v>
      </c>
      <c r="C659">
        <f>SAFADModel_final_000012[[#This Row],[Whole Building:Facility Total Electric Demand Power '[W'](Hourly) ]]/1000</f>
        <v>6.5433239955453146</v>
      </c>
    </row>
    <row r="660" spans="1:3" x14ac:dyDescent="0.25">
      <c r="A660" s="9" t="s">
        <v>711</v>
      </c>
      <c r="B660" s="12">
        <v>6577.81286347283</v>
      </c>
      <c r="C660">
        <f>SAFADModel_final_000012[[#This Row],[Whole Building:Facility Total Electric Demand Power '[W'](Hourly) ]]/1000</f>
        <v>6.5778128634728299</v>
      </c>
    </row>
    <row r="661" spans="1:3" x14ac:dyDescent="0.25">
      <c r="A661" s="9" t="s">
        <v>712</v>
      </c>
      <c r="B661" s="12">
        <v>6608.4321869056066</v>
      </c>
      <c r="C661">
        <f>SAFADModel_final_000012[[#This Row],[Whole Building:Facility Total Electric Demand Power '[W'](Hourly) ]]/1000</f>
        <v>6.6084321869056062</v>
      </c>
    </row>
    <row r="662" spans="1:3" x14ac:dyDescent="0.25">
      <c r="A662" s="9" t="s">
        <v>713</v>
      </c>
      <c r="B662" s="12">
        <v>6631.2256120118609</v>
      </c>
      <c r="C662">
        <f>SAFADModel_final_000012[[#This Row],[Whole Building:Facility Total Electric Demand Power '[W'](Hourly) ]]/1000</f>
        <v>6.6312256120118613</v>
      </c>
    </row>
    <row r="663" spans="1:3" x14ac:dyDescent="0.25">
      <c r="A663" s="9" t="s">
        <v>714</v>
      </c>
      <c r="B663" s="12">
        <v>6646.3359266221087</v>
      </c>
      <c r="C663">
        <f>SAFADModel_final_000012[[#This Row],[Whole Building:Facility Total Electric Demand Power '[W'](Hourly) ]]/1000</f>
        <v>6.6463359266221085</v>
      </c>
    </row>
    <row r="664" spans="1:3" x14ac:dyDescent="0.25">
      <c r="A664" s="9" t="s">
        <v>715</v>
      </c>
      <c r="B664" s="12">
        <v>6624.5288635188408</v>
      </c>
      <c r="C664">
        <f>SAFADModel_final_000012[[#This Row],[Whole Building:Facility Total Electric Demand Power '[W'](Hourly) ]]/1000</f>
        <v>6.6245288635188411</v>
      </c>
    </row>
    <row r="665" spans="1:3" x14ac:dyDescent="0.25">
      <c r="A665" s="9" t="s">
        <v>716</v>
      </c>
      <c r="B665" s="12">
        <v>6592.1724166750309</v>
      </c>
      <c r="C665">
        <f>SAFADModel_final_000012[[#This Row],[Whole Building:Facility Total Electric Demand Power '[W'](Hourly) ]]/1000</f>
        <v>6.5921724166750311</v>
      </c>
    </row>
    <row r="666" spans="1:3" x14ac:dyDescent="0.25">
      <c r="A666" s="9" t="s">
        <v>717</v>
      </c>
      <c r="B666" s="12">
        <v>6550.6068474521462</v>
      </c>
      <c r="C666">
        <f>SAFADModel_final_000012[[#This Row],[Whole Building:Facility Total Electric Demand Power '[W'](Hourly) ]]/1000</f>
        <v>6.5506068474521459</v>
      </c>
    </row>
    <row r="667" spans="1:3" x14ac:dyDescent="0.25">
      <c r="A667" s="9" t="s">
        <v>718</v>
      </c>
      <c r="B667" s="12">
        <v>6500.9032908574018</v>
      </c>
      <c r="C667">
        <f>SAFADModel_final_000012[[#This Row],[Whole Building:Facility Total Electric Demand Power '[W'](Hourly) ]]/1000</f>
        <v>6.5009032908574014</v>
      </c>
    </row>
    <row r="668" spans="1:3" x14ac:dyDescent="0.25">
      <c r="A668" s="9" t="s">
        <v>719</v>
      </c>
      <c r="B668" s="12">
        <v>6448.7872252604784</v>
      </c>
      <c r="C668">
        <f>SAFADModel_final_000012[[#This Row],[Whole Building:Facility Total Electric Demand Power '[W'](Hourly) ]]/1000</f>
        <v>6.4487872252604781</v>
      </c>
    </row>
    <row r="669" spans="1:3" x14ac:dyDescent="0.25">
      <c r="A669" s="9" t="s">
        <v>720</v>
      </c>
      <c r="B669" s="12">
        <v>6393.9659879259607</v>
      </c>
      <c r="C669">
        <f>SAFADModel_final_000012[[#This Row],[Whole Building:Facility Total Electric Demand Power '[W'](Hourly) ]]/1000</f>
        <v>6.3939659879259603</v>
      </c>
    </row>
    <row r="670" spans="1:3" x14ac:dyDescent="0.25">
      <c r="A670" s="9" t="s">
        <v>721</v>
      </c>
      <c r="B670" s="12">
        <v>6351.6876472168369</v>
      </c>
      <c r="C670">
        <f>SAFADModel_final_000012[[#This Row],[Whole Building:Facility Total Electric Demand Power '[W'](Hourly) ]]/1000</f>
        <v>6.3516876472168367</v>
      </c>
    </row>
    <row r="671" spans="1:3" x14ac:dyDescent="0.25">
      <c r="A671" s="9" t="s">
        <v>722</v>
      </c>
      <c r="B671" s="12">
        <v>6317.3494795183615</v>
      </c>
      <c r="C671">
        <f>SAFADModel_final_000012[[#This Row],[Whole Building:Facility Total Electric Demand Power '[W'](Hourly) ]]/1000</f>
        <v>6.3173494795183611</v>
      </c>
    </row>
    <row r="672" spans="1:3" x14ac:dyDescent="0.25">
      <c r="A672" s="9" t="s">
        <v>723</v>
      </c>
      <c r="B672" s="12">
        <v>6282.1614683952575</v>
      </c>
      <c r="C672">
        <f>SAFADModel_final_000012[[#This Row],[Whole Building:Facility Total Electric Demand Power '[W'](Hourly) ]]/1000</f>
        <v>6.2821614683952571</v>
      </c>
    </row>
    <row r="673" spans="1:3" x14ac:dyDescent="0.25">
      <c r="A673" s="9" t="s">
        <v>724</v>
      </c>
      <c r="B673" s="12">
        <v>6227.1676216716151</v>
      </c>
      <c r="C673">
        <f>SAFADModel_final_000012[[#This Row],[Whole Building:Facility Total Electric Demand Power '[W'](Hourly) ]]/1000</f>
        <v>6.2271676216716152</v>
      </c>
    </row>
    <row r="674" spans="1:3" x14ac:dyDescent="0.25">
      <c r="A674" s="9" t="s">
        <v>481</v>
      </c>
      <c r="B674" s="12">
        <v>4515.3402583988482</v>
      </c>
      <c r="C674">
        <f>SAFADModel_final_000012[[#This Row],[Whole Building:Facility Total Electric Demand Power '[W'](Hourly) ]]/1000</f>
        <v>4.5153402583988482</v>
      </c>
    </row>
    <row r="675" spans="1:3" x14ac:dyDescent="0.25">
      <c r="A675" s="9" t="s">
        <v>482</v>
      </c>
      <c r="B675" s="12">
        <v>4892.5691156321709</v>
      </c>
      <c r="C675">
        <f>SAFADModel_final_000012[[#This Row],[Whole Building:Facility Total Electric Demand Power '[W'](Hourly) ]]/1000</f>
        <v>4.8925691156321713</v>
      </c>
    </row>
    <row r="676" spans="1:3" x14ac:dyDescent="0.25">
      <c r="A676" s="9" t="s">
        <v>483</v>
      </c>
      <c r="B676" s="12">
        <v>4905.787621857623</v>
      </c>
      <c r="C676">
        <f>SAFADModel_final_000012[[#This Row],[Whole Building:Facility Total Electric Demand Power '[W'](Hourly) ]]/1000</f>
        <v>4.9057876218576233</v>
      </c>
    </row>
    <row r="677" spans="1:3" x14ac:dyDescent="0.25">
      <c r="A677" s="9" t="s">
        <v>484</v>
      </c>
      <c r="B677" s="12">
        <v>4871.2071185468149</v>
      </c>
      <c r="C677">
        <f>SAFADModel_final_000012[[#This Row],[Whole Building:Facility Total Electric Demand Power '[W'](Hourly) ]]/1000</f>
        <v>4.8712071185468151</v>
      </c>
    </row>
    <row r="678" spans="1:3" x14ac:dyDescent="0.25">
      <c r="A678" s="9" t="s">
        <v>485</v>
      </c>
      <c r="B678" s="12">
        <v>4811.440415996728</v>
      </c>
      <c r="C678">
        <f>SAFADModel_final_000012[[#This Row],[Whole Building:Facility Total Electric Demand Power '[W'](Hourly) ]]/1000</f>
        <v>4.8114404159967279</v>
      </c>
    </row>
    <row r="679" spans="1:3" x14ac:dyDescent="0.25">
      <c r="A679" s="9" t="s">
        <v>486</v>
      </c>
      <c r="B679" s="12">
        <v>4850.6568470509656</v>
      </c>
      <c r="C679">
        <f>SAFADModel_final_000012[[#This Row],[Whole Building:Facility Total Electric Demand Power '[W'](Hourly) ]]/1000</f>
        <v>4.8506568470509652</v>
      </c>
    </row>
    <row r="680" spans="1:3" x14ac:dyDescent="0.25">
      <c r="A680" s="9" t="s">
        <v>487</v>
      </c>
      <c r="B680" s="12">
        <v>5040.2543794382609</v>
      </c>
      <c r="C680">
        <f>SAFADModel_final_000012[[#This Row],[Whole Building:Facility Total Electric Demand Power '[W'](Hourly) ]]/1000</f>
        <v>5.0402543794382613</v>
      </c>
    </row>
    <row r="681" spans="1:3" x14ac:dyDescent="0.25">
      <c r="A681" s="9" t="s">
        <v>488</v>
      </c>
      <c r="B681" s="12">
        <v>25144.7131003207</v>
      </c>
      <c r="C681">
        <f>SAFADModel_final_000012[[#This Row],[Whole Building:Facility Total Electric Demand Power '[W'](Hourly) ]]/1000</f>
        <v>25.144713100320701</v>
      </c>
    </row>
    <row r="682" spans="1:3" x14ac:dyDescent="0.25">
      <c r="A682" s="9" t="s">
        <v>489</v>
      </c>
      <c r="B682" s="12">
        <v>88325.976705761146</v>
      </c>
      <c r="C682">
        <f>SAFADModel_final_000012[[#This Row],[Whole Building:Facility Total Electric Demand Power '[W'](Hourly) ]]/1000</f>
        <v>88.32597670576115</v>
      </c>
    </row>
    <row r="683" spans="1:3" x14ac:dyDescent="0.25">
      <c r="A683" s="9" t="s">
        <v>490</v>
      </c>
      <c r="B683" s="12">
        <v>114739.92834502859</v>
      </c>
      <c r="C683">
        <f>SAFADModel_final_000012[[#This Row],[Whole Building:Facility Total Electric Demand Power '[W'](Hourly) ]]/1000</f>
        <v>114.73992834502859</v>
      </c>
    </row>
    <row r="684" spans="1:3" x14ac:dyDescent="0.25">
      <c r="A684" s="9" t="s">
        <v>491</v>
      </c>
      <c r="B684" s="12">
        <v>108138.19423208704</v>
      </c>
      <c r="C684">
        <f>SAFADModel_final_000012[[#This Row],[Whole Building:Facility Total Electric Demand Power '[W'](Hourly) ]]/1000</f>
        <v>108.13819423208705</v>
      </c>
    </row>
    <row r="685" spans="1:3" x14ac:dyDescent="0.25">
      <c r="A685" s="9" t="s">
        <v>492</v>
      </c>
      <c r="B685" s="12">
        <v>132012.6064174895</v>
      </c>
      <c r="C685">
        <f>SAFADModel_final_000012[[#This Row],[Whole Building:Facility Total Electric Demand Power '[W'](Hourly) ]]/1000</f>
        <v>132.01260641748951</v>
      </c>
    </row>
    <row r="686" spans="1:3" x14ac:dyDescent="0.25">
      <c r="A686" s="9" t="s">
        <v>493</v>
      </c>
      <c r="B686" s="12">
        <v>126830.8270311407</v>
      </c>
      <c r="C686">
        <f>SAFADModel_final_000012[[#This Row],[Whole Building:Facility Total Electric Demand Power '[W'](Hourly) ]]/1000</f>
        <v>126.8308270311407</v>
      </c>
    </row>
    <row r="687" spans="1:3" x14ac:dyDescent="0.25">
      <c r="A687" s="9" t="s">
        <v>494</v>
      </c>
      <c r="B687" s="12">
        <v>133807.43975506895</v>
      </c>
      <c r="C687">
        <f>SAFADModel_final_000012[[#This Row],[Whole Building:Facility Total Electric Demand Power '[W'](Hourly) ]]/1000</f>
        <v>133.80743975506894</v>
      </c>
    </row>
    <row r="688" spans="1:3" x14ac:dyDescent="0.25">
      <c r="A688" s="9" t="s">
        <v>495</v>
      </c>
      <c r="B688" s="12">
        <v>143358.36064272028</v>
      </c>
      <c r="C688">
        <f>SAFADModel_final_000012[[#This Row],[Whole Building:Facility Total Electric Demand Power '[W'](Hourly) ]]/1000</f>
        <v>143.35836064272027</v>
      </c>
    </row>
    <row r="689" spans="1:3" x14ac:dyDescent="0.25">
      <c r="A689" s="9" t="s">
        <v>496</v>
      </c>
      <c r="B689" s="12">
        <v>131309.73434307234</v>
      </c>
      <c r="C689">
        <f>SAFADModel_final_000012[[#This Row],[Whole Building:Facility Total Electric Demand Power '[W'](Hourly) ]]/1000</f>
        <v>131.30973434307234</v>
      </c>
    </row>
    <row r="690" spans="1:3" x14ac:dyDescent="0.25">
      <c r="A690" s="9" t="s">
        <v>497</v>
      </c>
      <c r="B690" s="12">
        <v>115973.68167697266</v>
      </c>
      <c r="C690">
        <f>SAFADModel_final_000012[[#This Row],[Whole Building:Facility Total Electric Demand Power '[W'](Hourly) ]]/1000</f>
        <v>115.97368167697266</v>
      </c>
    </row>
    <row r="691" spans="1:3" x14ac:dyDescent="0.25">
      <c r="A691" s="9" t="s">
        <v>498</v>
      </c>
      <c r="B691" s="12">
        <v>43725.21417298189</v>
      </c>
      <c r="C691">
        <f>SAFADModel_final_000012[[#This Row],[Whole Building:Facility Total Electric Demand Power '[W'](Hourly) ]]/1000</f>
        <v>43.725214172981893</v>
      </c>
    </row>
    <row r="692" spans="1:3" x14ac:dyDescent="0.25">
      <c r="A692" s="9" t="s">
        <v>499</v>
      </c>
      <c r="B692" s="12">
        <v>21254.130551691294</v>
      </c>
      <c r="C692">
        <f>SAFADModel_final_000012[[#This Row],[Whole Building:Facility Total Electric Demand Power '[W'](Hourly) ]]/1000</f>
        <v>21.254130551691294</v>
      </c>
    </row>
    <row r="693" spans="1:3" x14ac:dyDescent="0.25">
      <c r="A693" s="9" t="s">
        <v>500</v>
      </c>
      <c r="B693" s="12">
        <v>9002.6730616213299</v>
      </c>
      <c r="C693">
        <f>SAFADModel_final_000012[[#This Row],[Whole Building:Facility Total Electric Demand Power '[W'](Hourly) ]]/1000</f>
        <v>9.00267306162133</v>
      </c>
    </row>
    <row r="694" spans="1:3" x14ac:dyDescent="0.25">
      <c r="A694" s="9" t="s">
        <v>501</v>
      </c>
      <c r="B694" s="12">
        <v>6950.4328410723829</v>
      </c>
      <c r="C694">
        <f>SAFADModel_final_000012[[#This Row],[Whole Building:Facility Total Electric Demand Power '[W'](Hourly) ]]/1000</f>
        <v>6.9504328410723826</v>
      </c>
    </row>
    <row r="695" spans="1:3" x14ac:dyDescent="0.25">
      <c r="A695" s="9" t="s">
        <v>502</v>
      </c>
      <c r="B695" s="12">
        <v>6445.1900245646293</v>
      </c>
      <c r="C695">
        <f>SAFADModel_final_000012[[#This Row],[Whole Building:Facility Total Electric Demand Power '[W'](Hourly) ]]/1000</f>
        <v>6.4451900245646296</v>
      </c>
    </row>
    <row r="696" spans="1:3" x14ac:dyDescent="0.25">
      <c r="A696" s="9" t="s">
        <v>503</v>
      </c>
      <c r="B696" s="12">
        <v>6376.1958454017376</v>
      </c>
      <c r="C696">
        <f>SAFADModel_final_000012[[#This Row],[Whole Building:Facility Total Electric Demand Power '[W'](Hourly) ]]/1000</f>
        <v>6.376195845401738</v>
      </c>
    </row>
    <row r="697" spans="1:3" x14ac:dyDescent="0.25">
      <c r="A697" s="9" t="s">
        <v>504</v>
      </c>
      <c r="B697" s="12">
        <v>6321.2699607665445</v>
      </c>
      <c r="C697">
        <f>SAFADModel_final_000012[[#This Row],[Whole Building:Facility Total Electric Demand Power '[W'](Hourly) ]]/1000</f>
        <v>6.3212699607665446</v>
      </c>
    </row>
    <row r="698" spans="1:3" x14ac:dyDescent="0.25">
      <c r="A698" s="9" t="s">
        <v>505</v>
      </c>
      <c r="B698" s="12">
        <v>4735.5119035874804</v>
      </c>
      <c r="C698">
        <f>SAFADModel_final_000012[[#This Row],[Whole Building:Facility Total Electric Demand Power '[W'](Hourly) ]]/1000</f>
        <v>4.7355119035874802</v>
      </c>
    </row>
    <row r="699" spans="1:3" x14ac:dyDescent="0.25">
      <c r="A699" s="9" t="s">
        <v>506</v>
      </c>
      <c r="B699" s="12">
        <v>5112.7212140715092</v>
      </c>
      <c r="C699">
        <f>SAFADModel_final_000012[[#This Row],[Whole Building:Facility Total Electric Demand Power '[W'](Hourly) ]]/1000</f>
        <v>5.1127212140715095</v>
      </c>
    </row>
    <row r="700" spans="1:3" x14ac:dyDescent="0.25">
      <c r="A700" s="9" t="s">
        <v>507</v>
      </c>
      <c r="B700" s="12">
        <v>5127.259731297353</v>
      </c>
      <c r="C700">
        <f>SAFADModel_final_000012[[#This Row],[Whole Building:Facility Total Electric Demand Power '[W'](Hourly) ]]/1000</f>
        <v>5.1272597312973529</v>
      </c>
    </row>
    <row r="701" spans="1:3" x14ac:dyDescent="0.25">
      <c r="A701" s="9" t="s">
        <v>508</v>
      </c>
      <c r="B701" s="12">
        <v>5091.1281793504231</v>
      </c>
      <c r="C701">
        <f>SAFADModel_final_000012[[#This Row],[Whole Building:Facility Total Electric Demand Power '[W'](Hourly) ]]/1000</f>
        <v>5.0911281793504228</v>
      </c>
    </row>
    <row r="702" spans="1:3" x14ac:dyDescent="0.25">
      <c r="A702" s="9" t="s">
        <v>509</v>
      </c>
      <c r="B702" s="12">
        <v>5043.1571747565249</v>
      </c>
      <c r="C702">
        <f>SAFADModel_final_000012[[#This Row],[Whole Building:Facility Total Electric Demand Power '[W'](Hourly) ]]/1000</f>
        <v>5.0431571747565247</v>
      </c>
    </row>
    <row r="703" spans="1:3" x14ac:dyDescent="0.25">
      <c r="A703" s="9" t="s">
        <v>510</v>
      </c>
      <c r="B703" s="12">
        <v>5081.3376140080973</v>
      </c>
      <c r="C703">
        <f>SAFADModel_final_000012[[#This Row],[Whole Building:Facility Total Electric Demand Power '[W'](Hourly) ]]/1000</f>
        <v>5.0813376140080972</v>
      </c>
    </row>
    <row r="704" spans="1:3" x14ac:dyDescent="0.25">
      <c r="A704" s="9" t="s">
        <v>511</v>
      </c>
      <c r="B704" s="12">
        <v>5245.7242119718494</v>
      </c>
      <c r="C704">
        <f>SAFADModel_final_000012[[#This Row],[Whole Building:Facility Total Electric Demand Power '[W'](Hourly) ]]/1000</f>
        <v>5.245724211971849</v>
      </c>
    </row>
    <row r="705" spans="1:3" x14ac:dyDescent="0.25">
      <c r="A705" s="9" t="s">
        <v>512</v>
      </c>
      <c r="B705" s="12">
        <v>16881.542622327204</v>
      </c>
      <c r="C705">
        <f>SAFADModel_final_000012[[#This Row],[Whole Building:Facility Total Electric Demand Power '[W'](Hourly) ]]/1000</f>
        <v>16.881542622327203</v>
      </c>
    </row>
    <row r="706" spans="1:3" x14ac:dyDescent="0.25">
      <c r="A706" s="9" t="s">
        <v>513</v>
      </c>
      <c r="B706" s="12">
        <v>81342.970527826037</v>
      </c>
      <c r="C706">
        <f>SAFADModel_final_000012[[#This Row],[Whole Building:Facility Total Electric Demand Power '[W'](Hourly) ]]/1000</f>
        <v>81.34297052782604</v>
      </c>
    </row>
    <row r="707" spans="1:3" x14ac:dyDescent="0.25">
      <c r="A707" s="9" t="s">
        <v>514</v>
      </c>
      <c r="B707" s="12">
        <v>105015.57239221549</v>
      </c>
      <c r="C707">
        <f>SAFADModel_final_000012[[#This Row],[Whole Building:Facility Total Electric Demand Power '[W'](Hourly) ]]/1000</f>
        <v>105.01557239221549</v>
      </c>
    </row>
    <row r="708" spans="1:3" x14ac:dyDescent="0.25">
      <c r="A708" s="9" t="s">
        <v>515</v>
      </c>
      <c r="B708" s="12">
        <v>110713.75368803782</v>
      </c>
      <c r="C708">
        <f>SAFADModel_final_000012[[#This Row],[Whole Building:Facility Total Electric Demand Power '[W'](Hourly) ]]/1000</f>
        <v>110.71375368803781</v>
      </c>
    </row>
    <row r="709" spans="1:3" x14ac:dyDescent="0.25">
      <c r="A709" s="9" t="s">
        <v>516</v>
      </c>
      <c r="B709" s="12">
        <v>123761.11486075584</v>
      </c>
      <c r="C709">
        <f>SAFADModel_final_000012[[#This Row],[Whole Building:Facility Total Electric Demand Power '[W'](Hourly) ]]/1000</f>
        <v>123.76111486075584</v>
      </c>
    </row>
    <row r="710" spans="1:3" x14ac:dyDescent="0.25">
      <c r="A710" s="9" t="s">
        <v>517</v>
      </c>
      <c r="B710" s="12">
        <v>114254.81607493399</v>
      </c>
      <c r="C710">
        <f>SAFADModel_final_000012[[#This Row],[Whole Building:Facility Total Electric Demand Power '[W'](Hourly) ]]/1000</f>
        <v>114.25481607493398</v>
      </c>
    </row>
    <row r="711" spans="1:3" x14ac:dyDescent="0.25">
      <c r="A711" s="9" t="s">
        <v>518</v>
      </c>
      <c r="B711" s="12">
        <v>131239.38358443484</v>
      </c>
      <c r="C711">
        <f>SAFADModel_final_000012[[#This Row],[Whole Building:Facility Total Electric Demand Power '[W'](Hourly) ]]/1000</f>
        <v>131.23938358443485</v>
      </c>
    </row>
    <row r="712" spans="1:3" x14ac:dyDescent="0.25">
      <c r="A712" s="9" t="s">
        <v>519</v>
      </c>
      <c r="B712" s="12">
        <v>125848.42858691899</v>
      </c>
      <c r="C712">
        <f>SAFADModel_final_000012[[#This Row],[Whole Building:Facility Total Electric Demand Power '[W'](Hourly) ]]/1000</f>
        <v>125.84842858691898</v>
      </c>
    </row>
    <row r="713" spans="1:3" x14ac:dyDescent="0.25">
      <c r="A713" s="9" t="s">
        <v>520</v>
      </c>
      <c r="B713" s="12">
        <v>130077.51701664367</v>
      </c>
      <c r="C713">
        <f>SAFADModel_final_000012[[#This Row],[Whole Building:Facility Total Electric Demand Power '[W'](Hourly) ]]/1000</f>
        <v>130.07751701664367</v>
      </c>
    </row>
    <row r="714" spans="1:3" x14ac:dyDescent="0.25">
      <c r="A714" s="9" t="s">
        <v>521</v>
      </c>
      <c r="B714" s="12">
        <v>113584.86760148674</v>
      </c>
      <c r="C714">
        <f>SAFADModel_final_000012[[#This Row],[Whole Building:Facility Total Electric Demand Power '[W'](Hourly) ]]/1000</f>
        <v>113.58486760148674</v>
      </c>
    </row>
    <row r="715" spans="1:3" x14ac:dyDescent="0.25">
      <c r="A715" s="9" t="s">
        <v>522</v>
      </c>
      <c r="B715" s="12">
        <v>90785.409106765059</v>
      </c>
      <c r="C715">
        <f>SAFADModel_final_000012[[#This Row],[Whole Building:Facility Total Electric Demand Power '[W'](Hourly) ]]/1000</f>
        <v>90.785409106765059</v>
      </c>
    </row>
    <row r="716" spans="1:3" x14ac:dyDescent="0.25">
      <c r="A716" s="9" t="s">
        <v>523</v>
      </c>
      <c r="B716" s="12">
        <v>53535.799659222721</v>
      </c>
      <c r="C716">
        <f>SAFADModel_final_000012[[#This Row],[Whole Building:Facility Total Electric Demand Power '[W'](Hourly) ]]/1000</f>
        <v>53.535799659222718</v>
      </c>
    </row>
    <row r="717" spans="1:3" x14ac:dyDescent="0.25">
      <c r="A717" s="9" t="s">
        <v>524</v>
      </c>
      <c r="B717" s="12">
        <v>30396.233056351437</v>
      </c>
      <c r="C717">
        <f>SAFADModel_final_000012[[#This Row],[Whole Building:Facility Total Electric Demand Power '[W'](Hourly) ]]/1000</f>
        <v>30.396233056351438</v>
      </c>
    </row>
    <row r="718" spans="1:3" x14ac:dyDescent="0.25">
      <c r="A718" s="9" t="s">
        <v>525</v>
      </c>
      <c r="B718" s="12">
        <v>6906.9545593790617</v>
      </c>
      <c r="C718">
        <f>SAFADModel_final_000012[[#This Row],[Whole Building:Facility Total Electric Demand Power '[W'](Hourly) ]]/1000</f>
        <v>6.906954559379062</v>
      </c>
    </row>
    <row r="719" spans="1:3" x14ac:dyDescent="0.25">
      <c r="A719" s="9" t="s">
        <v>526</v>
      </c>
      <c r="B719" s="12">
        <v>6049.7090688824073</v>
      </c>
      <c r="C719">
        <f>SAFADModel_final_000012[[#This Row],[Whole Building:Facility Total Electric Demand Power '[W'](Hourly) ]]/1000</f>
        <v>6.0497090688824073</v>
      </c>
    </row>
    <row r="720" spans="1:3" x14ac:dyDescent="0.25">
      <c r="A720" s="9" t="s">
        <v>527</v>
      </c>
      <c r="B720" s="12">
        <v>5866.8978819480217</v>
      </c>
      <c r="C720">
        <f>SAFADModel_final_000012[[#This Row],[Whole Building:Facility Total Electric Demand Power '[W'](Hourly) ]]/1000</f>
        <v>5.866897881948022</v>
      </c>
    </row>
    <row r="721" spans="1:3" x14ac:dyDescent="0.25">
      <c r="A721" s="9" t="s">
        <v>528</v>
      </c>
      <c r="B721" s="12">
        <v>5786.5739481182754</v>
      </c>
      <c r="C721">
        <f>SAFADModel_final_000012[[#This Row],[Whole Building:Facility Total Electric Demand Power '[W'](Hourly) ]]/1000</f>
        <v>5.7865739481182752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58B90-506C-44F4-8ABF-D16404457E9C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6717.5539690986843</v>
      </c>
      <c r="C2">
        <f>SAFADModel_final_000011[[#This Row],[Whole Building:Facility Total Electric Demand Power '[W'](Hourly) ]]/1000</f>
        <v>6.7175539690986845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6619.4010702401001</v>
      </c>
      <c r="C3">
        <f>SAFADModel_final_000011[[#This Row],[Whole Building:Facility Total Electric Demand Power '[W'](Hourly) ]]/1000</f>
        <v>6.6194010702400998</v>
      </c>
      <c r="D3">
        <v>16.503627756105029</v>
      </c>
      <c r="E3">
        <v>33.524523960672695</v>
      </c>
      <c r="F3">
        <v>18.908255521857221</v>
      </c>
    </row>
    <row r="4" spans="1:6" x14ac:dyDescent="0.25">
      <c r="A4" s="9" t="s">
        <v>3</v>
      </c>
      <c r="B4" s="12">
        <v>6583.3689786784062</v>
      </c>
      <c r="C4">
        <f>SAFADModel_final_000011[[#This Row],[Whole Building:Facility Total Electric Demand Power '[W'](Hourly) ]]/1000</f>
        <v>6.583368978678406</v>
      </c>
    </row>
    <row r="5" spans="1:6" x14ac:dyDescent="0.25">
      <c r="A5" s="9" t="s">
        <v>4</v>
      </c>
      <c r="B5" s="12">
        <v>6542.6122474140348</v>
      </c>
      <c r="C5">
        <f>SAFADModel_final_000011[[#This Row],[Whole Building:Facility Total Electric Demand Power '[W'](Hourly) ]]/1000</f>
        <v>6.5426122474140351</v>
      </c>
    </row>
    <row r="6" spans="1:6" x14ac:dyDescent="0.25">
      <c r="A6" s="9" t="s">
        <v>5</v>
      </c>
      <c r="B6" s="12">
        <v>6499.5303773943597</v>
      </c>
      <c r="C6">
        <f>SAFADModel_final_000011[[#This Row],[Whole Building:Facility Total Electric Demand Power '[W'](Hourly) ]]/1000</f>
        <v>6.4995303773943593</v>
      </c>
    </row>
    <row r="7" spans="1:6" x14ac:dyDescent="0.25">
      <c r="A7" s="9" t="s">
        <v>6</v>
      </c>
      <c r="B7" s="12">
        <v>6485.5154379024789</v>
      </c>
      <c r="C7">
        <f>SAFADModel_final_000011[[#This Row],[Whole Building:Facility Total Electric Demand Power '[W'](Hourly) ]]/1000</f>
        <v>6.4855154379024791</v>
      </c>
    </row>
    <row r="8" spans="1:6" x14ac:dyDescent="0.25">
      <c r="A8" s="9" t="s">
        <v>7</v>
      </c>
      <c r="B8" s="12">
        <v>6540.9023251629596</v>
      </c>
      <c r="C8">
        <f>SAFADModel_final_000011[[#This Row],[Whole Building:Facility Total Electric Demand Power '[W'](Hourly) ]]/1000</f>
        <v>6.5409023251629597</v>
      </c>
    </row>
    <row r="9" spans="1:6" x14ac:dyDescent="0.25">
      <c r="A9" s="9" t="s">
        <v>8</v>
      </c>
      <c r="B9" s="12">
        <v>23384.916577860626</v>
      </c>
      <c r="C9">
        <f>SAFADModel_final_000011[[#This Row],[Whole Building:Facility Total Electric Demand Power '[W'](Hourly) ]]/1000</f>
        <v>23.384916577860626</v>
      </c>
    </row>
    <row r="10" spans="1:6" x14ac:dyDescent="0.25">
      <c r="A10" s="9" t="s">
        <v>9</v>
      </c>
      <c r="B10" s="12">
        <v>59390.879034788253</v>
      </c>
      <c r="C10">
        <f>SAFADModel_final_000011[[#This Row],[Whole Building:Facility Total Electric Demand Power '[W'](Hourly) ]]/1000</f>
        <v>59.390879034788256</v>
      </c>
    </row>
    <row r="11" spans="1:6" x14ac:dyDescent="0.25">
      <c r="A11" s="9" t="s">
        <v>10</v>
      </c>
      <c r="B11" s="12">
        <v>89123.336221940233</v>
      </c>
      <c r="C11">
        <f>SAFADModel_final_000011[[#This Row],[Whole Building:Facility Total Electric Demand Power '[W'](Hourly) ]]/1000</f>
        <v>89.123336221940235</v>
      </c>
    </row>
    <row r="12" spans="1:6" x14ac:dyDescent="0.25">
      <c r="A12" s="9" t="s">
        <v>11</v>
      </c>
      <c r="B12" s="12">
        <v>97598.619044580511</v>
      </c>
      <c r="C12">
        <f>SAFADModel_final_000011[[#This Row],[Whole Building:Facility Total Electric Demand Power '[W'](Hourly) ]]/1000</f>
        <v>97.598619044580516</v>
      </c>
    </row>
    <row r="13" spans="1:6" x14ac:dyDescent="0.25">
      <c r="A13" s="9" t="s">
        <v>12</v>
      </c>
      <c r="B13" s="12">
        <v>140646.44838886242</v>
      </c>
      <c r="C13">
        <f>SAFADModel_final_000011[[#This Row],[Whole Building:Facility Total Electric Demand Power '[W'](Hourly) ]]/1000</f>
        <v>140.64644838886241</v>
      </c>
    </row>
    <row r="14" spans="1:6" x14ac:dyDescent="0.25">
      <c r="A14" s="9" t="s">
        <v>13</v>
      </c>
      <c r="B14" s="12">
        <v>139709.86899787246</v>
      </c>
      <c r="C14">
        <f>SAFADModel_final_000011[[#This Row],[Whole Building:Facility Total Electric Demand Power '[W'](Hourly) ]]/1000</f>
        <v>139.70986899787246</v>
      </c>
    </row>
    <row r="15" spans="1:6" x14ac:dyDescent="0.25">
      <c r="A15" s="9" t="s">
        <v>14</v>
      </c>
      <c r="B15" s="12">
        <v>139029.47758387579</v>
      </c>
      <c r="C15">
        <f>SAFADModel_final_000011[[#This Row],[Whole Building:Facility Total Electric Demand Power '[W'](Hourly) ]]/1000</f>
        <v>139.0294775838758</v>
      </c>
    </row>
    <row r="16" spans="1:6" x14ac:dyDescent="0.25">
      <c r="A16" s="9" t="s">
        <v>15</v>
      </c>
      <c r="B16" s="12">
        <v>144358.43912611759</v>
      </c>
      <c r="C16">
        <f>SAFADModel_final_000011[[#This Row],[Whole Building:Facility Total Electric Demand Power '[W'](Hourly) ]]/1000</f>
        <v>144.35843912611759</v>
      </c>
    </row>
    <row r="17" spans="1:3" x14ac:dyDescent="0.25">
      <c r="A17" s="9" t="s">
        <v>16</v>
      </c>
      <c r="B17" s="12">
        <v>137701.17623459475</v>
      </c>
      <c r="C17">
        <f>SAFADModel_final_000011[[#This Row],[Whole Building:Facility Total Electric Demand Power '[W'](Hourly) ]]/1000</f>
        <v>137.70117623459475</v>
      </c>
    </row>
    <row r="18" spans="1:3" x14ac:dyDescent="0.25">
      <c r="A18" s="9" t="s">
        <v>17</v>
      </c>
      <c r="B18" s="12">
        <v>124475.81174386729</v>
      </c>
      <c r="C18">
        <f>SAFADModel_final_000011[[#This Row],[Whole Building:Facility Total Electric Demand Power '[W'](Hourly) ]]/1000</f>
        <v>124.4758117438673</v>
      </c>
    </row>
    <row r="19" spans="1:3" x14ac:dyDescent="0.25">
      <c r="A19" s="9" t="s">
        <v>18</v>
      </c>
      <c r="B19" s="12">
        <v>43133.334902745497</v>
      </c>
      <c r="C19">
        <f>SAFADModel_final_000011[[#This Row],[Whole Building:Facility Total Electric Demand Power '[W'](Hourly) ]]/1000</f>
        <v>43.133334902745496</v>
      </c>
    </row>
    <row r="20" spans="1:3" x14ac:dyDescent="0.25">
      <c r="A20" s="9" t="s">
        <v>19</v>
      </c>
      <c r="B20" s="12">
        <v>21367.490930226435</v>
      </c>
      <c r="C20">
        <f>SAFADModel_final_000011[[#This Row],[Whole Building:Facility Total Electric Demand Power '[W'](Hourly) ]]/1000</f>
        <v>21.367490930226435</v>
      </c>
    </row>
    <row r="21" spans="1:3" x14ac:dyDescent="0.25">
      <c r="A21" s="9" t="s">
        <v>20</v>
      </c>
      <c r="B21" s="12">
        <v>9288.5380933251581</v>
      </c>
      <c r="C21">
        <f>SAFADModel_final_000011[[#This Row],[Whole Building:Facility Total Electric Demand Power '[W'](Hourly) ]]/1000</f>
        <v>9.2885380933251582</v>
      </c>
    </row>
    <row r="22" spans="1:3" x14ac:dyDescent="0.25">
      <c r="A22" s="9" t="s">
        <v>21</v>
      </c>
      <c r="B22" s="12">
        <v>7186.0015437185675</v>
      </c>
      <c r="C22">
        <f>SAFADModel_final_000011[[#This Row],[Whole Building:Facility Total Electric Demand Power '[W'](Hourly) ]]/1000</f>
        <v>7.1860015437185671</v>
      </c>
    </row>
    <row r="23" spans="1:3" x14ac:dyDescent="0.25">
      <c r="A23" s="9" t="s">
        <v>22</v>
      </c>
      <c r="B23" s="12">
        <v>6764.9430176566084</v>
      </c>
      <c r="C23">
        <f>SAFADModel_final_000011[[#This Row],[Whole Building:Facility Total Electric Demand Power '[W'](Hourly) ]]/1000</f>
        <v>6.7649430176566083</v>
      </c>
    </row>
    <row r="24" spans="1:3" x14ac:dyDescent="0.25">
      <c r="A24" s="9" t="s">
        <v>23</v>
      </c>
      <c r="B24" s="12">
        <v>6764.5404766060383</v>
      </c>
      <c r="C24">
        <f>SAFADModel_final_000011[[#This Row],[Whole Building:Facility Total Electric Demand Power '[W'](Hourly) ]]/1000</f>
        <v>6.7645404766060384</v>
      </c>
    </row>
    <row r="25" spans="1:3" x14ac:dyDescent="0.25">
      <c r="A25" s="9" t="s">
        <v>24</v>
      </c>
      <c r="B25" s="12">
        <v>6758.3182061743855</v>
      </c>
      <c r="C25">
        <f>SAFADModel_final_000011[[#This Row],[Whole Building:Facility Total Electric Demand Power '[W'](Hourly) ]]/1000</f>
        <v>6.7583182061743852</v>
      </c>
    </row>
    <row r="26" spans="1:3" x14ac:dyDescent="0.25">
      <c r="A26" s="9" t="s">
        <v>25</v>
      </c>
      <c r="B26" s="12">
        <v>6751.9893868036388</v>
      </c>
      <c r="C26">
        <f>SAFADModel_final_000011[[#This Row],[Whole Building:Facility Total Electric Demand Power '[W'](Hourly) ]]/1000</f>
        <v>6.7519893868036389</v>
      </c>
    </row>
    <row r="27" spans="1:3" x14ac:dyDescent="0.25">
      <c r="A27" s="9" t="s">
        <v>26</v>
      </c>
      <c r="B27" s="12">
        <v>6743.1296811985731</v>
      </c>
      <c r="C27">
        <f>SAFADModel_final_000011[[#This Row],[Whole Building:Facility Total Electric Demand Power '[W'](Hourly) ]]/1000</f>
        <v>6.7431296811985728</v>
      </c>
    </row>
    <row r="28" spans="1:3" x14ac:dyDescent="0.25">
      <c r="A28" s="9" t="s">
        <v>27</v>
      </c>
      <c r="B28" s="12">
        <v>6734.4501110892352</v>
      </c>
      <c r="C28">
        <f>SAFADModel_final_000011[[#This Row],[Whole Building:Facility Total Electric Demand Power '[W'](Hourly) ]]/1000</f>
        <v>6.7344501110892354</v>
      </c>
    </row>
    <row r="29" spans="1:3" x14ac:dyDescent="0.25">
      <c r="A29" s="9" t="s">
        <v>28</v>
      </c>
      <c r="B29" s="12">
        <v>6733.7377349395465</v>
      </c>
      <c r="C29">
        <f>SAFADModel_final_000011[[#This Row],[Whole Building:Facility Total Electric Demand Power '[W'](Hourly) ]]/1000</f>
        <v>6.7337377349395462</v>
      </c>
    </row>
    <row r="30" spans="1:3" x14ac:dyDescent="0.25">
      <c r="A30" s="9" t="s">
        <v>29</v>
      </c>
      <c r="B30" s="12">
        <v>6732.5570701912829</v>
      </c>
      <c r="C30">
        <f>SAFADModel_final_000011[[#This Row],[Whole Building:Facility Total Electric Demand Power '[W'](Hourly) ]]/1000</f>
        <v>6.7325570701912829</v>
      </c>
    </row>
    <row r="31" spans="1:3" x14ac:dyDescent="0.25">
      <c r="A31" s="9" t="s">
        <v>30</v>
      </c>
      <c r="B31" s="12">
        <v>6731.9930439747077</v>
      </c>
      <c r="C31">
        <f>SAFADModel_final_000011[[#This Row],[Whole Building:Facility Total Electric Demand Power '[W'](Hourly) ]]/1000</f>
        <v>6.7319930439747075</v>
      </c>
    </row>
    <row r="32" spans="1:3" x14ac:dyDescent="0.25">
      <c r="A32" s="9" t="s">
        <v>31</v>
      </c>
      <c r="B32" s="12">
        <v>6734.6984280079769</v>
      </c>
      <c r="C32">
        <f>SAFADModel_final_000011[[#This Row],[Whole Building:Facility Total Electric Demand Power '[W'](Hourly) ]]/1000</f>
        <v>6.7346984280079765</v>
      </c>
    </row>
    <row r="33" spans="1:3" x14ac:dyDescent="0.25">
      <c r="A33" s="9" t="s">
        <v>32</v>
      </c>
      <c r="B33" s="12">
        <v>16080.581555678684</v>
      </c>
      <c r="C33">
        <f>SAFADModel_final_000011[[#This Row],[Whole Building:Facility Total Electric Demand Power '[W'](Hourly) ]]/1000</f>
        <v>16.080581555678684</v>
      </c>
    </row>
    <row r="34" spans="1:3" x14ac:dyDescent="0.25">
      <c r="A34" s="9" t="s">
        <v>33</v>
      </c>
      <c r="B34" s="12">
        <v>81991.28117789395</v>
      </c>
      <c r="C34">
        <f>SAFADModel_final_000011[[#This Row],[Whole Building:Facility Total Electric Demand Power '[W'](Hourly) ]]/1000</f>
        <v>81.991281177893953</v>
      </c>
    </row>
    <row r="35" spans="1:3" x14ac:dyDescent="0.25">
      <c r="A35" s="9" t="s">
        <v>34</v>
      </c>
      <c r="B35" s="12">
        <v>116284.00564409101</v>
      </c>
      <c r="C35">
        <f>SAFADModel_final_000011[[#This Row],[Whole Building:Facility Total Electric Demand Power '[W'](Hourly) ]]/1000</f>
        <v>116.28400564409101</v>
      </c>
    </row>
    <row r="36" spans="1:3" x14ac:dyDescent="0.25">
      <c r="A36" s="9" t="s">
        <v>35</v>
      </c>
      <c r="B36" s="12">
        <v>127998.39669405449</v>
      </c>
      <c r="C36">
        <f>SAFADModel_final_000011[[#This Row],[Whole Building:Facility Total Electric Demand Power '[W'](Hourly) ]]/1000</f>
        <v>127.99839669405449</v>
      </c>
    </row>
    <row r="37" spans="1:3" x14ac:dyDescent="0.25">
      <c r="A37" s="9" t="s">
        <v>36</v>
      </c>
      <c r="B37" s="12">
        <v>140089.67970667849</v>
      </c>
      <c r="C37">
        <f>SAFADModel_final_000011[[#This Row],[Whole Building:Facility Total Electric Demand Power '[W'](Hourly) ]]/1000</f>
        <v>140.08967970667848</v>
      </c>
    </row>
    <row r="38" spans="1:3" x14ac:dyDescent="0.25">
      <c r="A38" s="9" t="s">
        <v>37</v>
      </c>
      <c r="B38" s="12">
        <v>135219.16084304955</v>
      </c>
      <c r="C38">
        <f>SAFADModel_final_000011[[#This Row],[Whole Building:Facility Total Electric Demand Power '[W'](Hourly) ]]/1000</f>
        <v>135.21916084304956</v>
      </c>
    </row>
    <row r="39" spans="1:3" x14ac:dyDescent="0.25">
      <c r="A39" s="9" t="s">
        <v>38</v>
      </c>
      <c r="B39" s="12">
        <v>151814.77082456485</v>
      </c>
      <c r="C39">
        <f>SAFADModel_final_000011[[#This Row],[Whole Building:Facility Total Electric Demand Power '[W'](Hourly) ]]/1000</f>
        <v>151.81477082456485</v>
      </c>
    </row>
    <row r="40" spans="1:3" x14ac:dyDescent="0.25">
      <c r="A40" s="9" t="s">
        <v>39</v>
      </c>
      <c r="B40" s="12">
        <v>147934.01767554533</v>
      </c>
      <c r="C40">
        <f>SAFADModel_final_000011[[#This Row],[Whole Building:Facility Total Electric Demand Power '[W'](Hourly) ]]/1000</f>
        <v>147.93401767554533</v>
      </c>
    </row>
    <row r="41" spans="1:3" x14ac:dyDescent="0.25">
      <c r="A41" s="9" t="s">
        <v>40</v>
      </c>
      <c r="B41" s="12">
        <v>146172.91195863576</v>
      </c>
      <c r="C41">
        <f>SAFADModel_final_000011[[#This Row],[Whole Building:Facility Total Electric Demand Power '[W'](Hourly) ]]/1000</f>
        <v>146.17291195863575</v>
      </c>
    </row>
    <row r="42" spans="1:3" x14ac:dyDescent="0.25">
      <c r="A42" s="9" t="s">
        <v>41</v>
      </c>
      <c r="B42" s="12">
        <v>123553.81564228592</v>
      </c>
      <c r="C42">
        <f>SAFADModel_final_000011[[#This Row],[Whole Building:Facility Total Electric Demand Power '[W'](Hourly) ]]/1000</f>
        <v>123.55381564228591</v>
      </c>
    </row>
    <row r="43" spans="1:3" x14ac:dyDescent="0.25">
      <c r="A43" s="9" t="s">
        <v>42</v>
      </c>
      <c r="B43" s="12">
        <v>87216.069254160655</v>
      </c>
      <c r="C43">
        <f>SAFADModel_final_000011[[#This Row],[Whole Building:Facility Total Electric Demand Power '[W'](Hourly) ]]/1000</f>
        <v>87.216069254160658</v>
      </c>
    </row>
    <row r="44" spans="1:3" x14ac:dyDescent="0.25">
      <c r="A44" s="9" t="s">
        <v>43</v>
      </c>
      <c r="B44" s="12">
        <v>61312.176004863148</v>
      </c>
      <c r="C44">
        <f>SAFADModel_final_000011[[#This Row],[Whole Building:Facility Total Electric Demand Power '[W'](Hourly) ]]/1000</f>
        <v>61.312176004863147</v>
      </c>
    </row>
    <row r="45" spans="1:3" x14ac:dyDescent="0.25">
      <c r="A45" s="9" t="s">
        <v>44</v>
      </c>
      <c r="B45" s="12">
        <v>39623.926244541777</v>
      </c>
      <c r="C45">
        <f>SAFADModel_final_000011[[#This Row],[Whole Building:Facility Total Electric Demand Power '[W'](Hourly) ]]/1000</f>
        <v>39.623926244541778</v>
      </c>
    </row>
    <row r="46" spans="1:3" x14ac:dyDescent="0.25">
      <c r="A46" s="9" t="s">
        <v>45</v>
      </c>
      <c r="B46" s="12">
        <v>6798.2107347911005</v>
      </c>
      <c r="C46">
        <f>SAFADModel_final_000011[[#This Row],[Whole Building:Facility Total Electric Demand Power '[W'](Hourly) ]]/1000</f>
        <v>6.7982107347911009</v>
      </c>
    </row>
    <row r="47" spans="1:3" x14ac:dyDescent="0.25">
      <c r="A47" s="9" t="s">
        <v>46</v>
      </c>
      <c r="B47" s="12">
        <v>6783.2022646930736</v>
      </c>
      <c r="C47">
        <f>SAFADModel_final_000011[[#This Row],[Whole Building:Facility Total Electric Demand Power '[W'](Hourly) ]]/1000</f>
        <v>6.7832022646930739</v>
      </c>
    </row>
    <row r="48" spans="1:3" x14ac:dyDescent="0.25">
      <c r="A48" s="9" t="s">
        <v>47</v>
      </c>
      <c r="B48" s="12">
        <v>6757.7350271560017</v>
      </c>
      <c r="C48">
        <f>SAFADModel_final_000011[[#This Row],[Whole Building:Facility Total Electric Demand Power '[W'](Hourly) ]]/1000</f>
        <v>6.7577350271560013</v>
      </c>
    </row>
    <row r="49" spans="1:3" x14ac:dyDescent="0.25">
      <c r="A49" s="9" t="s">
        <v>48</v>
      </c>
      <c r="B49" s="12">
        <v>6730.6351300120368</v>
      </c>
      <c r="C49">
        <f>SAFADModel_final_000011[[#This Row],[Whole Building:Facility Total Electric Demand Power '[W'](Hourly) ]]/1000</f>
        <v>6.7306351300120371</v>
      </c>
    </row>
    <row r="50" spans="1:3" x14ac:dyDescent="0.25">
      <c r="A50" s="9" t="s">
        <v>49</v>
      </c>
      <c r="B50" s="12">
        <v>6699.2946886326281</v>
      </c>
      <c r="C50">
        <f>SAFADModel_final_000011[[#This Row],[Whole Building:Facility Total Electric Demand Power '[W'](Hourly) ]]/1000</f>
        <v>6.6992946886326283</v>
      </c>
    </row>
    <row r="51" spans="1:3" x14ac:dyDescent="0.25">
      <c r="A51" s="9" t="s">
        <v>50</v>
      </c>
      <c r="B51" s="12">
        <v>6671.8005976631539</v>
      </c>
      <c r="C51">
        <f>SAFADModel_final_000011[[#This Row],[Whole Building:Facility Total Electric Demand Power '[W'](Hourly) ]]/1000</f>
        <v>6.6718005976631538</v>
      </c>
    </row>
    <row r="52" spans="1:3" x14ac:dyDescent="0.25">
      <c r="A52" s="9" t="s">
        <v>51</v>
      </c>
      <c r="B52" s="12">
        <v>6639.7201972932753</v>
      </c>
      <c r="C52">
        <f>SAFADModel_final_000011[[#This Row],[Whole Building:Facility Total Electric Demand Power '[W'](Hourly) ]]/1000</f>
        <v>6.6397201972932756</v>
      </c>
    </row>
    <row r="53" spans="1:3" x14ac:dyDescent="0.25">
      <c r="A53" s="9" t="s">
        <v>52</v>
      </c>
      <c r="B53" s="12">
        <v>6612.6016428503344</v>
      </c>
      <c r="C53">
        <f>SAFADModel_final_000011[[#This Row],[Whole Building:Facility Total Electric Demand Power '[W'](Hourly) ]]/1000</f>
        <v>6.6126016428503345</v>
      </c>
    </row>
    <row r="54" spans="1:3" x14ac:dyDescent="0.25">
      <c r="A54" s="9" t="s">
        <v>53</v>
      </c>
      <c r="B54" s="12">
        <v>6584.8432522399953</v>
      </c>
      <c r="C54">
        <f>SAFADModel_final_000011[[#This Row],[Whole Building:Facility Total Electric Demand Power '[W'](Hourly) ]]/1000</f>
        <v>6.5848432522399953</v>
      </c>
    </row>
    <row r="55" spans="1:3" x14ac:dyDescent="0.25">
      <c r="A55" s="9" t="s">
        <v>54</v>
      </c>
      <c r="B55" s="12">
        <v>6579.5925606476076</v>
      </c>
      <c r="C55">
        <f>SAFADModel_final_000011[[#This Row],[Whole Building:Facility Total Electric Demand Power '[W'](Hourly) ]]/1000</f>
        <v>6.5795925606476073</v>
      </c>
    </row>
    <row r="56" spans="1:3" x14ac:dyDescent="0.25">
      <c r="A56" s="9" t="s">
        <v>55</v>
      </c>
      <c r="B56" s="12">
        <v>6632.4994109581648</v>
      </c>
      <c r="C56">
        <f>SAFADModel_final_000011[[#This Row],[Whole Building:Facility Total Electric Demand Power '[W'](Hourly) ]]/1000</f>
        <v>6.6324994109581645</v>
      </c>
    </row>
    <row r="57" spans="1:3" x14ac:dyDescent="0.25">
      <c r="A57" s="9" t="s">
        <v>56</v>
      </c>
      <c r="B57" s="12">
        <v>18966.324483660035</v>
      </c>
      <c r="C57">
        <f>SAFADModel_final_000011[[#This Row],[Whole Building:Facility Total Electric Demand Power '[W'](Hourly) ]]/1000</f>
        <v>18.966324483660035</v>
      </c>
    </row>
    <row r="58" spans="1:3" x14ac:dyDescent="0.25">
      <c r="A58" s="9" t="s">
        <v>57</v>
      </c>
      <c r="B58" s="12">
        <v>66186.14635927137</v>
      </c>
      <c r="C58">
        <f>SAFADModel_final_000011[[#This Row],[Whole Building:Facility Total Electric Demand Power '[W'](Hourly) ]]/1000</f>
        <v>66.186146359271376</v>
      </c>
    </row>
    <row r="59" spans="1:3" x14ac:dyDescent="0.25">
      <c r="A59" s="9" t="s">
        <v>58</v>
      </c>
      <c r="B59" s="12">
        <v>105261.3547627408</v>
      </c>
      <c r="C59">
        <f>SAFADModel_final_000011[[#This Row],[Whole Building:Facility Total Electric Demand Power '[W'](Hourly) ]]/1000</f>
        <v>105.26135476274079</v>
      </c>
    </row>
    <row r="60" spans="1:3" x14ac:dyDescent="0.25">
      <c r="A60" s="9" t="s">
        <v>59</v>
      </c>
      <c r="B60" s="12">
        <v>129429.13135730162</v>
      </c>
      <c r="C60">
        <f>SAFADModel_final_000011[[#This Row],[Whole Building:Facility Total Electric Demand Power '[W'](Hourly) ]]/1000</f>
        <v>129.42913135730163</v>
      </c>
    </row>
    <row r="61" spans="1:3" x14ac:dyDescent="0.25">
      <c r="A61" s="9" t="s">
        <v>60</v>
      </c>
      <c r="B61" s="12">
        <v>151073.21734990404</v>
      </c>
      <c r="C61">
        <f>SAFADModel_final_000011[[#This Row],[Whole Building:Facility Total Electric Demand Power '[W'](Hourly) ]]/1000</f>
        <v>151.07321734990404</v>
      </c>
    </row>
    <row r="62" spans="1:3" x14ac:dyDescent="0.25">
      <c r="A62" s="9" t="s">
        <v>61</v>
      </c>
      <c r="B62" s="12">
        <v>148264.81118236002</v>
      </c>
      <c r="C62">
        <f>SAFADModel_final_000011[[#This Row],[Whole Building:Facility Total Electric Demand Power '[W'](Hourly) ]]/1000</f>
        <v>148.26481118236001</v>
      </c>
    </row>
    <row r="63" spans="1:3" x14ac:dyDescent="0.25">
      <c r="A63" s="9" t="s">
        <v>62</v>
      </c>
      <c r="B63" s="12">
        <v>140160.73516846908</v>
      </c>
      <c r="C63">
        <f>SAFADModel_final_000011[[#This Row],[Whole Building:Facility Total Electric Demand Power '[W'](Hourly) ]]/1000</f>
        <v>140.16073516846907</v>
      </c>
    </row>
    <row r="64" spans="1:3" x14ac:dyDescent="0.25">
      <c r="A64" s="9" t="s">
        <v>63</v>
      </c>
      <c r="B64" s="12">
        <v>146053.73588157113</v>
      </c>
      <c r="C64">
        <f>SAFADModel_final_000011[[#This Row],[Whole Building:Facility Total Electric Demand Power '[W'](Hourly) ]]/1000</f>
        <v>146.05373588157113</v>
      </c>
    </row>
    <row r="65" spans="1:3" x14ac:dyDescent="0.25">
      <c r="A65" s="9" t="s">
        <v>64</v>
      </c>
      <c r="B65" s="12">
        <v>132409.37561858483</v>
      </c>
      <c r="C65">
        <f>SAFADModel_final_000011[[#This Row],[Whole Building:Facility Total Electric Demand Power '[W'](Hourly) ]]/1000</f>
        <v>132.40937561858485</v>
      </c>
    </row>
    <row r="66" spans="1:3" x14ac:dyDescent="0.25">
      <c r="A66" s="9" t="s">
        <v>65</v>
      </c>
      <c r="B66" s="12">
        <v>74269.520352455802</v>
      </c>
      <c r="C66">
        <f>SAFADModel_final_000011[[#This Row],[Whole Building:Facility Total Electric Demand Power '[W'](Hourly) ]]/1000</f>
        <v>74.2695203524558</v>
      </c>
    </row>
    <row r="67" spans="1:3" x14ac:dyDescent="0.25">
      <c r="A67" s="9" t="s">
        <v>66</v>
      </c>
      <c r="B67" s="12">
        <v>39824.235949078262</v>
      </c>
      <c r="C67">
        <f>SAFADModel_final_000011[[#This Row],[Whole Building:Facility Total Electric Demand Power '[W'](Hourly) ]]/1000</f>
        <v>39.824235949078265</v>
      </c>
    </row>
    <row r="68" spans="1:3" x14ac:dyDescent="0.25">
      <c r="A68" s="9" t="s">
        <v>67</v>
      </c>
      <c r="B68" s="12">
        <v>17929.032920392659</v>
      </c>
      <c r="C68">
        <f>SAFADModel_final_000011[[#This Row],[Whole Building:Facility Total Electric Demand Power '[W'](Hourly) ]]/1000</f>
        <v>17.929032920392661</v>
      </c>
    </row>
    <row r="69" spans="1:3" x14ac:dyDescent="0.25">
      <c r="A69" s="9" t="s">
        <v>68</v>
      </c>
      <c r="B69" s="12">
        <v>7597.7482776706993</v>
      </c>
      <c r="C69">
        <f>SAFADModel_final_000011[[#This Row],[Whole Building:Facility Total Electric Demand Power '[W'](Hourly) ]]/1000</f>
        <v>7.597748277670699</v>
      </c>
    </row>
    <row r="70" spans="1:3" x14ac:dyDescent="0.25">
      <c r="A70" s="9" t="s">
        <v>69</v>
      </c>
      <c r="B70" s="12">
        <v>7170.8411197727837</v>
      </c>
      <c r="C70">
        <f>SAFADModel_final_000011[[#This Row],[Whole Building:Facility Total Electric Demand Power '[W'](Hourly) ]]/1000</f>
        <v>7.1708411197727839</v>
      </c>
    </row>
    <row r="71" spans="1:3" x14ac:dyDescent="0.25">
      <c r="A71" s="9" t="s">
        <v>70</v>
      </c>
      <c r="B71" s="12">
        <v>6743.8939478083457</v>
      </c>
      <c r="C71">
        <f>SAFADModel_final_000011[[#This Row],[Whole Building:Facility Total Electric Demand Power '[W'](Hourly) ]]/1000</f>
        <v>6.7438939478083455</v>
      </c>
    </row>
    <row r="72" spans="1:3" x14ac:dyDescent="0.25">
      <c r="A72" s="9" t="s">
        <v>71</v>
      </c>
      <c r="B72" s="12">
        <v>6731.0632553360711</v>
      </c>
      <c r="C72">
        <f>SAFADModel_final_000011[[#This Row],[Whole Building:Facility Total Electric Demand Power '[W'](Hourly) ]]/1000</f>
        <v>6.7310632553360712</v>
      </c>
    </row>
    <row r="73" spans="1:3" x14ac:dyDescent="0.25">
      <c r="A73" s="9" t="s">
        <v>72</v>
      </c>
      <c r="B73" s="12">
        <v>6717.814674360533</v>
      </c>
      <c r="C73">
        <f>SAFADModel_final_000011[[#This Row],[Whole Building:Facility Total Electric Demand Power '[W'](Hourly) ]]/1000</f>
        <v>6.7178146743605334</v>
      </c>
    </row>
    <row r="74" spans="1:3" x14ac:dyDescent="0.25">
      <c r="A74" s="9" t="s">
        <v>73</v>
      </c>
      <c r="B74" s="12">
        <v>6702.4422844639457</v>
      </c>
      <c r="C74">
        <f>SAFADModel_final_000011[[#This Row],[Whole Building:Facility Total Electric Demand Power '[W'](Hourly) ]]/1000</f>
        <v>6.7024422844639453</v>
      </c>
    </row>
    <row r="75" spans="1:3" x14ac:dyDescent="0.25">
      <c r="A75" s="9" t="s">
        <v>74</v>
      </c>
      <c r="B75" s="12">
        <v>6684.2566948002359</v>
      </c>
      <c r="C75">
        <f>SAFADModel_final_000011[[#This Row],[Whole Building:Facility Total Electric Demand Power '[W'](Hourly) ]]/1000</f>
        <v>6.6842566948002355</v>
      </c>
    </row>
    <row r="76" spans="1:3" x14ac:dyDescent="0.25">
      <c r="A76" s="9" t="s">
        <v>75</v>
      </c>
      <c r="B76" s="12">
        <v>6664.0854777777249</v>
      </c>
      <c r="C76">
        <f>SAFADModel_final_000011[[#This Row],[Whole Building:Facility Total Electric Demand Power '[W'](Hourly) ]]/1000</f>
        <v>6.664085477777725</v>
      </c>
    </row>
    <row r="77" spans="1:3" x14ac:dyDescent="0.25">
      <c r="A77" s="9" t="s">
        <v>76</v>
      </c>
      <c r="B77" s="12">
        <v>6643.1657740851369</v>
      </c>
      <c r="C77">
        <f>SAFADModel_final_000011[[#This Row],[Whole Building:Facility Total Electric Demand Power '[W'](Hourly) ]]/1000</f>
        <v>6.6431657740851371</v>
      </c>
    </row>
    <row r="78" spans="1:3" x14ac:dyDescent="0.25">
      <c r="A78" s="9" t="s">
        <v>77</v>
      </c>
      <c r="B78" s="12">
        <v>6627.1265953502343</v>
      </c>
      <c r="C78">
        <f>SAFADModel_final_000011[[#This Row],[Whole Building:Facility Total Electric Demand Power '[W'](Hourly) ]]/1000</f>
        <v>6.6271265953502345</v>
      </c>
    </row>
    <row r="79" spans="1:3" x14ac:dyDescent="0.25">
      <c r="A79" s="9" t="s">
        <v>78</v>
      </c>
      <c r="B79" s="12">
        <v>6622.7892372284186</v>
      </c>
      <c r="C79">
        <f>SAFADModel_final_000011[[#This Row],[Whole Building:Facility Total Electric Demand Power '[W'](Hourly) ]]/1000</f>
        <v>6.6227892372284183</v>
      </c>
    </row>
    <row r="80" spans="1:3" x14ac:dyDescent="0.25">
      <c r="A80" s="9" t="s">
        <v>79</v>
      </c>
      <c r="B80" s="12">
        <v>6671.8926040060724</v>
      </c>
      <c r="C80">
        <f>SAFADModel_final_000011[[#This Row],[Whole Building:Facility Total Electric Demand Power '[W'](Hourly) ]]/1000</f>
        <v>6.6718926040060724</v>
      </c>
    </row>
    <row r="81" spans="1:3" x14ac:dyDescent="0.25">
      <c r="A81" s="9" t="s">
        <v>80</v>
      </c>
      <c r="B81" s="12">
        <v>17779.57251624225</v>
      </c>
      <c r="C81">
        <f>SAFADModel_final_000011[[#This Row],[Whole Building:Facility Total Electric Demand Power '[W'](Hourly) ]]/1000</f>
        <v>17.779572516242251</v>
      </c>
    </row>
    <row r="82" spans="1:3" x14ac:dyDescent="0.25">
      <c r="A82" s="9" t="s">
        <v>81</v>
      </c>
      <c r="B82" s="12">
        <v>95686.228655644823</v>
      </c>
      <c r="C82">
        <f>SAFADModel_final_000011[[#This Row],[Whole Building:Facility Total Electric Demand Power '[W'](Hourly) ]]/1000</f>
        <v>95.686228655644825</v>
      </c>
    </row>
    <row r="83" spans="1:3" x14ac:dyDescent="0.25">
      <c r="A83" s="9" t="s">
        <v>82</v>
      </c>
      <c r="B83" s="12">
        <v>130450.53337748401</v>
      </c>
      <c r="C83">
        <f>SAFADModel_final_000011[[#This Row],[Whole Building:Facility Total Electric Demand Power '[W'](Hourly) ]]/1000</f>
        <v>130.45053337748402</v>
      </c>
    </row>
    <row r="84" spans="1:3" x14ac:dyDescent="0.25">
      <c r="A84" s="9" t="s">
        <v>83</v>
      </c>
      <c r="B84" s="12">
        <v>137721.12881258887</v>
      </c>
      <c r="C84">
        <f>SAFADModel_final_000011[[#This Row],[Whole Building:Facility Total Electric Demand Power '[W'](Hourly) ]]/1000</f>
        <v>137.72112881258886</v>
      </c>
    </row>
    <row r="85" spans="1:3" x14ac:dyDescent="0.25">
      <c r="A85" s="9" t="s">
        <v>84</v>
      </c>
      <c r="B85" s="12">
        <v>134725.2324082345</v>
      </c>
      <c r="C85">
        <f>SAFADModel_final_000011[[#This Row],[Whole Building:Facility Total Electric Demand Power '[W'](Hourly) ]]/1000</f>
        <v>134.72523240823449</v>
      </c>
    </row>
    <row r="86" spans="1:3" x14ac:dyDescent="0.25">
      <c r="A86" s="9" t="s">
        <v>85</v>
      </c>
      <c r="B86" s="12">
        <v>132840.19719361735</v>
      </c>
      <c r="C86">
        <f>SAFADModel_final_000011[[#This Row],[Whole Building:Facility Total Electric Demand Power '[W'](Hourly) ]]/1000</f>
        <v>132.84019719361734</v>
      </c>
    </row>
    <row r="87" spans="1:3" x14ac:dyDescent="0.25">
      <c r="A87" s="9" t="s">
        <v>86</v>
      </c>
      <c r="B87" s="12">
        <v>143123.48532369814</v>
      </c>
      <c r="C87">
        <f>SAFADModel_final_000011[[#This Row],[Whole Building:Facility Total Electric Demand Power '[W'](Hourly) ]]/1000</f>
        <v>143.12348532369813</v>
      </c>
    </row>
    <row r="88" spans="1:3" x14ac:dyDescent="0.25">
      <c r="A88" s="9" t="s">
        <v>87</v>
      </c>
      <c r="B88" s="12">
        <v>150337.09557212619</v>
      </c>
      <c r="C88">
        <f>SAFADModel_final_000011[[#This Row],[Whole Building:Facility Total Electric Demand Power '[W'](Hourly) ]]/1000</f>
        <v>150.33709557212617</v>
      </c>
    </row>
    <row r="89" spans="1:3" x14ac:dyDescent="0.25">
      <c r="A89" s="9" t="s">
        <v>88</v>
      </c>
      <c r="B89" s="12">
        <v>154734.71602831848</v>
      </c>
      <c r="C89">
        <f>SAFADModel_final_000011[[#This Row],[Whole Building:Facility Total Electric Demand Power '[W'](Hourly) ]]/1000</f>
        <v>154.73471602831847</v>
      </c>
    </row>
    <row r="90" spans="1:3" x14ac:dyDescent="0.25">
      <c r="A90" s="9" t="s">
        <v>89</v>
      </c>
      <c r="B90" s="12">
        <v>143173.24561917738</v>
      </c>
      <c r="C90">
        <f>SAFADModel_final_000011[[#This Row],[Whole Building:Facility Total Electric Demand Power '[W'](Hourly) ]]/1000</f>
        <v>143.17324561917738</v>
      </c>
    </row>
    <row r="91" spans="1:3" x14ac:dyDescent="0.25">
      <c r="A91" s="9" t="s">
        <v>90</v>
      </c>
      <c r="B91" s="12">
        <v>70778.570059814534</v>
      </c>
      <c r="C91">
        <f>SAFADModel_final_000011[[#This Row],[Whole Building:Facility Total Electric Demand Power '[W'](Hourly) ]]/1000</f>
        <v>70.778570059814541</v>
      </c>
    </row>
    <row r="92" spans="1:3" x14ac:dyDescent="0.25">
      <c r="A92" s="9" t="s">
        <v>91</v>
      </c>
      <c r="B92" s="12">
        <v>52686.74323690671</v>
      </c>
      <c r="C92">
        <f>SAFADModel_final_000011[[#This Row],[Whole Building:Facility Total Electric Demand Power '[W'](Hourly) ]]/1000</f>
        <v>52.686743236906707</v>
      </c>
    </row>
    <row r="93" spans="1:3" x14ac:dyDescent="0.25">
      <c r="A93" s="9" t="s">
        <v>92</v>
      </c>
      <c r="B93" s="12">
        <v>39165.205608097014</v>
      </c>
      <c r="C93">
        <f>SAFADModel_final_000011[[#This Row],[Whole Building:Facility Total Electric Demand Power '[W'](Hourly) ]]/1000</f>
        <v>39.165205608097011</v>
      </c>
    </row>
    <row r="94" spans="1:3" x14ac:dyDescent="0.25">
      <c r="A94" s="9" t="s">
        <v>93</v>
      </c>
      <c r="B94" s="12">
        <v>6769.463462203822</v>
      </c>
      <c r="C94">
        <f>SAFADModel_final_000011[[#This Row],[Whole Building:Facility Total Electric Demand Power '[W'](Hourly) ]]/1000</f>
        <v>6.7694634622038219</v>
      </c>
    </row>
    <row r="95" spans="1:3" x14ac:dyDescent="0.25">
      <c r="A95" s="9" t="s">
        <v>94</v>
      </c>
      <c r="B95" s="12">
        <v>6756.2980614123344</v>
      </c>
      <c r="C95">
        <f>SAFADModel_final_000011[[#This Row],[Whole Building:Facility Total Electric Demand Power '[W'](Hourly) ]]/1000</f>
        <v>6.756298061412334</v>
      </c>
    </row>
    <row r="96" spans="1:3" x14ac:dyDescent="0.25">
      <c r="A96" s="9" t="s">
        <v>95</v>
      </c>
      <c r="B96" s="12">
        <v>6740.0985270200536</v>
      </c>
      <c r="C96">
        <f>SAFADModel_final_000011[[#This Row],[Whole Building:Facility Total Electric Demand Power '[W'](Hourly) ]]/1000</f>
        <v>6.740098527020054</v>
      </c>
    </row>
    <row r="97" spans="1:3" x14ac:dyDescent="0.25">
      <c r="A97" s="9" t="s">
        <v>96</v>
      </c>
      <c r="B97" s="12">
        <v>6728.7973320886331</v>
      </c>
      <c r="C97">
        <f>SAFADModel_final_000011[[#This Row],[Whole Building:Facility Total Electric Demand Power '[W'](Hourly) ]]/1000</f>
        <v>6.7287973320886332</v>
      </c>
    </row>
    <row r="98" spans="1:3" x14ac:dyDescent="0.25">
      <c r="A98" s="9" t="s">
        <v>97</v>
      </c>
      <c r="B98" s="12">
        <v>6728.5368915850549</v>
      </c>
      <c r="C98">
        <f>SAFADModel_final_000011[[#This Row],[Whole Building:Facility Total Electric Demand Power '[W'](Hourly) ]]/1000</f>
        <v>6.7285368915850547</v>
      </c>
    </row>
    <row r="99" spans="1:3" x14ac:dyDescent="0.25">
      <c r="A99" s="9" t="s">
        <v>98</v>
      </c>
      <c r="B99" s="12">
        <v>6727.8562294707117</v>
      </c>
      <c r="C99">
        <f>SAFADModel_final_000011[[#This Row],[Whole Building:Facility Total Electric Demand Power '[W'](Hourly) ]]/1000</f>
        <v>6.7278562294707118</v>
      </c>
    </row>
    <row r="100" spans="1:3" x14ac:dyDescent="0.25">
      <c r="A100" s="9" t="s">
        <v>99</v>
      </c>
      <c r="B100" s="12">
        <v>6715.9578344940965</v>
      </c>
      <c r="C100">
        <f>SAFADModel_final_000011[[#This Row],[Whole Building:Facility Total Electric Demand Power '[W'](Hourly) ]]/1000</f>
        <v>6.7159578344940964</v>
      </c>
    </row>
    <row r="101" spans="1:3" x14ac:dyDescent="0.25">
      <c r="A101" s="9" t="s">
        <v>100</v>
      </c>
      <c r="B101" s="12">
        <v>6684.8533303122895</v>
      </c>
      <c r="C101">
        <f>SAFADModel_final_000011[[#This Row],[Whole Building:Facility Total Electric Demand Power '[W'](Hourly) ]]/1000</f>
        <v>6.6848533303122899</v>
      </c>
    </row>
    <row r="102" spans="1:3" x14ac:dyDescent="0.25">
      <c r="A102" s="9" t="s">
        <v>101</v>
      </c>
      <c r="B102" s="12">
        <v>6650.0425453991111</v>
      </c>
      <c r="C102">
        <f>SAFADModel_final_000011[[#This Row],[Whole Building:Facility Total Electric Demand Power '[W'](Hourly) ]]/1000</f>
        <v>6.6500425453991108</v>
      </c>
    </row>
    <row r="103" spans="1:3" x14ac:dyDescent="0.25">
      <c r="A103" s="9" t="s">
        <v>102</v>
      </c>
      <c r="B103" s="12">
        <v>6637.7685748792092</v>
      </c>
      <c r="C103">
        <f>SAFADModel_final_000011[[#This Row],[Whole Building:Facility Total Electric Demand Power '[W'](Hourly) ]]/1000</f>
        <v>6.6377685748792095</v>
      </c>
    </row>
    <row r="104" spans="1:3" x14ac:dyDescent="0.25">
      <c r="A104" s="9" t="s">
        <v>103</v>
      </c>
      <c r="B104" s="12">
        <v>6666.2339597123864</v>
      </c>
      <c r="C104">
        <f>SAFADModel_final_000011[[#This Row],[Whole Building:Facility Total Electric Demand Power '[W'](Hourly) ]]/1000</f>
        <v>6.6662339597123861</v>
      </c>
    </row>
    <row r="105" spans="1:3" x14ac:dyDescent="0.25">
      <c r="A105" s="9" t="s">
        <v>104</v>
      </c>
      <c r="B105" s="12">
        <v>22024.302921651852</v>
      </c>
      <c r="C105">
        <f>SAFADModel_final_000011[[#This Row],[Whole Building:Facility Total Electric Demand Power '[W'](Hourly) ]]/1000</f>
        <v>22.024302921651852</v>
      </c>
    </row>
    <row r="106" spans="1:3" x14ac:dyDescent="0.25">
      <c r="A106" s="9" t="s">
        <v>105</v>
      </c>
      <c r="B106" s="12">
        <v>75135.70301973731</v>
      </c>
      <c r="C106">
        <f>SAFADModel_final_000011[[#This Row],[Whole Building:Facility Total Electric Demand Power '[W'](Hourly) ]]/1000</f>
        <v>75.135703019737306</v>
      </c>
    </row>
    <row r="107" spans="1:3" x14ac:dyDescent="0.25">
      <c r="A107" s="9" t="s">
        <v>106</v>
      </c>
      <c r="B107" s="12">
        <v>124736.8502420665</v>
      </c>
      <c r="C107">
        <f>SAFADModel_final_000011[[#This Row],[Whole Building:Facility Total Electric Demand Power '[W'](Hourly) ]]/1000</f>
        <v>124.73685024206651</v>
      </c>
    </row>
    <row r="108" spans="1:3" x14ac:dyDescent="0.25">
      <c r="A108" s="9" t="s">
        <v>107</v>
      </c>
      <c r="B108" s="12">
        <v>128968.59795475454</v>
      </c>
      <c r="C108">
        <f>SAFADModel_final_000011[[#This Row],[Whole Building:Facility Total Electric Demand Power '[W'](Hourly) ]]/1000</f>
        <v>128.96859795475456</v>
      </c>
    </row>
    <row r="109" spans="1:3" x14ac:dyDescent="0.25">
      <c r="A109" s="9" t="s">
        <v>108</v>
      </c>
      <c r="B109" s="12">
        <v>131684.52236249979</v>
      </c>
      <c r="C109">
        <f>SAFADModel_final_000011[[#This Row],[Whole Building:Facility Total Electric Demand Power '[W'](Hourly) ]]/1000</f>
        <v>131.68452236249979</v>
      </c>
    </row>
    <row r="110" spans="1:3" x14ac:dyDescent="0.25">
      <c r="A110" s="9" t="s">
        <v>109</v>
      </c>
      <c r="B110" s="12">
        <v>135246.00666631217</v>
      </c>
      <c r="C110">
        <f>SAFADModel_final_000011[[#This Row],[Whole Building:Facility Total Electric Demand Power '[W'](Hourly) ]]/1000</f>
        <v>135.24600666631216</v>
      </c>
    </row>
    <row r="111" spans="1:3" x14ac:dyDescent="0.25">
      <c r="A111" s="9" t="s">
        <v>110</v>
      </c>
      <c r="B111" s="12">
        <v>139200.84613569287</v>
      </c>
      <c r="C111">
        <f>SAFADModel_final_000011[[#This Row],[Whole Building:Facility Total Electric Demand Power '[W'](Hourly) ]]/1000</f>
        <v>139.20084613569287</v>
      </c>
    </row>
    <row r="112" spans="1:3" x14ac:dyDescent="0.25">
      <c r="A112" s="9" t="s">
        <v>111</v>
      </c>
      <c r="B112" s="12">
        <v>135802.97229605549</v>
      </c>
      <c r="C112">
        <f>SAFADModel_final_000011[[#This Row],[Whole Building:Facility Total Electric Demand Power '[W'](Hourly) ]]/1000</f>
        <v>135.80297229605549</v>
      </c>
    </row>
    <row r="113" spans="1:3" x14ac:dyDescent="0.25">
      <c r="A113" s="9" t="s">
        <v>112</v>
      </c>
      <c r="B113" s="12">
        <v>120694.85012015056</v>
      </c>
      <c r="C113">
        <f>SAFADModel_final_000011[[#This Row],[Whole Building:Facility Total Electric Demand Power '[W'](Hourly) ]]/1000</f>
        <v>120.69485012015056</v>
      </c>
    </row>
    <row r="114" spans="1:3" x14ac:dyDescent="0.25">
      <c r="A114" s="9" t="s">
        <v>113</v>
      </c>
      <c r="B114" s="12">
        <v>109423.44186224051</v>
      </c>
      <c r="C114">
        <f>SAFADModel_final_000011[[#This Row],[Whole Building:Facility Total Electric Demand Power '[W'](Hourly) ]]/1000</f>
        <v>109.42344186224051</v>
      </c>
    </row>
    <row r="115" spans="1:3" x14ac:dyDescent="0.25">
      <c r="A115" s="9" t="s">
        <v>114</v>
      </c>
      <c r="B115" s="12">
        <v>44623.327238379679</v>
      </c>
      <c r="C115">
        <f>SAFADModel_final_000011[[#This Row],[Whole Building:Facility Total Electric Demand Power '[W'](Hourly) ]]/1000</f>
        <v>44.62332723837968</v>
      </c>
    </row>
    <row r="116" spans="1:3" x14ac:dyDescent="0.25">
      <c r="A116" s="9" t="s">
        <v>115</v>
      </c>
      <c r="B116" s="12">
        <v>24723.063771904795</v>
      </c>
      <c r="C116">
        <f>SAFADModel_final_000011[[#This Row],[Whole Building:Facility Total Electric Demand Power '[W'](Hourly) ]]/1000</f>
        <v>24.723063771904794</v>
      </c>
    </row>
    <row r="117" spans="1:3" x14ac:dyDescent="0.25">
      <c r="A117" s="9" t="s">
        <v>116</v>
      </c>
      <c r="B117" s="12">
        <v>16092.218766379585</v>
      </c>
      <c r="C117">
        <f>SAFADModel_final_000011[[#This Row],[Whole Building:Facility Total Electric Demand Power '[W'](Hourly) ]]/1000</f>
        <v>16.092218766379585</v>
      </c>
    </row>
    <row r="118" spans="1:3" x14ac:dyDescent="0.25">
      <c r="A118" s="9" t="s">
        <v>117</v>
      </c>
      <c r="B118" s="12">
        <v>11420.351681615399</v>
      </c>
      <c r="C118">
        <f>SAFADModel_final_000011[[#This Row],[Whole Building:Facility Total Electric Demand Power '[W'](Hourly) ]]/1000</f>
        <v>11.420351681615399</v>
      </c>
    </row>
    <row r="119" spans="1:3" x14ac:dyDescent="0.25">
      <c r="A119" s="9" t="s">
        <v>118</v>
      </c>
      <c r="B119" s="12">
        <v>6755.5197337982672</v>
      </c>
      <c r="C119">
        <f>SAFADModel_final_000011[[#This Row],[Whole Building:Facility Total Electric Demand Power '[W'](Hourly) ]]/1000</f>
        <v>6.7555197337982671</v>
      </c>
    </row>
    <row r="120" spans="1:3" x14ac:dyDescent="0.25">
      <c r="A120" s="9" t="s">
        <v>119</v>
      </c>
      <c r="B120" s="12">
        <v>6741.8515261280145</v>
      </c>
      <c r="C120">
        <f>SAFADModel_final_000011[[#This Row],[Whole Building:Facility Total Electric Demand Power '[W'](Hourly) ]]/1000</f>
        <v>6.7418515261280145</v>
      </c>
    </row>
    <row r="121" spans="1:3" x14ac:dyDescent="0.25">
      <c r="A121" s="9" t="s">
        <v>120</v>
      </c>
      <c r="B121" s="12">
        <v>6731.6799525529523</v>
      </c>
      <c r="C121">
        <f>SAFADModel_final_000011[[#This Row],[Whole Building:Facility Total Electric Demand Power '[W'](Hourly) ]]/1000</f>
        <v>6.7316799525529527</v>
      </c>
    </row>
    <row r="122" spans="1:3" x14ac:dyDescent="0.25">
      <c r="A122" s="9" t="s">
        <v>533</v>
      </c>
      <c r="B122" s="12">
        <v>6727.2991843566588</v>
      </c>
      <c r="C122">
        <f>SAFADModel_final_000011[[#This Row],[Whole Building:Facility Total Electric Demand Power '[W'](Hourly) ]]/1000</f>
        <v>6.7272991843566592</v>
      </c>
    </row>
    <row r="123" spans="1:3" x14ac:dyDescent="0.25">
      <c r="A123" s="9" t="s">
        <v>534</v>
      </c>
      <c r="B123" s="12">
        <v>6724.2078895281584</v>
      </c>
      <c r="C123">
        <f>SAFADModel_final_000011[[#This Row],[Whole Building:Facility Total Electric Demand Power '[W'](Hourly) ]]/1000</f>
        <v>6.7242078895281585</v>
      </c>
    </row>
    <row r="124" spans="1:3" x14ac:dyDescent="0.25">
      <c r="A124" s="9" t="s">
        <v>535</v>
      </c>
      <c r="B124" s="12">
        <v>6709.6602835150034</v>
      </c>
      <c r="C124">
        <f>SAFADModel_final_000011[[#This Row],[Whole Building:Facility Total Electric Demand Power '[W'](Hourly) ]]/1000</f>
        <v>6.709660283515003</v>
      </c>
    </row>
    <row r="125" spans="1:3" x14ac:dyDescent="0.25">
      <c r="A125" s="9" t="s">
        <v>536</v>
      </c>
      <c r="B125" s="12">
        <v>6671.7162567741534</v>
      </c>
      <c r="C125">
        <f>SAFADModel_final_000011[[#This Row],[Whole Building:Facility Total Electric Demand Power '[W'](Hourly) ]]/1000</f>
        <v>6.671716256774153</v>
      </c>
    </row>
    <row r="126" spans="1:3" x14ac:dyDescent="0.25">
      <c r="A126" s="9" t="s">
        <v>537</v>
      </c>
      <c r="B126" s="12">
        <v>6623.2743360512513</v>
      </c>
      <c r="C126">
        <f>SAFADModel_final_000011[[#This Row],[Whole Building:Facility Total Electric Demand Power '[W'](Hourly) ]]/1000</f>
        <v>6.6232743360512512</v>
      </c>
    </row>
    <row r="127" spans="1:3" x14ac:dyDescent="0.25">
      <c r="A127" s="9" t="s">
        <v>538</v>
      </c>
      <c r="B127" s="12">
        <v>6597.241030951348</v>
      </c>
      <c r="C127">
        <f>SAFADModel_final_000011[[#This Row],[Whole Building:Facility Total Electric Demand Power '[W'](Hourly) ]]/1000</f>
        <v>6.5972410309513476</v>
      </c>
    </row>
    <row r="128" spans="1:3" x14ac:dyDescent="0.25">
      <c r="A128" s="9" t="s">
        <v>539</v>
      </c>
      <c r="B128" s="12">
        <v>6601.1437810400093</v>
      </c>
      <c r="C128">
        <f>SAFADModel_final_000011[[#This Row],[Whole Building:Facility Total Electric Demand Power '[W'](Hourly) ]]/1000</f>
        <v>6.6011437810400091</v>
      </c>
    </row>
    <row r="129" spans="1:3" x14ac:dyDescent="0.25">
      <c r="A129" s="9" t="s">
        <v>540</v>
      </c>
      <c r="B129" s="12">
        <v>6621.7576574960394</v>
      </c>
      <c r="C129">
        <f>SAFADModel_final_000011[[#This Row],[Whole Building:Facility Total Electric Demand Power '[W'](Hourly) ]]/1000</f>
        <v>6.6217576574960395</v>
      </c>
    </row>
    <row r="130" spans="1:3" x14ac:dyDescent="0.25">
      <c r="A130" s="9" t="s">
        <v>541</v>
      </c>
      <c r="B130" s="12">
        <v>34402.013967869745</v>
      </c>
      <c r="C130">
        <f>SAFADModel_final_000011[[#This Row],[Whole Building:Facility Total Electric Demand Power '[W'](Hourly) ]]/1000</f>
        <v>34.402013967869742</v>
      </c>
    </row>
    <row r="131" spans="1:3" x14ac:dyDescent="0.25">
      <c r="A131" s="9" t="s">
        <v>542</v>
      </c>
      <c r="B131" s="12">
        <v>46345.592111582744</v>
      </c>
      <c r="C131">
        <f>SAFADModel_final_000011[[#This Row],[Whole Building:Facility Total Electric Demand Power '[W'](Hourly) ]]/1000</f>
        <v>46.345592111582746</v>
      </c>
    </row>
    <row r="132" spans="1:3" x14ac:dyDescent="0.25">
      <c r="A132" s="9" t="s">
        <v>543</v>
      </c>
      <c r="B132" s="12">
        <v>52862.920021393387</v>
      </c>
      <c r="C132">
        <f>SAFADModel_final_000011[[#This Row],[Whole Building:Facility Total Electric Demand Power '[W'](Hourly) ]]/1000</f>
        <v>52.862920021393386</v>
      </c>
    </row>
    <row r="133" spans="1:3" x14ac:dyDescent="0.25">
      <c r="A133" s="9" t="s">
        <v>544</v>
      </c>
      <c r="B133" s="12">
        <v>45635.839712504014</v>
      </c>
      <c r="C133">
        <f>SAFADModel_final_000011[[#This Row],[Whole Building:Facility Total Electric Demand Power '[W'](Hourly) ]]/1000</f>
        <v>45.635839712504016</v>
      </c>
    </row>
    <row r="134" spans="1:3" x14ac:dyDescent="0.25">
      <c r="A134" s="9" t="s">
        <v>545</v>
      </c>
      <c r="B134" s="12">
        <v>47050.551523741859</v>
      </c>
      <c r="C134">
        <f>SAFADModel_final_000011[[#This Row],[Whole Building:Facility Total Electric Demand Power '[W'](Hourly) ]]/1000</f>
        <v>47.050551523741859</v>
      </c>
    </row>
    <row r="135" spans="1:3" x14ac:dyDescent="0.25">
      <c r="A135" s="9" t="s">
        <v>546</v>
      </c>
      <c r="B135" s="12">
        <v>45678.337737800037</v>
      </c>
      <c r="C135">
        <f>SAFADModel_final_000011[[#This Row],[Whole Building:Facility Total Electric Demand Power '[W'](Hourly) ]]/1000</f>
        <v>45.678337737800035</v>
      </c>
    </row>
    <row r="136" spans="1:3" x14ac:dyDescent="0.25">
      <c r="A136" s="9" t="s">
        <v>547</v>
      </c>
      <c r="B136" s="12">
        <v>47475.804849824461</v>
      </c>
      <c r="C136">
        <f>SAFADModel_final_000011[[#This Row],[Whole Building:Facility Total Electric Demand Power '[W'](Hourly) ]]/1000</f>
        <v>47.475804849824463</v>
      </c>
    </row>
    <row r="137" spans="1:3" x14ac:dyDescent="0.25">
      <c r="A137" s="9" t="s">
        <v>548</v>
      </c>
      <c r="B137" s="12">
        <v>42995.20288400344</v>
      </c>
      <c r="C137">
        <f>SAFADModel_final_000011[[#This Row],[Whole Building:Facility Total Electric Demand Power '[W'](Hourly) ]]/1000</f>
        <v>42.99520288400344</v>
      </c>
    </row>
    <row r="138" spans="1:3" x14ac:dyDescent="0.25">
      <c r="A138" s="9" t="s">
        <v>549</v>
      </c>
      <c r="B138" s="12">
        <v>35537.3283087362</v>
      </c>
      <c r="C138">
        <f>SAFADModel_final_000011[[#This Row],[Whole Building:Facility Total Electric Demand Power '[W'](Hourly) ]]/1000</f>
        <v>35.5373283087362</v>
      </c>
    </row>
    <row r="139" spans="1:3" x14ac:dyDescent="0.25">
      <c r="A139" s="9" t="s">
        <v>550</v>
      </c>
      <c r="B139" s="12">
        <v>30159.878778504401</v>
      </c>
      <c r="C139">
        <f>SAFADModel_final_000011[[#This Row],[Whole Building:Facility Total Electric Demand Power '[W'](Hourly) ]]/1000</f>
        <v>30.1598787785044</v>
      </c>
    </row>
    <row r="140" spans="1:3" x14ac:dyDescent="0.25">
      <c r="A140" s="9" t="s">
        <v>551</v>
      </c>
      <c r="B140" s="12">
        <v>23622.849661384476</v>
      </c>
      <c r="C140">
        <f>SAFADModel_final_000011[[#This Row],[Whole Building:Facility Total Electric Demand Power '[W'](Hourly) ]]/1000</f>
        <v>23.622849661384475</v>
      </c>
    </row>
    <row r="141" spans="1:3" x14ac:dyDescent="0.25">
      <c r="A141" s="9" t="s">
        <v>552</v>
      </c>
      <c r="B141" s="12">
        <v>12882.162738792802</v>
      </c>
      <c r="C141">
        <f>SAFADModel_final_000011[[#This Row],[Whole Building:Facility Total Electric Demand Power '[W'](Hourly) ]]/1000</f>
        <v>12.882162738792802</v>
      </c>
    </row>
    <row r="142" spans="1:3" x14ac:dyDescent="0.25">
      <c r="A142" s="9" t="s">
        <v>553</v>
      </c>
      <c r="B142" s="12">
        <v>11502.090510042746</v>
      </c>
      <c r="C142">
        <f>SAFADModel_final_000011[[#This Row],[Whole Building:Facility Total Electric Demand Power '[W'](Hourly) ]]/1000</f>
        <v>11.502090510042747</v>
      </c>
    </row>
    <row r="143" spans="1:3" x14ac:dyDescent="0.25">
      <c r="A143" s="9" t="s">
        <v>554</v>
      </c>
      <c r="B143" s="12">
        <v>6730.1608059607615</v>
      </c>
      <c r="C143">
        <f>SAFADModel_final_000011[[#This Row],[Whole Building:Facility Total Electric Demand Power '[W'](Hourly) ]]/1000</f>
        <v>6.7301608059607618</v>
      </c>
    </row>
    <row r="144" spans="1:3" x14ac:dyDescent="0.25">
      <c r="A144" s="9" t="s">
        <v>555</v>
      </c>
      <c r="B144" s="12">
        <v>6707.390670868127</v>
      </c>
      <c r="C144">
        <f>SAFADModel_final_000011[[#This Row],[Whole Building:Facility Total Electric Demand Power '[W'](Hourly) ]]/1000</f>
        <v>6.7073906708681275</v>
      </c>
    </row>
    <row r="145" spans="1:3" x14ac:dyDescent="0.25">
      <c r="A145" s="9" t="s">
        <v>556</v>
      </c>
      <c r="B145" s="12">
        <v>6692.6161052855823</v>
      </c>
      <c r="C145">
        <f>SAFADModel_final_000011[[#This Row],[Whole Building:Facility Total Electric Demand Power '[W'](Hourly) ]]/1000</f>
        <v>6.6926161052855822</v>
      </c>
    </row>
    <row r="146" spans="1:3" x14ac:dyDescent="0.25">
      <c r="A146" s="9" t="s">
        <v>557</v>
      </c>
      <c r="B146" s="12">
        <v>6683.3666792504346</v>
      </c>
      <c r="C146">
        <f>SAFADModel_final_000011[[#This Row],[Whole Building:Facility Total Electric Demand Power '[W'](Hourly) ]]/1000</f>
        <v>6.6833666792504349</v>
      </c>
    </row>
    <row r="147" spans="1:3" x14ac:dyDescent="0.25">
      <c r="A147" s="9" t="s">
        <v>558</v>
      </c>
      <c r="B147" s="12">
        <v>6674.397024714307</v>
      </c>
      <c r="C147">
        <f>SAFADModel_final_000011[[#This Row],[Whole Building:Facility Total Electric Demand Power '[W'](Hourly) ]]/1000</f>
        <v>6.674397024714307</v>
      </c>
    </row>
    <row r="148" spans="1:3" x14ac:dyDescent="0.25">
      <c r="A148" s="9" t="s">
        <v>559</v>
      </c>
      <c r="B148" s="12">
        <v>6669.3620040300402</v>
      </c>
      <c r="C148">
        <f>SAFADModel_final_000011[[#This Row],[Whole Building:Facility Total Electric Demand Power '[W'](Hourly) ]]/1000</f>
        <v>6.6693620040300399</v>
      </c>
    </row>
    <row r="149" spans="1:3" x14ac:dyDescent="0.25">
      <c r="A149" s="9" t="s">
        <v>560</v>
      </c>
      <c r="B149" s="12">
        <v>6666.3047713861124</v>
      </c>
      <c r="C149">
        <f>SAFADModel_final_000011[[#This Row],[Whole Building:Facility Total Electric Demand Power '[W'](Hourly) ]]/1000</f>
        <v>6.6663047713861125</v>
      </c>
    </row>
    <row r="150" spans="1:3" x14ac:dyDescent="0.25">
      <c r="A150" s="9" t="s">
        <v>561</v>
      </c>
      <c r="B150" s="12">
        <v>6659.4946500821034</v>
      </c>
      <c r="C150">
        <f>SAFADModel_final_000011[[#This Row],[Whole Building:Facility Total Electric Demand Power '[W'](Hourly) ]]/1000</f>
        <v>6.6594946500821033</v>
      </c>
    </row>
    <row r="151" spans="1:3" x14ac:dyDescent="0.25">
      <c r="A151" s="9" t="s">
        <v>562</v>
      </c>
      <c r="B151" s="12">
        <v>6680.3817594463389</v>
      </c>
      <c r="C151">
        <f>SAFADModel_final_000011[[#This Row],[Whole Building:Facility Total Electric Demand Power '[W'](Hourly) ]]/1000</f>
        <v>6.6803817594463393</v>
      </c>
    </row>
    <row r="152" spans="1:3" x14ac:dyDescent="0.25">
      <c r="A152" s="9" t="s">
        <v>563</v>
      </c>
      <c r="B152" s="12">
        <v>6737.3142391294095</v>
      </c>
      <c r="C152">
        <f>SAFADModel_final_000011[[#This Row],[Whole Building:Facility Total Electric Demand Power '[W'](Hourly) ]]/1000</f>
        <v>6.7373142391294092</v>
      </c>
    </row>
    <row r="153" spans="1:3" x14ac:dyDescent="0.25">
      <c r="A153" s="9" t="s">
        <v>564</v>
      </c>
      <c r="B153" s="12">
        <v>6788.5999615617984</v>
      </c>
      <c r="C153">
        <f>SAFADModel_final_000011[[#This Row],[Whole Building:Facility Total Electric Demand Power '[W'](Hourly) ]]/1000</f>
        <v>6.7885999615617987</v>
      </c>
    </row>
    <row r="154" spans="1:3" x14ac:dyDescent="0.25">
      <c r="A154" s="9" t="s">
        <v>565</v>
      </c>
      <c r="B154" s="12">
        <v>6815.7726841824124</v>
      </c>
      <c r="C154">
        <f>SAFADModel_final_000011[[#This Row],[Whole Building:Facility Total Electric Demand Power '[W'](Hourly) ]]/1000</f>
        <v>6.815772684182412</v>
      </c>
    </row>
    <row r="155" spans="1:3" x14ac:dyDescent="0.25">
      <c r="A155" s="9" t="s">
        <v>566</v>
      </c>
      <c r="B155" s="12">
        <v>6833.0488681699717</v>
      </c>
      <c r="C155">
        <f>SAFADModel_final_000011[[#This Row],[Whole Building:Facility Total Electric Demand Power '[W'](Hourly) ]]/1000</f>
        <v>6.8330488681699713</v>
      </c>
    </row>
    <row r="156" spans="1:3" x14ac:dyDescent="0.25">
      <c r="A156" s="9" t="s">
        <v>567</v>
      </c>
      <c r="B156" s="12">
        <v>6845.8410747461012</v>
      </c>
      <c r="C156">
        <f>SAFADModel_final_000011[[#This Row],[Whole Building:Facility Total Electric Demand Power '[W'](Hourly) ]]/1000</f>
        <v>6.8458410747461009</v>
      </c>
    </row>
    <row r="157" spans="1:3" x14ac:dyDescent="0.25">
      <c r="A157" s="9" t="s">
        <v>568</v>
      </c>
      <c r="B157" s="12">
        <v>6856.1970457884299</v>
      </c>
      <c r="C157">
        <f>SAFADModel_final_000011[[#This Row],[Whole Building:Facility Total Electric Demand Power '[W'](Hourly) ]]/1000</f>
        <v>6.8561970457884298</v>
      </c>
    </row>
    <row r="158" spans="1:3" x14ac:dyDescent="0.25">
      <c r="A158" s="9" t="s">
        <v>569</v>
      </c>
      <c r="B158" s="12">
        <v>6862.6558737617224</v>
      </c>
      <c r="C158">
        <f>SAFADModel_final_000011[[#This Row],[Whole Building:Facility Total Electric Demand Power '[W'](Hourly) ]]/1000</f>
        <v>6.8626558737617227</v>
      </c>
    </row>
    <row r="159" spans="1:3" x14ac:dyDescent="0.25">
      <c r="A159" s="9" t="s">
        <v>570</v>
      </c>
      <c r="B159" s="12">
        <v>6866.2290173547299</v>
      </c>
      <c r="C159">
        <f>SAFADModel_final_000011[[#This Row],[Whole Building:Facility Total Electric Demand Power '[W'](Hourly) ]]/1000</f>
        <v>6.8662290173547298</v>
      </c>
    </row>
    <row r="160" spans="1:3" x14ac:dyDescent="0.25">
      <c r="A160" s="9" t="s">
        <v>571</v>
      </c>
      <c r="B160" s="12">
        <v>6867.7258057014624</v>
      </c>
      <c r="C160">
        <f>SAFADModel_final_000011[[#This Row],[Whole Building:Facility Total Electric Demand Power '[W'](Hourly) ]]/1000</f>
        <v>6.8677258057014621</v>
      </c>
    </row>
    <row r="161" spans="1:3" x14ac:dyDescent="0.25">
      <c r="A161" s="9" t="s">
        <v>572</v>
      </c>
      <c r="B161" s="12">
        <v>6861.4819960889181</v>
      </c>
      <c r="C161">
        <f>SAFADModel_final_000011[[#This Row],[Whole Building:Facility Total Electric Demand Power '[W'](Hourly) ]]/1000</f>
        <v>6.8614819960889184</v>
      </c>
    </row>
    <row r="162" spans="1:3" x14ac:dyDescent="0.25">
      <c r="A162" s="9" t="s">
        <v>573</v>
      </c>
      <c r="B162" s="12">
        <v>6850.9832723508771</v>
      </c>
      <c r="C162">
        <f>SAFADModel_final_000011[[#This Row],[Whole Building:Facility Total Electric Demand Power '[W'](Hourly) ]]/1000</f>
        <v>6.8509832723508772</v>
      </c>
    </row>
    <row r="163" spans="1:3" x14ac:dyDescent="0.25">
      <c r="A163" s="9" t="s">
        <v>574</v>
      </c>
      <c r="B163" s="12">
        <v>6836.898299484802</v>
      </c>
      <c r="C163">
        <f>SAFADModel_final_000011[[#This Row],[Whole Building:Facility Total Electric Demand Power '[W'](Hourly) ]]/1000</f>
        <v>6.836898299484802</v>
      </c>
    </row>
    <row r="164" spans="1:3" x14ac:dyDescent="0.25">
      <c r="A164" s="9" t="s">
        <v>575</v>
      </c>
      <c r="B164" s="12">
        <v>6822.5469158127717</v>
      </c>
      <c r="C164">
        <f>SAFADModel_final_000011[[#This Row],[Whole Building:Facility Total Electric Demand Power '[W'](Hourly) ]]/1000</f>
        <v>6.8225469158127714</v>
      </c>
    </row>
    <row r="165" spans="1:3" x14ac:dyDescent="0.25">
      <c r="A165" s="9" t="s">
        <v>576</v>
      </c>
      <c r="B165" s="12">
        <v>6810.112416728859</v>
      </c>
      <c r="C165">
        <f>SAFADModel_final_000011[[#This Row],[Whole Building:Facility Total Electric Demand Power '[W'](Hourly) ]]/1000</f>
        <v>6.8101124167288587</v>
      </c>
    </row>
    <row r="166" spans="1:3" x14ac:dyDescent="0.25">
      <c r="A166" s="9" t="s">
        <v>577</v>
      </c>
      <c r="B166" s="12">
        <v>6799.9033613905876</v>
      </c>
      <c r="C166">
        <f>SAFADModel_final_000011[[#This Row],[Whole Building:Facility Total Electric Demand Power '[W'](Hourly) ]]/1000</f>
        <v>6.7999033613905873</v>
      </c>
    </row>
    <row r="167" spans="1:3" x14ac:dyDescent="0.25">
      <c r="A167" s="9" t="s">
        <v>578</v>
      </c>
      <c r="B167" s="12">
        <v>6791.2718672045421</v>
      </c>
      <c r="C167">
        <f>SAFADModel_final_000011[[#This Row],[Whole Building:Facility Total Electric Demand Power '[W'](Hourly) ]]/1000</f>
        <v>6.791271867204542</v>
      </c>
    </row>
    <row r="168" spans="1:3" x14ac:dyDescent="0.25">
      <c r="A168" s="9" t="s">
        <v>579</v>
      </c>
      <c r="B168" s="12">
        <v>6782.9469312973051</v>
      </c>
      <c r="C168">
        <f>SAFADModel_final_000011[[#This Row],[Whole Building:Facility Total Electric Demand Power '[W'](Hourly) ]]/1000</f>
        <v>6.782946931297305</v>
      </c>
    </row>
    <row r="169" spans="1:3" x14ac:dyDescent="0.25">
      <c r="A169" s="9" t="s">
        <v>580</v>
      </c>
      <c r="B169" s="12">
        <v>6776.4588238997048</v>
      </c>
      <c r="C169">
        <f>SAFADModel_final_000011[[#This Row],[Whole Building:Facility Total Electric Demand Power '[W'](Hourly) ]]/1000</f>
        <v>6.7764588238997048</v>
      </c>
    </row>
    <row r="170" spans="1:3" x14ac:dyDescent="0.25">
      <c r="A170" s="9" t="s">
        <v>121</v>
      </c>
      <c r="B170" s="12">
        <v>6772.749425686191</v>
      </c>
      <c r="C170">
        <f>SAFADModel_final_000011[[#This Row],[Whole Building:Facility Total Electric Demand Power '[W'](Hourly) ]]/1000</f>
        <v>6.7727494256861913</v>
      </c>
    </row>
    <row r="171" spans="1:3" x14ac:dyDescent="0.25">
      <c r="A171" s="9" t="s">
        <v>122</v>
      </c>
      <c r="B171" s="12">
        <v>6766.9660126646895</v>
      </c>
      <c r="C171">
        <f>SAFADModel_final_000011[[#This Row],[Whole Building:Facility Total Electric Demand Power '[W'](Hourly) ]]/1000</f>
        <v>6.7669660126646898</v>
      </c>
    </row>
    <row r="172" spans="1:3" x14ac:dyDescent="0.25">
      <c r="A172" s="9" t="s">
        <v>123</v>
      </c>
      <c r="B172" s="12">
        <v>6751.9949625969102</v>
      </c>
      <c r="C172">
        <f>SAFADModel_final_000011[[#This Row],[Whole Building:Facility Total Electric Demand Power '[W'](Hourly) ]]/1000</f>
        <v>6.7519949625969105</v>
      </c>
    </row>
    <row r="173" spans="1:3" x14ac:dyDescent="0.25">
      <c r="A173" s="9" t="s">
        <v>124</v>
      </c>
      <c r="B173" s="12">
        <v>6730.9344181389124</v>
      </c>
      <c r="C173">
        <f>SAFADModel_final_000011[[#This Row],[Whole Building:Facility Total Electric Demand Power '[W'](Hourly) ]]/1000</f>
        <v>6.7309344181389124</v>
      </c>
    </row>
    <row r="174" spans="1:3" x14ac:dyDescent="0.25">
      <c r="A174" s="9" t="s">
        <v>125</v>
      </c>
      <c r="B174" s="12">
        <v>6706.4333810048875</v>
      </c>
      <c r="C174">
        <f>SAFADModel_final_000011[[#This Row],[Whole Building:Facility Total Electric Demand Power '[W'](Hourly) ]]/1000</f>
        <v>6.7064333810048877</v>
      </c>
    </row>
    <row r="175" spans="1:3" x14ac:dyDescent="0.25">
      <c r="A175" s="9" t="s">
        <v>126</v>
      </c>
      <c r="B175" s="12">
        <v>6700.642752340299</v>
      </c>
      <c r="C175">
        <f>SAFADModel_final_000011[[#This Row],[Whole Building:Facility Total Electric Demand Power '[W'](Hourly) ]]/1000</f>
        <v>6.7006427523402987</v>
      </c>
    </row>
    <row r="176" spans="1:3" x14ac:dyDescent="0.25">
      <c r="A176" s="9" t="s">
        <v>127</v>
      </c>
      <c r="B176" s="12">
        <v>6727.6556205572206</v>
      </c>
      <c r="C176">
        <f>SAFADModel_final_000011[[#This Row],[Whole Building:Facility Total Electric Demand Power '[W'](Hourly) ]]/1000</f>
        <v>6.7276556205572202</v>
      </c>
    </row>
    <row r="177" spans="1:3" x14ac:dyDescent="0.25">
      <c r="A177" s="9" t="s">
        <v>128</v>
      </c>
      <c r="B177" s="12">
        <v>23845.509109683611</v>
      </c>
      <c r="C177">
        <f>SAFADModel_final_000011[[#This Row],[Whole Building:Facility Total Electric Demand Power '[W'](Hourly) ]]/1000</f>
        <v>23.845509109683611</v>
      </c>
    </row>
    <row r="178" spans="1:3" x14ac:dyDescent="0.25">
      <c r="A178" s="9" t="s">
        <v>129</v>
      </c>
      <c r="B178" s="12">
        <v>61697.038591825134</v>
      </c>
      <c r="C178">
        <f>SAFADModel_final_000011[[#This Row],[Whole Building:Facility Total Electric Demand Power '[W'](Hourly) ]]/1000</f>
        <v>61.697038591825134</v>
      </c>
    </row>
    <row r="179" spans="1:3" x14ac:dyDescent="0.25">
      <c r="A179" s="9" t="s">
        <v>130</v>
      </c>
      <c r="B179" s="12">
        <v>107581.41388267926</v>
      </c>
      <c r="C179">
        <f>SAFADModel_final_000011[[#This Row],[Whole Building:Facility Total Electric Demand Power '[W'](Hourly) ]]/1000</f>
        <v>107.58141388267926</v>
      </c>
    </row>
    <row r="180" spans="1:3" x14ac:dyDescent="0.25">
      <c r="A180" s="9" t="s">
        <v>131</v>
      </c>
      <c r="B180" s="12">
        <v>111801.67533092783</v>
      </c>
      <c r="C180">
        <f>SAFADModel_final_000011[[#This Row],[Whole Building:Facility Total Electric Demand Power '[W'](Hourly) ]]/1000</f>
        <v>111.80167533092782</v>
      </c>
    </row>
    <row r="181" spans="1:3" x14ac:dyDescent="0.25">
      <c r="A181" s="9" t="s">
        <v>132</v>
      </c>
      <c r="B181" s="12">
        <v>147517.39337378115</v>
      </c>
      <c r="C181">
        <f>SAFADModel_final_000011[[#This Row],[Whole Building:Facility Total Electric Demand Power '[W'](Hourly) ]]/1000</f>
        <v>147.51739337378115</v>
      </c>
    </row>
    <row r="182" spans="1:3" x14ac:dyDescent="0.25">
      <c r="A182" s="9" t="s">
        <v>133</v>
      </c>
      <c r="B182" s="12">
        <v>144466.51159780161</v>
      </c>
      <c r="C182">
        <f>SAFADModel_final_000011[[#This Row],[Whole Building:Facility Total Electric Demand Power '[W'](Hourly) ]]/1000</f>
        <v>144.4665115978016</v>
      </c>
    </row>
    <row r="183" spans="1:3" x14ac:dyDescent="0.25">
      <c r="A183" s="9" t="s">
        <v>134</v>
      </c>
      <c r="B183" s="12">
        <v>140496.05012927434</v>
      </c>
      <c r="C183">
        <f>SAFADModel_final_000011[[#This Row],[Whole Building:Facility Total Electric Demand Power '[W'](Hourly) ]]/1000</f>
        <v>140.49605012927435</v>
      </c>
    </row>
    <row r="184" spans="1:3" x14ac:dyDescent="0.25">
      <c r="A184" s="9" t="s">
        <v>135</v>
      </c>
      <c r="B184" s="12">
        <v>145511.57204894364</v>
      </c>
      <c r="C184">
        <f>SAFADModel_final_000011[[#This Row],[Whole Building:Facility Total Electric Demand Power '[W'](Hourly) ]]/1000</f>
        <v>145.51157204894363</v>
      </c>
    </row>
    <row r="185" spans="1:3" x14ac:dyDescent="0.25">
      <c r="A185" s="9" t="s">
        <v>136</v>
      </c>
      <c r="B185" s="12">
        <v>139051.50984715731</v>
      </c>
      <c r="C185">
        <f>SAFADModel_final_000011[[#This Row],[Whole Building:Facility Total Electric Demand Power '[W'](Hourly) ]]/1000</f>
        <v>139.05150984715732</v>
      </c>
    </row>
    <row r="186" spans="1:3" x14ac:dyDescent="0.25">
      <c r="A186" s="9" t="s">
        <v>137</v>
      </c>
      <c r="B186" s="12">
        <v>125855.75372457142</v>
      </c>
      <c r="C186">
        <f>SAFADModel_final_000011[[#This Row],[Whole Building:Facility Total Electric Demand Power '[W'](Hourly) ]]/1000</f>
        <v>125.85575372457141</v>
      </c>
    </row>
    <row r="187" spans="1:3" x14ac:dyDescent="0.25">
      <c r="A187" s="9" t="s">
        <v>138</v>
      </c>
      <c r="B187" s="12">
        <v>43404.429026344427</v>
      </c>
      <c r="C187">
        <f>SAFADModel_final_000011[[#This Row],[Whole Building:Facility Total Electric Demand Power '[W'](Hourly) ]]/1000</f>
        <v>43.404429026344424</v>
      </c>
    </row>
    <row r="188" spans="1:3" x14ac:dyDescent="0.25">
      <c r="A188" s="9" t="s">
        <v>139</v>
      </c>
      <c r="B188" s="12">
        <v>21458.682725029033</v>
      </c>
      <c r="C188">
        <f>SAFADModel_final_000011[[#This Row],[Whole Building:Facility Total Electric Demand Power '[W'](Hourly) ]]/1000</f>
        <v>21.458682725029032</v>
      </c>
    </row>
    <row r="189" spans="1:3" x14ac:dyDescent="0.25">
      <c r="A189" s="9" t="s">
        <v>140</v>
      </c>
      <c r="B189" s="12">
        <v>9305.5399241878094</v>
      </c>
      <c r="C189">
        <f>SAFADModel_final_000011[[#This Row],[Whole Building:Facility Total Electric Demand Power '[W'](Hourly) ]]/1000</f>
        <v>9.3055399241878103</v>
      </c>
    </row>
    <row r="190" spans="1:3" x14ac:dyDescent="0.25">
      <c r="A190" s="9" t="s">
        <v>141</v>
      </c>
      <c r="B190" s="12">
        <v>7193.8565520656966</v>
      </c>
      <c r="C190">
        <f>SAFADModel_final_000011[[#This Row],[Whole Building:Facility Total Electric Demand Power '[W'](Hourly) ]]/1000</f>
        <v>7.1938565520656965</v>
      </c>
    </row>
    <row r="191" spans="1:3" x14ac:dyDescent="0.25">
      <c r="A191" s="9" t="s">
        <v>142</v>
      </c>
      <c r="B191" s="12">
        <v>6780.6565268512713</v>
      </c>
      <c r="C191">
        <f>SAFADModel_final_000011[[#This Row],[Whole Building:Facility Total Electric Demand Power '[W'](Hourly) ]]/1000</f>
        <v>6.7806565268512715</v>
      </c>
    </row>
    <row r="192" spans="1:3" x14ac:dyDescent="0.25">
      <c r="A192" s="9" t="s">
        <v>143</v>
      </c>
      <c r="B192" s="12">
        <v>6782.1779030962271</v>
      </c>
      <c r="C192">
        <f>SAFADModel_final_000011[[#This Row],[Whole Building:Facility Total Electric Demand Power '[W'](Hourly) ]]/1000</f>
        <v>6.782177903096227</v>
      </c>
    </row>
    <row r="193" spans="1:3" x14ac:dyDescent="0.25">
      <c r="A193" s="9" t="s">
        <v>144</v>
      </c>
      <c r="B193" s="12">
        <v>6776.3446311647904</v>
      </c>
      <c r="C193">
        <f>SAFADModel_final_000011[[#This Row],[Whole Building:Facility Total Electric Demand Power '[W'](Hourly) ]]/1000</f>
        <v>6.7763446311647906</v>
      </c>
    </row>
    <row r="194" spans="1:3" x14ac:dyDescent="0.25">
      <c r="A194" s="9" t="s">
        <v>145</v>
      </c>
      <c r="B194" s="12">
        <v>6767.1672046174608</v>
      </c>
      <c r="C194">
        <f>SAFADModel_final_000011[[#This Row],[Whole Building:Facility Total Electric Demand Power '[W'](Hourly) ]]/1000</f>
        <v>6.7671672046174605</v>
      </c>
    </row>
    <row r="195" spans="1:3" x14ac:dyDescent="0.25">
      <c r="A195" s="9" t="s">
        <v>146</v>
      </c>
      <c r="B195" s="12">
        <v>6757.1898972445842</v>
      </c>
      <c r="C195">
        <f>SAFADModel_final_000011[[#This Row],[Whole Building:Facility Total Electric Demand Power '[W'](Hourly) ]]/1000</f>
        <v>6.7571898972445839</v>
      </c>
    </row>
    <row r="196" spans="1:3" x14ac:dyDescent="0.25">
      <c r="A196" s="9" t="s">
        <v>147</v>
      </c>
      <c r="B196" s="12">
        <v>6747.332948780514</v>
      </c>
      <c r="C196">
        <f>SAFADModel_final_000011[[#This Row],[Whole Building:Facility Total Electric Demand Power '[W'](Hourly) ]]/1000</f>
        <v>6.7473329487805138</v>
      </c>
    </row>
    <row r="197" spans="1:3" x14ac:dyDescent="0.25">
      <c r="A197" s="9" t="s">
        <v>148</v>
      </c>
      <c r="B197" s="12">
        <v>6738.0779805232523</v>
      </c>
      <c r="C197">
        <f>SAFADModel_final_000011[[#This Row],[Whole Building:Facility Total Electric Demand Power '[W'](Hourly) ]]/1000</f>
        <v>6.7380779805232525</v>
      </c>
    </row>
    <row r="198" spans="1:3" x14ac:dyDescent="0.25">
      <c r="A198" s="9" t="s">
        <v>149</v>
      </c>
      <c r="B198" s="12">
        <v>6727.7839473739232</v>
      </c>
      <c r="C198">
        <f>SAFADModel_final_000011[[#This Row],[Whole Building:Facility Total Electric Demand Power '[W'](Hourly) ]]/1000</f>
        <v>6.7277839473739229</v>
      </c>
    </row>
    <row r="199" spans="1:3" x14ac:dyDescent="0.25">
      <c r="A199" s="9" t="s">
        <v>150</v>
      </c>
      <c r="B199" s="12">
        <v>6733.0660684187524</v>
      </c>
      <c r="C199">
        <f>SAFADModel_final_000011[[#This Row],[Whole Building:Facility Total Electric Demand Power '[W'](Hourly) ]]/1000</f>
        <v>6.7330660684187524</v>
      </c>
    </row>
    <row r="200" spans="1:3" x14ac:dyDescent="0.25">
      <c r="A200" s="9" t="s">
        <v>151</v>
      </c>
      <c r="B200" s="12">
        <v>6752.9673426745221</v>
      </c>
      <c r="C200">
        <f>SAFADModel_final_000011[[#This Row],[Whole Building:Facility Total Electric Demand Power '[W'](Hourly) ]]/1000</f>
        <v>6.7529673426745225</v>
      </c>
    </row>
    <row r="201" spans="1:3" x14ac:dyDescent="0.25">
      <c r="A201" s="9" t="s">
        <v>152</v>
      </c>
      <c r="B201" s="12">
        <v>6780.8120002147407</v>
      </c>
      <c r="C201">
        <f>SAFADModel_final_000011[[#This Row],[Whole Building:Facility Total Electric Demand Power '[W'](Hourly) ]]/1000</f>
        <v>6.7808120002147403</v>
      </c>
    </row>
    <row r="202" spans="1:3" x14ac:dyDescent="0.25">
      <c r="A202" s="9" t="s">
        <v>153</v>
      </c>
      <c r="B202" s="12">
        <v>6796.5629264375966</v>
      </c>
      <c r="C202">
        <f>SAFADModel_final_000011[[#This Row],[Whole Building:Facility Total Electric Demand Power '[W'](Hourly) ]]/1000</f>
        <v>6.7965629264375966</v>
      </c>
    </row>
    <row r="203" spans="1:3" x14ac:dyDescent="0.25">
      <c r="A203" s="9" t="s">
        <v>154</v>
      </c>
      <c r="B203" s="12">
        <v>6818.7446160897462</v>
      </c>
      <c r="C203">
        <f>SAFADModel_final_000011[[#This Row],[Whole Building:Facility Total Electric Demand Power '[W'](Hourly) ]]/1000</f>
        <v>6.818744616089746</v>
      </c>
    </row>
    <row r="204" spans="1:3" x14ac:dyDescent="0.25">
      <c r="A204" s="9" t="s">
        <v>155</v>
      </c>
      <c r="B204" s="12">
        <v>6853.119381562813</v>
      </c>
      <c r="C204">
        <f>SAFADModel_final_000011[[#This Row],[Whole Building:Facility Total Electric Demand Power '[W'](Hourly) ]]/1000</f>
        <v>6.8531193815628129</v>
      </c>
    </row>
    <row r="205" spans="1:3" x14ac:dyDescent="0.25">
      <c r="A205" s="9" t="s">
        <v>156</v>
      </c>
      <c r="B205" s="12">
        <v>6869.8334603028889</v>
      </c>
      <c r="C205">
        <f>SAFADModel_final_000011[[#This Row],[Whole Building:Facility Total Electric Demand Power '[W'](Hourly) ]]/1000</f>
        <v>6.869833460302889</v>
      </c>
    </row>
    <row r="206" spans="1:3" x14ac:dyDescent="0.25">
      <c r="A206" s="9" t="s">
        <v>157</v>
      </c>
      <c r="B206" s="12">
        <v>6871.3432599692251</v>
      </c>
      <c r="C206">
        <f>SAFADModel_final_000011[[#This Row],[Whole Building:Facility Total Electric Demand Power '[W'](Hourly) ]]/1000</f>
        <v>6.8713432599692252</v>
      </c>
    </row>
    <row r="207" spans="1:3" x14ac:dyDescent="0.25">
      <c r="A207" s="9" t="s">
        <v>158</v>
      </c>
      <c r="B207" s="12">
        <v>6867.130998543591</v>
      </c>
      <c r="C207">
        <f>SAFADModel_final_000011[[#This Row],[Whole Building:Facility Total Electric Demand Power '[W'](Hourly) ]]/1000</f>
        <v>6.8671309985435913</v>
      </c>
    </row>
    <row r="208" spans="1:3" x14ac:dyDescent="0.25">
      <c r="A208" s="9" t="s">
        <v>159</v>
      </c>
      <c r="B208" s="12">
        <v>6860.0004562063687</v>
      </c>
      <c r="C208">
        <f>SAFADModel_final_000011[[#This Row],[Whole Building:Facility Total Electric Demand Power '[W'](Hourly) ]]/1000</f>
        <v>6.860000456206369</v>
      </c>
    </row>
    <row r="209" spans="1:3" x14ac:dyDescent="0.25">
      <c r="A209" s="9" t="s">
        <v>160</v>
      </c>
      <c r="B209" s="12">
        <v>6850.9832723508771</v>
      </c>
      <c r="C209">
        <f>SAFADModel_final_000011[[#This Row],[Whole Building:Facility Total Electric Demand Power '[W'](Hourly) ]]/1000</f>
        <v>6.8509832723508772</v>
      </c>
    </row>
    <row r="210" spans="1:3" x14ac:dyDescent="0.25">
      <c r="A210" s="9" t="s">
        <v>161</v>
      </c>
      <c r="B210" s="12">
        <v>6840.7708520605192</v>
      </c>
      <c r="C210">
        <f>SAFADModel_final_000011[[#This Row],[Whole Building:Facility Total Electric Demand Power '[W'](Hourly) ]]/1000</f>
        <v>6.840770852060519</v>
      </c>
    </row>
    <row r="211" spans="1:3" x14ac:dyDescent="0.25">
      <c r="A211" s="9" t="s">
        <v>162</v>
      </c>
      <c r="B211" s="12">
        <v>6830.8479283754341</v>
      </c>
      <c r="C211">
        <f>SAFADModel_final_000011[[#This Row],[Whole Building:Facility Total Electric Demand Power '[W'](Hourly) ]]/1000</f>
        <v>6.8308479283754338</v>
      </c>
    </row>
    <row r="212" spans="1:3" x14ac:dyDescent="0.25">
      <c r="A212" s="9" t="s">
        <v>163</v>
      </c>
      <c r="B212" s="12">
        <v>6819.3887541949562</v>
      </c>
      <c r="C212">
        <f>SAFADModel_final_000011[[#This Row],[Whole Building:Facility Total Electric Demand Power '[W'](Hourly) ]]/1000</f>
        <v>6.8193887541949563</v>
      </c>
    </row>
    <row r="213" spans="1:3" x14ac:dyDescent="0.25">
      <c r="A213" s="9" t="s">
        <v>164</v>
      </c>
      <c r="B213" s="12">
        <v>6808.2997887480242</v>
      </c>
      <c r="C213">
        <f>SAFADModel_final_000011[[#This Row],[Whole Building:Facility Total Electric Demand Power '[W'](Hourly) ]]/1000</f>
        <v>6.8082997887480241</v>
      </c>
    </row>
    <row r="214" spans="1:3" x14ac:dyDescent="0.25">
      <c r="A214" s="9" t="s">
        <v>165</v>
      </c>
      <c r="B214" s="12">
        <v>6796.653696370794</v>
      </c>
      <c r="C214">
        <f>SAFADModel_final_000011[[#This Row],[Whole Building:Facility Total Electric Demand Power '[W'](Hourly) ]]/1000</f>
        <v>6.796653696370794</v>
      </c>
    </row>
    <row r="215" spans="1:3" x14ac:dyDescent="0.25">
      <c r="A215" s="9" t="s">
        <v>166</v>
      </c>
      <c r="B215" s="12">
        <v>6781.8249679400324</v>
      </c>
      <c r="C215">
        <f>SAFADModel_final_000011[[#This Row],[Whole Building:Facility Total Electric Demand Power '[W'](Hourly) ]]/1000</f>
        <v>6.7818249679400324</v>
      </c>
    </row>
    <row r="216" spans="1:3" x14ac:dyDescent="0.25">
      <c r="A216" s="9" t="s">
        <v>167</v>
      </c>
      <c r="B216" s="12">
        <v>6768.4340993235428</v>
      </c>
      <c r="C216">
        <f>SAFADModel_final_000011[[#This Row],[Whole Building:Facility Total Electric Demand Power '[W'](Hourly) ]]/1000</f>
        <v>6.7684340993235432</v>
      </c>
    </row>
    <row r="217" spans="1:3" x14ac:dyDescent="0.25">
      <c r="A217" s="9" t="s">
        <v>168</v>
      </c>
      <c r="B217" s="12">
        <v>6757.1079181534051</v>
      </c>
      <c r="C217">
        <f>SAFADModel_final_000011[[#This Row],[Whole Building:Facility Total Electric Demand Power '[W'](Hourly) ]]/1000</f>
        <v>6.7571079181534053</v>
      </c>
    </row>
    <row r="218" spans="1:3" x14ac:dyDescent="0.25">
      <c r="A218" s="9" t="s">
        <v>169</v>
      </c>
      <c r="B218" s="12">
        <v>6748.552084525887</v>
      </c>
      <c r="C218">
        <f>SAFADModel_final_000011[[#This Row],[Whole Building:Facility Total Electric Demand Power '[W'](Hourly) ]]/1000</f>
        <v>6.7485520845258868</v>
      </c>
    </row>
    <row r="219" spans="1:3" x14ac:dyDescent="0.25">
      <c r="A219" s="9" t="s">
        <v>170</v>
      </c>
      <c r="B219" s="12">
        <v>6741.2932687760322</v>
      </c>
      <c r="C219">
        <f>SAFADModel_final_000011[[#This Row],[Whole Building:Facility Total Electric Demand Power '[W'](Hourly) ]]/1000</f>
        <v>6.7412932687760323</v>
      </c>
    </row>
    <row r="220" spans="1:3" x14ac:dyDescent="0.25">
      <c r="A220" s="9" t="s">
        <v>171</v>
      </c>
      <c r="B220" s="12">
        <v>6735.1243782963984</v>
      </c>
      <c r="C220">
        <f>SAFADModel_final_000011[[#This Row],[Whole Building:Facility Total Electric Demand Power '[W'](Hourly) ]]/1000</f>
        <v>6.7351243782963985</v>
      </c>
    </row>
    <row r="221" spans="1:3" x14ac:dyDescent="0.25">
      <c r="A221" s="9" t="s">
        <v>172</v>
      </c>
      <c r="B221" s="12">
        <v>6731.001468851372</v>
      </c>
      <c r="C221">
        <f>SAFADModel_final_000011[[#This Row],[Whole Building:Facility Total Electric Demand Power '[W'](Hourly) ]]/1000</f>
        <v>6.731001468851372</v>
      </c>
    </row>
    <row r="222" spans="1:3" x14ac:dyDescent="0.25">
      <c r="A222" s="9" t="s">
        <v>173</v>
      </c>
      <c r="B222" s="12">
        <v>6727.8446130945003</v>
      </c>
      <c r="C222">
        <f>SAFADModel_final_000011[[#This Row],[Whole Building:Facility Total Electric Demand Power '[W'](Hourly) ]]/1000</f>
        <v>6.7278446130945007</v>
      </c>
    </row>
    <row r="223" spans="1:3" x14ac:dyDescent="0.25">
      <c r="A223" s="9" t="s">
        <v>174</v>
      </c>
      <c r="B223" s="12">
        <v>6733.9395866412278</v>
      </c>
      <c r="C223">
        <f>SAFADModel_final_000011[[#This Row],[Whole Building:Facility Total Electric Demand Power '[W'](Hourly) ]]/1000</f>
        <v>6.7339395866412275</v>
      </c>
    </row>
    <row r="224" spans="1:3" x14ac:dyDescent="0.25">
      <c r="A224" s="9" t="s">
        <v>175</v>
      </c>
      <c r="B224" s="12">
        <v>6761.4292440918362</v>
      </c>
      <c r="C224">
        <f>SAFADModel_final_000011[[#This Row],[Whole Building:Facility Total Electric Demand Power '[W'](Hourly) ]]/1000</f>
        <v>6.7614292440918362</v>
      </c>
    </row>
    <row r="225" spans="1:3" x14ac:dyDescent="0.25">
      <c r="A225" s="9" t="s">
        <v>176</v>
      </c>
      <c r="B225" s="12">
        <v>19220.381099508046</v>
      </c>
      <c r="C225">
        <f>SAFADModel_final_000011[[#This Row],[Whole Building:Facility Total Electric Demand Power '[W'](Hourly) ]]/1000</f>
        <v>19.220381099508046</v>
      </c>
    </row>
    <row r="226" spans="1:3" x14ac:dyDescent="0.25">
      <c r="A226" s="9" t="s">
        <v>177</v>
      </c>
      <c r="B226" s="12">
        <v>82998.648831333834</v>
      </c>
      <c r="C226">
        <f>SAFADModel_final_000011[[#This Row],[Whole Building:Facility Total Electric Demand Power '[W'](Hourly) ]]/1000</f>
        <v>82.998648831333838</v>
      </c>
    </row>
    <row r="227" spans="1:3" x14ac:dyDescent="0.25">
      <c r="A227" s="9" t="s">
        <v>178</v>
      </c>
      <c r="B227" s="12">
        <v>119170.59686649225</v>
      </c>
      <c r="C227">
        <f>SAFADModel_final_000011[[#This Row],[Whole Building:Facility Total Electric Demand Power '[W'](Hourly) ]]/1000</f>
        <v>119.17059686649226</v>
      </c>
    </row>
    <row r="228" spans="1:3" x14ac:dyDescent="0.25">
      <c r="A228" s="9" t="s">
        <v>179</v>
      </c>
      <c r="B228" s="12">
        <v>137173.08775108226</v>
      </c>
      <c r="C228">
        <f>SAFADModel_final_000011[[#This Row],[Whole Building:Facility Total Electric Demand Power '[W'](Hourly) ]]/1000</f>
        <v>137.17308775108225</v>
      </c>
    </row>
    <row r="229" spans="1:3" x14ac:dyDescent="0.25">
      <c r="A229" s="9" t="s">
        <v>180</v>
      </c>
      <c r="B229" s="12">
        <v>153889.08085974396</v>
      </c>
      <c r="C229">
        <f>SAFADModel_final_000011[[#This Row],[Whole Building:Facility Total Electric Demand Power '[W'](Hourly) ]]/1000</f>
        <v>153.88908085974396</v>
      </c>
    </row>
    <row r="230" spans="1:3" x14ac:dyDescent="0.25">
      <c r="A230" s="9" t="s">
        <v>181</v>
      </c>
      <c r="B230" s="12">
        <v>150532.48174149563</v>
      </c>
      <c r="C230">
        <f>SAFADModel_final_000011[[#This Row],[Whole Building:Facility Total Electric Demand Power '[W'](Hourly) ]]/1000</f>
        <v>150.53248174149564</v>
      </c>
    </row>
    <row r="231" spans="1:3" x14ac:dyDescent="0.25">
      <c r="A231" s="9" t="s">
        <v>182</v>
      </c>
      <c r="B231" s="12">
        <v>141449.82381373362</v>
      </c>
      <c r="C231">
        <f>SAFADModel_final_000011[[#This Row],[Whole Building:Facility Total Electric Demand Power '[W'](Hourly) ]]/1000</f>
        <v>141.44982381373362</v>
      </c>
    </row>
    <row r="232" spans="1:3" x14ac:dyDescent="0.25">
      <c r="A232" s="9" t="s">
        <v>183</v>
      </c>
      <c r="B232" s="12">
        <v>147042.86360451949</v>
      </c>
      <c r="C232">
        <f>SAFADModel_final_000011[[#This Row],[Whole Building:Facility Total Electric Demand Power '[W'](Hourly) ]]/1000</f>
        <v>147.04286360451948</v>
      </c>
    </row>
    <row r="233" spans="1:3" x14ac:dyDescent="0.25">
      <c r="A233" s="9" t="s">
        <v>184</v>
      </c>
      <c r="B233" s="12">
        <v>134580.32107007882</v>
      </c>
      <c r="C233">
        <f>SAFADModel_final_000011[[#This Row],[Whole Building:Facility Total Electric Demand Power '[W'](Hourly) ]]/1000</f>
        <v>134.58032107007881</v>
      </c>
    </row>
    <row r="234" spans="1:3" x14ac:dyDescent="0.25">
      <c r="A234" s="9" t="s">
        <v>185</v>
      </c>
      <c r="B234" s="12">
        <v>79618.56598860884</v>
      </c>
      <c r="C234">
        <f>SAFADModel_final_000011[[#This Row],[Whole Building:Facility Total Electric Demand Power '[W'](Hourly) ]]/1000</f>
        <v>79.618565988608836</v>
      </c>
    </row>
    <row r="235" spans="1:3" x14ac:dyDescent="0.25">
      <c r="A235" s="9" t="s">
        <v>186</v>
      </c>
      <c r="B235" s="12">
        <v>39820.509246863548</v>
      </c>
      <c r="C235">
        <f>SAFADModel_final_000011[[#This Row],[Whole Building:Facility Total Electric Demand Power '[W'](Hourly) ]]/1000</f>
        <v>39.820509246863551</v>
      </c>
    </row>
    <row r="236" spans="1:3" x14ac:dyDescent="0.25">
      <c r="A236" s="9" t="s">
        <v>187</v>
      </c>
      <c r="B236" s="12">
        <v>17932.454154875308</v>
      </c>
      <c r="C236">
        <f>SAFADModel_final_000011[[#This Row],[Whole Building:Facility Total Electric Demand Power '[W'](Hourly) ]]/1000</f>
        <v>17.932454154875309</v>
      </c>
    </row>
    <row r="237" spans="1:3" x14ac:dyDescent="0.25">
      <c r="A237" s="9" t="s">
        <v>188</v>
      </c>
      <c r="B237" s="12">
        <v>7592.6878075115119</v>
      </c>
      <c r="C237">
        <f>SAFADModel_final_000011[[#This Row],[Whole Building:Facility Total Electric Demand Power '[W'](Hourly) ]]/1000</f>
        <v>7.5926878075115116</v>
      </c>
    </row>
    <row r="238" spans="1:3" x14ac:dyDescent="0.25">
      <c r="A238" s="9" t="s">
        <v>189</v>
      </c>
      <c r="B238" s="12">
        <v>7169.1869230017792</v>
      </c>
      <c r="C238">
        <f>SAFADModel_final_000011[[#This Row],[Whole Building:Facility Total Electric Demand Power '[W'](Hourly) ]]/1000</f>
        <v>7.1691869230017788</v>
      </c>
    </row>
    <row r="239" spans="1:3" x14ac:dyDescent="0.25">
      <c r="A239" s="9" t="s">
        <v>190</v>
      </c>
      <c r="B239" s="12">
        <v>6752.9075325471267</v>
      </c>
      <c r="C239">
        <f>SAFADModel_final_000011[[#This Row],[Whole Building:Facility Total Electric Demand Power '[W'](Hourly) ]]/1000</f>
        <v>6.7529075325471268</v>
      </c>
    </row>
    <row r="240" spans="1:3" x14ac:dyDescent="0.25">
      <c r="A240" s="9" t="s">
        <v>191</v>
      </c>
      <c r="B240" s="12">
        <v>6752.5262238381183</v>
      </c>
      <c r="C240">
        <f>SAFADModel_final_000011[[#This Row],[Whole Building:Facility Total Electric Demand Power '[W'](Hourly) ]]/1000</f>
        <v>6.7525262238381183</v>
      </c>
    </row>
    <row r="241" spans="1:3" x14ac:dyDescent="0.25">
      <c r="A241" s="9" t="s">
        <v>192</v>
      </c>
      <c r="B241" s="12">
        <v>6749.645048200141</v>
      </c>
      <c r="C241">
        <f>SAFADModel_final_000011[[#This Row],[Whole Building:Facility Total Electric Demand Power '[W'](Hourly) ]]/1000</f>
        <v>6.7496450482001409</v>
      </c>
    </row>
    <row r="242" spans="1:3" x14ac:dyDescent="0.25">
      <c r="A242" s="9" t="s">
        <v>193</v>
      </c>
      <c r="B242" s="12">
        <v>6745.6916826675397</v>
      </c>
      <c r="C242">
        <f>SAFADModel_final_000011[[#This Row],[Whole Building:Facility Total Electric Demand Power '[W'](Hourly) ]]/1000</f>
        <v>6.7456916826675393</v>
      </c>
    </row>
    <row r="243" spans="1:3" x14ac:dyDescent="0.25">
      <c r="A243" s="9" t="s">
        <v>194</v>
      </c>
      <c r="B243" s="12">
        <v>6745.067121525637</v>
      </c>
      <c r="C243">
        <f>SAFADModel_final_000011[[#This Row],[Whole Building:Facility Total Electric Demand Power '[W'](Hourly) ]]/1000</f>
        <v>6.7450671215256373</v>
      </c>
    </row>
    <row r="244" spans="1:3" x14ac:dyDescent="0.25">
      <c r="A244" s="9" t="s">
        <v>195</v>
      </c>
      <c r="B244" s="12">
        <v>6733.7394118886914</v>
      </c>
      <c r="C244">
        <f>SAFADModel_final_000011[[#This Row],[Whole Building:Facility Total Electric Demand Power '[W'](Hourly) ]]/1000</f>
        <v>6.7337394118886911</v>
      </c>
    </row>
    <row r="245" spans="1:3" x14ac:dyDescent="0.25">
      <c r="A245" s="9" t="s">
        <v>196</v>
      </c>
      <c r="B245" s="12">
        <v>6706.8399035379371</v>
      </c>
      <c r="C245">
        <f>SAFADModel_final_000011[[#This Row],[Whole Building:Facility Total Electric Demand Power '[W'](Hourly) ]]/1000</f>
        <v>6.7068399035379374</v>
      </c>
    </row>
    <row r="246" spans="1:3" x14ac:dyDescent="0.25">
      <c r="A246" s="9" t="s">
        <v>197</v>
      </c>
      <c r="B246" s="12">
        <v>6672.4121403708095</v>
      </c>
      <c r="C246">
        <f>SAFADModel_final_000011[[#This Row],[Whole Building:Facility Total Electric Demand Power '[W'](Hourly) ]]/1000</f>
        <v>6.6724121403708097</v>
      </c>
    </row>
    <row r="247" spans="1:3" x14ac:dyDescent="0.25">
      <c r="A247" s="9" t="s">
        <v>198</v>
      </c>
      <c r="B247" s="12">
        <v>6665.0726924697437</v>
      </c>
      <c r="C247">
        <f>SAFADModel_final_000011[[#This Row],[Whole Building:Facility Total Electric Demand Power '[W'](Hourly) ]]/1000</f>
        <v>6.6650726924697441</v>
      </c>
    </row>
    <row r="248" spans="1:3" x14ac:dyDescent="0.25">
      <c r="A248" s="9" t="s">
        <v>199</v>
      </c>
      <c r="B248" s="12">
        <v>6706.0823330155208</v>
      </c>
      <c r="C248">
        <f>SAFADModel_final_000011[[#This Row],[Whole Building:Facility Total Electric Demand Power '[W'](Hourly) ]]/1000</f>
        <v>6.7060823330155213</v>
      </c>
    </row>
    <row r="249" spans="1:3" x14ac:dyDescent="0.25">
      <c r="A249" s="9" t="s">
        <v>200</v>
      </c>
      <c r="B249" s="12">
        <v>17827.084009527618</v>
      </c>
      <c r="C249">
        <f>SAFADModel_final_000011[[#This Row],[Whole Building:Facility Total Electric Demand Power '[W'](Hourly) ]]/1000</f>
        <v>17.827084009527617</v>
      </c>
    </row>
    <row r="250" spans="1:3" x14ac:dyDescent="0.25">
      <c r="A250" s="9" t="s">
        <v>201</v>
      </c>
      <c r="B250" s="12">
        <v>96876.605677565793</v>
      </c>
      <c r="C250">
        <f>SAFADModel_final_000011[[#This Row],[Whole Building:Facility Total Electric Demand Power '[W'](Hourly) ]]/1000</f>
        <v>96.876605677565792</v>
      </c>
    </row>
    <row r="251" spans="1:3" x14ac:dyDescent="0.25">
      <c r="A251" s="9" t="s">
        <v>202</v>
      </c>
      <c r="B251" s="12">
        <v>129689.32037503524</v>
      </c>
      <c r="C251">
        <f>SAFADModel_final_000011[[#This Row],[Whole Building:Facility Total Electric Demand Power '[W'](Hourly) ]]/1000</f>
        <v>129.68932037503524</v>
      </c>
    </row>
    <row r="252" spans="1:3" x14ac:dyDescent="0.25">
      <c r="A252" s="9" t="s">
        <v>203</v>
      </c>
      <c r="B252" s="12">
        <v>136698.08896050279</v>
      </c>
      <c r="C252">
        <f>SAFADModel_final_000011[[#This Row],[Whole Building:Facility Total Electric Demand Power '[W'](Hourly) ]]/1000</f>
        <v>136.69808896050279</v>
      </c>
    </row>
    <row r="253" spans="1:3" x14ac:dyDescent="0.25">
      <c r="A253" s="9" t="s">
        <v>204</v>
      </c>
      <c r="B253" s="12">
        <v>134286.09845323663</v>
      </c>
      <c r="C253">
        <f>SAFADModel_final_000011[[#This Row],[Whole Building:Facility Total Electric Demand Power '[W'](Hourly) ]]/1000</f>
        <v>134.28609845323663</v>
      </c>
    </row>
    <row r="254" spans="1:3" x14ac:dyDescent="0.25">
      <c r="A254" s="9" t="s">
        <v>205</v>
      </c>
      <c r="B254" s="12">
        <v>132978.34714593538</v>
      </c>
      <c r="C254">
        <f>SAFADModel_final_000011[[#This Row],[Whole Building:Facility Total Electric Demand Power '[W'](Hourly) ]]/1000</f>
        <v>132.97834714593537</v>
      </c>
    </row>
    <row r="255" spans="1:3" x14ac:dyDescent="0.25">
      <c r="A255" s="9" t="s">
        <v>206</v>
      </c>
      <c r="B255" s="12">
        <v>143865.34318144526</v>
      </c>
      <c r="C255">
        <f>SAFADModel_final_000011[[#This Row],[Whole Building:Facility Total Electric Demand Power '[W'](Hourly) ]]/1000</f>
        <v>143.86534318144527</v>
      </c>
    </row>
    <row r="256" spans="1:3" x14ac:dyDescent="0.25">
      <c r="A256" s="9" t="s">
        <v>207</v>
      </c>
      <c r="B256" s="12">
        <v>152431.66888940008</v>
      </c>
      <c r="C256">
        <f>SAFADModel_final_000011[[#This Row],[Whole Building:Facility Total Electric Demand Power '[W'](Hourly) ]]/1000</f>
        <v>152.43166888940007</v>
      </c>
    </row>
    <row r="257" spans="1:3" x14ac:dyDescent="0.25">
      <c r="A257" s="9" t="s">
        <v>208</v>
      </c>
      <c r="B257" s="12">
        <v>156779.1198359289</v>
      </c>
      <c r="C257">
        <f>SAFADModel_final_000011[[#This Row],[Whole Building:Facility Total Electric Demand Power '[W'](Hourly) ]]/1000</f>
        <v>156.7791198359289</v>
      </c>
    </row>
    <row r="258" spans="1:3" x14ac:dyDescent="0.25">
      <c r="A258" s="9" t="s">
        <v>209</v>
      </c>
      <c r="B258" s="12">
        <v>144687.58801929592</v>
      </c>
      <c r="C258">
        <f>SAFADModel_final_000011[[#This Row],[Whole Building:Facility Total Electric Demand Power '[W'](Hourly) ]]/1000</f>
        <v>144.6875880192959</v>
      </c>
    </row>
    <row r="259" spans="1:3" x14ac:dyDescent="0.25">
      <c r="A259" s="9" t="s">
        <v>210</v>
      </c>
      <c r="B259" s="12">
        <v>71035.394059254773</v>
      </c>
      <c r="C259">
        <f>SAFADModel_final_000011[[#This Row],[Whole Building:Facility Total Electric Demand Power '[W'](Hourly) ]]/1000</f>
        <v>71.03539405925477</v>
      </c>
    </row>
    <row r="260" spans="1:3" x14ac:dyDescent="0.25">
      <c r="A260" s="9" t="s">
        <v>211</v>
      </c>
      <c r="B260" s="12">
        <v>52894.060630156688</v>
      </c>
      <c r="C260">
        <f>SAFADModel_final_000011[[#This Row],[Whole Building:Facility Total Electric Demand Power '[W'](Hourly) ]]/1000</f>
        <v>52.894060630156687</v>
      </c>
    </row>
    <row r="261" spans="1:3" x14ac:dyDescent="0.25">
      <c r="A261" s="9" t="s">
        <v>212</v>
      </c>
      <c r="B261" s="12">
        <v>39337.429234009382</v>
      </c>
      <c r="C261">
        <f>SAFADModel_final_000011[[#This Row],[Whole Building:Facility Total Electric Demand Power '[W'](Hourly) ]]/1000</f>
        <v>39.337429234009385</v>
      </c>
    </row>
    <row r="262" spans="1:3" x14ac:dyDescent="0.25">
      <c r="A262" s="9" t="s">
        <v>213</v>
      </c>
      <c r="B262" s="12">
        <v>6788.0199553826997</v>
      </c>
      <c r="C262">
        <f>SAFADModel_final_000011[[#This Row],[Whole Building:Facility Total Electric Demand Power '[W'](Hourly) ]]/1000</f>
        <v>6.7880199553826994</v>
      </c>
    </row>
    <row r="263" spans="1:3" x14ac:dyDescent="0.25">
      <c r="A263" s="9" t="s">
        <v>214</v>
      </c>
      <c r="B263" s="12">
        <v>6771.871466900051</v>
      </c>
      <c r="C263">
        <f>SAFADModel_final_000011[[#This Row],[Whole Building:Facility Total Electric Demand Power '[W'](Hourly) ]]/1000</f>
        <v>6.771871466900051</v>
      </c>
    </row>
    <row r="264" spans="1:3" x14ac:dyDescent="0.25">
      <c r="A264" s="9" t="s">
        <v>215</v>
      </c>
      <c r="B264" s="12">
        <v>6747.0313011797152</v>
      </c>
      <c r="C264">
        <f>SAFADModel_final_000011[[#This Row],[Whole Building:Facility Total Electric Demand Power '[W'](Hourly) ]]/1000</f>
        <v>6.7470313011797156</v>
      </c>
    </row>
    <row r="265" spans="1:3" x14ac:dyDescent="0.25">
      <c r="A265" s="9" t="s">
        <v>216</v>
      </c>
      <c r="B265" s="12">
        <v>6723.3061788772102</v>
      </c>
      <c r="C265">
        <f>SAFADModel_final_000011[[#This Row],[Whole Building:Facility Total Electric Demand Power '[W'](Hourly) ]]/1000</f>
        <v>6.7233061788772099</v>
      </c>
    </row>
    <row r="266" spans="1:3" x14ac:dyDescent="0.25">
      <c r="A266" s="9" t="s">
        <v>217</v>
      </c>
      <c r="B266" s="12">
        <v>6698.6467101963526</v>
      </c>
      <c r="C266">
        <f>SAFADModel_final_000011[[#This Row],[Whole Building:Facility Total Electric Demand Power '[W'](Hourly) ]]/1000</f>
        <v>6.6986467101963525</v>
      </c>
    </row>
    <row r="267" spans="1:3" x14ac:dyDescent="0.25">
      <c r="A267" s="9" t="s">
        <v>218</v>
      </c>
      <c r="B267" s="12">
        <v>6665.4304524073386</v>
      </c>
      <c r="C267">
        <f>SAFADModel_final_000011[[#This Row],[Whole Building:Facility Total Electric Demand Power '[W'](Hourly) ]]/1000</f>
        <v>6.6654304524073389</v>
      </c>
    </row>
    <row r="268" spans="1:3" x14ac:dyDescent="0.25">
      <c r="A268" s="9" t="s">
        <v>219</v>
      </c>
      <c r="B268" s="12">
        <v>6639.5529304561132</v>
      </c>
      <c r="C268">
        <f>SAFADModel_final_000011[[#This Row],[Whole Building:Facility Total Electric Demand Power '[W'](Hourly) ]]/1000</f>
        <v>6.6395529304561132</v>
      </c>
    </row>
    <row r="269" spans="1:3" x14ac:dyDescent="0.25">
      <c r="A269" s="9" t="s">
        <v>220</v>
      </c>
      <c r="B269" s="12">
        <v>6631.8107675634492</v>
      </c>
      <c r="C269">
        <f>SAFADModel_final_000011[[#This Row],[Whole Building:Facility Total Electric Demand Power '[W'](Hourly) ]]/1000</f>
        <v>6.631810767563449</v>
      </c>
    </row>
    <row r="270" spans="1:3" x14ac:dyDescent="0.25">
      <c r="A270" s="9" t="s">
        <v>221</v>
      </c>
      <c r="B270" s="12">
        <v>6627.3308507969514</v>
      </c>
      <c r="C270">
        <f>SAFADModel_final_000011[[#This Row],[Whole Building:Facility Total Electric Demand Power '[W'](Hourly) ]]/1000</f>
        <v>6.6273308507969517</v>
      </c>
    </row>
    <row r="271" spans="1:3" x14ac:dyDescent="0.25">
      <c r="A271" s="9" t="s">
        <v>222</v>
      </c>
      <c r="B271" s="12">
        <v>6655.6523989295829</v>
      </c>
      <c r="C271">
        <f>SAFADModel_final_000011[[#This Row],[Whole Building:Facility Total Electric Demand Power '[W'](Hourly) ]]/1000</f>
        <v>6.6556523989295826</v>
      </c>
    </row>
    <row r="272" spans="1:3" x14ac:dyDescent="0.25">
      <c r="A272" s="9" t="s">
        <v>223</v>
      </c>
      <c r="B272" s="12">
        <v>6740.869430306383</v>
      </c>
      <c r="C272">
        <f>SAFADModel_final_000011[[#This Row],[Whole Building:Facility Total Electric Demand Power '[W'](Hourly) ]]/1000</f>
        <v>6.7408694303063834</v>
      </c>
    </row>
    <row r="273" spans="1:3" x14ac:dyDescent="0.25">
      <c r="A273" s="9" t="s">
        <v>224</v>
      </c>
      <c r="B273" s="12">
        <v>22446.382996046839</v>
      </c>
      <c r="C273">
        <f>SAFADModel_final_000011[[#This Row],[Whole Building:Facility Total Electric Demand Power '[W'](Hourly) ]]/1000</f>
        <v>22.44638299604684</v>
      </c>
    </row>
    <row r="274" spans="1:3" x14ac:dyDescent="0.25">
      <c r="A274" s="9" t="s">
        <v>225</v>
      </c>
      <c r="B274" s="12">
        <v>92871.849664240886</v>
      </c>
      <c r="C274">
        <f>SAFADModel_final_000011[[#This Row],[Whole Building:Facility Total Electric Demand Power '[W'](Hourly) ]]/1000</f>
        <v>92.871849664240884</v>
      </c>
    </row>
    <row r="275" spans="1:3" x14ac:dyDescent="0.25">
      <c r="A275" s="9" t="s">
        <v>226</v>
      </c>
      <c r="B275" s="12">
        <v>127802.21900319197</v>
      </c>
      <c r="C275">
        <f>SAFADModel_final_000011[[#This Row],[Whole Building:Facility Total Electric Demand Power '[W'](Hourly) ]]/1000</f>
        <v>127.80221900319198</v>
      </c>
    </row>
    <row r="276" spans="1:3" x14ac:dyDescent="0.25">
      <c r="A276" s="9" t="s">
        <v>227</v>
      </c>
      <c r="B276" s="12">
        <v>131699.94409755841</v>
      </c>
      <c r="C276">
        <f>SAFADModel_final_000011[[#This Row],[Whole Building:Facility Total Electric Demand Power '[W'](Hourly) ]]/1000</f>
        <v>131.69994409755842</v>
      </c>
    </row>
    <row r="277" spans="1:3" x14ac:dyDescent="0.25">
      <c r="A277" s="9" t="s">
        <v>228</v>
      </c>
      <c r="B277" s="12">
        <v>134005.18736810304</v>
      </c>
      <c r="C277">
        <f>SAFADModel_final_000011[[#This Row],[Whole Building:Facility Total Electric Demand Power '[W'](Hourly) ]]/1000</f>
        <v>134.00518736810304</v>
      </c>
    </row>
    <row r="278" spans="1:3" x14ac:dyDescent="0.25">
      <c r="A278" s="9" t="s">
        <v>229</v>
      </c>
      <c r="B278" s="12">
        <v>137424.89727506644</v>
      </c>
      <c r="C278">
        <f>SAFADModel_final_000011[[#This Row],[Whole Building:Facility Total Electric Demand Power '[W'](Hourly) ]]/1000</f>
        <v>137.42489727506643</v>
      </c>
    </row>
    <row r="279" spans="1:3" x14ac:dyDescent="0.25">
      <c r="A279" s="9" t="s">
        <v>230</v>
      </c>
      <c r="B279" s="12">
        <v>141826.65606903008</v>
      </c>
      <c r="C279">
        <f>SAFADModel_final_000011[[#This Row],[Whole Building:Facility Total Electric Demand Power '[W'](Hourly) ]]/1000</f>
        <v>141.82665606903009</v>
      </c>
    </row>
    <row r="280" spans="1:3" x14ac:dyDescent="0.25">
      <c r="A280" s="9" t="s">
        <v>231</v>
      </c>
      <c r="B280" s="12">
        <v>143005.65809078142</v>
      </c>
      <c r="C280">
        <f>SAFADModel_final_000011[[#This Row],[Whole Building:Facility Total Electric Demand Power '[W'](Hourly) ]]/1000</f>
        <v>143.00565809078142</v>
      </c>
    </row>
    <row r="281" spans="1:3" x14ac:dyDescent="0.25">
      <c r="A281" s="9" t="s">
        <v>232</v>
      </c>
      <c r="B281" s="12">
        <v>129492.14288490148</v>
      </c>
      <c r="C281">
        <f>SAFADModel_final_000011[[#This Row],[Whole Building:Facility Total Electric Demand Power '[W'](Hourly) ]]/1000</f>
        <v>129.49214288490148</v>
      </c>
    </row>
    <row r="282" spans="1:3" x14ac:dyDescent="0.25">
      <c r="A282" s="9" t="s">
        <v>233</v>
      </c>
      <c r="B282" s="12">
        <v>113754.18424787391</v>
      </c>
      <c r="C282">
        <f>SAFADModel_final_000011[[#This Row],[Whole Building:Facility Total Electric Demand Power '[W'](Hourly) ]]/1000</f>
        <v>113.75418424787391</v>
      </c>
    </row>
    <row r="283" spans="1:3" x14ac:dyDescent="0.25">
      <c r="A283" s="9" t="s">
        <v>234</v>
      </c>
      <c r="B283" s="12">
        <v>44852.047780085646</v>
      </c>
      <c r="C283">
        <f>SAFADModel_final_000011[[#This Row],[Whole Building:Facility Total Electric Demand Power '[W'](Hourly) ]]/1000</f>
        <v>44.852047780085648</v>
      </c>
    </row>
    <row r="284" spans="1:3" x14ac:dyDescent="0.25">
      <c r="A284" s="9" t="s">
        <v>235</v>
      </c>
      <c r="B284" s="12">
        <v>24791.252324501038</v>
      </c>
      <c r="C284">
        <f>SAFADModel_final_000011[[#This Row],[Whole Building:Facility Total Electric Demand Power '[W'](Hourly) ]]/1000</f>
        <v>24.791252324501038</v>
      </c>
    </row>
    <row r="285" spans="1:3" x14ac:dyDescent="0.25">
      <c r="A285" s="9" t="s">
        <v>236</v>
      </c>
      <c r="B285" s="12">
        <v>16107.363924415758</v>
      </c>
      <c r="C285">
        <f>SAFADModel_final_000011[[#This Row],[Whole Building:Facility Total Electric Demand Power '[W'](Hourly) ]]/1000</f>
        <v>16.107363924415758</v>
      </c>
    </row>
    <row r="286" spans="1:3" x14ac:dyDescent="0.25">
      <c r="A286" s="9" t="s">
        <v>237</v>
      </c>
      <c r="B286" s="12">
        <v>11426.371655564852</v>
      </c>
      <c r="C286">
        <f>SAFADModel_final_000011[[#This Row],[Whole Building:Facility Total Electric Demand Power '[W'](Hourly) ]]/1000</f>
        <v>11.426371655564852</v>
      </c>
    </row>
    <row r="287" spans="1:3" x14ac:dyDescent="0.25">
      <c r="A287" s="9" t="s">
        <v>238</v>
      </c>
      <c r="B287" s="12">
        <v>6772.4018440118853</v>
      </c>
      <c r="C287">
        <f>SAFADModel_final_000011[[#This Row],[Whole Building:Facility Total Electric Demand Power '[W'](Hourly) ]]/1000</f>
        <v>6.7724018440118856</v>
      </c>
    </row>
    <row r="288" spans="1:3" x14ac:dyDescent="0.25">
      <c r="A288" s="9" t="s">
        <v>239</v>
      </c>
      <c r="B288" s="12">
        <v>6771.2874200524811</v>
      </c>
      <c r="C288">
        <f>SAFADModel_final_000011[[#This Row],[Whole Building:Facility Total Electric Demand Power '[W'](Hourly) ]]/1000</f>
        <v>6.7712874200524809</v>
      </c>
    </row>
    <row r="289" spans="1:3" x14ac:dyDescent="0.25">
      <c r="A289" s="9" t="s">
        <v>240</v>
      </c>
      <c r="B289" s="12">
        <v>6755.0395293144238</v>
      </c>
      <c r="C289">
        <f>SAFADModel_final_000011[[#This Row],[Whole Building:Facility Total Electric Demand Power '[W'](Hourly) ]]/1000</f>
        <v>6.7550395293144234</v>
      </c>
    </row>
    <row r="290" spans="1:3" x14ac:dyDescent="0.25">
      <c r="A290" s="9" t="s">
        <v>581</v>
      </c>
      <c r="B290" s="12">
        <v>6711.1973679014127</v>
      </c>
      <c r="C290">
        <f>SAFADModel_final_000011[[#This Row],[Whole Building:Facility Total Electric Demand Power '[W'](Hourly) ]]/1000</f>
        <v>6.7111973679014127</v>
      </c>
    </row>
    <row r="291" spans="1:3" x14ac:dyDescent="0.25">
      <c r="A291" s="9" t="s">
        <v>582</v>
      </c>
      <c r="B291" s="12">
        <v>6651.6578342519597</v>
      </c>
      <c r="C291">
        <f>SAFADModel_final_000011[[#This Row],[Whole Building:Facility Total Electric Demand Power '[W'](Hourly) ]]/1000</f>
        <v>6.6516578342519601</v>
      </c>
    </row>
    <row r="292" spans="1:3" x14ac:dyDescent="0.25">
      <c r="A292" s="9" t="s">
        <v>583</v>
      </c>
      <c r="B292" s="12">
        <v>6611.9005902335857</v>
      </c>
      <c r="C292">
        <f>SAFADModel_final_000011[[#This Row],[Whole Building:Facility Total Electric Demand Power '[W'](Hourly) ]]/1000</f>
        <v>6.6119005902335859</v>
      </c>
    </row>
    <row r="293" spans="1:3" x14ac:dyDescent="0.25">
      <c r="A293" s="9" t="s">
        <v>584</v>
      </c>
      <c r="B293" s="12">
        <v>6594.3539215274977</v>
      </c>
      <c r="C293">
        <f>SAFADModel_final_000011[[#This Row],[Whole Building:Facility Total Electric Demand Power '[W'](Hourly) ]]/1000</f>
        <v>6.5943539215274978</v>
      </c>
    </row>
    <row r="294" spans="1:3" x14ac:dyDescent="0.25">
      <c r="A294" s="9" t="s">
        <v>585</v>
      </c>
      <c r="B294" s="12">
        <v>6584.4691568061853</v>
      </c>
      <c r="C294">
        <f>SAFADModel_final_000011[[#This Row],[Whole Building:Facility Total Electric Demand Power '[W'](Hourly) ]]/1000</f>
        <v>6.5844691568061853</v>
      </c>
    </row>
    <row r="295" spans="1:3" x14ac:dyDescent="0.25">
      <c r="A295" s="9" t="s">
        <v>586</v>
      </c>
      <c r="B295" s="12">
        <v>6604.5594959609361</v>
      </c>
      <c r="C295">
        <f>SAFADModel_final_000011[[#This Row],[Whole Building:Facility Total Electric Demand Power '[W'](Hourly) ]]/1000</f>
        <v>6.6045594959609364</v>
      </c>
    </row>
    <row r="296" spans="1:3" x14ac:dyDescent="0.25">
      <c r="A296" s="9" t="s">
        <v>587</v>
      </c>
      <c r="B296" s="12">
        <v>6675.8029631806576</v>
      </c>
      <c r="C296">
        <f>SAFADModel_final_000011[[#This Row],[Whole Building:Facility Total Electric Demand Power '[W'](Hourly) ]]/1000</f>
        <v>6.6758029631806579</v>
      </c>
    </row>
    <row r="297" spans="1:3" x14ac:dyDescent="0.25">
      <c r="A297" s="9" t="s">
        <v>588</v>
      </c>
      <c r="B297" s="12">
        <v>6757.3605015690982</v>
      </c>
      <c r="C297">
        <f>SAFADModel_final_000011[[#This Row],[Whole Building:Facility Total Electric Demand Power '[W'](Hourly) ]]/1000</f>
        <v>6.7573605015690985</v>
      </c>
    </row>
    <row r="298" spans="1:3" x14ac:dyDescent="0.25">
      <c r="A298" s="9" t="s">
        <v>589</v>
      </c>
      <c r="B298" s="12">
        <v>45000.531802339647</v>
      </c>
      <c r="C298">
        <f>SAFADModel_final_000011[[#This Row],[Whole Building:Facility Total Electric Demand Power '[W'](Hourly) ]]/1000</f>
        <v>45.000531802339644</v>
      </c>
    </row>
    <row r="299" spans="1:3" x14ac:dyDescent="0.25">
      <c r="A299" s="9" t="s">
        <v>590</v>
      </c>
      <c r="B299" s="12">
        <v>67090.210246956951</v>
      </c>
      <c r="C299">
        <f>SAFADModel_final_000011[[#This Row],[Whole Building:Facility Total Electric Demand Power '[W'](Hourly) ]]/1000</f>
        <v>67.090210246956957</v>
      </c>
    </row>
    <row r="300" spans="1:3" x14ac:dyDescent="0.25">
      <c r="A300" s="9" t="s">
        <v>591</v>
      </c>
      <c r="B300" s="12">
        <v>78260.645683766328</v>
      </c>
      <c r="C300">
        <f>SAFADModel_final_000011[[#This Row],[Whole Building:Facility Total Electric Demand Power '[W'](Hourly) ]]/1000</f>
        <v>78.260645683766327</v>
      </c>
    </row>
    <row r="301" spans="1:3" x14ac:dyDescent="0.25">
      <c r="A301" s="9" t="s">
        <v>592</v>
      </c>
      <c r="B301" s="12">
        <v>71366.600888004541</v>
      </c>
      <c r="C301">
        <f>SAFADModel_final_000011[[#This Row],[Whole Building:Facility Total Electric Demand Power '[W'](Hourly) ]]/1000</f>
        <v>71.366600888004541</v>
      </c>
    </row>
    <row r="302" spans="1:3" x14ac:dyDescent="0.25">
      <c r="A302" s="9" t="s">
        <v>593</v>
      </c>
      <c r="B302" s="12">
        <v>56238.678978772485</v>
      </c>
      <c r="C302">
        <f>SAFADModel_final_000011[[#This Row],[Whole Building:Facility Total Electric Demand Power '[W'](Hourly) ]]/1000</f>
        <v>56.238678978772484</v>
      </c>
    </row>
    <row r="303" spans="1:3" x14ac:dyDescent="0.25">
      <c r="A303" s="9" t="s">
        <v>594</v>
      </c>
      <c r="B303" s="12">
        <v>52298.309104090171</v>
      </c>
      <c r="C303">
        <f>SAFADModel_final_000011[[#This Row],[Whole Building:Facility Total Electric Demand Power '[W'](Hourly) ]]/1000</f>
        <v>52.298309104090173</v>
      </c>
    </row>
    <row r="304" spans="1:3" x14ac:dyDescent="0.25">
      <c r="A304" s="9" t="s">
        <v>595</v>
      </c>
      <c r="B304" s="12">
        <v>52393.191214450781</v>
      </c>
      <c r="C304">
        <f>SAFADModel_final_000011[[#This Row],[Whole Building:Facility Total Electric Demand Power '[W'](Hourly) ]]/1000</f>
        <v>52.393191214450781</v>
      </c>
    </row>
    <row r="305" spans="1:3" x14ac:dyDescent="0.25">
      <c r="A305" s="9" t="s">
        <v>596</v>
      </c>
      <c r="B305" s="12">
        <v>46699.283250948218</v>
      </c>
      <c r="C305">
        <f>SAFADModel_final_000011[[#This Row],[Whole Building:Facility Total Electric Demand Power '[W'](Hourly) ]]/1000</f>
        <v>46.69928325094822</v>
      </c>
    </row>
    <row r="306" spans="1:3" x14ac:dyDescent="0.25">
      <c r="A306" s="9" t="s">
        <v>597</v>
      </c>
      <c r="B306" s="12">
        <v>38500.032185604228</v>
      </c>
      <c r="C306">
        <f>SAFADModel_final_000011[[#This Row],[Whole Building:Facility Total Electric Demand Power '[W'](Hourly) ]]/1000</f>
        <v>38.500032185604226</v>
      </c>
    </row>
    <row r="307" spans="1:3" x14ac:dyDescent="0.25">
      <c r="A307" s="9" t="s">
        <v>598</v>
      </c>
      <c r="B307" s="12">
        <v>31269.322222546951</v>
      </c>
      <c r="C307">
        <f>SAFADModel_final_000011[[#This Row],[Whole Building:Facility Total Electric Demand Power '[W'](Hourly) ]]/1000</f>
        <v>31.26932222254695</v>
      </c>
    </row>
    <row r="308" spans="1:3" x14ac:dyDescent="0.25">
      <c r="A308" s="9" t="s">
        <v>599</v>
      </c>
      <c r="B308" s="12">
        <v>23989.29716061987</v>
      </c>
      <c r="C308">
        <f>SAFADModel_final_000011[[#This Row],[Whole Building:Facility Total Electric Demand Power '[W'](Hourly) ]]/1000</f>
        <v>23.98929716061987</v>
      </c>
    </row>
    <row r="309" spans="1:3" x14ac:dyDescent="0.25">
      <c r="A309" s="9" t="s">
        <v>600</v>
      </c>
      <c r="B309" s="12">
        <v>14669.949247848976</v>
      </c>
      <c r="C309">
        <f>SAFADModel_final_000011[[#This Row],[Whole Building:Facility Total Electric Demand Power '[W'](Hourly) ]]/1000</f>
        <v>14.669949247848976</v>
      </c>
    </row>
    <row r="310" spans="1:3" x14ac:dyDescent="0.25">
      <c r="A310" s="9" t="s">
        <v>601</v>
      </c>
      <c r="B310" s="12">
        <v>13214.472634728772</v>
      </c>
      <c r="C310">
        <f>SAFADModel_final_000011[[#This Row],[Whole Building:Facility Total Electric Demand Power '[W'](Hourly) ]]/1000</f>
        <v>13.214472634728772</v>
      </c>
    </row>
    <row r="311" spans="1:3" x14ac:dyDescent="0.25">
      <c r="A311" s="9" t="s">
        <v>602</v>
      </c>
      <c r="B311" s="12">
        <v>6768.9979799955372</v>
      </c>
      <c r="C311">
        <f>SAFADModel_final_000011[[#This Row],[Whole Building:Facility Total Electric Demand Power '[W'](Hourly) ]]/1000</f>
        <v>6.7689979799955369</v>
      </c>
    </row>
    <row r="312" spans="1:3" x14ac:dyDescent="0.25">
      <c r="A312" s="9" t="s">
        <v>603</v>
      </c>
      <c r="B312" s="12">
        <v>6764.2396836415974</v>
      </c>
      <c r="C312">
        <f>SAFADModel_final_000011[[#This Row],[Whole Building:Facility Total Electric Demand Power '[W'](Hourly) ]]/1000</f>
        <v>6.7642396836415974</v>
      </c>
    </row>
    <row r="313" spans="1:3" x14ac:dyDescent="0.25">
      <c r="A313" s="9" t="s">
        <v>604</v>
      </c>
      <c r="B313" s="12">
        <v>6760.049104579849</v>
      </c>
      <c r="C313">
        <f>SAFADModel_final_000011[[#This Row],[Whole Building:Facility Total Electric Demand Power '[W'](Hourly) ]]/1000</f>
        <v>6.7600491045798492</v>
      </c>
    </row>
    <row r="314" spans="1:3" x14ac:dyDescent="0.25">
      <c r="A314" s="9" t="s">
        <v>605</v>
      </c>
      <c r="B314" s="12">
        <v>6751.7113062116623</v>
      </c>
      <c r="C314">
        <f>SAFADModel_final_000011[[#This Row],[Whole Building:Facility Total Electric Demand Power '[W'](Hourly) ]]/1000</f>
        <v>6.7517113062116625</v>
      </c>
    </row>
    <row r="315" spans="1:3" x14ac:dyDescent="0.25">
      <c r="A315" s="9" t="s">
        <v>606</v>
      </c>
      <c r="B315" s="12">
        <v>6744.6904398367151</v>
      </c>
      <c r="C315">
        <f>SAFADModel_final_000011[[#This Row],[Whole Building:Facility Total Electric Demand Power '[W'](Hourly) ]]/1000</f>
        <v>6.7446904398367149</v>
      </c>
    </row>
    <row r="316" spans="1:3" x14ac:dyDescent="0.25">
      <c r="A316" s="9" t="s">
        <v>607</v>
      </c>
      <c r="B316" s="12">
        <v>6736.1267484703594</v>
      </c>
      <c r="C316">
        <f>SAFADModel_final_000011[[#This Row],[Whole Building:Facility Total Electric Demand Power '[W'](Hourly) ]]/1000</f>
        <v>6.7361267484703591</v>
      </c>
    </row>
    <row r="317" spans="1:3" x14ac:dyDescent="0.25">
      <c r="A317" s="9" t="s">
        <v>608</v>
      </c>
      <c r="B317" s="12">
        <v>6719.8395579830722</v>
      </c>
      <c r="C317">
        <f>SAFADModel_final_000011[[#This Row],[Whole Building:Facility Total Electric Demand Power '[W'](Hourly) ]]/1000</f>
        <v>6.7198395579830725</v>
      </c>
    </row>
    <row r="318" spans="1:3" x14ac:dyDescent="0.25">
      <c r="A318" s="9" t="s">
        <v>609</v>
      </c>
      <c r="B318" s="12">
        <v>6696.766611182361</v>
      </c>
      <c r="C318">
        <f>SAFADModel_final_000011[[#This Row],[Whole Building:Facility Total Electric Demand Power '[W'](Hourly) ]]/1000</f>
        <v>6.6967666111823609</v>
      </c>
    </row>
    <row r="319" spans="1:3" x14ac:dyDescent="0.25">
      <c r="A319" s="9" t="s">
        <v>610</v>
      </c>
      <c r="B319" s="12">
        <v>6696.6353242872065</v>
      </c>
      <c r="C319">
        <f>SAFADModel_final_000011[[#This Row],[Whole Building:Facility Total Electric Demand Power '[W'](Hourly) ]]/1000</f>
        <v>6.6966353242872065</v>
      </c>
    </row>
    <row r="320" spans="1:3" x14ac:dyDescent="0.25">
      <c r="A320" s="9" t="s">
        <v>611</v>
      </c>
      <c r="B320" s="12">
        <v>6724.411385057153</v>
      </c>
      <c r="C320">
        <f>SAFADModel_final_000011[[#This Row],[Whole Building:Facility Total Electric Demand Power '[W'](Hourly) ]]/1000</f>
        <v>6.7244113850571532</v>
      </c>
    </row>
    <row r="321" spans="1:3" x14ac:dyDescent="0.25">
      <c r="A321" s="9" t="s">
        <v>612</v>
      </c>
      <c r="B321" s="12">
        <v>6762.2023894025624</v>
      </c>
      <c r="C321">
        <f>SAFADModel_final_000011[[#This Row],[Whole Building:Facility Total Electric Demand Power '[W'](Hourly) ]]/1000</f>
        <v>6.762202389402562</v>
      </c>
    </row>
    <row r="322" spans="1:3" x14ac:dyDescent="0.25">
      <c r="A322" s="9" t="s">
        <v>613</v>
      </c>
      <c r="B322" s="12">
        <v>6795.536473332776</v>
      </c>
      <c r="C322">
        <f>SAFADModel_final_000011[[#This Row],[Whole Building:Facility Total Electric Demand Power '[W'](Hourly) ]]/1000</f>
        <v>6.7955364733327759</v>
      </c>
    </row>
    <row r="323" spans="1:3" x14ac:dyDescent="0.25">
      <c r="A323" s="9" t="s">
        <v>614</v>
      </c>
      <c r="B323" s="12">
        <v>6828.7148290665209</v>
      </c>
      <c r="C323">
        <f>SAFADModel_final_000011[[#This Row],[Whole Building:Facility Total Electric Demand Power '[W'](Hourly) ]]/1000</f>
        <v>6.8287148290665209</v>
      </c>
    </row>
    <row r="324" spans="1:3" x14ac:dyDescent="0.25">
      <c r="A324" s="9" t="s">
        <v>615</v>
      </c>
      <c r="B324" s="12">
        <v>6849.8550062518252</v>
      </c>
      <c r="C324">
        <f>SAFADModel_final_000011[[#This Row],[Whole Building:Facility Total Electric Demand Power '[W'](Hourly) ]]/1000</f>
        <v>6.8498550062518255</v>
      </c>
    </row>
    <row r="325" spans="1:3" x14ac:dyDescent="0.25">
      <c r="A325" s="9" t="s">
        <v>616</v>
      </c>
      <c r="B325" s="12">
        <v>6871.7078975021141</v>
      </c>
      <c r="C325">
        <f>SAFADModel_final_000011[[#This Row],[Whole Building:Facility Total Electric Demand Power '[W'](Hourly) ]]/1000</f>
        <v>6.8717078975021142</v>
      </c>
    </row>
    <row r="326" spans="1:3" x14ac:dyDescent="0.25">
      <c r="A326" s="9" t="s">
        <v>617</v>
      </c>
      <c r="B326" s="12">
        <v>6891.1790245900265</v>
      </c>
      <c r="C326">
        <f>SAFADModel_final_000011[[#This Row],[Whole Building:Facility Total Electric Demand Power '[W'](Hourly) ]]/1000</f>
        <v>6.8911790245900262</v>
      </c>
    </row>
    <row r="327" spans="1:3" x14ac:dyDescent="0.25">
      <c r="A327" s="9" t="s">
        <v>618</v>
      </c>
      <c r="B327" s="12">
        <v>6899.7816111974344</v>
      </c>
      <c r="C327">
        <f>SAFADModel_final_000011[[#This Row],[Whole Building:Facility Total Electric Demand Power '[W'](Hourly) ]]/1000</f>
        <v>6.8997816111974339</v>
      </c>
    </row>
    <row r="328" spans="1:3" x14ac:dyDescent="0.25">
      <c r="A328" s="9" t="s">
        <v>619</v>
      </c>
      <c r="B328" s="12">
        <v>6890.2417790787767</v>
      </c>
      <c r="C328">
        <f>SAFADModel_final_000011[[#This Row],[Whole Building:Facility Total Electric Demand Power '[W'](Hourly) ]]/1000</f>
        <v>6.8902417790787771</v>
      </c>
    </row>
    <row r="329" spans="1:3" x14ac:dyDescent="0.25">
      <c r="A329" s="9" t="s">
        <v>620</v>
      </c>
      <c r="B329" s="12">
        <v>6867.4878097789524</v>
      </c>
      <c r="C329">
        <f>SAFADModel_final_000011[[#This Row],[Whole Building:Facility Total Electric Demand Power '[W'](Hourly) ]]/1000</f>
        <v>6.867487809778952</v>
      </c>
    </row>
    <row r="330" spans="1:3" x14ac:dyDescent="0.25">
      <c r="A330" s="9" t="s">
        <v>621</v>
      </c>
      <c r="B330" s="12">
        <v>6841.1222808933935</v>
      </c>
      <c r="C330">
        <f>SAFADModel_final_000011[[#This Row],[Whole Building:Facility Total Electric Demand Power '[W'](Hourly) ]]/1000</f>
        <v>6.8411222808933934</v>
      </c>
    </row>
    <row r="331" spans="1:3" x14ac:dyDescent="0.25">
      <c r="A331" s="9" t="s">
        <v>622</v>
      </c>
      <c r="B331" s="12">
        <v>6813.5151467718679</v>
      </c>
      <c r="C331">
        <f>SAFADModel_final_000011[[#This Row],[Whole Building:Facility Total Electric Demand Power '[W'](Hourly) ]]/1000</f>
        <v>6.8135151467718682</v>
      </c>
    </row>
    <row r="332" spans="1:3" x14ac:dyDescent="0.25">
      <c r="A332" s="9" t="s">
        <v>623</v>
      </c>
      <c r="B332" s="12">
        <v>6792.0167166385681</v>
      </c>
      <c r="C332">
        <f>SAFADModel_final_000011[[#This Row],[Whole Building:Facility Total Electric Demand Power '[W'](Hourly) ]]/1000</f>
        <v>6.7920167166385683</v>
      </c>
    </row>
    <row r="333" spans="1:3" x14ac:dyDescent="0.25">
      <c r="A333" s="9" t="s">
        <v>624</v>
      </c>
      <c r="B333" s="12">
        <v>6772.0021947715186</v>
      </c>
      <c r="C333">
        <f>SAFADModel_final_000011[[#This Row],[Whole Building:Facility Total Electric Demand Power '[W'](Hourly) ]]/1000</f>
        <v>6.7720021947715185</v>
      </c>
    </row>
    <row r="334" spans="1:3" x14ac:dyDescent="0.25">
      <c r="A334" s="9" t="s">
        <v>625</v>
      </c>
      <c r="B334" s="12">
        <v>6758.5887034234693</v>
      </c>
      <c r="C334">
        <f>SAFADModel_final_000011[[#This Row],[Whole Building:Facility Total Electric Demand Power '[W'](Hourly) ]]/1000</f>
        <v>6.7585887034234693</v>
      </c>
    </row>
    <row r="335" spans="1:3" x14ac:dyDescent="0.25">
      <c r="A335" s="9" t="s">
        <v>626</v>
      </c>
      <c r="B335" s="12">
        <v>6756.5327801527956</v>
      </c>
      <c r="C335">
        <f>SAFADModel_final_000011[[#This Row],[Whole Building:Facility Total Electric Demand Power '[W'](Hourly) ]]/1000</f>
        <v>6.7565327801527957</v>
      </c>
    </row>
    <row r="336" spans="1:3" x14ac:dyDescent="0.25">
      <c r="A336" s="9" t="s">
        <v>627</v>
      </c>
      <c r="B336" s="12">
        <v>6756.4694340261149</v>
      </c>
      <c r="C336">
        <f>SAFADModel_final_000011[[#This Row],[Whole Building:Facility Total Electric Demand Power '[W'](Hourly) ]]/1000</f>
        <v>6.7564694340261147</v>
      </c>
    </row>
    <row r="337" spans="1:3" x14ac:dyDescent="0.25">
      <c r="A337" s="9" t="s">
        <v>628</v>
      </c>
      <c r="B337" s="12">
        <v>6752.0044615369052</v>
      </c>
      <c r="C337">
        <f>SAFADModel_final_000011[[#This Row],[Whole Building:Facility Total Electric Demand Power '[W'](Hourly) ]]/1000</f>
        <v>6.752004461536905</v>
      </c>
    </row>
    <row r="338" spans="1:3" x14ac:dyDescent="0.25">
      <c r="A338" s="9" t="s">
        <v>241</v>
      </c>
      <c r="B338" s="12">
        <v>6744.3967034221305</v>
      </c>
      <c r="C338">
        <f>SAFADModel_final_000011[[#This Row],[Whole Building:Facility Total Electric Demand Power '[W'](Hourly) ]]/1000</f>
        <v>6.7443967034221304</v>
      </c>
    </row>
    <row r="339" spans="1:3" x14ac:dyDescent="0.25">
      <c r="A339" s="9" t="s">
        <v>242</v>
      </c>
      <c r="B339" s="12">
        <v>6739.190341952476</v>
      </c>
      <c r="C339">
        <f>SAFADModel_final_000011[[#This Row],[Whole Building:Facility Total Electric Demand Power '[W'](Hourly) ]]/1000</f>
        <v>6.7391903419524759</v>
      </c>
    </row>
    <row r="340" spans="1:3" x14ac:dyDescent="0.25">
      <c r="A340" s="9" t="s">
        <v>243</v>
      </c>
      <c r="B340" s="12">
        <v>6725.5391898630432</v>
      </c>
      <c r="C340">
        <f>SAFADModel_final_000011[[#This Row],[Whole Building:Facility Total Electric Demand Power '[W'](Hourly) ]]/1000</f>
        <v>6.725539189863043</v>
      </c>
    </row>
    <row r="341" spans="1:3" x14ac:dyDescent="0.25">
      <c r="A341" s="9" t="s">
        <v>244</v>
      </c>
      <c r="B341" s="12">
        <v>6707.8970504209856</v>
      </c>
      <c r="C341">
        <f>SAFADModel_final_000011[[#This Row],[Whole Building:Facility Total Electric Demand Power '[W'](Hourly) ]]/1000</f>
        <v>6.7078970504209856</v>
      </c>
    </row>
    <row r="342" spans="1:3" x14ac:dyDescent="0.25">
      <c r="A342" s="9" t="s">
        <v>245</v>
      </c>
      <c r="B342" s="12">
        <v>6688.5136507017896</v>
      </c>
      <c r="C342">
        <f>SAFADModel_final_000011[[#This Row],[Whole Building:Facility Total Electric Demand Power '[W'](Hourly) ]]/1000</f>
        <v>6.6885136507017897</v>
      </c>
    </row>
    <row r="343" spans="1:3" x14ac:dyDescent="0.25">
      <c r="A343" s="9" t="s">
        <v>246</v>
      </c>
      <c r="B343" s="12">
        <v>6687.5157199622445</v>
      </c>
      <c r="C343">
        <f>SAFADModel_final_000011[[#This Row],[Whole Building:Facility Total Electric Demand Power '[W'](Hourly) ]]/1000</f>
        <v>6.6875157199622448</v>
      </c>
    </row>
    <row r="344" spans="1:3" x14ac:dyDescent="0.25">
      <c r="A344" s="9" t="s">
        <v>247</v>
      </c>
      <c r="B344" s="12">
        <v>6700.0292067093733</v>
      </c>
      <c r="C344">
        <f>SAFADModel_final_000011[[#This Row],[Whole Building:Facility Total Electric Demand Power '[W'](Hourly) ]]/1000</f>
        <v>6.700029206709373</v>
      </c>
    </row>
    <row r="345" spans="1:3" x14ac:dyDescent="0.25">
      <c r="A345" s="9" t="s">
        <v>248</v>
      </c>
      <c r="B345" s="12">
        <v>23710.123481291128</v>
      </c>
      <c r="C345">
        <f>SAFADModel_final_000011[[#This Row],[Whole Building:Facility Total Electric Demand Power '[W'](Hourly) ]]/1000</f>
        <v>23.710123481291127</v>
      </c>
    </row>
    <row r="346" spans="1:3" x14ac:dyDescent="0.25">
      <c r="A346" s="9" t="s">
        <v>249</v>
      </c>
      <c r="B346" s="12">
        <v>60424.405947785017</v>
      </c>
      <c r="C346">
        <f>SAFADModel_final_000011[[#This Row],[Whole Building:Facility Total Electric Demand Power '[W'](Hourly) ]]/1000</f>
        <v>60.424405947785019</v>
      </c>
    </row>
    <row r="347" spans="1:3" x14ac:dyDescent="0.25">
      <c r="A347" s="9" t="s">
        <v>250</v>
      </c>
      <c r="B347" s="12">
        <v>98138.508285596268</v>
      </c>
      <c r="C347">
        <f>SAFADModel_final_000011[[#This Row],[Whole Building:Facility Total Electric Demand Power '[W'](Hourly) ]]/1000</f>
        <v>98.138508285596274</v>
      </c>
    </row>
    <row r="348" spans="1:3" x14ac:dyDescent="0.25">
      <c r="A348" s="9" t="s">
        <v>251</v>
      </c>
      <c r="B348" s="12">
        <v>104210.39573671807</v>
      </c>
      <c r="C348">
        <f>SAFADModel_final_000011[[#This Row],[Whole Building:Facility Total Electric Demand Power '[W'](Hourly) ]]/1000</f>
        <v>104.21039573671807</v>
      </c>
    </row>
    <row r="349" spans="1:3" x14ac:dyDescent="0.25">
      <c r="A349" s="9" t="s">
        <v>252</v>
      </c>
      <c r="B349" s="12">
        <v>144027.55309903072</v>
      </c>
      <c r="C349">
        <f>SAFADModel_final_000011[[#This Row],[Whole Building:Facility Total Electric Demand Power '[W'](Hourly) ]]/1000</f>
        <v>144.02755309903071</v>
      </c>
    </row>
    <row r="350" spans="1:3" x14ac:dyDescent="0.25">
      <c r="A350" s="9" t="s">
        <v>253</v>
      </c>
      <c r="B350" s="12">
        <v>141203.28889187367</v>
      </c>
      <c r="C350">
        <f>SAFADModel_final_000011[[#This Row],[Whole Building:Facility Total Electric Demand Power '[W'](Hourly) ]]/1000</f>
        <v>141.20328889187368</v>
      </c>
    </row>
    <row r="351" spans="1:3" x14ac:dyDescent="0.25">
      <c r="A351" s="9" t="s">
        <v>254</v>
      </c>
      <c r="B351" s="12">
        <v>139270.2910426587</v>
      </c>
      <c r="C351">
        <f>SAFADModel_final_000011[[#This Row],[Whole Building:Facility Total Electric Demand Power '[W'](Hourly) ]]/1000</f>
        <v>139.2702910426587</v>
      </c>
    </row>
    <row r="352" spans="1:3" x14ac:dyDescent="0.25">
      <c r="A352" s="9" t="s">
        <v>255</v>
      </c>
      <c r="B352" s="12">
        <v>144403.17495147785</v>
      </c>
      <c r="C352">
        <f>SAFADModel_final_000011[[#This Row],[Whole Building:Facility Total Electric Demand Power '[W'](Hourly) ]]/1000</f>
        <v>144.40317495147784</v>
      </c>
    </row>
    <row r="353" spans="1:3" x14ac:dyDescent="0.25">
      <c r="A353" s="9" t="s">
        <v>256</v>
      </c>
      <c r="B353" s="12">
        <v>138050.15963538463</v>
      </c>
      <c r="C353">
        <f>SAFADModel_final_000011[[#This Row],[Whole Building:Facility Total Electric Demand Power '[W'](Hourly) ]]/1000</f>
        <v>138.05015963538463</v>
      </c>
    </row>
    <row r="354" spans="1:3" x14ac:dyDescent="0.25">
      <c r="A354" s="9" t="s">
        <v>257</v>
      </c>
      <c r="B354" s="12">
        <v>124970.03178099764</v>
      </c>
      <c r="C354">
        <f>SAFADModel_final_000011[[#This Row],[Whole Building:Facility Total Electric Demand Power '[W'](Hourly) ]]/1000</f>
        <v>124.97003178099764</v>
      </c>
    </row>
    <row r="355" spans="1:3" x14ac:dyDescent="0.25">
      <c r="A355" s="9" t="s">
        <v>258</v>
      </c>
      <c r="B355" s="12">
        <v>43178.904449245085</v>
      </c>
      <c r="C355">
        <f>SAFADModel_final_000011[[#This Row],[Whole Building:Facility Total Electric Demand Power '[W'](Hourly) ]]/1000</f>
        <v>43.178904449245081</v>
      </c>
    </row>
    <row r="356" spans="1:3" x14ac:dyDescent="0.25">
      <c r="A356" s="9" t="s">
        <v>259</v>
      </c>
      <c r="B356" s="12">
        <v>21372.090381102549</v>
      </c>
      <c r="C356">
        <f>SAFADModel_final_000011[[#This Row],[Whole Building:Facility Total Electric Demand Power '[W'](Hourly) ]]/1000</f>
        <v>21.372090381102549</v>
      </c>
    </row>
    <row r="357" spans="1:3" x14ac:dyDescent="0.25">
      <c r="A357" s="9" t="s">
        <v>260</v>
      </c>
      <c r="B357" s="12">
        <v>9286.560264420983</v>
      </c>
      <c r="C357">
        <f>SAFADModel_final_000011[[#This Row],[Whole Building:Facility Total Electric Demand Power '[W'](Hourly) ]]/1000</f>
        <v>9.2865602644209826</v>
      </c>
    </row>
    <row r="358" spans="1:3" x14ac:dyDescent="0.25">
      <c r="A358" s="9" t="s">
        <v>261</v>
      </c>
      <c r="B358" s="12">
        <v>7183.3117551524892</v>
      </c>
      <c r="C358">
        <f>SAFADModel_final_000011[[#This Row],[Whole Building:Facility Total Electric Demand Power '[W'](Hourly) ]]/1000</f>
        <v>7.1833117551524897</v>
      </c>
    </row>
    <row r="359" spans="1:3" x14ac:dyDescent="0.25">
      <c r="A359" s="9" t="s">
        <v>262</v>
      </c>
      <c r="B359" s="12">
        <v>6770.6696043399452</v>
      </c>
      <c r="C359">
        <f>SAFADModel_final_000011[[#This Row],[Whole Building:Facility Total Electric Demand Power '[W'](Hourly) ]]/1000</f>
        <v>6.770669604339945</v>
      </c>
    </row>
    <row r="360" spans="1:3" x14ac:dyDescent="0.25">
      <c r="A360" s="9" t="s">
        <v>263</v>
      </c>
      <c r="B360" s="12">
        <v>6770.7071480699124</v>
      </c>
      <c r="C360">
        <f>SAFADModel_final_000011[[#This Row],[Whole Building:Facility Total Electric Demand Power '[W'](Hourly) ]]/1000</f>
        <v>6.7707071480699126</v>
      </c>
    </row>
    <row r="361" spans="1:3" x14ac:dyDescent="0.25">
      <c r="A361" s="9" t="s">
        <v>264</v>
      </c>
      <c r="B361" s="12">
        <v>6759.4833505556062</v>
      </c>
      <c r="C361">
        <f>SAFADModel_final_000011[[#This Row],[Whole Building:Facility Total Electric Demand Power '[W'](Hourly) ]]/1000</f>
        <v>6.7594833505556062</v>
      </c>
    </row>
    <row r="362" spans="1:3" x14ac:dyDescent="0.25">
      <c r="A362" s="9" t="s">
        <v>265</v>
      </c>
      <c r="B362" s="12">
        <v>6730.6917481121845</v>
      </c>
      <c r="C362">
        <f>SAFADModel_final_000011[[#This Row],[Whole Building:Facility Total Electric Demand Power '[W'](Hourly) ]]/1000</f>
        <v>6.7306917481121848</v>
      </c>
    </row>
    <row r="363" spans="1:3" x14ac:dyDescent="0.25">
      <c r="A363" s="9" t="s">
        <v>266</v>
      </c>
      <c r="B363" s="12">
        <v>6694.0387812751878</v>
      </c>
      <c r="C363">
        <f>SAFADModel_final_000011[[#This Row],[Whole Building:Facility Total Electric Demand Power '[W'](Hourly) ]]/1000</f>
        <v>6.6940387812751876</v>
      </c>
    </row>
    <row r="364" spans="1:3" x14ac:dyDescent="0.25">
      <c r="A364" s="9" t="s">
        <v>267</v>
      </c>
      <c r="B364" s="12">
        <v>6661.4102158121304</v>
      </c>
      <c r="C364">
        <f>SAFADModel_final_000011[[#This Row],[Whole Building:Facility Total Electric Demand Power '[W'](Hourly) ]]/1000</f>
        <v>6.6614102158121309</v>
      </c>
    </row>
    <row r="365" spans="1:3" x14ac:dyDescent="0.25">
      <c r="A365" s="9" t="s">
        <v>268</v>
      </c>
      <c r="B365" s="12">
        <v>6658.6118564381713</v>
      </c>
      <c r="C365">
        <f>SAFADModel_final_000011[[#This Row],[Whole Building:Facility Total Electric Demand Power '[W'](Hourly) ]]/1000</f>
        <v>6.6586118564381716</v>
      </c>
    </row>
    <row r="366" spans="1:3" x14ac:dyDescent="0.25">
      <c r="A366" s="9" t="s">
        <v>269</v>
      </c>
      <c r="B366" s="12">
        <v>6654.750482956053</v>
      </c>
      <c r="C366">
        <f>SAFADModel_final_000011[[#This Row],[Whole Building:Facility Total Electric Demand Power '[W'](Hourly) ]]/1000</f>
        <v>6.6547504829560529</v>
      </c>
    </row>
    <row r="367" spans="1:3" x14ac:dyDescent="0.25">
      <c r="A367" s="9" t="s">
        <v>270</v>
      </c>
      <c r="B367" s="12">
        <v>6665.7812879347985</v>
      </c>
      <c r="C367">
        <f>SAFADModel_final_000011[[#This Row],[Whole Building:Facility Total Electric Demand Power '[W'](Hourly) ]]/1000</f>
        <v>6.6657812879347986</v>
      </c>
    </row>
    <row r="368" spans="1:3" x14ac:dyDescent="0.25">
      <c r="A368" s="9" t="s">
        <v>271</v>
      </c>
      <c r="B368" s="12">
        <v>6708.9573089907526</v>
      </c>
      <c r="C368">
        <f>SAFADModel_final_000011[[#This Row],[Whole Building:Facility Total Electric Demand Power '[W'](Hourly) ]]/1000</f>
        <v>6.7089573089907528</v>
      </c>
    </row>
    <row r="369" spans="1:3" x14ac:dyDescent="0.25">
      <c r="A369" s="9" t="s">
        <v>272</v>
      </c>
      <c r="B369" s="12">
        <v>16114.471673802429</v>
      </c>
      <c r="C369">
        <f>SAFADModel_final_000011[[#This Row],[Whole Building:Facility Total Electric Demand Power '[W'](Hourly) ]]/1000</f>
        <v>16.114471673802431</v>
      </c>
    </row>
    <row r="370" spans="1:3" x14ac:dyDescent="0.25">
      <c r="A370" s="9" t="s">
        <v>273</v>
      </c>
      <c r="B370" s="12">
        <v>86324.666526479472</v>
      </c>
      <c r="C370">
        <f>SAFADModel_final_000011[[#This Row],[Whole Building:Facility Total Electric Demand Power '[W'](Hourly) ]]/1000</f>
        <v>86.324666526479476</v>
      </c>
    </row>
    <row r="371" spans="1:3" x14ac:dyDescent="0.25">
      <c r="A371" s="9" t="s">
        <v>274</v>
      </c>
      <c r="B371" s="12">
        <v>118360.99129852722</v>
      </c>
      <c r="C371">
        <f>SAFADModel_final_000011[[#This Row],[Whole Building:Facility Total Electric Demand Power '[W'](Hourly) ]]/1000</f>
        <v>118.36099129852722</v>
      </c>
    </row>
    <row r="372" spans="1:3" x14ac:dyDescent="0.25">
      <c r="A372" s="9" t="s">
        <v>275</v>
      </c>
      <c r="B372" s="12">
        <v>127777.79039227734</v>
      </c>
      <c r="C372">
        <f>SAFADModel_final_000011[[#This Row],[Whole Building:Facility Total Electric Demand Power '[W'](Hourly) ]]/1000</f>
        <v>127.77779039227734</v>
      </c>
    </row>
    <row r="373" spans="1:3" x14ac:dyDescent="0.25">
      <c r="A373" s="9" t="s">
        <v>276</v>
      </c>
      <c r="B373" s="12">
        <v>139947.19545600662</v>
      </c>
      <c r="C373">
        <f>SAFADModel_final_000011[[#This Row],[Whole Building:Facility Total Electric Demand Power '[W'](Hourly) ]]/1000</f>
        <v>139.94719545600663</v>
      </c>
    </row>
    <row r="374" spans="1:3" x14ac:dyDescent="0.25">
      <c r="A374" s="9" t="s">
        <v>277</v>
      </c>
      <c r="B374" s="12">
        <v>135896.59531610098</v>
      </c>
      <c r="C374">
        <f>SAFADModel_final_000011[[#This Row],[Whole Building:Facility Total Electric Demand Power '[W'](Hourly) ]]/1000</f>
        <v>135.89659531610098</v>
      </c>
    </row>
    <row r="375" spans="1:3" x14ac:dyDescent="0.25">
      <c r="A375" s="9" t="s">
        <v>278</v>
      </c>
      <c r="B375" s="12">
        <v>153658.27873095791</v>
      </c>
      <c r="C375">
        <f>SAFADModel_final_000011[[#This Row],[Whole Building:Facility Total Electric Demand Power '[W'](Hourly) ]]/1000</f>
        <v>153.6582787309579</v>
      </c>
    </row>
    <row r="376" spans="1:3" x14ac:dyDescent="0.25">
      <c r="A376" s="9" t="s">
        <v>279</v>
      </c>
      <c r="B376" s="12">
        <v>153572.46473972636</v>
      </c>
      <c r="C376">
        <f>SAFADModel_final_000011[[#This Row],[Whole Building:Facility Total Electric Demand Power '[W'](Hourly) ]]/1000</f>
        <v>153.57246473972637</v>
      </c>
    </row>
    <row r="377" spans="1:3" x14ac:dyDescent="0.25">
      <c r="A377" s="9" t="s">
        <v>280</v>
      </c>
      <c r="B377" s="12">
        <v>150704.17643826295</v>
      </c>
      <c r="C377">
        <f>SAFADModel_final_000011[[#This Row],[Whole Building:Facility Total Electric Demand Power '[W'](Hourly) ]]/1000</f>
        <v>150.70417643826295</v>
      </c>
    </row>
    <row r="378" spans="1:3" x14ac:dyDescent="0.25">
      <c r="A378" s="9" t="s">
        <v>281</v>
      </c>
      <c r="B378" s="12">
        <v>128342.26784547624</v>
      </c>
      <c r="C378">
        <f>SAFADModel_final_000011[[#This Row],[Whole Building:Facility Total Electric Demand Power '[W'](Hourly) ]]/1000</f>
        <v>128.34226784547624</v>
      </c>
    </row>
    <row r="379" spans="1:3" x14ac:dyDescent="0.25">
      <c r="A379" s="9" t="s">
        <v>282</v>
      </c>
      <c r="B379" s="12">
        <v>87231.456129409242</v>
      </c>
      <c r="C379">
        <f>SAFADModel_final_000011[[#This Row],[Whole Building:Facility Total Electric Demand Power '[W'](Hourly) ]]/1000</f>
        <v>87.231456129409239</v>
      </c>
    </row>
    <row r="380" spans="1:3" x14ac:dyDescent="0.25">
      <c r="A380" s="9" t="s">
        <v>283</v>
      </c>
      <c r="B380" s="12">
        <v>61041.966364451604</v>
      </c>
      <c r="C380">
        <f>SAFADModel_final_000011[[#This Row],[Whole Building:Facility Total Electric Demand Power '[W'](Hourly) ]]/1000</f>
        <v>61.041966364451604</v>
      </c>
    </row>
    <row r="381" spans="1:3" x14ac:dyDescent="0.25">
      <c r="A381" s="9" t="s">
        <v>284</v>
      </c>
      <c r="B381" s="12">
        <v>38643.851957475192</v>
      </c>
      <c r="C381">
        <f>SAFADModel_final_000011[[#This Row],[Whole Building:Facility Total Electric Demand Power '[W'](Hourly) ]]/1000</f>
        <v>38.643851957475192</v>
      </c>
    </row>
    <row r="382" spans="1:3" x14ac:dyDescent="0.25">
      <c r="A382" s="9" t="s">
        <v>285</v>
      </c>
      <c r="B382" s="12">
        <v>6767.5038763951161</v>
      </c>
      <c r="C382">
        <f>SAFADModel_final_000011[[#This Row],[Whole Building:Facility Total Electric Demand Power '[W'](Hourly) ]]/1000</f>
        <v>6.7675038763951161</v>
      </c>
    </row>
    <row r="383" spans="1:3" x14ac:dyDescent="0.25">
      <c r="A383" s="9" t="s">
        <v>286</v>
      </c>
      <c r="B383" s="12">
        <v>6749.2284329822678</v>
      </c>
      <c r="C383">
        <f>SAFADModel_final_000011[[#This Row],[Whole Building:Facility Total Electric Demand Power '[W'](Hourly) ]]/1000</f>
        <v>6.7492284329822674</v>
      </c>
    </row>
    <row r="384" spans="1:3" x14ac:dyDescent="0.25">
      <c r="A384" s="9" t="s">
        <v>287</v>
      </c>
      <c r="B384" s="12">
        <v>6731.2076547631577</v>
      </c>
      <c r="C384">
        <f>SAFADModel_final_000011[[#This Row],[Whole Building:Facility Total Electric Demand Power '[W'](Hourly) ]]/1000</f>
        <v>6.7312076547631579</v>
      </c>
    </row>
    <row r="385" spans="1:3" x14ac:dyDescent="0.25">
      <c r="A385" s="9" t="s">
        <v>288</v>
      </c>
      <c r="B385" s="12">
        <v>6726.880134263708</v>
      </c>
      <c r="C385">
        <f>SAFADModel_final_000011[[#This Row],[Whole Building:Facility Total Electric Demand Power '[W'](Hourly) ]]/1000</f>
        <v>6.7268801342637081</v>
      </c>
    </row>
    <row r="386" spans="1:3" x14ac:dyDescent="0.25">
      <c r="A386" s="9" t="s">
        <v>289</v>
      </c>
      <c r="B386" s="12">
        <v>6735.4640333146199</v>
      </c>
      <c r="C386">
        <f>SAFADModel_final_000011[[#This Row],[Whole Building:Facility Total Electric Demand Power '[W'](Hourly) ]]/1000</f>
        <v>6.7354640333146198</v>
      </c>
    </row>
    <row r="387" spans="1:3" x14ac:dyDescent="0.25">
      <c r="A387" s="9" t="s">
        <v>290</v>
      </c>
      <c r="B387" s="12">
        <v>6746.9233932226753</v>
      </c>
      <c r="C387">
        <f>SAFADModel_final_000011[[#This Row],[Whole Building:Facility Total Electric Demand Power '[W'](Hourly) ]]/1000</f>
        <v>6.7469233932226755</v>
      </c>
    </row>
    <row r="388" spans="1:3" x14ac:dyDescent="0.25">
      <c r="A388" s="9" t="s">
        <v>291</v>
      </c>
      <c r="B388" s="12">
        <v>6744.3247158550912</v>
      </c>
      <c r="C388">
        <f>SAFADModel_final_000011[[#This Row],[Whole Building:Facility Total Electric Demand Power '[W'](Hourly) ]]/1000</f>
        <v>6.7443247158550914</v>
      </c>
    </row>
    <row r="389" spans="1:3" x14ac:dyDescent="0.25">
      <c r="A389" s="9" t="s">
        <v>292</v>
      </c>
      <c r="B389" s="12">
        <v>6724.6446798761126</v>
      </c>
      <c r="C389">
        <f>SAFADModel_final_000011[[#This Row],[Whole Building:Facility Total Electric Demand Power '[W'](Hourly) ]]/1000</f>
        <v>6.7246446798761124</v>
      </c>
    </row>
    <row r="390" spans="1:3" x14ac:dyDescent="0.25">
      <c r="A390" s="9" t="s">
        <v>293</v>
      </c>
      <c r="B390" s="12">
        <v>6707.3461467919333</v>
      </c>
      <c r="C390">
        <f>SAFADModel_final_000011[[#This Row],[Whole Building:Facility Total Electric Demand Power '[W'](Hourly) ]]/1000</f>
        <v>6.7073461467919335</v>
      </c>
    </row>
    <row r="391" spans="1:3" x14ac:dyDescent="0.25">
      <c r="A391" s="9" t="s">
        <v>294</v>
      </c>
      <c r="B391" s="12">
        <v>6709.1326150321065</v>
      </c>
      <c r="C391">
        <f>SAFADModel_final_000011[[#This Row],[Whole Building:Facility Total Electric Demand Power '[W'](Hourly) ]]/1000</f>
        <v>6.7091326150321065</v>
      </c>
    </row>
    <row r="392" spans="1:3" x14ac:dyDescent="0.25">
      <c r="A392" s="9" t="s">
        <v>295</v>
      </c>
      <c r="B392" s="12">
        <v>6747.4509716423991</v>
      </c>
      <c r="C392">
        <f>SAFADModel_final_000011[[#This Row],[Whole Building:Facility Total Electric Demand Power '[W'](Hourly) ]]/1000</f>
        <v>6.7474509716423992</v>
      </c>
    </row>
    <row r="393" spans="1:3" x14ac:dyDescent="0.25">
      <c r="A393" s="9" t="s">
        <v>296</v>
      </c>
      <c r="B393" s="12">
        <v>6790.187069629359</v>
      </c>
      <c r="C393">
        <f>SAFADModel_final_000011[[#This Row],[Whole Building:Facility Total Electric Demand Power '[W'](Hourly) ]]/1000</f>
        <v>6.7901870696293587</v>
      </c>
    </row>
    <row r="394" spans="1:3" x14ac:dyDescent="0.25">
      <c r="A394" s="9" t="s">
        <v>297</v>
      </c>
      <c r="B394" s="12">
        <v>6812.1480368954117</v>
      </c>
      <c r="C394">
        <f>SAFADModel_final_000011[[#This Row],[Whole Building:Facility Total Electric Demand Power '[W'](Hourly) ]]/1000</f>
        <v>6.8121480368954117</v>
      </c>
    </row>
    <row r="395" spans="1:3" x14ac:dyDescent="0.25">
      <c r="A395" s="9" t="s">
        <v>298</v>
      </c>
      <c r="B395" s="12">
        <v>6822.8022735397035</v>
      </c>
      <c r="C395">
        <f>SAFADModel_final_000011[[#This Row],[Whole Building:Facility Total Electric Demand Power '[W'](Hourly) ]]/1000</f>
        <v>6.8228022735397031</v>
      </c>
    </row>
    <row r="396" spans="1:3" x14ac:dyDescent="0.25">
      <c r="A396" s="9" t="s">
        <v>299</v>
      </c>
      <c r="B396" s="12">
        <v>6832.481509490538</v>
      </c>
      <c r="C396">
        <f>SAFADModel_final_000011[[#This Row],[Whole Building:Facility Total Electric Demand Power '[W'](Hourly) ]]/1000</f>
        <v>6.8324815094905382</v>
      </c>
    </row>
    <row r="397" spans="1:3" x14ac:dyDescent="0.25">
      <c r="A397" s="9" t="s">
        <v>300</v>
      </c>
      <c r="B397" s="12">
        <v>6840.484774262618</v>
      </c>
      <c r="C397">
        <f>SAFADModel_final_000011[[#This Row],[Whole Building:Facility Total Electric Demand Power '[W'](Hourly) ]]/1000</f>
        <v>6.8404847742626176</v>
      </c>
    </row>
    <row r="398" spans="1:3" x14ac:dyDescent="0.25">
      <c r="A398" s="9" t="s">
        <v>301</v>
      </c>
      <c r="B398" s="12">
        <v>6847.25579107465</v>
      </c>
      <c r="C398">
        <f>SAFADModel_final_000011[[#This Row],[Whole Building:Facility Total Electric Demand Power '[W'](Hourly) ]]/1000</f>
        <v>6.8472557910746499</v>
      </c>
    </row>
    <row r="399" spans="1:3" x14ac:dyDescent="0.25">
      <c r="A399" s="9" t="s">
        <v>302</v>
      </c>
      <c r="B399" s="12">
        <v>6854.1545661928576</v>
      </c>
      <c r="C399">
        <f>SAFADModel_final_000011[[#This Row],[Whole Building:Facility Total Electric Demand Power '[W'](Hourly) ]]/1000</f>
        <v>6.8541545661928573</v>
      </c>
    </row>
    <row r="400" spans="1:3" x14ac:dyDescent="0.25">
      <c r="A400" s="9" t="s">
        <v>303</v>
      </c>
      <c r="B400" s="12">
        <v>6863.259394328772</v>
      </c>
      <c r="C400">
        <f>SAFADModel_final_000011[[#This Row],[Whole Building:Facility Total Electric Demand Power '[W'](Hourly) ]]/1000</f>
        <v>6.8632593943287716</v>
      </c>
    </row>
    <row r="401" spans="1:3" x14ac:dyDescent="0.25">
      <c r="A401" s="9" t="s">
        <v>304</v>
      </c>
      <c r="B401" s="12">
        <v>6866.9567255697993</v>
      </c>
      <c r="C401">
        <f>SAFADModel_final_000011[[#This Row],[Whole Building:Facility Total Electric Demand Power '[W'](Hourly) ]]/1000</f>
        <v>6.866956725569799</v>
      </c>
    </row>
    <row r="402" spans="1:3" x14ac:dyDescent="0.25">
      <c r="A402" s="9" t="s">
        <v>305</v>
      </c>
      <c r="B402" s="12">
        <v>6862.0349427954852</v>
      </c>
      <c r="C402">
        <f>SAFADModel_final_000011[[#This Row],[Whole Building:Facility Total Electric Demand Power '[W'](Hourly) ]]/1000</f>
        <v>6.8620349427954856</v>
      </c>
    </row>
    <row r="403" spans="1:3" x14ac:dyDescent="0.25">
      <c r="A403" s="9" t="s">
        <v>306</v>
      </c>
      <c r="B403" s="12">
        <v>6846.9399209856092</v>
      </c>
      <c r="C403">
        <f>SAFADModel_final_000011[[#This Row],[Whole Building:Facility Total Electric Demand Power '[W'](Hourly) ]]/1000</f>
        <v>6.8469399209856094</v>
      </c>
    </row>
    <row r="404" spans="1:3" x14ac:dyDescent="0.25">
      <c r="A404" s="9" t="s">
        <v>307</v>
      </c>
      <c r="B404" s="12">
        <v>6822.4122589744102</v>
      </c>
      <c r="C404">
        <f>SAFADModel_final_000011[[#This Row],[Whole Building:Facility Total Electric Demand Power '[W'](Hourly) ]]/1000</f>
        <v>6.8224122589744098</v>
      </c>
    </row>
    <row r="405" spans="1:3" x14ac:dyDescent="0.25">
      <c r="A405" s="9" t="s">
        <v>308</v>
      </c>
      <c r="B405" s="12">
        <v>6794.4450530352196</v>
      </c>
      <c r="C405">
        <f>SAFADModel_final_000011[[#This Row],[Whole Building:Facility Total Electric Demand Power '[W'](Hourly) ]]/1000</f>
        <v>6.7944450530352194</v>
      </c>
    </row>
    <row r="406" spans="1:3" x14ac:dyDescent="0.25">
      <c r="A406" s="9" t="s">
        <v>309</v>
      </c>
      <c r="B406" s="12">
        <v>6778.5019363987112</v>
      </c>
      <c r="C406">
        <f>SAFADModel_final_000011[[#This Row],[Whole Building:Facility Total Electric Demand Power '[W'](Hourly) ]]/1000</f>
        <v>6.7785019363987109</v>
      </c>
    </row>
    <row r="407" spans="1:3" x14ac:dyDescent="0.25">
      <c r="A407" s="9" t="s">
        <v>310</v>
      </c>
      <c r="B407" s="12">
        <v>6754.5511075458717</v>
      </c>
      <c r="C407">
        <f>SAFADModel_final_000011[[#This Row],[Whole Building:Facility Total Electric Demand Power '[W'](Hourly) ]]/1000</f>
        <v>6.754551107545872</v>
      </c>
    </row>
    <row r="408" spans="1:3" x14ac:dyDescent="0.25">
      <c r="A408" s="9" t="s">
        <v>311</v>
      </c>
      <c r="B408" s="12">
        <v>6731.2469410377353</v>
      </c>
      <c r="C408">
        <f>SAFADModel_final_000011[[#This Row],[Whole Building:Facility Total Electric Demand Power '[W'](Hourly) ]]/1000</f>
        <v>6.7312469410377354</v>
      </c>
    </row>
    <row r="409" spans="1:3" x14ac:dyDescent="0.25">
      <c r="A409" s="9" t="s">
        <v>312</v>
      </c>
      <c r="B409" s="12">
        <v>6704.1499195560855</v>
      </c>
      <c r="C409">
        <f>SAFADModel_final_000011[[#This Row],[Whole Building:Facility Total Electric Demand Power '[W'](Hourly) ]]/1000</f>
        <v>6.7041499195560856</v>
      </c>
    </row>
    <row r="410" spans="1:3" x14ac:dyDescent="0.25">
      <c r="A410" s="9" t="s">
        <v>313</v>
      </c>
      <c r="B410" s="12">
        <v>6691.6176462424737</v>
      </c>
      <c r="C410">
        <f>SAFADModel_final_000011[[#This Row],[Whole Building:Facility Total Electric Demand Power '[W'](Hourly) ]]/1000</f>
        <v>6.6916176462424737</v>
      </c>
    </row>
    <row r="411" spans="1:3" x14ac:dyDescent="0.25">
      <c r="A411" s="9" t="s">
        <v>314</v>
      </c>
      <c r="B411" s="12">
        <v>6678.8627164104937</v>
      </c>
      <c r="C411">
        <f>SAFADModel_final_000011[[#This Row],[Whole Building:Facility Total Electric Demand Power '[W'](Hourly) ]]/1000</f>
        <v>6.6788627164104941</v>
      </c>
    </row>
    <row r="412" spans="1:3" x14ac:dyDescent="0.25">
      <c r="A412" s="9" t="s">
        <v>315</v>
      </c>
      <c r="B412" s="12">
        <v>6668.650867600848</v>
      </c>
      <c r="C412">
        <f>SAFADModel_final_000011[[#This Row],[Whole Building:Facility Total Electric Demand Power '[W'](Hourly) ]]/1000</f>
        <v>6.6686508676008476</v>
      </c>
    </row>
    <row r="413" spans="1:3" x14ac:dyDescent="0.25">
      <c r="A413" s="9" t="s">
        <v>316</v>
      </c>
      <c r="B413" s="12">
        <v>6654.0649606305387</v>
      </c>
      <c r="C413">
        <f>SAFADModel_final_000011[[#This Row],[Whole Building:Facility Total Electric Demand Power '[W'](Hourly) ]]/1000</f>
        <v>6.6540649606305386</v>
      </c>
    </row>
    <row r="414" spans="1:3" x14ac:dyDescent="0.25">
      <c r="A414" s="9" t="s">
        <v>317</v>
      </c>
      <c r="B414" s="12">
        <v>6642.2508757555333</v>
      </c>
      <c r="C414">
        <f>SAFADModel_final_000011[[#This Row],[Whole Building:Facility Total Electric Demand Power '[W'](Hourly) ]]/1000</f>
        <v>6.6422508757555336</v>
      </c>
    </row>
    <row r="415" spans="1:3" x14ac:dyDescent="0.25">
      <c r="A415" s="9" t="s">
        <v>318</v>
      </c>
      <c r="B415" s="12">
        <v>6650.3910985692637</v>
      </c>
      <c r="C415">
        <f>SAFADModel_final_000011[[#This Row],[Whole Building:Facility Total Electric Demand Power '[W'](Hourly) ]]/1000</f>
        <v>6.6503910985692638</v>
      </c>
    </row>
    <row r="416" spans="1:3" x14ac:dyDescent="0.25">
      <c r="A416" s="9" t="s">
        <v>319</v>
      </c>
      <c r="B416" s="12">
        <v>6700.5400091054353</v>
      </c>
      <c r="C416">
        <f>SAFADModel_final_000011[[#This Row],[Whole Building:Facility Total Electric Demand Power '[W'](Hourly) ]]/1000</f>
        <v>6.7005400091054357</v>
      </c>
    </row>
    <row r="417" spans="1:3" x14ac:dyDescent="0.25">
      <c r="A417" s="9" t="s">
        <v>320</v>
      </c>
      <c r="B417" s="12">
        <v>6755.8491739527744</v>
      </c>
      <c r="C417">
        <f>SAFADModel_final_000011[[#This Row],[Whole Building:Facility Total Electric Demand Power '[W'](Hourly) ]]/1000</f>
        <v>6.7558491739527744</v>
      </c>
    </row>
    <row r="418" spans="1:3" x14ac:dyDescent="0.25">
      <c r="A418" s="9" t="s">
        <v>321</v>
      </c>
      <c r="B418" s="12">
        <v>6795.0453085054687</v>
      </c>
      <c r="C418">
        <f>SAFADModel_final_000011[[#This Row],[Whole Building:Facility Total Electric Demand Power '[W'](Hourly) ]]/1000</f>
        <v>6.7950453085054683</v>
      </c>
    </row>
    <row r="419" spans="1:3" x14ac:dyDescent="0.25">
      <c r="A419" s="9" t="s">
        <v>322</v>
      </c>
      <c r="B419" s="12">
        <v>6819.2065423212989</v>
      </c>
      <c r="C419">
        <f>SAFADModel_final_000011[[#This Row],[Whole Building:Facility Total Electric Demand Power '[W'](Hourly) ]]/1000</f>
        <v>6.8192065423212993</v>
      </c>
    </row>
    <row r="420" spans="1:3" x14ac:dyDescent="0.25">
      <c r="A420" s="9" t="s">
        <v>323</v>
      </c>
      <c r="B420" s="12">
        <v>6839.6640580558533</v>
      </c>
      <c r="C420">
        <f>SAFADModel_final_000011[[#This Row],[Whole Building:Facility Total Electric Demand Power '[W'](Hourly) ]]/1000</f>
        <v>6.8396640580558534</v>
      </c>
    </row>
    <row r="421" spans="1:3" x14ac:dyDescent="0.25">
      <c r="A421" s="9" t="s">
        <v>324</v>
      </c>
      <c r="B421" s="12">
        <v>6858.8651516745522</v>
      </c>
      <c r="C421">
        <f>SAFADModel_final_000011[[#This Row],[Whole Building:Facility Total Electric Demand Power '[W'](Hourly) ]]/1000</f>
        <v>6.8588651516745518</v>
      </c>
    </row>
    <row r="422" spans="1:3" x14ac:dyDescent="0.25">
      <c r="A422" s="9" t="s">
        <v>325</v>
      </c>
      <c r="B422" s="12">
        <v>6871.9542402795851</v>
      </c>
      <c r="C422">
        <f>SAFADModel_final_000011[[#This Row],[Whole Building:Facility Total Electric Demand Power '[W'](Hourly) ]]/1000</f>
        <v>6.8719542402795852</v>
      </c>
    </row>
    <row r="423" spans="1:3" x14ac:dyDescent="0.25">
      <c r="A423" s="9" t="s">
        <v>326</v>
      </c>
      <c r="B423" s="12">
        <v>6874.9918462623818</v>
      </c>
      <c r="C423">
        <f>SAFADModel_final_000011[[#This Row],[Whole Building:Facility Total Electric Demand Power '[W'](Hourly) ]]/1000</f>
        <v>6.8749918462623816</v>
      </c>
    </row>
    <row r="424" spans="1:3" x14ac:dyDescent="0.25">
      <c r="A424" s="9" t="s">
        <v>327</v>
      </c>
      <c r="B424" s="12">
        <v>6858.9388299738675</v>
      </c>
      <c r="C424">
        <f>SAFADModel_final_000011[[#This Row],[Whole Building:Facility Total Electric Demand Power '[W'](Hourly) ]]/1000</f>
        <v>6.8589388299738676</v>
      </c>
    </row>
    <row r="425" spans="1:3" x14ac:dyDescent="0.25">
      <c r="A425" s="9" t="s">
        <v>328</v>
      </c>
      <c r="B425" s="12">
        <v>6824.9790916634092</v>
      </c>
      <c r="C425">
        <f>SAFADModel_final_000011[[#This Row],[Whole Building:Facility Total Electric Demand Power '[W'](Hourly) ]]/1000</f>
        <v>6.8249790916634092</v>
      </c>
    </row>
    <row r="426" spans="1:3" x14ac:dyDescent="0.25">
      <c r="A426" s="9" t="s">
        <v>329</v>
      </c>
      <c r="B426" s="12">
        <v>6790.1830997228099</v>
      </c>
      <c r="C426">
        <f>SAFADModel_final_000011[[#This Row],[Whole Building:Facility Total Electric Demand Power '[W'](Hourly) ]]/1000</f>
        <v>6.7901830997228094</v>
      </c>
    </row>
    <row r="427" spans="1:3" x14ac:dyDescent="0.25">
      <c r="A427" s="9" t="s">
        <v>330</v>
      </c>
      <c r="B427" s="12">
        <v>6765.8957531206461</v>
      </c>
      <c r="C427">
        <f>SAFADModel_final_000011[[#This Row],[Whole Building:Facility Total Electric Demand Power '[W'](Hourly) ]]/1000</f>
        <v>6.7658957531206463</v>
      </c>
    </row>
    <row r="428" spans="1:3" x14ac:dyDescent="0.25">
      <c r="A428" s="9" t="s">
        <v>331</v>
      </c>
      <c r="B428" s="12">
        <v>6753.3272994561676</v>
      </c>
      <c r="C428">
        <f>SAFADModel_final_000011[[#This Row],[Whole Building:Facility Total Electric Demand Power '[W'](Hourly) ]]/1000</f>
        <v>6.7533272994561679</v>
      </c>
    </row>
    <row r="429" spans="1:3" x14ac:dyDescent="0.25">
      <c r="A429" s="9" t="s">
        <v>332</v>
      </c>
      <c r="B429" s="12">
        <v>6742.7724234620482</v>
      </c>
      <c r="C429">
        <f>SAFADModel_final_000011[[#This Row],[Whole Building:Facility Total Electric Demand Power '[W'](Hourly) ]]/1000</f>
        <v>6.7427724234620481</v>
      </c>
    </row>
    <row r="430" spans="1:3" x14ac:dyDescent="0.25">
      <c r="A430" s="9" t="s">
        <v>333</v>
      </c>
      <c r="B430" s="12">
        <v>6731.3910794805515</v>
      </c>
      <c r="C430">
        <f>SAFADModel_final_000011[[#This Row],[Whole Building:Facility Total Electric Demand Power '[W'](Hourly) ]]/1000</f>
        <v>6.7313910794805514</v>
      </c>
    </row>
    <row r="431" spans="1:3" x14ac:dyDescent="0.25">
      <c r="A431" s="9" t="s">
        <v>334</v>
      </c>
      <c r="B431" s="12">
        <v>6716.8181950237222</v>
      </c>
      <c r="C431">
        <f>SAFADModel_final_000011[[#This Row],[Whole Building:Facility Total Electric Demand Power '[W'](Hourly) ]]/1000</f>
        <v>6.7168181950237225</v>
      </c>
    </row>
    <row r="432" spans="1:3" x14ac:dyDescent="0.25">
      <c r="A432" s="9" t="s">
        <v>335</v>
      </c>
      <c r="B432" s="12">
        <v>6707.4365831801297</v>
      </c>
      <c r="C432">
        <f>SAFADModel_final_000011[[#This Row],[Whole Building:Facility Total Electric Demand Power '[W'](Hourly) ]]/1000</f>
        <v>6.7074365831801295</v>
      </c>
    </row>
    <row r="433" spans="1:3" x14ac:dyDescent="0.25">
      <c r="A433" s="9" t="s">
        <v>336</v>
      </c>
      <c r="B433" s="12">
        <v>6698.2135973724826</v>
      </c>
      <c r="C433">
        <f>SAFADModel_final_000011[[#This Row],[Whole Building:Facility Total Electric Demand Power '[W'](Hourly) ]]/1000</f>
        <v>6.698213597372483</v>
      </c>
    </row>
    <row r="434" spans="1:3" x14ac:dyDescent="0.25">
      <c r="A434" s="9" t="s">
        <v>337</v>
      </c>
      <c r="B434" s="12">
        <v>6695.9834472021312</v>
      </c>
      <c r="C434">
        <f>SAFADModel_final_000011[[#This Row],[Whole Building:Facility Total Electric Demand Power '[W'](Hourly) ]]/1000</f>
        <v>6.6959834472021313</v>
      </c>
    </row>
    <row r="435" spans="1:3" x14ac:dyDescent="0.25">
      <c r="A435" s="9" t="s">
        <v>338</v>
      </c>
      <c r="B435" s="12">
        <v>6696.4952908026053</v>
      </c>
      <c r="C435">
        <f>SAFADModel_final_000011[[#This Row],[Whole Building:Facility Total Electric Demand Power '[W'](Hourly) ]]/1000</f>
        <v>6.6964952908026056</v>
      </c>
    </row>
    <row r="436" spans="1:3" x14ac:dyDescent="0.25">
      <c r="A436" s="9" t="s">
        <v>339</v>
      </c>
      <c r="B436" s="12">
        <v>6683.1747490431126</v>
      </c>
      <c r="C436">
        <f>SAFADModel_final_000011[[#This Row],[Whole Building:Facility Total Electric Demand Power '[W'](Hourly) ]]/1000</f>
        <v>6.6831747490431122</v>
      </c>
    </row>
    <row r="437" spans="1:3" x14ac:dyDescent="0.25">
      <c r="A437" s="9" t="s">
        <v>340</v>
      </c>
      <c r="B437" s="12">
        <v>6649.8746240445844</v>
      </c>
      <c r="C437">
        <f>SAFADModel_final_000011[[#This Row],[Whole Building:Facility Total Electric Demand Power '[W'](Hourly) ]]/1000</f>
        <v>6.6498746240445845</v>
      </c>
    </row>
    <row r="438" spans="1:3" x14ac:dyDescent="0.25">
      <c r="A438" s="9" t="s">
        <v>341</v>
      </c>
      <c r="B438" s="12">
        <v>6617.0689158235355</v>
      </c>
      <c r="C438">
        <f>SAFADModel_final_000011[[#This Row],[Whole Building:Facility Total Electric Demand Power '[W'](Hourly) ]]/1000</f>
        <v>6.6170689158235358</v>
      </c>
    </row>
    <row r="439" spans="1:3" x14ac:dyDescent="0.25">
      <c r="A439" s="9" t="s">
        <v>342</v>
      </c>
      <c r="B439" s="12">
        <v>6623.3010175550007</v>
      </c>
      <c r="C439">
        <f>SAFADModel_final_000011[[#This Row],[Whole Building:Facility Total Electric Demand Power '[W'](Hourly) ]]/1000</f>
        <v>6.6233010175550007</v>
      </c>
    </row>
    <row r="440" spans="1:3" x14ac:dyDescent="0.25">
      <c r="A440" s="9" t="s">
        <v>343</v>
      </c>
      <c r="B440" s="12">
        <v>6701.0310832296673</v>
      </c>
      <c r="C440">
        <f>SAFADModel_final_000011[[#This Row],[Whole Building:Facility Total Electric Demand Power '[W'](Hourly) ]]/1000</f>
        <v>6.7010310832296671</v>
      </c>
    </row>
    <row r="441" spans="1:3" x14ac:dyDescent="0.25">
      <c r="A441" s="9" t="s">
        <v>344</v>
      </c>
      <c r="B441" s="12">
        <v>6778.8179999263821</v>
      </c>
      <c r="C441">
        <f>SAFADModel_final_000011[[#This Row],[Whole Building:Facility Total Electric Demand Power '[W'](Hourly) ]]/1000</f>
        <v>6.7788179999263818</v>
      </c>
    </row>
    <row r="442" spans="1:3" x14ac:dyDescent="0.25">
      <c r="A442" s="9" t="s">
        <v>345</v>
      </c>
      <c r="B442" s="12">
        <v>6818.8246324359088</v>
      </c>
      <c r="C442">
        <f>SAFADModel_final_000011[[#This Row],[Whole Building:Facility Total Electric Demand Power '[W'](Hourly) ]]/1000</f>
        <v>6.8188246324359092</v>
      </c>
    </row>
    <row r="443" spans="1:3" x14ac:dyDescent="0.25">
      <c r="A443" s="9" t="s">
        <v>346</v>
      </c>
      <c r="B443" s="12">
        <v>6836.3456843162394</v>
      </c>
      <c r="C443">
        <f>SAFADModel_final_000011[[#This Row],[Whole Building:Facility Total Electric Demand Power '[W'](Hourly) ]]/1000</f>
        <v>6.8363456843162398</v>
      </c>
    </row>
    <row r="444" spans="1:3" x14ac:dyDescent="0.25">
      <c r="A444" s="9" t="s">
        <v>347</v>
      </c>
      <c r="B444" s="12">
        <v>6851.2800701742572</v>
      </c>
      <c r="C444">
        <f>SAFADModel_final_000011[[#This Row],[Whole Building:Facility Total Electric Demand Power '[W'](Hourly) ]]/1000</f>
        <v>6.8512800701742576</v>
      </c>
    </row>
    <row r="445" spans="1:3" x14ac:dyDescent="0.25">
      <c r="A445" s="9" t="s">
        <v>348</v>
      </c>
      <c r="B445" s="12">
        <v>6863.259394328772</v>
      </c>
      <c r="C445">
        <f>SAFADModel_final_000011[[#This Row],[Whole Building:Facility Total Electric Demand Power '[W'](Hourly) ]]/1000</f>
        <v>6.8632593943287716</v>
      </c>
    </row>
    <row r="446" spans="1:3" x14ac:dyDescent="0.25">
      <c r="A446" s="9" t="s">
        <v>349</v>
      </c>
      <c r="B446" s="12">
        <v>6871.9542402795851</v>
      </c>
      <c r="C446">
        <f>SAFADModel_final_000011[[#This Row],[Whole Building:Facility Total Electric Demand Power '[W'](Hourly) ]]/1000</f>
        <v>6.8719542402795852</v>
      </c>
    </row>
    <row r="447" spans="1:3" x14ac:dyDescent="0.25">
      <c r="A447" s="9" t="s">
        <v>350</v>
      </c>
      <c r="B447" s="12">
        <v>6872.8609867714085</v>
      </c>
      <c r="C447">
        <f>SAFADModel_final_000011[[#This Row],[Whole Building:Facility Total Electric Demand Power '[W'](Hourly) ]]/1000</f>
        <v>6.8728609867714088</v>
      </c>
    </row>
    <row r="448" spans="1:3" x14ac:dyDescent="0.25">
      <c r="A448" s="9" t="s">
        <v>351</v>
      </c>
      <c r="B448" s="12">
        <v>6865.0446420214967</v>
      </c>
      <c r="C448">
        <f>SAFADModel_final_000011[[#This Row],[Whole Building:Facility Total Electric Demand Power '[W'](Hourly) ]]/1000</f>
        <v>6.8650446420214966</v>
      </c>
    </row>
    <row r="449" spans="1:3" x14ac:dyDescent="0.25">
      <c r="A449" s="9" t="s">
        <v>352</v>
      </c>
      <c r="B449" s="12">
        <v>6850.4290064765592</v>
      </c>
      <c r="C449">
        <f>SAFADModel_final_000011[[#This Row],[Whole Building:Facility Total Electric Demand Power '[W'](Hourly) ]]/1000</f>
        <v>6.8504290064765589</v>
      </c>
    </row>
    <row r="450" spans="1:3" x14ac:dyDescent="0.25">
      <c r="A450" s="9" t="s">
        <v>353</v>
      </c>
      <c r="B450" s="12">
        <v>6835.5066496908539</v>
      </c>
      <c r="C450">
        <f>SAFADModel_final_000011[[#This Row],[Whole Building:Facility Total Electric Demand Power '[W'](Hourly) ]]/1000</f>
        <v>6.8355066496908536</v>
      </c>
    </row>
    <row r="451" spans="1:3" x14ac:dyDescent="0.25">
      <c r="A451" s="9" t="s">
        <v>354</v>
      </c>
      <c r="B451" s="12">
        <v>6820.7126512789218</v>
      </c>
      <c r="C451">
        <f>SAFADModel_final_000011[[#This Row],[Whole Building:Facility Total Electric Demand Power '[W'](Hourly) ]]/1000</f>
        <v>6.8207126512789218</v>
      </c>
    </row>
    <row r="452" spans="1:3" x14ac:dyDescent="0.25">
      <c r="A452" s="9" t="s">
        <v>355</v>
      </c>
      <c r="B452" s="12">
        <v>6805.0096927921522</v>
      </c>
      <c r="C452">
        <f>SAFADModel_final_000011[[#This Row],[Whole Building:Facility Total Electric Demand Power '[W'](Hourly) ]]/1000</f>
        <v>6.8050096927921526</v>
      </c>
    </row>
    <row r="453" spans="1:3" x14ac:dyDescent="0.25">
      <c r="A453" s="9" t="s">
        <v>356</v>
      </c>
      <c r="B453" s="12">
        <v>6780.8512388513782</v>
      </c>
      <c r="C453">
        <f>SAFADModel_final_000011[[#This Row],[Whole Building:Facility Total Electric Demand Power '[W'](Hourly) ]]/1000</f>
        <v>6.780851238851378</v>
      </c>
    </row>
    <row r="454" spans="1:3" x14ac:dyDescent="0.25">
      <c r="A454" s="9" t="s">
        <v>357</v>
      </c>
      <c r="B454" s="12">
        <v>6756.9301077507116</v>
      </c>
      <c r="C454">
        <f>SAFADModel_final_000011[[#This Row],[Whole Building:Facility Total Electric Demand Power '[W'](Hourly) ]]/1000</f>
        <v>6.756930107750712</v>
      </c>
    </row>
    <row r="455" spans="1:3" x14ac:dyDescent="0.25">
      <c r="A455" s="9" t="s">
        <v>358</v>
      </c>
      <c r="B455" s="12">
        <v>6719.7649314158507</v>
      </c>
      <c r="C455">
        <f>SAFADModel_final_000011[[#This Row],[Whole Building:Facility Total Electric Demand Power '[W'](Hourly) ]]/1000</f>
        <v>6.7197649314158507</v>
      </c>
    </row>
    <row r="456" spans="1:3" x14ac:dyDescent="0.25">
      <c r="A456" s="9" t="s">
        <v>359</v>
      </c>
      <c r="B456" s="12">
        <v>6672.6430689875124</v>
      </c>
      <c r="C456">
        <f>SAFADModel_final_000011[[#This Row],[Whole Building:Facility Total Electric Demand Power '[W'](Hourly) ]]/1000</f>
        <v>6.6726430689875125</v>
      </c>
    </row>
    <row r="457" spans="1:3" x14ac:dyDescent="0.25">
      <c r="A457" s="9" t="s">
        <v>360</v>
      </c>
      <c r="B457" s="12">
        <v>6646.3049985758507</v>
      </c>
      <c r="C457">
        <f>SAFADModel_final_000011[[#This Row],[Whole Building:Facility Total Electric Demand Power '[W'](Hourly) ]]/1000</f>
        <v>6.6463049985758511</v>
      </c>
    </row>
    <row r="458" spans="1:3" x14ac:dyDescent="0.25">
      <c r="A458" s="9" t="s">
        <v>629</v>
      </c>
      <c r="B458" s="12">
        <v>6675.9168924070109</v>
      </c>
      <c r="C458">
        <f>SAFADModel_final_000011[[#This Row],[Whole Building:Facility Total Electric Demand Power '[W'](Hourly) ]]/1000</f>
        <v>6.6759168924070105</v>
      </c>
    </row>
    <row r="459" spans="1:3" x14ac:dyDescent="0.25">
      <c r="A459" s="9" t="s">
        <v>630</v>
      </c>
      <c r="B459" s="12">
        <v>6708.6008111084038</v>
      </c>
      <c r="C459">
        <f>SAFADModel_final_000011[[#This Row],[Whole Building:Facility Total Electric Demand Power '[W'](Hourly) ]]/1000</f>
        <v>6.7086008111084041</v>
      </c>
    </row>
    <row r="460" spans="1:3" x14ac:dyDescent="0.25">
      <c r="A460" s="9" t="s">
        <v>631</v>
      </c>
      <c r="B460" s="12">
        <v>6712.8491484912483</v>
      </c>
      <c r="C460">
        <f>SAFADModel_final_000011[[#This Row],[Whole Building:Facility Total Electric Demand Power '[W'](Hourly) ]]/1000</f>
        <v>6.712849148491248</v>
      </c>
    </row>
    <row r="461" spans="1:3" x14ac:dyDescent="0.25">
      <c r="A461" s="9" t="s">
        <v>632</v>
      </c>
      <c r="B461" s="12">
        <v>6679.111976348534</v>
      </c>
      <c r="C461">
        <f>SAFADModel_final_000011[[#This Row],[Whole Building:Facility Total Electric Demand Power '[W'](Hourly) ]]/1000</f>
        <v>6.6791119763485343</v>
      </c>
    </row>
    <row r="462" spans="1:3" x14ac:dyDescent="0.25">
      <c r="A462" s="9" t="s">
        <v>633</v>
      </c>
      <c r="B462" s="12">
        <v>6634.1545927000107</v>
      </c>
      <c r="C462">
        <f>SAFADModel_final_000011[[#This Row],[Whole Building:Facility Total Electric Demand Power '[W'](Hourly) ]]/1000</f>
        <v>6.6341545927000105</v>
      </c>
    </row>
    <row r="463" spans="1:3" x14ac:dyDescent="0.25">
      <c r="A463" s="9" t="s">
        <v>634</v>
      </c>
      <c r="B463" s="12">
        <v>6626.690372048367</v>
      </c>
      <c r="C463">
        <f>SAFADModel_final_000011[[#This Row],[Whole Building:Facility Total Electric Demand Power '[W'](Hourly) ]]/1000</f>
        <v>6.6266903720483672</v>
      </c>
    </row>
    <row r="464" spans="1:3" x14ac:dyDescent="0.25">
      <c r="A464" s="9" t="s">
        <v>635</v>
      </c>
      <c r="B464" s="12">
        <v>6694.0238740264058</v>
      </c>
      <c r="C464">
        <f>SAFADModel_final_000011[[#This Row],[Whole Building:Facility Total Electric Demand Power '[W'](Hourly) ]]/1000</f>
        <v>6.6940238740264055</v>
      </c>
    </row>
    <row r="465" spans="1:3" x14ac:dyDescent="0.25">
      <c r="A465" s="9" t="s">
        <v>636</v>
      </c>
      <c r="B465" s="12">
        <v>6771.0065864436583</v>
      </c>
      <c r="C465">
        <f>SAFADModel_final_000011[[#This Row],[Whole Building:Facility Total Electric Demand Power '[W'](Hourly) ]]/1000</f>
        <v>6.7710065864436579</v>
      </c>
    </row>
    <row r="466" spans="1:3" x14ac:dyDescent="0.25">
      <c r="A466" s="9" t="s">
        <v>637</v>
      </c>
      <c r="B466" s="12">
        <v>6817.4459326432507</v>
      </c>
      <c r="C466">
        <f>SAFADModel_final_000011[[#This Row],[Whole Building:Facility Total Electric Demand Power '[W'](Hourly) ]]/1000</f>
        <v>6.8174459326432508</v>
      </c>
    </row>
    <row r="467" spans="1:3" x14ac:dyDescent="0.25">
      <c r="A467" s="9" t="s">
        <v>638</v>
      </c>
      <c r="B467" s="12">
        <v>6831.9255534829181</v>
      </c>
      <c r="C467">
        <f>SAFADModel_final_000011[[#This Row],[Whole Building:Facility Total Electric Demand Power '[W'](Hourly) ]]/1000</f>
        <v>6.8319255534829182</v>
      </c>
    </row>
    <row r="468" spans="1:3" x14ac:dyDescent="0.25">
      <c r="A468" s="9" t="s">
        <v>639</v>
      </c>
      <c r="B468" s="12">
        <v>6835.2116837133844</v>
      </c>
      <c r="C468">
        <f>SAFADModel_final_000011[[#This Row],[Whole Building:Facility Total Electric Demand Power '[W'](Hourly) ]]/1000</f>
        <v>6.8352116837133847</v>
      </c>
    </row>
    <row r="469" spans="1:3" x14ac:dyDescent="0.25">
      <c r="A469" s="9" t="s">
        <v>640</v>
      </c>
      <c r="B469" s="12">
        <v>6844.4345276811355</v>
      </c>
      <c r="C469">
        <f>SAFADModel_final_000011[[#This Row],[Whole Building:Facility Total Electric Demand Power '[W'](Hourly) ]]/1000</f>
        <v>6.8444345276811358</v>
      </c>
    </row>
    <row r="470" spans="1:3" x14ac:dyDescent="0.25">
      <c r="A470" s="9" t="s">
        <v>641</v>
      </c>
      <c r="B470" s="12">
        <v>6854.1545661928576</v>
      </c>
      <c r="C470">
        <f>SAFADModel_final_000011[[#This Row],[Whole Building:Facility Total Electric Demand Power '[W'](Hourly) ]]/1000</f>
        <v>6.8541545661928573</v>
      </c>
    </row>
    <row r="471" spans="1:3" x14ac:dyDescent="0.25">
      <c r="A471" s="9" t="s">
        <v>642</v>
      </c>
      <c r="B471" s="12">
        <v>6859.1141476661551</v>
      </c>
      <c r="C471">
        <f>SAFADModel_final_000011[[#This Row],[Whole Building:Facility Total Electric Demand Power '[W'](Hourly) ]]/1000</f>
        <v>6.8591141476661548</v>
      </c>
    </row>
    <row r="472" spans="1:3" x14ac:dyDescent="0.25">
      <c r="A472" s="9" t="s">
        <v>643</v>
      </c>
      <c r="B472" s="12">
        <v>6854.4511930691042</v>
      </c>
      <c r="C472">
        <f>SAFADModel_final_000011[[#This Row],[Whole Building:Facility Total Electric Demand Power '[W'](Hourly) ]]/1000</f>
        <v>6.8544511930691039</v>
      </c>
    </row>
    <row r="473" spans="1:3" x14ac:dyDescent="0.25">
      <c r="A473" s="9" t="s">
        <v>644</v>
      </c>
      <c r="B473" s="12">
        <v>6842.181111804538</v>
      </c>
      <c r="C473">
        <f>SAFADModel_final_000011[[#This Row],[Whole Building:Facility Total Electric Demand Power '[W'](Hourly) ]]/1000</f>
        <v>6.8421811118045381</v>
      </c>
    </row>
    <row r="474" spans="1:3" x14ac:dyDescent="0.25">
      <c r="A474" s="9" t="s">
        <v>645</v>
      </c>
      <c r="B474" s="12">
        <v>6828.9616020692802</v>
      </c>
      <c r="C474">
        <f>SAFADModel_final_000011[[#This Row],[Whole Building:Facility Total Electric Demand Power '[W'](Hourly) ]]/1000</f>
        <v>6.8289616020692803</v>
      </c>
    </row>
    <row r="475" spans="1:3" x14ac:dyDescent="0.25">
      <c r="A475" s="9" t="s">
        <v>646</v>
      </c>
      <c r="B475" s="12">
        <v>6819.896824162548</v>
      </c>
      <c r="C475">
        <f>SAFADModel_final_000011[[#This Row],[Whole Building:Facility Total Electric Demand Power '[W'](Hourly) ]]/1000</f>
        <v>6.8198968241625479</v>
      </c>
    </row>
    <row r="476" spans="1:3" x14ac:dyDescent="0.25">
      <c r="A476" s="9" t="s">
        <v>647</v>
      </c>
      <c r="B476" s="12">
        <v>6813.6683229076179</v>
      </c>
      <c r="C476">
        <f>SAFADModel_final_000011[[#This Row],[Whole Building:Facility Total Electric Demand Power '[W'](Hourly) ]]/1000</f>
        <v>6.8136683229076178</v>
      </c>
    </row>
    <row r="477" spans="1:3" x14ac:dyDescent="0.25">
      <c r="A477" s="9" t="s">
        <v>648</v>
      </c>
      <c r="B477" s="12">
        <v>6807.5724727702864</v>
      </c>
      <c r="C477">
        <f>SAFADModel_final_000011[[#This Row],[Whole Building:Facility Total Electric Demand Power '[W'](Hourly) ]]/1000</f>
        <v>6.8075724727702864</v>
      </c>
    </row>
    <row r="478" spans="1:3" x14ac:dyDescent="0.25">
      <c r="A478" s="9" t="s">
        <v>649</v>
      </c>
      <c r="B478" s="12">
        <v>6799.9033613905876</v>
      </c>
      <c r="C478">
        <f>SAFADModel_final_000011[[#This Row],[Whole Building:Facility Total Electric Demand Power '[W'](Hourly) ]]/1000</f>
        <v>6.7999033613905873</v>
      </c>
    </row>
    <row r="479" spans="1:3" x14ac:dyDescent="0.25">
      <c r="A479" s="9" t="s">
        <v>650</v>
      </c>
      <c r="B479" s="12">
        <v>6792.9194190874914</v>
      </c>
      <c r="C479">
        <f>SAFADModel_final_000011[[#This Row],[Whole Building:Facility Total Electric Demand Power '[W'](Hourly) ]]/1000</f>
        <v>6.7929194190874913</v>
      </c>
    </row>
    <row r="480" spans="1:3" x14ac:dyDescent="0.25">
      <c r="A480" s="9" t="s">
        <v>651</v>
      </c>
      <c r="B480" s="12">
        <v>6785.6876501027973</v>
      </c>
      <c r="C480">
        <f>SAFADModel_final_000011[[#This Row],[Whole Building:Facility Total Electric Demand Power '[W'](Hourly) ]]/1000</f>
        <v>6.7856876501027976</v>
      </c>
    </row>
    <row r="481" spans="1:3" x14ac:dyDescent="0.25">
      <c r="A481" s="9" t="s">
        <v>652</v>
      </c>
      <c r="B481" s="12">
        <v>6771.1475902540924</v>
      </c>
      <c r="C481">
        <f>SAFADModel_final_000011[[#This Row],[Whole Building:Facility Total Electric Demand Power '[W'](Hourly) ]]/1000</f>
        <v>6.7711475902540927</v>
      </c>
    </row>
    <row r="482" spans="1:3" x14ac:dyDescent="0.25">
      <c r="A482" s="9" t="s">
        <v>653</v>
      </c>
      <c r="B482" s="12">
        <v>6748.6473529778787</v>
      </c>
      <c r="C482">
        <f>SAFADModel_final_000011[[#This Row],[Whole Building:Facility Total Electric Demand Power '[W'](Hourly) ]]/1000</f>
        <v>6.748647352977879</v>
      </c>
    </row>
    <row r="483" spans="1:3" x14ac:dyDescent="0.25">
      <c r="A483" s="9" t="s">
        <v>654</v>
      </c>
      <c r="B483" s="12">
        <v>6725.8771485130246</v>
      </c>
      <c r="C483">
        <f>SAFADModel_final_000011[[#This Row],[Whole Building:Facility Total Electric Demand Power '[W'](Hourly) ]]/1000</f>
        <v>6.7258771485130247</v>
      </c>
    </row>
    <row r="484" spans="1:3" x14ac:dyDescent="0.25">
      <c r="A484" s="9" t="s">
        <v>655</v>
      </c>
      <c r="B484" s="12">
        <v>6709.8027636782463</v>
      </c>
      <c r="C484">
        <f>SAFADModel_final_000011[[#This Row],[Whole Building:Facility Total Electric Demand Power '[W'](Hourly) ]]/1000</f>
        <v>6.7098027636782467</v>
      </c>
    </row>
    <row r="485" spans="1:3" x14ac:dyDescent="0.25">
      <c r="A485" s="9" t="s">
        <v>656</v>
      </c>
      <c r="B485" s="12">
        <v>6706.8989983039892</v>
      </c>
      <c r="C485">
        <f>SAFADModel_final_000011[[#This Row],[Whole Building:Facility Total Electric Demand Power '[W'](Hourly) ]]/1000</f>
        <v>6.7068989983039895</v>
      </c>
    </row>
    <row r="486" spans="1:3" x14ac:dyDescent="0.25">
      <c r="A486" s="9" t="s">
        <v>657</v>
      </c>
      <c r="B486" s="12">
        <v>6706.5484550042993</v>
      </c>
      <c r="C486">
        <f>SAFADModel_final_000011[[#This Row],[Whole Building:Facility Total Electric Demand Power '[W'](Hourly) ]]/1000</f>
        <v>6.7065484550042989</v>
      </c>
    </row>
    <row r="487" spans="1:3" x14ac:dyDescent="0.25">
      <c r="A487" s="9" t="s">
        <v>658</v>
      </c>
      <c r="B487" s="12">
        <v>6715.0658210174915</v>
      </c>
      <c r="C487">
        <f>SAFADModel_final_000011[[#This Row],[Whole Building:Facility Total Electric Demand Power '[W'](Hourly) ]]/1000</f>
        <v>6.7150658210174914</v>
      </c>
    </row>
    <row r="488" spans="1:3" x14ac:dyDescent="0.25">
      <c r="A488" s="9" t="s">
        <v>659</v>
      </c>
      <c r="B488" s="12">
        <v>6737.2863352360982</v>
      </c>
      <c r="C488">
        <f>SAFADModel_final_000011[[#This Row],[Whole Building:Facility Total Electric Demand Power '[W'](Hourly) ]]/1000</f>
        <v>6.7372863352360985</v>
      </c>
    </row>
    <row r="489" spans="1:3" x14ac:dyDescent="0.25">
      <c r="A489" s="9" t="s">
        <v>660</v>
      </c>
      <c r="B489" s="12">
        <v>6767.7974334911896</v>
      </c>
      <c r="C489">
        <f>SAFADModel_final_000011[[#This Row],[Whole Building:Facility Total Electric Demand Power '[W'](Hourly) ]]/1000</f>
        <v>6.7677974334911895</v>
      </c>
    </row>
    <row r="490" spans="1:3" x14ac:dyDescent="0.25">
      <c r="A490" s="9" t="s">
        <v>661</v>
      </c>
      <c r="B490" s="12">
        <v>6802.2923510330875</v>
      </c>
      <c r="C490">
        <f>SAFADModel_final_000011[[#This Row],[Whole Building:Facility Total Electric Demand Power '[W'](Hourly) ]]/1000</f>
        <v>6.8022923510330875</v>
      </c>
    </row>
    <row r="491" spans="1:3" x14ac:dyDescent="0.25">
      <c r="A491" s="9" t="s">
        <v>662</v>
      </c>
      <c r="B491" s="12">
        <v>6835.0849534187155</v>
      </c>
      <c r="C491">
        <f>SAFADModel_final_000011[[#This Row],[Whole Building:Facility Total Electric Demand Power '[W'](Hourly) ]]/1000</f>
        <v>6.8350849534187157</v>
      </c>
    </row>
    <row r="492" spans="1:3" x14ac:dyDescent="0.25">
      <c r="A492" s="9" t="s">
        <v>663</v>
      </c>
      <c r="B492" s="12">
        <v>6856.8012457305413</v>
      </c>
      <c r="C492">
        <f>SAFADModel_final_000011[[#This Row],[Whole Building:Facility Total Electric Demand Power '[W'](Hourly) ]]/1000</f>
        <v>6.8568012457305416</v>
      </c>
    </row>
    <row r="493" spans="1:3" x14ac:dyDescent="0.25">
      <c r="A493" s="9" t="s">
        <v>664</v>
      </c>
      <c r="B493" s="12">
        <v>6872.5761547702068</v>
      </c>
      <c r="C493">
        <f>SAFADModel_final_000011[[#This Row],[Whole Building:Facility Total Electric Demand Power '[W'](Hourly) ]]/1000</f>
        <v>6.8725761547702069</v>
      </c>
    </row>
    <row r="494" spans="1:3" x14ac:dyDescent="0.25">
      <c r="A494" s="9" t="s">
        <v>665</v>
      </c>
      <c r="B494" s="12">
        <v>6885.1962079044615</v>
      </c>
      <c r="C494">
        <f>SAFADModel_final_000011[[#This Row],[Whole Building:Facility Total Electric Demand Power '[W'](Hourly) ]]/1000</f>
        <v>6.8851962079044613</v>
      </c>
    </row>
    <row r="495" spans="1:3" x14ac:dyDescent="0.25">
      <c r="A495" s="9" t="s">
        <v>666</v>
      </c>
      <c r="B495" s="12">
        <v>6892.1107913830747</v>
      </c>
      <c r="C495">
        <f>SAFADModel_final_000011[[#This Row],[Whole Building:Facility Total Electric Demand Power '[W'](Hourly) ]]/1000</f>
        <v>6.8921107913830744</v>
      </c>
    </row>
    <row r="496" spans="1:3" x14ac:dyDescent="0.25">
      <c r="A496" s="9" t="s">
        <v>667</v>
      </c>
      <c r="B496" s="12">
        <v>6889.2693226214169</v>
      </c>
      <c r="C496">
        <f>SAFADModel_final_000011[[#This Row],[Whole Building:Facility Total Electric Demand Power '[W'](Hourly) ]]/1000</f>
        <v>6.8892693226214172</v>
      </c>
    </row>
    <row r="497" spans="1:3" x14ac:dyDescent="0.25">
      <c r="A497" s="9" t="s">
        <v>668</v>
      </c>
      <c r="B497" s="12">
        <v>6877.4615249905173</v>
      </c>
      <c r="C497">
        <f>SAFADModel_final_000011[[#This Row],[Whole Building:Facility Total Electric Demand Power '[W'](Hourly) ]]/1000</f>
        <v>6.8774615249905171</v>
      </c>
    </row>
    <row r="498" spans="1:3" x14ac:dyDescent="0.25">
      <c r="A498" s="9" t="s">
        <v>669</v>
      </c>
      <c r="B498" s="12">
        <v>6860.9116783738509</v>
      </c>
      <c r="C498">
        <f>SAFADModel_final_000011[[#This Row],[Whole Building:Facility Total Electric Demand Power '[W'](Hourly) ]]/1000</f>
        <v>6.8609116783738511</v>
      </c>
    </row>
    <row r="499" spans="1:3" x14ac:dyDescent="0.25">
      <c r="A499" s="9" t="s">
        <v>670</v>
      </c>
      <c r="B499" s="12">
        <v>6839.7061356198037</v>
      </c>
      <c r="C499">
        <f>SAFADModel_final_000011[[#This Row],[Whole Building:Facility Total Electric Demand Power '[W'](Hourly) ]]/1000</f>
        <v>6.8397061356198039</v>
      </c>
    </row>
    <row r="500" spans="1:3" x14ac:dyDescent="0.25">
      <c r="A500" s="9" t="s">
        <v>671</v>
      </c>
      <c r="B500" s="12">
        <v>6817.085907655116</v>
      </c>
      <c r="C500">
        <f>SAFADModel_final_000011[[#This Row],[Whole Building:Facility Total Electric Demand Power '[W'](Hourly) ]]/1000</f>
        <v>6.817085907655116</v>
      </c>
    </row>
    <row r="501" spans="1:3" x14ac:dyDescent="0.25">
      <c r="A501" s="9" t="s">
        <v>672</v>
      </c>
      <c r="B501" s="12">
        <v>6796.084372804241</v>
      </c>
      <c r="C501">
        <f>SAFADModel_final_000011[[#This Row],[Whole Building:Facility Total Electric Demand Power '[W'](Hourly) ]]/1000</f>
        <v>6.7960843728042413</v>
      </c>
    </row>
    <row r="502" spans="1:3" x14ac:dyDescent="0.25">
      <c r="A502" s="9" t="s">
        <v>673</v>
      </c>
      <c r="B502" s="12">
        <v>6781.3738449349194</v>
      </c>
      <c r="C502">
        <f>SAFADModel_final_000011[[#This Row],[Whole Building:Facility Total Electric Demand Power '[W'](Hourly) ]]/1000</f>
        <v>6.7813738449349197</v>
      </c>
    </row>
    <row r="503" spans="1:3" x14ac:dyDescent="0.25">
      <c r="A503" s="9" t="s">
        <v>674</v>
      </c>
      <c r="B503" s="12">
        <v>6768.4338285771155</v>
      </c>
      <c r="C503">
        <f>SAFADModel_final_000011[[#This Row],[Whole Building:Facility Total Electric Demand Power '[W'](Hourly) ]]/1000</f>
        <v>6.7684338285771153</v>
      </c>
    </row>
    <row r="504" spans="1:3" x14ac:dyDescent="0.25">
      <c r="A504" s="9" t="s">
        <v>675</v>
      </c>
      <c r="B504" s="12">
        <v>6748.0482462783912</v>
      </c>
      <c r="C504">
        <f>SAFADModel_final_000011[[#This Row],[Whole Building:Facility Total Electric Demand Power '[W'](Hourly) ]]/1000</f>
        <v>6.7480482462783913</v>
      </c>
    </row>
    <row r="505" spans="1:3" x14ac:dyDescent="0.25">
      <c r="A505" s="9" t="s">
        <v>676</v>
      </c>
      <c r="B505" s="12">
        <v>6725.886886239653</v>
      </c>
      <c r="C505">
        <f>SAFADModel_final_000011[[#This Row],[Whole Building:Facility Total Electric Demand Power '[W'](Hourly) ]]/1000</f>
        <v>6.7258868862396533</v>
      </c>
    </row>
    <row r="506" spans="1:3" x14ac:dyDescent="0.25">
      <c r="A506" s="9" t="s">
        <v>361</v>
      </c>
      <c r="B506" s="12">
        <v>6708.7191753690995</v>
      </c>
      <c r="C506">
        <f>SAFADModel_final_000011[[#This Row],[Whole Building:Facility Total Electric Demand Power '[W'](Hourly) ]]/1000</f>
        <v>6.7087191753690991</v>
      </c>
    </row>
    <row r="507" spans="1:3" x14ac:dyDescent="0.25">
      <c r="A507" s="9" t="s">
        <v>362</v>
      </c>
      <c r="B507" s="12">
        <v>6686.8022663227312</v>
      </c>
      <c r="C507">
        <f>SAFADModel_final_000011[[#This Row],[Whole Building:Facility Total Electric Demand Power '[W'](Hourly) ]]/1000</f>
        <v>6.6868022663227311</v>
      </c>
    </row>
    <row r="508" spans="1:3" x14ac:dyDescent="0.25">
      <c r="A508" s="9" t="s">
        <v>363</v>
      </c>
      <c r="B508" s="12">
        <v>6671.241193293562</v>
      </c>
      <c r="C508">
        <f>SAFADModel_final_000011[[#This Row],[Whole Building:Facility Total Electric Demand Power '[W'](Hourly) ]]/1000</f>
        <v>6.6712411932935618</v>
      </c>
    </row>
    <row r="509" spans="1:3" x14ac:dyDescent="0.25">
      <c r="A509" s="9" t="s">
        <v>364</v>
      </c>
      <c r="B509" s="12">
        <v>6666.0192762814522</v>
      </c>
      <c r="C509">
        <f>SAFADModel_final_000011[[#This Row],[Whole Building:Facility Total Electric Demand Power '[W'](Hourly) ]]/1000</f>
        <v>6.6660192762814523</v>
      </c>
    </row>
    <row r="510" spans="1:3" x14ac:dyDescent="0.25">
      <c r="A510" s="9" t="s">
        <v>365</v>
      </c>
      <c r="B510" s="12">
        <v>6657.1356042061134</v>
      </c>
      <c r="C510">
        <f>SAFADModel_final_000011[[#This Row],[Whole Building:Facility Total Electric Demand Power '[W'](Hourly) ]]/1000</f>
        <v>6.6571356042061129</v>
      </c>
    </row>
    <row r="511" spans="1:3" x14ac:dyDescent="0.25">
      <c r="A511" s="9" t="s">
        <v>366</v>
      </c>
      <c r="B511" s="12">
        <v>6672.7442296323497</v>
      </c>
      <c r="C511">
        <f>SAFADModel_final_000011[[#This Row],[Whole Building:Facility Total Electric Demand Power '[W'](Hourly) ]]/1000</f>
        <v>6.6727442296323494</v>
      </c>
    </row>
    <row r="512" spans="1:3" x14ac:dyDescent="0.25">
      <c r="A512" s="9" t="s">
        <v>367</v>
      </c>
      <c r="B512" s="12">
        <v>6730.1023835793358</v>
      </c>
      <c r="C512">
        <f>SAFADModel_final_000011[[#This Row],[Whole Building:Facility Total Electric Demand Power '[W'](Hourly) ]]/1000</f>
        <v>6.7301023835793359</v>
      </c>
    </row>
    <row r="513" spans="1:3" x14ac:dyDescent="0.25">
      <c r="A513" s="9" t="s">
        <v>368</v>
      </c>
      <c r="B513" s="12">
        <v>23936.514910825179</v>
      </c>
      <c r="C513">
        <f>SAFADModel_final_000011[[#This Row],[Whole Building:Facility Total Electric Demand Power '[W'](Hourly) ]]/1000</f>
        <v>23.936514910825178</v>
      </c>
    </row>
    <row r="514" spans="1:3" x14ac:dyDescent="0.25">
      <c r="A514" s="9" t="s">
        <v>369</v>
      </c>
      <c r="B514" s="12">
        <v>65596.569588975864</v>
      </c>
      <c r="C514">
        <f>SAFADModel_final_000011[[#This Row],[Whole Building:Facility Total Electric Demand Power '[W'](Hourly) ]]/1000</f>
        <v>65.596569588975868</v>
      </c>
    </row>
    <row r="515" spans="1:3" x14ac:dyDescent="0.25">
      <c r="A515" s="9" t="s">
        <v>370</v>
      </c>
      <c r="B515" s="12">
        <v>112782.85675868294</v>
      </c>
      <c r="C515">
        <f>SAFADModel_final_000011[[#This Row],[Whole Building:Facility Total Electric Demand Power '[W'](Hourly) ]]/1000</f>
        <v>112.78285675868294</v>
      </c>
    </row>
    <row r="516" spans="1:3" x14ac:dyDescent="0.25">
      <c r="A516" s="9" t="s">
        <v>371</v>
      </c>
      <c r="B516" s="12">
        <v>110427.59866787489</v>
      </c>
      <c r="C516">
        <f>SAFADModel_final_000011[[#This Row],[Whole Building:Facility Total Electric Demand Power '[W'](Hourly) ]]/1000</f>
        <v>110.42759866787489</v>
      </c>
    </row>
    <row r="517" spans="1:3" x14ac:dyDescent="0.25">
      <c r="A517" s="9" t="s">
        <v>372</v>
      </c>
      <c r="B517" s="12">
        <v>144776.02509611033</v>
      </c>
      <c r="C517">
        <f>SAFADModel_final_000011[[#This Row],[Whole Building:Facility Total Electric Demand Power '[W'](Hourly) ]]/1000</f>
        <v>144.77602509611032</v>
      </c>
    </row>
    <row r="518" spans="1:3" x14ac:dyDescent="0.25">
      <c r="A518" s="9" t="s">
        <v>373</v>
      </c>
      <c r="B518" s="12">
        <v>142405.96587029684</v>
      </c>
      <c r="C518">
        <f>SAFADModel_final_000011[[#This Row],[Whole Building:Facility Total Electric Demand Power '[W'](Hourly) ]]/1000</f>
        <v>142.40596587029685</v>
      </c>
    </row>
    <row r="519" spans="1:3" x14ac:dyDescent="0.25">
      <c r="A519" s="9" t="s">
        <v>374</v>
      </c>
      <c r="B519" s="12">
        <v>139647.57412941955</v>
      </c>
      <c r="C519">
        <f>SAFADModel_final_000011[[#This Row],[Whole Building:Facility Total Electric Demand Power '[W'](Hourly) ]]/1000</f>
        <v>139.64757412941955</v>
      </c>
    </row>
    <row r="520" spans="1:3" x14ac:dyDescent="0.25">
      <c r="A520" s="9" t="s">
        <v>375</v>
      </c>
      <c r="B520" s="12">
        <v>144823.24856940159</v>
      </c>
      <c r="C520">
        <f>SAFADModel_final_000011[[#This Row],[Whole Building:Facility Total Electric Demand Power '[W'](Hourly) ]]/1000</f>
        <v>144.82324856940158</v>
      </c>
    </row>
    <row r="521" spans="1:3" x14ac:dyDescent="0.25">
      <c r="A521" s="9" t="s">
        <v>376</v>
      </c>
      <c r="B521" s="12">
        <v>138423.99671610954</v>
      </c>
      <c r="C521">
        <f>SAFADModel_final_000011[[#This Row],[Whole Building:Facility Total Electric Demand Power '[W'](Hourly) ]]/1000</f>
        <v>138.42399671610954</v>
      </c>
    </row>
    <row r="522" spans="1:3" x14ac:dyDescent="0.25">
      <c r="A522" s="9" t="s">
        <v>377</v>
      </c>
      <c r="B522" s="12">
        <v>125217.94894711666</v>
      </c>
      <c r="C522">
        <f>SAFADModel_final_000011[[#This Row],[Whole Building:Facility Total Electric Demand Power '[W'](Hourly) ]]/1000</f>
        <v>125.21794894711665</v>
      </c>
    </row>
    <row r="523" spans="1:3" x14ac:dyDescent="0.25">
      <c r="A523" s="9" t="s">
        <v>378</v>
      </c>
      <c r="B523" s="12">
        <v>43149.689110826112</v>
      </c>
      <c r="C523">
        <f>SAFADModel_final_000011[[#This Row],[Whole Building:Facility Total Electric Demand Power '[W'](Hourly) ]]/1000</f>
        <v>43.14968911082611</v>
      </c>
    </row>
    <row r="524" spans="1:3" x14ac:dyDescent="0.25">
      <c r="A524" s="9" t="s">
        <v>379</v>
      </c>
      <c r="B524" s="12">
        <v>21313.315739604586</v>
      </c>
      <c r="C524">
        <f>SAFADModel_final_000011[[#This Row],[Whole Building:Facility Total Electric Demand Power '[W'](Hourly) ]]/1000</f>
        <v>21.313315739604587</v>
      </c>
    </row>
    <row r="525" spans="1:3" x14ac:dyDescent="0.25">
      <c r="A525" s="9" t="s">
        <v>380</v>
      </c>
      <c r="B525" s="12">
        <v>9241.7639573267352</v>
      </c>
      <c r="C525">
        <f>SAFADModel_final_000011[[#This Row],[Whole Building:Facility Total Electric Demand Power '[W'](Hourly) ]]/1000</f>
        <v>9.2417639573267358</v>
      </c>
    </row>
    <row r="526" spans="1:3" x14ac:dyDescent="0.25">
      <c r="A526" s="9" t="s">
        <v>381</v>
      </c>
      <c r="B526" s="12">
        <v>7135.2086875718314</v>
      </c>
      <c r="C526">
        <f>SAFADModel_final_000011[[#This Row],[Whole Building:Facility Total Electric Demand Power '[W'](Hourly) ]]/1000</f>
        <v>7.135208687571831</v>
      </c>
    </row>
    <row r="527" spans="1:3" x14ac:dyDescent="0.25">
      <c r="A527" s="9" t="s">
        <v>382</v>
      </c>
      <c r="B527" s="12">
        <v>6701.0960767803872</v>
      </c>
      <c r="C527">
        <f>SAFADModel_final_000011[[#This Row],[Whole Building:Facility Total Electric Demand Power '[W'](Hourly) ]]/1000</f>
        <v>6.7010960767803871</v>
      </c>
    </row>
    <row r="528" spans="1:3" x14ac:dyDescent="0.25">
      <c r="A528" s="9" t="s">
        <v>383</v>
      </c>
      <c r="B528" s="12">
        <v>6686.3183051949027</v>
      </c>
      <c r="C528">
        <f>SAFADModel_final_000011[[#This Row],[Whole Building:Facility Total Electric Demand Power '[W'](Hourly) ]]/1000</f>
        <v>6.6863183051949031</v>
      </c>
    </row>
    <row r="529" spans="1:3" x14ac:dyDescent="0.25">
      <c r="A529" s="9" t="s">
        <v>384</v>
      </c>
      <c r="B529" s="12">
        <v>6678.1020250009742</v>
      </c>
      <c r="C529">
        <f>SAFADModel_final_000011[[#This Row],[Whole Building:Facility Total Electric Demand Power '[W'](Hourly) ]]/1000</f>
        <v>6.6781020250009746</v>
      </c>
    </row>
    <row r="530" spans="1:3" x14ac:dyDescent="0.25">
      <c r="A530" s="9" t="s">
        <v>385</v>
      </c>
      <c r="B530" s="12">
        <v>6675.9228984617721</v>
      </c>
      <c r="C530">
        <f>SAFADModel_final_000011[[#This Row],[Whole Building:Facility Total Electric Demand Power '[W'](Hourly) ]]/1000</f>
        <v>6.6759228984617724</v>
      </c>
    </row>
    <row r="531" spans="1:3" x14ac:dyDescent="0.25">
      <c r="A531" s="9" t="s">
        <v>386</v>
      </c>
      <c r="B531" s="12">
        <v>6674.3229467797937</v>
      </c>
      <c r="C531">
        <f>SAFADModel_final_000011[[#This Row],[Whole Building:Facility Total Electric Demand Power '[W'](Hourly) ]]/1000</f>
        <v>6.6743229467797933</v>
      </c>
    </row>
    <row r="532" spans="1:3" x14ac:dyDescent="0.25">
      <c r="A532" s="9" t="s">
        <v>387</v>
      </c>
      <c r="B532" s="12">
        <v>6646.5787586271263</v>
      </c>
      <c r="C532">
        <f>SAFADModel_final_000011[[#This Row],[Whole Building:Facility Total Electric Demand Power '[W'](Hourly) ]]/1000</f>
        <v>6.6465787586271263</v>
      </c>
    </row>
    <row r="533" spans="1:3" x14ac:dyDescent="0.25">
      <c r="A533" s="9" t="s">
        <v>388</v>
      </c>
      <c r="B533" s="12">
        <v>6585.1609825213463</v>
      </c>
      <c r="C533">
        <f>SAFADModel_final_000011[[#This Row],[Whole Building:Facility Total Electric Demand Power '[W'](Hourly) ]]/1000</f>
        <v>6.5851609825213462</v>
      </c>
    </row>
    <row r="534" spans="1:3" x14ac:dyDescent="0.25">
      <c r="A534" s="9" t="s">
        <v>389</v>
      </c>
      <c r="B534" s="12">
        <v>6522.596738153029</v>
      </c>
      <c r="C534">
        <f>SAFADModel_final_000011[[#This Row],[Whole Building:Facility Total Electric Demand Power '[W'](Hourly) ]]/1000</f>
        <v>6.5225967381530294</v>
      </c>
    </row>
    <row r="535" spans="1:3" x14ac:dyDescent="0.25">
      <c r="A535" s="9" t="s">
        <v>390</v>
      </c>
      <c r="B535" s="12">
        <v>6511.073267446267</v>
      </c>
      <c r="C535">
        <f>SAFADModel_final_000011[[#This Row],[Whole Building:Facility Total Electric Demand Power '[W'](Hourly) ]]/1000</f>
        <v>6.5110732674462666</v>
      </c>
    </row>
    <row r="536" spans="1:3" x14ac:dyDescent="0.25">
      <c r="A536" s="9" t="s">
        <v>391</v>
      </c>
      <c r="B536" s="12">
        <v>6603.2825755429658</v>
      </c>
      <c r="C536">
        <f>SAFADModel_final_000011[[#This Row],[Whole Building:Facility Total Electric Demand Power '[W'](Hourly) ]]/1000</f>
        <v>6.6032825755429654</v>
      </c>
    </row>
    <row r="537" spans="1:3" x14ac:dyDescent="0.25">
      <c r="A537" s="9" t="s">
        <v>392</v>
      </c>
      <c r="B537" s="12">
        <v>15997.305548286458</v>
      </c>
      <c r="C537">
        <f>SAFADModel_final_000011[[#This Row],[Whole Building:Facility Total Electric Demand Power '[W'](Hourly) ]]/1000</f>
        <v>15.997305548286459</v>
      </c>
    </row>
    <row r="538" spans="1:3" x14ac:dyDescent="0.25">
      <c r="A538" s="9" t="s">
        <v>393</v>
      </c>
      <c r="B538" s="12">
        <v>87180.482074849409</v>
      </c>
      <c r="C538">
        <f>SAFADModel_final_000011[[#This Row],[Whole Building:Facility Total Electric Demand Power '[W'](Hourly) ]]/1000</f>
        <v>87.180482074849408</v>
      </c>
    </row>
    <row r="539" spans="1:3" x14ac:dyDescent="0.25">
      <c r="A539" s="9" t="s">
        <v>394</v>
      </c>
      <c r="B539" s="12">
        <v>119595.45137686783</v>
      </c>
      <c r="C539">
        <f>SAFADModel_final_000011[[#This Row],[Whole Building:Facility Total Electric Demand Power '[W'](Hourly) ]]/1000</f>
        <v>119.59545137686783</v>
      </c>
    </row>
    <row r="540" spans="1:3" x14ac:dyDescent="0.25">
      <c r="A540" s="9" t="s">
        <v>395</v>
      </c>
      <c r="B540" s="12">
        <v>128698.52946005198</v>
      </c>
      <c r="C540">
        <f>SAFADModel_final_000011[[#This Row],[Whole Building:Facility Total Electric Demand Power '[W'](Hourly) ]]/1000</f>
        <v>128.69852946005199</v>
      </c>
    </row>
    <row r="541" spans="1:3" x14ac:dyDescent="0.25">
      <c r="A541" s="9" t="s">
        <v>396</v>
      </c>
      <c r="B541" s="12">
        <v>140268.35780922588</v>
      </c>
      <c r="C541">
        <f>SAFADModel_final_000011[[#This Row],[Whole Building:Facility Total Electric Demand Power '[W'](Hourly) ]]/1000</f>
        <v>140.26835780922588</v>
      </c>
    </row>
    <row r="542" spans="1:3" x14ac:dyDescent="0.25">
      <c r="A542" s="9" t="s">
        <v>397</v>
      </c>
      <c r="B542" s="12">
        <v>136935.06165281549</v>
      </c>
      <c r="C542">
        <f>SAFADModel_final_000011[[#This Row],[Whole Building:Facility Total Electric Demand Power '[W'](Hourly) ]]/1000</f>
        <v>136.93506165281551</v>
      </c>
    </row>
    <row r="543" spans="1:3" x14ac:dyDescent="0.25">
      <c r="A543" s="9" t="s">
        <v>398</v>
      </c>
      <c r="B543" s="12">
        <v>154665.12296583</v>
      </c>
      <c r="C543">
        <f>SAFADModel_final_000011[[#This Row],[Whole Building:Facility Total Electric Demand Power '[W'](Hourly) ]]/1000</f>
        <v>154.66512296582999</v>
      </c>
    </row>
    <row r="544" spans="1:3" x14ac:dyDescent="0.25">
      <c r="A544" s="9" t="s">
        <v>399</v>
      </c>
      <c r="B544" s="12">
        <v>156522.91078039538</v>
      </c>
      <c r="C544">
        <f>SAFADModel_final_000011[[#This Row],[Whole Building:Facility Total Electric Demand Power '[W'](Hourly) ]]/1000</f>
        <v>156.52291078039539</v>
      </c>
    </row>
    <row r="545" spans="1:3" x14ac:dyDescent="0.25">
      <c r="A545" s="9" t="s">
        <v>400</v>
      </c>
      <c r="B545" s="12">
        <v>153166.22954008542</v>
      </c>
      <c r="C545">
        <f>SAFADModel_final_000011[[#This Row],[Whole Building:Facility Total Electric Demand Power '[W'](Hourly) ]]/1000</f>
        <v>153.16622954008542</v>
      </c>
    </row>
    <row r="546" spans="1:3" x14ac:dyDescent="0.25">
      <c r="A546" s="9" t="s">
        <v>401</v>
      </c>
      <c r="B546" s="12">
        <v>131278.7311820352</v>
      </c>
      <c r="C546">
        <f>SAFADModel_final_000011[[#This Row],[Whole Building:Facility Total Electric Demand Power '[W'](Hourly) ]]/1000</f>
        <v>131.27873118203522</v>
      </c>
    </row>
    <row r="547" spans="1:3" x14ac:dyDescent="0.25">
      <c r="A547" s="9" t="s">
        <v>402</v>
      </c>
      <c r="B547" s="12">
        <v>87155.923284525634</v>
      </c>
      <c r="C547">
        <f>SAFADModel_final_000011[[#This Row],[Whole Building:Facility Total Electric Demand Power '[W'](Hourly) ]]/1000</f>
        <v>87.155923284525628</v>
      </c>
    </row>
    <row r="548" spans="1:3" x14ac:dyDescent="0.25">
      <c r="A548" s="9" t="s">
        <v>403</v>
      </c>
      <c r="B548" s="12">
        <v>60996.484608039085</v>
      </c>
      <c r="C548">
        <f>SAFADModel_final_000011[[#This Row],[Whole Building:Facility Total Electric Demand Power '[W'](Hourly) ]]/1000</f>
        <v>60.996484608039083</v>
      </c>
    </row>
    <row r="549" spans="1:3" x14ac:dyDescent="0.25">
      <c r="A549" s="9" t="s">
        <v>404</v>
      </c>
      <c r="B549" s="12">
        <v>38802.547624778825</v>
      </c>
      <c r="C549">
        <f>SAFADModel_final_000011[[#This Row],[Whole Building:Facility Total Electric Demand Power '[W'](Hourly) ]]/1000</f>
        <v>38.802547624778825</v>
      </c>
    </row>
    <row r="550" spans="1:3" x14ac:dyDescent="0.25">
      <c r="A550" s="9" t="s">
        <v>405</v>
      </c>
      <c r="B550" s="12">
        <v>6777.671552743569</v>
      </c>
      <c r="C550">
        <f>SAFADModel_final_000011[[#This Row],[Whole Building:Facility Total Electric Demand Power '[W'](Hourly) ]]/1000</f>
        <v>6.7776715527435689</v>
      </c>
    </row>
    <row r="551" spans="1:3" x14ac:dyDescent="0.25">
      <c r="A551" s="9" t="s">
        <v>406</v>
      </c>
      <c r="B551" s="12">
        <v>6771.9244061457475</v>
      </c>
      <c r="C551">
        <f>SAFADModel_final_000011[[#This Row],[Whole Building:Facility Total Electric Demand Power '[W'](Hourly) ]]/1000</f>
        <v>6.7719244061457475</v>
      </c>
    </row>
    <row r="552" spans="1:3" x14ac:dyDescent="0.25">
      <c r="A552" s="9" t="s">
        <v>407</v>
      </c>
      <c r="B552" s="12">
        <v>6764.2525184226024</v>
      </c>
      <c r="C552">
        <f>SAFADModel_final_000011[[#This Row],[Whole Building:Facility Total Electric Demand Power '[W'](Hourly) ]]/1000</f>
        <v>6.7642525184226026</v>
      </c>
    </row>
    <row r="553" spans="1:3" x14ac:dyDescent="0.25">
      <c r="A553" s="9" t="s">
        <v>408</v>
      </c>
      <c r="B553" s="12">
        <v>6757.5908914063211</v>
      </c>
      <c r="C553">
        <f>SAFADModel_final_000011[[#This Row],[Whole Building:Facility Total Electric Demand Power '[W'](Hourly) ]]/1000</f>
        <v>6.7575908914063207</v>
      </c>
    </row>
    <row r="554" spans="1:3" x14ac:dyDescent="0.25">
      <c r="A554" s="9" t="s">
        <v>409</v>
      </c>
      <c r="B554" s="12">
        <v>6751.0287948893993</v>
      </c>
      <c r="C554">
        <f>SAFADModel_final_000011[[#This Row],[Whole Building:Facility Total Electric Demand Power '[W'](Hourly) ]]/1000</f>
        <v>6.7510287948893994</v>
      </c>
    </row>
    <row r="555" spans="1:3" x14ac:dyDescent="0.25">
      <c r="A555" s="9" t="s">
        <v>410</v>
      </c>
      <c r="B555" s="12">
        <v>6744.2370717234126</v>
      </c>
      <c r="C555">
        <f>SAFADModel_final_000011[[#This Row],[Whole Building:Facility Total Electric Demand Power '[W'](Hourly) ]]/1000</f>
        <v>6.7442370717234121</v>
      </c>
    </row>
    <row r="556" spans="1:3" x14ac:dyDescent="0.25">
      <c r="A556" s="9" t="s">
        <v>411</v>
      </c>
      <c r="B556" s="12">
        <v>6734.3851682592749</v>
      </c>
      <c r="C556">
        <f>SAFADModel_final_000011[[#This Row],[Whole Building:Facility Total Electric Demand Power '[W'](Hourly) ]]/1000</f>
        <v>6.7343851682592746</v>
      </c>
    </row>
    <row r="557" spans="1:3" x14ac:dyDescent="0.25">
      <c r="A557" s="9" t="s">
        <v>412</v>
      </c>
      <c r="B557" s="12">
        <v>6718.4913571613934</v>
      </c>
      <c r="C557">
        <f>SAFADModel_final_000011[[#This Row],[Whole Building:Facility Total Electric Demand Power '[W'](Hourly) ]]/1000</f>
        <v>6.7184913571613931</v>
      </c>
    </row>
    <row r="558" spans="1:3" x14ac:dyDescent="0.25">
      <c r="A558" s="9" t="s">
        <v>413</v>
      </c>
      <c r="B558" s="12">
        <v>6699.8216891387165</v>
      </c>
      <c r="C558">
        <f>SAFADModel_final_000011[[#This Row],[Whole Building:Facility Total Electric Demand Power '[W'](Hourly) ]]/1000</f>
        <v>6.6998216891387168</v>
      </c>
    </row>
    <row r="559" spans="1:3" x14ac:dyDescent="0.25">
      <c r="A559" s="9" t="s">
        <v>414</v>
      </c>
      <c r="B559" s="12">
        <v>6707.7968776331882</v>
      </c>
      <c r="C559">
        <f>SAFADModel_final_000011[[#This Row],[Whole Building:Facility Total Electric Demand Power '[W'](Hourly) ]]/1000</f>
        <v>6.7077968776331884</v>
      </c>
    </row>
    <row r="560" spans="1:3" x14ac:dyDescent="0.25">
      <c r="A560" s="9" t="s">
        <v>415</v>
      </c>
      <c r="B560" s="12">
        <v>6754.9921759813669</v>
      </c>
      <c r="C560">
        <f>SAFADModel_final_000011[[#This Row],[Whole Building:Facility Total Electric Demand Power '[W'](Hourly) ]]/1000</f>
        <v>6.7549921759813669</v>
      </c>
    </row>
    <row r="561" spans="1:3" x14ac:dyDescent="0.25">
      <c r="A561" s="9" t="s">
        <v>416</v>
      </c>
      <c r="B561" s="12">
        <v>19257.256429035562</v>
      </c>
      <c r="C561">
        <f>SAFADModel_final_000011[[#This Row],[Whole Building:Facility Total Electric Demand Power '[W'](Hourly) ]]/1000</f>
        <v>19.257256429035561</v>
      </c>
    </row>
    <row r="562" spans="1:3" x14ac:dyDescent="0.25">
      <c r="A562" s="9" t="s">
        <v>417</v>
      </c>
      <c r="B562" s="12">
        <v>87882.370401777283</v>
      </c>
      <c r="C562">
        <f>SAFADModel_final_000011[[#This Row],[Whole Building:Facility Total Electric Demand Power '[W'](Hourly) ]]/1000</f>
        <v>87.88237040177728</v>
      </c>
    </row>
    <row r="563" spans="1:3" x14ac:dyDescent="0.25">
      <c r="A563" s="9" t="s">
        <v>418</v>
      </c>
      <c r="B563" s="12">
        <v>118782.02385035355</v>
      </c>
      <c r="C563">
        <f>SAFADModel_final_000011[[#This Row],[Whole Building:Facility Total Electric Demand Power '[W'](Hourly) ]]/1000</f>
        <v>118.78202385035355</v>
      </c>
    </row>
    <row r="564" spans="1:3" x14ac:dyDescent="0.25">
      <c r="A564" s="9" t="s">
        <v>419</v>
      </c>
      <c r="B564" s="12">
        <v>136158.33523936712</v>
      </c>
      <c r="C564">
        <f>SAFADModel_final_000011[[#This Row],[Whole Building:Facility Total Electric Demand Power '[W'](Hourly) ]]/1000</f>
        <v>136.15833523936712</v>
      </c>
    </row>
    <row r="565" spans="1:3" x14ac:dyDescent="0.25">
      <c r="A565" s="9" t="s">
        <v>420</v>
      </c>
      <c r="B565" s="12">
        <v>153181.13235609236</v>
      </c>
      <c r="C565">
        <f>SAFADModel_final_000011[[#This Row],[Whole Building:Facility Total Electric Demand Power '[W'](Hourly) ]]/1000</f>
        <v>153.18113235609238</v>
      </c>
    </row>
    <row r="566" spans="1:3" x14ac:dyDescent="0.25">
      <c r="A566" s="9" t="s">
        <v>421</v>
      </c>
      <c r="B566" s="12">
        <v>149780.92051365119</v>
      </c>
      <c r="C566">
        <f>SAFADModel_final_000011[[#This Row],[Whole Building:Facility Total Electric Demand Power '[W'](Hourly) ]]/1000</f>
        <v>149.78092051365118</v>
      </c>
    </row>
    <row r="567" spans="1:3" x14ac:dyDescent="0.25">
      <c r="A567" s="9" t="s">
        <v>422</v>
      </c>
      <c r="B567" s="12">
        <v>141163.69682943271</v>
      </c>
      <c r="C567">
        <f>SAFADModel_final_000011[[#This Row],[Whole Building:Facility Total Electric Demand Power '[W'](Hourly) ]]/1000</f>
        <v>141.16369682943269</v>
      </c>
    </row>
    <row r="568" spans="1:3" x14ac:dyDescent="0.25">
      <c r="A568" s="9" t="s">
        <v>423</v>
      </c>
      <c r="B568" s="12">
        <v>147354.01727704416</v>
      </c>
      <c r="C568">
        <f>SAFADModel_final_000011[[#This Row],[Whole Building:Facility Total Electric Demand Power '[W'](Hourly) ]]/1000</f>
        <v>147.35401727704416</v>
      </c>
    </row>
    <row r="569" spans="1:3" x14ac:dyDescent="0.25">
      <c r="A569" s="9" t="s">
        <v>424</v>
      </c>
      <c r="B569" s="12">
        <v>136453.82982428305</v>
      </c>
      <c r="C569">
        <f>SAFADModel_final_000011[[#This Row],[Whole Building:Facility Total Electric Demand Power '[W'](Hourly) ]]/1000</f>
        <v>136.45382982428305</v>
      </c>
    </row>
    <row r="570" spans="1:3" x14ac:dyDescent="0.25">
      <c r="A570" s="9" t="s">
        <v>425</v>
      </c>
      <c r="B570" s="12">
        <v>89217.646985476313</v>
      </c>
      <c r="C570">
        <f>SAFADModel_final_000011[[#This Row],[Whole Building:Facility Total Electric Demand Power '[W'](Hourly) ]]/1000</f>
        <v>89.217646985476307</v>
      </c>
    </row>
    <row r="571" spans="1:3" x14ac:dyDescent="0.25">
      <c r="A571" s="9" t="s">
        <v>426</v>
      </c>
      <c r="B571" s="12">
        <v>40223.422959296142</v>
      </c>
      <c r="C571">
        <f>SAFADModel_final_000011[[#This Row],[Whole Building:Facility Total Electric Demand Power '[W'](Hourly) ]]/1000</f>
        <v>40.223422959296144</v>
      </c>
    </row>
    <row r="572" spans="1:3" x14ac:dyDescent="0.25">
      <c r="A572" s="9" t="s">
        <v>427</v>
      </c>
      <c r="B572" s="12">
        <v>18082.429154711688</v>
      </c>
      <c r="C572">
        <f>SAFADModel_final_000011[[#This Row],[Whole Building:Facility Total Electric Demand Power '[W'](Hourly) ]]/1000</f>
        <v>18.082429154711686</v>
      </c>
    </row>
    <row r="573" spans="1:3" x14ac:dyDescent="0.25">
      <c r="A573" s="9" t="s">
        <v>428</v>
      </c>
      <c r="B573" s="12">
        <v>7630.2021635823912</v>
      </c>
      <c r="C573">
        <f>SAFADModel_final_000011[[#This Row],[Whole Building:Facility Total Electric Demand Power '[W'](Hourly) ]]/1000</f>
        <v>7.6302021635823909</v>
      </c>
    </row>
    <row r="574" spans="1:3" x14ac:dyDescent="0.25">
      <c r="A574" s="9" t="s">
        <v>429</v>
      </c>
      <c r="B574" s="12">
        <v>7205.9647250339067</v>
      </c>
      <c r="C574">
        <f>SAFADModel_final_000011[[#This Row],[Whole Building:Facility Total Electric Demand Power '[W'](Hourly) ]]/1000</f>
        <v>7.2059647250339065</v>
      </c>
    </row>
    <row r="575" spans="1:3" x14ac:dyDescent="0.25">
      <c r="A575" s="9" t="s">
        <v>430</v>
      </c>
      <c r="B575" s="12">
        <v>6782.6013654385524</v>
      </c>
      <c r="C575">
        <f>SAFADModel_final_000011[[#This Row],[Whole Building:Facility Total Electric Demand Power '[W'](Hourly) ]]/1000</f>
        <v>6.7826013654385529</v>
      </c>
    </row>
    <row r="576" spans="1:3" x14ac:dyDescent="0.25">
      <c r="A576" s="9" t="s">
        <v>431</v>
      </c>
      <c r="B576" s="12">
        <v>6772.3371205503618</v>
      </c>
      <c r="C576">
        <f>SAFADModel_final_000011[[#This Row],[Whole Building:Facility Total Electric Demand Power '[W'](Hourly) ]]/1000</f>
        <v>6.772337120550362</v>
      </c>
    </row>
    <row r="577" spans="1:3" x14ac:dyDescent="0.25">
      <c r="A577" s="9" t="s">
        <v>432</v>
      </c>
      <c r="B577" s="12">
        <v>6762.5490777791929</v>
      </c>
      <c r="C577">
        <f>SAFADModel_final_000011[[#This Row],[Whole Building:Facility Total Electric Demand Power '[W'](Hourly) ]]/1000</f>
        <v>6.7625490777791928</v>
      </c>
    </row>
    <row r="578" spans="1:3" x14ac:dyDescent="0.25">
      <c r="A578" s="9" t="s">
        <v>433</v>
      </c>
      <c r="B578" s="12">
        <v>6752.771246065643</v>
      </c>
      <c r="C578">
        <f>SAFADModel_final_000011[[#This Row],[Whole Building:Facility Total Electric Demand Power '[W'](Hourly) ]]/1000</f>
        <v>6.7527712460656426</v>
      </c>
    </row>
    <row r="579" spans="1:3" x14ac:dyDescent="0.25">
      <c r="A579" s="9" t="s">
        <v>434</v>
      </c>
      <c r="B579" s="12">
        <v>6747.1992389223487</v>
      </c>
      <c r="C579">
        <f>SAFADModel_final_000011[[#This Row],[Whole Building:Facility Total Electric Demand Power '[W'](Hourly) ]]/1000</f>
        <v>6.7471992389223487</v>
      </c>
    </row>
    <row r="580" spans="1:3" x14ac:dyDescent="0.25">
      <c r="A580" s="9" t="s">
        <v>435</v>
      </c>
      <c r="B580" s="12">
        <v>6728.7766401965664</v>
      </c>
      <c r="C580">
        <f>SAFADModel_final_000011[[#This Row],[Whole Building:Facility Total Electric Demand Power '[W'](Hourly) ]]/1000</f>
        <v>6.7287766401965667</v>
      </c>
    </row>
    <row r="581" spans="1:3" x14ac:dyDescent="0.25">
      <c r="A581" s="9" t="s">
        <v>436</v>
      </c>
      <c r="B581" s="12">
        <v>6697.9114587966324</v>
      </c>
      <c r="C581">
        <f>SAFADModel_final_000011[[#This Row],[Whole Building:Facility Total Electric Demand Power '[W'](Hourly) ]]/1000</f>
        <v>6.6979114587966322</v>
      </c>
    </row>
    <row r="582" spans="1:3" x14ac:dyDescent="0.25">
      <c r="A582" s="9" t="s">
        <v>437</v>
      </c>
      <c r="B582" s="12">
        <v>6664.6845129123358</v>
      </c>
      <c r="C582">
        <f>SAFADModel_final_000011[[#This Row],[Whole Building:Facility Total Electric Demand Power '[W'](Hourly) ]]/1000</f>
        <v>6.664684512912336</v>
      </c>
    </row>
    <row r="583" spans="1:3" x14ac:dyDescent="0.25">
      <c r="A583" s="9" t="s">
        <v>438</v>
      </c>
      <c r="B583" s="12">
        <v>6670.5397000983285</v>
      </c>
      <c r="C583">
        <f>SAFADModel_final_000011[[#This Row],[Whole Building:Facility Total Electric Demand Power '[W'](Hourly) ]]/1000</f>
        <v>6.6705397000983284</v>
      </c>
    </row>
    <row r="584" spans="1:3" x14ac:dyDescent="0.25">
      <c r="A584" s="9" t="s">
        <v>439</v>
      </c>
      <c r="B584" s="12">
        <v>6740.2579912141164</v>
      </c>
      <c r="C584">
        <f>SAFADModel_final_000011[[#This Row],[Whole Building:Facility Total Electric Demand Power '[W'](Hourly) ]]/1000</f>
        <v>6.7402579912141167</v>
      </c>
    </row>
    <row r="585" spans="1:3" x14ac:dyDescent="0.25">
      <c r="A585" s="9" t="s">
        <v>440</v>
      </c>
      <c r="B585" s="12">
        <v>17992.342321437158</v>
      </c>
      <c r="C585">
        <f>SAFADModel_final_000011[[#This Row],[Whole Building:Facility Total Electric Demand Power '[W'](Hourly) ]]/1000</f>
        <v>17.992342321437157</v>
      </c>
    </row>
    <row r="586" spans="1:3" x14ac:dyDescent="0.25">
      <c r="A586" s="9" t="s">
        <v>441</v>
      </c>
      <c r="B586" s="12">
        <v>100601.35505779361</v>
      </c>
      <c r="C586">
        <f>SAFADModel_final_000011[[#This Row],[Whole Building:Facility Total Electric Demand Power '[W'](Hourly) ]]/1000</f>
        <v>100.60135505779361</v>
      </c>
    </row>
    <row r="587" spans="1:3" x14ac:dyDescent="0.25">
      <c r="A587" s="9" t="s">
        <v>442</v>
      </c>
      <c r="B587" s="12">
        <v>133262.02792297502</v>
      </c>
      <c r="C587">
        <f>SAFADModel_final_000011[[#This Row],[Whole Building:Facility Total Electric Demand Power '[W'](Hourly) ]]/1000</f>
        <v>133.26202792297502</v>
      </c>
    </row>
    <row r="588" spans="1:3" x14ac:dyDescent="0.25">
      <c r="A588" s="9" t="s">
        <v>443</v>
      </c>
      <c r="B588" s="12">
        <v>137516.33379572287</v>
      </c>
      <c r="C588">
        <f>SAFADModel_final_000011[[#This Row],[Whole Building:Facility Total Electric Demand Power '[W'](Hourly) ]]/1000</f>
        <v>137.51633379572286</v>
      </c>
    </row>
    <row r="589" spans="1:3" x14ac:dyDescent="0.25">
      <c r="A589" s="9" t="s">
        <v>444</v>
      </c>
      <c r="B589" s="12">
        <v>134519.06013414398</v>
      </c>
      <c r="C589">
        <f>SAFADModel_final_000011[[#This Row],[Whole Building:Facility Total Electric Demand Power '[W'](Hourly) ]]/1000</f>
        <v>134.51906013414398</v>
      </c>
    </row>
    <row r="590" spans="1:3" x14ac:dyDescent="0.25">
      <c r="A590" s="9" t="s">
        <v>445</v>
      </c>
      <c r="B590" s="12">
        <v>133332.8965979933</v>
      </c>
      <c r="C590">
        <f>SAFADModel_final_000011[[#This Row],[Whole Building:Facility Total Electric Demand Power '[W'](Hourly) ]]/1000</f>
        <v>133.33289659799331</v>
      </c>
    </row>
    <row r="591" spans="1:3" x14ac:dyDescent="0.25">
      <c r="A591" s="9" t="s">
        <v>446</v>
      </c>
      <c r="B591" s="12">
        <v>144480.11068060854</v>
      </c>
      <c r="C591">
        <f>SAFADModel_final_000011[[#This Row],[Whole Building:Facility Total Electric Demand Power '[W'](Hourly) ]]/1000</f>
        <v>144.48011068060853</v>
      </c>
    </row>
    <row r="592" spans="1:3" x14ac:dyDescent="0.25">
      <c r="A592" s="9" t="s">
        <v>447</v>
      </c>
      <c r="B592" s="12">
        <v>153655.4133921235</v>
      </c>
      <c r="C592">
        <f>SAFADModel_final_000011[[#This Row],[Whole Building:Facility Total Electric Demand Power '[W'](Hourly) ]]/1000</f>
        <v>153.65541339212351</v>
      </c>
    </row>
    <row r="593" spans="1:3" x14ac:dyDescent="0.25">
      <c r="A593" s="9" t="s">
        <v>448</v>
      </c>
      <c r="B593" s="12">
        <v>157990.0836544472</v>
      </c>
      <c r="C593">
        <f>SAFADModel_final_000011[[#This Row],[Whole Building:Facility Total Electric Demand Power '[W'](Hourly) ]]/1000</f>
        <v>157.9900836544472</v>
      </c>
    </row>
    <row r="594" spans="1:3" x14ac:dyDescent="0.25">
      <c r="A594" s="9" t="s">
        <v>449</v>
      </c>
      <c r="B594" s="12">
        <v>145523.77305303069</v>
      </c>
      <c r="C594">
        <f>SAFADModel_final_000011[[#This Row],[Whole Building:Facility Total Electric Demand Power '[W'](Hourly) ]]/1000</f>
        <v>145.52377305303068</v>
      </c>
    </row>
    <row r="595" spans="1:3" x14ac:dyDescent="0.25">
      <c r="A595" s="9" t="s">
        <v>450</v>
      </c>
      <c r="B595" s="12">
        <v>71137.989915260128</v>
      </c>
      <c r="C595">
        <f>SAFADModel_final_000011[[#This Row],[Whole Building:Facility Total Electric Demand Power '[W'](Hourly) ]]/1000</f>
        <v>71.137989915260135</v>
      </c>
    </row>
    <row r="596" spans="1:3" x14ac:dyDescent="0.25">
      <c r="A596" s="9" t="s">
        <v>451</v>
      </c>
      <c r="B596" s="12">
        <v>52924.487488284067</v>
      </c>
      <c r="C596">
        <f>SAFADModel_final_000011[[#This Row],[Whole Building:Facility Total Electric Demand Power '[W'](Hourly) ]]/1000</f>
        <v>52.924487488284065</v>
      </c>
    </row>
    <row r="597" spans="1:3" x14ac:dyDescent="0.25">
      <c r="A597" s="9" t="s">
        <v>452</v>
      </c>
      <c r="B597" s="12">
        <v>39346.750029155846</v>
      </c>
      <c r="C597">
        <f>SAFADModel_final_000011[[#This Row],[Whole Building:Facility Total Electric Demand Power '[W'](Hourly) ]]/1000</f>
        <v>39.346750029155849</v>
      </c>
    </row>
    <row r="598" spans="1:3" x14ac:dyDescent="0.25">
      <c r="A598" s="9" t="s">
        <v>453</v>
      </c>
      <c r="B598" s="12">
        <v>6800.5038145318358</v>
      </c>
      <c r="C598">
        <f>SAFADModel_final_000011[[#This Row],[Whole Building:Facility Total Electric Demand Power '[W'](Hourly) ]]/1000</f>
        <v>6.8005038145318357</v>
      </c>
    </row>
    <row r="599" spans="1:3" x14ac:dyDescent="0.25">
      <c r="A599" s="9" t="s">
        <v>454</v>
      </c>
      <c r="B599" s="12">
        <v>6792.6765662247226</v>
      </c>
      <c r="C599">
        <f>SAFADModel_final_000011[[#This Row],[Whole Building:Facility Total Electric Demand Power '[W'](Hourly) ]]/1000</f>
        <v>6.7926765662247224</v>
      </c>
    </row>
    <row r="600" spans="1:3" x14ac:dyDescent="0.25">
      <c r="A600" s="9" t="s">
        <v>455</v>
      </c>
      <c r="B600" s="12">
        <v>6786.1880104586717</v>
      </c>
      <c r="C600">
        <f>SAFADModel_final_000011[[#This Row],[Whole Building:Facility Total Electric Demand Power '[W'](Hourly) ]]/1000</f>
        <v>6.7861880104586714</v>
      </c>
    </row>
    <row r="601" spans="1:3" x14ac:dyDescent="0.25">
      <c r="A601" s="9" t="s">
        <v>456</v>
      </c>
      <c r="B601" s="12">
        <v>6778.4770815230886</v>
      </c>
      <c r="C601">
        <f>SAFADModel_final_000011[[#This Row],[Whole Building:Facility Total Electric Demand Power '[W'](Hourly) ]]/1000</f>
        <v>6.7784770815230884</v>
      </c>
    </row>
    <row r="602" spans="1:3" x14ac:dyDescent="0.25">
      <c r="A602" s="9" t="s">
        <v>457</v>
      </c>
      <c r="B602" s="12">
        <v>6771.8046521252791</v>
      </c>
      <c r="C602">
        <f>SAFADModel_final_000011[[#This Row],[Whole Building:Facility Total Electric Demand Power '[W'](Hourly) ]]/1000</f>
        <v>6.7718046521252795</v>
      </c>
    </row>
    <row r="603" spans="1:3" x14ac:dyDescent="0.25">
      <c r="A603" s="9" t="s">
        <v>458</v>
      </c>
      <c r="B603" s="12">
        <v>6762.4417243123135</v>
      </c>
      <c r="C603">
        <f>SAFADModel_final_000011[[#This Row],[Whole Building:Facility Total Electric Demand Power '[W'](Hourly) ]]/1000</f>
        <v>6.7624417243123132</v>
      </c>
    </row>
    <row r="604" spans="1:3" x14ac:dyDescent="0.25">
      <c r="A604" s="9" t="s">
        <v>459</v>
      </c>
      <c r="B604" s="12">
        <v>6745.9123366502172</v>
      </c>
      <c r="C604">
        <f>SAFADModel_final_000011[[#This Row],[Whole Building:Facility Total Electric Demand Power '[W'](Hourly) ]]/1000</f>
        <v>6.7459123366502176</v>
      </c>
    </row>
    <row r="605" spans="1:3" x14ac:dyDescent="0.25">
      <c r="A605" s="9" t="s">
        <v>460</v>
      </c>
      <c r="B605" s="12">
        <v>6725.8544979368608</v>
      </c>
      <c r="C605">
        <f>SAFADModel_final_000011[[#This Row],[Whole Building:Facility Total Electric Demand Power '[W'](Hourly) ]]/1000</f>
        <v>6.7258544979368606</v>
      </c>
    </row>
    <row r="606" spans="1:3" x14ac:dyDescent="0.25">
      <c r="A606" s="9" t="s">
        <v>461</v>
      </c>
      <c r="B606" s="12">
        <v>6707.8029020108552</v>
      </c>
      <c r="C606">
        <f>SAFADModel_final_000011[[#This Row],[Whole Building:Facility Total Electric Demand Power '[W'](Hourly) ]]/1000</f>
        <v>6.7078029020108554</v>
      </c>
    </row>
    <row r="607" spans="1:3" x14ac:dyDescent="0.25">
      <c r="A607" s="9" t="s">
        <v>462</v>
      </c>
      <c r="B607" s="12">
        <v>6707.1084566292548</v>
      </c>
      <c r="C607">
        <f>SAFADModel_final_000011[[#This Row],[Whole Building:Facility Total Electric Demand Power '[W'](Hourly) ]]/1000</f>
        <v>6.7071084566292551</v>
      </c>
    </row>
    <row r="608" spans="1:3" x14ac:dyDescent="0.25">
      <c r="A608" s="9" t="s">
        <v>463</v>
      </c>
      <c r="B608" s="12">
        <v>6740.8654359174661</v>
      </c>
      <c r="C608">
        <f>SAFADModel_final_000011[[#This Row],[Whole Building:Facility Total Electric Demand Power '[W'](Hourly) ]]/1000</f>
        <v>6.740865435917466</v>
      </c>
    </row>
    <row r="609" spans="1:3" x14ac:dyDescent="0.25">
      <c r="A609" s="9" t="s">
        <v>464</v>
      </c>
      <c r="B609" s="12">
        <v>22346.382335820559</v>
      </c>
      <c r="C609">
        <f>SAFADModel_final_000011[[#This Row],[Whole Building:Facility Total Electric Demand Power '[W'](Hourly) ]]/1000</f>
        <v>22.346382335820557</v>
      </c>
    </row>
    <row r="610" spans="1:3" x14ac:dyDescent="0.25">
      <c r="A610" s="9" t="s">
        <v>465</v>
      </c>
      <c r="B610" s="12">
        <v>87256.695129412372</v>
      </c>
      <c r="C610">
        <f>SAFADModel_final_000011[[#This Row],[Whole Building:Facility Total Electric Demand Power '[W'](Hourly) ]]/1000</f>
        <v>87.256695129412378</v>
      </c>
    </row>
    <row r="611" spans="1:3" x14ac:dyDescent="0.25">
      <c r="A611" s="9" t="s">
        <v>466</v>
      </c>
      <c r="B611" s="12">
        <v>126208.64203402498</v>
      </c>
      <c r="C611">
        <f>SAFADModel_final_000011[[#This Row],[Whole Building:Facility Total Electric Demand Power '[W'](Hourly) ]]/1000</f>
        <v>126.20864203402498</v>
      </c>
    </row>
    <row r="612" spans="1:3" x14ac:dyDescent="0.25">
      <c r="A612" s="9" t="s">
        <v>467</v>
      </c>
      <c r="B612" s="12">
        <v>130458.94723017134</v>
      </c>
      <c r="C612">
        <f>SAFADModel_final_000011[[#This Row],[Whole Building:Facility Total Electric Demand Power '[W'](Hourly) ]]/1000</f>
        <v>130.45894723017133</v>
      </c>
    </row>
    <row r="613" spans="1:3" x14ac:dyDescent="0.25">
      <c r="A613" s="9" t="s">
        <v>468</v>
      </c>
      <c r="B613" s="12">
        <v>133769.8920659048</v>
      </c>
      <c r="C613">
        <f>SAFADModel_final_000011[[#This Row],[Whole Building:Facility Total Electric Demand Power '[W'](Hourly) ]]/1000</f>
        <v>133.7698920659048</v>
      </c>
    </row>
    <row r="614" spans="1:3" x14ac:dyDescent="0.25">
      <c r="A614" s="9" t="s">
        <v>469</v>
      </c>
      <c r="B614" s="12">
        <v>137599.54311625366</v>
      </c>
      <c r="C614">
        <f>SAFADModel_final_000011[[#This Row],[Whole Building:Facility Total Electric Demand Power '[W'](Hourly) ]]/1000</f>
        <v>137.59954311625364</v>
      </c>
    </row>
    <row r="615" spans="1:3" x14ac:dyDescent="0.25">
      <c r="A615" s="9" t="s">
        <v>470</v>
      </c>
      <c r="B615" s="12">
        <v>142131.92496960211</v>
      </c>
      <c r="C615">
        <f>SAFADModel_final_000011[[#This Row],[Whole Building:Facility Total Electric Demand Power '[W'](Hourly) ]]/1000</f>
        <v>142.13192496960212</v>
      </c>
    </row>
    <row r="616" spans="1:3" x14ac:dyDescent="0.25">
      <c r="A616" s="9" t="s">
        <v>471</v>
      </c>
      <c r="B616" s="12">
        <v>143118.33043473124</v>
      </c>
      <c r="C616">
        <f>SAFADModel_final_000011[[#This Row],[Whole Building:Facility Total Electric Demand Power '[W'](Hourly) ]]/1000</f>
        <v>143.11833043473123</v>
      </c>
    </row>
    <row r="617" spans="1:3" x14ac:dyDescent="0.25">
      <c r="A617" s="9" t="s">
        <v>472</v>
      </c>
      <c r="B617" s="12">
        <v>128391.96065800346</v>
      </c>
      <c r="C617">
        <f>SAFADModel_final_000011[[#This Row],[Whole Building:Facility Total Electric Demand Power '[W'](Hourly) ]]/1000</f>
        <v>128.39196065800346</v>
      </c>
    </row>
    <row r="618" spans="1:3" x14ac:dyDescent="0.25">
      <c r="A618" s="9" t="s">
        <v>473</v>
      </c>
      <c r="B618" s="12">
        <v>111696.66806785222</v>
      </c>
      <c r="C618">
        <f>SAFADModel_final_000011[[#This Row],[Whole Building:Facility Total Electric Demand Power '[W'](Hourly) ]]/1000</f>
        <v>111.69666806785223</v>
      </c>
    </row>
    <row r="619" spans="1:3" x14ac:dyDescent="0.25">
      <c r="A619" s="9" t="s">
        <v>474</v>
      </c>
      <c r="B619" s="12">
        <v>44553.143283809019</v>
      </c>
      <c r="C619">
        <f>SAFADModel_final_000011[[#This Row],[Whole Building:Facility Total Electric Demand Power '[W'](Hourly) ]]/1000</f>
        <v>44.553143283809021</v>
      </c>
    </row>
    <row r="620" spans="1:3" x14ac:dyDescent="0.25">
      <c r="A620" s="9" t="s">
        <v>475</v>
      </c>
      <c r="B620" s="12">
        <v>24663.215928719685</v>
      </c>
      <c r="C620">
        <f>SAFADModel_final_000011[[#This Row],[Whole Building:Facility Total Electric Demand Power '[W'](Hourly) ]]/1000</f>
        <v>24.663215928719683</v>
      </c>
    </row>
    <row r="621" spans="1:3" x14ac:dyDescent="0.25">
      <c r="A621" s="9" t="s">
        <v>476</v>
      </c>
      <c r="B621" s="12">
        <v>16053.812962588114</v>
      </c>
      <c r="C621">
        <f>SAFADModel_final_000011[[#This Row],[Whole Building:Facility Total Electric Demand Power '[W'](Hourly) ]]/1000</f>
        <v>16.053812962588115</v>
      </c>
    </row>
    <row r="622" spans="1:3" x14ac:dyDescent="0.25">
      <c r="A622" s="9" t="s">
        <v>477</v>
      </c>
      <c r="B622" s="12">
        <v>11399.421904737079</v>
      </c>
      <c r="C622">
        <f>SAFADModel_final_000011[[#This Row],[Whole Building:Facility Total Electric Demand Power '[W'](Hourly) ]]/1000</f>
        <v>11.399421904737078</v>
      </c>
    </row>
    <row r="623" spans="1:3" x14ac:dyDescent="0.25">
      <c r="A623" s="9" t="s">
        <v>478</v>
      </c>
      <c r="B623" s="12">
        <v>6775.2536894176737</v>
      </c>
      <c r="C623">
        <f>SAFADModel_final_000011[[#This Row],[Whole Building:Facility Total Electric Demand Power '[W'](Hourly) ]]/1000</f>
        <v>6.7752536894176734</v>
      </c>
    </row>
    <row r="624" spans="1:3" x14ac:dyDescent="0.25">
      <c r="A624" s="9" t="s">
        <v>479</v>
      </c>
      <c r="B624" s="12">
        <v>6778.0005327619247</v>
      </c>
      <c r="C624">
        <f>SAFADModel_final_000011[[#This Row],[Whole Building:Facility Total Electric Demand Power '[W'](Hourly) ]]/1000</f>
        <v>6.7780005327619248</v>
      </c>
    </row>
    <row r="625" spans="1:3" x14ac:dyDescent="0.25">
      <c r="A625" s="9" t="s">
        <v>480</v>
      </c>
      <c r="B625" s="12">
        <v>6773.8361665811799</v>
      </c>
      <c r="C625">
        <f>SAFADModel_final_000011[[#This Row],[Whole Building:Facility Total Electric Demand Power '[W'](Hourly) ]]/1000</f>
        <v>6.7738361665811802</v>
      </c>
    </row>
    <row r="626" spans="1:3" x14ac:dyDescent="0.25">
      <c r="A626" s="9" t="s">
        <v>677</v>
      </c>
      <c r="B626" s="12">
        <v>6770.1761229075673</v>
      </c>
      <c r="C626">
        <f>SAFADModel_final_000011[[#This Row],[Whole Building:Facility Total Electric Demand Power '[W'](Hourly) ]]/1000</f>
        <v>6.770176122907567</v>
      </c>
    </row>
    <row r="627" spans="1:3" x14ac:dyDescent="0.25">
      <c r="A627" s="9" t="s">
        <v>678</v>
      </c>
      <c r="B627" s="12">
        <v>6766.1776135879263</v>
      </c>
      <c r="C627">
        <f>SAFADModel_final_000011[[#This Row],[Whole Building:Facility Total Electric Demand Power '[W'](Hourly) ]]/1000</f>
        <v>6.7661776135879261</v>
      </c>
    </row>
    <row r="628" spans="1:3" x14ac:dyDescent="0.25">
      <c r="A628" s="9" t="s">
        <v>679</v>
      </c>
      <c r="B628" s="12">
        <v>6758.2932528813008</v>
      </c>
      <c r="C628">
        <f>SAFADModel_final_000011[[#This Row],[Whole Building:Facility Total Electric Demand Power '[W'](Hourly) ]]/1000</f>
        <v>6.7582932528813009</v>
      </c>
    </row>
    <row r="629" spans="1:3" x14ac:dyDescent="0.25">
      <c r="A629" s="9" t="s">
        <v>680</v>
      </c>
      <c r="B629" s="12">
        <v>6736.4502133187025</v>
      </c>
      <c r="C629">
        <f>SAFADModel_final_000011[[#This Row],[Whole Building:Facility Total Electric Demand Power '[W'](Hourly) ]]/1000</f>
        <v>6.7364502133187028</v>
      </c>
    </row>
    <row r="630" spans="1:3" x14ac:dyDescent="0.25">
      <c r="A630" s="9" t="s">
        <v>681</v>
      </c>
      <c r="B630" s="12">
        <v>6706.2088163963354</v>
      </c>
      <c r="C630">
        <f>SAFADModel_final_000011[[#This Row],[Whole Building:Facility Total Electric Demand Power '[W'](Hourly) ]]/1000</f>
        <v>6.7062088163963356</v>
      </c>
    </row>
    <row r="631" spans="1:3" x14ac:dyDescent="0.25">
      <c r="A631" s="9" t="s">
        <v>682</v>
      </c>
      <c r="B631" s="12">
        <v>6686.9591184268911</v>
      </c>
      <c r="C631">
        <f>SAFADModel_final_000011[[#This Row],[Whole Building:Facility Total Electric Demand Power '[W'](Hourly) ]]/1000</f>
        <v>6.6869591184268913</v>
      </c>
    </row>
    <row r="632" spans="1:3" x14ac:dyDescent="0.25">
      <c r="A632" s="9" t="s">
        <v>683</v>
      </c>
      <c r="B632" s="12">
        <v>6713.0030598518742</v>
      </c>
      <c r="C632">
        <f>SAFADModel_final_000011[[#This Row],[Whole Building:Facility Total Electric Demand Power '[W'](Hourly) ]]/1000</f>
        <v>6.7130030598518742</v>
      </c>
    </row>
    <row r="633" spans="1:3" x14ac:dyDescent="0.25">
      <c r="A633" s="9" t="s">
        <v>684</v>
      </c>
      <c r="B633" s="12">
        <v>6759.0521854629042</v>
      </c>
      <c r="C633">
        <f>SAFADModel_final_000011[[#This Row],[Whole Building:Facility Total Electric Demand Power '[W'](Hourly) ]]/1000</f>
        <v>6.7590521854629042</v>
      </c>
    </row>
    <row r="634" spans="1:3" x14ac:dyDescent="0.25">
      <c r="A634" s="9" t="s">
        <v>685</v>
      </c>
      <c r="B634" s="12">
        <v>43689.696245936168</v>
      </c>
      <c r="C634">
        <f>SAFADModel_final_000011[[#This Row],[Whole Building:Facility Total Electric Demand Power '[W'](Hourly) ]]/1000</f>
        <v>43.689696245936169</v>
      </c>
    </row>
    <row r="635" spans="1:3" x14ac:dyDescent="0.25">
      <c r="A635" s="9" t="s">
        <v>686</v>
      </c>
      <c r="B635" s="12">
        <v>68441.809399518577</v>
      </c>
      <c r="C635">
        <f>SAFADModel_final_000011[[#This Row],[Whole Building:Facility Total Electric Demand Power '[W'](Hourly) ]]/1000</f>
        <v>68.441809399518576</v>
      </c>
    </row>
    <row r="636" spans="1:3" x14ac:dyDescent="0.25">
      <c r="A636" s="9" t="s">
        <v>687</v>
      </c>
      <c r="B636" s="12">
        <v>87166.970885693794</v>
      </c>
      <c r="C636">
        <f>SAFADModel_final_000011[[#This Row],[Whole Building:Facility Total Electric Demand Power '[W'](Hourly) ]]/1000</f>
        <v>87.1669708856938</v>
      </c>
    </row>
    <row r="637" spans="1:3" x14ac:dyDescent="0.25">
      <c r="A637" s="9" t="s">
        <v>688</v>
      </c>
      <c r="B637" s="12">
        <v>86949.043029194683</v>
      </c>
      <c r="C637">
        <f>SAFADModel_final_000011[[#This Row],[Whole Building:Facility Total Electric Demand Power '[W'](Hourly) ]]/1000</f>
        <v>86.949043029194684</v>
      </c>
    </row>
    <row r="638" spans="1:3" x14ac:dyDescent="0.25">
      <c r="A638" s="9" t="s">
        <v>689</v>
      </c>
      <c r="B638" s="12">
        <v>61063.864719048404</v>
      </c>
      <c r="C638">
        <f>SAFADModel_final_000011[[#This Row],[Whole Building:Facility Total Electric Demand Power '[W'](Hourly) ]]/1000</f>
        <v>61.063864719048404</v>
      </c>
    </row>
    <row r="639" spans="1:3" x14ac:dyDescent="0.25">
      <c r="A639" s="9" t="s">
        <v>690</v>
      </c>
      <c r="B639" s="12">
        <v>56429.172189635377</v>
      </c>
      <c r="C639">
        <f>SAFADModel_final_000011[[#This Row],[Whole Building:Facility Total Electric Demand Power '[W'](Hourly) ]]/1000</f>
        <v>56.429172189635381</v>
      </c>
    </row>
    <row r="640" spans="1:3" x14ac:dyDescent="0.25">
      <c r="A640" s="9" t="s">
        <v>691</v>
      </c>
      <c r="B640" s="12">
        <v>54903.650259013601</v>
      </c>
      <c r="C640">
        <f>SAFADModel_final_000011[[#This Row],[Whole Building:Facility Total Electric Demand Power '[W'](Hourly) ]]/1000</f>
        <v>54.903650259013602</v>
      </c>
    </row>
    <row r="641" spans="1:3" x14ac:dyDescent="0.25">
      <c r="A641" s="9" t="s">
        <v>692</v>
      </c>
      <c r="B641" s="12">
        <v>48363.024553552998</v>
      </c>
      <c r="C641">
        <f>SAFADModel_final_000011[[#This Row],[Whole Building:Facility Total Electric Demand Power '[W'](Hourly) ]]/1000</f>
        <v>48.363024553552997</v>
      </c>
    </row>
    <row r="642" spans="1:3" x14ac:dyDescent="0.25">
      <c r="A642" s="9" t="s">
        <v>693</v>
      </c>
      <c r="B642" s="12">
        <v>39951.340327006903</v>
      </c>
      <c r="C642">
        <f>SAFADModel_final_000011[[#This Row],[Whole Building:Facility Total Electric Demand Power '[W'](Hourly) ]]/1000</f>
        <v>39.951340327006903</v>
      </c>
    </row>
    <row r="643" spans="1:3" x14ac:dyDescent="0.25">
      <c r="A643" s="9" t="s">
        <v>694</v>
      </c>
      <c r="B643" s="12">
        <v>32151.121886722405</v>
      </c>
      <c r="C643">
        <f>SAFADModel_final_000011[[#This Row],[Whole Building:Facility Total Electric Demand Power '[W'](Hourly) ]]/1000</f>
        <v>32.151121886722407</v>
      </c>
    </row>
    <row r="644" spans="1:3" x14ac:dyDescent="0.25">
      <c r="A644" s="9" t="s">
        <v>695</v>
      </c>
      <c r="B644" s="12">
        <v>24283.552115273615</v>
      </c>
      <c r="C644">
        <f>SAFADModel_final_000011[[#This Row],[Whole Building:Facility Total Electric Demand Power '[W'](Hourly) ]]/1000</f>
        <v>24.283552115273615</v>
      </c>
    </row>
    <row r="645" spans="1:3" x14ac:dyDescent="0.25">
      <c r="A645" s="9" t="s">
        <v>696</v>
      </c>
      <c r="B645" s="12">
        <v>15767.998677473654</v>
      </c>
      <c r="C645">
        <f>SAFADModel_final_000011[[#This Row],[Whole Building:Facility Total Electric Demand Power '[W'](Hourly) ]]/1000</f>
        <v>15.767998677473653</v>
      </c>
    </row>
    <row r="646" spans="1:3" x14ac:dyDescent="0.25">
      <c r="A646" s="9" t="s">
        <v>697</v>
      </c>
      <c r="B646" s="12">
        <v>14182.940748424664</v>
      </c>
      <c r="C646">
        <f>SAFADModel_final_000011[[#This Row],[Whole Building:Facility Total Electric Demand Power '[W'](Hourly) ]]/1000</f>
        <v>14.182940748424665</v>
      </c>
    </row>
    <row r="647" spans="1:3" x14ac:dyDescent="0.25">
      <c r="A647" s="9" t="s">
        <v>698</v>
      </c>
      <c r="B647" s="12">
        <v>6796.2575128812923</v>
      </c>
      <c r="C647">
        <f>SAFADModel_final_000011[[#This Row],[Whole Building:Facility Total Electric Demand Power '[W'](Hourly) ]]/1000</f>
        <v>6.7962575128812919</v>
      </c>
    </row>
    <row r="648" spans="1:3" x14ac:dyDescent="0.25">
      <c r="A648" s="9" t="s">
        <v>699</v>
      </c>
      <c r="B648" s="12">
        <v>6797.9479740458928</v>
      </c>
      <c r="C648">
        <f>SAFADModel_final_000011[[#This Row],[Whole Building:Facility Total Electric Demand Power '[W'](Hourly) ]]/1000</f>
        <v>6.7979479740458926</v>
      </c>
    </row>
    <row r="649" spans="1:3" x14ac:dyDescent="0.25">
      <c r="A649" s="9" t="s">
        <v>700</v>
      </c>
      <c r="B649" s="12">
        <v>6794.1151281186403</v>
      </c>
      <c r="C649">
        <f>SAFADModel_final_000011[[#This Row],[Whole Building:Facility Total Electric Demand Power '[W'](Hourly) ]]/1000</f>
        <v>6.7941151281186407</v>
      </c>
    </row>
    <row r="650" spans="1:3" x14ac:dyDescent="0.25">
      <c r="A650" s="9" t="s">
        <v>701</v>
      </c>
      <c r="B650" s="12">
        <v>6785.6876501027973</v>
      </c>
      <c r="C650">
        <f>SAFADModel_final_000011[[#This Row],[Whole Building:Facility Total Electric Demand Power '[W'](Hourly) ]]/1000</f>
        <v>6.7856876501027976</v>
      </c>
    </row>
    <row r="651" spans="1:3" x14ac:dyDescent="0.25">
      <c r="A651" s="9" t="s">
        <v>702</v>
      </c>
      <c r="B651" s="12">
        <v>6777.5688668051807</v>
      </c>
      <c r="C651">
        <f>SAFADModel_final_000011[[#This Row],[Whole Building:Facility Total Electric Demand Power '[W'](Hourly) ]]/1000</f>
        <v>6.777568866805181</v>
      </c>
    </row>
    <row r="652" spans="1:3" x14ac:dyDescent="0.25">
      <c r="A652" s="9" t="s">
        <v>703</v>
      </c>
      <c r="B652" s="12">
        <v>6771.2483332009933</v>
      </c>
      <c r="C652">
        <f>SAFADModel_final_000011[[#This Row],[Whole Building:Facility Total Electric Demand Power '[W'](Hourly) ]]/1000</f>
        <v>6.771248333200993</v>
      </c>
    </row>
    <row r="653" spans="1:3" x14ac:dyDescent="0.25">
      <c r="A653" s="9" t="s">
        <v>704</v>
      </c>
      <c r="B653" s="12">
        <v>6764.7322586501023</v>
      </c>
      <c r="C653">
        <f>SAFADModel_final_000011[[#This Row],[Whole Building:Facility Total Electric Demand Power '[W'](Hourly) ]]/1000</f>
        <v>6.7647322586501026</v>
      </c>
    </row>
    <row r="654" spans="1:3" x14ac:dyDescent="0.25">
      <c r="A654" s="9" t="s">
        <v>705</v>
      </c>
      <c r="B654" s="12">
        <v>6758.6832575421467</v>
      </c>
      <c r="C654">
        <f>SAFADModel_final_000011[[#This Row],[Whole Building:Facility Total Electric Demand Power '[W'](Hourly) ]]/1000</f>
        <v>6.7586832575421472</v>
      </c>
    </row>
    <row r="655" spans="1:3" x14ac:dyDescent="0.25">
      <c r="A655" s="9" t="s">
        <v>706</v>
      </c>
      <c r="B655" s="12">
        <v>6769.0848073924681</v>
      </c>
      <c r="C655">
        <f>SAFADModel_final_000011[[#This Row],[Whole Building:Facility Total Electric Demand Power '[W'](Hourly) ]]/1000</f>
        <v>6.7690848073924679</v>
      </c>
    </row>
    <row r="656" spans="1:3" x14ac:dyDescent="0.25">
      <c r="A656" s="9" t="s">
        <v>707</v>
      </c>
      <c r="B656" s="12">
        <v>6795.9142516312631</v>
      </c>
      <c r="C656">
        <f>SAFADModel_final_000011[[#This Row],[Whole Building:Facility Total Electric Demand Power '[W'](Hourly) ]]/1000</f>
        <v>6.7959142516312632</v>
      </c>
    </row>
    <row r="657" spans="1:3" x14ac:dyDescent="0.25">
      <c r="A657" s="9" t="s">
        <v>708</v>
      </c>
      <c r="B657" s="12">
        <v>6824.490599460928</v>
      </c>
      <c r="C657">
        <f>SAFADModel_final_000011[[#This Row],[Whole Building:Facility Total Electric Demand Power '[W'](Hourly) ]]/1000</f>
        <v>6.824490599460928</v>
      </c>
    </row>
    <row r="658" spans="1:3" x14ac:dyDescent="0.25">
      <c r="A658" s="9" t="s">
        <v>709</v>
      </c>
      <c r="B658" s="12">
        <v>6846.4296037569447</v>
      </c>
      <c r="C658">
        <f>SAFADModel_final_000011[[#This Row],[Whole Building:Facility Total Electric Demand Power '[W'](Hourly) ]]/1000</f>
        <v>6.8464296037569445</v>
      </c>
    </row>
    <row r="659" spans="1:3" x14ac:dyDescent="0.25">
      <c r="A659" s="9" t="s">
        <v>710</v>
      </c>
      <c r="B659" s="12">
        <v>6861.7866006754402</v>
      </c>
      <c r="C659">
        <f>SAFADModel_final_000011[[#This Row],[Whole Building:Facility Total Electric Demand Power '[W'](Hourly) ]]/1000</f>
        <v>6.8617866006754404</v>
      </c>
    </row>
    <row r="660" spans="1:3" x14ac:dyDescent="0.25">
      <c r="A660" s="9" t="s">
        <v>711</v>
      </c>
      <c r="B660" s="12">
        <v>6874.0881054476386</v>
      </c>
      <c r="C660">
        <f>SAFADModel_final_000011[[#This Row],[Whole Building:Facility Total Electric Demand Power '[W'](Hourly) ]]/1000</f>
        <v>6.8740881054476386</v>
      </c>
    </row>
    <row r="661" spans="1:3" x14ac:dyDescent="0.25">
      <c r="A661" s="9" t="s">
        <v>712</v>
      </c>
      <c r="B661" s="12">
        <v>6887.3969735876026</v>
      </c>
      <c r="C661">
        <f>SAFADModel_final_000011[[#This Row],[Whole Building:Facility Total Electric Demand Power '[W'](Hourly) ]]/1000</f>
        <v>6.8873969735876024</v>
      </c>
    </row>
    <row r="662" spans="1:3" x14ac:dyDescent="0.25">
      <c r="A662" s="9" t="s">
        <v>713</v>
      </c>
      <c r="B662" s="12">
        <v>6900.4361113672303</v>
      </c>
      <c r="C662">
        <f>SAFADModel_final_000011[[#This Row],[Whole Building:Facility Total Electric Demand Power '[W'](Hourly) ]]/1000</f>
        <v>6.9004361113672301</v>
      </c>
    </row>
    <row r="663" spans="1:3" x14ac:dyDescent="0.25">
      <c r="A663" s="9" t="s">
        <v>714</v>
      </c>
      <c r="B663" s="12">
        <v>6907.573379477687</v>
      </c>
      <c r="C663">
        <f>SAFADModel_final_000011[[#This Row],[Whole Building:Facility Total Electric Demand Power '[W'](Hourly) ]]/1000</f>
        <v>6.9075733794776868</v>
      </c>
    </row>
    <row r="664" spans="1:3" x14ac:dyDescent="0.25">
      <c r="A664" s="9" t="s">
        <v>715</v>
      </c>
      <c r="B664" s="12">
        <v>6902.3631056625773</v>
      </c>
      <c r="C664">
        <f>SAFADModel_final_000011[[#This Row],[Whole Building:Facility Total Electric Demand Power '[W'](Hourly) ]]/1000</f>
        <v>6.9023631056625776</v>
      </c>
    </row>
    <row r="665" spans="1:3" x14ac:dyDescent="0.25">
      <c r="A665" s="9" t="s">
        <v>716</v>
      </c>
      <c r="B665" s="12">
        <v>6887.9669463200153</v>
      </c>
      <c r="C665">
        <f>SAFADModel_final_000011[[#This Row],[Whole Building:Facility Total Electric Demand Power '[W'](Hourly) ]]/1000</f>
        <v>6.8879669463200148</v>
      </c>
    </row>
    <row r="666" spans="1:3" x14ac:dyDescent="0.25">
      <c r="A666" s="9" t="s">
        <v>717</v>
      </c>
      <c r="B666" s="12">
        <v>6870.9248528127473</v>
      </c>
      <c r="C666">
        <f>SAFADModel_final_000011[[#This Row],[Whole Building:Facility Total Electric Demand Power '[W'](Hourly) ]]/1000</f>
        <v>6.8709248528127471</v>
      </c>
    </row>
    <row r="667" spans="1:3" x14ac:dyDescent="0.25">
      <c r="A667" s="9" t="s">
        <v>718</v>
      </c>
      <c r="B667" s="12">
        <v>6851.8500240088424</v>
      </c>
      <c r="C667">
        <f>SAFADModel_final_000011[[#This Row],[Whole Building:Facility Total Electric Demand Power '[W'](Hourly) ]]/1000</f>
        <v>6.8518500240088427</v>
      </c>
    </row>
    <row r="668" spans="1:3" x14ac:dyDescent="0.25">
      <c r="A668" s="9" t="s">
        <v>719</v>
      </c>
      <c r="B668" s="12">
        <v>6831.6278853288122</v>
      </c>
      <c r="C668">
        <f>SAFADModel_final_000011[[#This Row],[Whole Building:Facility Total Electric Demand Power '[W'](Hourly) ]]/1000</f>
        <v>6.8316278853288122</v>
      </c>
    </row>
    <row r="669" spans="1:3" x14ac:dyDescent="0.25">
      <c r="A669" s="9" t="s">
        <v>720</v>
      </c>
      <c r="B669" s="12">
        <v>6810.0872242062906</v>
      </c>
      <c r="C669">
        <f>SAFADModel_final_000011[[#This Row],[Whole Building:Facility Total Electric Demand Power '[W'](Hourly) ]]/1000</f>
        <v>6.8100872242062902</v>
      </c>
    </row>
    <row r="670" spans="1:3" x14ac:dyDescent="0.25">
      <c r="A670" s="9" t="s">
        <v>721</v>
      </c>
      <c r="B670" s="12">
        <v>6793.3622635874153</v>
      </c>
      <c r="C670">
        <f>SAFADModel_final_000011[[#This Row],[Whole Building:Facility Total Electric Demand Power '[W'](Hourly) ]]/1000</f>
        <v>6.7933622635874151</v>
      </c>
    </row>
    <row r="671" spans="1:3" x14ac:dyDescent="0.25">
      <c r="A671" s="9" t="s">
        <v>722</v>
      </c>
      <c r="B671" s="12">
        <v>6779.4385565354942</v>
      </c>
      <c r="C671">
        <f>SAFADModel_final_000011[[#This Row],[Whole Building:Facility Total Electric Demand Power '[W'](Hourly) ]]/1000</f>
        <v>6.779438556535494</v>
      </c>
    </row>
    <row r="672" spans="1:3" x14ac:dyDescent="0.25">
      <c r="A672" s="9" t="s">
        <v>723</v>
      </c>
      <c r="B672" s="12">
        <v>6765.542661650984</v>
      </c>
      <c r="C672">
        <f>SAFADModel_final_000011[[#This Row],[Whole Building:Facility Total Electric Demand Power '[W'](Hourly) ]]/1000</f>
        <v>6.7655426616509837</v>
      </c>
    </row>
    <row r="673" spans="1:3" x14ac:dyDescent="0.25">
      <c r="A673" s="9" t="s">
        <v>724</v>
      </c>
      <c r="B673" s="12">
        <v>6749.1547624011582</v>
      </c>
      <c r="C673">
        <f>SAFADModel_final_000011[[#This Row],[Whole Building:Facility Total Electric Demand Power '[W'](Hourly) ]]/1000</f>
        <v>6.7491547624011581</v>
      </c>
    </row>
    <row r="674" spans="1:3" x14ac:dyDescent="0.25">
      <c r="A674" s="9" t="s">
        <v>481</v>
      </c>
      <c r="B674" s="12">
        <v>6728.0921889823048</v>
      </c>
      <c r="C674">
        <f>SAFADModel_final_000011[[#This Row],[Whole Building:Facility Total Electric Demand Power '[W'](Hourly) ]]/1000</f>
        <v>6.7280921889823047</v>
      </c>
    </row>
    <row r="675" spans="1:3" x14ac:dyDescent="0.25">
      <c r="A675" s="9" t="s">
        <v>482</v>
      </c>
      <c r="B675" s="12">
        <v>6706.9847150776923</v>
      </c>
      <c r="C675">
        <f>SAFADModel_final_000011[[#This Row],[Whole Building:Facility Total Electric Demand Power '[W'](Hourly) ]]/1000</f>
        <v>6.7069847150776924</v>
      </c>
    </row>
    <row r="676" spans="1:3" x14ac:dyDescent="0.25">
      <c r="A676" s="9" t="s">
        <v>483</v>
      </c>
      <c r="B676" s="12">
        <v>6688.0400997078104</v>
      </c>
      <c r="C676">
        <f>SAFADModel_final_000011[[#This Row],[Whole Building:Facility Total Electric Demand Power '[W'](Hourly) ]]/1000</f>
        <v>6.6880400997078109</v>
      </c>
    </row>
    <row r="677" spans="1:3" x14ac:dyDescent="0.25">
      <c r="A677" s="9" t="s">
        <v>484</v>
      </c>
      <c r="B677" s="12">
        <v>6661.0116634171573</v>
      </c>
      <c r="C677">
        <f>SAFADModel_final_000011[[#This Row],[Whole Building:Facility Total Electric Demand Power '[W'](Hourly) ]]/1000</f>
        <v>6.661011663417157</v>
      </c>
    </row>
    <row r="678" spans="1:3" x14ac:dyDescent="0.25">
      <c r="A678" s="9" t="s">
        <v>485</v>
      </c>
      <c r="B678" s="12">
        <v>6629.4849847772321</v>
      </c>
      <c r="C678">
        <f>SAFADModel_final_000011[[#This Row],[Whole Building:Facility Total Electric Demand Power '[W'](Hourly) ]]/1000</f>
        <v>6.6294849847772319</v>
      </c>
    </row>
    <row r="679" spans="1:3" x14ac:dyDescent="0.25">
      <c r="A679" s="9" t="s">
        <v>486</v>
      </c>
      <c r="B679" s="12">
        <v>6646.39428874031</v>
      </c>
      <c r="C679">
        <f>SAFADModel_final_000011[[#This Row],[Whole Building:Facility Total Electric Demand Power '[W'](Hourly) ]]/1000</f>
        <v>6.6463942887403098</v>
      </c>
    </row>
    <row r="680" spans="1:3" x14ac:dyDescent="0.25">
      <c r="A680" s="9" t="s">
        <v>487</v>
      </c>
      <c r="B680" s="12">
        <v>6729.9890411827773</v>
      </c>
      <c r="C680">
        <f>SAFADModel_final_000011[[#This Row],[Whole Building:Facility Total Electric Demand Power '[W'](Hourly) ]]/1000</f>
        <v>6.729989041182777</v>
      </c>
    </row>
    <row r="681" spans="1:3" x14ac:dyDescent="0.25">
      <c r="A681" s="9" t="s">
        <v>488</v>
      </c>
      <c r="B681" s="12">
        <v>24001.749942026509</v>
      </c>
      <c r="C681">
        <f>SAFADModel_final_000011[[#This Row],[Whole Building:Facility Total Electric Demand Power '[W'](Hourly) ]]/1000</f>
        <v>24.001749942026507</v>
      </c>
    </row>
    <row r="682" spans="1:3" x14ac:dyDescent="0.25">
      <c r="A682" s="9" t="s">
        <v>489</v>
      </c>
      <c r="B682" s="12">
        <v>68647.07115515937</v>
      </c>
      <c r="C682">
        <f>SAFADModel_final_000011[[#This Row],[Whole Building:Facility Total Electric Demand Power '[W'](Hourly) ]]/1000</f>
        <v>68.647071155159367</v>
      </c>
    </row>
    <row r="683" spans="1:3" x14ac:dyDescent="0.25">
      <c r="A683" s="9" t="s">
        <v>490</v>
      </c>
      <c r="B683" s="12">
        <v>121745.23562043835</v>
      </c>
      <c r="C683">
        <f>SAFADModel_final_000011[[#This Row],[Whole Building:Facility Total Electric Demand Power '[W'](Hourly) ]]/1000</f>
        <v>121.74523562043835</v>
      </c>
    </row>
    <row r="684" spans="1:3" x14ac:dyDescent="0.25">
      <c r="A684" s="9" t="s">
        <v>491</v>
      </c>
      <c r="B684" s="12">
        <v>121169.08298549755</v>
      </c>
      <c r="C684">
        <f>SAFADModel_final_000011[[#This Row],[Whole Building:Facility Total Electric Demand Power '[W'](Hourly) ]]/1000</f>
        <v>121.16908298549754</v>
      </c>
    </row>
    <row r="685" spans="1:3" x14ac:dyDescent="0.25">
      <c r="A685" s="9" t="s">
        <v>492</v>
      </c>
      <c r="B685" s="12">
        <v>151279.39206126722</v>
      </c>
      <c r="C685">
        <f>SAFADModel_final_000011[[#This Row],[Whole Building:Facility Total Electric Demand Power '[W'](Hourly) ]]/1000</f>
        <v>151.27939206126723</v>
      </c>
    </row>
    <row r="686" spans="1:3" x14ac:dyDescent="0.25">
      <c r="A686" s="9" t="s">
        <v>493</v>
      </c>
      <c r="B686" s="12">
        <v>148460.26776784327</v>
      </c>
      <c r="C686">
        <f>SAFADModel_final_000011[[#This Row],[Whole Building:Facility Total Electric Demand Power '[W'](Hourly) ]]/1000</f>
        <v>148.46026776784328</v>
      </c>
    </row>
    <row r="687" spans="1:3" x14ac:dyDescent="0.25">
      <c r="A687" s="9" t="s">
        <v>494</v>
      </c>
      <c r="B687" s="12">
        <v>141753.27298802242</v>
      </c>
      <c r="C687">
        <f>SAFADModel_final_000011[[#This Row],[Whole Building:Facility Total Electric Demand Power '[W'](Hourly) ]]/1000</f>
        <v>141.75327298802242</v>
      </c>
    </row>
    <row r="688" spans="1:3" x14ac:dyDescent="0.25">
      <c r="A688" s="9" t="s">
        <v>495</v>
      </c>
      <c r="B688" s="12">
        <v>146386.64578409592</v>
      </c>
      <c r="C688">
        <f>SAFADModel_final_000011[[#This Row],[Whole Building:Facility Total Electric Demand Power '[W'](Hourly) ]]/1000</f>
        <v>146.38664578409592</v>
      </c>
    </row>
    <row r="689" spans="1:3" x14ac:dyDescent="0.25">
      <c r="A689" s="9" t="s">
        <v>496</v>
      </c>
      <c r="B689" s="12">
        <v>139686.39111594795</v>
      </c>
      <c r="C689">
        <f>SAFADModel_final_000011[[#This Row],[Whole Building:Facility Total Electric Demand Power '[W'](Hourly) ]]/1000</f>
        <v>139.68639111594794</v>
      </c>
    </row>
    <row r="690" spans="1:3" x14ac:dyDescent="0.25">
      <c r="A690" s="9" t="s">
        <v>497</v>
      </c>
      <c r="B690" s="12">
        <v>126311.01936508232</v>
      </c>
      <c r="C690">
        <f>SAFADModel_final_000011[[#This Row],[Whole Building:Facility Total Electric Demand Power '[W'](Hourly) ]]/1000</f>
        <v>126.31101936508232</v>
      </c>
    </row>
    <row r="691" spans="1:3" x14ac:dyDescent="0.25">
      <c r="A691" s="9" t="s">
        <v>498</v>
      </c>
      <c r="B691" s="12">
        <v>43580.009251142386</v>
      </c>
      <c r="C691">
        <f>SAFADModel_final_000011[[#This Row],[Whole Building:Facility Total Electric Demand Power '[W'](Hourly) ]]/1000</f>
        <v>43.580009251142386</v>
      </c>
    </row>
    <row r="692" spans="1:3" x14ac:dyDescent="0.25">
      <c r="A692" s="9" t="s">
        <v>499</v>
      </c>
      <c r="B692" s="12">
        <v>21577.495224550301</v>
      </c>
      <c r="C692">
        <f>SAFADModel_final_000011[[#This Row],[Whole Building:Facility Total Electric Demand Power '[W'](Hourly) ]]/1000</f>
        <v>21.577495224550301</v>
      </c>
    </row>
    <row r="693" spans="1:3" x14ac:dyDescent="0.25">
      <c r="A693" s="9" t="s">
        <v>500</v>
      </c>
      <c r="B693" s="12">
        <v>9340.7261411453092</v>
      </c>
      <c r="C693">
        <f>SAFADModel_final_000011[[#This Row],[Whole Building:Facility Total Electric Demand Power '[W'](Hourly) ]]/1000</f>
        <v>9.3407261411453089</v>
      </c>
    </row>
    <row r="694" spans="1:3" x14ac:dyDescent="0.25">
      <c r="A694" s="9" t="s">
        <v>501</v>
      </c>
      <c r="B694" s="12">
        <v>7210.3683447412941</v>
      </c>
      <c r="C694">
        <f>SAFADModel_final_000011[[#This Row],[Whole Building:Facility Total Electric Demand Power '[W'](Hourly) ]]/1000</f>
        <v>7.2103683447412941</v>
      </c>
    </row>
    <row r="695" spans="1:3" x14ac:dyDescent="0.25">
      <c r="A695" s="9" t="s">
        <v>502</v>
      </c>
      <c r="B695" s="12">
        <v>6778.2714355642993</v>
      </c>
      <c r="C695">
        <f>SAFADModel_final_000011[[#This Row],[Whole Building:Facility Total Electric Demand Power '[W'](Hourly) ]]/1000</f>
        <v>6.7782714355642995</v>
      </c>
    </row>
    <row r="696" spans="1:3" x14ac:dyDescent="0.25">
      <c r="A696" s="9" t="s">
        <v>503</v>
      </c>
      <c r="B696" s="12">
        <v>6761.9872032835674</v>
      </c>
      <c r="C696">
        <f>SAFADModel_final_000011[[#This Row],[Whole Building:Facility Total Electric Demand Power '[W'](Hourly) ]]/1000</f>
        <v>6.7619872032835673</v>
      </c>
    </row>
    <row r="697" spans="1:3" x14ac:dyDescent="0.25">
      <c r="A697" s="9" t="s">
        <v>504</v>
      </c>
      <c r="B697" s="12">
        <v>6745.3427679436854</v>
      </c>
      <c r="C697">
        <f>SAFADModel_final_000011[[#This Row],[Whole Building:Facility Total Electric Demand Power '[W'](Hourly) ]]/1000</f>
        <v>6.7453427679436855</v>
      </c>
    </row>
    <row r="698" spans="1:3" x14ac:dyDescent="0.25">
      <c r="A698" s="9" t="s">
        <v>505</v>
      </c>
      <c r="B698" s="12">
        <v>6729.1579351977052</v>
      </c>
      <c r="C698">
        <f>SAFADModel_final_000011[[#This Row],[Whole Building:Facility Total Electric Demand Power '[W'](Hourly) ]]/1000</f>
        <v>6.7291579351977049</v>
      </c>
    </row>
    <row r="699" spans="1:3" x14ac:dyDescent="0.25">
      <c r="A699" s="9" t="s">
        <v>506</v>
      </c>
      <c r="B699" s="12">
        <v>6713.651563306863</v>
      </c>
      <c r="C699">
        <f>SAFADModel_final_000011[[#This Row],[Whole Building:Facility Total Electric Demand Power '[W'](Hourly) ]]/1000</f>
        <v>6.713651563306863</v>
      </c>
    </row>
    <row r="700" spans="1:3" x14ac:dyDescent="0.25">
      <c r="A700" s="9" t="s">
        <v>507</v>
      </c>
      <c r="B700" s="12">
        <v>6697.5774850680218</v>
      </c>
      <c r="C700">
        <f>SAFADModel_final_000011[[#This Row],[Whole Building:Facility Total Electric Demand Power '[W'](Hourly) ]]/1000</f>
        <v>6.6975774850680221</v>
      </c>
    </row>
    <row r="701" spans="1:3" x14ac:dyDescent="0.25">
      <c r="A701" s="9" t="s">
        <v>508</v>
      </c>
      <c r="B701" s="12">
        <v>6684.6199118579789</v>
      </c>
      <c r="C701">
        <f>SAFADModel_final_000011[[#This Row],[Whole Building:Facility Total Electric Demand Power '[W'](Hourly) ]]/1000</f>
        <v>6.684619911857979</v>
      </c>
    </row>
    <row r="702" spans="1:3" x14ac:dyDescent="0.25">
      <c r="A702" s="9" t="s">
        <v>509</v>
      </c>
      <c r="B702" s="12">
        <v>6670.4222294577921</v>
      </c>
      <c r="C702">
        <f>SAFADModel_final_000011[[#This Row],[Whole Building:Facility Total Electric Demand Power '[W'](Hourly) ]]/1000</f>
        <v>6.6704222294577917</v>
      </c>
    </row>
    <row r="703" spans="1:3" x14ac:dyDescent="0.25">
      <c r="A703" s="9" t="s">
        <v>510</v>
      </c>
      <c r="B703" s="12">
        <v>6687.2461019557077</v>
      </c>
      <c r="C703">
        <f>SAFADModel_final_000011[[#This Row],[Whole Building:Facility Total Electric Demand Power '[W'](Hourly) ]]/1000</f>
        <v>6.6872461019557079</v>
      </c>
    </row>
    <row r="704" spans="1:3" x14ac:dyDescent="0.25">
      <c r="A704" s="9" t="s">
        <v>511</v>
      </c>
      <c r="B704" s="12">
        <v>6741.8245335469801</v>
      </c>
      <c r="C704">
        <f>SAFADModel_final_000011[[#This Row],[Whole Building:Facility Total Electric Demand Power '[W'](Hourly) ]]/1000</f>
        <v>6.7418245335469802</v>
      </c>
    </row>
    <row r="705" spans="1:3" x14ac:dyDescent="0.25">
      <c r="A705" s="9" t="s">
        <v>512</v>
      </c>
      <c r="B705" s="12">
        <v>16220.725867295834</v>
      </c>
      <c r="C705">
        <f>SAFADModel_final_000011[[#This Row],[Whole Building:Facility Total Electric Demand Power '[W'](Hourly) ]]/1000</f>
        <v>16.220725867295833</v>
      </c>
    </row>
    <row r="706" spans="1:3" x14ac:dyDescent="0.25">
      <c r="A706" s="9" t="s">
        <v>513</v>
      </c>
      <c r="B706" s="12">
        <v>93890.723438247849</v>
      </c>
      <c r="C706">
        <f>SAFADModel_final_000011[[#This Row],[Whole Building:Facility Total Electric Demand Power '[W'](Hourly) ]]/1000</f>
        <v>93.890723438247846</v>
      </c>
    </row>
    <row r="707" spans="1:3" x14ac:dyDescent="0.25">
      <c r="A707" s="9" t="s">
        <v>514</v>
      </c>
      <c r="B707" s="12">
        <v>124598.05840243556</v>
      </c>
      <c r="C707">
        <f>SAFADModel_final_000011[[#This Row],[Whole Building:Facility Total Electric Demand Power '[W'](Hourly) ]]/1000</f>
        <v>124.59805840243557</v>
      </c>
    </row>
    <row r="708" spans="1:3" x14ac:dyDescent="0.25">
      <c r="A708" s="9" t="s">
        <v>515</v>
      </c>
      <c r="B708" s="12">
        <v>132628.99492424671</v>
      </c>
      <c r="C708">
        <f>SAFADModel_final_000011[[#This Row],[Whole Building:Facility Total Electric Demand Power '[W'](Hourly) ]]/1000</f>
        <v>132.62899492424671</v>
      </c>
    </row>
    <row r="709" spans="1:3" x14ac:dyDescent="0.25">
      <c r="A709" s="9" t="s">
        <v>516</v>
      </c>
      <c r="B709" s="12">
        <v>141374.90606148436</v>
      </c>
      <c r="C709">
        <f>SAFADModel_final_000011[[#This Row],[Whole Building:Facility Total Electric Demand Power '[W'](Hourly) ]]/1000</f>
        <v>141.37490606148435</v>
      </c>
    </row>
    <row r="710" spans="1:3" x14ac:dyDescent="0.25">
      <c r="A710" s="9" t="s">
        <v>517</v>
      </c>
      <c r="B710" s="12">
        <v>137988.79065758258</v>
      </c>
      <c r="C710">
        <f>SAFADModel_final_000011[[#This Row],[Whole Building:Facility Total Electric Demand Power '[W'](Hourly) ]]/1000</f>
        <v>137.98879065758257</v>
      </c>
    </row>
    <row r="711" spans="1:3" x14ac:dyDescent="0.25">
      <c r="A711" s="9" t="s">
        <v>518</v>
      </c>
      <c r="B711" s="12">
        <v>155465.4517160432</v>
      </c>
      <c r="C711">
        <f>SAFADModel_final_000011[[#This Row],[Whole Building:Facility Total Electric Demand Power '[W'](Hourly) ]]/1000</f>
        <v>155.46545171604319</v>
      </c>
    </row>
    <row r="712" spans="1:3" x14ac:dyDescent="0.25">
      <c r="A712" s="9" t="s">
        <v>519</v>
      </c>
      <c r="B712" s="12">
        <v>158346.24207682032</v>
      </c>
      <c r="C712">
        <f>SAFADModel_final_000011[[#This Row],[Whole Building:Facility Total Electric Demand Power '[W'](Hourly) ]]/1000</f>
        <v>158.34624207682032</v>
      </c>
    </row>
    <row r="713" spans="1:3" x14ac:dyDescent="0.25">
      <c r="A713" s="9" t="s">
        <v>520</v>
      </c>
      <c r="B713" s="12">
        <v>154991.10829896561</v>
      </c>
      <c r="C713">
        <f>SAFADModel_final_000011[[#This Row],[Whole Building:Facility Total Electric Demand Power '[W'](Hourly) ]]/1000</f>
        <v>154.9911082989656</v>
      </c>
    </row>
    <row r="714" spans="1:3" x14ac:dyDescent="0.25">
      <c r="A714" s="9" t="s">
        <v>521</v>
      </c>
      <c r="B714" s="12">
        <v>135248.6053923477</v>
      </c>
      <c r="C714">
        <f>SAFADModel_final_000011[[#This Row],[Whole Building:Facility Total Electric Demand Power '[W'](Hourly) ]]/1000</f>
        <v>135.24860539234771</v>
      </c>
    </row>
    <row r="715" spans="1:3" x14ac:dyDescent="0.25">
      <c r="A715" s="9" t="s">
        <v>522</v>
      </c>
      <c r="B715" s="12">
        <v>87498.372583617689</v>
      </c>
      <c r="C715">
        <f>SAFADModel_final_000011[[#This Row],[Whole Building:Facility Total Electric Demand Power '[W'](Hourly) ]]/1000</f>
        <v>87.498372583617694</v>
      </c>
    </row>
    <row r="716" spans="1:3" x14ac:dyDescent="0.25">
      <c r="A716" s="9" t="s">
        <v>523</v>
      </c>
      <c r="B716" s="12">
        <v>61588.467056664907</v>
      </c>
      <c r="C716">
        <f>SAFADModel_final_000011[[#This Row],[Whole Building:Facility Total Electric Demand Power '[W'](Hourly) ]]/1000</f>
        <v>61.588467056664911</v>
      </c>
    </row>
    <row r="717" spans="1:3" x14ac:dyDescent="0.25">
      <c r="A717" s="9" t="s">
        <v>524</v>
      </c>
      <c r="B717" s="12">
        <v>40528.274773540383</v>
      </c>
      <c r="C717">
        <f>SAFADModel_final_000011[[#This Row],[Whole Building:Facility Total Electric Demand Power '[W'](Hourly) ]]/1000</f>
        <v>40.528274773540382</v>
      </c>
    </row>
    <row r="718" spans="1:3" x14ac:dyDescent="0.25">
      <c r="A718" s="9" t="s">
        <v>525</v>
      </c>
      <c r="B718" s="12">
        <v>6808.8382107505713</v>
      </c>
      <c r="C718">
        <f>SAFADModel_final_000011[[#This Row],[Whole Building:Facility Total Electric Demand Power '[W'](Hourly) ]]/1000</f>
        <v>6.8088382107505714</v>
      </c>
    </row>
    <row r="719" spans="1:3" x14ac:dyDescent="0.25">
      <c r="A719" s="9" t="s">
        <v>526</v>
      </c>
      <c r="B719" s="12">
        <v>6799.9033613905876</v>
      </c>
      <c r="C719">
        <f>SAFADModel_final_000011[[#This Row],[Whole Building:Facility Total Electric Demand Power '[W'](Hourly) ]]/1000</f>
        <v>6.7999033613905873</v>
      </c>
    </row>
    <row r="720" spans="1:3" x14ac:dyDescent="0.25">
      <c r="A720" s="9" t="s">
        <v>527</v>
      </c>
      <c r="B720" s="12">
        <v>6788.9965802652123</v>
      </c>
      <c r="C720">
        <f>SAFADModel_final_000011[[#This Row],[Whole Building:Facility Total Electric Demand Power '[W'](Hourly) ]]/1000</f>
        <v>6.7889965802652119</v>
      </c>
    </row>
    <row r="721" spans="1:3" x14ac:dyDescent="0.25">
      <c r="A721" s="9" t="s">
        <v>528</v>
      </c>
      <c r="B721" s="12">
        <v>6779.2399358267985</v>
      </c>
      <c r="C721">
        <f>SAFADModel_final_000011[[#This Row],[Whole Building:Facility Total Electric Demand Power '[W'](Hourly) ]]/1000</f>
        <v>6.7792399358267987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2751-3238-4CC5-A0AC-002B9068901B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11863.380363291588</v>
      </c>
      <c r="C2">
        <f>SAFADModel_final_000010[[#This Row],[Whole Building:Facility Total Electric Demand Power '[W'](Hourly) ]]/1000</f>
        <v>11.863380363291588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11633.081979570832</v>
      </c>
      <c r="C3">
        <f>SAFADModel_final_000010[[#This Row],[Whole Building:Facility Total Electric Demand Power '[W'](Hourly) ]]/1000</f>
        <v>11.633081979570832</v>
      </c>
      <c r="D3">
        <v>-49.058977583289327</v>
      </c>
      <c r="E3">
        <v>100.31989977650156</v>
      </c>
      <c r="F3">
        <v>56.325067088132684</v>
      </c>
    </row>
    <row r="4" spans="1:6" x14ac:dyDescent="0.25">
      <c r="A4" s="9" t="s">
        <v>3</v>
      </c>
      <c r="B4" s="12">
        <v>11545.926266451621</v>
      </c>
      <c r="C4">
        <f>SAFADModel_final_000010[[#This Row],[Whole Building:Facility Total Electric Demand Power '[W'](Hourly) ]]/1000</f>
        <v>11.545926266451621</v>
      </c>
    </row>
    <row r="5" spans="1:6" x14ac:dyDescent="0.25">
      <c r="A5" s="9" t="s">
        <v>4</v>
      </c>
      <c r="B5" s="12">
        <v>11451.680628955188</v>
      </c>
      <c r="C5">
        <f>SAFADModel_final_000010[[#This Row],[Whole Building:Facility Total Electric Demand Power '[W'](Hourly) ]]/1000</f>
        <v>11.451680628955188</v>
      </c>
    </row>
    <row r="6" spans="1:6" x14ac:dyDescent="0.25">
      <c r="A6" s="9" t="s">
        <v>5</v>
      </c>
      <c r="B6" s="12">
        <v>11352.400964590881</v>
      </c>
      <c r="C6">
        <f>SAFADModel_final_000010[[#This Row],[Whole Building:Facility Total Electric Demand Power '[W'](Hourly) ]]/1000</f>
        <v>11.352400964590881</v>
      </c>
    </row>
    <row r="7" spans="1:6" x14ac:dyDescent="0.25">
      <c r="A7" s="9" t="s">
        <v>6</v>
      </c>
      <c r="B7" s="12">
        <v>11317.545637192874</v>
      </c>
      <c r="C7">
        <f>SAFADModel_final_000010[[#This Row],[Whole Building:Facility Total Electric Demand Power '[W'](Hourly) ]]/1000</f>
        <v>11.317545637192874</v>
      </c>
    </row>
    <row r="8" spans="1:6" x14ac:dyDescent="0.25">
      <c r="A8" s="9" t="s">
        <v>7</v>
      </c>
      <c r="B8" s="12">
        <v>11439.427949999066</v>
      </c>
      <c r="C8">
        <f>SAFADModel_final_000010[[#This Row],[Whole Building:Facility Total Electric Demand Power '[W'](Hourly) ]]/1000</f>
        <v>11.439427949999066</v>
      </c>
    </row>
    <row r="9" spans="1:6" x14ac:dyDescent="0.25">
      <c r="A9" s="9" t="s">
        <v>8</v>
      </c>
      <c r="B9" s="12">
        <v>41903.633404738219</v>
      </c>
      <c r="C9">
        <f>SAFADModel_final_000010[[#This Row],[Whole Building:Facility Total Electric Demand Power '[W'](Hourly) ]]/1000</f>
        <v>41.903633404738216</v>
      </c>
    </row>
    <row r="10" spans="1:6" x14ac:dyDescent="0.25">
      <c r="A10" s="9" t="s">
        <v>9</v>
      </c>
      <c r="B10" s="12">
        <v>66770.514568421859</v>
      </c>
      <c r="C10">
        <f>SAFADModel_final_000010[[#This Row],[Whole Building:Facility Total Electric Demand Power '[W'](Hourly) ]]/1000</f>
        <v>66.770514568421859</v>
      </c>
    </row>
    <row r="11" spans="1:6" x14ac:dyDescent="0.25">
      <c r="A11" s="9" t="s">
        <v>10</v>
      </c>
      <c r="B11" s="12">
        <v>146487.02860845815</v>
      </c>
      <c r="C11">
        <f>SAFADModel_final_000010[[#This Row],[Whole Building:Facility Total Electric Demand Power '[W'](Hourly) ]]/1000</f>
        <v>146.48702860845813</v>
      </c>
    </row>
    <row r="12" spans="1:6" x14ac:dyDescent="0.25">
      <c r="A12" s="9" t="s">
        <v>11</v>
      </c>
      <c r="B12" s="12">
        <v>161755.37354924539</v>
      </c>
      <c r="C12">
        <f>SAFADModel_final_000010[[#This Row],[Whole Building:Facility Total Electric Demand Power '[W'](Hourly) ]]/1000</f>
        <v>161.75537354924538</v>
      </c>
    </row>
    <row r="13" spans="1:6" x14ac:dyDescent="0.25">
      <c r="A13" s="9" t="s">
        <v>12</v>
      </c>
      <c r="B13" s="12">
        <v>246533.19028659587</v>
      </c>
      <c r="C13">
        <f>SAFADModel_final_000010[[#This Row],[Whole Building:Facility Total Electric Demand Power '[W'](Hourly) ]]/1000</f>
        <v>246.53319028659587</v>
      </c>
    </row>
    <row r="14" spans="1:6" x14ac:dyDescent="0.25">
      <c r="A14" s="9" t="s">
        <v>13</v>
      </c>
      <c r="B14" s="12">
        <v>252829.22504737359</v>
      </c>
      <c r="C14">
        <f>SAFADModel_final_000010[[#This Row],[Whole Building:Facility Total Electric Demand Power '[W'](Hourly) ]]/1000</f>
        <v>252.8292250473736</v>
      </c>
    </row>
    <row r="15" spans="1:6" x14ac:dyDescent="0.25">
      <c r="A15" s="9" t="s">
        <v>14</v>
      </c>
      <c r="B15" s="12">
        <v>259876.1125252909</v>
      </c>
      <c r="C15">
        <f>SAFADModel_final_000010[[#This Row],[Whole Building:Facility Total Electric Demand Power '[W'](Hourly) ]]/1000</f>
        <v>259.87611252529092</v>
      </c>
    </row>
    <row r="16" spans="1:6" x14ac:dyDescent="0.25">
      <c r="A16" s="9" t="s">
        <v>15</v>
      </c>
      <c r="B16" s="12">
        <v>266346.32154402399</v>
      </c>
      <c r="C16">
        <f>SAFADModel_final_000010[[#This Row],[Whole Building:Facility Total Electric Demand Power '[W'](Hourly) ]]/1000</f>
        <v>266.34632154402397</v>
      </c>
    </row>
    <row r="17" spans="1:3" x14ac:dyDescent="0.25">
      <c r="A17" s="9" t="s">
        <v>16</v>
      </c>
      <c r="B17" s="12">
        <v>251270.28239765088</v>
      </c>
      <c r="C17">
        <f>SAFADModel_final_000010[[#This Row],[Whole Building:Facility Total Electric Demand Power '[W'](Hourly) ]]/1000</f>
        <v>251.27028239765087</v>
      </c>
    </row>
    <row r="18" spans="1:3" x14ac:dyDescent="0.25">
      <c r="A18" s="9" t="s">
        <v>17</v>
      </c>
      <c r="B18" s="12">
        <v>228247.87115774347</v>
      </c>
      <c r="C18">
        <f>SAFADModel_final_000010[[#This Row],[Whole Building:Facility Total Electric Demand Power '[W'](Hourly) ]]/1000</f>
        <v>228.24787115774348</v>
      </c>
    </row>
    <row r="19" spans="1:3" x14ac:dyDescent="0.25">
      <c r="A19" s="9" t="s">
        <v>18</v>
      </c>
      <c r="B19" s="12">
        <v>80747.352962979887</v>
      </c>
      <c r="C19">
        <f>SAFADModel_final_000010[[#This Row],[Whole Building:Facility Total Electric Demand Power '[W'](Hourly) ]]/1000</f>
        <v>80.747352962979889</v>
      </c>
    </row>
    <row r="20" spans="1:3" x14ac:dyDescent="0.25">
      <c r="A20" s="9" t="s">
        <v>19</v>
      </c>
      <c r="B20" s="12">
        <v>40034.495166515029</v>
      </c>
      <c r="C20">
        <f>SAFADModel_final_000010[[#This Row],[Whole Building:Facility Total Electric Demand Power '[W'](Hourly) ]]/1000</f>
        <v>40.034495166515029</v>
      </c>
    </row>
    <row r="21" spans="1:3" x14ac:dyDescent="0.25">
      <c r="A21" s="9" t="s">
        <v>20</v>
      </c>
      <c r="B21" s="12">
        <v>16092.47969988182</v>
      </c>
      <c r="C21">
        <f>SAFADModel_final_000010[[#This Row],[Whole Building:Facility Total Electric Demand Power '[W'](Hourly) ]]/1000</f>
        <v>16.092479699881821</v>
      </c>
    </row>
    <row r="22" spans="1:3" x14ac:dyDescent="0.25">
      <c r="A22" s="9" t="s">
        <v>21</v>
      </c>
      <c r="B22" s="12">
        <v>12405.893466246331</v>
      </c>
      <c r="C22">
        <f>SAFADModel_final_000010[[#This Row],[Whole Building:Facility Total Electric Demand Power '[W'](Hourly) ]]/1000</f>
        <v>12.405893466246331</v>
      </c>
    </row>
    <row r="23" spans="1:3" x14ac:dyDescent="0.25">
      <c r="A23" s="9" t="s">
        <v>22</v>
      </c>
      <c r="B23" s="12">
        <v>11976.100495421915</v>
      </c>
      <c r="C23">
        <f>SAFADModel_final_000010[[#This Row],[Whole Building:Facility Total Electric Demand Power '[W'](Hourly) ]]/1000</f>
        <v>11.976100495421916</v>
      </c>
    </row>
    <row r="24" spans="1:3" x14ac:dyDescent="0.25">
      <c r="A24" s="9" t="s">
        <v>23</v>
      </c>
      <c r="B24" s="12">
        <v>11974.746772266642</v>
      </c>
      <c r="C24">
        <f>SAFADModel_final_000010[[#This Row],[Whole Building:Facility Total Electric Demand Power '[W'](Hourly) ]]/1000</f>
        <v>11.974746772266643</v>
      </c>
    </row>
    <row r="25" spans="1:3" x14ac:dyDescent="0.25">
      <c r="A25" s="9" t="s">
        <v>24</v>
      </c>
      <c r="B25" s="12">
        <v>11960.329415612772</v>
      </c>
      <c r="C25">
        <f>SAFADModel_final_000010[[#This Row],[Whole Building:Facility Total Electric Demand Power '[W'](Hourly) ]]/1000</f>
        <v>11.960329415612772</v>
      </c>
    </row>
    <row r="26" spans="1:3" x14ac:dyDescent="0.25">
      <c r="A26" s="9" t="s">
        <v>25</v>
      </c>
      <c r="B26" s="12">
        <v>11945.261638426333</v>
      </c>
      <c r="C26">
        <f>SAFADModel_final_000010[[#This Row],[Whole Building:Facility Total Electric Demand Power '[W'](Hourly) ]]/1000</f>
        <v>11.945261638426333</v>
      </c>
    </row>
    <row r="27" spans="1:3" x14ac:dyDescent="0.25">
      <c r="A27" s="9" t="s">
        <v>26</v>
      </c>
      <c r="B27" s="12">
        <v>11924.414454940275</v>
      </c>
      <c r="C27">
        <f>SAFADModel_final_000010[[#This Row],[Whole Building:Facility Total Electric Demand Power '[W'](Hourly) ]]/1000</f>
        <v>11.924414454940276</v>
      </c>
    </row>
    <row r="28" spans="1:3" x14ac:dyDescent="0.25">
      <c r="A28" s="9" t="s">
        <v>27</v>
      </c>
      <c r="B28" s="12">
        <v>11903.538685314854</v>
      </c>
      <c r="C28">
        <f>SAFADModel_final_000010[[#This Row],[Whole Building:Facility Total Electric Demand Power '[W'](Hourly) ]]/1000</f>
        <v>11.903538685314853</v>
      </c>
    </row>
    <row r="29" spans="1:3" x14ac:dyDescent="0.25">
      <c r="A29" s="9" t="s">
        <v>28</v>
      </c>
      <c r="B29" s="12">
        <v>11900.955697342339</v>
      </c>
      <c r="C29">
        <f>SAFADModel_final_000010[[#This Row],[Whole Building:Facility Total Electric Demand Power '[W'](Hourly) ]]/1000</f>
        <v>11.900955697342338</v>
      </c>
    </row>
    <row r="30" spans="1:3" x14ac:dyDescent="0.25">
      <c r="A30" s="9" t="s">
        <v>29</v>
      </c>
      <c r="B30" s="12">
        <v>11897.438999697091</v>
      </c>
      <c r="C30">
        <f>SAFADModel_final_000010[[#This Row],[Whole Building:Facility Total Electric Demand Power '[W'](Hourly) ]]/1000</f>
        <v>11.897438999697091</v>
      </c>
    </row>
    <row r="31" spans="1:3" x14ac:dyDescent="0.25">
      <c r="A31" s="9" t="s">
        <v>30</v>
      </c>
      <c r="B31" s="12">
        <v>11894.622566905622</v>
      </c>
      <c r="C31">
        <f>SAFADModel_final_000010[[#This Row],[Whole Building:Facility Total Electric Demand Power '[W'](Hourly) ]]/1000</f>
        <v>11.894622566905623</v>
      </c>
    </row>
    <row r="32" spans="1:3" x14ac:dyDescent="0.25">
      <c r="A32" s="9" t="s">
        <v>31</v>
      </c>
      <c r="B32" s="12">
        <v>11896.866343557582</v>
      </c>
      <c r="C32">
        <f>SAFADModel_final_000010[[#This Row],[Whole Building:Facility Total Electric Demand Power '[W'](Hourly) ]]/1000</f>
        <v>11.896866343557582</v>
      </c>
    </row>
    <row r="33" spans="1:3" x14ac:dyDescent="0.25">
      <c r="A33" s="9" t="s">
        <v>32</v>
      </c>
      <c r="B33" s="12">
        <v>29765.164960470636</v>
      </c>
      <c r="C33">
        <f>SAFADModel_final_000010[[#This Row],[Whole Building:Facility Total Electric Demand Power '[W'](Hourly) ]]/1000</f>
        <v>29.765164960470635</v>
      </c>
    </row>
    <row r="34" spans="1:3" x14ac:dyDescent="0.25">
      <c r="A34" s="9" t="s">
        <v>33</v>
      </c>
      <c r="B34" s="12">
        <v>139918.6519152195</v>
      </c>
      <c r="C34">
        <f>SAFADModel_final_000010[[#This Row],[Whole Building:Facility Total Electric Demand Power '[W'](Hourly) ]]/1000</f>
        <v>139.9186519152195</v>
      </c>
    </row>
    <row r="35" spans="1:3" x14ac:dyDescent="0.25">
      <c r="A35" s="9" t="s">
        <v>34</v>
      </c>
      <c r="B35" s="12">
        <v>202899.101921981</v>
      </c>
      <c r="C35">
        <f>SAFADModel_final_000010[[#This Row],[Whole Building:Facility Total Electric Demand Power '[W'](Hourly) ]]/1000</f>
        <v>202.89910192198099</v>
      </c>
    </row>
    <row r="36" spans="1:3" x14ac:dyDescent="0.25">
      <c r="A36" s="9" t="s">
        <v>35</v>
      </c>
      <c r="B36" s="12">
        <v>226586.57729153012</v>
      </c>
      <c r="C36">
        <f>SAFADModel_final_000010[[#This Row],[Whole Building:Facility Total Electric Demand Power '[W'](Hourly) ]]/1000</f>
        <v>226.58657729153012</v>
      </c>
    </row>
    <row r="37" spans="1:3" x14ac:dyDescent="0.25">
      <c r="A37" s="9" t="s">
        <v>36</v>
      </c>
      <c r="B37" s="12">
        <v>257223.87574582666</v>
      </c>
      <c r="C37">
        <f>SAFADModel_final_000010[[#This Row],[Whole Building:Facility Total Electric Demand Power '[W'](Hourly) ]]/1000</f>
        <v>257.22387574582666</v>
      </c>
    </row>
    <row r="38" spans="1:3" x14ac:dyDescent="0.25">
      <c r="A38" s="9" t="s">
        <v>37</v>
      </c>
      <c r="B38" s="12">
        <v>253225.11608913352</v>
      </c>
      <c r="C38">
        <f>SAFADModel_final_000010[[#This Row],[Whole Building:Facility Total Electric Demand Power '[W'](Hourly) ]]/1000</f>
        <v>253.22511608913351</v>
      </c>
    </row>
    <row r="39" spans="1:3" x14ac:dyDescent="0.25">
      <c r="A39" s="9" t="s">
        <v>38</v>
      </c>
      <c r="B39" s="12">
        <v>279243.22826091788</v>
      </c>
      <c r="C39">
        <f>SAFADModel_final_000010[[#This Row],[Whole Building:Facility Total Electric Demand Power '[W'](Hourly) ]]/1000</f>
        <v>279.24322826091787</v>
      </c>
    </row>
    <row r="40" spans="1:3" x14ac:dyDescent="0.25">
      <c r="A40" s="9" t="s">
        <v>39</v>
      </c>
      <c r="B40" s="12">
        <v>261361.32939881805</v>
      </c>
      <c r="C40">
        <f>SAFADModel_final_000010[[#This Row],[Whole Building:Facility Total Electric Demand Power '[W'](Hourly) ]]/1000</f>
        <v>261.36132939881804</v>
      </c>
    </row>
    <row r="41" spans="1:3" x14ac:dyDescent="0.25">
      <c r="A41" s="9" t="s">
        <v>40</v>
      </c>
      <c r="B41" s="12">
        <v>257287.8044705262</v>
      </c>
      <c r="C41">
        <f>SAFADModel_final_000010[[#This Row],[Whole Building:Facility Total Electric Demand Power '[W'](Hourly) ]]/1000</f>
        <v>257.28780447052623</v>
      </c>
    </row>
    <row r="42" spans="1:3" x14ac:dyDescent="0.25">
      <c r="A42" s="9" t="s">
        <v>41</v>
      </c>
      <c r="B42" s="12">
        <v>216523.52629625265</v>
      </c>
      <c r="C42">
        <f>SAFADModel_final_000010[[#This Row],[Whole Building:Facility Total Electric Demand Power '[W'](Hourly) ]]/1000</f>
        <v>216.52352629625264</v>
      </c>
    </row>
    <row r="43" spans="1:3" x14ac:dyDescent="0.25">
      <c r="A43" s="9" t="s">
        <v>42</v>
      </c>
      <c r="B43" s="12">
        <v>155210.6247472876</v>
      </c>
      <c r="C43">
        <f>SAFADModel_final_000010[[#This Row],[Whole Building:Facility Total Electric Demand Power '[W'](Hourly) ]]/1000</f>
        <v>155.2106247472876</v>
      </c>
    </row>
    <row r="44" spans="1:3" x14ac:dyDescent="0.25">
      <c r="A44" s="9" t="s">
        <v>43</v>
      </c>
      <c r="B44" s="12">
        <v>105159.16346352063</v>
      </c>
      <c r="C44">
        <f>SAFADModel_final_000010[[#This Row],[Whole Building:Facility Total Electric Demand Power '[W'](Hourly) ]]/1000</f>
        <v>105.15916346352063</v>
      </c>
    </row>
    <row r="45" spans="1:3" x14ac:dyDescent="0.25">
      <c r="A45" s="9" t="s">
        <v>44</v>
      </c>
      <c r="B45" s="12">
        <v>65924.849055961065</v>
      </c>
      <c r="C45">
        <f>SAFADModel_final_000010[[#This Row],[Whole Building:Facility Total Electric Demand Power '[W'](Hourly) ]]/1000</f>
        <v>65.924849055961062</v>
      </c>
    </row>
    <row r="46" spans="1:3" x14ac:dyDescent="0.25">
      <c r="A46" s="9" t="s">
        <v>45</v>
      </c>
      <c r="B46" s="12">
        <v>12084.496972334755</v>
      </c>
      <c r="C46">
        <f>SAFADModel_final_000010[[#This Row],[Whole Building:Facility Total Electric Demand Power '[W'](Hourly) ]]/1000</f>
        <v>12.084496972334755</v>
      </c>
    </row>
    <row r="47" spans="1:3" x14ac:dyDescent="0.25">
      <c r="A47" s="9" t="s">
        <v>46</v>
      </c>
      <c r="B47" s="12">
        <v>12022.120841223899</v>
      </c>
      <c r="C47">
        <f>SAFADModel_final_000010[[#This Row],[Whole Building:Facility Total Electric Demand Power '[W'](Hourly) ]]/1000</f>
        <v>12.022120841223899</v>
      </c>
    </row>
    <row r="48" spans="1:3" x14ac:dyDescent="0.25">
      <c r="A48" s="9" t="s">
        <v>47</v>
      </c>
      <c r="B48" s="12">
        <v>11960.434797351067</v>
      </c>
      <c r="C48">
        <f>SAFADModel_final_000010[[#This Row],[Whole Building:Facility Total Electric Demand Power '[W'](Hourly) ]]/1000</f>
        <v>11.960434797351066</v>
      </c>
    </row>
    <row r="49" spans="1:3" x14ac:dyDescent="0.25">
      <c r="A49" s="9" t="s">
        <v>48</v>
      </c>
      <c r="B49" s="12">
        <v>11887.639599298593</v>
      </c>
      <c r="C49">
        <f>SAFADModel_final_000010[[#This Row],[Whole Building:Facility Total Electric Demand Power '[W'](Hourly) ]]/1000</f>
        <v>11.887639599298593</v>
      </c>
    </row>
    <row r="50" spans="1:3" x14ac:dyDescent="0.25">
      <c r="A50" s="9" t="s">
        <v>49</v>
      </c>
      <c r="B50" s="12">
        <v>11812.265593196134</v>
      </c>
      <c r="C50">
        <f>SAFADModel_final_000010[[#This Row],[Whole Building:Facility Total Electric Demand Power '[W'](Hourly) ]]/1000</f>
        <v>11.812265593196134</v>
      </c>
    </row>
    <row r="51" spans="1:3" x14ac:dyDescent="0.25">
      <c r="A51" s="9" t="s">
        <v>50</v>
      </c>
      <c r="B51" s="12">
        <v>11748.519620932091</v>
      </c>
      <c r="C51">
        <f>SAFADModel_final_000010[[#This Row],[Whole Building:Facility Total Electric Demand Power '[W'](Hourly) ]]/1000</f>
        <v>11.748519620932091</v>
      </c>
    </row>
    <row r="52" spans="1:3" x14ac:dyDescent="0.25">
      <c r="A52" s="9" t="s">
        <v>51</v>
      </c>
      <c r="B52" s="12">
        <v>11674.708260409154</v>
      </c>
      <c r="C52">
        <f>SAFADModel_final_000010[[#This Row],[Whole Building:Facility Total Electric Demand Power '[W'](Hourly) ]]/1000</f>
        <v>11.674708260409155</v>
      </c>
    </row>
    <row r="53" spans="1:3" x14ac:dyDescent="0.25">
      <c r="A53" s="9" t="s">
        <v>52</v>
      </c>
      <c r="B53" s="12">
        <v>11611.156839890273</v>
      </c>
      <c r="C53">
        <f>SAFADModel_final_000010[[#This Row],[Whole Building:Facility Total Electric Demand Power '[W'](Hourly) ]]/1000</f>
        <v>11.611156839890272</v>
      </c>
    </row>
    <row r="54" spans="1:3" x14ac:dyDescent="0.25">
      <c r="A54" s="9" t="s">
        <v>53</v>
      </c>
      <c r="B54" s="12">
        <v>11546.289189730864</v>
      </c>
      <c r="C54">
        <f>SAFADModel_final_000010[[#This Row],[Whole Building:Facility Total Electric Demand Power '[W'](Hourly) ]]/1000</f>
        <v>11.546289189730864</v>
      </c>
    </row>
    <row r="55" spans="1:3" x14ac:dyDescent="0.25">
      <c r="A55" s="9" t="s">
        <v>54</v>
      </c>
      <c r="B55" s="12">
        <v>11529.93033178011</v>
      </c>
      <c r="C55">
        <f>SAFADModel_final_000010[[#This Row],[Whole Building:Facility Total Electric Demand Power '[W'](Hourly) ]]/1000</f>
        <v>11.529930331780109</v>
      </c>
    </row>
    <row r="56" spans="1:3" x14ac:dyDescent="0.25">
      <c r="A56" s="9" t="s">
        <v>55</v>
      </c>
      <c r="B56" s="12">
        <v>11646.205704599945</v>
      </c>
      <c r="C56">
        <f>SAFADModel_final_000010[[#This Row],[Whole Building:Facility Total Electric Demand Power '[W'](Hourly) ]]/1000</f>
        <v>11.646205704599945</v>
      </c>
    </row>
    <row r="57" spans="1:3" x14ac:dyDescent="0.25">
      <c r="A57" s="9" t="s">
        <v>56</v>
      </c>
      <c r="B57" s="12">
        <v>35856.024813759395</v>
      </c>
      <c r="C57">
        <f>SAFADModel_final_000010[[#This Row],[Whole Building:Facility Total Electric Demand Power '[W'](Hourly) ]]/1000</f>
        <v>35.856024813759397</v>
      </c>
    </row>
    <row r="58" spans="1:3" x14ac:dyDescent="0.25">
      <c r="A58" s="9" t="s">
        <v>57</v>
      </c>
      <c r="B58" s="12">
        <v>97958.321313613968</v>
      </c>
      <c r="C58">
        <f>SAFADModel_final_000010[[#This Row],[Whole Building:Facility Total Electric Demand Power '[W'](Hourly) ]]/1000</f>
        <v>97.958321313613965</v>
      </c>
    </row>
    <row r="59" spans="1:3" x14ac:dyDescent="0.25">
      <c r="A59" s="9" t="s">
        <v>58</v>
      </c>
      <c r="B59" s="12">
        <v>174594.77997023592</v>
      </c>
      <c r="C59">
        <f>SAFADModel_final_000010[[#This Row],[Whole Building:Facility Total Electric Demand Power '[W'](Hourly) ]]/1000</f>
        <v>174.59477997023592</v>
      </c>
    </row>
    <row r="60" spans="1:3" x14ac:dyDescent="0.25">
      <c r="A60" s="9" t="s">
        <v>59</v>
      </c>
      <c r="B60" s="12">
        <v>224690.27197892501</v>
      </c>
      <c r="C60">
        <f>SAFADModel_final_000010[[#This Row],[Whole Building:Facility Total Electric Demand Power '[W'](Hourly) ]]/1000</f>
        <v>224.69027197892501</v>
      </c>
    </row>
    <row r="61" spans="1:3" x14ac:dyDescent="0.25">
      <c r="A61" s="9" t="s">
        <v>60</v>
      </c>
      <c r="B61" s="12">
        <v>270835.83496351453</v>
      </c>
      <c r="C61">
        <f>SAFADModel_final_000010[[#This Row],[Whole Building:Facility Total Electric Demand Power '[W'](Hourly) ]]/1000</f>
        <v>270.83583496351451</v>
      </c>
    </row>
    <row r="62" spans="1:3" x14ac:dyDescent="0.25">
      <c r="A62" s="9" t="s">
        <v>61</v>
      </c>
      <c r="B62" s="12">
        <v>272319.97219730058</v>
      </c>
      <c r="C62">
        <f>SAFADModel_final_000010[[#This Row],[Whole Building:Facility Total Electric Demand Power '[W'](Hourly) ]]/1000</f>
        <v>272.31997219730056</v>
      </c>
    </row>
    <row r="63" spans="1:3" x14ac:dyDescent="0.25">
      <c r="A63" s="9" t="s">
        <v>62</v>
      </c>
      <c r="B63" s="12">
        <v>261577.10222065696</v>
      </c>
      <c r="C63">
        <f>SAFADModel_final_000010[[#This Row],[Whole Building:Facility Total Electric Demand Power '[W'](Hourly) ]]/1000</f>
        <v>261.57710222065697</v>
      </c>
    </row>
    <row r="64" spans="1:3" x14ac:dyDescent="0.25">
      <c r="A64" s="9" t="s">
        <v>63</v>
      </c>
      <c r="B64" s="12">
        <v>267673.57564572286</v>
      </c>
      <c r="C64">
        <f>SAFADModel_final_000010[[#This Row],[Whole Building:Facility Total Electric Demand Power '[W'](Hourly) ]]/1000</f>
        <v>267.67357564572285</v>
      </c>
    </row>
    <row r="65" spans="1:3" x14ac:dyDescent="0.25">
      <c r="A65" s="9" t="s">
        <v>64</v>
      </c>
      <c r="B65" s="12">
        <v>235134.21670130393</v>
      </c>
      <c r="C65">
        <f>SAFADModel_final_000010[[#This Row],[Whole Building:Facility Total Electric Demand Power '[W'](Hourly) ]]/1000</f>
        <v>235.13421670130393</v>
      </c>
    </row>
    <row r="66" spans="1:3" x14ac:dyDescent="0.25">
      <c r="A66" s="9" t="s">
        <v>65</v>
      </c>
      <c r="B66" s="12">
        <v>125661.92119125645</v>
      </c>
      <c r="C66">
        <f>SAFADModel_final_000010[[#This Row],[Whole Building:Facility Total Electric Demand Power '[W'](Hourly) ]]/1000</f>
        <v>125.66192119125645</v>
      </c>
    </row>
    <row r="67" spans="1:3" x14ac:dyDescent="0.25">
      <c r="A67" s="9" t="s">
        <v>66</v>
      </c>
      <c r="B67" s="12">
        <v>74370.402326284762</v>
      </c>
      <c r="C67">
        <f>SAFADModel_final_000010[[#This Row],[Whole Building:Facility Total Electric Demand Power '[W'](Hourly) ]]/1000</f>
        <v>74.370402326284761</v>
      </c>
    </row>
    <row r="68" spans="1:3" x14ac:dyDescent="0.25">
      <c r="A68" s="9" t="s">
        <v>67</v>
      </c>
      <c r="B68" s="12">
        <v>33322.527588834848</v>
      </c>
      <c r="C68">
        <f>SAFADModel_final_000010[[#This Row],[Whole Building:Facility Total Electric Demand Power '[W'](Hourly) ]]/1000</f>
        <v>33.322527588834845</v>
      </c>
    </row>
    <row r="69" spans="1:3" x14ac:dyDescent="0.25">
      <c r="A69" s="9" t="s">
        <v>68</v>
      </c>
      <c r="B69" s="12">
        <v>12812.665982632579</v>
      </c>
      <c r="C69">
        <f>SAFADModel_final_000010[[#This Row],[Whole Building:Facility Total Electric Demand Power '[W'](Hourly) ]]/1000</f>
        <v>12.812665982632579</v>
      </c>
    </row>
    <row r="70" spans="1:3" x14ac:dyDescent="0.25">
      <c r="A70" s="9" t="s">
        <v>69</v>
      </c>
      <c r="B70" s="12">
        <v>12369.017346150968</v>
      </c>
      <c r="C70">
        <f>SAFADModel_final_000010[[#This Row],[Whole Building:Facility Total Electric Demand Power '[W'](Hourly) ]]/1000</f>
        <v>12.369017346150967</v>
      </c>
    </row>
    <row r="71" spans="1:3" x14ac:dyDescent="0.25">
      <c r="A71" s="9" t="s">
        <v>70</v>
      </c>
      <c r="B71" s="12">
        <v>11926.545307114073</v>
      </c>
      <c r="C71">
        <f>SAFADModel_final_000010[[#This Row],[Whole Building:Facility Total Electric Demand Power '[W'](Hourly) ]]/1000</f>
        <v>11.926545307114072</v>
      </c>
    </row>
    <row r="72" spans="1:3" x14ac:dyDescent="0.25">
      <c r="A72" s="9" t="s">
        <v>71</v>
      </c>
      <c r="B72" s="12">
        <v>11894.414235943148</v>
      </c>
      <c r="C72">
        <f>SAFADModel_final_000010[[#This Row],[Whole Building:Facility Total Electric Demand Power '[W'](Hourly) ]]/1000</f>
        <v>11.894414235943149</v>
      </c>
    </row>
    <row r="73" spans="1:3" x14ac:dyDescent="0.25">
      <c r="A73" s="9" t="s">
        <v>72</v>
      </c>
      <c r="B73" s="12">
        <v>11854.30295296656</v>
      </c>
      <c r="C73">
        <f>SAFADModel_final_000010[[#This Row],[Whole Building:Facility Total Electric Demand Power '[W'](Hourly) ]]/1000</f>
        <v>11.85430295296656</v>
      </c>
    </row>
    <row r="74" spans="1:3" x14ac:dyDescent="0.25">
      <c r="A74" s="9" t="s">
        <v>73</v>
      </c>
      <c r="B74" s="12">
        <v>11814.706569649134</v>
      </c>
      <c r="C74">
        <f>SAFADModel_final_000010[[#This Row],[Whole Building:Facility Total Electric Demand Power '[W'](Hourly) ]]/1000</f>
        <v>11.814706569649134</v>
      </c>
    </row>
    <row r="75" spans="1:3" x14ac:dyDescent="0.25">
      <c r="A75" s="9" t="s">
        <v>74</v>
      </c>
      <c r="B75" s="12">
        <v>11772.155436206684</v>
      </c>
      <c r="C75">
        <f>SAFADModel_final_000010[[#This Row],[Whole Building:Facility Total Electric Demand Power '[W'](Hourly) ]]/1000</f>
        <v>11.772155436206683</v>
      </c>
    </row>
    <row r="76" spans="1:3" x14ac:dyDescent="0.25">
      <c r="A76" s="9" t="s">
        <v>75</v>
      </c>
      <c r="B76" s="12">
        <v>11725.321239343944</v>
      </c>
      <c r="C76">
        <f>SAFADModel_final_000010[[#This Row],[Whole Building:Facility Total Electric Demand Power '[W'](Hourly) ]]/1000</f>
        <v>11.725321239343945</v>
      </c>
    </row>
    <row r="77" spans="1:3" x14ac:dyDescent="0.25">
      <c r="A77" s="9" t="s">
        <v>76</v>
      </c>
      <c r="B77" s="12">
        <v>11676.430997040852</v>
      </c>
      <c r="C77">
        <f>SAFADModel_final_000010[[#This Row],[Whole Building:Facility Total Electric Demand Power '[W'](Hourly) ]]/1000</f>
        <v>11.676430997040852</v>
      </c>
    </row>
    <row r="78" spans="1:3" x14ac:dyDescent="0.25">
      <c r="A78" s="9" t="s">
        <v>77</v>
      </c>
      <c r="B78" s="12">
        <v>11638.927025276338</v>
      </c>
      <c r="C78">
        <f>SAFADModel_final_000010[[#This Row],[Whole Building:Facility Total Electric Demand Power '[W'](Hourly) ]]/1000</f>
        <v>11.638927025276338</v>
      </c>
    </row>
    <row r="79" spans="1:3" x14ac:dyDescent="0.25">
      <c r="A79" s="9" t="s">
        <v>78</v>
      </c>
      <c r="B79" s="12">
        <v>11626.689592601351</v>
      </c>
      <c r="C79">
        <f>SAFADModel_final_000010[[#This Row],[Whole Building:Facility Total Electric Demand Power '[W'](Hourly) ]]/1000</f>
        <v>11.626689592601352</v>
      </c>
    </row>
    <row r="80" spans="1:3" x14ac:dyDescent="0.25">
      <c r="A80" s="9" t="s">
        <v>79</v>
      </c>
      <c r="B80" s="12">
        <v>11735.745273186993</v>
      </c>
      <c r="C80">
        <f>SAFADModel_final_000010[[#This Row],[Whole Building:Facility Total Electric Demand Power '[W'](Hourly) ]]/1000</f>
        <v>11.735745273186993</v>
      </c>
    </row>
    <row r="81" spans="1:3" x14ac:dyDescent="0.25">
      <c r="A81" s="9" t="s">
        <v>80</v>
      </c>
      <c r="B81" s="12">
        <v>33248.870100356391</v>
      </c>
      <c r="C81">
        <f>SAFADModel_final_000010[[#This Row],[Whole Building:Facility Total Electric Demand Power '[W'](Hourly) ]]/1000</f>
        <v>33.248870100356392</v>
      </c>
    </row>
    <row r="82" spans="1:3" x14ac:dyDescent="0.25">
      <c r="A82" s="9" t="s">
        <v>81</v>
      </c>
      <c r="B82" s="12">
        <v>164646.66577760866</v>
      </c>
      <c r="C82">
        <f>SAFADModel_final_000010[[#This Row],[Whole Building:Facility Total Electric Demand Power '[W'](Hourly) ]]/1000</f>
        <v>164.64666577760866</v>
      </c>
    </row>
    <row r="83" spans="1:3" x14ac:dyDescent="0.25">
      <c r="A83" s="9" t="s">
        <v>82</v>
      </c>
      <c r="B83" s="12">
        <v>224911.57134478175</v>
      </c>
      <c r="C83">
        <f>SAFADModel_final_000010[[#This Row],[Whole Building:Facility Total Electric Demand Power '[W'](Hourly) ]]/1000</f>
        <v>224.91157134478175</v>
      </c>
    </row>
    <row r="84" spans="1:3" x14ac:dyDescent="0.25">
      <c r="A84" s="9" t="s">
        <v>83</v>
      </c>
      <c r="B84" s="12">
        <v>250023.36664748902</v>
      </c>
      <c r="C84">
        <f>SAFADModel_final_000010[[#This Row],[Whole Building:Facility Total Electric Demand Power '[W'](Hourly) ]]/1000</f>
        <v>250.02336664748901</v>
      </c>
    </row>
    <row r="85" spans="1:3" x14ac:dyDescent="0.25">
      <c r="A85" s="9" t="s">
        <v>84</v>
      </c>
      <c r="B85" s="12">
        <v>249473.61709080334</v>
      </c>
      <c r="C85">
        <f>SAFADModel_final_000010[[#This Row],[Whole Building:Facility Total Electric Demand Power '[W'](Hourly) ]]/1000</f>
        <v>249.47361709080334</v>
      </c>
    </row>
    <row r="86" spans="1:3" x14ac:dyDescent="0.25">
      <c r="A86" s="9" t="s">
        <v>85</v>
      </c>
      <c r="B86" s="12">
        <v>251482.49982166395</v>
      </c>
      <c r="C86">
        <f>SAFADModel_final_000010[[#This Row],[Whole Building:Facility Total Electric Demand Power '[W'](Hourly) ]]/1000</f>
        <v>251.48249982166396</v>
      </c>
    </row>
    <row r="87" spans="1:3" x14ac:dyDescent="0.25">
      <c r="A87" s="9" t="s">
        <v>86</v>
      </c>
      <c r="B87" s="12">
        <v>268381.99103692459</v>
      </c>
      <c r="C87">
        <f>SAFADModel_final_000010[[#This Row],[Whole Building:Facility Total Electric Demand Power '[W'](Hourly) ]]/1000</f>
        <v>268.3819910369246</v>
      </c>
    </row>
    <row r="88" spans="1:3" x14ac:dyDescent="0.25">
      <c r="A88" s="9" t="s">
        <v>87</v>
      </c>
      <c r="B88" s="12">
        <v>275557.26107472414</v>
      </c>
      <c r="C88">
        <f>SAFADModel_final_000010[[#This Row],[Whole Building:Facility Total Electric Demand Power '[W'](Hourly) ]]/1000</f>
        <v>275.55726107472412</v>
      </c>
    </row>
    <row r="89" spans="1:3" x14ac:dyDescent="0.25">
      <c r="A89" s="9" t="s">
        <v>88</v>
      </c>
      <c r="B89" s="12">
        <v>273742.70604154491</v>
      </c>
      <c r="C89">
        <f>SAFADModel_final_000010[[#This Row],[Whole Building:Facility Total Electric Demand Power '[W'](Hourly) ]]/1000</f>
        <v>273.74270604154492</v>
      </c>
    </row>
    <row r="90" spans="1:3" x14ac:dyDescent="0.25">
      <c r="A90" s="9" t="s">
        <v>89</v>
      </c>
      <c r="B90" s="12">
        <v>252461.10604502712</v>
      </c>
      <c r="C90">
        <f>SAFADModel_final_000010[[#This Row],[Whole Building:Facility Total Electric Demand Power '[W'](Hourly) ]]/1000</f>
        <v>252.46110604502712</v>
      </c>
    </row>
    <row r="91" spans="1:3" x14ac:dyDescent="0.25">
      <c r="A91" s="9" t="s">
        <v>90</v>
      </c>
      <c r="B91" s="12">
        <v>120846.22747916031</v>
      </c>
      <c r="C91">
        <f>SAFADModel_final_000010[[#This Row],[Whole Building:Facility Total Electric Demand Power '[W'](Hourly) ]]/1000</f>
        <v>120.84622747916032</v>
      </c>
    </row>
    <row r="92" spans="1:3" x14ac:dyDescent="0.25">
      <c r="A92" s="9" t="s">
        <v>91</v>
      </c>
      <c r="B92" s="12">
        <v>86827.263987716811</v>
      </c>
      <c r="C92">
        <f>SAFADModel_final_000010[[#This Row],[Whole Building:Facility Total Electric Demand Power '[W'](Hourly) ]]/1000</f>
        <v>86.827263987716805</v>
      </c>
    </row>
    <row r="93" spans="1:3" x14ac:dyDescent="0.25">
      <c r="A93" s="9" t="s">
        <v>92</v>
      </c>
      <c r="B93" s="12">
        <v>62532.525550597369</v>
      </c>
      <c r="C93">
        <f>SAFADModel_final_000010[[#This Row],[Whole Building:Facility Total Electric Demand Power '[W'](Hourly) ]]/1000</f>
        <v>62.53252555059737</v>
      </c>
    </row>
    <row r="94" spans="1:3" x14ac:dyDescent="0.25">
      <c r="A94" s="9" t="s">
        <v>93</v>
      </c>
      <c r="B94" s="12">
        <v>11985.079224822393</v>
      </c>
      <c r="C94">
        <f>SAFADModel_final_000010[[#This Row],[Whole Building:Facility Total Electric Demand Power '[W'](Hourly) ]]/1000</f>
        <v>11.985079224822393</v>
      </c>
    </row>
    <row r="95" spans="1:3" x14ac:dyDescent="0.25">
      <c r="A95" s="9" t="s">
        <v>94</v>
      </c>
      <c r="B95" s="12">
        <v>11953.900453893215</v>
      </c>
      <c r="C95">
        <f>SAFADModel_final_000010[[#This Row],[Whole Building:Facility Total Electric Demand Power '[W'](Hourly) ]]/1000</f>
        <v>11.953900453893215</v>
      </c>
    </row>
    <row r="96" spans="1:3" x14ac:dyDescent="0.25">
      <c r="A96" s="9" t="s">
        <v>95</v>
      </c>
      <c r="B96" s="12">
        <v>11915.966154426105</v>
      </c>
      <c r="C96">
        <f>SAFADModel_final_000010[[#This Row],[Whole Building:Facility Total Electric Demand Power '[W'](Hourly) ]]/1000</f>
        <v>11.915966154426105</v>
      </c>
    </row>
    <row r="97" spans="1:3" x14ac:dyDescent="0.25">
      <c r="A97" s="9" t="s">
        <v>96</v>
      </c>
      <c r="B97" s="12">
        <v>11882.695940370739</v>
      </c>
      <c r="C97">
        <f>SAFADModel_final_000010[[#This Row],[Whole Building:Facility Total Electric Demand Power '[W'](Hourly) ]]/1000</f>
        <v>11.88269594037074</v>
      </c>
    </row>
    <row r="98" spans="1:3" x14ac:dyDescent="0.25">
      <c r="A98" s="9" t="s">
        <v>97</v>
      </c>
      <c r="B98" s="12">
        <v>11878.70864706547</v>
      </c>
      <c r="C98">
        <f>SAFADModel_final_000010[[#This Row],[Whole Building:Facility Total Electric Demand Power '[W'](Hourly) ]]/1000</f>
        <v>11.878708647065471</v>
      </c>
    </row>
    <row r="99" spans="1:3" x14ac:dyDescent="0.25">
      <c r="A99" s="9" t="s">
        <v>98</v>
      </c>
      <c r="B99" s="12">
        <v>11874.235874186497</v>
      </c>
      <c r="C99">
        <f>SAFADModel_final_000010[[#This Row],[Whole Building:Facility Total Electric Demand Power '[W'](Hourly) ]]/1000</f>
        <v>11.874235874186498</v>
      </c>
    </row>
    <row r="100" spans="1:3" x14ac:dyDescent="0.25">
      <c r="A100" s="9" t="s">
        <v>99</v>
      </c>
      <c r="B100" s="12">
        <v>11844.468938069958</v>
      </c>
      <c r="C100">
        <f>SAFADModel_final_000010[[#This Row],[Whole Building:Facility Total Electric Demand Power '[W'](Hourly) ]]/1000</f>
        <v>11.844468938069959</v>
      </c>
    </row>
    <row r="101" spans="1:3" x14ac:dyDescent="0.25">
      <c r="A101" s="9" t="s">
        <v>100</v>
      </c>
      <c r="B101" s="12">
        <v>11772.234633518621</v>
      </c>
      <c r="C101">
        <f>SAFADModel_final_000010[[#This Row],[Whole Building:Facility Total Electric Demand Power '[W'](Hourly) ]]/1000</f>
        <v>11.772234633518622</v>
      </c>
    </row>
    <row r="102" spans="1:3" x14ac:dyDescent="0.25">
      <c r="A102" s="9" t="s">
        <v>101</v>
      </c>
      <c r="B102" s="12">
        <v>11691.421603291506</v>
      </c>
      <c r="C102">
        <f>SAFADModel_final_000010[[#This Row],[Whole Building:Facility Total Electric Demand Power '[W'](Hourly) ]]/1000</f>
        <v>11.691421603291506</v>
      </c>
    </row>
    <row r="103" spans="1:3" x14ac:dyDescent="0.25">
      <c r="A103" s="9" t="s">
        <v>102</v>
      </c>
      <c r="B103" s="12">
        <v>11660.88777683738</v>
      </c>
      <c r="C103">
        <f>SAFADModel_final_000010[[#This Row],[Whole Building:Facility Total Electric Demand Power '[W'](Hourly) ]]/1000</f>
        <v>11.660887776837381</v>
      </c>
    </row>
    <row r="104" spans="1:3" x14ac:dyDescent="0.25">
      <c r="A104" s="9" t="s">
        <v>103</v>
      </c>
      <c r="B104" s="12">
        <v>11723.675036581311</v>
      </c>
      <c r="C104">
        <f>SAFADModel_final_000010[[#This Row],[Whole Building:Facility Total Electric Demand Power '[W'](Hourly) ]]/1000</f>
        <v>11.72367503658131</v>
      </c>
    </row>
    <row r="105" spans="1:3" x14ac:dyDescent="0.25">
      <c r="A105" s="9" t="s">
        <v>104</v>
      </c>
      <c r="B105" s="12">
        <v>40947.029801775985</v>
      </c>
      <c r="C105">
        <f>SAFADModel_final_000010[[#This Row],[Whole Building:Facility Total Electric Demand Power '[W'](Hourly) ]]/1000</f>
        <v>40.947029801775983</v>
      </c>
    </row>
    <row r="106" spans="1:3" x14ac:dyDescent="0.25">
      <c r="A106" s="9" t="s">
        <v>105</v>
      </c>
      <c r="B106" s="12">
        <v>125627.50123638388</v>
      </c>
      <c r="C106">
        <f>SAFADModel_final_000010[[#This Row],[Whole Building:Facility Total Electric Demand Power '[W'](Hourly) ]]/1000</f>
        <v>125.62750123638388</v>
      </c>
    </row>
    <row r="107" spans="1:3" x14ac:dyDescent="0.25">
      <c r="A107" s="9" t="s">
        <v>106</v>
      </c>
      <c r="B107" s="12">
        <v>226032.14897586883</v>
      </c>
      <c r="C107">
        <f>SAFADModel_final_000010[[#This Row],[Whole Building:Facility Total Electric Demand Power '[W'](Hourly) ]]/1000</f>
        <v>226.03214897586884</v>
      </c>
    </row>
    <row r="108" spans="1:3" x14ac:dyDescent="0.25">
      <c r="A108" s="9" t="s">
        <v>107</v>
      </c>
      <c r="B108" s="12">
        <v>231601.43377001063</v>
      </c>
      <c r="C108">
        <f>SAFADModel_final_000010[[#This Row],[Whole Building:Facility Total Electric Demand Power '[W'](Hourly) ]]/1000</f>
        <v>231.60143377001063</v>
      </c>
    </row>
    <row r="109" spans="1:3" x14ac:dyDescent="0.25">
      <c r="A109" s="9" t="s">
        <v>108</v>
      </c>
      <c r="B109" s="12">
        <v>238728.61144480645</v>
      </c>
      <c r="C109">
        <f>SAFADModel_final_000010[[#This Row],[Whole Building:Facility Total Electric Demand Power '[W'](Hourly) ]]/1000</f>
        <v>238.72861144480646</v>
      </c>
    </row>
    <row r="110" spans="1:3" x14ac:dyDescent="0.25">
      <c r="A110" s="9" t="s">
        <v>109</v>
      </c>
      <c r="B110" s="12">
        <v>246966.97503331208</v>
      </c>
      <c r="C110">
        <f>SAFADModel_final_000010[[#This Row],[Whole Building:Facility Total Electric Demand Power '[W'](Hourly) ]]/1000</f>
        <v>246.96697503331208</v>
      </c>
    </row>
    <row r="111" spans="1:3" x14ac:dyDescent="0.25">
      <c r="A111" s="9" t="s">
        <v>110</v>
      </c>
      <c r="B111" s="12">
        <v>252675.85892769942</v>
      </c>
      <c r="C111">
        <f>SAFADModel_final_000010[[#This Row],[Whole Building:Facility Total Electric Demand Power '[W'](Hourly) ]]/1000</f>
        <v>252.67585892769941</v>
      </c>
    </row>
    <row r="112" spans="1:3" x14ac:dyDescent="0.25">
      <c r="A112" s="9" t="s">
        <v>111</v>
      </c>
      <c r="B112" s="12">
        <v>239210.82524278443</v>
      </c>
      <c r="C112">
        <f>SAFADModel_final_000010[[#This Row],[Whole Building:Facility Total Electric Demand Power '[W'](Hourly) ]]/1000</f>
        <v>239.21082524278444</v>
      </c>
    </row>
    <row r="113" spans="1:3" x14ac:dyDescent="0.25">
      <c r="A113" s="9" t="s">
        <v>112</v>
      </c>
      <c r="B113" s="12">
        <v>209299.38130052542</v>
      </c>
      <c r="C113">
        <f>SAFADModel_final_000010[[#This Row],[Whole Building:Facility Total Electric Demand Power '[W'](Hourly) ]]/1000</f>
        <v>209.29938130052543</v>
      </c>
    </row>
    <row r="114" spans="1:3" x14ac:dyDescent="0.25">
      <c r="A114" s="9" t="s">
        <v>113</v>
      </c>
      <c r="B114" s="12">
        <v>193331.89217414442</v>
      </c>
      <c r="C114">
        <f>SAFADModel_final_000010[[#This Row],[Whole Building:Facility Total Electric Demand Power '[W'](Hourly) ]]/1000</f>
        <v>193.33189217414443</v>
      </c>
    </row>
    <row r="115" spans="1:3" x14ac:dyDescent="0.25">
      <c r="A115" s="9" t="s">
        <v>114</v>
      </c>
      <c r="B115" s="12">
        <v>77096.007826802161</v>
      </c>
      <c r="C115">
        <f>SAFADModel_final_000010[[#This Row],[Whole Building:Facility Total Electric Demand Power '[W'](Hourly) ]]/1000</f>
        <v>77.096007826802165</v>
      </c>
    </row>
    <row r="116" spans="1:3" x14ac:dyDescent="0.25">
      <c r="A116" s="9" t="s">
        <v>115</v>
      </c>
      <c r="B116" s="12">
        <v>40100.818263230867</v>
      </c>
      <c r="C116">
        <f>SAFADModel_final_000010[[#This Row],[Whole Building:Facility Total Electric Demand Power '[W'](Hourly) ]]/1000</f>
        <v>40.10081826323087</v>
      </c>
    </row>
    <row r="117" spans="1:3" x14ac:dyDescent="0.25">
      <c r="A117" s="9" t="s">
        <v>116</v>
      </c>
      <c r="B117" s="12">
        <v>24686.060629148695</v>
      </c>
      <c r="C117">
        <f>SAFADModel_final_000010[[#This Row],[Whole Building:Facility Total Electric Demand Power '[W'](Hourly) ]]/1000</f>
        <v>24.686060629148695</v>
      </c>
    </row>
    <row r="118" spans="1:3" x14ac:dyDescent="0.25">
      <c r="A118" s="9" t="s">
        <v>117</v>
      </c>
      <c r="B118" s="12">
        <v>18308.745224381506</v>
      </c>
      <c r="C118">
        <f>SAFADModel_final_000010[[#This Row],[Whole Building:Facility Total Electric Demand Power '[W'](Hourly) ]]/1000</f>
        <v>18.308745224381507</v>
      </c>
    </row>
    <row r="119" spans="1:3" x14ac:dyDescent="0.25">
      <c r="A119" s="9" t="s">
        <v>118</v>
      </c>
      <c r="B119" s="12">
        <v>11953.274952866928</v>
      </c>
      <c r="C119">
        <f>SAFADModel_final_000010[[#This Row],[Whole Building:Facility Total Electric Demand Power '[W'](Hourly) ]]/1000</f>
        <v>11.953274952866929</v>
      </c>
    </row>
    <row r="120" spans="1:3" x14ac:dyDescent="0.25">
      <c r="A120" s="9" t="s">
        <v>119</v>
      </c>
      <c r="B120" s="12">
        <v>11921.237829829735</v>
      </c>
      <c r="C120">
        <f>SAFADModel_final_000010[[#This Row],[Whole Building:Facility Total Electric Demand Power '[W'](Hourly) ]]/1000</f>
        <v>11.921237829829735</v>
      </c>
    </row>
    <row r="121" spans="1:3" x14ac:dyDescent="0.25">
      <c r="A121" s="9" t="s">
        <v>120</v>
      </c>
      <c r="B121" s="12">
        <v>11894.443708666016</v>
      </c>
      <c r="C121">
        <f>SAFADModel_final_000010[[#This Row],[Whole Building:Facility Total Electric Demand Power '[W'](Hourly) ]]/1000</f>
        <v>11.894443708666016</v>
      </c>
    </row>
    <row r="122" spans="1:3" x14ac:dyDescent="0.25">
      <c r="A122" s="9" t="s">
        <v>533</v>
      </c>
      <c r="B122" s="12">
        <v>11879.221979408474</v>
      </c>
      <c r="C122">
        <f>SAFADModel_final_000010[[#This Row],[Whole Building:Facility Total Electric Demand Power '[W'](Hourly) ]]/1000</f>
        <v>11.879221979408474</v>
      </c>
    </row>
    <row r="123" spans="1:3" x14ac:dyDescent="0.25">
      <c r="A123" s="9" t="s">
        <v>534</v>
      </c>
      <c r="B123" s="12">
        <v>11869.221744274773</v>
      </c>
      <c r="C123">
        <f>SAFADModel_final_000010[[#This Row],[Whole Building:Facility Total Electric Demand Power '[W'](Hourly) ]]/1000</f>
        <v>11.869221744274773</v>
      </c>
    </row>
    <row r="124" spans="1:3" x14ac:dyDescent="0.25">
      <c r="A124" s="9" t="s">
        <v>535</v>
      </c>
      <c r="B124" s="12">
        <v>11831.247546414612</v>
      </c>
      <c r="C124">
        <f>SAFADModel_final_000010[[#This Row],[Whole Building:Facility Total Electric Demand Power '[W'](Hourly) ]]/1000</f>
        <v>11.831247546414613</v>
      </c>
    </row>
    <row r="125" spans="1:3" x14ac:dyDescent="0.25">
      <c r="A125" s="9" t="s">
        <v>536</v>
      </c>
      <c r="B125" s="12">
        <v>11744.138545334941</v>
      </c>
      <c r="C125">
        <f>SAFADModel_final_000010[[#This Row],[Whole Building:Facility Total Electric Demand Power '[W'](Hourly) ]]/1000</f>
        <v>11.744138545334941</v>
      </c>
    </row>
    <row r="126" spans="1:3" x14ac:dyDescent="0.25">
      <c r="A126" s="9" t="s">
        <v>537</v>
      </c>
      <c r="B126" s="12">
        <v>11632.089378012322</v>
      </c>
      <c r="C126">
        <f>SAFADModel_final_000010[[#This Row],[Whole Building:Facility Total Electric Demand Power '[W'](Hourly) ]]/1000</f>
        <v>11.632089378012322</v>
      </c>
    </row>
    <row r="127" spans="1:3" x14ac:dyDescent="0.25">
      <c r="A127" s="9" t="s">
        <v>538</v>
      </c>
      <c r="B127" s="12">
        <v>11568.936449481034</v>
      </c>
      <c r="C127">
        <f>SAFADModel_final_000010[[#This Row],[Whole Building:Facility Total Electric Demand Power '[W'](Hourly) ]]/1000</f>
        <v>11.568936449481035</v>
      </c>
    </row>
    <row r="128" spans="1:3" x14ac:dyDescent="0.25">
      <c r="A128" s="9" t="s">
        <v>539</v>
      </c>
      <c r="B128" s="12">
        <v>11574.551613374433</v>
      </c>
      <c r="C128">
        <f>SAFADModel_final_000010[[#This Row],[Whole Building:Facility Total Electric Demand Power '[W'](Hourly) ]]/1000</f>
        <v>11.574551613374434</v>
      </c>
    </row>
    <row r="129" spans="1:3" x14ac:dyDescent="0.25">
      <c r="A129" s="9" t="s">
        <v>540</v>
      </c>
      <c r="B129" s="12">
        <v>11619.796836055228</v>
      </c>
      <c r="C129">
        <f>SAFADModel_final_000010[[#This Row],[Whole Building:Facility Total Electric Demand Power '[W'](Hourly) ]]/1000</f>
        <v>11.619796836055228</v>
      </c>
    </row>
    <row r="130" spans="1:3" x14ac:dyDescent="0.25">
      <c r="A130" s="9" t="s">
        <v>541</v>
      </c>
      <c r="B130" s="12">
        <v>34886.14056539641</v>
      </c>
      <c r="C130">
        <f>SAFADModel_final_000010[[#This Row],[Whole Building:Facility Total Electric Demand Power '[W'](Hourly) ]]/1000</f>
        <v>34.88614056539641</v>
      </c>
    </row>
    <row r="131" spans="1:3" x14ac:dyDescent="0.25">
      <c r="A131" s="9" t="s">
        <v>542</v>
      </c>
      <c r="B131" s="12">
        <v>51446.665765227714</v>
      </c>
      <c r="C131">
        <f>SAFADModel_final_000010[[#This Row],[Whole Building:Facility Total Electric Demand Power '[W'](Hourly) ]]/1000</f>
        <v>51.446665765227714</v>
      </c>
    </row>
    <row r="132" spans="1:3" x14ac:dyDescent="0.25">
      <c r="A132" s="9" t="s">
        <v>543</v>
      </c>
      <c r="B132" s="12">
        <v>65414.252200404917</v>
      </c>
      <c r="C132">
        <f>SAFADModel_final_000010[[#This Row],[Whole Building:Facility Total Electric Demand Power '[W'](Hourly) ]]/1000</f>
        <v>65.414252200404917</v>
      </c>
    </row>
    <row r="133" spans="1:3" x14ac:dyDescent="0.25">
      <c r="A133" s="9" t="s">
        <v>544</v>
      </c>
      <c r="B133" s="12">
        <v>61199.072458568706</v>
      </c>
      <c r="C133">
        <f>SAFADModel_final_000010[[#This Row],[Whole Building:Facility Total Electric Demand Power '[W'](Hourly) ]]/1000</f>
        <v>61.199072458568708</v>
      </c>
    </row>
    <row r="134" spans="1:3" x14ac:dyDescent="0.25">
      <c r="A134" s="9" t="s">
        <v>545</v>
      </c>
      <c r="B134" s="12">
        <v>87060.729375423631</v>
      </c>
      <c r="C134">
        <f>SAFADModel_final_000010[[#This Row],[Whole Building:Facility Total Electric Demand Power '[W'](Hourly) ]]/1000</f>
        <v>87.060729375423634</v>
      </c>
    </row>
    <row r="135" spans="1:3" x14ac:dyDescent="0.25">
      <c r="A135" s="9" t="s">
        <v>546</v>
      </c>
      <c r="B135" s="12">
        <v>84023.3017535494</v>
      </c>
      <c r="C135">
        <f>SAFADModel_final_000010[[#This Row],[Whole Building:Facility Total Electric Demand Power '[W'](Hourly) ]]/1000</f>
        <v>84.023301753549404</v>
      </c>
    </row>
    <row r="136" spans="1:3" x14ac:dyDescent="0.25">
      <c r="A136" s="9" t="s">
        <v>547</v>
      </c>
      <c r="B136" s="12">
        <v>86730.66737902601</v>
      </c>
      <c r="C136">
        <f>SAFADModel_final_000010[[#This Row],[Whole Building:Facility Total Electric Demand Power '[W'](Hourly) ]]/1000</f>
        <v>86.730667379026016</v>
      </c>
    </row>
    <row r="137" spans="1:3" x14ac:dyDescent="0.25">
      <c r="A137" s="9" t="s">
        <v>548</v>
      </c>
      <c r="B137" s="12">
        <v>79011.061099720057</v>
      </c>
      <c r="C137">
        <f>SAFADModel_final_000010[[#This Row],[Whole Building:Facility Total Electric Demand Power '[W'](Hourly) ]]/1000</f>
        <v>79.011061099720052</v>
      </c>
    </row>
    <row r="138" spans="1:3" x14ac:dyDescent="0.25">
      <c r="A138" s="9" t="s">
        <v>549</v>
      </c>
      <c r="B138" s="12">
        <v>66126.256342485882</v>
      </c>
      <c r="C138">
        <f>SAFADModel_final_000010[[#This Row],[Whole Building:Facility Total Electric Demand Power '[W'](Hourly) ]]/1000</f>
        <v>66.126256342485888</v>
      </c>
    </row>
    <row r="139" spans="1:3" x14ac:dyDescent="0.25">
      <c r="A139" s="9" t="s">
        <v>550</v>
      </c>
      <c r="B139" s="12">
        <v>56842.325747072704</v>
      </c>
      <c r="C139">
        <f>SAFADModel_final_000010[[#This Row],[Whole Building:Facility Total Electric Demand Power '[W'](Hourly) ]]/1000</f>
        <v>56.842325747072707</v>
      </c>
    </row>
    <row r="140" spans="1:3" x14ac:dyDescent="0.25">
      <c r="A140" s="9" t="s">
        <v>551</v>
      </c>
      <c r="B140" s="12">
        <v>44550.507552308496</v>
      </c>
      <c r="C140">
        <f>SAFADModel_final_000010[[#This Row],[Whole Building:Facility Total Electric Demand Power '[W'](Hourly) ]]/1000</f>
        <v>44.550507552308495</v>
      </c>
    </row>
    <row r="141" spans="1:3" x14ac:dyDescent="0.25">
      <c r="A141" s="9" t="s">
        <v>552</v>
      </c>
      <c r="B141" s="12">
        <v>22585.31954068648</v>
      </c>
      <c r="C141">
        <f>SAFADModel_final_000010[[#This Row],[Whole Building:Facility Total Electric Demand Power '[W'](Hourly) ]]/1000</f>
        <v>22.585319540686481</v>
      </c>
    </row>
    <row r="142" spans="1:3" x14ac:dyDescent="0.25">
      <c r="A142" s="9" t="s">
        <v>553</v>
      </c>
      <c r="B142" s="12">
        <v>20747.272172251596</v>
      </c>
      <c r="C142">
        <f>SAFADModel_final_000010[[#This Row],[Whole Building:Facility Total Electric Demand Power '[W'](Hourly) ]]/1000</f>
        <v>20.747272172251595</v>
      </c>
    </row>
    <row r="143" spans="1:3" x14ac:dyDescent="0.25">
      <c r="A143" s="9" t="s">
        <v>554</v>
      </c>
      <c r="B143" s="12">
        <v>11894.665993068855</v>
      </c>
      <c r="C143">
        <f>SAFADModel_final_000010[[#This Row],[Whole Building:Facility Total Electric Demand Power '[W'](Hourly) ]]/1000</f>
        <v>11.894665993068855</v>
      </c>
    </row>
    <row r="144" spans="1:3" x14ac:dyDescent="0.25">
      <c r="A144" s="9" t="s">
        <v>555</v>
      </c>
      <c r="B144" s="12">
        <v>11826.108640764674</v>
      </c>
      <c r="C144">
        <f>SAFADModel_final_000010[[#This Row],[Whole Building:Facility Total Electric Demand Power '[W'](Hourly) ]]/1000</f>
        <v>11.826108640764675</v>
      </c>
    </row>
    <row r="145" spans="1:3" x14ac:dyDescent="0.25">
      <c r="A145" s="9" t="s">
        <v>556</v>
      </c>
      <c r="B145" s="12">
        <v>11791.440082225467</v>
      </c>
      <c r="C145">
        <f>SAFADModel_final_000010[[#This Row],[Whole Building:Facility Total Electric Demand Power '[W'](Hourly) ]]/1000</f>
        <v>11.791440082225467</v>
      </c>
    </row>
    <row r="146" spans="1:3" x14ac:dyDescent="0.25">
      <c r="A146" s="9" t="s">
        <v>557</v>
      </c>
      <c r="B146" s="12">
        <v>11768.833227532336</v>
      </c>
      <c r="C146">
        <f>SAFADModel_final_000010[[#This Row],[Whole Building:Facility Total Electric Demand Power '[W'](Hourly) ]]/1000</f>
        <v>11.768833227532335</v>
      </c>
    </row>
    <row r="147" spans="1:3" x14ac:dyDescent="0.25">
      <c r="A147" s="9" t="s">
        <v>558</v>
      </c>
      <c r="B147" s="12">
        <v>11747.21928557651</v>
      </c>
      <c r="C147">
        <f>SAFADModel_final_000010[[#This Row],[Whole Building:Facility Total Electric Demand Power '[W'](Hourly) ]]/1000</f>
        <v>11.747219285576509</v>
      </c>
    </row>
    <row r="148" spans="1:3" x14ac:dyDescent="0.25">
      <c r="A148" s="9" t="s">
        <v>559</v>
      </c>
      <c r="B148" s="12">
        <v>11734.64945366268</v>
      </c>
      <c r="C148">
        <f>SAFADModel_final_000010[[#This Row],[Whole Building:Facility Total Electric Demand Power '[W'](Hourly) ]]/1000</f>
        <v>11.73464945366268</v>
      </c>
    </row>
    <row r="149" spans="1:3" x14ac:dyDescent="0.25">
      <c r="A149" s="9" t="s">
        <v>560</v>
      </c>
      <c r="B149" s="12">
        <v>11727.057606348148</v>
      </c>
      <c r="C149">
        <f>SAFADModel_final_000010[[#This Row],[Whole Building:Facility Total Electric Demand Power '[W'](Hourly) ]]/1000</f>
        <v>11.727057606348147</v>
      </c>
    </row>
    <row r="150" spans="1:3" x14ac:dyDescent="0.25">
      <c r="A150" s="9" t="s">
        <v>561</v>
      </c>
      <c r="B150" s="12">
        <v>11710.745573405371</v>
      </c>
      <c r="C150">
        <f>SAFADModel_final_000010[[#This Row],[Whole Building:Facility Total Electric Demand Power '[W'](Hourly) ]]/1000</f>
        <v>11.71074557340537</v>
      </c>
    </row>
    <row r="151" spans="1:3" x14ac:dyDescent="0.25">
      <c r="A151" s="9" t="s">
        <v>562</v>
      </c>
      <c r="B151" s="12">
        <v>11756.49786984067</v>
      </c>
      <c r="C151">
        <f>SAFADModel_final_000010[[#This Row],[Whole Building:Facility Total Electric Demand Power '[W'](Hourly) ]]/1000</f>
        <v>11.75649786984067</v>
      </c>
    </row>
    <row r="152" spans="1:3" x14ac:dyDescent="0.25">
      <c r="A152" s="9" t="s">
        <v>563</v>
      </c>
      <c r="B152" s="12">
        <v>11891.510224783035</v>
      </c>
      <c r="C152">
        <f>SAFADModel_final_000010[[#This Row],[Whole Building:Facility Total Electric Demand Power '[W'](Hourly) ]]/1000</f>
        <v>11.891510224783035</v>
      </c>
    </row>
    <row r="153" spans="1:3" x14ac:dyDescent="0.25">
      <c r="A153" s="9" t="s">
        <v>564</v>
      </c>
      <c r="B153" s="12">
        <v>12025.630035892251</v>
      </c>
      <c r="C153">
        <f>SAFADModel_final_000010[[#This Row],[Whole Building:Facility Total Electric Demand Power '[W'](Hourly) ]]/1000</f>
        <v>12.025630035892251</v>
      </c>
    </row>
    <row r="154" spans="1:3" x14ac:dyDescent="0.25">
      <c r="A154" s="9" t="s">
        <v>565</v>
      </c>
      <c r="B154" s="12">
        <v>12114.797908848219</v>
      </c>
      <c r="C154">
        <f>SAFADModel_final_000010[[#This Row],[Whole Building:Facility Total Electric Demand Power '[W'](Hourly) ]]/1000</f>
        <v>12.114797908848219</v>
      </c>
    </row>
    <row r="155" spans="1:3" x14ac:dyDescent="0.25">
      <c r="A155" s="9" t="s">
        <v>566</v>
      </c>
      <c r="B155" s="12">
        <v>12159.278931836647</v>
      </c>
      <c r="C155">
        <f>SAFADModel_final_000010[[#This Row],[Whole Building:Facility Total Electric Demand Power '[W'](Hourly) ]]/1000</f>
        <v>12.159278931836647</v>
      </c>
    </row>
    <row r="156" spans="1:3" x14ac:dyDescent="0.25">
      <c r="A156" s="9" t="s">
        <v>567</v>
      </c>
      <c r="B156" s="12">
        <v>12186.730364012903</v>
      </c>
      <c r="C156">
        <f>SAFADModel_final_000010[[#This Row],[Whole Building:Facility Total Electric Demand Power '[W'](Hourly) ]]/1000</f>
        <v>12.186730364012902</v>
      </c>
    </row>
    <row r="157" spans="1:3" x14ac:dyDescent="0.25">
      <c r="A157" s="9" t="s">
        <v>568</v>
      </c>
      <c r="B157" s="12">
        <v>12200.215097866063</v>
      </c>
      <c r="C157">
        <f>SAFADModel_final_000010[[#This Row],[Whole Building:Facility Total Electric Demand Power '[W'](Hourly) ]]/1000</f>
        <v>12.200215097866064</v>
      </c>
    </row>
    <row r="158" spans="1:3" x14ac:dyDescent="0.25">
      <c r="A158" s="9" t="s">
        <v>569</v>
      </c>
      <c r="B158" s="12">
        <v>12214.510656794024</v>
      </c>
      <c r="C158">
        <f>SAFADModel_final_000010[[#This Row],[Whole Building:Facility Total Electric Demand Power '[W'](Hourly) ]]/1000</f>
        <v>12.214510656794024</v>
      </c>
    </row>
    <row r="159" spans="1:3" x14ac:dyDescent="0.25">
      <c r="A159" s="9" t="s">
        <v>570</v>
      </c>
      <c r="B159" s="12">
        <v>12235.263757169441</v>
      </c>
      <c r="C159">
        <f>SAFADModel_final_000010[[#This Row],[Whole Building:Facility Total Electric Demand Power '[W'](Hourly) ]]/1000</f>
        <v>12.235263757169442</v>
      </c>
    </row>
    <row r="160" spans="1:3" x14ac:dyDescent="0.25">
      <c r="A160" s="9" t="s">
        <v>571</v>
      </c>
      <c r="B160" s="12">
        <v>12255.570766786595</v>
      </c>
      <c r="C160">
        <f>SAFADModel_final_000010[[#This Row],[Whole Building:Facility Total Electric Demand Power '[W'](Hourly) ]]/1000</f>
        <v>12.255570766786596</v>
      </c>
    </row>
    <row r="161" spans="1:3" x14ac:dyDescent="0.25">
      <c r="A161" s="9" t="s">
        <v>572</v>
      </c>
      <c r="B161" s="12">
        <v>12244.535075151887</v>
      </c>
      <c r="C161">
        <f>SAFADModel_final_000010[[#This Row],[Whole Building:Facility Total Electric Demand Power '[W'](Hourly) ]]/1000</f>
        <v>12.244535075151887</v>
      </c>
    </row>
    <row r="162" spans="1:3" x14ac:dyDescent="0.25">
      <c r="A162" s="9" t="s">
        <v>573</v>
      </c>
      <c r="B162" s="12">
        <v>12220.945147047227</v>
      </c>
      <c r="C162">
        <f>SAFADModel_final_000010[[#This Row],[Whole Building:Facility Total Electric Demand Power '[W'](Hourly) ]]/1000</f>
        <v>12.220945147047226</v>
      </c>
    </row>
    <row r="163" spans="1:3" x14ac:dyDescent="0.25">
      <c r="A163" s="9" t="s">
        <v>574</v>
      </c>
      <c r="B163" s="12">
        <v>12189.297157676587</v>
      </c>
      <c r="C163">
        <f>SAFADModel_final_000010[[#This Row],[Whole Building:Facility Total Electric Demand Power '[W'](Hourly) ]]/1000</f>
        <v>12.189297157676586</v>
      </c>
    </row>
    <row r="164" spans="1:3" x14ac:dyDescent="0.25">
      <c r="A164" s="9" t="s">
        <v>575</v>
      </c>
      <c r="B164" s="12">
        <v>12157.050561092763</v>
      </c>
      <c r="C164">
        <f>SAFADModel_final_000010[[#This Row],[Whole Building:Facility Total Electric Demand Power '[W'](Hourly) ]]/1000</f>
        <v>12.157050561092763</v>
      </c>
    </row>
    <row r="165" spans="1:3" x14ac:dyDescent="0.25">
      <c r="A165" s="9" t="s">
        <v>576</v>
      </c>
      <c r="B165" s="12">
        <v>12129.11107561567</v>
      </c>
      <c r="C165">
        <f>SAFADModel_final_000010[[#This Row],[Whole Building:Facility Total Electric Demand Power '[W'](Hourly) ]]/1000</f>
        <v>12.12911107561567</v>
      </c>
    </row>
    <row r="166" spans="1:3" x14ac:dyDescent="0.25">
      <c r="A166" s="9" t="s">
        <v>577</v>
      </c>
      <c r="B166" s="12">
        <v>12106.172012977635</v>
      </c>
      <c r="C166">
        <f>SAFADModel_final_000010[[#This Row],[Whole Building:Facility Total Electric Demand Power '[W'](Hourly) ]]/1000</f>
        <v>12.106172012977636</v>
      </c>
    </row>
    <row r="167" spans="1:3" x14ac:dyDescent="0.25">
      <c r="A167" s="9" t="s">
        <v>578</v>
      </c>
      <c r="B167" s="12">
        <v>12086.77762444383</v>
      </c>
      <c r="C167">
        <f>SAFADModel_final_000010[[#This Row],[Whole Building:Facility Total Electric Demand Power '[W'](Hourly) ]]/1000</f>
        <v>12.08677762444383</v>
      </c>
    </row>
    <row r="168" spans="1:3" x14ac:dyDescent="0.25">
      <c r="A168" s="9" t="s">
        <v>579</v>
      </c>
      <c r="B168" s="12">
        <v>12062.807770938709</v>
      </c>
      <c r="C168">
        <f>SAFADModel_final_000010[[#This Row],[Whole Building:Facility Total Electric Demand Power '[W'](Hourly) ]]/1000</f>
        <v>12.06280777093871</v>
      </c>
    </row>
    <row r="169" spans="1:3" x14ac:dyDescent="0.25">
      <c r="A169" s="9" t="s">
        <v>580</v>
      </c>
      <c r="B169" s="12">
        <v>12021.463188086529</v>
      </c>
      <c r="C169">
        <f>SAFADModel_final_000010[[#This Row],[Whole Building:Facility Total Electric Demand Power '[W'](Hourly) ]]/1000</f>
        <v>12.021463188086528</v>
      </c>
    </row>
    <row r="170" spans="1:3" x14ac:dyDescent="0.25">
      <c r="A170" s="9" t="s">
        <v>121</v>
      </c>
      <c r="B170" s="12">
        <v>12003.194213789175</v>
      </c>
      <c r="C170">
        <f>SAFADModel_final_000010[[#This Row],[Whole Building:Facility Total Electric Demand Power '[W'](Hourly) ]]/1000</f>
        <v>12.003194213789175</v>
      </c>
    </row>
    <row r="171" spans="1:3" x14ac:dyDescent="0.25">
      <c r="A171" s="9" t="s">
        <v>122</v>
      </c>
      <c r="B171" s="12">
        <v>11982.063866385741</v>
      </c>
      <c r="C171">
        <f>SAFADModel_final_000010[[#This Row],[Whole Building:Facility Total Electric Demand Power '[W'](Hourly) ]]/1000</f>
        <v>11.98206386638574</v>
      </c>
    </row>
    <row r="172" spans="1:3" x14ac:dyDescent="0.25">
      <c r="A172" s="9" t="s">
        <v>123</v>
      </c>
      <c r="B172" s="12">
        <v>11944.163517063003</v>
      </c>
      <c r="C172">
        <f>SAFADModel_final_000010[[#This Row],[Whole Building:Facility Total Electric Demand Power '[W'](Hourly) ]]/1000</f>
        <v>11.944163517063004</v>
      </c>
    </row>
    <row r="173" spans="1:3" x14ac:dyDescent="0.25">
      <c r="A173" s="9" t="s">
        <v>124</v>
      </c>
      <c r="B173" s="12">
        <v>11892.803734447931</v>
      </c>
      <c r="C173">
        <f>SAFADModel_final_000010[[#This Row],[Whole Building:Facility Total Electric Demand Power '[W'](Hourly) ]]/1000</f>
        <v>11.892803734447931</v>
      </c>
    </row>
    <row r="174" spans="1:3" x14ac:dyDescent="0.25">
      <c r="A174" s="9" t="s">
        <v>125</v>
      </c>
      <c r="B174" s="12">
        <v>11823.293332582602</v>
      </c>
      <c r="C174">
        <f>SAFADModel_final_000010[[#This Row],[Whole Building:Facility Total Electric Demand Power '[W'](Hourly) ]]/1000</f>
        <v>11.823293332582601</v>
      </c>
    </row>
    <row r="175" spans="1:3" x14ac:dyDescent="0.25">
      <c r="A175" s="9" t="s">
        <v>126</v>
      </c>
      <c r="B175" s="12">
        <v>11806.799632986857</v>
      </c>
      <c r="C175">
        <f>SAFADModel_final_000010[[#This Row],[Whole Building:Facility Total Electric Demand Power '[W'](Hourly) ]]/1000</f>
        <v>11.806799632986856</v>
      </c>
    </row>
    <row r="176" spans="1:3" x14ac:dyDescent="0.25">
      <c r="A176" s="9" t="s">
        <v>127</v>
      </c>
      <c r="B176" s="12">
        <v>11871.189354871947</v>
      </c>
      <c r="C176">
        <f>SAFADModel_final_000010[[#This Row],[Whole Building:Facility Total Electric Demand Power '[W'](Hourly) ]]/1000</f>
        <v>11.871189354871948</v>
      </c>
    </row>
    <row r="177" spans="1:3" x14ac:dyDescent="0.25">
      <c r="A177" s="9" t="s">
        <v>128</v>
      </c>
      <c r="B177" s="12">
        <v>42748.818704251316</v>
      </c>
      <c r="C177">
        <f>SAFADModel_final_000010[[#This Row],[Whole Building:Facility Total Electric Demand Power '[W'](Hourly) ]]/1000</f>
        <v>42.748818704251313</v>
      </c>
    </row>
    <row r="178" spans="1:3" x14ac:dyDescent="0.25">
      <c r="A178" s="9" t="s">
        <v>129</v>
      </c>
      <c r="B178" s="12">
        <v>75769.404473799092</v>
      </c>
      <c r="C178">
        <f>SAFADModel_final_000010[[#This Row],[Whole Building:Facility Total Electric Demand Power '[W'](Hourly) ]]/1000</f>
        <v>75.769404473799085</v>
      </c>
    </row>
    <row r="179" spans="1:3" x14ac:dyDescent="0.25">
      <c r="A179" s="9" t="s">
        <v>130</v>
      </c>
      <c r="B179" s="12">
        <v>182869.75150481411</v>
      </c>
      <c r="C179">
        <f>SAFADModel_final_000010[[#This Row],[Whole Building:Facility Total Electric Demand Power '[W'](Hourly) ]]/1000</f>
        <v>182.8697515048141</v>
      </c>
    </row>
    <row r="180" spans="1:3" x14ac:dyDescent="0.25">
      <c r="A180" s="9" t="s">
        <v>131</v>
      </c>
      <c r="B180" s="12">
        <v>188857.95406151956</v>
      </c>
      <c r="C180">
        <f>SAFADModel_final_000010[[#This Row],[Whole Building:Facility Total Electric Demand Power '[W'](Hourly) ]]/1000</f>
        <v>188.85795406151956</v>
      </c>
    </row>
    <row r="181" spans="1:3" x14ac:dyDescent="0.25">
      <c r="A181" s="9" t="s">
        <v>132</v>
      </c>
      <c r="B181" s="12">
        <v>259912.8235405545</v>
      </c>
      <c r="C181">
        <f>SAFADModel_final_000010[[#This Row],[Whole Building:Facility Total Electric Demand Power '[W'](Hourly) ]]/1000</f>
        <v>259.91282354055448</v>
      </c>
    </row>
    <row r="182" spans="1:3" x14ac:dyDescent="0.25">
      <c r="A182" s="9" t="s">
        <v>133</v>
      </c>
      <c r="B182" s="12">
        <v>263084.05009442504</v>
      </c>
      <c r="C182">
        <f>SAFADModel_final_000010[[#This Row],[Whole Building:Facility Total Electric Demand Power '[W'](Hourly) ]]/1000</f>
        <v>263.08405009442504</v>
      </c>
    </row>
    <row r="183" spans="1:3" x14ac:dyDescent="0.25">
      <c r="A183" s="9" t="s">
        <v>134</v>
      </c>
      <c r="B183" s="12">
        <v>263226.13375238766</v>
      </c>
      <c r="C183">
        <f>SAFADModel_final_000010[[#This Row],[Whole Building:Facility Total Electric Demand Power '[W'](Hourly) ]]/1000</f>
        <v>263.22613375238768</v>
      </c>
    </row>
    <row r="184" spans="1:3" x14ac:dyDescent="0.25">
      <c r="A184" s="9" t="s">
        <v>135</v>
      </c>
      <c r="B184" s="12">
        <v>269469.90276105143</v>
      </c>
      <c r="C184">
        <f>SAFADModel_final_000010[[#This Row],[Whole Building:Facility Total Electric Demand Power '[W'](Hourly) ]]/1000</f>
        <v>269.46990276105146</v>
      </c>
    </row>
    <row r="185" spans="1:3" x14ac:dyDescent="0.25">
      <c r="A185" s="9" t="s">
        <v>136</v>
      </c>
      <c r="B185" s="12">
        <v>255282.27164816388</v>
      </c>
      <c r="C185">
        <f>SAFADModel_final_000010[[#This Row],[Whole Building:Facility Total Electric Demand Power '[W'](Hourly) ]]/1000</f>
        <v>255.28227164816388</v>
      </c>
    </row>
    <row r="186" spans="1:3" x14ac:dyDescent="0.25">
      <c r="A186" s="9" t="s">
        <v>137</v>
      </c>
      <c r="B186" s="12">
        <v>231899.51867208685</v>
      </c>
      <c r="C186">
        <f>SAFADModel_final_000010[[#This Row],[Whole Building:Facility Total Electric Demand Power '[W'](Hourly) ]]/1000</f>
        <v>231.89951867208686</v>
      </c>
    </row>
    <row r="187" spans="1:3" x14ac:dyDescent="0.25">
      <c r="A187" s="9" t="s">
        <v>138</v>
      </c>
      <c r="B187" s="12">
        <v>81348.851611459162</v>
      </c>
      <c r="C187">
        <f>SAFADModel_final_000010[[#This Row],[Whole Building:Facility Total Electric Demand Power '[W'](Hourly) ]]/1000</f>
        <v>81.348851611459168</v>
      </c>
    </row>
    <row r="188" spans="1:3" x14ac:dyDescent="0.25">
      <c r="A188" s="9" t="s">
        <v>139</v>
      </c>
      <c r="B188" s="12">
        <v>40257.022774888792</v>
      </c>
      <c r="C188">
        <f>SAFADModel_final_000010[[#This Row],[Whole Building:Facility Total Electric Demand Power '[W'](Hourly) ]]/1000</f>
        <v>40.257022774888789</v>
      </c>
    </row>
    <row r="189" spans="1:3" x14ac:dyDescent="0.25">
      <c r="A189" s="9" t="s">
        <v>140</v>
      </c>
      <c r="B189" s="12">
        <v>16135.826317506302</v>
      </c>
      <c r="C189">
        <f>SAFADModel_final_000010[[#This Row],[Whole Building:Facility Total Electric Demand Power '[W'](Hourly) ]]/1000</f>
        <v>16.135826317506304</v>
      </c>
    </row>
    <row r="190" spans="1:3" x14ac:dyDescent="0.25">
      <c r="A190" s="9" t="s">
        <v>141</v>
      </c>
      <c r="B190" s="12">
        <v>12422.070857496597</v>
      </c>
      <c r="C190">
        <f>SAFADModel_final_000010[[#This Row],[Whole Building:Facility Total Electric Demand Power '[W'](Hourly) ]]/1000</f>
        <v>12.422070857496598</v>
      </c>
    </row>
    <row r="191" spans="1:3" x14ac:dyDescent="0.25">
      <c r="A191" s="9" t="s">
        <v>142</v>
      </c>
      <c r="B191" s="12">
        <v>12011.41244642843</v>
      </c>
      <c r="C191">
        <f>SAFADModel_final_000010[[#This Row],[Whole Building:Facility Total Electric Demand Power '[W'](Hourly) ]]/1000</f>
        <v>12.01141244642843</v>
      </c>
    </row>
    <row r="192" spans="1:3" x14ac:dyDescent="0.25">
      <c r="A192" s="9" t="s">
        <v>143</v>
      </c>
      <c r="B192" s="12">
        <v>12018.297446206669</v>
      </c>
      <c r="C192">
        <f>SAFADModel_final_000010[[#This Row],[Whole Building:Facility Total Electric Demand Power '[W'](Hourly) ]]/1000</f>
        <v>12.018297446206669</v>
      </c>
    </row>
    <row r="193" spans="1:3" x14ac:dyDescent="0.25">
      <c r="A193" s="9" t="s">
        <v>144</v>
      </c>
      <c r="B193" s="12">
        <v>12004.819197895076</v>
      </c>
      <c r="C193">
        <f>SAFADModel_final_000010[[#This Row],[Whole Building:Facility Total Electric Demand Power '[W'](Hourly) ]]/1000</f>
        <v>12.004819197895076</v>
      </c>
    </row>
    <row r="194" spans="1:3" x14ac:dyDescent="0.25">
      <c r="A194" s="9" t="s">
        <v>145</v>
      </c>
      <c r="B194" s="12">
        <v>11979.437920755123</v>
      </c>
      <c r="C194">
        <f>SAFADModel_final_000010[[#This Row],[Whole Building:Facility Total Electric Demand Power '[W'](Hourly) ]]/1000</f>
        <v>11.979437920755123</v>
      </c>
    </row>
    <row r="195" spans="1:3" x14ac:dyDescent="0.25">
      <c r="A195" s="9" t="s">
        <v>146</v>
      </c>
      <c r="B195" s="12">
        <v>11955.943834885662</v>
      </c>
      <c r="C195">
        <f>SAFADModel_final_000010[[#This Row],[Whole Building:Facility Total Electric Demand Power '[W'](Hourly) ]]/1000</f>
        <v>11.955943834885662</v>
      </c>
    </row>
    <row r="196" spans="1:3" x14ac:dyDescent="0.25">
      <c r="A196" s="9" t="s">
        <v>147</v>
      </c>
      <c r="B196" s="12">
        <v>11932.722145694062</v>
      </c>
      <c r="C196">
        <f>SAFADModel_final_000010[[#This Row],[Whole Building:Facility Total Electric Demand Power '[W'](Hourly) ]]/1000</f>
        <v>11.932722145694063</v>
      </c>
    </row>
    <row r="197" spans="1:3" x14ac:dyDescent="0.25">
      <c r="A197" s="9" t="s">
        <v>148</v>
      </c>
      <c r="B197" s="12">
        <v>11910.495783535318</v>
      </c>
      <c r="C197">
        <f>SAFADModel_final_000010[[#This Row],[Whole Building:Facility Total Electric Demand Power '[W'](Hourly) ]]/1000</f>
        <v>11.910495783535318</v>
      </c>
    </row>
    <row r="198" spans="1:3" x14ac:dyDescent="0.25">
      <c r="A198" s="9" t="s">
        <v>149</v>
      </c>
      <c r="B198" s="12">
        <v>11880.200230101103</v>
      </c>
      <c r="C198">
        <f>SAFADModel_final_000010[[#This Row],[Whole Building:Facility Total Electric Demand Power '[W'](Hourly) ]]/1000</f>
        <v>11.880200230101103</v>
      </c>
    </row>
    <row r="199" spans="1:3" x14ac:dyDescent="0.25">
      <c r="A199" s="9" t="s">
        <v>150</v>
      </c>
      <c r="B199" s="12">
        <v>11887.184209344234</v>
      </c>
      <c r="C199">
        <f>SAFADModel_final_000010[[#This Row],[Whole Building:Facility Total Electric Demand Power '[W'](Hourly) ]]/1000</f>
        <v>11.887184209344234</v>
      </c>
    </row>
    <row r="200" spans="1:3" x14ac:dyDescent="0.25">
      <c r="A200" s="9" t="s">
        <v>151</v>
      </c>
      <c r="B200" s="12">
        <v>11933.339865957658</v>
      </c>
      <c r="C200">
        <f>SAFADModel_final_000010[[#This Row],[Whole Building:Facility Total Electric Demand Power '[W'](Hourly) ]]/1000</f>
        <v>11.933339865957658</v>
      </c>
    </row>
    <row r="201" spans="1:3" x14ac:dyDescent="0.25">
      <c r="A201" s="9" t="s">
        <v>152</v>
      </c>
      <c r="B201" s="12">
        <v>12004.340711953564</v>
      </c>
      <c r="C201">
        <f>SAFADModel_final_000010[[#This Row],[Whole Building:Facility Total Electric Demand Power '[W'](Hourly) ]]/1000</f>
        <v>12.004340711953564</v>
      </c>
    </row>
    <row r="202" spans="1:3" x14ac:dyDescent="0.25">
      <c r="A202" s="9" t="s">
        <v>153</v>
      </c>
      <c r="B202" s="12">
        <v>12046.052898906308</v>
      </c>
      <c r="C202">
        <f>SAFADModel_final_000010[[#This Row],[Whole Building:Facility Total Electric Demand Power '[W'](Hourly) ]]/1000</f>
        <v>12.046052898906307</v>
      </c>
    </row>
    <row r="203" spans="1:3" x14ac:dyDescent="0.25">
      <c r="A203" s="9" t="s">
        <v>154</v>
      </c>
      <c r="B203" s="12">
        <v>12141.356648516623</v>
      </c>
      <c r="C203">
        <f>SAFADModel_final_000010[[#This Row],[Whole Building:Facility Total Electric Demand Power '[W'](Hourly) ]]/1000</f>
        <v>12.141356648516624</v>
      </c>
    </row>
    <row r="204" spans="1:3" x14ac:dyDescent="0.25">
      <c r="A204" s="9" t="s">
        <v>155</v>
      </c>
      <c r="B204" s="12">
        <v>12225.744841180589</v>
      </c>
      <c r="C204">
        <f>SAFADModel_final_000010[[#This Row],[Whole Building:Facility Total Electric Demand Power '[W'](Hourly) ]]/1000</f>
        <v>12.225744841180589</v>
      </c>
    </row>
    <row r="205" spans="1:3" x14ac:dyDescent="0.25">
      <c r="A205" s="9" t="s">
        <v>156</v>
      </c>
      <c r="B205" s="12">
        <v>12263.300255119661</v>
      </c>
      <c r="C205">
        <f>SAFADModel_final_000010[[#This Row],[Whole Building:Facility Total Electric Demand Power '[W'](Hourly) ]]/1000</f>
        <v>12.26330025511966</v>
      </c>
    </row>
    <row r="206" spans="1:3" x14ac:dyDescent="0.25">
      <c r="A206" s="9" t="s">
        <v>157</v>
      </c>
      <c r="B206" s="12">
        <v>12266.692673709767</v>
      </c>
      <c r="C206">
        <f>SAFADModel_final_000010[[#This Row],[Whole Building:Facility Total Electric Demand Power '[W'](Hourly) ]]/1000</f>
        <v>12.266692673709768</v>
      </c>
    </row>
    <row r="207" spans="1:3" x14ac:dyDescent="0.25">
      <c r="A207" s="9" t="s">
        <v>158</v>
      </c>
      <c r="B207" s="12">
        <v>12257.228004796847</v>
      </c>
      <c r="C207">
        <f>SAFADModel_final_000010[[#This Row],[Whole Building:Facility Total Electric Demand Power '[W'](Hourly) ]]/1000</f>
        <v>12.257228004796847</v>
      </c>
    </row>
    <row r="208" spans="1:3" x14ac:dyDescent="0.25">
      <c r="A208" s="9" t="s">
        <v>159</v>
      </c>
      <c r="B208" s="12">
        <v>12241.206154400606</v>
      </c>
      <c r="C208">
        <f>SAFADModel_final_000010[[#This Row],[Whole Building:Facility Total Electric Demand Power '[W'](Hourly) ]]/1000</f>
        <v>12.241206154400606</v>
      </c>
    </row>
    <row r="209" spans="1:3" x14ac:dyDescent="0.25">
      <c r="A209" s="9" t="s">
        <v>160</v>
      </c>
      <c r="B209" s="12">
        <v>12220.51327464554</v>
      </c>
      <c r="C209">
        <f>SAFADModel_final_000010[[#This Row],[Whole Building:Facility Total Electric Demand Power '[W'](Hourly) ]]/1000</f>
        <v>12.22051327464554</v>
      </c>
    </row>
    <row r="210" spans="1:3" x14ac:dyDescent="0.25">
      <c r="A210" s="9" t="s">
        <v>161</v>
      </c>
      <c r="B210" s="12">
        <v>12193.379521946406</v>
      </c>
      <c r="C210">
        <f>SAFADModel_final_000010[[#This Row],[Whole Building:Facility Total Electric Demand Power '[W'](Hourly) ]]/1000</f>
        <v>12.193379521946406</v>
      </c>
    </row>
    <row r="211" spans="1:3" x14ac:dyDescent="0.25">
      <c r="A211" s="9" t="s">
        <v>162</v>
      </c>
      <c r="B211" s="12">
        <v>12162.972078548919</v>
      </c>
      <c r="C211">
        <f>SAFADModel_final_000010[[#This Row],[Whole Building:Facility Total Electric Demand Power '[W'](Hourly) ]]/1000</f>
        <v>12.162972078548918</v>
      </c>
    </row>
    <row r="212" spans="1:3" x14ac:dyDescent="0.25">
      <c r="A212" s="9" t="s">
        <v>163</v>
      </c>
      <c r="B212" s="12">
        <v>12123.870754489813</v>
      </c>
      <c r="C212">
        <f>SAFADModel_final_000010[[#This Row],[Whole Building:Facility Total Electric Demand Power '[W'](Hourly) ]]/1000</f>
        <v>12.123870754489813</v>
      </c>
    </row>
    <row r="213" spans="1:3" x14ac:dyDescent="0.25">
      <c r="A213" s="9" t="s">
        <v>164</v>
      </c>
      <c r="B213" s="12">
        <v>12082.730842889241</v>
      </c>
      <c r="C213">
        <f>SAFADModel_final_000010[[#This Row],[Whole Building:Facility Total Electric Demand Power '[W'](Hourly) ]]/1000</f>
        <v>12.082730842889241</v>
      </c>
    </row>
    <row r="214" spans="1:3" x14ac:dyDescent="0.25">
      <c r="A214" s="9" t="s">
        <v>165</v>
      </c>
      <c r="B214" s="12">
        <v>12049.915795573448</v>
      </c>
      <c r="C214">
        <f>SAFADModel_final_000010[[#This Row],[Whole Building:Facility Total Electric Demand Power '[W'](Hourly) ]]/1000</f>
        <v>12.049915795573447</v>
      </c>
    </row>
    <row r="215" spans="1:3" x14ac:dyDescent="0.25">
      <c r="A215" s="9" t="s">
        <v>166</v>
      </c>
      <c r="B215" s="12">
        <v>12014.809550507494</v>
      </c>
      <c r="C215">
        <f>SAFADModel_final_000010[[#This Row],[Whole Building:Facility Total Electric Demand Power '[W'](Hourly) ]]/1000</f>
        <v>12.014809550507495</v>
      </c>
    </row>
    <row r="216" spans="1:3" x14ac:dyDescent="0.25">
      <c r="A216" s="9" t="s">
        <v>167</v>
      </c>
      <c r="B216" s="12">
        <v>11983.59933921865</v>
      </c>
      <c r="C216">
        <f>SAFADModel_final_000010[[#This Row],[Whole Building:Facility Total Electric Demand Power '[W'](Hourly) ]]/1000</f>
        <v>11.98359933921865</v>
      </c>
    </row>
    <row r="217" spans="1:3" x14ac:dyDescent="0.25">
      <c r="A217" s="9" t="s">
        <v>168</v>
      </c>
      <c r="B217" s="12">
        <v>11956.905048969478</v>
      </c>
      <c r="C217">
        <f>SAFADModel_final_000010[[#This Row],[Whole Building:Facility Total Electric Demand Power '[W'](Hourly) ]]/1000</f>
        <v>11.956905048969478</v>
      </c>
    </row>
    <row r="218" spans="1:3" x14ac:dyDescent="0.25">
      <c r="A218" s="9" t="s">
        <v>169</v>
      </c>
      <c r="B218" s="12">
        <v>11936.435644058707</v>
      </c>
      <c r="C218">
        <f>SAFADModel_final_000010[[#This Row],[Whole Building:Facility Total Electric Demand Power '[W'](Hourly) ]]/1000</f>
        <v>11.936435644058706</v>
      </c>
    </row>
    <row r="219" spans="1:3" x14ac:dyDescent="0.25">
      <c r="A219" s="9" t="s">
        <v>170</v>
      </c>
      <c r="B219" s="12">
        <v>11919.129044976324</v>
      </c>
      <c r="C219">
        <f>SAFADModel_final_000010[[#This Row],[Whole Building:Facility Total Electric Demand Power '[W'](Hourly) ]]/1000</f>
        <v>11.919129044976323</v>
      </c>
    </row>
    <row r="220" spans="1:3" x14ac:dyDescent="0.25">
      <c r="A220" s="9" t="s">
        <v>171</v>
      </c>
      <c r="B220" s="12">
        <v>11902.737906422635</v>
      </c>
      <c r="C220">
        <f>SAFADModel_final_000010[[#This Row],[Whole Building:Facility Total Electric Demand Power '[W'](Hourly) ]]/1000</f>
        <v>11.902737906422635</v>
      </c>
    </row>
    <row r="221" spans="1:3" x14ac:dyDescent="0.25">
      <c r="A221" s="9" t="s">
        <v>172</v>
      </c>
      <c r="B221" s="12">
        <v>11888.724937974153</v>
      </c>
      <c r="C221">
        <f>SAFADModel_final_000010[[#This Row],[Whole Building:Facility Total Electric Demand Power '[W'](Hourly) ]]/1000</f>
        <v>11.888724937974153</v>
      </c>
    </row>
    <row r="222" spans="1:3" x14ac:dyDescent="0.25">
      <c r="A222" s="9" t="s">
        <v>173</v>
      </c>
      <c r="B222" s="12">
        <v>11878.61027469715</v>
      </c>
      <c r="C222">
        <f>SAFADModel_final_000010[[#This Row],[Whole Building:Facility Total Electric Demand Power '[W'](Hourly) ]]/1000</f>
        <v>11.87861027469715</v>
      </c>
    </row>
    <row r="223" spans="1:3" x14ac:dyDescent="0.25">
      <c r="A223" s="9" t="s">
        <v>174</v>
      </c>
      <c r="B223" s="12">
        <v>11892.535855764518</v>
      </c>
      <c r="C223">
        <f>SAFADModel_final_000010[[#This Row],[Whole Building:Facility Total Electric Demand Power '[W'](Hourly) ]]/1000</f>
        <v>11.892535855764518</v>
      </c>
    </row>
    <row r="224" spans="1:3" x14ac:dyDescent="0.25">
      <c r="A224" s="9" t="s">
        <v>175</v>
      </c>
      <c r="B224" s="12">
        <v>11962.047717124338</v>
      </c>
      <c r="C224">
        <f>SAFADModel_final_000010[[#This Row],[Whole Building:Facility Total Electric Demand Power '[W'](Hourly) ]]/1000</f>
        <v>11.962047717124339</v>
      </c>
    </row>
    <row r="225" spans="1:3" x14ac:dyDescent="0.25">
      <c r="A225" s="9" t="s">
        <v>176</v>
      </c>
      <c r="B225" s="12">
        <v>36593.218254542146</v>
      </c>
      <c r="C225">
        <f>SAFADModel_final_000010[[#This Row],[Whole Building:Facility Total Electric Demand Power '[W'](Hourly) ]]/1000</f>
        <v>36.593218254542144</v>
      </c>
    </row>
    <row r="226" spans="1:3" x14ac:dyDescent="0.25">
      <c r="A226" s="9" t="s">
        <v>177</v>
      </c>
      <c r="B226" s="12">
        <v>139713.18038903686</v>
      </c>
      <c r="C226">
        <f>SAFADModel_final_000010[[#This Row],[Whole Building:Facility Total Electric Demand Power '[W'](Hourly) ]]/1000</f>
        <v>139.71318038903686</v>
      </c>
    </row>
    <row r="227" spans="1:3" x14ac:dyDescent="0.25">
      <c r="A227" s="9" t="s">
        <v>178</v>
      </c>
      <c r="B227" s="12">
        <v>207156.86673667128</v>
      </c>
      <c r="C227">
        <f>SAFADModel_final_000010[[#This Row],[Whole Building:Facility Total Electric Demand Power '[W'](Hourly) ]]/1000</f>
        <v>207.15686673667128</v>
      </c>
    </row>
    <row r="228" spans="1:3" x14ac:dyDescent="0.25">
      <c r="A228" s="9" t="s">
        <v>179</v>
      </c>
      <c r="B228" s="12">
        <v>241933.7184481046</v>
      </c>
      <c r="C228">
        <f>SAFADModel_final_000010[[#This Row],[Whole Building:Facility Total Electric Demand Power '[W'](Hourly) ]]/1000</f>
        <v>241.9337184481046</v>
      </c>
    </row>
    <row r="229" spans="1:3" x14ac:dyDescent="0.25">
      <c r="A229" s="9" t="s">
        <v>180</v>
      </c>
      <c r="B229" s="12">
        <v>279192.3568331041</v>
      </c>
      <c r="C229">
        <f>SAFADModel_final_000010[[#This Row],[Whole Building:Facility Total Electric Demand Power '[W'](Hourly) ]]/1000</f>
        <v>279.1923568331041</v>
      </c>
    </row>
    <row r="230" spans="1:3" x14ac:dyDescent="0.25">
      <c r="A230" s="9" t="s">
        <v>181</v>
      </c>
      <c r="B230" s="12">
        <v>278490.77020120184</v>
      </c>
      <c r="C230">
        <f>SAFADModel_final_000010[[#This Row],[Whole Building:Facility Total Electric Demand Power '[W'](Hourly) ]]/1000</f>
        <v>278.49077020120183</v>
      </c>
    </row>
    <row r="231" spans="1:3" x14ac:dyDescent="0.25">
      <c r="A231" s="9" t="s">
        <v>182</v>
      </c>
      <c r="B231" s="12">
        <v>264913.51454980089</v>
      </c>
      <c r="C231">
        <f>SAFADModel_final_000010[[#This Row],[Whole Building:Facility Total Electric Demand Power '[W'](Hourly) ]]/1000</f>
        <v>264.91351454980088</v>
      </c>
    </row>
    <row r="232" spans="1:3" x14ac:dyDescent="0.25">
      <c r="A232" s="9" t="s">
        <v>183</v>
      </c>
      <c r="B232" s="12">
        <v>270357.49420635554</v>
      </c>
      <c r="C232">
        <f>SAFADModel_final_000010[[#This Row],[Whole Building:Facility Total Electric Demand Power '[W'](Hourly) ]]/1000</f>
        <v>270.35749420635551</v>
      </c>
    </row>
    <row r="233" spans="1:3" x14ac:dyDescent="0.25">
      <c r="A233" s="9" t="s">
        <v>184</v>
      </c>
      <c r="B233" s="12">
        <v>242291.36692735684</v>
      </c>
      <c r="C233">
        <f>SAFADModel_final_000010[[#This Row],[Whole Building:Facility Total Electric Demand Power '[W'](Hourly) ]]/1000</f>
        <v>242.29136692735685</v>
      </c>
    </row>
    <row r="234" spans="1:3" x14ac:dyDescent="0.25">
      <c r="A234" s="9" t="s">
        <v>185</v>
      </c>
      <c r="B234" s="12">
        <v>144217.85186602434</v>
      </c>
      <c r="C234">
        <f>SAFADModel_final_000010[[#This Row],[Whole Building:Facility Total Electric Demand Power '[W'](Hourly) ]]/1000</f>
        <v>144.21785186602435</v>
      </c>
    </row>
    <row r="235" spans="1:3" x14ac:dyDescent="0.25">
      <c r="A235" s="9" t="s">
        <v>186</v>
      </c>
      <c r="B235" s="12">
        <v>74416.226230882967</v>
      </c>
      <c r="C235">
        <f>SAFADModel_final_000010[[#This Row],[Whole Building:Facility Total Electric Demand Power '[W'](Hourly) ]]/1000</f>
        <v>74.41622623088297</v>
      </c>
    </row>
    <row r="236" spans="1:3" x14ac:dyDescent="0.25">
      <c r="A236" s="9" t="s">
        <v>187</v>
      </c>
      <c r="B236" s="12">
        <v>33381.061467443578</v>
      </c>
      <c r="C236">
        <f>SAFADModel_final_000010[[#This Row],[Whole Building:Facility Total Electric Demand Power '[W'](Hourly) ]]/1000</f>
        <v>33.38106146744358</v>
      </c>
    </row>
    <row r="237" spans="1:3" x14ac:dyDescent="0.25">
      <c r="A237" s="9" t="s">
        <v>188</v>
      </c>
      <c r="B237" s="12">
        <v>12802.814135926497</v>
      </c>
      <c r="C237">
        <f>SAFADModel_final_000010[[#This Row],[Whole Building:Facility Total Electric Demand Power '[W'](Hourly) ]]/1000</f>
        <v>12.802814135926498</v>
      </c>
    </row>
    <row r="238" spans="1:3" x14ac:dyDescent="0.25">
      <c r="A238" s="9" t="s">
        <v>189</v>
      </c>
      <c r="B238" s="12">
        <v>12367.320840757005</v>
      </c>
      <c r="C238">
        <f>SAFADModel_final_000010[[#This Row],[Whole Building:Facility Total Electric Demand Power '[W'](Hourly) ]]/1000</f>
        <v>12.367320840757005</v>
      </c>
    </row>
    <row r="239" spans="1:3" x14ac:dyDescent="0.25">
      <c r="A239" s="9" t="s">
        <v>190</v>
      </c>
      <c r="B239" s="12">
        <v>11948.721333981206</v>
      </c>
      <c r="C239">
        <f>SAFADModel_final_000010[[#This Row],[Whole Building:Facility Total Electric Demand Power '[W'](Hourly) ]]/1000</f>
        <v>11.948721333981206</v>
      </c>
    </row>
    <row r="240" spans="1:3" x14ac:dyDescent="0.25">
      <c r="A240" s="9" t="s">
        <v>191</v>
      </c>
      <c r="B240" s="12">
        <v>11947.233573664713</v>
      </c>
      <c r="C240">
        <f>SAFADModel_final_000010[[#This Row],[Whole Building:Facility Total Electric Demand Power '[W'](Hourly) ]]/1000</f>
        <v>11.947233573664713</v>
      </c>
    </row>
    <row r="241" spans="1:3" x14ac:dyDescent="0.25">
      <c r="A241" s="9" t="s">
        <v>192</v>
      </c>
      <c r="B241" s="12">
        <v>11940.265657309466</v>
      </c>
      <c r="C241">
        <f>SAFADModel_final_000010[[#This Row],[Whole Building:Facility Total Electric Demand Power '[W'](Hourly) ]]/1000</f>
        <v>11.940265657309466</v>
      </c>
    </row>
    <row r="242" spans="1:3" x14ac:dyDescent="0.25">
      <c r="A242" s="9" t="s">
        <v>193</v>
      </c>
      <c r="B242" s="12">
        <v>11930.719801361882</v>
      </c>
      <c r="C242">
        <f>SAFADModel_final_000010[[#This Row],[Whole Building:Facility Total Electric Demand Power '[W'](Hourly) ]]/1000</f>
        <v>11.930719801361882</v>
      </c>
    </row>
    <row r="243" spans="1:3" x14ac:dyDescent="0.25">
      <c r="A243" s="9" t="s">
        <v>194</v>
      </c>
      <c r="B243" s="12">
        <v>11928.187128930265</v>
      </c>
      <c r="C243">
        <f>SAFADModel_final_000010[[#This Row],[Whole Building:Facility Total Electric Demand Power '[W'](Hourly) ]]/1000</f>
        <v>11.928187128930265</v>
      </c>
    </row>
    <row r="244" spans="1:3" x14ac:dyDescent="0.25">
      <c r="A244" s="9" t="s">
        <v>195</v>
      </c>
      <c r="B244" s="12">
        <v>11897.593564033554</v>
      </c>
      <c r="C244">
        <f>SAFADModel_final_000010[[#This Row],[Whole Building:Facility Total Electric Demand Power '[W'](Hourly) ]]/1000</f>
        <v>11.897593564033555</v>
      </c>
    </row>
    <row r="245" spans="1:3" x14ac:dyDescent="0.25">
      <c r="A245" s="9" t="s">
        <v>196</v>
      </c>
      <c r="B245" s="12">
        <v>11827.301711604327</v>
      </c>
      <c r="C245">
        <f>SAFADModel_final_000010[[#This Row],[Whole Building:Facility Total Electric Demand Power '[W'](Hourly) ]]/1000</f>
        <v>11.827301711604326</v>
      </c>
    </row>
    <row r="246" spans="1:3" x14ac:dyDescent="0.25">
      <c r="A246" s="9" t="s">
        <v>197</v>
      </c>
      <c r="B246" s="12">
        <v>11747.746569388577</v>
      </c>
      <c r="C246">
        <f>SAFADModel_final_000010[[#This Row],[Whole Building:Facility Total Electric Demand Power '[W'](Hourly) ]]/1000</f>
        <v>11.747746569388577</v>
      </c>
    </row>
    <row r="247" spans="1:3" x14ac:dyDescent="0.25">
      <c r="A247" s="9" t="s">
        <v>198</v>
      </c>
      <c r="B247" s="12">
        <v>11728.176564846539</v>
      </c>
      <c r="C247">
        <f>SAFADModel_final_000010[[#This Row],[Whole Building:Facility Total Electric Demand Power '[W'](Hourly) ]]/1000</f>
        <v>11.728176564846539</v>
      </c>
    </row>
    <row r="248" spans="1:3" x14ac:dyDescent="0.25">
      <c r="A248" s="9" t="s">
        <v>199</v>
      </c>
      <c r="B248" s="12">
        <v>11820.409406417728</v>
      </c>
      <c r="C248">
        <f>SAFADModel_final_000010[[#This Row],[Whole Building:Facility Total Electric Demand Power '[W'](Hourly) ]]/1000</f>
        <v>11.820409406417728</v>
      </c>
    </row>
    <row r="249" spans="1:3" x14ac:dyDescent="0.25">
      <c r="A249" s="9" t="s">
        <v>200</v>
      </c>
      <c r="B249" s="12">
        <v>33378.032219266803</v>
      </c>
      <c r="C249">
        <f>SAFADModel_final_000010[[#This Row],[Whole Building:Facility Total Electric Demand Power '[W'](Hourly) ]]/1000</f>
        <v>33.3780322192668</v>
      </c>
    </row>
    <row r="250" spans="1:3" x14ac:dyDescent="0.25">
      <c r="A250" s="9" t="s">
        <v>201</v>
      </c>
      <c r="B250" s="12">
        <v>168633.65384140928</v>
      </c>
      <c r="C250">
        <f>SAFADModel_final_000010[[#This Row],[Whole Building:Facility Total Electric Demand Power '[W'](Hourly) ]]/1000</f>
        <v>168.63365384140928</v>
      </c>
    </row>
    <row r="251" spans="1:3" x14ac:dyDescent="0.25">
      <c r="A251" s="9" t="s">
        <v>202</v>
      </c>
      <c r="B251" s="12">
        <v>224813.01083489761</v>
      </c>
      <c r="C251">
        <f>SAFADModel_final_000010[[#This Row],[Whole Building:Facility Total Electric Demand Power '[W'](Hourly) ]]/1000</f>
        <v>224.8130108348976</v>
      </c>
    </row>
    <row r="252" spans="1:3" x14ac:dyDescent="0.25">
      <c r="A252" s="9" t="s">
        <v>203</v>
      </c>
      <c r="B252" s="12">
        <v>248386.12104649012</v>
      </c>
      <c r="C252">
        <f>SAFADModel_final_000010[[#This Row],[Whole Building:Facility Total Electric Demand Power '[W'](Hourly) ]]/1000</f>
        <v>248.38612104649013</v>
      </c>
    </row>
    <row r="253" spans="1:3" x14ac:dyDescent="0.25">
      <c r="A253" s="9" t="s">
        <v>204</v>
      </c>
      <c r="B253" s="12">
        <v>248871.13059358217</v>
      </c>
      <c r="C253">
        <f>SAFADModel_final_000010[[#This Row],[Whole Building:Facility Total Electric Demand Power '[W'](Hourly) ]]/1000</f>
        <v>248.87113059358217</v>
      </c>
    </row>
    <row r="254" spans="1:3" x14ac:dyDescent="0.25">
      <c r="A254" s="9" t="s">
        <v>205</v>
      </c>
      <c r="B254" s="12">
        <v>251865.62799377344</v>
      </c>
      <c r="C254">
        <f>SAFADModel_final_000010[[#This Row],[Whole Building:Facility Total Electric Demand Power '[W'](Hourly) ]]/1000</f>
        <v>251.86562799377344</v>
      </c>
    </row>
    <row r="255" spans="1:3" x14ac:dyDescent="0.25">
      <c r="A255" s="9" t="s">
        <v>206</v>
      </c>
      <c r="B255" s="12">
        <v>270109.78290508455</v>
      </c>
      <c r="C255">
        <f>SAFADModel_final_000010[[#This Row],[Whole Building:Facility Total Electric Demand Power '[W'](Hourly) ]]/1000</f>
        <v>270.10978290508456</v>
      </c>
    </row>
    <row r="256" spans="1:3" x14ac:dyDescent="0.25">
      <c r="A256" s="9" t="s">
        <v>207</v>
      </c>
      <c r="B256" s="12">
        <v>280344.36509733606</v>
      </c>
      <c r="C256">
        <f>SAFADModel_final_000010[[#This Row],[Whole Building:Facility Total Electric Demand Power '[W'](Hourly) ]]/1000</f>
        <v>280.34436509733604</v>
      </c>
    </row>
    <row r="257" spans="1:3" x14ac:dyDescent="0.25">
      <c r="A257" s="9" t="s">
        <v>208</v>
      </c>
      <c r="B257" s="12">
        <v>278630.43942876201</v>
      </c>
      <c r="C257">
        <f>SAFADModel_final_000010[[#This Row],[Whole Building:Facility Total Electric Demand Power '[W'](Hourly) ]]/1000</f>
        <v>278.63043942876203</v>
      </c>
    </row>
    <row r="258" spans="1:3" x14ac:dyDescent="0.25">
      <c r="A258" s="9" t="s">
        <v>209</v>
      </c>
      <c r="B258" s="12">
        <v>256151.86402205177</v>
      </c>
      <c r="C258">
        <f>SAFADModel_final_000010[[#This Row],[Whole Building:Facility Total Electric Demand Power '[W'](Hourly) ]]/1000</f>
        <v>256.15186402205177</v>
      </c>
    </row>
    <row r="259" spans="1:3" x14ac:dyDescent="0.25">
      <c r="A259" s="9" t="s">
        <v>210</v>
      </c>
      <c r="B259" s="12">
        <v>121520.41259802818</v>
      </c>
      <c r="C259">
        <f>SAFADModel_final_000010[[#This Row],[Whole Building:Facility Total Electric Demand Power '[W'](Hourly) ]]/1000</f>
        <v>121.52041259802819</v>
      </c>
    </row>
    <row r="260" spans="1:3" x14ac:dyDescent="0.25">
      <c r="A260" s="9" t="s">
        <v>211</v>
      </c>
      <c r="B260" s="12">
        <v>87373.292491021333</v>
      </c>
      <c r="C260">
        <f>SAFADModel_final_000010[[#This Row],[Whole Building:Facility Total Electric Demand Power '[W'](Hourly) ]]/1000</f>
        <v>87.373292491021331</v>
      </c>
    </row>
    <row r="261" spans="1:3" x14ac:dyDescent="0.25">
      <c r="A261" s="9" t="s">
        <v>212</v>
      </c>
      <c r="B261" s="12">
        <v>62992.578724559782</v>
      </c>
      <c r="C261">
        <f>SAFADModel_final_000010[[#This Row],[Whole Building:Facility Total Electric Demand Power '[W'](Hourly) ]]/1000</f>
        <v>62.992578724559785</v>
      </c>
    </row>
    <row r="262" spans="1:3" x14ac:dyDescent="0.25">
      <c r="A262" s="9" t="s">
        <v>213</v>
      </c>
      <c r="B262" s="12">
        <v>12044.636681351973</v>
      </c>
      <c r="C262">
        <f>SAFADModel_final_000010[[#This Row],[Whole Building:Facility Total Electric Demand Power '[W'](Hourly) ]]/1000</f>
        <v>12.044636681351973</v>
      </c>
    </row>
    <row r="263" spans="1:3" x14ac:dyDescent="0.25">
      <c r="A263" s="9" t="s">
        <v>214</v>
      </c>
      <c r="B263" s="12">
        <v>11993.557293223706</v>
      </c>
      <c r="C263">
        <f>SAFADModel_final_000010[[#This Row],[Whole Building:Facility Total Electric Demand Power '[W'](Hourly) ]]/1000</f>
        <v>11.993557293223706</v>
      </c>
    </row>
    <row r="264" spans="1:3" x14ac:dyDescent="0.25">
      <c r="A264" s="9" t="s">
        <v>215</v>
      </c>
      <c r="B264" s="12">
        <v>11934.634299043064</v>
      </c>
      <c r="C264">
        <f>SAFADModel_final_000010[[#This Row],[Whole Building:Facility Total Electric Demand Power '[W'](Hourly) ]]/1000</f>
        <v>11.934634299043063</v>
      </c>
    </row>
    <row r="265" spans="1:3" x14ac:dyDescent="0.25">
      <c r="A265" s="9" t="s">
        <v>216</v>
      </c>
      <c r="B265" s="12">
        <v>11873.046457510798</v>
      </c>
      <c r="C265">
        <f>SAFADModel_final_000010[[#This Row],[Whole Building:Facility Total Electric Demand Power '[W'](Hourly) ]]/1000</f>
        <v>11.873046457510798</v>
      </c>
    </row>
    <row r="266" spans="1:3" x14ac:dyDescent="0.25">
      <c r="A266" s="9" t="s">
        <v>217</v>
      </c>
      <c r="B266" s="12">
        <v>11807.897072673724</v>
      </c>
      <c r="C266">
        <f>SAFADModel_final_000010[[#This Row],[Whole Building:Facility Total Electric Demand Power '[W'](Hourly) ]]/1000</f>
        <v>11.807897072673724</v>
      </c>
    </row>
    <row r="267" spans="1:3" x14ac:dyDescent="0.25">
      <c r="A267" s="9" t="s">
        <v>218</v>
      </c>
      <c r="B267" s="12">
        <v>11731.098462442123</v>
      </c>
      <c r="C267">
        <f>SAFADModel_final_000010[[#This Row],[Whole Building:Facility Total Electric Demand Power '[W'](Hourly) ]]/1000</f>
        <v>11.731098462442123</v>
      </c>
    </row>
    <row r="268" spans="1:3" x14ac:dyDescent="0.25">
      <c r="A268" s="9" t="s">
        <v>219</v>
      </c>
      <c r="B268" s="12">
        <v>11670.385125118615</v>
      </c>
      <c r="C268">
        <f>SAFADModel_final_000010[[#This Row],[Whole Building:Facility Total Electric Demand Power '[W'](Hourly) ]]/1000</f>
        <v>11.670385125118615</v>
      </c>
    </row>
    <row r="269" spans="1:3" x14ac:dyDescent="0.25">
      <c r="A269" s="9" t="s">
        <v>220</v>
      </c>
      <c r="B269" s="12">
        <v>11650.873146365439</v>
      </c>
      <c r="C269">
        <f>SAFADModel_final_000010[[#This Row],[Whole Building:Facility Total Electric Demand Power '[W'](Hourly) ]]/1000</f>
        <v>11.650873146365438</v>
      </c>
    </row>
    <row r="270" spans="1:3" x14ac:dyDescent="0.25">
      <c r="A270" s="9" t="s">
        <v>221</v>
      </c>
      <c r="B270" s="12">
        <v>11639.743551342433</v>
      </c>
      <c r="C270">
        <f>SAFADModel_final_000010[[#This Row],[Whole Building:Facility Total Electric Demand Power '[W'](Hourly) ]]/1000</f>
        <v>11.639743551342434</v>
      </c>
    </row>
    <row r="271" spans="1:3" x14ac:dyDescent="0.25">
      <c r="A271" s="9" t="s">
        <v>222</v>
      </c>
      <c r="B271" s="12">
        <v>11701.958857868804</v>
      </c>
      <c r="C271">
        <f>SAFADModel_final_000010[[#This Row],[Whole Building:Facility Total Electric Demand Power '[W'](Hourly) ]]/1000</f>
        <v>11.701958857868803</v>
      </c>
    </row>
    <row r="272" spans="1:3" x14ac:dyDescent="0.25">
      <c r="A272" s="9" t="s">
        <v>223</v>
      </c>
      <c r="B272" s="12">
        <v>11900.089296955157</v>
      </c>
      <c r="C272">
        <f>SAFADModel_final_000010[[#This Row],[Whole Building:Facility Total Electric Demand Power '[W'](Hourly) ]]/1000</f>
        <v>11.900089296955157</v>
      </c>
    </row>
    <row r="273" spans="1:3" x14ac:dyDescent="0.25">
      <c r="A273" s="9" t="s">
        <v>224</v>
      </c>
      <c r="B273" s="12">
        <v>41884.972559102978</v>
      </c>
      <c r="C273">
        <f>SAFADModel_final_000010[[#This Row],[Whole Building:Facility Total Electric Demand Power '[W'](Hourly) ]]/1000</f>
        <v>41.884972559102977</v>
      </c>
    </row>
    <row r="274" spans="1:3" x14ac:dyDescent="0.25">
      <c r="A274" s="9" t="s">
        <v>225</v>
      </c>
      <c r="B274" s="12">
        <v>162547.57163963772</v>
      </c>
      <c r="C274">
        <f>SAFADModel_final_000010[[#This Row],[Whole Building:Facility Total Electric Demand Power '[W'](Hourly) ]]/1000</f>
        <v>162.54757163963774</v>
      </c>
    </row>
    <row r="275" spans="1:3" x14ac:dyDescent="0.25">
      <c r="A275" s="9" t="s">
        <v>226</v>
      </c>
      <c r="B275" s="12">
        <v>233050.84439033558</v>
      </c>
      <c r="C275">
        <f>SAFADModel_final_000010[[#This Row],[Whole Building:Facility Total Electric Demand Power '[W'](Hourly) ]]/1000</f>
        <v>233.05084439033558</v>
      </c>
    </row>
    <row r="276" spans="1:3" x14ac:dyDescent="0.25">
      <c r="A276" s="9" t="s">
        <v>227</v>
      </c>
      <c r="B276" s="12">
        <v>238057.3980153513</v>
      </c>
      <c r="C276">
        <f>SAFADModel_final_000010[[#This Row],[Whole Building:Facility Total Electric Demand Power '[W'](Hourly) ]]/1000</f>
        <v>238.05739801535131</v>
      </c>
    </row>
    <row r="277" spans="1:3" x14ac:dyDescent="0.25">
      <c r="A277" s="9" t="s">
        <v>228</v>
      </c>
      <c r="B277" s="12">
        <v>244021.49876549211</v>
      </c>
      <c r="C277">
        <f>SAFADModel_final_000010[[#This Row],[Whole Building:Facility Total Electric Demand Power '[W'](Hourly) ]]/1000</f>
        <v>244.02149876549211</v>
      </c>
    </row>
    <row r="278" spans="1:3" x14ac:dyDescent="0.25">
      <c r="A278" s="9" t="s">
        <v>229</v>
      </c>
      <c r="B278" s="12">
        <v>252542.32827470053</v>
      </c>
      <c r="C278">
        <f>SAFADModel_final_000010[[#This Row],[Whole Building:Facility Total Electric Demand Power '[W'](Hourly) ]]/1000</f>
        <v>252.54232827470054</v>
      </c>
    </row>
    <row r="279" spans="1:3" x14ac:dyDescent="0.25">
      <c r="A279" s="9" t="s">
        <v>230</v>
      </c>
      <c r="B279" s="12">
        <v>258968.40873525597</v>
      </c>
      <c r="C279">
        <f>SAFADModel_final_000010[[#This Row],[Whole Building:Facility Total Electric Demand Power '[W'](Hourly) ]]/1000</f>
        <v>258.96840873525599</v>
      </c>
    </row>
    <row r="280" spans="1:3" x14ac:dyDescent="0.25">
      <c r="A280" s="9" t="s">
        <v>231</v>
      </c>
      <c r="B280" s="12">
        <v>256345.71534840556</v>
      </c>
      <c r="C280">
        <f>SAFADModel_final_000010[[#This Row],[Whole Building:Facility Total Electric Demand Power '[W'](Hourly) ]]/1000</f>
        <v>256.34571534840558</v>
      </c>
    </row>
    <row r="281" spans="1:3" x14ac:dyDescent="0.25">
      <c r="A281" s="9" t="s">
        <v>232</v>
      </c>
      <c r="B281" s="12">
        <v>229118.00693340119</v>
      </c>
      <c r="C281">
        <f>SAFADModel_final_000010[[#This Row],[Whole Building:Facility Total Electric Demand Power '[W'](Hourly) ]]/1000</f>
        <v>229.1180069334012</v>
      </c>
    </row>
    <row r="282" spans="1:3" x14ac:dyDescent="0.25">
      <c r="A282" s="9" t="s">
        <v>233</v>
      </c>
      <c r="B282" s="12">
        <v>204096.82521502228</v>
      </c>
      <c r="C282">
        <f>SAFADModel_final_000010[[#This Row],[Whole Building:Facility Total Electric Demand Power '[W'](Hourly) ]]/1000</f>
        <v>204.09682521502228</v>
      </c>
    </row>
    <row r="283" spans="1:3" x14ac:dyDescent="0.25">
      <c r="A283" s="9" t="s">
        <v>234</v>
      </c>
      <c r="B283" s="12">
        <v>77668.267666657732</v>
      </c>
      <c r="C283">
        <f>SAFADModel_final_000010[[#This Row],[Whole Building:Facility Total Electric Demand Power '[W'](Hourly) ]]/1000</f>
        <v>77.668267666657727</v>
      </c>
    </row>
    <row r="284" spans="1:3" x14ac:dyDescent="0.25">
      <c r="A284" s="9" t="s">
        <v>235</v>
      </c>
      <c r="B284" s="12">
        <v>40270.024469300639</v>
      </c>
      <c r="C284">
        <f>SAFADModel_final_000010[[#This Row],[Whole Building:Facility Total Electric Demand Power '[W'](Hourly) ]]/1000</f>
        <v>40.270024469300637</v>
      </c>
    </row>
    <row r="285" spans="1:3" x14ac:dyDescent="0.25">
      <c r="A285" s="9" t="s">
        <v>236</v>
      </c>
      <c r="B285" s="12">
        <v>24721.442109363066</v>
      </c>
      <c r="C285">
        <f>SAFADModel_final_000010[[#This Row],[Whole Building:Facility Total Electric Demand Power '[W'](Hourly) ]]/1000</f>
        <v>24.721442109363068</v>
      </c>
    </row>
    <row r="286" spans="1:3" x14ac:dyDescent="0.25">
      <c r="A286" s="9" t="s">
        <v>237</v>
      </c>
      <c r="B286" s="12">
        <v>18324.860130604695</v>
      </c>
      <c r="C286">
        <f>SAFADModel_final_000010[[#This Row],[Whole Building:Facility Total Electric Demand Power '[W'](Hourly) ]]/1000</f>
        <v>18.324860130604694</v>
      </c>
    </row>
    <row r="287" spans="1:3" x14ac:dyDescent="0.25">
      <c r="A287" s="9" t="s">
        <v>238</v>
      </c>
      <c r="B287" s="12">
        <v>11991.987083786424</v>
      </c>
      <c r="C287">
        <f>SAFADModel_final_000010[[#This Row],[Whole Building:Facility Total Electric Demand Power '[W'](Hourly) ]]/1000</f>
        <v>11.991987083786423</v>
      </c>
    </row>
    <row r="288" spans="1:3" x14ac:dyDescent="0.25">
      <c r="A288" s="9" t="s">
        <v>239</v>
      </c>
      <c r="B288" s="12">
        <v>11988.899513733306</v>
      </c>
      <c r="C288">
        <f>SAFADModel_final_000010[[#This Row],[Whole Building:Facility Total Electric Demand Power '[W'](Hourly) ]]/1000</f>
        <v>11.988899513733307</v>
      </c>
    </row>
    <row r="289" spans="1:3" x14ac:dyDescent="0.25">
      <c r="A289" s="9" t="s">
        <v>240</v>
      </c>
      <c r="B289" s="12">
        <v>11951.788738612539</v>
      </c>
      <c r="C289">
        <f>SAFADModel_final_000010[[#This Row],[Whole Building:Facility Total Electric Demand Power '[W'](Hourly) ]]/1000</f>
        <v>11.951788738612539</v>
      </c>
    </row>
    <row r="290" spans="1:3" x14ac:dyDescent="0.25">
      <c r="A290" s="9" t="s">
        <v>581</v>
      </c>
      <c r="B290" s="12">
        <v>11840.707845262623</v>
      </c>
      <c r="C290">
        <f>SAFADModel_final_000010[[#This Row],[Whole Building:Facility Total Electric Demand Power '[W'](Hourly) ]]/1000</f>
        <v>11.840707845262623</v>
      </c>
    </row>
    <row r="291" spans="1:3" x14ac:dyDescent="0.25">
      <c r="A291" s="9" t="s">
        <v>582</v>
      </c>
      <c r="B291" s="12">
        <v>11700.784855378408</v>
      </c>
      <c r="C291">
        <f>SAFADModel_final_000010[[#This Row],[Whole Building:Facility Total Electric Demand Power '[W'](Hourly) ]]/1000</f>
        <v>11.700784855378409</v>
      </c>
    </row>
    <row r="292" spans="1:3" x14ac:dyDescent="0.25">
      <c r="A292" s="9" t="s">
        <v>583</v>
      </c>
      <c r="B292" s="12">
        <v>11607.673336760452</v>
      </c>
      <c r="C292">
        <f>SAFADModel_final_000010[[#This Row],[Whole Building:Facility Total Electric Demand Power '[W'](Hourly) ]]/1000</f>
        <v>11.607673336760453</v>
      </c>
    </row>
    <row r="293" spans="1:3" x14ac:dyDescent="0.25">
      <c r="A293" s="9" t="s">
        <v>584</v>
      </c>
      <c r="B293" s="12">
        <v>11565.166915469335</v>
      </c>
      <c r="C293">
        <f>SAFADModel_final_000010[[#This Row],[Whole Building:Facility Total Electric Demand Power '[W'](Hourly) ]]/1000</f>
        <v>11.565166915469336</v>
      </c>
    </row>
    <row r="294" spans="1:3" x14ac:dyDescent="0.25">
      <c r="A294" s="9" t="s">
        <v>585</v>
      </c>
      <c r="B294" s="12">
        <v>11540.81471230008</v>
      </c>
      <c r="C294">
        <f>SAFADModel_final_000010[[#This Row],[Whole Building:Facility Total Electric Demand Power '[W'](Hourly) ]]/1000</f>
        <v>11.540814712300079</v>
      </c>
    </row>
    <row r="295" spans="1:3" x14ac:dyDescent="0.25">
      <c r="A295" s="9" t="s">
        <v>586</v>
      </c>
      <c r="B295" s="12">
        <v>11584.230068791103</v>
      </c>
      <c r="C295">
        <f>SAFADModel_final_000010[[#This Row],[Whole Building:Facility Total Electric Demand Power '[W'](Hourly) ]]/1000</f>
        <v>11.584230068791102</v>
      </c>
    </row>
    <row r="296" spans="1:3" x14ac:dyDescent="0.25">
      <c r="A296" s="9" t="s">
        <v>587</v>
      </c>
      <c r="B296" s="12">
        <v>11742.996413181478</v>
      </c>
      <c r="C296">
        <f>SAFADModel_final_000010[[#This Row],[Whole Building:Facility Total Electric Demand Power '[W'](Hourly) ]]/1000</f>
        <v>11.742996413181478</v>
      </c>
    </row>
    <row r="297" spans="1:3" x14ac:dyDescent="0.25">
      <c r="A297" s="9" t="s">
        <v>588</v>
      </c>
      <c r="B297" s="12">
        <v>11935.551729093406</v>
      </c>
      <c r="C297">
        <f>SAFADModel_final_000010[[#This Row],[Whole Building:Facility Total Electric Demand Power '[W'](Hourly) ]]/1000</f>
        <v>11.935551729093406</v>
      </c>
    </row>
    <row r="298" spans="1:3" x14ac:dyDescent="0.25">
      <c r="A298" s="9" t="s">
        <v>589</v>
      </c>
      <c r="B298" s="12">
        <v>72400.02176797601</v>
      </c>
      <c r="C298">
        <f>SAFADModel_final_000010[[#This Row],[Whole Building:Facility Total Electric Demand Power '[W'](Hourly) ]]/1000</f>
        <v>72.400021767976014</v>
      </c>
    </row>
    <row r="299" spans="1:3" x14ac:dyDescent="0.25">
      <c r="A299" s="9" t="s">
        <v>590</v>
      </c>
      <c r="B299" s="12">
        <v>110838.96553581256</v>
      </c>
      <c r="C299">
        <f>SAFADModel_final_000010[[#This Row],[Whole Building:Facility Total Electric Demand Power '[W'](Hourly) ]]/1000</f>
        <v>110.83896553581256</v>
      </c>
    </row>
    <row r="300" spans="1:3" x14ac:dyDescent="0.25">
      <c r="A300" s="9" t="s">
        <v>591</v>
      </c>
      <c r="B300" s="12">
        <v>132214.51571388289</v>
      </c>
      <c r="C300">
        <f>SAFADModel_final_000010[[#This Row],[Whole Building:Facility Total Electric Demand Power '[W'](Hourly) ]]/1000</f>
        <v>132.21451571388289</v>
      </c>
    </row>
    <row r="301" spans="1:3" x14ac:dyDescent="0.25">
      <c r="A301" s="9" t="s">
        <v>592</v>
      </c>
      <c r="B301" s="12">
        <v>125260.77185200491</v>
      </c>
      <c r="C301">
        <f>SAFADModel_final_000010[[#This Row],[Whole Building:Facility Total Electric Demand Power '[W'](Hourly) ]]/1000</f>
        <v>125.26077185200491</v>
      </c>
    </row>
    <row r="302" spans="1:3" x14ac:dyDescent="0.25">
      <c r="A302" s="9" t="s">
        <v>593</v>
      </c>
      <c r="B302" s="12">
        <v>106130.07076837862</v>
      </c>
      <c r="C302">
        <f>SAFADModel_final_000010[[#This Row],[Whole Building:Facility Total Electric Demand Power '[W'](Hourly) ]]/1000</f>
        <v>106.13007076837862</v>
      </c>
    </row>
    <row r="303" spans="1:3" x14ac:dyDescent="0.25">
      <c r="A303" s="9" t="s">
        <v>594</v>
      </c>
      <c r="B303" s="12">
        <v>98822.420666682578</v>
      </c>
      <c r="C303">
        <f>SAFADModel_final_000010[[#This Row],[Whole Building:Facility Total Electric Demand Power '[W'](Hourly) ]]/1000</f>
        <v>98.822420666682575</v>
      </c>
    </row>
    <row r="304" spans="1:3" x14ac:dyDescent="0.25">
      <c r="A304" s="9" t="s">
        <v>595</v>
      </c>
      <c r="B304" s="12">
        <v>97719.571060831484</v>
      </c>
      <c r="C304">
        <f>SAFADModel_final_000010[[#This Row],[Whole Building:Facility Total Electric Demand Power '[W'](Hourly) ]]/1000</f>
        <v>97.719571060831484</v>
      </c>
    </row>
    <row r="305" spans="1:3" x14ac:dyDescent="0.25">
      <c r="A305" s="9" t="s">
        <v>596</v>
      </c>
      <c r="B305" s="12">
        <v>87105.987441002639</v>
      </c>
      <c r="C305">
        <f>SAFADModel_final_000010[[#This Row],[Whole Building:Facility Total Electric Demand Power '[W'](Hourly) ]]/1000</f>
        <v>87.10598744100264</v>
      </c>
    </row>
    <row r="306" spans="1:3" x14ac:dyDescent="0.25">
      <c r="A306" s="9" t="s">
        <v>597</v>
      </c>
      <c r="B306" s="12">
        <v>72314.382019650759</v>
      </c>
      <c r="C306">
        <f>SAFADModel_final_000010[[#This Row],[Whole Building:Facility Total Electric Demand Power '[W'](Hourly) ]]/1000</f>
        <v>72.314382019650765</v>
      </c>
    </row>
    <row r="307" spans="1:3" x14ac:dyDescent="0.25">
      <c r="A307" s="9" t="s">
        <v>598</v>
      </c>
      <c r="B307" s="12">
        <v>60058.776518466475</v>
      </c>
      <c r="C307">
        <f>SAFADModel_final_000010[[#This Row],[Whole Building:Facility Total Electric Demand Power '[W'](Hourly) ]]/1000</f>
        <v>60.058776518466473</v>
      </c>
    </row>
    <row r="308" spans="1:3" x14ac:dyDescent="0.25">
      <c r="A308" s="9" t="s">
        <v>599</v>
      </c>
      <c r="B308" s="12">
        <v>45500.516086972842</v>
      </c>
      <c r="C308">
        <f>SAFADModel_final_000010[[#This Row],[Whole Building:Facility Total Electric Demand Power '[W'](Hourly) ]]/1000</f>
        <v>45.500516086972844</v>
      </c>
    </row>
    <row r="309" spans="1:3" x14ac:dyDescent="0.25">
      <c r="A309" s="9" t="s">
        <v>600</v>
      </c>
      <c r="B309" s="12">
        <v>27205.799767413147</v>
      </c>
      <c r="C309">
        <f>SAFADModel_final_000010[[#This Row],[Whole Building:Facility Total Electric Demand Power '[W'](Hourly) ]]/1000</f>
        <v>27.205799767413147</v>
      </c>
    </row>
    <row r="310" spans="1:3" x14ac:dyDescent="0.25">
      <c r="A310" s="9" t="s">
        <v>601</v>
      </c>
      <c r="B310" s="12">
        <v>24892.799287609607</v>
      </c>
      <c r="C310">
        <f>SAFADModel_final_000010[[#This Row],[Whole Building:Facility Total Electric Demand Power '[W'](Hourly) ]]/1000</f>
        <v>24.892799287609606</v>
      </c>
    </row>
    <row r="311" spans="1:3" x14ac:dyDescent="0.25">
      <c r="A311" s="9" t="s">
        <v>602</v>
      </c>
      <c r="B311" s="12">
        <v>12004.984532822549</v>
      </c>
      <c r="C311">
        <f>SAFADModel_final_000010[[#This Row],[Whole Building:Facility Total Electric Demand Power '[W'](Hourly) ]]/1000</f>
        <v>12.004984532822549</v>
      </c>
    </row>
    <row r="312" spans="1:3" x14ac:dyDescent="0.25">
      <c r="A312" s="9" t="s">
        <v>603</v>
      </c>
      <c r="B312" s="12">
        <v>11976.284902119836</v>
      </c>
      <c r="C312">
        <f>SAFADModel_final_000010[[#This Row],[Whole Building:Facility Total Electric Demand Power '[W'](Hourly) ]]/1000</f>
        <v>11.976284902119836</v>
      </c>
    </row>
    <row r="313" spans="1:3" x14ac:dyDescent="0.25">
      <c r="A313" s="9" t="s">
        <v>604</v>
      </c>
      <c r="B313" s="12">
        <v>11965.38342323574</v>
      </c>
      <c r="C313">
        <f>SAFADModel_final_000010[[#This Row],[Whole Building:Facility Total Electric Demand Power '[W'](Hourly) ]]/1000</f>
        <v>11.965383423235741</v>
      </c>
    </row>
    <row r="314" spans="1:3" x14ac:dyDescent="0.25">
      <c r="A314" s="9" t="s">
        <v>605</v>
      </c>
      <c r="B314" s="12">
        <v>11945.632279585712</v>
      </c>
      <c r="C314">
        <f>SAFADModel_final_000010[[#This Row],[Whole Building:Facility Total Electric Demand Power '[W'](Hourly) ]]/1000</f>
        <v>11.945632279585713</v>
      </c>
    </row>
    <row r="315" spans="1:3" x14ac:dyDescent="0.25">
      <c r="A315" s="9" t="s">
        <v>606</v>
      </c>
      <c r="B315" s="12">
        <v>11929.012322785637</v>
      </c>
      <c r="C315">
        <f>SAFADModel_final_000010[[#This Row],[Whole Building:Facility Total Electric Demand Power '[W'](Hourly) ]]/1000</f>
        <v>11.929012322785637</v>
      </c>
    </row>
    <row r="316" spans="1:3" x14ac:dyDescent="0.25">
      <c r="A316" s="9" t="s">
        <v>607</v>
      </c>
      <c r="B316" s="12">
        <v>11909.056134558436</v>
      </c>
      <c r="C316">
        <f>SAFADModel_final_000010[[#This Row],[Whole Building:Facility Total Electric Demand Power '[W'](Hourly) ]]/1000</f>
        <v>11.909056134558435</v>
      </c>
    </row>
    <row r="317" spans="1:3" x14ac:dyDescent="0.25">
      <c r="A317" s="9" t="s">
        <v>608</v>
      </c>
      <c r="B317" s="12">
        <v>11867.238217279513</v>
      </c>
      <c r="C317">
        <f>SAFADModel_final_000010[[#This Row],[Whole Building:Facility Total Electric Demand Power '[W'](Hourly) ]]/1000</f>
        <v>11.867238217279514</v>
      </c>
    </row>
    <row r="318" spans="1:3" x14ac:dyDescent="0.25">
      <c r="A318" s="9" t="s">
        <v>609</v>
      </c>
      <c r="B318" s="12">
        <v>11803.159698728725</v>
      </c>
      <c r="C318">
        <f>SAFADModel_final_000010[[#This Row],[Whole Building:Facility Total Electric Demand Power '[W'](Hourly) ]]/1000</f>
        <v>11.803159698728726</v>
      </c>
    </row>
    <row r="319" spans="1:3" x14ac:dyDescent="0.25">
      <c r="A319" s="9" t="s">
        <v>610</v>
      </c>
      <c r="B319" s="12">
        <v>11801.149995759233</v>
      </c>
      <c r="C319">
        <f>SAFADModel_final_000010[[#This Row],[Whole Building:Facility Total Electric Demand Power '[W'](Hourly) ]]/1000</f>
        <v>11.801149995759234</v>
      </c>
    </row>
    <row r="320" spans="1:3" x14ac:dyDescent="0.25">
      <c r="A320" s="9" t="s">
        <v>611</v>
      </c>
      <c r="B320" s="12">
        <v>11863.22168660848</v>
      </c>
      <c r="C320">
        <f>SAFADModel_final_000010[[#This Row],[Whole Building:Facility Total Electric Demand Power '[W'](Hourly) ]]/1000</f>
        <v>11.86322168660848</v>
      </c>
    </row>
    <row r="321" spans="1:3" x14ac:dyDescent="0.25">
      <c r="A321" s="9" t="s">
        <v>612</v>
      </c>
      <c r="B321" s="12">
        <v>11957.07879857773</v>
      </c>
      <c r="C321">
        <f>SAFADModel_final_000010[[#This Row],[Whole Building:Facility Total Electric Demand Power '[W'](Hourly) ]]/1000</f>
        <v>11.957078798577729</v>
      </c>
    </row>
    <row r="322" spans="1:3" x14ac:dyDescent="0.25">
      <c r="A322" s="9" t="s">
        <v>613</v>
      </c>
      <c r="B322" s="12">
        <v>12040.994797361913</v>
      </c>
      <c r="C322">
        <f>SAFADModel_final_000010[[#This Row],[Whole Building:Facility Total Electric Demand Power '[W'](Hourly) ]]/1000</f>
        <v>12.040994797361913</v>
      </c>
    </row>
    <row r="323" spans="1:3" x14ac:dyDescent="0.25">
      <c r="A323" s="9" t="s">
        <v>614</v>
      </c>
      <c r="B323" s="12">
        <v>12122.10397791886</v>
      </c>
      <c r="C323">
        <f>SAFADModel_final_000010[[#This Row],[Whole Building:Facility Total Electric Demand Power '[W'](Hourly) ]]/1000</f>
        <v>12.12210397791886</v>
      </c>
    </row>
    <row r="324" spans="1:3" x14ac:dyDescent="0.25">
      <c r="A324" s="9" t="s">
        <v>615</v>
      </c>
      <c r="B324" s="12">
        <v>12199.876569633741</v>
      </c>
      <c r="C324">
        <f>SAFADModel_final_000010[[#This Row],[Whole Building:Facility Total Electric Demand Power '[W'](Hourly) ]]/1000</f>
        <v>12.199876569633741</v>
      </c>
    </row>
    <row r="325" spans="1:3" x14ac:dyDescent="0.25">
      <c r="A325" s="9" t="s">
        <v>616</v>
      </c>
      <c r="B325" s="12">
        <v>12265.939560410734</v>
      </c>
      <c r="C325">
        <f>SAFADModel_final_000010[[#This Row],[Whole Building:Facility Total Electric Demand Power '[W'](Hourly) ]]/1000</f>
        <v>12.265939560410734</v>
      </c>
    </row>
    <row r="326" spans="1:3" x14ac:dyDescent="0.25">
      <c r="A326" s="9" t="s">
        <v>617</v>
      </c>
      <c r="B326" s="12">
        <v>12311.262306455717</v>
      </c>
      <c r="C326">
        <f>SAFADModel_final_000010[[#This Row],[Whole Building:Facility Total Electric Demand Power '[W'](Hourly) ]]/1000</f>
        <v>12.311262306455717</v>
      </c>
    </row>
    <row r="327" spans="1:3" x14ac:dyDescent="0.25">
      <c r="A327" s="9" t="s">
        <v>618</v>
      </c>
      <c r="B327" s="12">
        <v>12330.591741599113</v>
      </c>
      <c r="C327">
        <f>SAFADModel_final_000010[[#This Row],[Whole Building:Facility Total Electric Demand Power '[W'](Hourly) ]]/1000</f>
        <v>12.330591741599113</v>
      </c>
    </row>
    <row r="328" spans="1:3" x14ac:dyDescent="0.25">
      <c r="A328" s="9" t="s">
        <v>619</v>
      </c>
      <c r="B328" s="12">
        <v>12309.156378651687</v>
      </c>
      <c r="C328">
        <f>SAFADModel_final_000010[[#This Row],[Whole Building:Facility Total Electric Demand Power '[W'](Hourly) ]]/1000</f>
        <v>12.309156378651688</v>
      </c>
    </row>
    <row r="329" spans="1:3" x14ac:dyDescent="0.25">
      <c r="A329" s="9" t="s">
        <v>620</v>
      </c>
      <c r="B329" s="12">
        <v>12258.029735711869</v>
      </c>
      <c r="C329">
        <f>SAFADModel_final_000010[[#This Row],[Whole Building:Facility Total Electric Demand Power '[W'](Hourly) ]]/1000</f>
        <v>12.258029735711869</v>
      </c>
    </row>
    <row r="330" spans="1:3" x14ac:dyDescent="0.25">
      <c r="A330" s="9" t="s">
        <v>621</v>
      </c>
      <c r="B330" s="12">
        <v>12198.626959817213</v>
      </c>
      <c r="C330">
        <f>SAFADModel_final_000010[[#This Row],[Whole Building:Facility Total Electric Demand Power '[W'](Hourly) ]]/1000</f>
        <v>12.198626959817213</v>
      </c>
    </row>
    <row r="331" spans="1:3" x14ac:dyDescent="0.25">
      <c r="A331" s="9" t="s">
        <v>622</v>
      </c>
      <c r="B331" s="12">
        <v>12122.935950825018</v>
      </c>
      <c r="C331">
        <f>SAFADModel_final_000010[[#This Row],[Whole Building:Facility Total Electric Demand Power '[W'](Hourly) ]]/1000</f>
        <v>12.122935950825019</v>
      </c>
    </row>
    <row r="332" spans="1:3" x14ac:dyDescent="0.25">
      <c r="A332" s="9" t="s">
        <v>623</v>
      </c>
      <c r="B332" s="12">
        <v>12053.594985892278</v>
      </c>
      <c r="C332">
        <f>SAFADModel_final_000010[[#This Row],[Whole Building:Facility Total Electric Demand Power '[W'](Hourly) ]]/1000</f>
        <v>12.053594985892278</v>
      </c>
    </row>
    <row r="333" spans="1:3" x14ac:dyDescent="0.25">
      <c r="A333" s="9" t="s">
        <v>624</v>
      </c>
      <c r="B333" s="12">
        <v>11997.368589334183</v>
      </c>
      <c r="C333">
        <f>SAFADModel_final_000010[[#This Row],[Whole Building:Facility Total Electric Demand Power '[W'](Hourly) ]]/1000</f>
        <v>11.997368589334183</v>
      </c>
    </row>
    <row r="334" spans="1:3" x14ac:dyDescent="0.25">
      <c r="A334" s="9" t="s">
        <v>625</v>
      </c>
      <c r="B334" s="12">
        <v>11963.371684197446</v>
      </c>
      <c r="C334">
        <f>SAFADModel_final_000010[[#This Row],[Whole Building:Facility Total Electric Demand Power '[W'](Hourly) ]]/1000</f>
        <v>11.963371684197446</v>
      </c>
    </row>
    <row r="335" spans="1:3" x14ac:dyDescent="0.25">
      <c r="A335" s="9" t="s">
        <v>626</v>
      </c>
      <c r="B335" s="12">
        <v>11957.477732071964</v>
      </c>
      <c r="C335">
        <f>SAFADModel_final_000010[[#This Row],[Whole Building:Facility Total Electric Demand Power '[W'](Hourly) ]]/1000</f>
        <v>11.957477732071965</v>
      </c>
    </row>
    <row r="336" spans="1:3" x14ac:dyDescent="0.25">
      <c r="A336" s="9" t="s">
        <v>627</v>
      </c>
      <c r="B336" s="12">
        <v>11956.66181106335</v>
      </c>
      <c r="C336">
        <f>SAFADModel_final_000010[[#This Row],[Whole Building:Facility Total Electric Demand Power '[W'](Hourly) ]]/1000</f>
        <v>11.95666181106335</v>
      </c>
    </row>
    <row r="337" spans="1:3" x14ac:dyDescent="0.25">
      <c r="A337" s="9" t="s">
        <v>628</v>
      </c>
      <c r="B337" s="12">
        <v>11946.110931039848</v>
      </c>
      <c r="C337">
        <f>SAFADModel_final_000010[[#This Row],[Whole Building:Facility Total Electric Demand Power '[W'](Hourly) ]]/1000</f>
        <v>11.946110931039847</v>
      </c>
    </row>
    <row r="338" spans="1:3" x14ac:dyDescent="0.25">
      <c r="A338" s="9" t="s">
        <v>241</v>
      </c>
      <c r="B338" s="12">
        <v>11927.92349099141</v>
      </c>
      <c r="C338">
        <f>SAFADModel_final_000010[[#This Row],[Whole Building:Facility Total Electric Demand Power '[W'](Hourly) ]]/1000</f>
        <v>11.927923490991411</v>
      </c>
    </row>
    <row r="339" spans="1:3" x14ac:dyDescent="0.25">
      <c r="A339" s="9" t="s">
        <v>242</v>
      </c>
      <c r="B339" s="12">
        <v>11914.536150328049</v>
      </c>
      <c r="C339">
        <f>SAFADModel_final_000010[[#This Row],[Whole Building:Facility Total Electric Demand Power '[W'](Hourly) ]]/1000</f>
        <v>11.914536150328049</v>
      </c>
    </row>
    <row r="340" spans="1:3" x14ac:dyDescent="0.25">
      <c r="A340" s="9" t="s">
        <v>243</v>
      </c>
      <c r="B340" s="12">
        <v>11874.832658704248</v>
      </c>
      <c r="C340">
        <f>SAFADModel_final_000010[[#This Row],[Whole Building:Facility Total Electric Demand Power '[W'](Hourly) ]]/1000</f>
        <v>11.874832658704248</v>
      </c>
    </row>
    <row r="341" spans="1:3" x14ac:dyDescent="0.25">
      <c r="A341" s="9" t="s">
        <v>244</v>
      </c>
      <c r="B341" s="12">
        <v>11828.082230261469</v>
      </c>
      <c r="C341">
        <f>SAFADModel_final_000010[[#This Row],[Whole Building:Facility Total Electric Demand Power '[W'](Hourly) ]]/1000</f>
        <v>11.828082230261469</v>
      </c>
    </row>
    <row r="342" spans="1:3" x14ac:dyDescent="0.25">
      <c r="A342" s="9" t="s">
        <v>245</v>
      </c>
      <c r="B342" s="12">
        <v>11782.233413562448</v>
      </c>
      <c r="C342">
        <f>SAFADModel_final_000010[[#This Row],[Whole Building:Facility Total Electric Demand Power '[W'](Hourly) ]]/1000</f>
        <v>11.782233413562448</v>
      </c>
    </row>
    <row r="343" spans="1:3" x14ac:dyDescent="0.25">
      <c r="A343" s="9" t="s">
        <v>246</v>
      </c>
      <c r="B343" s="12">
        <v>11779.225107363685</v>
      </c>
      <c r="C343">
        <f>SAFADModel_final_000010[[#This Row],[Whole Building:Facility Total Electric Demand Power '[W'](Hourly) ]]/1000</f>
        <v>11.779225107363684</v>
      </c>
    </row>
    <row r="344" spans="1:3" x14ac:dyDescent="0.25">
      <c r="A344" s="9" t="s">
        <v>247</v>
      </c>
      <c r="B344" s="12">
        <v>11806.789577064308</v>
      </c>
      <c r="C344">
        <f>SAFADModel_final_000010[[#This Row],[Whole Building:Facility Total Electric Demand Power '[W'](Hourly) ]]/1000</f>
        <v>11.806789577064308</v>
      </c>
    </row>
    <row r="345" spans="1:3" x14ac:dyDescent="0.25">
      <c r="A345" s="9" t="s">
        <v>248</v>
      </c>
      <c r="B345" s="12">
        <v>42396.627781820367</v>
      </c>
      <c r="C345">
        <f>SAFADModel_final_000010[[#This Row],[Whole Building:Facility Total Electric Demand Power '[W'](Hourly) ]]/1000</f>
        <v>42.396627781820364</v>
      </c>
    </row>
    <row r="346" spans="1:3" x14ac:dyDescent="0.25">
      <c r="A346" s="9" t="s">
        <v>249</v>
      </c>
      <c r="B346" s="12">
        <v>70217.299906844157</v>
      </c>
      <c r="C346">
        <f>SAFADModel_final_000010[[#This Row],[Whole Building:Facility Total Electric Demand Power '[W'](Hourly) ]]/1000</f>
        <v>70.217299906844161</v>
      </c>
    </row>
    <row r="347" spans="1:3" x14ac:dyDescent="0.25">
      <c r="A347" s="9" t="s">
        <v>250</v>
      </c>
      <c r="B347" s="12">
        <v>163340.38307333758</v>
      </c>
      <c r="C347">
        <f>SAFADModel_final_000010[[#This Row],[Whole Building:Facility Total Electric Demand Power '[W'](Hourly) ]]/1000</f>
        <v>163.34038307333759</v>
      </c>
    </row>
    <row r="348" spans="1:3" x14ac:dyDescent="0.25">
      <c r="A348" s="9" t="s">
        <v>251</v>
      </c>
      <c r="B348" s="12">
        <v>171783.91953974709</v>
      </c>
      <c r="C348">
        <f>SAFADModel_final_000010[[#This Row],[Whole Building:Facility Total Electric Demand Power '[W'](Hourly) ]]/1000</f>
        <v>171.7839195397471</v>
      </c>
    </row>
    <row r="349" spans="1:3" x14ac:dyDescent="0.25">
      <c r="A349" s="9" t="s">
        <v>252</v>
      </c>
      <c r="B349" s="12">
        <v>252069.42048181966</v>
      </c>
      <c r="C349">
        <f>SAFADModel_final_000010[[#This Row],[Whole Building:Facility Total Electric Demand Power '[W'](Hourly) ]]/1000</f>
        <v>252.06942048181966</v>
      </c>
    </row>
    <row r="350" spans="1:3" x14ac:dyDescent="0.25">
      <c r="A350" s="9" t="s">
        <v>253</v>
      </c>
      <c r="B350" s="12">
        <v>255056.07942357659</v>
      </c>
      <c r="C350">
        <f>SAFADModel_final_000010[[#This Row],[Whole Building:Facility Total Electric Demand Power '[W'](Hourly) ]]/1000</f>
        <v>255.05607942357659</v>
      </c>
    </row>
    <row r="351" spans="1:3" x14ac:dyDescent="0.25">
      <c r="A351" s="9" t="s">
        <v>254</v>
      </c>
      <c r="B351" s="12">
        <v>260463.18699505358</v>
      </c>
      <c r="C351">
        <f>SAFADModel_final_000010[[#This Row],[Whole Building:Facility Total Electric Demand Power '[W'](Hourly) ]]/1000</f>
        <v>260.4631869950536</v>
      </c>
    </row>
    <row r="352" spans="1:3" x14ac:dyDescent="0.25">
      <c r="A352" s="9" t="s">
        <v>255</v>
      </c>
      <c r="B352" s="12">
        <v>266865.46456084866</v>
      </c>
      <c r="C352">
        <f>SAFADModel_final_000010[[#This Row],[Whole Building:Facility Total Electric Demand Power '[W'](Hourly) ]]/1000</f>
        <v>266.86546456084864</v>
      </c>
    </row>
    <row r="353" spans="1:3" x14ac:dyDescent="0.25">
      <c r="A353" s="9" t="s">
        <v>256</v>
      </c>
      <c r="B353" s="12">
        <v>252436.44060111349</v>
      </c>
      <c r="C353">
        <f>SAFADModel_final_000010[[#This Row],[Whole Building:Facility Total Electric Demand Power '[W'](Hourly) ]]/1000</f>
        <v>252.43644060111347</v>
      </c>
    </row>
    <row r="354" spans="1:3" x14ac:dyDescent="0.25">
      <c r="A354" s="9" t="s">
        <v>257</v>
      </c>
      <c r="B354" s="12">
        <v>229439.390704672</v>
      </c>
      <c r="C354">
        <f>SAFADModel_final_000010[[#This Row],[Whole Building:Facility Total Electric Demand Power '[W'](Hourly) ]]/1000</f>
        <v>229.43939070467201</v>
      </c>
    </row>
    <row r="355" spans="1:3" x14ac:dyDescent="0.25">
      <c r="A355" s="9" t="s">
        <v>258</v>
      </c>
      <c r="B355" s="12">
        <v>80779.816398781506</v>
      </c>
      <c r="C355">
        <f>SAFADModel_final_000010[[#This Row],[Whole Building:Facility Total Electric Demand Power '[W'](Hourly) ]]/1000</f>
        <v>80.779816398781506</v>
      </c>
    </row>
    <row r="356" spans="1:3" x14ac:dyDescent="0.25">
      <c r="A356" s="9" t="s">
        <v>259</v>
      </c>
      <c r="B356" s="12">
        <v>40019.07700662248</v>
      </c>
      <c r="C356">
        <f>SAFADModel_final_000010[[#This Row],[Whole Building:Facility Total Electric Demand Power '[W'](Hourly) ]]/1000</f>
        <v>40.019077006622481</v>
      </c>
    </row>
    <row r="357" spans="1:3" x14ac:dyDescent="0.25">
      <c r="A357" s="9" t="s">
        <v>260</v>
      </c>
      <c r="B357" s="12">
        <v>16087.685481837283</v>
      </c>
      <c r="C357">
        <f>SAFADModel_final_000010[[#This Row],[Whole Building:Facility Total Electric Demand Power '[W'](Hourly) ]]/1000</f>
        <v>16.087685481837283</v>
      </c>
    </row>
    <row r="358" spans="1:3" x14ac:dyDescent="0.25">
      <c r="A358" s="9" t="s">
        <v>261</v>
      </c>
      <c r="B358" s="12">
        <v>12395.581044071327</v>
      </c>
      <c r="C358">
        <f>SAFADModel_final_000010[[#This Row],[Whole Building:Facility Total Electric Demand Power '[W'](Hourly) ]]/1000</f>
        <v>12.395581044071326</v>
      </c>
    </row>
    <row r="359" spans="1:3" x14ac:dyDescent="0.25">
      <c r="A359" s="9" t="s">
        <v>262</v>
      </c>
      <c r="B359" s="12">
        <v>11986.864682370455</v>
      </c>
      <c r="C359">
        <f>SAFADModel_final_000010[[#This Row],[Whole Building:Facility Total Electric Demand Power '[W'](Hourly) ]]/1000</f>
        <v>11.986864682370454</v>
      </c>
    </row>
    <row r="360" spans="1:3" x14ac:dyDescent="0.25">
      <c r="A360" s="9" t="s">
        <v>263</v>
      </c>
      <c r="B360" s="12">
        <v>11994.236550400172</v>
      </c>
      <c r="C360">
        <f>SAFADModel_final_000010[[#This Row],[Whole Building:Facility Total Electric Demand Power '[W'](Hourly) ]]/1000</f>
        <v>11.994236550400172</v>
      </c>
    </row>
    <row r="361" spans="1:3" x14ac:dyDescent="0.25">
      <c r="A361" s="9" t="s">
        <v>264</v>
      </c>
      <c r="B361" s="12">
        <v>11970.371023425636</v>
      </c>
      <c r="C361">
        <f>SAFADModel_final_000010[[#This Row],[Whole Building:Facility Total Electric Demand Power '[W'](Hourly) ]]/1000</f>
        <v>11.970371023425637</v>
      </c>
    </row>
    <row r="362" spans="1:3" x14ac:dyDescent="0.25">
      <c r="A362" s="9" t="s">
        <v>265</v>
      </c>
      <c r="B362" s="12">
        <v>11893.856615400065</v>
      </c>
      <c r="C362">
        <f>SAFADModel_final_000010[[#This Row],[Whole Building:Facility Total Electric Demand Power '[W'](Hourly) ]]/1000</f>
        <v>11.893856615400065</v>
      </c>
    </row>
    <row r="363" spans="1:3" x14ac:dyDescent="0.25">
      <c r="A363" s="9" t="s">
        <v>266</v>
      </c>
      <c r="B363" s="12">
        <v>11796.488700612515</v>
      </c>
      <c r="C363">
        <f>SAFADModel_final_000010[[#This Row],[Whole Building:Facility Total Electric Demand Power '[W'](Hourly) ]]/1000</f>
        <v>11.796488700612516</v>
      </c>
    </row>
    <row r="364" spans="1:3" x14ac:dyDescent="0.25">
      <c r="A364" s="9" t="s">
        <v>267</v>
      </c>
      <c r="B364" s="12">
        <v>11718.69964900063</v>
      </c>
      <c r="C364">
        <f>SAFADModel_final_000010[[#This Row],[Whole Building:Facility Total Electric Demand Power '[W'](Hourly) ]]/1000</f>
        <v>11.71869964900063</v>
      </c>
    </row>
    <row r="365" spans="1:3" x14ac:dyDescent="0.25">
      <c r="A365" s="9" t="s">
        <v>268</v>
      </c>
      <c r="B365" s="12">
        <v>11710.113019776543</v>
      </c>
      <c r="C365">
        <f>SAFADModel_final_000010[[#This Row],[Whole Building:Facility Total Electric Demand Power '[W'](Hourly) ]]/1000</f>
        <v>11.710113019776543</v>
      </c>
    </row>
    <row r="366" spans="1:3" x14ac:dyDescent="0.25">
      <c r="A366" s="9" t="s">
        <v>269</v>
      </c>
      <c r="B366" s="12">
        <v>11700.698157909794</v>
      </c>
      <c r="C366">
        <f>SAFADModel_final_000010[[#This Row],[Whole Building:Facility Total Electric Demand Power '[W'](Hourly) ]]/1000</f>
        <v>11.700698157909795</v>
      </c>
    </row>
    <row r="367" spans="1:3" x14ac:dyDescent="0.25">
      <c r="A367" s="9" t="s">
        <v>270</v>
      </c>
      <c r="B367" s="12">
        <v>11724.883134330403</v>
      </c>
      <c r="C367">
        <f>SAFADModel_final_000010[[#This Row],[Whole Building:Facility Total Electric Demand Power '[W'](Hourly) ]]/1000</f>
        <v>11.724883134330403</v>
      </c>
    </row>
    <row r="368" spans="1:3" x14ac:dyDescent="0.25">
      <c r="A368" s="9" t="s">
        <v>271</v>
      </c>
      <c r="B368" s="12">
        <v>11822.919331237577</v>
      </c>
      <c r="C368">
        <f>SAFADModel_final_000010[[#This Row],[Whole Building:Facility Total Electric Demand Power '[W'](Hourly) ]]/1000</f>
        <v>11.822919331237577</v>
      </c>
    </row>
    <row r="369" spans="1:3" x14ac:dyDescent="0.25">
      <c r="A369" s="9" t="s">
        <v>272</v>
      </c>
      <c r="B369" s="12">
        <v>29824.397877554453</v>
      </c>
      <c r="C369">
        <f>SAFADModel_final_000010[[#This Row],[Whole Building:Facility Total Electric Demand Power '[W'](Hourly) ]]/1000</f>
        <v>29.824397877554453</v>
      </c>
    </row>
    <row r="370" spans="1:3" x14ac:dyDescent="0.25">
      <c r="A370" s="9" t="s">
        <v>273</v>
      </c>
      <c r="B370" s="12">
        <v>147230.08340551239</v>
      </c>
      <c r="C370">
        <f>SAFADModel_final_000010[[#This Row],[Whole Building:Facility Total Electric Demand Power '[W'](Hourly) ]]/1000</f>
        <v>147.23008340551237</v>
      </c>
    </row>
    <row r="371" spans="1:3" x14ac:dyDescent="0.25">
      <c r="A371" s="9" t="s">
        <v>274</v>
      </c>
      <c r="B371" s="12">
        <v>206219.51815620469</v>
      </c>
      <c r="C371">
        <f>SAFADModel_final_000010[[#This Row],[Whole Building:Facility Total Electric Demand Power '[W'](Hourly) ]]/1000</f>
        <v>206.21951815620469</v>
      </c>
    </row>
    <row r="372" spans="1:3" x14ac:dyDescent="0.25">
      <c r="A372" s="9" t="s">
        <v>275</v>
      </c>
      <c r="B372" s="12">
        <v>226211.12731873253</v>
      </c>
      <c r="C372">
        <f>SAFADModel_final_000010[[#This Row],[Whole Building:Facility Total Electric Demand Power '[W'](Hourly) ]]/1000</f>
        <v>226.21112731873254</v>
      </c>
    </row>
    <row r="373" spans="1:3" x14ac:dyDescent="0.25">
      <c r="A373" s="9" t="s">
        <v>276</v>
      </c>
      <c r="B373" s="12">
        <v>257260.67706624721</v>
      </c>
      <c r="C373">
        <f>SAFADModel_final_000010[[#This Row],[Whole Building:Facility Total Electric Demand Power '[W'](Hourly) ]]/1000</f>
        <v>257.26067706624724</v>
      </c>
    </row>
    <row r="374" spans="1:3" x14ac:dyDescent="0.25">
      <c r="A374" s="9" t="s">
        <v>277</v>
      </c>
      <c r="B374" s="12">
        <v>254727.01553852318</v>
      </c>
      <c r="C374">
        <f>SAFADModel_final_000010[[#This Row],[Whole Building:Facility Total Electric Demand Power '[W'](Hourly) ]]/1000</f>
        <v>254.72701553852318</v>
      </c>
    </row>
    <row r="375" spans="1:3" x14ac:dyDescent="0.25">
      <c r="A375" s="9" t="s">
        <v>278</v>
      </c>
      <c r="B375" s="12">
        <v>283618.39280224423</v>
      </c>
      <c r="C375">
        <f>SAFADModel_final_000010[[#This Row],[Whole Building:Facility Total Electric Demand Power '[W'](Hourly) ]]/1000</f>
        <v>283.61839280224422</v>
      </c>
    </row>
    <row r="376" spans="1:3" x14ac:dyDescent="0.25">
      <c r="A376" s="9" t="s">
        <v>279</v>
      </c>
      <c r="B376" s="12">
        <v>272367.33186355588</v>
      </c>
      <c r="C376">
        <f>SAFADModel_final_000010[[#This Row],[Whole Building:Facility Total Electric Demand Power '[W'](Hourly) ]]/1000</f>
        <v>272.36733186355588</v>
      </c>
    </row>
    <row r="377" spans="1:3" x14ac:dyDescent="0.25">
      <c r="A377" s="9" t="s">
        <v>280</v>
      </c>
      <c r="B377" s="12">
        <v>265988.13584589178</v>
      </c>
      <c r="C377">
        <f>SAFADModel_final_000010[[#This Row],[Whole Building:Facility Total Electric Demand Power '[W'](Hourly) ]]/1000</f>
        <v>265.9881358458918</v>
      </c>
    </row>
    <row r="378" spans="1:3" x14ac:dyDescent="0.25">
      <c r="A378" s="9" t="s">
        <v>281</v>
      </c>
      <c r="B378" s="12">
        <v>225649.5067578321</v>
      </c>
      <c r="C378">
        <f>SAFADModel_final_000010[[#This Row],[Whole Building:Facility Total Electric Demand Power '[W'](Hourly) ]]/1000</f>
        <v>225.64950675783211</v>
      </c>
    </row>
    <row r="379" spans="1:3" x14ac:dyDescent="0.25">
      <c r="A379" s="9" t="s">
        <v>282</v>
      </c>
      <c r="B379" s="12">
        <v>155006.51059882159</v>
      </c>
      <c r="C379">
        <f>SAFADModel_final_000010[[#This Row],[Whole Building:Facility Total Electric Demand Power '[W'](Hourly) ]]/1000</f>
        <v>155.00651059882159</v>
      </c>
    </row>
    <row r="380" spans="1:3" x14ac:dyDescent="0.25">
      <c r="A380" s="9" t="s">
        <v>283</v>
      </c>
      <c r="B380" s="12">
        <v>104536.45958229509</v>
      </c>
      <c r="C380">
        <f>SAFADModel_final_000010[[#This Row],[Whole Building:Facility Total Electric Demand Power '[W'](Hourly) ]]/1000</f>
        <v>104.53645958229509</v>
      </c>
    </row>
    <row r="381" spans="1:3" x14ac:dyDescent="0.25">
      <c r="A381" s="9" t="s">
        <v>284</v>
      </c>
      <c r="B381" s="12">
        <v>63498.262725523113</v>
      </c>
      <c r="C381">
        <f>SAFADModel_final_000010[[#This Row],[Whole Building:Facility Total Electric Demand Power '[W'](Hourly) ]]/1000</f>
        <v>63.498262725523112</v>
      </c>
    </row>
    <row r="382" spans="1:3" x14ac:dyDescent="0.25">
      <c r="A382" s="9" t="s">
        <v>285</v>
      </c>
      <c r="B382" s="12">
        <v>11994.087850953942</v>
      </c>
      <c r="C382">
        <f>SAFADModel_final_000010[[#This Row],[Whole Building:Facility Total Electric Demand Power '[W'](Hourly) ]]/1000</f>
        <v>11.994087850953942</v>
      </c>
    </row>
    <row r="383" spans="1:3" x14ac:dyDescent="0.25">
      <c r="A383" s="9" t="s">
        <v>286</v>
      </c>
      <c r="B383" s="12">
        <v>11942.021187775596</v>
      </c>
      <c r="C383">
        <f>SAFADModel_final_000010[[#This Row],[Whole Building:Facility Total Electric Demand Power '[W'](Hourly) ]]/1000</f>
        <v>11.942021187775596</v>
      </c>
    </row>
    <row r="384" spans="1:3" x14ac:dyDescent="0.25">
      <c r="A384" s="9" t="s">
        <v>287</v>
      </c>
      <c r="B384" s="12">
        <v>11899.793586298503</v>
      </c>
      <c r="C384">
        <f>SAFADModel_final_000010[[#This Row],[Whole Building:Facility Total Electric Demand Power '[W'](Hourly) ]]/1000</f>
        <v>11.899793586298504</v>
      </c>
    </row>
    <row r="385" spans="1:3" x14ac:dyDescent="0.25">
      <c r="A385" s="9" t="s">
        <v>288</v>
      </c>
      <c r="B385" s="12">
        <v>11888.009894265635</v>
      </c>
      <c r="C385">
        <f>SAFADModel_final_000010[[#This Row],[Whole Building:Facility Total Electric Demand Power '[W'](Hourly) ]]/1000</f>
        <v>11.888009894265634</v>
      </c>
    </row>
    <row r="386" spans="1:3" x14ac:dyDescent="0.25">
      <c r="A386" s="9" t="s">
        <v>289</v>
      </c>
      <c r="B386" s="12">
        <v>11907.270186964563</v>
      </c>
      <c r="C386">
        <f>SAFADModel_final_000010[[#This Row],[Whole Building:Facility Total Electric Demand Power '[W'](Hourly) ]]/1000</f>
        <v>11.907270186964563</v>
      </c>
    </row>
    <row r="387" spans="1:3" x14ac:dyDescent="0.25">
      <c r="A387" s="9" t="s">
        <v>290</v>
      </c>
      <c r="B387" s="12">
        <v>11932.918013179386</v>
      </c>
      <c r="C387">
        <f>SAFADModel_final_000010[[#This Row],[Whole Building:Facility Total Electric Demand Power '[W'](Hourly) ]]/1000</f>
        <v>11.932918013179385</v>
      </c>
    </row>
    <row r="388" spans="1:3" x14ac:dyDescent="0.25">
      <c r="A388" s="9" t="s">
        <v>291</v>
      </c>
      <c r="B388" s="12">
        <v>11927.286183471906</v>
      </c>
      <c r="C388">
        <f>SAFADModel_final_000010[[#This Row],[Whole Building:Facility Total Electric Demand Power '[W'](Hourly) ]]/1000</f>
        <v>11.927286183471907</v>
      </c>
    </row>
    <row r="389" spans="1:3" x14ac:dyDescent="0.25">
      <c r="A389" s="9" t="s">
        <v>292</v>
      </c>
      <c r="B389" s="12">
        <v>11876.962925174694</v>
      </c>
      <c r="C389">
        <f>SAFADModel_final_000010[[#This Row],[Whole Building:Facility Total Electric Demand Power '[W'](Hourly) ]]/1000</f>
        <v>11.876962925174693</v>
      </c>
    </row>
    <row r="390" spans="1:3" x14ac:dyDescent="0.25">
      <c r="A390" s="9" t="s">
        <v>293</v>
      </c>
      <c r="B390" s="12">
        <v>11828.329879313866</v>
      </c>
      <c r="C390">
        <f>SAFADModel_final_000010[[#This Row],[Whole Building:Facility Total Electric Demand Power '[W'](Hourly) ]]/1000</f>
        <v>11.828329879313866</v>
      </c>
    </row>
    <row r="391" spans="1:3" x14ac:dyDescent="0.25">
      <c r="A391" s="9" t="s">
        <v>294</v>
      </c>
      <c r="B391" s="12">
        <v>11829.488234169059</v>
      </c>
      <c r="C391">
        <f>SAFADModel_final_000010[[#This Row],[Whole Building:Facility Total Electric Demand Power '[W'](Hourly) ]]/1000</f>
        <v>11.829488234169059</v>
      </c>
    </row>
    <row r="392" spans="1:3" x14ac:dyDescent="0.25">
      <c r="A392" s="9" t="s">
        <v>295</v>
      </c>
      <c r="B392" s="12">
        <v>11926.343389900687</v>
      </c>
      <c r="C392">
        <f>SAFADModel_final_000010[[#This Row],[Whole Building:Facility Total Electric Demand Power '[W'](Hourly) ]]/1000</f>
        <v>11.926343389900687</v>
      </c>
    </row>
    <row r="393" spans="1:3" x14ac:dyDescent="0.25">
      <c r="A393" s="9" t="s">
        <v>296</v>
      </c>
      <c r="B393" s="12">
        <v>12030.937026496511</v>
      </c>
      <c r="C393">
        <f>SAFADModel_final_000010[[#This Row],[Whole Building:Facility Total Electric Demand Power '[W'](Hourly) ]]/1000</f>
        <v>12.030937026496511</v>
      </c>
    </row>
    <row r="394" spans="1:3" x14ac:dyDescent="0.25">
      <c r="A394" s="9" t="s">
        <v>297</v>
      </c>
      <c r="B394" s="12">
        <v>12094.702212954042</v>
      </c>
      <c r="C394">
        <f>SAFADModel_final_000010[[#This Row],[Whole Building:Facility Total Electric Demand Power '[W'](Hourly) ]]/1000</f>
        <v>12.094702212954042</v>
      </c>
    </row>
    <row r="395" spans="1:3" x14ac:dyDescent="0.25">
      <c r="A395" s="9" t="s">
        <v>298</v>
      </c>
      <c r="B395" s="12">
        <v>12129.657810977142</v>
      </c>
      <c r="C395">
        <f>SAFADModel_final_000010[[#This Row],[Whole Building:Facility Total Electric Demand Power '[W'](Hourly) ]]/1000</f>
        <v>12.129657810977141</v>
      </c>
    </row>
    <row r="396" spans="1:3" x14ac:dyDescent="0.25">
      <c r="A396" s="9" t="s">
        <v>299</v>
      </c>
      <c r="B396" s="12">
        <v>12164.952269653657</v>
      </c>
      <c r="C396">
        <f>SAFADModel_final_000010[[#This Row],[Whole Building:Facility Total Electric Demand Power '[W'](Hourly) ]]/1000</f>
        <v>12.164952269653657</v>
      </c>
    </row>
    <row r="397" spans="1:3" x14ac:dyDescent="0.25">
      <c r="A397" s="9" t="s">
        <v>300</v>
      </c>
      <c r="B397" s="12">
        <v>12189.447807307935</v>
      </c>
      <c r="C397">
        <f>SAFADModel_final_000010[[#This Row],[Whole Building:Facility Total Electric Demand Power '[W'](Hourly) ]]/1000</f>
        <v>12.189447807307936</v>
      </c>
    </row>
    <row r="398" spans="1:3" x14ac:dyDescent="0.25">
      <c r="A398" s="9" t="s">
        <v>301</v>
      </c>
      <c r="B398" s="12">
        <v>12198.047362324272</v>
      </c>
      <c r="C398">
        <f>SAFADModel_final_000010[[#This Row],[Whole Building:Facility Total Electric Demand Power '[W'](Hourly) ]]/1000</f>
        <v>12.198047362324273</v>
      </c>
    </row>
    <row r="399" spans="1:3" x14ac:dyDescent="0.25">
      <c r="A399" s="9" t="s">
        <v>302</v>
      </c>
      <c r="B399" s="12">
        <v>12203.901566170452</v>
      </c>
      <c r="C399">
        <f>SAFADModel_final_000010[[#This Row],[Whole Building:Facility Total Electric Demand Power '[W'](Hourly) ]]/1000</f>
        <v>12.203901566170453</v>
      </c>
    </row>
    <row r="400" spans="1:3" x14ac:dyDescent="0.25">
      <c r="A400" s="9" t="s">
        <v>303</v>
      </c>
      <c r="B400" s="12">
        <v>12215.520447324378</v>
      </c>
      <c r="C400">
        <f>SAFADModel_final_000010[[#This Row],[Whole Building:Facility Total Electric Demand Power '[W'](Hourly) ]]/1000</f>
        <v>12.215520447324378</v>
      </c>
    </row>
    <row r="401" spans="1:3" x14ac:dyDescent="0.25">
      <c r="A401" s="9" t="s">
        <v>304</v>
      </c>
      <c r="B401" s="12">
        <v>12218.284135758886</v>
      </c>
      <c r="C401">
        <f>SAFADModel_final_000010[[#This Row],[Whole Building:Facility Total Electric Demand Power '[W'](Hourly) ]]/1000</f>
        <v>12.218284135758886</v>
      </c>
    </row>
    <row r="402" spans="1:3" x14ac:dyDescent="0.25">
      <c r="A402" s="9" t="s">
        <v>305</v>
      </c>
      <c r="B402" s="12">
        <v>12201.478020510969</v>
      </c>
      <c r="C402">
        <f>SAFADModel_final_000010[[#This Row],[Whole Building:Facility Total Electric Demand Power '[W'](Hourly) ]]/1000</f>
        <v>12.201478020510969</v>
      </c>
    </row>
    <row r="403" spans="1:3" x14ac:dyDescent="0.25">
      <c r="A403" s="9" t="s">
        <v>306</v>
      </c>
      <c r="B403" s="12">
        <v>12166.327875065035</v>
      </c>
      <c r="C403">
        <f>SAFADModel_final_000010[[#This Row],[Whole Building:Facility Total Electric Demand Power '[W'](Hourly) ]]/1000</f>
        <v>12.166327875065035</v>
      </c>
    </row>
    <row r="404" spans="1:3" x14ac:dyDescent="0.25">
      <c r="A404" s="9" t="s">
        <v>307</v>
      </c>
      <c r="B404" s="12">
        <v>12110.859376336412</v>
      </c>
      <c r="C404">
        <f>SAFADModel_final_000010[[#This Row],[Whole Building:Facility Total Electric Demand Power '[W'](Hourly) ]]/1000</f>
        <v>12.110859376336412</v>
      </c>
    </row>
    <row r="405" spans="1:3" x14ac:dyDescent="0.25">
      <c r="A405" s="9" t="s">
        <v>308</v>
      </c>
      <c r="B405" s="12">
        <v>12046.735758365219</v>
      </c>
      <c r="C405">
        <f>SAFADModel_final_000010[[#This Row],[Whole Building:Facility Total Electric Demand Power '[W'](Hourly) ]]/1000</f>
        <v>12.046735758365219</v>
      </c>
    </row>
    <row r="406" spans="1:3" x14ac:dyDescent="0.25">
      <c r="A406" s="9" t="s">
        <v>309</v>
      </c>
      <c r="B406" s="12">
        <v>12010.130169706485</v>
      </c>
      <c r="C406">
        <f>SAFADModel_final_000010[[#This Row],[Whole Building:Facility Total Electric Demand Power '[W'](Hourly) ]]/1000</f>
        <v>12.010130169706484</v>
      </c>
    </row>
    <row r="407" spans="1:3" x14ac:dyDescent="0.25">
      <c r="A407" s="9" t="s">
        <v>310</v>
      </c>
      <c r="B407" s="12">
        <v>11952.786734023064</v>
      </c>
      <c r="C407">
        <f>SAFADModel_final_000010[[#This Row],[Whole Building:Facility Total Electric Demand Power '[W'](Hourly) ]]/1000</f>
        <v>11.952786734023064</v>
      </c>
    </row>
    <row r="408" spans="1:3" x14ac:dyDescent="0.25">
      <c r="A408" s="9" t="s">
        <v>311</v>
      </c>
      <c r="B408" s="12">
        <v>11890.253453042691</v>
      </c>
      <c r="C408">
        <f>SAFADModel_final_000010[[#This Row],[Whole Building:Facility Total Electric Demand Power '[W'](Hourly) ]]/1000</f>
        <v>11.890253453042691</v>
      </c>
    </row>
    <row r="409" spans="1:3" x14ac:dyDescent="0.25">
      <c r="A409" s="9" t="s">
        <v>312</v>
      </c>
      <c r="B409" s="12">
        <v>11826.056253698915</v>
      </c>
      <c r="C409">
        <f>SAFADModel_final_000010[[#This Row],[Whole Building:Facility Total Electric Demand Power '[W'](Hourly) ]]/1000</f>
        <v>11.826056253698914</v>
      </c>
    </row>
    <row r="410" spans="1:3" x14ac:dyDescent="0.25">
      <c r="A410" s="9" t="s">
        <v>313</v>
      </c>
      <c r="B410" s="12">
        <v>11795.342533007968</v>
      </c>
      <c r="C410">
        <f>SAFADModel_final_000010[[#This Row],[Whole Building:Facility Total Electric Demand Power '[W'](Hourly) ]]/1000</f>
        <v>11.795342533007968</v>
      </c>
    </row>
    <row r="411" spans="1:3" x14ac:dyDescent="0.25">
      <c r="A411" s="9" t="s">
        <v>314</v>
      </c>
      <c r="B411" s="12">
        <v>11764.91252300093</v>
      </c>
      <c r="C411">
        <f>SAFADModel_final_000010[[#This Row],[Whole Building:Facility Total Electric Demand Power '[W'](Hourly) ]]/1000</f>
        <v>11.76491252300093</v>
      </c>
    </row>
    <row r="412" spans="1:3" x14ac:dyDescent="0.25">
      <c r="A412" s="9" t="s">
        <v>315</v>
      </c>
      <c r="B412" s="12">
        <v>11740.57714971884</v>
      </c>
      <c r="C412">
        <f>SAFADModel_final_000010[[#This Row],[Whole Building:Facility Total Electric Demand Power '[W'](Hourly) ]]/1000</f>
        <v>11.74057714971884</v>
      </c>
    </row>
    <row r="413" spans="1:3" x14ac:dyDescent="0.25">
      <c r="A413" s="9" t="s">
        <v>316</v>
      </c>
      <c r="B413" s="12">
        <v>11706.260075136504</v>
      </c>
      <c r="C413">
        <f>SAFADModel_final_000010[[#This Row],[Whole Building:Facility Total Electric Demand Power '[W'](Hourly) ]]/1000</f>
        <v>11.706260075136504</v>
      </c>
    </row>
    <row r="414" spans="1:3" x14ac:dyDescent="0.25">
      <c r="A414" s="9" t="s">
        <v>317</v>
      </c>
      <c r="B414" s="12">
        <v>11678.233236850254</v>
      </c>
      <c r="C414">
        <f>SAFADModel_final_000010[[#This Row],[Whole Building:Facility Total Electric Demand Power '[W'](Hourly) ]]/1000</f>
        <v>11.678233236850254</v>
      </c>
    </row>
    <row r="415" spans="1:3" x14ac:dyDescent="0.25">
      <c r="A415" s="9" t="s">
        <v>318</v>
      </c>
      <c r="B415" s="12">
        <v>11694.860937500738</v>
      </c>
      <c r="C415">
        <f>SAFADModel_final_000010[[#This Row],[Whole Building:Facility Total Electric Demand Power '[W'](Hourly) ]]/1000</f>
        <v>11.694860937500739</v>
      </c>
    </row>
    <row r="416" spans="1:3" x14ac:dyDescent="0.25">
      <c r="A416" s="9" t="s">
        <v>319</v>
      </c>
      <c r="B416" s="12">
        <v>11807.204133340538</v>
      </c>
      <c r="C416">
        <f>SAFADModel_final_000010[[#This Row],[Whole Building:Facility Total Electric Demand Power '[W'](Hourly) ]]/1000</f>
        <v>11.807204133340537</v>
      </c>
    </row>
    <row r="417" spans="1:3" x14ac:dyDescent="0.25">
      <c r="A417" s="9" t="s">
        <v>320</v>
      </c>
      <c r="B417" s="12">
        <v>11941.764211511245</v>
      </c>
      <c r="C417">
        <f>SAFADModel_final_000010[[#This Row],[Whole Building:Facility Total Electric Demand Power '[W'](Hourly) ]]/1000</f>
        <v>11.941764211511245</v>
      </c>
    </row>
    <row r="418" spans="1:3" x14ac:dyDescent="0.25">
      <c r="A418" s="9" t="s">
        <v>321</v>
      </c>
      <c r="B418" s="12">
        <v>12039.838745070758</v>
      </c>
      <c r="C418">
        <f>SAFADModel_final_000010[[#This Row],[Whole Building:Facility Total Electric Demand Power '[W'](Hourly) ]]/1000</f>
        <v>12.039838745070758</v>
      </c>
    </row>
    <row r="419" spans="1:3" x14ac:dyDescent="0.25">
      <c r="A419" s="9" t="s">
        <v>322</v>
      </c>
      <c r="B419" s="12">
        <v>12097.991306002756</v>
      </c>
      <c r="C419">
        <f>SAFADModel_final_000010[[#This Row],[Whole Building:Facility Total Electric Demand Power '[W'](Hourly) ]]/1000</f>
        <v>12.097991306002756</v>
      </c>
    </row>
    <row r="420" spans="1:3" x14ac:dyDescent="0.25">
      <c r="A420" s="9" t="s">
        <v>323</v>
      </c>
      <c r="B420" s="12">
        <v>12156.816232484351</v>
      </c>
      <c r="C420">
        <f>SAFADModel_final_000010[[#This Row],[Whole Building:Facility Total Electric Demand Power '[W'](Hourly) ]]/1000</f>
        <v>12.156816232484351</v>
      </c>
    </row>
    <row r="421" spans="1:3" x14ac:dyDescent="0.25">
      <c r="A421" s="9" t="s">
        <v>324</v>
      </c>
      <c r="B421" s="12">
        <v>12205.701512280473</v>
      </c>
      <c r="C421">
        <f>SAFADModel_final_000010[[#This Row],[Whole Building:Facility Total Electric Demand Power '[W'](Hourly) ]]/1000</f>
        <v>12.205701512280474</v>
      </c>
    </row>
    <row r="422" spans="1:3" x14ac:dyDescent="0.25">
      <c r="A422" s="9" t="s">
        <v>325</v>
      </c>
      <c r="B422" s="12">
        <v>12237.495935241976</v>
      </c>
      <c r="C422">
        <f>SAFADModel_final_000010[[#This Row],[Whole Building:Facility Total Electric Demand Power '[W'](Hourly) ]]/1000</f>
        <v>12.237495935241975</v>
      </c>
    </row>
    <row r="423" spans="1:3" x14ac:dyDescent="0.25">
      <c r="A423" s="9" t="s">
        <v>326</v>
      </c>
      <c r="B423" s="12">
        <v>12238.585604850077</v>
      </c>
      <c r="C423">
        <f>SAFADModel_final_000010[[#This Row],[Whole Building:Facility Total Electric Demand Power '[W'](Hourly) ]]/1000</f>
        <v>12.238585604850078</v>
      </c>
    </row>
    <row r="424" spans="1:3" x14ac:dyDescent="0.25">
      <c r="A424" s="9" t="s">
        <v>327</v>
      </c>
      <c r="B424" s="12">
        <v>12198.729950013752</v>
      </c>
      <c r="C424">
        <f>SAFADModel_final_000010[[#This Row],[Whole Building:Facility Total Electric Demand Power '[W'](Hourly) ]]/1000</f>
        <v>12.198729950013753</v>
      </c>
    </row>
    <row r="425" spans="1:3" x14ac:dyDescent="0.25">
      <c r="A425" s="9" t="s">
        <v>328</v>
      </c>
      <c r="B425" s="12">
        <v>12116.410142019893</v>
      </c>
      <c r="C425">
        <f>SAFADModel_final_000010[[#This Row],[Whole Building:Facility Total Electric Demand Power '[W'](Hourly) ]]/1000</f>
        <v>12.116410142019893</v>
      </c>
    </row>
    <row r="426" spans="1:3" x14ac:dyDescent="0.25">
      <c r="A426" s="9" t="s">
        <v>329</v>
      </c>
      <c r="B426" s="12">
        <v>12036.954489224578</v>
      </c>
      <c r="C426">
        <f>SAFADModel_final_000010[[#This Row],[Whole Building:Facility Total Electric Demand Power '[W'](Hourly) ]]/1000</f>
        <v>12.036954489224577</v>
      </c>
    </row>
    <row r="427" spans="1:3" x14ac:dyDescent="0.25">
      <c r="A427" s="9" t="s">
        <v>330</v>
      </c>
      <c r="B427" s="12">
        <v>11977.019876850618</v>
      </c>
      <c r="C427">
        <f>SAFADModel_final_000010[[#This Row],[Whole Building:Facility Total Electric Demand Power '[W'](Hourly) ]]/1000</f>
        <v>11.977019876850617</v>
      </c>
    </row>
    <row r="428" spans="1:3" x14ac:dyDescent="0.25">
      <c r="A428" s="9" t="s">
        <v>331</v>
      </c>
      <c r="B428" s="12">
        <v>11940.380137932567</v>
      </c>
      <c r="C428">
        <f>SAFADModel_final_000010[[#This Row],[Whole Building:Facility Total Electric Demand Power '[W'](Hourly) ]]/1000</f>
        <v>11.940380137932566</v>
      </c>
    </row>
    <row r="429" spans="1:3" x14ac:dyDescent="0.25">
      <c r="A429" s="9" t="s">
        <v>332</v>
      </c>
      <c r="B429" s="12">
        <v>11915.205047721158</v>
      </c>
      <c r="C429">
        <f>SAFADModel_final_000010[[#This Row],[Whole Building:Facility Total Electric Demand Power '[W'](Hourly) ]]/1000</f>
        <v>11.915205047721157</v>
      </c>
    </row>
    <row r="430" spans="1:3" x14ac:dyDescent="0.25">
      <c r="A430" s="9" t="s">
        <v>333</v>
      </c>
      <c r="B430" s="12">
        <v>11888.581199569218</v>
      </c>
      <c r="C430">
        <f>SAFADModel_final_000010[[#This Row],[Whole Building:Facility Total Electric Demand Power '[W'](Hourly) ]]/1000</f>
        <v>11.888581199569218</v>
      </c>
    </row>
    <row r="431" spans="1:3" x14ac:dyDescent="0.25">
      <c r="A431" s="9" t="s">
        <v>334</v>
      </c>
      <c r="B431" s="12">
        <v>11854.254082092988</v>
      </c>
      <c r="C431">
        <f>SAFADModel_final_000010[[#This Row],[Whole Building:Facility Total Electric Demand Power '[W'](Hourly) ]]/1000</f>
        <v>11.854254082092988</v>
      </c>
    </row>
    <row r="432" spans="1:3" x14ac:dyDescent="0.25">
      <c r="A432" s="9" t="s">
        <v>335</v>
      </c>
      <c r="B432" s="12">
        <v>11831.761397898355</v>
      </c>
      <c r="C432">
        <f>SAFADModel_final_000010[[#This Row],[Whole Building:Facility Total Electric Demand Power '[W'](Hourly) ]]/1000</f>
        <v>11.831761397898356</v>
      </c>
    </row>
    <row r="433" spans="1:3" x14ac:dyDescent="0.25">
      <c r="A433" s="9" t="s">
        <v>336</v>
      </c>
      <c r="B433" s="12">
        <v>11809.713213784766</v>
      </c>
      <c r="C433">
        <f>SAFADModel_final_000010[[#This Row],[Whole Building:Facility Total Electric Demand Power '[W'](Hourly) ]]/1000</f>
        <v>11.809713213784766</v>
      </c>
    </row>
    <row r="434" spans="1:3" x14ac:dyDescent="0.25">
      <c r="A434" s="9" t="s">
        <v>337</v>
      </c>
      <c r="B434" s="12">
        <v>11803.110397138384</v>
      </c>
      <c r="C434">
        <f>SAFADModel_final_000010[[#This Row],[Whole Building:Facility Total Electric Demand Power '[W'](Hourly) ]]/1000</f>
        <v>11.803110397138383</v>
      </c>
    </row>
    <row r="435" spans="1:3" x14ac:dyDescent="0.25">
      <c r="A435" s="9" t="s">
        <v>338</v>
      </c>
      <c r="B435" s="12">
        <v>11803.269199984212</v>
      </c>
      <c r="C435">
        <f>SAFADModel_final_000010[[#This Row],[Whole Building:Facility Total Electric Demand Power '[W'](Hourly) ]]/1000</f>
        <v>11.803269199984213</v>
      </c>
    </row>
    <row r="436" spans="1:3" x14ac:dyDescent="0.25">
      <c r="A436" s="9" t="s">
        <v>339</v>
      </c>
      <c r="B436" s="12">
        <v>11772.791921149117</v>
      </c>
      <c r="C436">
        <f>SAFADModel_final_000010[[#This Row],[Whole Building:Facility Total Electric Demand Power '[W'](Hourly) ]]/1000</f>
        <v>11.772791921149118</v>
      </c>
    </row>
    <row r="437" spans="1:3" x14ac:dyDescent="0.25">
      <c r="A437" s="9" t="s">
        <v>340</v>
      </c>
      <c r="B437" s="12">
        <v>11696.40954134345</v>
      </c>
      <c r="C437">
        <f>SAFADModel_final_000010[[#This Row],[Whole Building:Facility Total Electric Demand Power '[W'](Hourly) ]]/1000</f>
        <v>11.696409541343449</v>
      </c>
    </row>
    <row r="438" spans="1:3" x14ac:dyDescent="0.25">
      <c r="A438" s="9" t="s">
        <v>341</v>
      </c>
      <c r="B438" s="12">
        <v>11620.483405440951</v>
      </c>
      <c r="C438">
        <f>SAFADModel_final_000010[[#This Row],[Whole Building:Facility Total Electric Demand Power '[W'](Hourly) ]]/1000</f>
        <v>11.620483405440952</v>
      </c>
    </row>
    <row r="439" spans="1:3" x14ac:dyDescent="0.25">
      <c r="A439" s="9" t="s">
        <v>342</v>
      </c>
      <c r="B439" s="12">
        <v>11631.286156536378</v>
      </c>
      <c r="C439">
        <f>SAFADModel_final_000010[[#This Row],[Whole Building:Facility Total Electric Demand Power '[W'](Hourly) ]]/1000</f>
        <v>11.631286156536378</v>
      </c>
    </row>
    <row r="440" spans="1:3" x14ac:dyDescent="0.25">
      <c r="A440" s="9" t="s">
        <v>343</v>
      </c>
      <c r="B440" s="12">
        <v>11805.274012702508</v>
      </c>
      <c r="C440">
        <f>SAFADModel_final_000010[[#This Row],[Whole Building:Facility Total Electric Demand Power '[W'](Hourly) ]]/1000</f>
        <v>11.805274012702508</v>
      </c>
    </row>
    <row r="441" spans="1:3" x14ac:dyDescent="0.25">
      <c r="A441" s="9" t="s">
        <v>344</v>
      </c>
      <c r="B441" s="12">
        <v>11998.663018274137</v>
      </c>
      <c r="C441">
        <f>SAFADModel_final_000010[[#This Row],[Whole Building:Facility Total Electric Demand Power '[W'](Hourly) ]]/1000</f>
        <v>11.998663018274137</v>
      </c>
    </row>
    <row r="442" spans="1:3" x14ac:dyDescent="0.25">
      <c r="A442" s="9" t="s">
        <v>345</v>
      </c>
      <c r="B442" s="12">
        <v>12111.557891449511</v>
      </c>
      <c r="C442">
        <f>SAFADModel_final_000010[[#This Row],[Whole Building:Facility Total Electric Demand Power '[W'](Hourly) ]]/1000</f>
        <v>12.111557891449511</v>
      </c>
    </row>
    <row r="443" spans="1:3" x14ac:dyDescent="0.25">
      <c r="A443" s="9" t="s">
        <v>346</v>
      </c>
      <c r="B443" s="12">
        <v>12168.669407914676</v>
      </c>
      <c r="C443">
        <f>SAFADModel_final_000010[[#This Row],[Whole Building:Facility Total Electric Demand Power '[W'](Hourly) ]]/1000</f>
        <v>12.168669407914676</v>
      </c>
    </row>
    <row r="444" spans="1:3" x14ac:dyDescent="0.25">
      <c r="A444" s="9" t="s">
        <v>347</v>
      </c>
      <c r="B444" s="12">
        <v>12214.83808963833</v>
      </c>
      <c r="C444">
        <f>SAFADModel_final_000010[[#This Row],[Whole Building:Facility Total Electric Demand Power '[W'](Hourly) ]]/1000</f>
        <v>12.214838089638329</v>
      </c>
    </row>
    <row r="445" spans="1:3" x14ac:dyDescent="0.25">
      <c r="A445" s="9" t="s">
        <v>348</v>
      </c>
      <c r="B445" s="12">
        <v>12244.525761858778</v>
      </c>
      <c r="C445">
        <f>SAFADModel_final_000010[[#This Row],[Whole Building:Facility Total Electric Demand Power '[W'](Hourly) ]]/1000</f>
        <v>12.244525761858778</v>
      </c>
    </row>
    <row r="446" spans="1:3" x14ac:dyDescent="0.25">
      <c r="A446" s="9" t="s">
        <v>349</v>
      </c>
      <c r="B446" s="12">
        <v>12264.107422672998</v>
      </c>
      <c r="C446">
        <f>SAFADModel_final_000010[[#This Row],[Whole Building:Facility Total Electric Demand Power '[W'](Hourly) ]]/1000</f>
        <v>12.264107422672998</v>
      </c>
    </row>
    <row r="447" spans="1:3" x14ac:dyDescent="0.25">
      <c r="A447" s="9" t="s">
        <v>350</v>
      </c>
      <c r="B447" s="12">
        <v>12266.823733549116</v>
      </c>
      <c r="C447">
        <f>SAFADModel_final_000010[[#This Row],[Whole Building:Facility Total Electric Demand Power '[W'](Hourly) ]]/1000</f>
        <v>12.266823733549115</v>
      </c>
    </row>
    <row r="448" spans="1:3" x14ac:dyDescent="0.25">
      <c r="A448" s="9" t="s">
        <v>351</v>
      </c>
      <c r="B448" s="12">
        <v>12247.918696663359</v>
      </c>
      <c r="C448">
        <f>SAFADModel_final_000010[[#This Row],[Whole Building:Facility Total Electric Demand Power '[W'](Hourly) ]]/1000</f>
        <v>12.247918696663358</v>
      </c>
    </row>
    <row r="449" spans="1:3" x14ac:dyDescent="0.25">
      <c r="A449" s="9" t="s">
        <v>352</v>
      </c>
      <c r="B449" s="12">
        <v>12216.638526950008</v>
      </c>
      <c r="C449">
        <f>SAFADModel_final_000010[[#This Row],[Whole Building:Facility Total Electric Demand Power '[W'](Hourly) ]]/1000</f>
        <v>12.216638526950009</v>
      </c>
    </row>
    <row r="450" spans="1:3" x14ac:dyDescent="0.25">
      <c r="A450" s="9" t="s">
        <v>353</v>
      </c>
      <c r="B450" s="12">
        <v>12183.153466391581</v>
      </c>
      <c r="C450">
        <f>SAFADModel_final_000010[[#This Row],[Whole Building:Facility Total Electric Demand Power '[W'](Hourly) ]]/1000</f>
        <v>12.18315346639158</v>
      </c>
    </row>
    <row r="451" spans="1:3" x14ac:dyDescent="0.25">
      <c r="A451" s="9" t="s">
        <v>354</v>
      </c>
      <c r="B451" s="12">
        <v>12145.786057635292</v>
      </c>
      <c r="C451">
        <f>SAFADModel_final_000010[[#This Row],[Whole Building:Facility Total Electric Demand Power '[W'](Hourly) ]]/1000</f>
        <v>12.145786057635293</v>
      </c>
    </row>
    <row r="452" spans="1:3" x14ac:dyDescent="0.25">
      <c r="A452" s="9" t="s">
        <v>355</v>
      </c>
      <c r="B452" s="12">
        <v>12087.95862257224</v>
      </c>
      <c r="C452">
        <f>SAFADModel_final_000010[[#This Row],[Whole Building:Facility Total Electric Demand Power '[W'](Hourly) ]]/1000</f>
        <v>12.08795862257224</v>
      </c>
    </row>
    <row r="453" spans="1:3" x14ac:dyDescent="0.25">
      <c r="A453" s="9" t="s">
        <v>356</v>
      </c>
      <c r="B453" s="12">
        <v>12014.710479521496</v>
      </c>
      <c r="C453">
        <f>SAFADModel_final_000010[[#This Row],[Whole Building:Facility Total Electric Demand Power '[W'](Hourly) ]]/1000</f>
        <v>12.014710479521497</v>
      </c>
    </row>
    <row r="454" spans="1:3" x14ac:dyDescent="0.25">
      <c r="A454" s="9" t="s">
        <v>357</v>
      </c>
      <c r="B454" s="12">
        <v>11956.630633564055</v>
      </c>
      <c r="C454">
        <f>SAFADModel_final_000010[[#This Row],[Whole Building:Facility Total Electric Demand Power '[W'](Hourly) ]]/1000</f>
        <v>11.956630633564055</v>
      </c>
    </row>
    <row r="455" spans="1:3" x14ac:dyDescent="0.25">
      <c r="A455" s="9" t="s">
        <v>358</v>
      </c>
      <c r="B455" s="12">
        <v>11862.743837522999</v>
      </c>
      <c r="C455">
        <f>SAFADModel_final_000010[[#This Row],[Whole Building:Facility Total Electric Demand Power '[W'](Hourly) ]]/1000</f>
        <v>11.862743837523</v>
      </c>
    </row>
    <row r="456" spans="1:3" x14ac:dyDescent="0.25">
      <c r="A456" s="9" t="s">
        <v>359</v>
      </c>
      <c r="B456" s="12">
        <v>11754.822902562206</v>
      </c>
      <c r="C456">
        <f>SAFADModel_final_000010[[#This Row],[Whole Building:Facility Total Electric Demand Power '[W'](Hourly) ]]/1000</f>
        <v>11.754822902562205</v>
      </c>
    </row>
    <row r="457" spans="1:3" x14ac:dyDescent="0.25">
      <c r="A457" s="9" t="s">
        <v>360</v>
      </c>
      <c r="B457" s="12">
        <v>11690.989266717317</v>
      </c>
      <c r="C457">
        <f>SAFADModel_final_000010[[#This Row],[Whole Building:Facility Total Electric Demand Power '[W'](Hourly) ]]/1000</f>
        <v>11.690989266717317</v>
      </c>
    </row>
    <row r="458" spans="1:3" x14ac:dyDescent="0.25">
      <c r="A458" s="9" t="s">
        <v>629</v>
      </c>
      <c r="B458" s="12">
        <v>11753.894172859267</v>
      </c>
      <c r="C458">
        <f>SAFADModel_final_000010[[#This Row],[Whole Building:Facility Total Electric Demand Power '[W'](Hourly) ]]/1000</f>
        <v>11.753894172859267</v>
      </c>
    </row>
    <row r="459" spans="1:3" x14ac:dyDescent="0.25">
      <c r="A459" s="9" t="s">
        <v>630</v>
      </c>
      <c r="B459" s="12">
        <v>11828.865257317388</v>
      </c>
      <c r="C459">
        <f>SAFADModel_final_000010[[#This Row],[Whole Building:Facility Total Electric Demand Power '[W'](Hourly) ]]/1000</f>
        <v>11.828865257317387</v>
      </c>
    </row>
    <row r="460" spans="1:3" x14ac:dyDescent="0.25">
      <c r="A460" s="9" t="s">
        <v>631</v>
      </c>
      <c r="B460" s="12">
        <v>11846.238018122718</v>
      </c>
      <c r="C460">
        <f>SAFADModel_final_000010[[#This Row],[Whole Building:Facility Total Electric Demand Power '[W'](Hourly) ]]/1000</f>
        <v>11.846238018122719</v>
      </c>
    </row>
    <row r="461" spans="1:3" x14ac:dyDescent="0.25">
      <c r="A461" s="9" t="s">
        <v>632</v>
      </c>
      <c r="B461" s="12">
        <v>11762.381598154912</v>
      </c>
      <c r="C461">
        <f>SAFADModel_final_000010[[#This Row],[Whole Building:Facility Total Electric Demand Power '[W'](Hourly) ]]/1000</f>
        <v>11.762381598154912</v>
      </c>
    </row>
    <row r="462" spans="1:3" x14ac:dyDescent="0.25">
      <c r="A462" s="9" t="s">
        <v>633</v>
      </c>
      <c r="B462" s="12">
        <v>11659.141834962051</v>
      </c>
      <c r="C462">
        <f>SAFADModel_final_000010[[#This Row],[Whole Building:Facility Total Electric Demand Power '[W'](Hourly) ]]/1000</f>
        <v>11.659141834962051</v>
      </c>
    </row>
    <row r="463" spans="1:3" x14ac:dyDescent="0.25">
      <c r="A463" s="9" t="s">
        <v>634</v>
      </c>
      <c r="B463" s="12">
        <v>11639.372398279005</v>
      </c>
      <c r="C463">
        <f>SAFADModel_final_000010[[#This Row],[Whole Building:Facility Total Electric Demand Power '[W'](Hourly) ]]/1000</f>
        <v>11.639372398279006</v>
      </c>
    </row>
    <row r="464" spans="1:3" x14ac:dyDescent="0.25">
      <c r="A464" s="9" t="s">
        <v>635</v>
      </c>
      <c r="B464" s="12">
        <v>11788.094389116182</v>
      </c>
      <c r="C464">
        <f>SAFADModel_final_000010[[#This Row],[Whole Building:Facility Total Electric Demand Power '[W'](Hourly) ]]/1000</f>
        <v>11.788094389116182</v>
      </c>
    </row>
    <row r="465" spans="1:3" x14ac:dyDescent="0.25">
      <c r="A465" s="9" t="s">
        <v>636</v>
      </c>
      <c r="B465" s="12">
        <v>11971.37579913951</v>
      </c>
      <c r="C465">
        <f>SAFADModel_final_000010[[#This Row],[Whole Building:Facility Total Electric Demand Power '[W'](Hourly) ]]/1000</f>
        <v>11.97137579913951</v>
      </c>
    </row>
    <row r="466" spans="1:3" x14ac:dyDescent="0.25">
      <c r="A466" s="9" t="s">
        <v>637</v>
      </c>
      <c r="B466" s="12">
        <v>12090.701105298087</v>
      </c>
      <c r="C466">
        <f>SAFADModel_final_000010[[#This Row],[Whole Building:Facility Total Electric Demand Power '[W'](Hourly) ]]/1000</f>
        <v>12.090701105298088</v>
      </c>
    </row>
    <row r="467" spans="1:3" x14ac:dyDescent="0.25">
      <c r="A467" s="9" t="s">
        <v>638</v>
      </c>
      <c r="B467" s="12">
        <v>12155.155516679501</v>
      </c>
      <c r="C467">
        <f>SAFADModel_final_000010[[#This Row],[Whole Building:Facility Total Electric Demand Power '[W'](Hourly) ]]/1000</f>
        <v>12.1551555166795</v>
      </c>
    </row>
    <row r="468" spans="1:3" x14ac:dyDescent="0.25">
      <c r="A468" s="9" t="s">
        <v>639</v>
      </c>
      <c r="B468" s="12">
        <v>12184.768156839151</v>
      </c>
      <c r="C468">
        <f>SAFADModel_final_000010[[#This Row],[Whole Building:Facility Total Electric Demand Power '[W'](Hourly) ]]/1000</f>
        <v>12.184768156839151</v>
      </c>
    </row>
    <row r="469" spans="1:3" x14ac:dyDescent="0.25">
      <c r="A469" s="9" t="s">
        <v>640</v>
      </c>
      <c r="B469" s="12">
        <v>12206.23055698946</v>
      </c>
      <c r="C469">
        <f>SAFADModel_final_000010[[#This Row],[Whole Building:Facility Total Electric Demand Power '[W'](Hourly) ]]/1000</f>
        <v>12.20623055698946</v>
      </c>
    </row>
    <row r="470" spans="1:3" x14ac:dyDescent="0.25">
      <c r="A470" s="9" t="s">
        <v>641</v>
      </c>
      <c r="B470" s="12">
        <v>12228.070831615914</v>
      </c>
      <c r="C470">
        <f>SAFADModel_final_000010[[#This Row],[Whole Building:Facility Total Electric Demand Power '[W'](Hourly) ]]/1000</f>
        <v>12.228070831615915</v>
      </c>
    </row>
    <row r="471" spans="1:3" x14ac:dyDescent="0.25">
      <c r="A471" s="9" t="s">
        <v>642</v>
      </c>
      <c r="B471" s="12">
        <v>12239.214678554223</v>
      </c>
      <c r="C471">
        <f>SAFADModel_final_000010[[#This Row],[Whole Building:Facility Total Electric Demand Power '[W'](Hourly) ]]/1000</f>
        <v>12.239214678554223</v>
      </c>
    </row>
    <row r="472" spans="1:3" x14ac:dyDescent="0.25">
      <c r="A472" s="9" t="s">
        <v>643</v>
      </c>
      <c r="B472" s="12">
        <v>12228.73733231249</v>
      </c>
      <c r="C472">
        <f>SAFADModel_final_000010[[#This Row],[Whole Building:Facility Total Electric Demand Power '[W'](Hourly) ]]/1000</f>
        <v>12.228737332312491</v>
      </c>
    </row>
    <row r="473" spans="1:3" x14ac:dyDescent="0.25">
      <c r="A473" s="9" t="s">
        <v>644</v>
      </c>
      <c r="B473" s="12">
        <v>12201.167282648197</v>
      </c>
      <c r="C473">
        <f>SAFADModel_final_000010[[#This Row],[Whole Building:Facility Total Electric Demand Power '[W'](Hourly) ]]/1000</f>
        <v>12.201167282648198</v>
      </c>
    </row>
    <row r="474" spans="1:3" x14ac:dyDescent="0.25">
      <c r="A474" s="9" t="s">
        <v>645</v>
      </c>
      <c r="B474" s="12">
        <v>12170.99591334467</v>
      </c>
      <c r="C474">
        <f>SAFADModel_final_000010[[#This Row],[Whole Building:Facility Total Electric Demand Power '[W'](Hourly) ]]/1000</f>
        <v>12.170995913344671</v>
      </c>
    </row>
    <row r="475" spans="1:3" x14ac:dyDescent="0.25">
      <c r="A475" s="9" t="s">
        <v>646</v>
      </c>
      <c r="B475" s="12">
        <v>12142.172481952415</v>
      </c>
      <c r="C475">
        <f>SAFADModel_final_000010[[#This Row],[Whole Building:Facility Total Electric Demand Power '[W'](Hourly) ]]/1000</f>
        <v>12.142172481952414</v>
      </c>
    </row>
    <row r="476" spans="1:3" x14ac:dyDescent="0.25">
      <c r="A476" s="9" t="s">
        <v>647</v>
      </c>
      <c r="B476" s="12">
        <v>12114.339827316935</v>
      </c>
      <c r="C476">
        <f>SAFADModel_final_000010[[#This Row],[Whole Building:Facility Total Electric Demand Power '[W'](Hourly) ]]/1000</f>
        <v>12.114339827316934</v>
      </c>
    </row>
    <row r="477" spans="1:3" x14ac:dyDescent="0.25">
      <c r="A477" s="9" t="s">
        <v>648</v>
      </c>
      <c r="B477" s="12">
        <v>12095.656697314929</v>
      </c>
      <c r="C477">
        <f>SAFADModel_final_000010[[#This Row],[Whole Building:Facility Total Electric Demand Power '[W'](Hourly) ]]/1000</f>
        <v>12.095656697314929</v>
      </c>
    </row>
    <row r="478" spans="1:3" x14ac:dyDescent="0.25">
      <c r="A478" s="9" t="s">
        <v>649</v>
      </c>
      <c r="B478" s="12">
        <v>12075.097649246591</v>
      </c>
      <c r="C478">
        <f>SAFADModel_final_000010[[#This Row],[Whole Building:Facility Total Electric Demand Power '[W'](Hourly) ]]/1000</f>
        <v>12.07509764924659</v>
      </c>
    </row>
    <row r="479" spans="1:3" x14ac:dyDescent="0.25">
      <c r="A479" s="9" t="s">
        <v>650</v>
      </c>
      <c r="B479" s="12">
        <v>12057.860399877958</v>
      </c>
      <c r="C479">
        <f>SAFADModel_final_000010[[#This Row],[Whole Building:Facility Total Electric Demand Power '[W'](Hourly) ]]/1000</f>
        <v>12.057860399877958</v>
      </c>
    </row>
    <row r="480" spans="1:3" x14ac:dyDescent="0.25">
      <c r="A480" s="9" t="s">
        <v>651</v>
      </c>
      <c r="B480" s="12">
        <v>12035.334764469217</v>
      </c>
      <c r="C480">
        <f>SAFADModel_final_000010[[#This Row],[Whole Building:Facility Total Electric Demand Power '[W'](Hourly) ]]/1000</f>
        <v>12.035334764469217</v>
      </c>
    </row>
    <row r="481" spans="1:3" x14ac:dyDescent="0.25">
      <c r="A481" s="9" t="s">
        <v>652</v>
      </c>
      <c r="B481" s="12">
        <v>11991.876648587102</v>
      </c>
      <c r="C481">
        <f>SAFADModel_final_000010[[#This Row],[Whole Building:Facility Total Electric Demand Power '[W'](Hourly) ]]/1000</f>
        <v>11.991876648587102</v>
      </c>
    </row>
    <row r="482" spans="1:3" x14ac:dyDescent="0.25">
      <c r="A482" s="9" t="s">
        <v>653</v>
      </c>
      <c r="B482" s="12">
        <v>11937.846261714665</v>
      </c>
      <c r="C482">
        <f>SAFADModel_final_000010[[#This Row],[Whole Building:Facility Total Electric Demand Power '[W'](Hourly) ]]/1000</f>
        <v>11.937846261714665</v>
      </c>
    </row>
    <row r="483" spans="1:3" x14ac:dyDescent="0.25">
      <c r="A483" s="9" t="s">
        <v>654</v>
      </c>
      <c r="B483" s="12">
        <v>11880.137782508644</v>
      </c>
      <c r="C483">
        <f>SAFADModel_final_000010[[#This Row],[Whole Building:Facility Total Electric Demand Power '[W'](Hourly) ]]/1000</f>
        <v>11.880137782508644</v>
      </c>
    </row>
    <row r="484" spans="1:3" x14ac:dyDescent="0.25">
      <c r="A484" s="9" t="s">
        <v>655</v>
      </c>
      <c r="B484" s="12">
        <v>11831.99328166245</v>
      </c>
      <c r="C484">
        <f>SAFADModel_final_000010[[#This Row],[Whole Building:Facility Total Electric Demand Power '[W'](Hourly) ]]/1000</f>
        <v>11.83199328166245</v>
      </c>
    </row>
    <row r="485" spans="1:3" x14ac:dyDescent="0.25">
      <c r="A485" s="9" t="s">
        <v>656</v>
      </c>
      <c r="B485" s="12">
        <v>11823.332630064739</v>
      </c>
      <c r="C485">
        <f>SAFADModel_final_000010[[#This Row],[Whole Building:Facility Total Electric Demand Power '[W'](Hourly) ]]/1000</f>
        <v>11.823332630064739</v>
      </c>
    </row>
    <row r="486" spans="1:3" x14ac:dyDescent="0.25">
      <c r="A486" s="9" t="s">
        <v>657</v>
      </c>
      <c r="B486" s="12">
        <v>11821.430353854246</v>
      </c>
      <c r="C486">
        <f>SAFADModel_final_000010[[#This Row],[Whole Building:Facility Total Electric Demand Power '[W'](Hourly) ]]/1000</f>
        <v>11.821430353854247</v>
      </c>
    </row>
    <row r="487" spans="1:3" x14ac:dyDescent="0.25">
      <c r="A487" s="9" t="s">
        <v>658</v>
      </c>
      <c r="B487" s="12">
        <v>11840.307778207809</v>
      </c>
      <c r="C487">
        <f>SAFADModel_final_000010[[#This Row],[Whole Building:Facility Total Electric Demand Power '[W'](Hourly) ]]/1000</f>
        <v>11.840307778207809</v>
      </c>
    </row>
    <row r="488" spans="1:3" x14ac:dyDescent="0.25">
      <c r="A488" s="9" t="s">
        <v>659</v>
      </c>
      <c r="B488" s="12">
        <v>11891.882187464709</v>
      </c>
      <c r="C488">
        <f>SAFADModel_final_000010[[#This Row],[Whole Building:Facility Total Electric Demand Power '[W'](Hourly) ]]/1000</f>
        <v>11.891882187464709</v>
      </c>
    </row>
    <row r="489" spans="1:3" x14ac:dyDescent="0.25">
      <c r="A489" s="9" t="s">
        <v>660</v>
      </c>
      <c r="B489" s="12">
        <v>11970.654662616165</v>
      </c>
      <c r="C489">
        <f>SAFADModel_final_000010[[#This Row],[Whole Building:Facility Total Electric Demand Power '[W'](Hourly) ]]/1000</f>
        <v>11.970654662616166</v>
      </c>
    </row>
    <row r="490" spans="1:3" x14ac:dyDescent="0.25">
      <c r="A490" s="9" t="s">
        <v>661</v>
      </c>
      <c r="B490" s="12">
        <v>12055.02220454388</v>
      </c>
      <c r="C490">
        <f>SAFADModel_final_000010[[#This Row],[Whole Building:Facility Total Electric Demand Power '[W'](Hourly) ]]/1000</f>
        <v>12.05502220454388</v>
      </c>
    </row>
    <row r="491" spans="1:3" x14ac:dyDescent="0.25">
      <c r="A491" s="9" t="s">
        <v>662</v>
      </c>
      <c r="B491" s="12">
        <v>12134.580124420383</v>
      </c>
      <c r="C491">
        <f>SAFADModel_final_000010[[#This Row],[Whole Building:Facility Total Electric Demand Power '[W'](Hourly) ]]/1000</f>
        <v>12.134580124420383</v>
      </c>
    </row>
    <row r="492" spans="1:3" x14ac:dyDescent="0.25">
      <c r="A492" s="9" t="s">
        <v>663</v>
      </c>
      <c r="B492" s="12">
        <v>12198.345176396746</v>
      </c>
      <c r="C492">
        <f>SAFADModel_final_000010[[#This Row],[Whole Building:Facility Total Electric Demand Power '[W'](Hourly) ]]/1000</f>
        <v>12.198345176396746</v>
      </c>
    </row>
    <row r="493" spans="1:3" x14ac:dyDescent="0.25">
      <c r="A493" s="9" t="s">
        <v>664</v>
      </c>
      <c r="B493" s="12">
        <v>12250.034181561969</v>
      </c>
      <c r="C493">
        <f>SAFADModel_final_000010[[#This Row],[Whole Building:Facility Total Electric Demand Power '[W'](Hourly) ]]/1000</f>
        <v>12.250034181561968</v>
      </c>
    </row>
    <row r="494" spans="1:3" x14ac:dyDescent="0.25">
      <c r="A494" s="9" t="s">
        <v>665</v>
      </c>
      <c r="B494" s="12">
        <v>12290.866196288822</v>
      </c>
      <c r="C494">
        <f>SAFADModel_final_000010[[#This Row],[Whole Building:Facility Total Electric Demand Power '[W'](Hourly) ]]/1000</f>
        <v>12.290866196288821</v>
      </c>
    </row>
    <row r="495" spans="1:3" x14ac:dyDescent="0.25">
      <c r="A495" s="9" t="s">
        <v>666</v>
      </c>
      <c r="B495" s="12">
        <v>12305.755694703856</v>
      </c>
      <c r="C495">
        <f>SAFADModel_final_000010[[#This Row],[Whole Building:Facility Total Electric Demand Power '[W'](Hourly) ]]/1000</f>
        <v>12.305755694703855</v>
      </c>
    </row>
    <row r="496" spans="1:3" x14ac:dyDescent="0.25">
      <c r="A496" s="9" t="s">
        <v>667</v>
      </c>
      <c r="B496" s="12">
        <v>12296.373093450262</v>
      </c>
      <c r="C496">
        <f>SAFADModel_final_000010[[#This Row],[Whole Building:Facility Total Electric Demand Power '[W'](Hourly) ]]/1000</f>
        <v>12.296373093450262</v>
      </c>
    </row>
    <row r="497" spans="1:3" x14ac:dyDescent="0.25">
      <c r="A497" s="9" t="s">
        <v>668</v>
      </c>
      <c r="B497" s="12">
        <v>12268.722443606894</v>
      </c>
      <c r="C497">
        <f>SAFADModel_final_000010[[#This Row],[Whole Building:Facility Total Electric Demand Power '[W'](Hourly) ]]/1000</f>
        <v>12.268722443606894</v>
      </c>
    </row>
    <row r="498" spans="1:3" x14ac:dyDescent="0.25">
      <c r="A498" s="9" t="s">
        <v>669</v>
      </c>
      <c r="B498" s="12">
        <v>12230.422139967903</v>
      </c>
      <c r="C498">
        <f>SAFADModel_final_000010[[#This Row],[Whole Building:Facility Total Electric Demand Power '[W'](Hourly) ]]/1000</f>
        <v>12.230422139967903</v>
      </c>
    </row>
    <row r="499" spans="1:3" x14ac:dyDescent="0.25">
      <c r="A499" s="9" t="s">
        <v>670</v>
      </c>
      <c r="B499" s="12">
        <v>12183.542849885038</v>
      </c>
      <c r="C499">
        <f>SAFADModel_final_000010[[#This Row],[Whole Building:Facility Total Electric Demand Power '[W'](Hourly) ]]/1000</f>
        <v>12.183542849885038</v>
      </c>
    </row>
    <row r="500" spans="1:3" x14ac:dyDescent="0.25">
      <c r="A500" s="9" t="s">
        <v>671</v>
      </c>
      <c r="B500" s="12">
        <v>12129.476601254219</v>
      </c>
      <c r="C500">
        <f>SAFADModel_final_000010[[#This Row],[Whole Building:Facility Total Electric Demand Power '[W'](Hourly) ]]/1000</f>
        <v>12.129476601254218</v>
      </c>
    </row>
    <row r="501" spans="1:3" x14ac:dyDescent="0.25">
      <c r="A501" s="9" t="s">
        <v>672</v>
      </c>
      <c r="B501" s="12">
        <v>12076.909712213093</v>
      </c>
      <c r="C501">
        <f>SAFADModel_final_000010[[#This Row],[Whole Building:Facility Total Electric Demand Power '[W'](Hourly) ]]/1000</f>
        <v>12.076909712213093</v>
      </c>
    </row>
    <row r="502" spans="1:3" x14ac:dyDescent="0.25">
      <c r="A502" s="9" t="s">
        <v>673</v>
      </c>
      <c r="B502" s="12">
        <v>12032.384985007846</v>
      </c>
      <c r="C502">
        <f>SAFADModel_final_000010[[#This Row],[Whole Building:Facility Total Electric Demand Power '[W'](Hourly) ]]/1000</f>
        <v>12.032384985007846</v>
      </c>
    </row>
    <row r="503" spans="1:3" x14ac:dyDescent="0.25">
      <c r="A503" s="9" t="s">
        <v>674</v>
      </c>
      <c r="B503" s="12">
        <v>11986.951513068199</v>
      </c>
      <c r="C503">
        <f>SAFADModel_final_000010[[#This Row],[Whole Building:Facility Total Electric Demand Power '[W'](Hourly) ]]/1000</f>
        <v>11.986951513068199</v>
      </c>
    </row>
    <row r="504" spans="1:3" x14ac:dyDescent="0.25">
      <c r="A504" s="9" t="s">
        <v>675</v>
      </c>
      <c r="B504" s="12">
        <v>11937.733154712245</v>
      </c>
      <c r="C504">
        <f>SAFADModel_final_000010[[#This Row],[Whole Building:Facility Total Electric Demand Power '[W'](Hourly) ]]/1000</f>
        <v>11.937733154712244</v>
      </c>
    </row>
    <row r="505" spans="1:3" x14ac:dyDescent="0.25">
      <c r="A505" s="9" t="s">
        <v>676</v>
      </c>
      <c r="B505" s="12">
        <v>11883.383776353825</v>
      </c>
      <c r="C505">
        <f>SAFADModel_final_000010[[#This Row],[Whole Building:Facility Total Electric Demand Power '[W'](Hourly) ]]/1000</f>
        <v>11.883383776353824</v>
      </c>
    </row>
    <row r="506" spans="1:3" x14ac:dyDescent="0.25">
      <c r="A506" s="9" t="s">
        <v>361</v>
      </c>
      <c r="B506" s="12">
        <v>11835.211292212376</v>
      </c>
      <c r="C506">
        <f>SAFADModel_final_000010[[#This Row],[Whole Building:Facility Total Electric Demand Power '[W'](Hourly) ]]/1000</f>
        <v>11.835211292212376</v>
      </c>
    </row>
    <row r="507" spans="1:3" x14ac:dyDescent="0.25">
      <c r="A507" s="9" t="s">
        <v>362</v>
      </c>
      <c r="B507" s="12">
        <v>11780.439358436563</v>
      </c>
      <c r="C507">
        <f>SAFADModel_final_000010[[#This Row],[Whole Building:Facility Total Electric Demand Power '[W'](Hourly) ]]/1000</f>
        <v>11.780439358436563</v>
      </c>
    </row>
    <row r="508" spans="1:3" x14ac:dyDescent="0.25">
      <c r="A508" s="9" t="s">
        <v>363</v>
      </c>
      <c r="B508" s="12">
        <v>11743.477100201895</v>
      </c>
      <c r="C508">
        <f>SAFADModel_final_000010[[#This Row],[Whole Building:Facility Total Electric Demand Power '[W'](Hourly) ]]/1000</f>
        <v>11.743477100201895</v>
      </c>
    </row>
    <row r="509" spans="1:3" x14ac:dyDescent="0.25">
      <c r="A509" s="9" t="s">
        <v>364</v>
      </c>
      <c r="B509" s="12">
        <v>11730.363390491029</v>
      </c>
      <c r="C509">
        <f>SAFADModel_final_000010[[#This Row],[Whole Building:Facility Total Electric Demand Power '[W'](Hourly) ]]/1000</f>
        <v>11.730363390491028</v>
      </c>
    </row>
    <row r="510" spans="1:3" x14ac:dyDescent="0.25">
      <c r="A510" s="9" t="s">
        <v>365</v>
      </c>
      <c r="B510" s="12">
        <v>11709.615869040237</v>
      </c>
      <c r="C510">
        <f>SAFADModel_final_000010[[#This Row],[Whole Building:Facility Total Electric Demand Power '[W'](Hourly) ]]/1000</f>
        <v>11.709615869040237</v>
      </c>
    </row>
    <row r="511" spans="1:3" x14ac:dyDescent="0.25">
      <c r="A511" s="9" t="s">
        <v>366</v>
      </c>
      <c r="B511" s="12">
        <v>11743.673256176286</v>
      </c>
      <c r="C511">
        <f>SAFADModel_final_000010[[#This Row],[Whole Building:Facility Total Electric Demand Power '[W'](Hourly) ]]/1000</f>
        <v>11.743673256176285</v>
      </c>
    </row>
    <row r="512" spans="1:3" x14ac:dyDescent="0.25">
      <c r="A512" s="9" t="s">
        <v>367</v>
      </c>
      <c r="B512" s="12">
        <v>11873.679802264931</v>
      </c>
      <c r="C512">
        <f>SAFADModel_final_000010[[#This Row],[Whole Building:Facility Total Electric Demand Power '[W'](Hourly) ]]/1000</f>
        <v>11.873679802264931</v>
      </c>
    </row>
    <row r="513" spans="1:3" x14ac:dyDescent="0.25">
      <c r="A513" s="9" t="s">
        <v>368</v>
      </c>
      <c r="B513" s="12">
        <v>42971.019315336853</v>
      </c>
      <c r="C513">
        <f>SAFADModel_final_000010[[#This Row],[Whole Building:Facility Total Electric Demand Power '[W'](Hourly) ]]/1000</f>
        <v>42.971019315336854</v>
      </c>
    </row>
    <row r="514" spans="1:3" x14ac:dyDescent="0.25">
      <c r="A514" s="9" t="s">
        <v>369</v>
      </c>
      <c r="B514" s="12">
        <v>97415.293352940629</v>
      </c>
      <c r="C514">
        <f>SAFADModel_final_000010[[#This Row],[Whole Building:Facility Total Electric Demand Power '[W'](Hourly) ]]/1000</f>
        <v>97.415293352940623</v>
      </c>
    </row>
    <row r="515" spans="1:3" x14ac:dyDescent="0.25">
      <c r="A515" s="9" t="s">
        <v>370</v>
      </c>
      <c r="B515" s="12">
        <v>197216.77869725693</v>
      </c>
      <c r="C515">
        <f>SAFADModel_final_000010[[#This Row],[Whole Building:Facility Total Electric Demand Power '[W'](Hourly) ]]/1000</f>
        <v>197.21677869725693</v>
      </c>
    </row>
    <row r="516" spans="1:3" x14ac:dyDescent="0.25">
      <c r="A516" s="9" t="s">
        <v>371</v>
      </c>
      <c r="B516" s="12">
        <v>193569.28355408236</v>
      </c>
      <c r="C516">
        <f>SAFADModel_final_000010[[#This Row],[Whole Building:Facility Total Electric Demand Power '[W'](Hourly) ]]/1000</f>
        <v>193.56928355408235</v>
      </c>
    </row>
    <row r="517" spans="1:3" x14ac:dyDescent="0.25">
      <c r="A517" s="9" t="s">
        <v>372</v>
      </c>
      <c r="B517" s="12">
        <v>258112.26979014429</v>
      </c>
      <c r="C517">
        <f>SAFADModel_final_000010[[#This Row],[Whole Building:Facility Total Electric Demand Power '[W'](Hourly) ]]/1000</f>
        <v>258.1122697901443</v>
      </c>
    </row>
    <row r="518" spans="1:3" x14ac:dyDescent="0.25">
      <c r="A518" s="9" t="s">
        <v>373</v>
      </c>
      <c r="B518" s="12">
        <v>261656.99303220995</v>
      </c>
      <c r="C518">
        <f>SAFADModel_final_000010[[#This Row],[Whole Building:Facility Total Electric Demand Power '[W'](Hourly) ]]/1000</f>
        <v>261.65699303220993</v>
      </c>
    </row>
    <row r="519" spans="1:3" x14ac:dyDescent="0.25">
      <c r="A519" s="9" t="s">
        <v>374</v>
      </c>
      <c r="B519" s="12">
        <v>261706.96344127087</v>
      </c>
      <c r="C519">
        <f>SAFADModel_final_000010[[#This Row],[Whole Building:Facility Total Electric Demand Power '[W'](Hourly) ]]/1000</f>
        <v>261.70696344127089</v>
      </c>
    </row>
    <row r="520" spans="1:3" x14ac:dyDescent="0.25">
      <c r="A520" s="9" t="s">
        <v>375</v>
      </c>
      <c r="B520" s="12">
        <v>267988.62495238328</v>
      </c>
      <c r="C520">
        <f>SAFADModel_final_000010[[#This Row],[Whole Building:Facility Total Electric Demand Power '[W'](Hourly) ]]/1000</f>
        <v>267.9886249523833</v>
      </c>
    </row>
    <row r="521" spans="1:3" x14ac:dyDescent="0.25">
      <c r="A521" s="9" t="s">
        <v>376</v>
      </c>
      <c r="B521" s="12">
        <v>254020.66838351582</v>
      </c>
      <c r="C521">
        <f>SAFADModel_final_000010[[#This Row],[Whole Building:Facility Total Electric Demand Power '[W'](Hourly) ]]/1000</f>
        <v>254.02066838351581</v>
      </c>
    </row>
    <row r="522" spans="1:3" x14ac:dyDescent="0.25">
      <c r="A522" s="9" t="s">
        <v>377</v>
      </c>
      <c r="B522" s="12">
        <v>230820.29078182066</v>
      </c>
      <c r="C522">
        <f>SAFADModel_final_000010[[#This Row],[Whole Building:Facility Total Electric Demand Power '[W'](Hourly) ]]/1000</f>
        <v>230.82029078182066</v>
      </c>
    </row>
    <row r="523" spans="1:3" x14ac:dyDescent="0.25">
      <c r="A523" s="9" t="s">
        <v>378</v>
      </c>
      <c r="B523" s="12">
        <v>80898.839442415643</v>
      </c>
      <c r="C523">
        <f>SAFADModel_final_000010[[#This Row],[Whole Building:Facility Total Electric Demand Power '[W'](Hourly) ]]/1000</f>
        <v>80.89883944241565</v>
      </c>
    </row>
    <row r="524" spans="1:3" x14ac:dyDescent="0.25">
      <c r="A524" s="9" t="s">
        <v>379</v>
      </c>
      <c r="B524" s="12">
        <v>39995.673674752565</v>
      </c>
      <c r="C524">
        <f>SAFADModel_final_000010[[#This Row],[Whole Building:Facility Total Electric Demand Power '[W'](Hourly) ]]/1000</f>
        <v>39.995673674752567</v>
      </c>
    </row>
    <row r="525" spans="1:3" x14ac:dyDescent="0.25">
      <c r="A525" s="9" t="s">
        <v>380</v>
      </c>
      <c r="B525" s="12">
        <v>15988.506018545677</v>
      </c>
      <c r="C525">
        <f>SAFADModel_final_000010[[#This Row],[Whole Building:Facility Total Electric Demand Power '[W'](Hourly) ]]/1000</f>
        <v>15.988506018545676</v>
      </c>
    </row>
    <row r="526" spans="1:3" x14ac:dyDescent="0.25">
      <c r="A526" s="9" t="s">
        <v>381</v>
      </c>
      <c r="B526" s="12">
        <v>12277.771896876031</v>
      </c>
      <c r="C526">
        <f>SAFADModel_final_000010[[#This Row],[Whole Building:Facility Total Electric Demand Power '[W'](Hourly) ]]/1000</f>
        <v>12.277771896876031</v>
      </c>
    </row>
    <row r="527" spans="1:3" x14ac:dyDescent="0.25">
      <c r="A527" s="9" t="s">
        <v>382</v>
      </c>
      <c r="B527" s="12">
        <v>11819.280393611443</v>
      </c>
      <c r="C527">
        <f>SAFADModel_final_000010[[#This Row],[Whole Building:Facility Total Electric Demand Power '[W'](Hourly) ]]/1000</f>
        <v>11.819280393611443</v>
      </c>
    </row>
    <row r="528" spans="1:3" x14ac:dyDescent="0.25">
      <c r="A528" s="9" t="s">
        <v>383</v>
      </c>
      <c r="B528" s="12">
        <v>11784.365320846016</v>
      </c>
      <c r="C528">
        <f>SAFADModel_final_000010[[#This Row],[Whole Building:Facility Total Electric Demand Power '[W'](Hourly) ]]/1000</f>
        <v>11.784365320846016</v>
      </c>
    </row>
    <row r="529" spans="1:3" x14ac:dyDescent="0.25">
      <c r="A529" s="9" t="s">
        <v>384</v>
      </c>
      <c r="B529" s="12">
        <v>11764.605272653263</v>
      </c>
      <c r="C529">
        <f>SAFADModel_final_000010[[#This Row],[Whole Building:Facility Total Electric Demand Power '[W'](Hourly) ]]/1000</f>
        <v>11.764605272653263</v>
      </c>
    </row>
    <row r="530" spans="1:3" x14ac:dyDescent="0.25">
      <c r="A530" s="9" t="s">
        <v>385</v>
      </c>
      <c r="B530" s="12">
        <v>11758.56963283667</v>
      </c>
      <c r="C530">
        <f>SAFADModel_final_000010[[#This Row],[Whole Building:Facility Total Electric Demand Power '[W'](Hourly) ]]/1000</f>
        <v>11.75856963283667</v>
      </c>
    </row>
    <row r="531" spans="1:3" x14ac:dyDescent="0.25">
      <c r="A531" s="9" t="s">
        <v>386</v>
      </c>
      <c r="B531" s="12">
        <v>11754.071793860421</v>
      </c>
      <c r="C531">
        <f>SAFADModel_final_000010[[#This Row],[Whole Building:Facility Total Electric Demand Power '[W'](Hourly) ]]/1000</f>
        <v>11.754071793860421</v>
      </c>
    </row>
    <row r="532" spans="1:3" x14ac:dyDescent="0.25">
      <c r="A532" s="9" t="s">
        <v>387</v>
      </c>
      <c r="B532" s="12">
        <v>11691.369389730025</v>
      </c>
      <c r="C532">
        <f>SAFADModel_final_000010[[#This Row],[Whole Building:Facility Total Electric Demand Power '[W'](Hourly) ]]/1000</f>
        <v>11.691369389730026</v>
      </c>
    </row>
    <row r="533" spans="1:3" x14ac:dyDescent="0.25">
      <c r="A533" s="9" t="s">
        <v>388</v>
      </c>
      <c r="B533" s="12">
        <v>11552.0379969273</v>
      </c>
      <c r="C533">
        <f>SAFADModel_final_000010[[#This Row],[Whole Building:Facility Total Electric Demand Power '[W'](Hourly) ]]/1000</f>
        <v>11.5520379969273</v>
      </c>
    </row>
    <row r="534" spans="1:3" x14ac:dyDescent="0.25">
      <c r="A534" s="9" t="s">
        <v>389</v>
      </c>
      <c r="B534" s="12">
        <v>11409.10157344342</v>
      </c>
      <c r="C534">
        <f>SAFADModel_final_000010[[#This Row],[Whole Building:Facility Total Electric Demand Power '[W'](Hourly) ]]/1000</f>
        <v>11.40910157344342</v>
      </c>
    </row>
    <row r="535" spans="1:3" x14ac:dyDescent="0.25">
      <c r="A535" s="9" t="s">
        <v>390</v>
      </c>
      <c r="B535" s="12">
        <v>11378.44543331917</v>
      </c>
      <c r="C535">
        <f>SAFADModel_final_000010[[#This Row],[Whole Building:Facility Total Electric Demand Power '[W'](Hourly) ]]/1000</f>
        <v>11.37844543331917</v>
      </c>
    </row>
    <row r="536" spans="1:3" x14ac:dyDescent="0.25">
      <c r="A536" s="9" t="s">
        <v>391</v>
      </c>
      <c r="B536" s="12">
        <v>11582.998314296305</v>
      </c>
      <c r="C536">
        <f>SAFADModel_final_000010[[#This Row],[Whole Building:Facility Total Electric Demand Power '[W'](Hourly) ]]/1000</f>
        <v>11.582998314296304</v>
      </c>
    </row>
    <row r="537" spans="1:3" x14ac:dyDescent="0.25">
      <c r="A537" s="9" t="s">
        <v>392</v>
      </c>
      <c r="B537" s="12">
        <v>29817.085556633887</v>
      </c>
      <c r="C537">
        <f>SAFADModel_final_000010[[#This Row],[Whole Building:Facility Total Electric Demand Power '[W'](Hourly) ]]/1000</f>
        <v>29.817085556633888</v>
      </c>
    </row>
    <row r="538" spans="1:3" x14ac:dyDescent="0.25">
      <c r="A538" s="9" t="s">
        <v>393</v>
      </c>
      <c r="B538" s="12">
        <v>153958.43397017149</v>
      </c>
      <c r="C538">
        <f>SAFADModel_final_000010[[#This Row],[Whole Building:Facility Total Electric Demand Power '[W'](Hourly) ]]/1000</f>
        <v>153.95843397017148</v>
      </c>
    </row>
    <row r="539" spans="1:3" x14ac:dyDescent="0.25">
      <c r="A539" s="9" t="s">
        <v>394</v>
      </c>
      <c r="B539" s="12">
        <v>213740.72092801309</v>
      </c>
      <c r="C539">
        <f>SAFADModel_final_000010[[#This Row],[Whole Building:Facility Total Electric Demand Power '[W'](Hourly) ]]/1000</f>
        <v>213.7407209280131</v>
      </c>
    </row>
    <row r="540" spans="1:3" x14ac:dyDescent="0.25">
      <c r="A540" s="9" t="s">
        <v>395</v>
      </c>
      <c r="B540" s="12">
        <v>232390.31322880057</v>
      </c>
      <c r="C540">
        <f>SAFADModel_final_000010[[#This Row],[Whole Building:Facility Total Electric Demand Power '[W'](Hourly) ]]/1000</f>
        <v>232.39031322880058</v>
      </c>
    </row>
    <row r="541" spans="1:3" x14ac:dyDescent="0.25">
      <c r="A541" s="9" t="s">
        <v>396</v>
      </c>
      <c r="B541" s="12">
        <v>259216.49761845745</v>
      </c>
      <c r="C541">
        <f>SAFADModel_final_000010[[#This Row],[Whole Building:Facility Total Electric Demand Power '[W'](Hourly) ]]/1000</f>
        <v>259.21649761845742</v>
      </c>
    </row>
    <row r="542" spans="1:3" x14ac:dyDescent="0.25">
      <c r="A542" s="9" t="s">
        <v>397</v>
      </c>
      <c r="B542" s="12">
        <v>259729.70536461714</v>
      </c>
      <c r="C542">
        <f>SAFADModel_final_000010[[#This Row],[Whole Building:Facility Total Electric Demand Power '[W'](Hourly) ]]/1000</f>
        <v>259.72970536461713</v>
      </c>
    </row>
    <row r="543" spans="1:3" x14ac:dyDescent="0.25">
      <c r="A543" s="9" t="s">
        <v>398</v>
      </c>
      <c r="B543" s="12">
        <v>288135.0086690553</v>
      </c>
      <c r="C543">
        <f>SAFADModel_final_000010[[#This Row],[Whole Building:Facility Total Electric Demand Power '[W'](Hourly) ]]/1000</f>
        <v>288.13500866905531</v>
      </c>
    </row>
    <row r="544" spans="1:3" x14ac:dyDescent="0.25">
      <c r="A544" s="9" t="s">
        <v>399</v>
      </c>
      <c r="B544" s="12">
        <v>280048.68309233821</v>
      </c>
      <c r="C544">
        <f>SAFADModel_final_000010[[#This Row],[Whole Building:Facility Total Electric Demand Power '[W'](Hourly) ]]/1000</f>
        <v>280.04868309233819</v>
      </c>
    </row>
    <row r="545" spans="1:3" x14ac:dyDescent="0.25">
      <c r="A545" s="9" t="s">
        <v>400</v>
      </c>
      <c r="B545" s="12">
        <v>272486.64358488866</v>
      </c>
      <c r="C545">
        <f>SAFADModel_final_000010[[#This Row],[Whole Building:Facility Total Electric Demand Power '[W'](Hourly) ]]/1000</f>
        <v>272.48664358488867</v>
      </c>
    </row>
    <row r="546" spans="1:3" x14ac:dyDescent="0.25">
      <c r="A546" s="9" t="s">
        <v>401</v>
      </c>
      <c r="B546" s="12">
        <v>234372.12960711084</v>
      </c>
      <c r="C546">
        <f>SAFADModel_final_000010[[#This Row],[Whole Building:Facility Total Electric Demand Power '[W'](Hourly) ]]/1000</f>
        <v>234.37212960711085</v>
      </c>
    </row>
    <row r="547" spans="1:3" x14ac:dyDescent="0.25">
      <c r="A547" s="9" t="s">
        <v>402</v>
      </c>
      <c r="B547" s="12">
        <v>154863.91748790204</v>
      </c>
      <c r="C547">
        <f>SAFADModel_final_000010[[#This Row],[Whole Building:Facility Total Electric Demand Power '[W'](Hourly) ]]/1000</f>
        <v>154.86391748790203</v>
      </c>
    </row>
    <row r="548" spans="1:3" x14ac:dyDescent="0.25">
      <c r="A548" s="9" t="s">
        <v>403</v>
      </c>
      <c r="B548" s="12">
        <v>104564.71981525452</v>
      </c>
      <c r="C548">
        <f>SAFADModel_final_000010[[#This Row],[Whole Building:Facility Total Electric Demand Power '[W'](Hourly) ]]/1000</f>
        <v>104.56471981525452</v>
      </c>
    </row>
    <row r="549" spans="1:3" x14ac:dyDescent="0.25">
      <c r="A549" s="9" t="s">
        <v>404</v>
      </c>
      <c r="B549" s="12">
        <v>64187.436901673405</v>
      </c>
      <c r="C549">
        <f>SAFADModel_final_000010[[#This Row],[Whole Building:Facility Total Electric Demand Power '[W'](Hourly) ]]/1000</f>
        <v>64.187436901673408</v>
      </c>
    </row>
    <row r="550" spans="1:3" x14ac:dyDescent="0.25">
      <c r="A550" s="9" t="s">
        <v>405</v>
      </c>
      <c r="B550" s="12">
        <v>12015.948787774694</v>
      </c>
      <c r="C550">
        <f>SAFADModel_final_000010[[#This Row],[Whole Building:Facility Total Electric Demand Power '[W'](Hourly) ]]/1000</f>
        <v>12.015948787774693</v>
      </c>
    </row>
    <row r="551" spans="1:3" x14ac:dyDescent="0.25">
      <c r="A551" s="9" t="s">
        <v>406</v>
      </c>
      <c r="B551" s="12">
        <v>11994.79351861412</v>
      </c>
      <c r="C551">
        <f>SAFADModel_final_000010[[#This Row],[Whole Building:Facility Total Electric Demand Power '[W'](Hourly) ]]/1000</f>
        <v>11.99479351861412</v>
      </c>
    </row>
    <row r="552" spans="1:3" x14ac:dyDescent="0.25">
      <c r="A552" s="9" t="s">
        <v>407</v>
      </c>
      <c r="B552" s="12">
        <v>11976.163345669198</v>
      </c>
      <c r="C552">
        <f>SAFADModel_final_000010[[#This Row],[Whole Building:Facility Total Electric Demand Power '[W'](Hourly) ]]/1000</f>
        <v>11.976163345669198</v>
      </c>
    </row>
    <row r="553" spans="1:3" x14ac:dyDescent="0.25">
      <c r="A553" s="9" t="s">
        <v>408</v>
      </c>
      <c r="B553" s="12">
        <v>11960.113469792859</v>
      </c>
      <c r="C553">
        <f>SAFADModel_final_000010[[#This Row],[Whole Building:Facility Total Electric Demand Power '[W'](Hourly) ]]/1000</f>
        <v>11.960113469792859</v>
      </c>
    </row>
    <row r="554" spans="1:3" x14ac:dyDescent="0.25">
      <c r="A554" s="9" t="s">
        <v>409</v>
      </c>
      <c r="B554" s="12">
        <v>11942.000581313192</v>
      </c>
      <c r="C554">
        <f>SAFADModel_final_000010[[#This Row],[Whole Building:Facility Total Electric Demand Power '[W'](Hourly) ]]/1000</f>
        <v>11.942000581313192</v>
      </c>
    </row>
    <row r="555" spans="1:3" x14ac:dyDescent="0.25">
      <c r="A555" s="9" t="s">
        <v>410</v>
      </c>
      <c r="B555" s="12">
        <v>11920.854800755036</v>
      </c>
      <c r="C555">
        <f>SAFADModel_final_000010[[#This Row],[Whole Building:Facility Total Electric Demand Power '[W'](Hourly) ]]/1000</f>
        <v>11.920854800755036</v>
      </c>
    </row>
    <row r="556" spans="1:3" x14ac:dyDescent="0.25">
      <c r="A556" s="9" t="s">
        <v>411</v>
      </c>
      <c r="B556" s="12">
        <v>11892.691707920436</v>
      </c>
      <c r="C556">
        <f>SAFADModel_final_000010[[#This Row],[Whole Building:Facility Total Electric Demand Power '[W'](Hourly) ]]/1000</f>
        <v>11.892691707920436</v>
      </c>
    </row>
    <row r="557" spans="1:3" x14ac:dyDescent="0.25">
      <c r="A557" s="9" t="s">
        <v>412</v>
      </c>
      <c r="B557" s="12">
        <v>11854.801087545262</v>
      </c>
      <c r="C557">
        <f>SAFADModel_final_000010[[#This Row],[Whole Building:Facility Total Electric Demand Power '[W'](Hourly) ]]/1000</f>
        <v>11.854801087545262</v>
      </c>
    </row>
    <row r="558" spans="1:3" x14ac:dyDescent="0.25">
      <c r="A558" s="9" t="s">
        <v>413</v>
      </c>
      <c r="B558" s="12">
        <v>11811.245868390508</v>
      </c>
      <c r="C558">
        <f>SAFADModel_final_000010[[#This Row],[Whole Building:Facility Total Electric Demand Power '[W'](Hourly) ]]/1000</f>
        <v>11.811245868390507</v>
      </c>
    </row>
    <row r="559" spans="1:3" x14ac:dyDescent="0.25">
      <c r="A559" s="9" t="s">
        <v>414</v>
      </c>
      <c r="B559" s="12">
        <v>11827.015315549565</v>
      </c>
      <c r="C559">
        <f>SAFADModel_final_000010[[#This Row],[Whole Building:Facility Total Electric Demand Power '[W'](Hourly) ]]/1000</f>
        <v>11.827015315549565</v>
      </c>
    </row>
    <row r="560" spans="1:3" x14ac:dyDescent="0.25">
      <c r="A560" s="9" t="s">
        <v>415</v>
      </c>
      <c r="B560" s="12">
        <v>11935.881633172159</v>
      </c>
      <c r="C560">
        <f>SAFADModel_final_000010[[#This Row],[Whole Building:Facility Total Electric Demand Power '[W'](Hourly) ]]/1000</f>
        <v>11.935881633172158</v>
      </c>
    </row>
    <row r="561" spans="1:3" x14ac:dyDescent="0.25">
      <c r="A561" s="9" t="s">
        <v>416</v>
      </c>
      <c r="B561" s="12">
        <v>36622.404683836219</v>
      </c>
      <c r="C561">
        <f>SAFADModel_final_000010[[#This Row],[Whole Building:Facility Total Electric Demand Power '[W'](Hourly) ]]/1000</f>
        <v>36.622404683836223</v>
      </c>
    </row>
    <row r="562" spans="1:3" x14ac:dyDescent="0.25">
      <c r="A562" s="9" t="s">
        <v>417</v>
      </c>
      <c r="B562" s="12">
        <v>150374.19651375906</v>
      </c>
      <c r="C562">
        <f>SAFADModel_final_000010[[#This Row],[Whole Building:Facility Total Electric Demand Power '[W'](Hourly) ]]/1000</f>
        <v>150.37419651375905</v>
      </c>
    </row>
    <row r="563" spans="1:3" x14ac:dyDescent="0.25">
      <c r="A563" s="9" t="s">
        <v>418</v>
      </c>
      <c r="B563" s="12">
        <v>209334.87318822942</v>
      </c>
      <c r="C563">
        <f>SAFADModel_final_000010[[#This Row],[Whole Building:Facility Total Electric Demand Power '[W'](Hourly) ]]/1000</f>
        <v>209.33487318822944</v>
      </c>
    </row>
    <row r="564" spans="1:3" x14ac:dyDescent="0.25">
      <c r="A564" s="9" t="s">
        <v>419</v>
      </c>
      <c r="B564" s="12">
        <v>240943.94769088013</v>
      </c>
      <c r="C564">
        <f>SAFADModel_final_000010[[#This Row],[Whole Building:Facility Total Electric Demand Power '[W'](Hourly) ]]/1000</f>
        <v>240.94394769088012</v>
      </c>
    </row>
    <row r="565" spans="1:3" x14ac:dyDescent="0.25">
      <c r="A565" s="9" t="s">
        <v>420</v>
      </c>
      <c r="B565" s="12">
        <v>277803.092047251</v>
      </c>
      <c r="C565">
        <f>SAFADModel_final_000010[[#This Row],[Whole Building:Facility Total Electric Demand Power '[W'](Hourly) ]]/1000</f>
        <v>277.80309204725103</v>
      </c>
    </row>
    <row r="566" spans="1:3" x14ac:dyDescent="0.25">
      <c r="A566" s="9" t="s">
        <v>421</v>
      </c>
      <c r="B566" s="12">
        <v>277060.27953640005</v>
      </c>
      <c r="C566">
        <f>SAFADModel_final_000010[[#This Row],[Whole Building:Facility Total Electric Demand Power '[W'](Hourly) ]]/1000</f>
        <v>277.06027953640006</v>
      </c>
    </row>
    <row r="567" spans="1:3" x14ac:dyDescent="0.25">
      <c r="A567" s="9" t="s">
        <v>422</v>
      </c>
      <c r="B567" s="12">
        <v>264360.47584670794</v>
      </c>
      <c r="C567">
        <f>SAFADModel_final_000010[[#This Row],[Whole Building:Facility Total Electric Demand Power '[W'](Hourly) ]]/1000</f>
        <v>264.36047584670791</v>
      </c>
    </row>
    <row r="568" spans="1:3" x14ac:dyDescent="0.25">
      <c r="A568" s="9" t="s">
        <v>423</v>
      </c>
      <c r="B568" s="12">
        <v>270985.1084063953</v>
      </c>
      <c r="C568">
        <f>SAFADModel_final_000010[[#This Row],[Whole Building:Facility Total Electric Demand Power '[W'](Hourly) ]]/1000</f>
        <v>270.98510840639528</v>
      </c>
    </row>
    <row r="569" spans="1:3" x14ac:dyDescent="0.25">
      <c r="A569" s="9" t="s">
        <v>424</v>
      </c>
      <c r="B569" s="12">
        <v>246167.46279324024</v>
      </c>
      <c r="C569">
        <f>SAFADModel_final_000010[[#This Row],[Whole Building:Facility Total Electric Demand Power '[W'](Hourly) ]]/1000</f>
        <v>246.16746279324025</v>
      </c>
    </row>
    <row r="570" spans="1:3" x14ac:dyDescent="0.25">
      <c r="A570" s="9" t="s">
        <v>425</v>
      </c>
      <c r="B570" s="12">
        <v>160220.22458850036</v>
      </c>
      <c r="C570">
        <f>SAFADModel_final_000010[[#This Row],[Whole Building:Facility Total Electric Demand Power '[W'](Hourly) ]]/1000</f>
        <v>160.22022458850037</v>
      </c>
    </row>
    <row r="571" spans="1:3" x14ac:dyDescent="0.25">
      <c r="A571" s="9" t="s">
        <v>426</v>
      </c>
      <c r="B571" s="12">
        <v>75296.206158543704</v>
      </c>
      <c r="C571">
        <f>SAFADModel_final_000010[[#This Row],[Whole Building:Facility Total Electric Demand Power '[W'](Hourly) ]]/1000</f>
        <v>75.296206158543697</v>
      </c>
    </row>
    <row r="572" spans="1:3" x14ac:dyDescent="0.25">
      <c r="A572" s="9" t="s">
        <v>427</v>
      </c>
      <c r="B572" s="12">
        <v>33734.76544638176</v>
      </c>
      <c r="C572">
        <f>SAFADModel_final_000010[[#This Row],[Whole Building:Facility Total Electric Demand Power '[W'](Hourly) ]]/1000</f>
        <v>33.734765446381758</v>
      </c>
    </row>
    <row r="573" spans="1:3" x14ac:dyDescent="0.25">
      <c r="A573" s="9" t="s">
        <v>428</v>
      </c>
      <c r="B573" s="12">
        <v>12895.092946811086</v>
      </c>
      <c r="C573">
        <f>SAFADModel_final_000010[[#This Row],[Whole Building:Facility Total Electric Demand Power '[W'](Hourly) ]]/1000</f>
        <v>12.895092946811086</v>
      </c>
    </row>
    <row r="574" spans="1:3" x14ac:dyDescent="0.25">
      <c r="A574" s="9" t="s">
        <v>429</v>
      </c>
      <c r="B574" s="12">
        <v>12455.297400541722</v>
      </c>
      <c r="C574">
        <f>SAFADModel_final_000010[[#This Row],[Whole Building:Facility Total Electric Demand Power '[W'](Hourly) ]]/1000</f>
        <v>12.455297400541722</v>
      </c>
    </row>
    <row r="575" spans="1:3" x14ac:dyDescent="0.25">
      <c r="A575" s="9" t="s">
        <v>430</v>
      </c>
      <c r="B575" s="12">
        <v>12018.024528227252</v>
      </c>
      <c r="C575">
        <f>SAFADModel_final_000010[[#This Row],[Whole Building:Facility Total Electric Demand Power '[W'](Hourly) ]]/1000</f>
        <v>12.018024528227251</v>
      </c>
    </row>
    <row r="576" spans="1:3" x14ac:dyDescent="0.25">
      <c r="A576" s="9" t="s">
        <v>431</v>
      </c>
      <c r="B576" s="12">
        <v>11993.697987521105</v>
      </c>
      <c r="C576">
        <f>SAFADModel_final_000010[[#This Row],[Whole Building:Facility Total Electric Demand Power '[W'](Hourly) ]]/1000</f>
        <v>11.993697987521106</v>
      </c>
    </row>
    <row r="577" spans="1:3" x14ac:dyDescent="0.25">
      <c r="A577" s="9" t="s">
        <v>432</v>
      </c>
      <c r="B577" s="12">
        <v>11970.592602533297</v>
      </c>
      <c r="C577">
        <f>SAFADModel_final_000010[[#This Row],[Whole Building:Facility Total Electric Demand Power '[W'](Hourly) ]]/1000</f>
        <v>11.970592602533298</v>
      </c>
    </row>
    <row r="578" spans="1:3" x14ac:dyDescent="0.25">
      <c r="A578" s="9" t="s">
        <v>433</v>
      </c>
      <c r="B578" s="12">
        <v>11947.106149614416</v>
      </c>
      <c r="C578">
        <f>SAFADModel_final_000010[[#This Row],[Whole Building:Facility Total Electric Demand Power '[W'](Hourly) ]]/1000</f>
        <v>11.947106149614415</v>
      </c>
    </row>
    <row r="579" spans="1:3" x14ac:dyDescent="0.25">
      <c r="A579" s="9" t="s">
        <v>434</v>
      </c>
      <c r="B579" s="12">
        <v>11932.668980832625</v>
      </c>
      <c r="C579">
        <f>SAFADModel_final_000010[[#This Row],[Whole Building:Facility Total Electric Demand Power '[W'](Hourly) ]]/1000</f>
        <v>11.932668980832625</v>
      </c>
    </row>
    <row r="580" spans="1:3" x14ac:dyDescent="0.25">
      <c r="A580" s="9" t="s">
        <v>435</v>
      </c>
      <c r="B580" s="12">
        <v>11881.314403459088</v>
      </c>
      <c r="C580">
        <f>SAFADModel_final_000010[[#This Row],[Whole Building:Facility Total Electric Demand Power '[W'](Hourly) ]]/1000</f>
        <v>11.881314403459088</v>
      </c>
    </row>
    <row r="581" spans="1:3" x14ac:dyDescent="0.25">
      <c r="A581" s="9" t="s">
        <v>436</v>
      </c>
      <c r="B581" s="12">
        <v>11806.228701315224</v>
      </c>
      <c r="C581">
        <f>SAFADModel_final_000010[[#This Row],[Whole Building:Facility Total Electric Demand Power '[W'](Hourly) ]]/1000</f>
        <v>11.806228701315224</v>
      </c>
    </row>
    <row r="582" spans="1:3" x14ac:dyDescent="0.25">
      <c r="A582" s="9" t="s">
        <v>437</v>
      </c>
      <c r="B582" s="12">
        <v>11729.295817399148</v>
      </c>
      <c r="C582">
        <f>SAFADModel_final_000010[[#This Row],[Whole Building:Facility Total Electric Demand Power '[W'](Hourly) ]]/1000</f>
        <v>11.729295817399148</v>
      </c>
    </row>
    <row r="583" spans="1:3" x14ac:dyDescent="0.25">
      <c r="A583" s="9" t="s">
        <v>438</v>
      </c>
      <c r="B583" s="12">
        <v>11739.33524569803</v>
      </c>
      <c r="C583">
        <f>SAFADModel_final_000010[[#This Row],[Whole Building:Facility Total Electric Demand Power '[W'](Hourly) ]]/1000</f>
        <v>11.73933524569803</v>
      </c>
    </row>
    <row r="584" spans="1:3" x14ac:dyDescent="0.25">
      <c r="A584" s="9" t="s">
        <v>439</v>
      </c>
      <c r="B584" s="12">
        <v>11903.156489848654</v>
      </c>
      <c r="C584">
        <f>SAFADModel_final_000010[[#This Row],[Whole Building:Facility Total Electric Demand Power '[W'](Hourly) ]]/1000</f>
        <v>11.903156489848653</v>
      </c>
    </row>
    <row r="585" spans="1:3" x14ac:dyDescent="0.25">
      <c r="A585" s="9" t="s">
        <v>440</v>
      </c>
      <c r="B585" s="12">
        <v>33631.006639546678</v>
      </c>
      <c r="C585">
        <f>SAFADModel_final_000010[[#This Row],[Whole Building:Facility Total Electric Demand Power '[W'](Hourly) ]]/1000</f>
        <v>33.631006639546676</v>
      </c>
    </row>
    <row r="586" spans="1:3" x14ac:dyDescent="0.25">
      <c r="A586" s="9" t="s">
        <v>441</v>
      </c>
      <c r="B586" s="12">
        <v>177487.22388291382</v>
      </c>
      <c r="C586">
        <f>SAFADModel_final_000010[[#This Row],[Whole Building:Facility Total Electric Demand Power '[W'](Hourly) ]]/1000</f>
        <v>177.48722388291381</v>
      </c>
    </row>
    <row r="587" spans="1:3" x14ac:dyDescent="0.25">
      <c r="A587" s="9" t="s">
        <v>442</v>
      </c>
      <c r="B587" s="12">
        <v>232100.59559299285</v>
      </c>
      <c r="C587">
        <f>SAFADModel_final_000010[[#This Row],[Whole Building:Facility Total Electric Demand Power '[W'](Hourly) ]]/1000</f>
        <v>232.10059559299285</v>
      </c>
    </row>
    <row r="588" spans="1:3" x14ac:dyDescent="0.25">
      <c r="A588" s="9" t="s">
        <v>443</v>
      </c>
      <c r="B588" s="12">
        <v>249881.05700891229</v>
      </c>
      <c r="C588">
        <f>SAFADModel_final_000010[[#This Row],[Whole Building:Facility Total Electric Demand Power '[W'](Hourly) ]]/1000</f>
        <v>249.88105700891228</v>
      </c>
    </row>
    <row r="589" spans="1:3" x14ac:dyDescent="0.25">
      <c r="A589" s="9" t="s">
        <v>444</v>
      </c>
      <c r="B589" s="12">
        <v>249159.48006830842</v>
      </c>
      <c r="C589">
        <f>SAFADModel_final_000010[[#This Row],[Whole Building:Facility Total Electric Demand Power '[W'](Hourly) ]]/1000</f>
        <v>249.15948006830843</v>
      </c>
    </row>
    <row r="590" spans="1:3" x14ac:dyDescent="0.25">
      <c r="A590" s="9" t="s">
        <v>445</v>
      </c>
      <c r="B590" s="12">
        <v>252515.63527130362</v>
      </c>
      <c r="C590">
        <f>SAFADModel_final_000010[[#This Row],[Whole Building:Facility Total Electric Demand Power '[W'](Hourly) ]]/1000</f>
        <v>252.51563527130361</v>
      </c>
    </row>
    <row r="591" spans="1:3" x14ac:dyDescent="0.25">
      <c r="A591" s="9" t="s">
        <v>446</v>
      </c>
      <c r="B591" s="12">
        <v>271418.92496614082</v>
      </c>
      <c r="C591">
        <f>SAFADModel_final_000010[[#This Row],[Whole Building:Facility Total Electric Demand Power '[W'](Hourly) ]]/1000</f>
        <v>271.41892496614082</v>
      </c>
    </row>
    <row r="592" spans="1:3" x14ac:dyDescent="0.25">
      <c r="A592" s="9" t="s">
        <v>447</v>
      </c>
      <c r="B592" s="12">
        <v>282786.92595224176</v>
      </c>
      <c r="C592">
        <f>SAFADModel_final_000010[[#This Row],[Whole Building:Facility Total Electric Demand Power '[W'](Hourly) ]]/1000</f>
        <v>282.78692595224175</v>
      </c>
    </row>
    <row r="593" spans="1:3" x14ac:dyDescent="0.25">
      <c r="A593" s="9" t="s">
        <v>448</v>
      </c>
      <c r="B593" s="12">
        <v>280964.06743937713</v>
      </c>
      <c r="C593">
        <f>SAFADModel_final_000010[[#This Row],[Whole Building:Facility Total Electric Demand Power '[W'](Hourly) ]]/1000</f>
        <v>280.96406743937712</v>
      </c>
    </row>
    <row r="594" spans="1:3" x14ac:dyDescent="0.25">
      <c r="A594" s="9" t="s">
        <v>449</v>
      </c>
      <c r="B594" s="12">
        <v>257835.22755368438</v>
      </c>
      <c r="C594">
        <f>SAFADModel_final_000010[[#This Row],[Whole Building:Facility Total Electric Demand Power '[W'](Hourly) ]]/1000</f>
        <v>257.83522755368438</v>
      </c>
    </row>
    <row r="595" spans="1:3" x14ac:dyDescent="0.25">
      <c r="A595" s="9" t="s">
        <v>450</v>
      </c>
      <c r="B595" s="12">
        <v>121759.36297856345</v>
      </c>
      <c r="C595">
        <f>SAFADModel_final_000010[[#This Row],[Whole Building:Facility Total Electric Demand Power '[W'](Hourly) ]]/1000</f>
        <v>121.75936297856346</v>
      </c>
    </row>
    <row r="596" spans="1:3" x14ac:dyDescent="0.25">
      <c r="A596" s="9" t="s">
        <v>451</v>
      </c>
      <c r="B596" s="12">
        <v>87423.829241170679</v>
      </c>
      <c r="C596">
        <f>SAFADModel_final_000010[[#This Row],[Whole Building:Facility Total Electric Demand Power '[W'](Hourly) ]]/1000</f>
        <v>87.423829241170679</v>
      </c>
    </row>
    <row r="597" spans="1:3" x14ac:dyDescent="0.25">
      <c r="A597" s="9" t="s">
        <v>452</v>
      </c>
      <c r="B597" s="12">
        <v>62996.08871168871</v>
      </c>
      <c r="C597">
        <f>SAFADModel_final_000010[[#This Row],[Whole Building:Facility Total Electric Demand Power '[W'](Hourly) ]]/1000</f>
        <v>62.996088711688706</v>
      </c>
    </row>
    <row r="598" spans="1:3" x14ac:dyDescent="0.25">
      <c r="A598" s="9" t="s">
        <v>453</v>
      </c>
      <c r="B598" s="12">
        <v>12059.053092942013</v>
      </c>
      <c r="C598">
        <f>SAFADModel_final_000010[[#This Row],[Whole Building:Facility Total Electric Demand Power '[W'](Hourly) ]]/1000</f>
        <v>12.059053092942014</v>
      </c>
    </row>
    <row r="599" spans="1:3" x14ac:dyDescent="0.25">
      <c r="A599" s="9" t="s">
        <v>454</v>
      </c>
      <c r="B599" s="12">
        <v>12039.400700187718</v>
      </c>
      <c r="C599">
        <f>SAFADModel_final_000010[[#This Row],[Whole Building:Facility Total Electric Demand Power '[W'](Hourly) ]]/1000</f>
        <v>12.039400700187718</v>
      </c>
    </row>
    <row r="600" spans="1:3" x14ac:dyDescent="0.25">
      <c r="A600" s="9" t="s">
        <v>455</v>
      </c>
      <c r="B600" s="12">
        <v>12023.772624703555</v>
      </c>
      <c r="C600">
        <f>SAFADModel_final_000010[[#This Row],[Whole Building:Facility Total Electric Demand Power '[W'](Hourly) ]]/1000</f>
        <v>12.023772624703556</v>
      </c>
    </row>
    <row r="601" spans="1:3" x14ac:dyDescent="0.25">
      <c r="A601" s="9" t="s">
        <v>456</v>
      </c>
      <c r="B601" s="12">
        <v>12005.501888242521</v>
      </c>
      <c r="C601">
        <f>SAFADModel_final_000010[[#This Row],[Whole Building:Facility Total Electric Demand Power '[W'](Hourly) ]]/1000</f>
        <v>12.005501888242522</v>
      </c>
    </row>
    <row r="602" spans="1:3" x14ac:dyDescent="0.25">
      <c r="A602" s="9" t="s">
        <v>457</v>
      </c>
      <c r="B602" s="12">
        <v>11989.624637926941</v>
      </c>
      <c r="C602">
        <f>SAFADModel_final_000010[[#This Row],[Whole Building:Facility Total Electric Demand Power '[W'](Hourly) ]]/1000</f>
        <v>11.989624637926941</v>
      </c>
    </row>
    <row r="603" spans="1:3" x14ac:dyDescent="0.25">
      <c r="A603" s="9" t="s">
        <v>458</v>
      </c>
      <c r="B603" s="12">
        <v>11967.210908779614</v>
      </c>
      <c r="C603">
        <f>SAFADModel_final_000010[[#This Row],[Whole Building:Facility Total Electric Demand Power '[W'](Hourly) ]]/1000</f>
        <v>11.967210908779615</v>
      </c>
    </row>
    <row r="604" spans="1:3" x14ac:dyDescent="0.25">
      <c r="A604" s="9" t="s">
        <v>459</v>
      </c>
      <c r="B604" s="12">
        <v>11921.524952037696</v>
      </c>
      <c r="C604">
        <f>SAFADModel_final_000010[[#This Row],[Whole Building:Facility Total Electric Demand Power '[W'](Hourly) ]]/1000</f>
        <v>11.921524952037696</v>
      </c>
    </row>
    <row r="605" spans="1:3" x14ac:dyDescent="0.25">
      <c r="A605" s="9" t="s">
        <v>460</v>
      </c>
      <c r="B605" s="12">
        <v>11867.676551315897</v>
      </c>
      <c r="C605">
        <f>SAFADModel_final_000010[[#This Row],[Whole Building:Facility Total Electric Demand Power '[W'](Hourly) ]]/1000</f>
        <v>11.867676551315897</v>
      </c>
    </row>
    <row r="606" spans="1:3" x14ac:dyDescent="0.25">
      <c r="A606" s="9" t="s">
        <v>461</v>
      </c>
      <c r="B606" s="12">
        <v>11825.321857249392</v>
      </c>
      <c r="C606">
        <f>SAFADModel_final_000010[[#This Row],[Whole Building:Facility Total Electric Demand Power '[W'](Hourly) ]]/1000</f>
        <v>11.825321857249392</v>
      </c>
    </row>
    <row r="607" spans="1:3" x14ac:dyDescent="0.25">
      <c r="A607" s="9" t="s">
        <v>462</v>
      </c>
      <c r="B607" s="12">
        <v>11822.230428619674</v>
      </c>
      <c r="C607">
        <f>SAFADModel_final_000010[[#This Row],[Whole Building:Facility Total Electric Demand Power '[W'](Hourly) ]]/1000</f>
        <v>11.822230428619674</v>
      </c>
    </row>
    <row r="608" spans="1:3" x14ac:dyDescent="0.25">
      <c r="A608" s="9" t="s">
        <v>463</v>
      </c>
      <c r="B608" s="12">
        <v>11898.823203310194</v>
      </c>
      <c r="C608">
        <f>SAFADModel_final_000010[[#This Row],[Whole Building:Facility Total Electric Demand Power '[W'](Hourly) ]]/1000</f>
        <v>11.898823203310194</v>
      </c>
    </row>
    <row r="609" spans="1:3" x14ac:dyDescent="0.25">
      <c r="A609" s="9" t="s">
        <v>464</v>
      </c>
      <c r="B609" s="12">
        <v>41226.063955577549</v>
      </c>
      <c r="C609">
        <f>SAFADModel_final_000010[[#This Row],[Whole Building:Facility Total Electric Demand Power '[W'](Hourly) ]]/1000</f>
        <v>41.226063955577551</v>
      </c>
    </row>
    <row r="610" spans="1:3" x14ac:dyDescent="0.25">
      <c r="A610" s="9" t="s">
        <v>465</v>
      </c>
      <c r="B610" s="12">
        <v>150529.41239989683</v>
      </c>
      <c r="C610">
        <f>SAFADModel_final_000010[[#This Row],[Whole Building:Facility Total Electric Demand Power '[W'](Hourly) ]]/1000</f>
        <v>150.52941239989684</v>
      </c>
    </row>
    <row r="611" spans="1:3" x14ac:dyDescent="0.25">
      <c r="A611" s="9" t="s">
        <v>466</v>
      </c>
      <c r="B611" s="12">
        <v>229606.49298918192</v>
      </c>
      <c r="C611">
        <f>SAFADModel_final_000010[[#This Row],[Whole Building:Facility Total Electric Demand Power '[W'](Hourly) ]]/1000</f>
        <v>229.60649298918193</v>
      </c>
    </row>
    <row r="612" spans="1:3" x14ac:dyDescent="0.25">
      <c r="A612" s="9" t="s">
        <v>467</v>
      </c>
      <c r="B612" s="12">
        <v>235218.95162812714</v>
      </c>
      <c r="C612">
        <f>SAFADModel_final_000010[[#This Row],[Whole Building:Facility Total Electric Demand Power '[W'](Hourly) ]]/1000</f>
        <v>235.21895162812714</v>
      </c>
    </row>
    <row r="613" spans="1:3" x14ac:dyDescent="0.25">
      <c r="A613" s="9" t="s">
        <v>468</v>
      </c>
      <c r="B613" s="12">
        <v>243157.58572615878</v>
      </c>
      <c r="C613">
        <f>SAFADModel_final_000010[[#This Row],[Whole Building:Facility Total Electric Demand Power '[W'](Hourly) ]]/1000</f>
        <v>243.15758572615877</v>
      </c>
    </row>
    <row r="614" spans="1:3" x14ac:dyDescent="0.25">
      <c r="A614" s="9" t="s">
        <v>469</v>
      </c>
      <c r="B614" s="12">
        <v>252737.969951676</v>
      </c>
      <c r="C614">
        <f>SAFADModel_final_000010[[#This Row],[Whole Building:Facility Total Electric Demand Power '[W'](Hourly) ]]/1000</f>
        <v>252.73796995167601</v>
      </c>
    </row>
    <row r="615" spans="1:3" x14ac:dyDescent="0.25">
      <c r="A615" s="9" t="s">
        <v>470</v>
      </c>
      <c r="B615" s="12">
        <v>259479.38324130708</v>
      </c>
      <c r="C615">
        <f>SAFADModel_final_000010[[#This Row],[Whole Building:Facility Total Electric Demand Power '[W'](Hourly) ]]/1000</f>
        <v>259.47938324130706</v>
      </c>
    </row>
    <row r="616" spans="1:3" x14ac:dyDescent="0.25">
      <c r="A616" s="9" t="s">
        <v>471</v>
      </c>
      <c r="B616" s="12">
        <v>256162.21249801977</v>
      </c>
      <c r="C616">
        <f>SAFADModel_final_000010[[#This Row],[Whole Building:Facility Total Electric Demand Power '[W'](Hourly) ]]/1000</f>
        <v>256.16221249801976</v>
      </c>
    </row>
    <row r="617" spans="1:3" x14ac:dyDescent="0.25">
      <c r="A617" s="9" t="s">
        <v>472</v>
      </c>
      <c r="B617" s="12">
        <v>225841.23822297982</v>
      </c>
      <c r="C617">
        <f>SAFADModel_final_000010[[#This Row],[Whole Building:Facility Total Electric Demand Power '[W'](Hourly) ]]/1000</f>
        <v>225.84123822297983</v>
      </c>
    </row>
    <row r="618" spans="1:3" x14ac:dyDescent="0.25">
      <c r="A618" s="9" t="s">
        <v>473</v>
      </c>
      <c r="B618" s="12">
        <v>198924.38563989857</v>
      </c>
      <c r="C618">
        <f>SAFADModel_final_000010[[#This Row],[Whole Building:Facility Total Electric Demand Power '[W'](Hourly) ]]/1000</f>
        <v>198.92438563989856</v>
      </c>
    </row>
    <row r="619" spans="1:3" x14ac:dyDescent="0.25">
      <c r="A619" s="9" t="s">
        <v>474</v>
      </c>
      <c r="B619" s="12">
        <v>76954.451574526349</v>
      </c>
      <c r="C619">
        <f>SAFADModel_final_000010[[#This Row],[Whole Building:Facility Total Electric Demand Power '[W'](Hourly) ]]/1000</f>
        <v>76.954451574526345</v>
      </c>
    </row>
    <row r="620" spans="1:3" x14ac:dyDescent="0.25">
      <c r="A620" s="9" t="s">
        <v>475</v>
      </c>
      <c r="B620" s="12">
        <v>39962.178339766739</v>
      </c>
      <c r="C620">
        <f>SAFADModel_final_000010[[#This Row],[Whole Building:Facility Total Electric Demand Power '[W'](Hourly) ]]/1000</f>
        <v>39.962178339766737</v>
      </c>
    </row>
    <row r="621" spans="1:3" x14ac:dyDescent="0.25">
      <c r="A621" s="9" t="s">
        <v>476</v>
      </c>
      <c r="B621" s="12">
        <v>24596.868339557492</v>
      </c>
      <c r="C621">
        <f>SAFADModel_final_000010[[#This Row],[Whole Building:Facility Total Electric Demand Power '[W'](Hourly) ]]/1000</f>
        <v>24.596868339557492</v>
      </c>
    </row>
    <row r="622" spans="1:3" x14ac:dyDescent="0.25">
      <c r="A622" s="9" t="s">
        <v>477</v>
      </c>
      <c r="B622" s="12">
        <v>18258.020448909501</v>
      </c>
      <c r="C622">
        <f>SAFADModel_final_000010[[#This Row],[Whole Building:Facility Total Electric Demand Power '[W'](Hourly) ]]/1000</f>
        <v>18.258020448909502</v>
      </c>
    </row>
    <row r="623" spans="1:3" x14ac:dyDescent="0.25">
      <c r="A623" s="9" t="s">
        <v>478</v>
      </c>
      <c r="B623" s="12">
        <v>11996.589348049218</v>
      </c>
      <c r="C623">
        <f>SAFADModel_final_000010[[#This Row],[Whole Building:Facility Total Electric Demand Power '[W'](Hourly) ]]/1000</f>
        <v>11.996589348049218</v>
      </c>
    </row>
    <row r="624" spans="1:3" x14ac:dyDescent="0.25">
      <c r="A624" s="9" t="s">
        <v>479</v>
      </c>
      <c r="B624" s="12">
        <v>12033.429743707524</v>
      </c>
      <c r="C624">
        <f>SAFADModel_final_000010[[#This Row],[Whole Building:Facility Total Electric Demand Power '[W'](Hourly) ]]/1000</f>
        <v>12.033429743707524</v>
      </c>
    </row>
    <row r="625" spans="1:3" x14ac:dyDescent="0.25">
      <c r="A625" s="9" t="s">
        <v>480</v>
      </c>
      <c r="B625" s="12">
        <v>12045.572375533864</v>
      </c>
      <c r="C625">
        <f>SAFADModel_final_000010[[#This Row],[Whole Building:Facility Total Electric Demand Power '[W'](Hourly) ]]/1000</f>
        <v>12.045572375533864</v>
      </c>
    </row>
    <row r="626" spans="1:3" x14ac:dyDescent="0.25">
      <c r="A626" s="9" t="s">
        <v>677</v>
      </c>
      <c r="B626" s="12">
        <v>12026.556438522342</v>
      </c>
      <c r="C626">
        <f>SAFADModel_final_000010[[#This Row],[Whole Building:Facility Total Electric Demand Power '[W'](Hourly) ]]/1000</f>
        <v>12.026556438522343</v>
      </c>
    </row>
    <row r="627" spans="1:3" x14ac:dyDescent="0.25">
      <c r="A627" s="9" t="s">
        <v>678</v>
      </c>
      <c r="B627" s="12">
        <v>11997.296547325175</v>
      </c>
      <c r="C627">
        <f>SAFADModel_final_000010[[#This Row],[Whole Building:Facility Total Electric Demand Power '[W'](Hourly) ]]/1000</f>
        <v>11.997296547325176</v>
      </c>
    </row>
    <row r="628" spans="1:3" x14ac:dyDescent="0.25">
      <c r="A628" s="9" t="s">
        <v>679</v>
      </c>
      <c r="B628" s="12">
        <v>11960.929548059828</v>
      </c>
      <c r="C628">
        <f>SAFADModel_final_000010[[#This Row],[Whole Building:Facility Total Electric Demand Power '[W'](Hourly) ]]/1000</f>
        <v>11.960929548059829</v>
      </c>
    </row>
    <row r="629" spans="1:3" x14ac:dyDescent="0.25">
      <c r="A629" s="9" t="s">
        <v>680</v>
      </c>
      <c r="B629" s="12">
        <v>11904.265151169433</v>
      </c>
      <c r="C629">
        <f>SAFADModel_final_000010[[#This Row],[Whole Building:Facility Total Electric Demand Power '[W'](Hourly) ]]/1000</f>
        <v>11.904265151169433</v>
      </c>
    </row>
    <row r="630" spans="1:3" x14ac:dyDescent="0.25">
      <c r="A630" s="9" t="s">
        <v>681</v>
      </c>
      <c r="B630" s="12">
        <v>11821.883147083536</v>
      </c>
      <c r="C630">
        <f>SAFADModel_final_000010[[#This Row],[Whole Building:Facility Total Electric Demand Power '[W'](Hourly) ]]/1000</f>
        <v>11.821883147083536</v>
      </c>
    </row>
    <row r="631" spans="1:3" x14ac:dyDescent="0.25">
      <c r="A631" s="9" t="s">
        <v>682</v>
      </c>
      <c r="B631" s="12">
        <v>11775.555175339001</v>
      </c>
      <c r="C631">
        <f>SAFADModel_final_000010[[#This Row],[Whole Building:Facility Total Electric Demand Power '[W'](Hourly) ]]/1000</f>
        <v>11.775555175339001</v>
      </c>
    </row>
    <row r="632" spans="1:3" x14ac:dyDescent="0.25">
      <c r="A632" s="9" t="s">
        <v>683</v>
      </c>
      <c r="B632" s="12">
        <v>11832.636423954973</v>
      </c>
      <c r="C632">
        <f>SAFADModel_final_000010[[#This Row],[Whole Building:Facility Total Electric Demand Power '[W'](Hourly) ]]/1000</f>
        <v>11.832636423954973</v>
      </c>
    </row>
    <row r="633" spans="1:3" x14ac:dyDescent="0.25">
      <c r="A633" s="9" t="s">
        <v>684</v>
      </c>
      <c r="B633" s="12">
        <v>11942.20945194339</v>
      </c>
      <c r="C633">
        <f>SAFADModel_final_000010[[#This Row],[Whole Building:Facility Total Electric Demand Power '[W'](Hourly) ]]/1000</f>
        <v>11.942209451943391</v>
      </c>
    </row>
    <row r="634" spans="1:3" x14ac:dyDescent="0.25">
      <c r="A634" s="9" t="s">
        <v>685</v>
      </c>
      <c r="B634" s="12">
        <v>71549.083429021121</v>
      </c>
      <c r="C634">
        <f>SAFADModel_final_000010[[#This Row],[Whole Building:Facility Total Electric Demand Power '[W'](Hourly) ]]/1000</f>
        <v>71.549083429021124</v>
      </c>
    </row>
    <row r="635" spans="1:3" x14ac:dyDescent="0.25">
      <c r="A635" s="9" t="s">
        <v>686</v>
      </c>
      <c r="B635" s="12">
        <v>117221.05613566888</v>
      </c>
      <c r="C635">
        <f>SAFADModel_final_000010[[#This Row],[Whole Building:Facility Total Electric Demand Power '[W'](Hourly) ]]/1000</f>
        <v>117.22105613566889</v>
      </c>
    </row>
    <row r="636" spans="1:3" x14ac:dyDescent="0.25">
      <c r="A636" s="9" t="s">
        <v>687</v>
      </c>
      <c r="B636" s="12">
        <v>153987.8155914344</v>
      </c>
      <c r="C636">
        <f>SAFADModel_final_000010[[#This Row],[Whole Building:Facility Total Electric Demand Power '[W'](Hourly) ]]/1000</f>
        <v>153.98781559143438</v>
      </c>
    </row>
    <row r="637" spans="1:3" x14ac:dyDescent="0.25">
      <c r="A637" s="9" t="s">
        <v>688</v>
      </c>
      <c r="B637" s="12">
        <v>158598.99794104847</v>
      </c>
      <c r="C637">
        <f>SAFADModel_final_000010[[#This Row],[Whole Building:Facility Total Electric Demand Power '[W'](Hourly) ]]/1000</f>
        <v>158.59899794104848</v>
      </c>
    </row>
    <row r="638" spans="1:3" x14ac:dyDescent="0.25">
      <c r="A638" s="9" t="s">
        <v>689</v>
      </c>
      <c r="B638" s="12">
        <v>117107.74368908255</v>
      </c>
      <c r="C638">
        <f>SAFADModel_final_000010[[#This Row],[Whole Building:Facility Total Electric Demand Power '[W'](Hourly) ]]/1000</f>
        <v>117.10774368908255</v>
      </c>
    </row>
    <row r="639" spans="1:3" x14ac:dyDescent="0.25">
      <c r="A639" s="9" t="s">
        <v>690</v>
      </c>
      <c r="B639" s="12">
        <v>106798.26430860524</v>
      </c>
      <c r="C639">
        <f>SAFADModel_final_000010[[#This Row],[Whole Building:Facility Total Electric Demand Power '[W'](Hourly) ]]/1000</f>
        <v>106.79826430860524</v>
      </c>
    </row>
    <row r="640" spans="1:3" x14ac:dyDescent="0.25">
      <c r="A640" s="9" t="s">
        <v>691</v>
      </c>
      <c r="B640" s="12">
        <v>102191.87207882908</v>
      </c>
      <c r="C640">
        <f>SAFADModel_final_000010[[#This Row],[Whole Building:Facility Total Electric Demand Power '[W'](Hourly) ]]/1000</f>
        <v>102.19187207882908</v>
      </c>
    </row>
    <row r="641" spans="1:3" x14ac:dyDescent="0.25">
      <c r="A641" s="9" t="s">
        <v>692</v>
      </c>
      <c r="B641" s="12">
        <v>89900.270057625952</v>
      </c>
      <c r="C641">
        <f>SAFADModel_final_000010[[#This Row],[Whole Building:Facility Total Electric Demand Power '[W'](Hourly) ]]/1000</f>
        <v>89.900270057625946</v>
      </c>
    </row>
    <row r="642" spans="1:3" x14ac:dyDescent="0.25">
      <c r="A642" s="9" t="s">
        <v>693</v>
      </c>
      <c r="B642" s="12">
        <v>74353.226773382674</v>
      </c>
      <c r="C642">
        <f>SAFADModel_final_000010[[#This Row],[Whole Building:Facility Total Electric Demand Power '[W'](Hourly) ]]/1000</f>
        <v>74.353226773382673</v>
      </c>
    </row>
    <row r="643" spans="1:3" x14ac:dyDescent="0.25">
      <c r="A643" s="9" t="s">
        <v>694</v>
      </c>
      <c r="B643" s="12">
        <v>61388.520545989486</v>
      </c>
      <c r="C643">
        <f>SAFADModel_final_000010[[#This Row],[Whole Building:Facility Total Electric Demand Power '[W'](Hourly) ]]/1000</f>
        <v>61.388520545989486</v>
      </c>
    </row>
    <row r="644" spans="1:3" x14ac:dyDescent="0.25">
      <c r="A644" s="9" t="s">
        <v>695</v>
      </c>
      <c r="B644" s="12">
        <v>46216.567034638923</v>
      </c>
      <c r="C644">
        <f>SAFADModel_final_000010[[#This Row],[Whole Building:Facility Total Electric Demand Power '[W'](Hourly) ]]/1000</f>
        <v>46.216567034638921</v>
      </c>
    </row>
    <row r="645" spans="1:3" x14ac:dyDescent="0.25">
      <c r="A645" s="9" t="s">
        <v>696</v>
      </c>
      <c r="B645" s="12">
        <v>29514.650628025487</v>
      </c>
      <c r="C645">
        <f>SAFADModel_final_000010[[#This Row],[Whole Building:Facility Total Electric Demand Power '[W'](Hourly) ]]/1000</f>
        <v>29.514650628025485</v>
      </c>
    </row>
    <row r="646" spans="1:3" x14ac:dyDescent="0.25">
      <c r="A646" s="9" t="s">
        <v>697</v>
      </c>
      <c r="B646" s="12">
        <v>26984.600902770526</v>
      </c>
      <c r="C646">
        <f>SAFADModel_final_000010[[#This Row],[Whole Building:Facility Total Electric Demand Power '[W'](Hourly) ]]/1000</f>
        <v>26.984600902770527</v>
      </c>
    </row>
    <row r="647" spans="1:3" x14ac:dyDescent="0.25">
      <c r="A647" s="9" t="s">
        <v>698</v>
      </c>
      <c r="B647" s="12">
        <v>12097.980035899212</v>
      </c>
      <c r="C647">
        <f>SAFADModel_final_000010[[#This Row],[Whole Building:Facility Total Electric Demand Power '[W'](Hourly) ]]/1000</f>
        <v>12.097980035899212</v>
      </c>
    </row>
    <row r="648" spans="1:3" x14ac:dyDescent="0.25">
      <c r="A648" s="9" t="s">
        <v>699</v>
      </c>
      <c r="B648" s="12">
        <v>12101.778388759201</v>
      </c>
      <c r="C648">
        <f>SAFADModel_final_000010[[#This Row],[Whole Building:Facility Total Electric Demand Power '[W'](Hourly) ]]/1000</f>
        <v>12.101778388759202</v>
      </c>
    </row>
    <row r="649" spans="1:3" x14ac:dyDescent="0.25">
      <c r="A649" s="9" t="s">
        <v>700</v>
      </c>
      <c r="B649" s="12">
        <v>12092.45204225278</v>
      </c>
      <c r="C649">
        <f>SAFADModel_final_000010[[#This Row],[Whole Building:Facility Total Electric Demand Power '[W'](Hourly) ]]/1000</f>
        <v>12.092452042252781</v>
      </c>
    </row>
    <row r="650" spans="1:3" x14ac:dyDescent="0.25">
      <c r="A650" s="9" t="s">
        <v>701</v>
      </c>
      <c r="B650" s="12">
        <v>12066.514789411296</v>
      </c>
      <c r="C650">
        <f>SAFADModel_final_000010[[#This Row],[Whole Building:Facility Total Electric Demand Power '[W'](Hourly) ]]/1000</f>
        <v>12.066514789411297</v>
      </c>
    </row>
    <row r="651" spans="1:3" x14ac:dyDescent="0.25">
      <c r="A651" s="9" t="s">
        <v>702</v>
      </c>
      <c r="B651" s="12">
        <v>12037.721858303559</v>
      </c>
      <c r="C651">
        <f>SAFADModel_final_000010[[#This Row],[Whole Building:Facility Total Electric Demand Power '[W'](Hourly) ]]/1000</f>
        <v>12.037721858303559</v>
      </c>
    </row>
    <row r="652" spans="1:3" x14ac:dyDescent="0.25">
      <c r="A652" s="9" t="s">
        <v>703</v>
      </c>
      <c r="B652" s="12">
        <v>12019.987093639951</v>
      </c>
      <c r="C652">
        <f>SAFADModel_final_000010[[#This Row],[Whole Building:Facility Total Electric Demand Power '[W'](Hourly) ]]/1000</f>
        <v>12.019987093639951</v>
      </c>
    </row>
    <row r="653" spans="1:3" x14ac:dyDescent="0.25">
      <c r="A653" s="9" t="s">
        <v>704</v>
      </c>
      <c r="B653" s="12">
        <v>11997.601238865034</v>
      </c>
      <c r="C653">
        <f>SAFADModel_final_000010[[#This Row],[Whole Building:Facility Total Electric Demand Power '[W'](Hourly) ]]/1000</f>
        <v>11.997601238865034</v>
      </c>
    </row>
    <row r="654" spans="1:3" x14ac:dyDescent="0.25">
      <c r="A654" s="9" t="s">
        <v>705</v>
      </c>
      <c r="B654" s="12">
        <v>11969.29899846536</v>
      </c>
      <c r="C654">
        <f>SAFADModel_final_000010[[#This Row],[Whole Building:Facility Total Electric Demand Power '[W'](Hourly) ]]/1000</f>
        <v>11.96929899846536</v>
      </c>
    </row>
    <row r="655" spans="1:3" x14ac:dyDescent="0.25">
      <c r="A655" s="9" t="s">
        <v>706</v>
      </c>
      <c r="B655" s="12">
        <v>11987.955168820996</v>
      </c>
      <c r="C655">
        <f>SAFADModel_final_000010[[#This Row],[Whole Building:Facility Total Electric Demand Power '[W'](Hourly) ]]/1000</f>
        <v>11.987955168820996</v>
      </c>
    </row>
    <row r="656" spans="1:3" x14ac:dyDescent="0.25">
      <c r="A656" s="9" t="s">
        <v>707</v>
      </c>
      <c r="B656" s="12">
        <v>12068.593482105738</v>
      </c>
      <c r="C656">
        <f>SAFADModel_final_000010[[#This Row],[Whole Building:Facility Total Electric Demand Power '[W'](Hourly) ]]/1000</f>
        <v>12.068593482105738</v>
      </c>
    </row>
    <row r="657" spans="1:3" x14ac:dyDescent="0.25">
      <c r="A657" s="9" t="s">
        <v>708</v>
      </c>
      <c r="B657" s="12">
        <v>12152.542864978903</v>
      </c>
      <c r="C657">
        <f>SAFADModel_final_000010[[#This Row],[Whole Building:Facility Total Electric Demand Power '[W'](Hourly) ]]/1000</f>
        <v>12.152542864978903</v>
      </c>
    </row>
    <row r="658" spans="1:3" x14ac:dyDescent="0.25">
      <c r="A658" s="9" t="s">
        <v>709</v>
      </c>
      <c r="B658" s="12">
        <v>12210.5637757</v>
      </c>
      <c r="C658">
        <f>SAFADModel_final_000010[[#This Row],[Whole Building:Facility Total Electric Demand Power '[W'](Hourly) ]]/1000</f>
        <v>12.210563775700001</v>
      </c>
    </row>
    <row r="659" spans="1:3" x14ac:dyDescent="0.25">
      <c r="A659" s="9" t="s">
        <v>710</v>
      </c>
      <c r="B659" s="12">
        <v>12245.219501228399</v>
      </c>
      <c r="C659">
        <f>SAFADModel_final_000010[[#This Row],[Whole Building:Facility Total Electric Demand Power '[W'](Hourly) ]]/1000</f>
        <v>12.2452195012284</v>
      </c>
    </row>
    <row r="660" spans="1:3" x14ac:dyDescent="0.25">
      <c r="A660" s="9" t="s">
        <v>711</v>
      </c>
      <c r="B660" s="12">
        <v>12272.860157406814</v>
      </c>
      <c r="C660">
        <f>SAFADModel_final_000010[[#This Row],[Whole Building:Facility Total Electric Demand Power '[W'](Hourly) ]]/1000</f>
        <v>12.272860157406814</v>
      </c>
    </row>
    <row r="661" spans="1:3" x14ac:dyDescent="0.25">
      <c r="A661" s="9" t="s">
        <v>712</v>
      </c>
      <c r="B661" s="12">
        <v>12302.764291510146</v>
      </c>
      <c r="C661">
        <f>SAFADModel_final_000010[[#This Row],[Whole Building:Facility Total Electric Demand Power '[W'](Hourly) ]]/1000</f>
        <v>12.302764291510146</v>
      </c>
    </row>
    <row r="662" spans="1:3" x14ac:dyDescent="0.25">
      <c r="A662" s="9" t="s">
        <v>713</v>
      </c>
      <c r="B662" s="12">
        <v>12329.934655078921</v>
      </c>
      <c r="C662">
        <f>SAFADModel_final_000010[[#This Row],[Whole Building:Facility Total Electric Demand Power '[W'](Hourly) ]]/1000</f>
        <v>12.329934655078921</v>
      </c>
    </row>
    <row r="663" spans="1:3" x14ac:dyDescent="0.25">
      <c r="A663" s="9" t="s">
        <v>714</v>
      </c>
      <c r="B663" s="12">
        <v>12333.808366088839</v>
      </c>
      <c r="C663">
        <f>SAFADModel_final_000010[[#This Row],[Whole Building:Facility Total Electric Demand Power '[W'](Hourly) ]]/1000</f>
        <v>12.333808366088839</v>
      </c>
    </row>
    <row r="664" spans="1:3" x14ac:dyDescent="0.25">
      <c r="A664" s="9" t="s">
        <v>715</v>
      </c>
      <c r="B664" s="12">
        <v>12303.552622906158</v>
      </c>
      <c r="C664">
        <f>SAFADModel_final_000010[[#This Row],[Whole Building:Facility Total Electric Demand Power '[W'](Hourly) ]]/1000</f>
        <v>12.303552622906158</v>
      </c>
    </row>
    <row r="665" spans="1:3" x14ac:dyDescent="0.25">
      <c r="A665" s="9" t="s">
        <v>716</v>
      </c>
      <c r="B665" s="12">
        <v>12265.329875438067</v>
      </c>
      <c r="C665">
        <f>SAFADModel_final_000010[[#This Row],[Whole Building:Facility Total Electric Demand Power '[W'](Hourly) ]]/1000</f>
        <v>12.265329875438066</v>
      </c>
    </row>
    <row r="666" spans="1:3" x14ac:dyDescent="0.25">
      <c r="A666" s="9" t="s">
        <v>717</v>
      </c>
      <c r="B666" s="12">
        <v>12225.98176375506</v>
      </c>
      <c r="C666">
        <f>SAFADModel_final_000010[[#This Row],[Whole Building:Facility Total Electric Demand Power '[W'](Hourly) ]]/1000</f>
        <v>12.22598176375506</v>
      </c>
    </row>
    <row r="667" spans="1:3" x14ac:dyDescent="0.25">
      <c r="A667" s="9" t="s">
        <v>718</v>
      </c>
      <c r="B667" s="12">
        <v>12186.451076366619</v>
      </c>
      <c r="C667">
        <f>SAFADModel_final_000010[[#This Row],[Whole Building:Facility Total Electric Demand Power '[W'](Hourly) ]]/1000</f>
        <v>12.186451076366618</v>
      </c>
    </row>
    <row r="668" spans="1:3" x14ac:dyDescent="0.25">
      <c r="A668" s="9" t="s">
        <v>719</v>
      </c>
      <c r="B668" s="12">
        <v>12141.681115080884</v>
      </c>
      <c r="C668">
        <f>SAFADModel_final_000010[[#This Row],[Whole Building:Facility Total Electric Demand Power '[W'](Hourly) ]]/1000</f>
        <v>12.141681115080884</v>
      </c>
    </row>
    <row r="669" spans="1:3" x14ac:dyDescent="0.25">
      <c r="A669" s="9" t="s">
        <v>720</v>
      </c>
      <c r="B669" s="12">
        <v>12082.662776672712</v>
      </c>
      <c r="C669">
        <f>SAFADModel_final_000010[[#This Row],[Whole Building:Facility Total Electric Demand Power '[W'](Hourly) ]]/1000</f>
        <v>12.082662776672713</v>
      </c>
    </row>
    <row r="670" spans="1:3" x14ac:dyDescent="0.25">
      <c r="A670" s="9" t="s">
        <v>721</v>
      </c>
      <c r="B670" s="12">
        <v>12042.91537909957</v>
      </c>
      <c r="C670">
        <f>SAFADModel_final_000010[[#This Row],[Whole Building:Facility Total Electric Demand Power '[W'](Hourly) ]]/1000</f>
        <v>12.04291537909957</v>
      </c>
    </row>
    <row r="671" spans="1:3" x14ac:dyDescent="0.25">
      <c r="A671" s="9" t="s">
        <v>722</v>
      </c>
      <c r="B671" s="12">
        <v>12010.460673660122</v>
      </c>
      <c r="C671">
        <f>SAFADModel_final_000010[[#This Row],[Whole Building:Facility Total Electric Demand Power '[W'](Hourly) ]]/1000</f>
        <v>12.010460673660122</v>
      </c>
    </row>
    <row r="672" spans="1:3" x14ac:dyDescent="0.25">
      <c r="A672" s="9" t="s">
        <v>723</v>
      </c>
      <c r="B672" s="12">
        <v>11978.007246463492</v>
      </c>
      <c r="C672">
        <f>SAFADModel_final_000010[[#This Row],[Whole Building:Facility Total Electric Demand Power '[W'](Hourly) ]]/1000</f>
        <v>11.978007246463493</v>
      </c>
    </row>
    <row r="673" spans="1:3" x14ac:dyDescent="0.25">
      <c r="A673" s="9" t="s">
        <v>724</v>
      </c>
      <c r="B673" s="12">
        <v>11937.938982466301</v>
      </c>
      <c r="C673">
        <f>SAFADModel_final_000010[[#This Row],[Whole Building:Facility Total Electric Demand Power '[W'](Hourly) ]]/1000</f>
        <v>11.937938982466301</v>
      </c>
    </row>
    <row r="674" spans="1:3" x14ac:dyDescent="0.25">
      <c r="A674" s="9" t="s">
        <v>481</v>
      </c>
      <c r="B674" s="12">
        <v>11879.891916906034</v>
      </c>
      <c r="C674">
        <f>SAFADModel_final_000010[[#This Row],[Whole Building:Facility Total Electric Demand Power '[W'](Hourly) ]]/1000</f>
        <v>11.879891916906034</v>
      </c>
    </row>
    <row r="675" spans="1:3" x14ac:dyDescent="0.25">
      <c r="A675" s="9" t="s">
        <v>482</v>
      </c>
      <c r="B675" s="12">
        <v>11828.307427503727</v>
      </c>
      <c r="C675">
        <f>SAFADModel_final_000010[[#This Row],[Whole Building:Facility Total Electric Demand Power '[W'](Hourly) ]]/1000</f>
        <v>11.828307427503727</v>
      </c>
    </row>
    <row r="676" spans="1:3" x14ac:dyDescent="0.25">
      <c r="A676" s="9" t="s">
        <v>483</v>
      </c>
      <c r="B676" s="12">
        <v>11783.849295000982</v>
      </c>
      <c r="C676">
        <f>SAFADModel_final_000010[[#This Row],[Whole Building:Facility Total Electric Demand Power '[W'](Hourly) ]]/1000</f>
        <v>11.783849295000982</v>
      </c>
    </row>
    <row r="677" spans="1:3" x14ac:dyDescent="0.25">
      <c r="A677" s="9" t="s">
        <v>484</v>
      </c>
      <c r="B677" s="12">
        <v>11721.623333851234</v>
      </c>
      <c r="C677">
        <f>SAFADModel_final_000010[[#This Row],[Whole Building:Facility Total Electric Demand Power '[W'](Hourly) ]]/1000</f>
        <v>11.721623333851234</v>
      </c>
    </row>
    <row r="678" spans="1:3" x14ac:dyDescent="0.25">
      <c r="A678" s="9" t="s">
        <v>485</v>
      </c>
      <c r="B678" s="12">
        <v>11648.7487736616</v>
      </c>
      <c r="C678">
        <f>SAFADModel_final_000010[[#This Row],[Whole Building:Facility Total Electric Demand Power '[W'](Hourly) ]]/1000</f>
        <v>11.6487487736616</v>
      </c>
    </row>
    <row r="679" spans="1:3" x14ac:dyDescent="0.25">
      <c r="A679" s="9" t="s">
        <v>486</v>
      </c>
      <c r="B679" s="12">
        <v>11683.853647506401</v>
      </c>
      <c r="C679">
        <f>SAFADModel_final_000010[[#This Row],[Whole Building:Facility Total Electric Demand Power '[W'](Hourly) ]]/1000</f>
        <v>11.683853647506401</v>
      </c>
    </row>
    <row r="680" spans="1:3" x14ac:dyDescent="0.25">
      <c r="A680" s="9" t="s">
        <v>487</v>
      </c>
      <c r="B680" s="12">
        <v>11876.001074640511</v>
      </c>
      <c r="C680">
        <f>SAFADModel_final_000010[[#This Row],[Whole Building:Facility Total Electric Demand Power '[W'](Hourly) ]]/1000</f>
        <v>11.876001074640511</v>
      </c>
    </row>
    <row r="681" spans="1:3" x14ac:dyDescent="0.25">
      <c r="A681" s="9" t="s">
        <v>488</v>
      </c>
      <c r="B681" s="12">
        <v>43188.636156976376</v>
      </c>
      <c r="C681">
        <f>SAFADModel_final_000010[[#This Row],[Whole Building:Facility Total Electric Demand Power '[W'](Hourly) ]]/1000</f>
        <v>43.188636156976379</v>
      </c>
    </row>
    <row r="682" spans="1:3" x14ac:dyDescent="0.25">
      <c r="A682" s="9" t="s">
        <v>489</v>
      </c>
      <c r="B682" s="12">
        <v>103747.36091396637</v>
      </c>
      <c r="C682">
        <f>SAFADModel_final_000010[[#This Row],[Whole Building:Facility Total Electric Demand Power '[W'](Hourly) ]]/1000</f>
        <v>103.74736091396638</v>
      </c>
    </row>
    <row r="683" spans="1:3" x14ac:dyDescent="0.25">
      <c r="A683" s="9" t="s">
        <v>490</v>
      </c>
      <c r="B683" s="12">
        <v>209992.38684115888</v>
      </c>
      <c r="C683">
        <f>SAFADModel_final_000010[[#This Row],[Whole Building:Facility Total Electric Demand Power '[W'](Hourly) ]]/1000</f>
        <v>209.99238684115889</v>
      </c>
    </row>
    <row r="684" spans="1:3" x14ac:dyDescent="0.25">
      <c r="A684" s="9" t="s">
        <v>491</v>
      </c>
      <c r="B684" s="12">
        <v>209108.12561222244</v>
      </c>
      <c r="C684">
        <f>SAFADModel_final_000010[[#This Row],[Whole Building:Facility Total Electric Demand Power '[W'](Hourly) ]]/1000</f>
        <v>209.10812561222244</v>
      </c>
    </row>
    <row r="685" spans="1:3" x14ac:dyDescent="0.25">
      <c r="A685" s="9" t="s">
        <v>492</v>
      </c>
      <c r="B685" s="12">
        <v>269628.93782037118</v>
      </c>
      <c r="C685">
        <f>SAFADModel_final_000010[[#This Row],[Whole Building:Facility Total Electric Demand Power '[W'](Hourly) ]]/1000</f>
        <v>269.62893782037116</v>
      </c>
    </row>
    <row r="686" spans="1:3" x14ac:dyDescent="0.25">
      <c r="A686" s="9" t="s">
        <v>493</v>
      </c>
      <c r="B686" s="12">
        <v>272198.62980264169</v>
      </c>
      <c r="C686">
        <f>SAFADModel_final_000010[[#This Row],[Whole Building:Facility Total Electric Demand Power '[W'](Hourly) ]]/1000</f>
        <v>272.19862980264168</v>
      </c>
    </row>
    <row r="687" spans="1:3" x14ac:dyDescent="0.25">
      <c r="A687" s="9" t="s">
        <v>494</v>
      </c>
      <c r="B687" s="12">
        <v>266332.94372995012</v>
      </c>
      <c r="C687">
        <f>SAFADModel_final_000010[[#This Row],[Whole Building:Facility Total Electric Demand Power '[W'](Hourly) ]]/1000</f>
        <v>266.3329437299501</v>
      </c>
    </row>
    <row r="688" spans="1:3" x14ac:dyDescent="0.25">
      <c r="A688" s="9" t="s">
        <v>495</v>
      </c>
      <c r="B688" s="12">
        <v>271587.25479142001</v>
      </c>
      <c r="C688">
        <f>SAFADModel_final_000010[[#This Row],[Whole Building:Facility Total Electric Demand Power '[W'](Hourly) ]]/1000</f>
        <v>271.58725479142004</v>
      </c>
    </row>
    <row r="689" spans="1:3" x14ac:dyDescent="0.25">
      <c r="A689" s="9" t="s">
        <v>496</v>
      </c>
      <c r="B689" s="12">
        <v>256927.24801894961</v>
      </c>
      <c r="C689">
        <f>SAFADModel_final_000010[[#This Row],[Whole Building:Facility Total Electric Demand Power '[W'](Hourly) ]]/1000</f>
        <v>256.92724801894963</v>
      </c>
    </row>
    <row r="690" spans="1:3" x14ac:dyDescent="0.25">
      <c r="A690" s="9" t="s">
        <v>497</v>
      </c>
      <c r="B690" s="12">
        <v>233624.1687709832</v>
      </c>
      <c r="C690">
        <f>SAFADModel_final_000010[[#This Row],[Whole Building:Facility Total Electric Demand Power '[W'](Hourly) ]]/1000</f>
        <v>233.6241687709832</v>
      </c>
    </row>
    <row r="691" spans="1:3" x14ac:dyDescent="0.25">
      <c r="A691" s="9" t="s">
        <v>498</v>
      </c>
      <c r="B691" s="12">
        <v>81828.531077983338</v>
      </c>
      <c r="C691">
        <f>SAFADModel_final_000010[[#This Row],[Whole Building:Facility Total Electric Demand Power '[W'](Hourly) ]]/1000</f>
        <v>81.828531077983342</v>
      </c>
    </row>
    <row r="692" spans="1:3" x14ac:dyDescent="0.25">
      <c r="A692" s="9" t="s">
        <v>499</v>
      </c>
      <c r="B692" s="12">
        <v>40585.953487916908</v>
      </c>
      <c r="C692">
        <f>SAFADModel_final_000010[[#This Row],[Whole Building:Facility Total Electric Demand Power '[W'](Hourly) ]]/1000</f>
        <v>40.58595348791691</v>
      </c>
    </row>
    <row r="693" spans="1:3" x14ac:dyDescent="0.25">
      <c r="A693" s="9" t="s">
        <v>500</v>
      </c>
      <c r="B693" s="12">
        <v>16251.241839095286</v>
      </c>
      <c r="C693">
        <f>SAFADModel_final_000010[[#This Row],[Whole Building:Facility Total Electric Demand Power '[W'](Hourly) ]]/1000</f>
        <v>16.251241839095286</v>
      </c>
    </row>
    <row r="694" spans="1:3" x14ac:dyDescent="0.25">
      <c r="A694" s="9" t="s">
        <v>501</v>
      </c>
      <c r="B694" s="12">
        <v>12481.318608835061</v>
      </c>
      <c r="C694">
        <f>SAFADModel_final_000010[[#This Row],[Whole Building:Facility Total Electric Demand Power '[W'](Hourly) ]]/1000</f>
        <v>12.481318608835061</v>
      </c>
    </row>
    <row r="695" spans="1:3" x14ac:dyDescent="0.25">
      <c r="A695" s="9" t="s">
        <v>502</v>
      </c>
      <c r="B695" s="12">
        <v>12022.840665306843</v>
      </c>
      <c r="C695">
        <f>SAFADModel_final_000010[[#This Row],[Whole Building:Facility Total Electric Demand Power '[W'](Hourly) ]]/1000</f>
        <v>12.022840665306843</v>
      </c>
    </row>
    <row r="696" spans="1:3" x14ac:dyDescent="0.25">
      <c r="A696" s="9" t="s">
        <v>503</v>
      </c>
      <c r="B696" s="12">
        <v>11975.022208435084</v>
      </c>
      <c r="C696">
        <f>SAFADModel_final_000010[[#This Row],[Whole Building:Facility Total Electric Demand Power '[W'](Hourly) ]]/1000</f>
        <v>11.975022208435085</v>
      </c>
    </row>
    <row r="697" spans="1:3" x14ac:dyDescent="0.25">
      <c r="A697" s="9" t="s">
        <v>504</v>
      </c>
      <c r="B697" s="12">
        <v>11932.30997613583</v>
      </c>
      <c r="C697">
        <f>SAFADModel_final_000010[[#This Row],[Whole Building:Facility Total Electric Demand Power '[W'](Hourly) ]]/1000</f>
        <v>11.93230997613583</v>
      </c>
    </row>
    <row r="698" spans="1:3" x14ac:dyDescent="0.25">
      <c r="A698" s="9" t="s">
        <v>505</v>
      </c>
      <c r="B698" s="12">
        <v>11894.359177539491</v>
      </c>
      <c r="C698">
        <f>SAFADModel_final_000010[[#This Row],[Whole Building:Facility Total Electric Demand Power '[W'](Hourly) ]]/1000</f>
        <v>11.89435917753949</v>
      </c>
    </row>
    <row r="699" spans="1:3" x14ac:dyDescent="0.25">
      <c r="A699" s="9" t="s">
        <v>506</v>
      </c>
      <c r="B699" s="12">
        <v>11851.971312892027</v>
      </c>
      <c r="C699">
        <f>SAFADModel_final_000010[[#This Row],[Whole Building:Facility Total Electric Demand Power '[W'](Hourly) ]]/1000</f>
        <v>11.851971312892026</v>
      </c>
    </row>
    <row r="700" spans="1:3" x14ac:dyDescent="0.25">
      <c r="A700" s="9" t="s">
        <v>507</v>
      </c>
      <c r="B700" s="12">
        <v>11806.94927548821</v>
      </c>
      <c r="C700">
        <f>SAFADModel_final_000010[[#This Row],[Whole Building:Facility Total Electric Demand Power '[W'](Hourly) ]]/1000</f>
        <v>11.806949275488209</v>
      </c>
    </row>
    <row r="701" spans="1:3" x14ac:dyDescent="0.25">
      <c r="A701" s="9" t="s">
        <v>508</v>
      </c>
      <c r="B701" s="12">
        <v>11776.33251755007</v>
      </c>
      <c r="C701">
        <f>SAFADModel_final_000010[[#This Row],[Whole Building:Facility Total Electric Demand Power '[W'](Hourly) ]]/1000</f>
        <v>11.77633251755007</v>
      </c>
    </row>
    <row r="702" spans="1:3" x14ac:dyDescent="0.25">
      <c r="A702" s="9" t="s">
        <v>509</v>
      </c>
      <c r="B702" s="12">
        <v>11743.030665342987</v>
      </c>
      <c r="C702">
        <f>SAFADModel_final_000010[[#This Row],[Whole Building:Facility Total Electric Demand Power '[W'](Hourly) ]]/1000</f>
        <v>11.743030665342987</v>
      </c>
    </row>
    <row r="703" spans="1:3" x14ac:dyDescent="0.25">
      <c r="A703" s="9" t="s">
        <v>510</v>
      </c>
      <c r="B703" s="12">
        <v>11779.676230499099</v>
      </c>
      <c r="C703">
        <f>SAFADModel_final_000010[[#This Row],[Whole Building:Facility Total Electric Demand Power '[W'](Hourly) ]]/1000</f>
        <v>11.779676230499099</v>
      </c>
    </row>
    <row r="704" spans="1:3" x14ac:dyDescent="0.25">
      <c r="A704" s="9" t="s">
        <v>511</v>
      </c>
      <c r="B704" s="12">
        <v>11906.402874034631</v>
      </c>
      <c r="C704">
        <f>SAFADModel_final_000010[[#This Row],[Whole Building:Facility Total Electric Demand Power '[W'](Hourly) ]]/1000</f>
        <v>11.906402874034631</v>
      </c>
    </row>
    <row r="705" spans="1:3" x14ac:dyDescent="0.25">
      <c r="A705" s="9" t="s">
        <v>512</v>
      </c>
      <c r="B705" s="12">
        <v>30255.37864715137</v>
      </c>
      <c r="C705">
        <f>SAFADModel_final_000010[[#This Row],[Whole Building:Facility Total Electric Demand Power '[W'](Hourly) ]]/1000</f>
        <v>30.255378647151371</v>
      </c>
    </row>
    <row r="706" spans="1:3" x14ac:dyDescent="0.25">
      <c r="A706" s="9" t="s">
        <v>513</v>
      </c>
      <c r="B706" s="12">
        <v>164099.52078221986</v>
      </c>
      <c r="C706">
        <f>SAFADModel_final_000010[[#This Row],[Whole Building:Facility Total Electric Demand Power '[W'](Hourly) ]]/1000</f>
        <v>164.09952078221986</v>
      </c>
    </row>
    <row r="707" spans="1:3" x14ac:dyDescent="0.25">
      <c r="A707" s="9" t="s">
        <v>514</v>
      </c>
      <c r="B707" s="12">
        <v>221365.93529945271</v>
      </c>
      <c r="C707">
        <f>SAFADModel_final_000010[[#This Row],[Whole Building:Facility Total Electric Demand Power '[W'](Hourly) ]]/1000</f>
        <v>221.3659352994527</v>
      </c>
    </row>
    <row r="708" spans="1:3" x14ac:dyDescent="0.25">
      <c r="A708" s="9" t="s">
        <v>515</v>
      </c>
      <c r="B708" s="12">
        <v>237950.0606375646</v>
      </c>
      <c r="C708">
        <f>SAFADModel_final_000010[[#This Row],[Whole Building:Facility Total Electric Demand Power '[W'](Hourly) ]]/1000</f>
        <v>237.9500606375646</v>
      </c>
    </row>
    <row r="709" spans="1:3" x14ac:dyDescent="0.25">
      <c r="A709" s="9" t="s">
        <v>516</v>
      </c>
      <c r="B709" s="12">
        <v>261288.78907387352</v>
      </c>
      <c r="C709">
        <f>SAFADModel_final_000010[[#This Row],[Whole Building:Facility Total Electric Demand Power '[W'](Hourly) ]]/1000</f>
        <v>261.28878907387349</v>
      </c>
    </row>
    <row r="710" spans="1:3" x14ac:dyDescent="0.25">
      <c r="A710" s="9" t="s">
        <v>517</v>
      </c>
      <c r="B710" s="12">
        <v>261327.99657680606</v>
      </c>
      <c r="C710">
        <f>SAFADModel_final_000010[[#This Row],[Whole Building:Facility Total Electric Demand Power '[W'](Hourly) ]]/1000</f>
        <v>261.32799657680607</v>
      </c>
    </row>
    <row r="711" spans="1:3" x14ac:dyDescent="0.25">
      <c r="A711" s="9" t="s">
        <v>518</v>
      </c>
      <c r="B711" s="12">
        <v>289285.96273095655</v>
      </c>
      <c r="C711">
        <f>SAFADModel_final_000010[[#This Row],[Whole Building:Facility Total Electric Demand Power '[W'](Hourly) ]]/1000</f>
        <v>289.28596273095656</v>
      </c>
    </row>
    <row r="712" spans="1:3" x14ac:dyDescent="0.25">
      <c r="A712" s="9" t="s">
        <v>519</v>
      </c>
      <c r="B712" s="12">
        <v>282517.16938108159</v>
      </c>
      <c r="C712">
        <f>SAFADModel_final_000010[[#This Row],[Whole Building:Facility Total Electric Demand Power '[W'](Hourly) ]]/1000</f>
        <v>282.5171693810816</v>
      </c>
    </row>
    <row r="713" spans="1:3" x14ac:dyDescent="0.25">
      <c r="A713" s="9" t="s">
        <v>520</v>
      </c>
      <c r="B713" s="12">
        <v>274730.20179802104</v>
      </c>
      <c r="C713">
        <f>SAFADModel_final_000010[[#This Row],[Whole Building:Facility Total Electric Demand Power '[W'](Hourly) ]]/1000</f>
        <v>274.73020179802103</v>
      </c>
    </row>
    <row r="714" spans="1:3" x14ac:dyDescent="0.25">
      <c r="A714" s="9" t="s">
        <v>521</v>
      </c>
      <c r="B714" s="12">
        <v>239568.1352179969</v>
      </c>
      <c r="C714">
        <f>SAFADModel_final_000010[[#This Row],[Whole Building:Facility Total Electric Demand Power '[W'](Hourly) ]]/1000</f>
        <v>239.56813521799688</v>
      </c>
    </row>
    <row r="715" spans="1:3" x14ac:dyDescent="0.25">
      <c r="A715" s="9" t="s">
        <v>522</v>
      </c>
      <c r="B715" s="12">
        <v>155676.28325567927</v>
      </c>
      <c r="C715">
        <f>SAFADModel_final_000010[[#This Row],[Whole Building:Facility Total Electric Demand Power '[W'](Hourly) ]]/1000</f>
        <v>155.67628325567927</v>
      </c>
    </row>
    <row r="716" spans="1:3" x14ac:dyDescent="0.25">
      <c r="A716" s="9" t="s">
        <v>523</v>
      </c>
      <c r="B716" s="12">
        <v>105763.18582025506</v>
      </c>
      <c r="C716">
        <f>SAFADModel_final_000010[[#This Row],[Whole Building:Facility Total Electric Demand Power '[W'](Hourly) ]]/1000</f>
        <v>105.76318582025506</v>
      </c>
    </row>
    <row r="717" spans="1:3" x14ac:dyDescent="0.25">
      <c r="A717" s="9" t="s">
        <v>524</v>
      </c>
      <c r="B717" s="12">
        <v>67958.626534510637</v>
      </c>
      <c r="C717">
        <f>SAFADModel_final_000010[[#This Row],[Whole Building:Facility Total Electric Demand Power '[W'](Hourly) ]]/1000</f>
        <v>67.958626534510643</v>
      </c>
    </row>
    <row r="718" spans="1:3" x14ac:dyDescent="0.25">
      <c r="A718" s="9" t="s">
        <v>525</v>
      </c>
      <c r="B718" s="12">
        <v>12124.912643831869</v>
      </c>
      <c r="C718">
        <f>SAFADModel_final_000010[[#This Row],[Whole Building:Facility Total Electric Demand Power '[W'](Hourly) ]]/1000</f>
        <v>12.12491264383187</v>
      </c>
    </row>
    <row r="719" spans="1:3" x14ac:dyDescent="0.25">
      <c r="A719" s="9" t="s">
        <v>526</v>
      </c>
      <c r="B719" s="12">
        <v>12086.528776249894</v>
      </c>
      <c r="C719">
        <f>SAFADModel_final_000010[[#This Row],[Whole Building:Facility Total Electric Demand Power '[W'](Hourly) ]]/1000</f>
        <v>12.086528776249894</v>
      </c>
    </row>
    <row r="720" spans="1:3" x14ac:dyDescent="0.25">
      <c r="A720" s="9" t="s">
        <v>527</v>
      </c>
      <c r="B720" s="12">
        <v>12042.670260965237</v>
      </c>
      <c r="C720">
        <f>SAFADModel_final_000010[[#This Row],[Whole Building:Facility Total Electric Demand Power '[W'](Hourly) ]]/1000</f>
        <v>12.042670260965236</v>
      </c>
    </row>
    <row r="721" spans="1:3" x14ac:dyDescent="0.25">
      <c r="A721" s="9" t="s">
        <v>528</v>
      </c>
      <c r="B721" s="12">
        <v>12010.715614743975</v>
      </c>
      <c r="C721">
        <f>SAFADModel_final_000010[[#This Row],[Whole Building:Facility Total Electric Demand Power '[W'](Hourly) ]]/1000</f>
        <v>12.010715614743974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A75D-E6B3-4903-83F4-B35F6C47D3D0}">
  <dimension ref="A1:F721"/>
  <sheetViews>
    <sheetView topLeftCell="C1" workbookViewId="0">
      <selection activeCell="D3" sqref="D3:F3"/>
    </sheetView>
  </sheetViews>
  <sheetFormatPr defaultRowHeight="15" x14ac:dyDescent="0.25"/>
  <cols>
    <col min="1" max="1" width="14.42578125" bestFit="1" customWidth="1"/>
    <col min="2" max="2" width="62.85546875" bestFit="1" customWidth="1"/>
  </cols>
  <sheetData>
    <row r="1" spans="1:6" x14ac:dyDescent="0.25">
      <c r="A1" t="s">
        <v>0</v>
      </c>
      <c r="B1" t="s">
        <v>728</v>
      </c>
      <c r="C1" t="s">
        <v>727</v>
      </c>
      <c r="D1" t="s">
        <v>729</v>
      </c>
      <c r="E1" t="s">
        <v>730</v>
      </c>
      <c r="F1" t="s">
        <v>733</v>
      </c>
    </row>
    <row r="2" spans="1:6" x14ac:dyDescent="0.25">
      <c r="A2" s="9" t="s">
        <v>1</v>
      </c>
      <c r="B2" s="12">
        <v>9228.202850114516</v>
      </c>
      <c r="C2">
        <f>SAFADModel_final_000009[[#This Row],[Whole Building:Facility Total Electric Demand Power '[W'](Hourly) ]]/1000</f>
        <v>9.2282028501145152</v>
      </c>
      <c r="D2" t="s">
        <v>532</v>
      </c>
      <c r="E2" t="s">
        <v>531</v>
      </c>
      <c r="F2" t="s">
        <v>732</v>
      </c>
    </row>
    <row r="3" spans="1:6" x14ac:dyDescent="0.25">
      <c r="A3" s="9" t="s">
        <v>2</v>
      </c>
      <c r="B3" s="12">
        <v>9587.6600988917216</v>
      </c>
      <c r="C3">
        <f>SAFADModel_final_000009[[#This Row],[Whole Building:Facility Total Electric Demand Power '[W'](Hourly) ]]/1000</f>
        <v>9.5876600988917211</v>
      </c>
      <c r="D3">
        <v>-20.122147164128677</v>
      </c>
      <c r="E3">
        <v>57.826576716878563</v>
      </c>
      <c r="F3">
        <v>26.434863784870743</v>
      </c>
    </row>
    <row r="4" spans="1:6" x14ac:dyDescent="0.25">
      <c r="A4" s="9" t="s">
        <v>3</v>
      </c>
      <c r="B4" s="12">
        <v>9292.4036973519542</v>
      </c>
      <c r="C4">
        <f>SAFADModel_final_000009[[#This Row],[Whole Building:Facility Total Electric Demand Power '[W'](Hourly) ]]/1000</f>
        <v>9.2924036973519542</v>
      </c>
    </row>
    <row r="5" spans="1:6" x14ac:dyDescent="0.25">
      <c r="A5" s="9" t="s">
        <v>4</v>
      </c>
      <c r="B5" s="12">
        <v>8913.0412756555288</v>
      </c>
      <c r="C5">
        <f>SAFADModel_final_000009[[#This Row],[Whole Building:Facility Total Electric Demand Power '[W'](Hourly) ]]/1000</f>
        <v>8.9130412756555284</v>
      </c>
    </row>
    <row r="6" spans="1:6" x14ac:dyDescent="0.25">
      <c r="A6" s="9" t="s">
        <v>5</v>
      </c>
      <c r="B6" s="12">
        <v>8526.5514611174895</v>
      </c>
      <c r="C6">
        <f>SAFADModel_final_000009[[#This Row],[Whole Building:Facility Total Electric Demand Power '[W'](Hourly) ]]/1000</f>
        <v>8.5265514611174886</v>
      </c>
    </row>
    <row r="7" spans="1:6" x14ac:dyDescent="0.25">
      <c r="A7" s="9" t="s">
        <v>6</v>
      </c>
      <c r="B7" s="12">
        <v>8499.7888575116722</v>
      </c>
      <c r="C7">
        <f>SAFADModel_final_000009[[#This Row],[Whole Building:Facility Total Electric Demand Power '[W'](Hourly) ]]/1000</f>
        <v>8.4997888575116729</v>
      </c>
    </row>
    <row r="8" spans="1:6" x14ac:dyDescent="0.25">
      <c r="A8" s="9" t="s">
        <v>7</v>
      </c>
      <c r="B8" s="12">
        <v>9048.5120835101789</v>
      </c>
      <c r="C8">
        <f>SAFADModel_final_000009[[#This Row],[Whole Building:Facility Total Electric Demand Power '[W'](Hourly) ]]/1000</f>
        <v>9.0485120835101789</v>
      </c>
    </row>
    <row r="9" spans="1:6" x14ac:dyDescent="0.25">
      <c r="A9" s="9" t="s">
        <v>8</v>
      </c>
      <c r="B9" s="12">
        <v>46131.01630827714</v>
      </c>
      <c r="C9">
        <f>SAFADModel_final_000009[[#This Row],[Whole Building:Facility Total Electric Demand Power '[W'](Hourly) ]]/1000</f>
        <v>46.13101630827714</v>
      </c>
    </row>
    <row r="10" spans="1:6" x14ac:dyDescent="0.25">
      <c r="A10" s="9" t="s">
        <v>9</v>
      </c>
      <c r="B10" s="12">
        <v>66333.090827896318</v>
      </c>
      <c r="C10">
        <f>SAFADModel_final_000009[[#This Row],[Whole Building:Facility Total Electric Demand Power '[W'](Hourly) ]]/1000</f>
        <v>66.333090827896314</v>
      </c>
    </row>
    <row r="11" spans="1:6" x14ac:dyDescent="0.25">
      <c r="A11" s="9" t="s">
        <v>10</v>
      </c>
      <c r="B11" s="12">
        <v>108040.76750175781</v>
      </c>
      <c r="C11">
        <f>SAFADModel_final_000009[[#This Row],[Whole Building:Facility Total Electric Demand Power '[W'](Hourly) ]]/1000</f>
        <v>108.04076750175781</v>
      </c>
    </row>
    <row r="12" spans="1:6" x14ac:dyDescent="0.25">
      <c r="A12" s="9" t="s">
        <v>11</v>
      </c>
      <c r="B12" s="12">
        <v>110605.75286673378</v>
      </c>
      <c r="C12">
        <f>SAFADModel_final_000009[[#This Row],[Whole Building:Facility Total Electric Demand Power '[W'](Hourly) ]]/1000</f>
        <v>110.60575286673378</v>
      </c>
    </row>
    <row r="13" spans="1:6" x14ac:dyDescent="0.25">
      <c r="A13" s="9" t="s">
        <v>12</v>
      </c>
      <c r="B13" s="12">
        <v>170600.30800445125</v>
      </c>
      <c r="C13">
        <f>SAFADModel_final_000009[[#This Row],[Whole Building:Facility Total Electric Demand Power '[W'](Hourly) ]]/1000</f>
        <v>170.60030800445125</v>
      </c>
    </row>
    <row r="14" spans="1:6" x14ac:dyDescent="0.25">
      <c r="A14" s="9" t="s">
        <v>13</v>
      </c>
      <c r="B14" s="12">
        <v>166735.88718236843</v>
      </c>
      <c r="C14">
        <f>SAFADModel_final_000009[[#This Row],[Whole Building:Facility Total Electric Demand Power '[W'](Hourly) ]]/1000</f>
        <v>166.73588718236843</v>
      </c>
    </row>
    <row r="15" spans="1:6" x14ac:dyDescent="0.25">
      <c r="A15" s="9" t="s">
        <v>14</v>
      </c>
      <c r="B15" s="12">
        <v>240828.01773397517</v>
      </c>
      <c r="C15">
        <f>SAFADModel_final_000009[[#This Row],[Whole Building:Facility Total Electric Demand Power '[W'](Hourly) ]]/1000</f>
        <v>240.82801773397517</v>
      </c>
    </row>
    <row r="16" spans="1:6" x14ac:dyDescent="0.25">
      <c r="A16" s="9" t="s">
        <v>15</v>
      </c>
      <c r="B16" s="12">
        <v>262581.65885342896</v>
      </c>
      <c r="C16">
        <f>SAFADModel_final_000009[[#This Row],[Whole Building:Facility Total Electric Demand Power '[W'](Hourly) ]]/1000</f>
        <v>262.58165885342896</v>
      </c>
    </row>
    <row r="17" spans="1:3" x14ac:dyDescent="0.25">
      <c r="A17" s="9" t="s">
        <v>16</v>
      </c>
      <c r="B17" s="12">
        <v>226321.10334770055</v>
      </c>
      <c r="C17">
        <f>SAFADModel_final_000009[[#This Row],[Whole Building:Facility Total Electric Demand Power '[W'](Hourly) ]]/1000</f>
        <v>226.32110334770056</v>
      </c>
    </row>
    <row r="18" spans="1:3" x14ac:dyDescent="0.25">
      <c r="A18" s="9" t="s">
        <v>17</v>
      </c>
      <c r="B18" s="12">
        <v>195790.46702905721</v>
      </c>
      <c r="C18">
        <f>SAFADModel_final_000009[[#This Row],[Whole Building:Facility Total Electric Demand Power '[W'](Hourly) ]]/1000</f>
        <v>195.7904670290572</v>
      </c>
    </row>
    <row r="19" spans="1:3" x14ac:dyDescent="0.25">
      <c r="A19" s="9" t="s">
        <v>18</v>
      </c>
      <c r="B19" s="12">
        <v>84259.680292791934</v>
      </c>
      <c r="C19">
        <f>SAFADModel_final_000009[[#This Row],[Whole Building:Facility Total Electric Demand Power '[W'](Hourly) ]]/1000</f>
        <v>84.259680292791941</v>
      </c>
    </row>
    <row r="20" spans="1:3" x14ac:dyDescent="0.25">
      <c r="A20" s="9" t="s">
        <v>19</v>
      </c>
      <c r="B20" s="12">
        <v>40577.179044003431</v>
      </c>
      <c r="C20">
        <f>SAFADModel_final_000009[[#This Row],[Whole Building:Facility Total Electric Demand Power '[W'](Hourly) ]]/1000</f>
        <v>40.577179044003429</v>
      </c>
    </row>
    <row r="21" spans="1:3" x14ac:dyDescent="0.25">
      <c r="A21" s="9" t="s">
        <v>20</v>
      </c>
      <c r="B21" s="12">
        <v>16212.566942046629</v>
      </c>
      <c r="C21">
        <f>SAFADModel_final_000009[[#This Row],[Whole Building:Facility Total Electric Demand Power '[W'](Hourly) ]]/1000</f>
        <v>16.212566942046628</v>
      </c>
    </row>
    <row r="22" spans="1:3" x14ac:dyDescent="0.25">
      <c r="A22" s="9" t="s">
        <v>21</v>
      </c>
      <c r="B22" s="12">
        <v>12676.727839066902</v>
      </c>
      <c r="C22">
        <f>SAFADModel_final_000009[[#This Row],[Whole Building:Facility Total Electric Demand Power '[W'](Hourly) ]]/1000</f>
        <v>12.676727839066901</v>
      </c>
    </row>
    <row r="23" spans="1:3" x14ac:dyDescent="0.25">
      <c r="A23" s="9" t="s">
        <v>22</v>
      </c>
      <c r="B23" s="12">
        <v>12210.786825029936</v>
      </c>
      <c r="C23">
        <f>SAFADModel_final_000009[[#This Row],[Whole Building:Facility Total Electric Demand Power '[W'](Hourly) ]]/1000</f>
        <v>12.210786825029937</v>
      </c>
    </row>
    <row r="24" spans="1:3" x14ac:dyDescent="0.25">
      <c r="A24" s="9" t="s">
        <v>23</v>
      </c>
      <c r="B24" s="12">
        <v>12189.076330730402</v>
      </c>
      <c r="C24">
        <f>SAFADModel_final_000009[[#This Row],[Whole Building:Facility Total Electric Demand Power '[W'](Hourly) ]]/1000</f>
        <v>12.189076330730403</v>
      </c>
    </row>
    <row r="25" spans="1:3" x14ac:dyDescent="0.25">
      <c r="A25" s="9" t="s">
        <v>24</v>
      </c>
      <c r="B25" s="12">
        <v>12159.532995863694</v>
      </c>
      <c r="C25">
        <f>SAFADModel_final_000009[[#This Row],[Whole Building:Facility Total Electric Demand Power '[W'](Hourly) ]]/1000</f>
        <v>12.159532995863694</v>
      </c>
    </row>
    <row r="26" spans="1:3" x14ac:dyDescent="0.25">
      <c r="A26" s="9" t="s">
        <v>25</v>
      </c>
      <c r="B26" s="12">
        <v>9421.2394775604625</v>
      </c>
      <c r="C26">
        <f>SAFADModel_final_000009[[#This Row],[Whole Building:Facility Total Electric Demand Power '[W'](Hourly) ]]/1000</f>
        <v>9.4212394775604622</v>
      </c>
    </row>
    <row r="27" spans="1:3" x14ac:dyDescent="0.25">
      <c r="A27" s="9" t="s">
        <v>26</v>
      </c>
      <c r="B27" s="12">
        <v>10303.698471545818</v>
      </c>
      <c r="C27">
        <f>SAFADModel_final_000009[[#This Row],[Whole Building:Facility Total Electric Demand Power '[W'](Hourly) ]]/1000</f>
        <v>10.303698471545818</v>
      </c>
    </row>
    <row r="28" spans="1:3" x14ac:dyDescent="0.25">
      <c r="A28" s="9" t="s">
        <v>27</v>
      </c>
      <c r="B28" s="12">
        <v>10266.60158831942</v>
      </c>
      <c r="C28">
        <f>SAFADModel_final_000009[[#This Row],[Whole Building:Facility Total Electric Demand Power '[W'](Hourly) ]]/1000</f>
        <v>10.266601588319419</v>
      </c>
    </row>
    <row r="29" spans="1:3" x14ac:dyDescent="0.25">
      <c r="A29" s="9" t="s">
        <v>28</v>
      </c>
      <c r="B29" s="12">
        <v>10223.680688402355</v>
      </c>
      <c r="C29">
        <f>SAFADModel_final_000009[[#This Row],[Whole Building:Facility Total Electric Demand Power '[W'](Hourly) ]]/1000</f>
        <v>10.223680688402355</v>
      </c>
    </row>
    <row r="30" spans="1:3" x14ac:dyDescent="0.25">
      <c r="A30" s="9" t="s">
        <v>29</v>
      </c>
      <c r="B30" s="12">
        <v>10166.150449892046</v>
      </c>
      <c r="C30">
        <f>SAFADModel_final_000009[[#This Row],[Whole Building:Facility Total Electric Demand Power '[W'](Hourly) ]]/1000</f>
        <v>10.166150449892045</v>
      </c>
    </row>
    <row r="31" spans="1:3" x14ac:dyDescent="0.25">
      <c r="A31" s="9" t="s">
        <v>30</v>
      </c>
      <c r="B31" s="12">
        <v>10148.248797154391</v>
      </c>
      <c r="C31">
        <f>SAFADModel_final_000009[[#This Row],[Whole Building:Facility Total Electric Demand Power '[W'](Hourly) ]]/1000</f>
        <v>10.148248797154391</v>
      </c>
    </row>
    <row r="32" spans="1:3" x14ac:dyDescent="0.25">
      <c r="A32" s="9" t="s">
        <v>31</v>
      </c>
      <c r="B32" s="12">
        <v>10336.012864005181</v>
      </c>
      <c r="C32">
        <f>SAFADModel_final_000009[[#This Row],[Whole Building:Facility Total Electric Demand Power '[W'](Hourly) ]]/1000</f>
        <v>10.33601286400518</v>
      </c>
    </row>
    <row r="33" spans="1:3" x14ac:dyDescent="0.25">
      <c r="A33" s="9" t="s">
        <v>32</v>
      </c>
      <c r="B33" s="12">
        <v>33479.291781279106</v>
      </c>
      <c r="C33">
        <f>SAFADModel_final_000009[[#This Row],[Whole Building:Facility Total Electric Demand Power '[W'](Hourly) ]]/1000</f>
        <v>33.479291781279109</v>
      </c>
    </row>
    <row r="34" spans="1:3" x14ac:dyDescent="0.25">
      <c r="A34" s="9" t="s">
        <v>33</v>
      </c>
      <c r="B34" s="12">
        <v>91448.178255719657</v>
      </c>
      <c r="C34">
        <f>SAFADModel_final_000009[[#This Row],[Whole Building:Facility Total Electric Demand Power '[W'](Hourly) ]]/1000</f>
        <v>91.448178255719654</v>
      </c>
    </row>
    <row r="35" spans="1:3" x14ac:dyDescent="0.25">
      <c r="A35" s="9" t="s">
        <v>34</v>
      </c>
      <c r="B35" s="12">
        <v>129194.2950066146</v>
      </c>
      <c r="C35">
        <f>SAFADModel_final_000009[[#This Row],[Whole Building:Facility Total Electric Demand Power '[W'](Hourly) ]]/1000</f>
        <v>129.1942950066146</v>
      </c>
    </row>
    <row r="36" spans="1:3" x14ac:dyDescent="0.25">
      <c r="A36" s="9" t="s">
        <v>35</v>
      </c>
      <c r="B36" s="12">
        <v>140103.66822614745</v>
      </c>
      <c r="C36">
        <f>SAFADModel_final_000009[[#This Row],[Whole Building:Facility Total Electric Demand Power '[W'](Hourly) ]]/1000</f>
        <v>140.10366822614745</v>
      </c>
    </row>
    <row r="37" spans="1:3" x14ac:dyDescent="0.25">
      <c r="A37" s="9" t="s">
        <v>36</v>
      </c>
      <c r="B37" s="12">
        <v>200376.77460260052</v>
      </c>
      <c r="C37">
        <f>SAFADModel_final_000009[[#This Row],[Whole Building:Facility Total Electric Demand Power '[W'](Hourly) ]]/1000</f>
        <v>200.37677460260051</v>
      </c>
    </row>
    <row r="38" spans="1:3" x14ac:dyDescent="0.25">
      <c r="A38" s="9" t="s">
        <v>37</v>
      </c>
      <c r="B38" s="12">
        <v>172851.93254736729</v>
      </c>
      <c r="C38">
        <f>SAFADModel_final_000009[[#This Row],[Whole Building:Facility Total Electric Demand Power '[W'](Hourly) ]]/1000</f>
        <v>172.85193254736728</v>
      </c>
    </row>
    <row r="39" spans="1:3" x14ac:dyDescent="0.25">
      <c r="A39" s="9" t="s">
        <v>38</v>
      </c>
      <c r="B39" s="12">
        <v>193659.79226969348</v>
      </c>
      <c r="C39">
        <f>SAFADModel_final_000009[[#This Row],[Whole Building:Facility Total Electric Demand Power '[W'](Hourly) ]]/1000</f>
        <v>193.6597922696935</v>
      </c>
    </row>
    <row r="40" spans="1:3" x14ac:dyDescent="0.25">
      <c r="A40" s="9" t="s">
        <v>39</v>
      </c>
      <c r="B40" s="12">
        <v>140466.64778493089</v>
      </c>
      <c r="C40">
        <f>SAFADModel_final_000009[[#This Row],[Whole Building:Facility Total Electric Demand Power '[W'](Hourly) ]]/1000</f>
        <v>140.4666477849309</v>
      </c>
    </row>
    <row r="41" spans="1:3" x14ac:dyDescent="0.25">
      <c r="A41" s="9" t="s">
        <v>40</v>
      </c>
      <c r="B41" s="12">
        <v>157288.23436580208</v>
      </c>
      <c r="C41">
        <f>SAFADModel_final_000009[[#This Row],[Whole Building:Facility Total Electric Demand Power '[W'](Hourly) ]]/1000</f>
        <v>157.28823436580208</v>
      </c>
    </row>
    <row r="42" spans="1:3" x14ac:dyDescent="0.25">
      <c r="A42" s="9" t="s">
        <v>41</v>
      </c>
      <c r="B42" s="12">
        <v>121250.93671521005</v>
      </c>
      <c r="C42">
        <f>SAFADModel_final_000009[[#This Row],[Whole Building:Facility Total Electric Demand Power '[W'](Hourly) ]]/1000</f>
        <v>121.25093671521005</v>
      </c>
    </row>
    <row r="43" spans="1:3" x14ac:dyDescent="0.25">
      <c r="A43" s="9" t="s">
        <v>42</v>
      </c>
      <c r="B43" s="12">
        <v>171240.098934473</v>
      </c>
      <c r="C43">
        <f>SAFADModel_final_000009[[#This Row],[Whole Building:Facility Total Electric Demand Power '[W'](Hourly) ]]/1000</f>
        <v>171.240098934473</v>
      </c>
    </row>
    <row r="44" spans="1:3" x14ac:dyDescent="0.25">
      <c r="A44" s="9" t="s">
        <v>43</v>
      </c>
      <c r="B44" s="12">
        <v>88677.997422534114</v>
      </c>
      <c r="C44">
        <f>SAFADModel_final_000009[[#This Row],[Whole Building:Facility Total Electric Demand Power '[W'](Hourly) ]]/1000</f>
        <v>88.677997422534119</v>
      </c>
    </row>
    <row r="45" spans="1:3" x14ac:dyDescent="0.25">
      <c r="A45" s="9" t="s">
        <v>44</v>
      </c>
      <c r="B45" s="12">
        <v>37579.472315448249</v>
      </c>
      <c r="C45">
        <f>SAFADModel_final_000009[[#This Row],[Whole Building:Facility Total Electric Demand Power '[W'](Hourly) ]]/1000</f>
        <v>37.57947231544825</v>
      </c>
    </row>
    <row r="46" spans="1:3" x14ac:dyDescent="0.25">
      <c r="A46" s="9" t="s">
        <v>45</v>
      </c>
      <c r="B46" s="12">
        <v>13413.446020215437</v>
      </c>
      <c r="C46">
        <f>SAFADModel_final_000009[[#This Row],[Whole Building:Facility Total Electric Demand Power '[W'](Hourly) ]]/1000</f>
        <v>13.413446020215437</v>
      </c>
    </row>
    <row r="47" spans="1:3" x14ac:dyDescent="0.25">
      <c r="A47" s="9" t="s">
        <v>46</v>
      </c>
      <c r="B47" s="12">
        <v>11746.410050608909</v>
      </c>
      <c r="C47">
        <f>SAFADModel_final_000009[[#This Row],[Whole Building:Facility Total Electric Demand Power '[W'](Hourly) ]]/1000</f>
        <v>11.746410050608908</v>
      </c>
    </row>
    <row r="48" spans="1:3" x14ac:dyDescent="0.25">
      <c r="A48" s="9" t="s">
        <v>47</v>
      </c>
      <c r="B48" s="12">
        <v>11144.999299520818</v>
      </c>
      <c r="C48">
        <f>SAFADModel_final_000009[[#This Row],[Whole Building:Facility Total Electric Demand Power '[W'](Hourly) ]]/1000</f>
        <v>11.144999299520817</v>
      </c>
    </row>
    <row r="49" spans="1:3" x14ac:dyDescent="0.25">
      <c r="A49" s="9" t="s">
        <v>48</v>
      </c>
      <c r="B49" s="12">
        <v>10881.861485407282</v>
      </c>
      <c r="C49">
        <f>SAFADModel_final_000009[[#This Row],[Whole Building:Facility Total Electric Demand Power '[W'](Hourly) ]]/1000</f>
        <v>10.881861485407281</v>
      </c>
    </row>
    <row r="50" spans="1:3" x14ac:dyDescent="0.25">
      <c r="A50" s="9" t="s">
        <v>49</v>
      </c>
      <c r="B50" s="12">
        <v>10651.702651828304</v>
      </c>
      <c r="C50">
        <f>SAFADModel_final_000009[[#This Row],[Whole Building:Facility Total Electric Demand Power '[W'](Hourly) ]]/1000</f>
        <v>10.651702651828304</v>
      </c>
    </row>
    <row r="51" spans="1:3" x14ac:dyDescent="0.25">
      <c r="A51" s="9" t="s">
        <v>50</v>
      </c>
      <c r="B51" s="12">
        <v>10506.632497606397</v>
      </c>
      <c r="C51">
        <f>SAFADModel_final_000009[[#This Row],[Whole Building:Facility Total Electric Demand Power '[W'](Hourly) ]]/1000</f>
        <v>10.506632497606397</v>
      </c>
    </row>
    <row r="52" spans="1:3" x14ac:dyDescent="0.25">
      <c r="A52" s="9" t="s">
        <v>51</v>
      </c>
      <c r="B52" s="12">
        <v>10326.083947362873</v>
      </c>
      <c r="C52">
        <f>SAFADModel_final_000009[[#This Row],[Whole Building:Facility Total Electric Demand Power '[W'](Hourly) ]]/1000</f>
        <v>10.326083947362873</v>
      </c>
    </row>
    <row r="53" spans="1:3" x14ac:dyDescent="0.25">
      <c r="A53" s="9" t="s">
        <v>52</v>
      </c>
      <c r="B53" s="12">
        <v>10034.343003165917</v>
      </c>
      <c r="C53">
        <f>SAFADModel_final_000009[[#This Row],[Whole Building:Facility Total Electric Demand Power '[W'](Hourly) ]]/1000</f>
        <v>10.034343003165917</v>
      </c>
    </row>
    <row r="54" spans="1:3" x14ac:dyDescent="0.25">
      <c r="A54" s="9" t="s">
        <v>53</v>
      </c>
      <c r="B54" s="12">
        <v>9671.1653204421</v>
      </c>
      <c r="C54">
        <f>SAFADModel_final_000009[[#This Row],[Whole Building:Facility Total Electric Demand Power '[W'](Hourly) ]]/1000</f>
        <v>9.6711653204420998</v>
      </c>
    </row>
    <row r="55" spans="1:3" x14ac:dyDescent="0.25">
      <c r="A55" s="9" t="s">
        <v>54</v>
      </c>
      <c r="B55" s="12">
        <v>9555.0498647450295</v>
      </c>
      <c r="C55">
        <f>SAFADModel_final_000009[[#This Row],[Whole Building:Facility Total Electric Demand Power '[W'](Hourly) ]]/1000</f>
        <v>9.5550498647450297</v>
      </c>
    </row>
    <row r="56" spans="1:3" x14ac:dyDescent="0.25">
      <c r="A56" s="9" t="s">
        <v>55</v>
      </c>
      <c r="B56" s="12">
        <v>9980.0788359872658</v>
      </c>
      <c r="C56">
        <f>SAFADModel_final_000009[[#This Row],[Whole Building:Facility Total Electric Demand Power '[W'](Hourly) ]]/1000</f>
        <v>9.9800788359872659</v>
      </c>
    </row>
    <row r="57" spans="1:3" x14ac:dyDescent="0.25">
      <c r="A57" s="9" t="s">
        <v>56</v>
      </c>
      <c r="B57" s="12">
        <v>39743.898739926335</v>
      </c>
      <c r="C57">
        <f>SAFADModel_final_000009[[#This Row],[Whole Building:Facility Total Electric Demand Power '[W'](Hourly) ]]/1000</f>
        <v>39.743898739926337</v>
      </c>
    </row>
    <row r="58" spans="1:3" x14ac:dyDescent="0.25">
      <c r="A58" s="9" t="s">
        <v>57</v>
      </c>
      <c r="B58" s="12">
        <v>78263.07573049402</v>
      </c>
      <c r="C58">
        <f>SAFADModel_final_000009[[#This Row],[Whole Building:Facility Total Electric Demand Power '[W'](Hourly) ]]/1000</f>
        <v>78.263075730494023</v>
      </c>
    </row>
    <row r="59" spans="1:3" x14ac:dyDescent="0.25">
      <c r="A59" s="9" t="s">
        <v>58</v>
      </c>
      <c r="B59" s="12">
        <v>122446.39085181698</v>
      </c>
      <c r="C59">
        <f>SAFADModel_final_000009[[#This Row],[Whole Building:Facility Total Electric Demand Power '[W'](Hourly) ]]/1000</f>
        <v>122.44639085181697</v>
      </c>
    </row>
    <row r="60" spans="1:3" x14ac:dyDescent="0.25">
      <c r="A60" s="9" t="s">
        <v>59</v>
      </c>
      <c r="B60" s="12">
        <v>147206.81366812697</v>
      </c>
      <c r="C60">
        <f>SAFADModel_final_000009[[#This Row],[Whole Building:Facility Total Electric Demand Power '[W'](Hourly) ]]/1000</f>
        <v>147.20681366812696</v>
      </c>
    </row>
    <row r="61" spans="1:3" x14ac:dyDescent="0.25">
      <c r="A61" s="9" t="s">
        <v>60</v>
      </c>
      <c r="B61" s="12">
        <v>212875.71398460914</v>
      </c>
      <c r="C61">
        <f>SAFADModel_final_000009[[#This Row],[Whole Building:Facility Total Electric Demand Power '[W'](Hourly) ]]/1000</f>
        <v>212.87571398460915</v>
      </c>
    </row>
    <row r="62" spans="1:3" x14ac:dyDescent="0.25">
      <c r="A62" s="9" t="s">
        <v>61</v>
      </c>
      <c r="B62" s="12">
        <v>215658.60140048355</v>
      </c>
      <c r="C62">
        <f>SAFADModel_final_000009[[#This Row],[Whole Building:Facility Total Electric Demand Power '[W'](Hourly) ]]/1000</f>
        <v>215.65860140048355</v>
      </c>
    </row>
    <row r="63" spans="1:3" x14ac:dyDescent="0.25">
      <c r="A63" s="9" t="s">
        <v>62</v>
      </c>
      <c r="B63" s="12">
        <v>221767.1141029539</v>
      </c>
      <c r="C63">
        <f>SAFADModel_final_000009[[#This Row],[Whole Building:Facility Total Electric Demand Power '[W'](Hourly) ]]/1000</f>
        <v>221.76711410295391</v>
      </c>
    </row>
    <row r="64" spans="1:3" x14ac:dyDescent="0.25">
      <c r="A64" s="9" t="s">
        <v>63</v>
      </c>
      <c r="B64" s="12">
        <v>221799.95528818178</v>
      </c>
      <c r="C64">
        <f>SAFADModel_final_000009[[#This Row],[Whole Building:Facility Total Electric Demand Power '[W'](Hourly) ]]/1000</f>
        <v>221.79995528818179</v>
      </c>
    </row>
    <row r="65" spans="1:3" x14ac:dyDescent="0.25">
      <c r="A65" s="9" t="s">
        <v>64</v>
      </c>
      <c r="B65" s="12">
        <v>136271.34813984553</v>
      </c>
      <c r="C65">
        <f>SAFADModel_final_000009[[#This Row],[Whole Building:Facility Total Electric Demand Power '[W'](Hourly) ]]/1000</f>
        <v>136.27134813984554</v>
      </c>
    </row>
    <row r="66" spans="1:3" x14ac:dyDescent="0.25">
      <c r="A66" s="9" t="s">
        <v>65</v>
      </c>
      <c r="B66" s="12">
        <v>60758.716699396318</v>
      </c>
      <c r="C66">
        <f>SAFADModel_final_000009[[#This Row],[Whole Building:Facility Total Electric Demand Power '[W'](Hourly) ]]/1000</f>
        <v>60.758716699396317</v>
      </c>
    </row>
    <row r="67" spans="1:3" x14ac:dyDescent="0.25">
      <c r="A67" s="9" t="s">
        <v>66</v>
      </c>
      <c r="B67" s="12">
        <v>82837.540552599225</v>
      </c>
      <c r="C67">
        <f>SAFADModel_final_000009[[#This Row],[Whole Building:Facility Total Electric Demand Power '[W'](Hourly) ]]/1000</f>
        <v>82.837540552599222</v>
      </c>
    </row>
    <row r="68" spans="1:3" x14ac:dyDescent="0.25">
      <c r="A68" s="9" t="s">
        <v>67</v>
      </c>
      <c r="B68" s="12">
        <v>34760.726295055567</v>
      </c>
      <c r="C68">
        <f>SAFADModel_final_000009[[#This Row],[Whole Building:Facility Total Electric Demand Power '[W'](Hourly) ]]/1000</f>
        <v>34.760726295055569</v>
      </c>
    </row>
    <row r="69" spans="1:3" x14ac:dyDescent="0.25">
      <c r="A69" s="9" t="s">
        <v>68</v>
      </c>
      <c r="B69" s="12">
        <v>13211.650388643217</v>
      </c>
      <c r="C69">
        <f>SAFADModel_final_000009[[#This Row],[Whole Building:Facility Total Electric Demand Power '[W'](Hourly) ]]/1000</f>
        <v>13.211650388643216</v>
      </c>
    </row>
    <row r="70" spans="1:3" x14ac:dyDescent="0.25">
      <c r="A70" s="9" t="s">
        <v>69</v>
      </c>
      <c r="B70" s="12">
        <v>12675.151228687704</v>
      </c>
      <c r="C70">
        <f>SAFADModel_final_000009[[#This Row],[Whole Building:Facility Total Electric Demand Power '[W'](Hourly) ]]/1000</f>
        <v>12.675151228687705</v>
      </c>
    </row>
    <row r="71" spans="1:3" x14ac:dyDescent="0.25">
      <c r="A71" s="9" t="s">
        <v>70</v>
      </c>
      <c r="B71" s="12">
        <v>12189.001542058684</v>
      </c>
      <c r="C71">
        <f>SAFADModel_final_000009[[#This Row],[Whole Building:Facility Total Electric Demand Power '[W'](Hourly) ]]/1000</f>
        <v>12.189001542058683</v>
      </c>
    </row>
    <row r="72" spans="1:3" x14ac:dyDescent="0.25">
      <c r="A72" s="9" t="s">
        <v>71</v>
      </c>
      <c r="B72" s="12">
        <v>12128.8018287378</v>
      </c>
      <c r="C72">
        <f>SAFADModel_final_000009[[#This Row],[Whole Building:Facility Total Electric Demand Power '[W'](Hourly) ]]/1000</f>
        <v>12.128801828737799</v>
      </c>
    </row>
    <row r="73" spans="1:3" x14ac:dyDescent="0.25">
      <c r="A73" s="9" t="s">
        <v>72</v>
      </c>
      <c r="B73" s="12">
        <v>12068.415521313678</v>
      </c>
      <c r="C73">
        <f>SAFADModel_final_000009[[#This Row],[Whole Building:Facility Total Electric Demand Power '[W'](Hourly) ]]/1000</f>
        <v>12.068415521313678</v>
      </c>
    </row>
    <row r="74" spans="1:3" x14ac:dyDescent="0.25">
      <c r="A74" s="9" t="s">
        <v>73</v>
      </c>
      <c r="B74" s="12">
        <v>11767.662795378952</v>
      </c>
      <c r="C74">
        <f>SAFADModel_final_000009[[#This Row],[Whole Building:Facility Total Electric Demand Power '[W'](Hourly) ]]/1000</f>
        <v>11.767662795378952</v>
      </c>
    </row>
    <row r="75" spans="1:3" x14ac:dyDescent="0.25">
      <c r="A75" s="9" t="s">
        <v>74</v>
      </c>
      <c r="B75" s="12">
        <v>11696.20121422356</v>
      </c>
      <c r="C75">
        <f>SAFADModel_final_000009[[#This Row],[Whole Building:Facility Total Electric Demand Power '[W'](Hourly) ]]/1000</f>
        <v>11.69620121422356</v>
      </c>
    </row>
    <row r="76" spans="1:3" x14ac:dyDescent="0.25">
      <c r="A76" s="9" t="s">
        <v>75</v>
      </c>
      <c r="B76" s="12">
        <v>11522.715764813474</v>
      </c>
      <c r="C76">
        <f>SAFADModel_final_000009[[#This Row],[Whole Building:Facility Total Electric Demand Power '[W'](Hourly) ]]/1000</f>
        <v>11.522715764813475</v>
      </c>
    </row>
    <row r="77" spans="1:3" x14ac:dyDescent="0.25">
      <c r="A77" s="9" t="s">
        <v>76</v>
      </c>
      <c r="B77" s="12">
        <v>11354.571318744755</v>
      </c>
      <c r="C77">
        <f>SAFADModel_final_000009[[#This Row],[Whole Building:Facility Total Electric Demand Power '[W'](Hourly) ]]/1000</f>
        <v>11.354571318744755</v>
      </c>
    </row>
    <row r="78" spans="1:3" x14ac:dyDescent="0.25">
      <c r="A78" s="9" t="s">
        <v>77</v>
      </c>
      <c r="B78" s="12">
        <v>11209.309908263063</v>
      </c>
      <c r="C78">
        <f>SAFADModel_final_000009[[#This Row],[Whole Building:Facility Total Electric Demand Power '[W'](Hourly) ]]/1000</f>
        <v>11.209309908263064</v>
      </c>
    </row>
    <row r="79" spans="1:3" x14ac:dyDescent="0.25">
      <c r="A79" s="9" t="s">
        <v>78</v>
      </c>
      <c r="B79" s="12">
        <v>11133.560078361465</v>
      </c>
      <c r="C79">
        <f>SAFADModel_final_000009[[#This Row],[Whole Building:Facility Total Electric Demand Power '[W'](Hourly) ]]/1000</f>
        <v>11.133560078361464</v>
      </c>
    </row>
    <row r="80" spans="1:3" x14ac:dyDescent="0.25">
      <c r="A80" s="9" t="s">
        <v>79</v>
      </c>
      <c r="B80" s="12">
        <v>11307.359516834329</v>
      </c>
      <c r="C80">
        <f>SAFADModel_final_000009[[#This Row],[Whole Building:Facility Total Electric Demand Power '[W'](Hourly) ]]/1000</f>
        <v>11.307359516834328</v>
      </c>
    </row>
    <row r="81" spans="1:3" x14ac:dyDescent="0.25">
      <c r="A81" s="9" t="s">
        <v>80</v>
      </c>
      <c r="B81" s="12">
        <v>36315.831294602773</v>
      </c>
      <c r="C81">
        <f>SAFADModel_final_000009[[#This Row],[Whole Building:Facility Total Electric Demand Power '[W'](Hourly) ]]/1000</f>
        <v>36.315831294602773</v>
      </c>
    </row>
    <row r="82" spans="1:3" x14ac:dyDescent="0.25">
      <c r="A82" s="9" t="s">
        <v>81</v>
      </c>
      <c r="B82" s="12">
        <v>122528.30494414334</v>
      </c>
      <c r="C82">
        <f>SAFADModel_final_000009[[#This Row],[Whole Building:Facility Total Electric Demand Power '[W'](Hourly) ]]/1000</f>
        <v>122.52830494414334</v>
      </c>
    </row>
    <row r="83" spans="1:3" x14ac:dyDescent="0.25">
      <c r="A83" s="9" t="s">
        <v>82</v>
      </c>
      <c r="B83" s="12">
        <v>163835.83371188623</v>
      </c>
      <c r="C83">
        <f>SAFADModel_final_000009[[#This Row],[Whole Building:Facility Total Electric Demand Power '[W'](Hourly) ]]/1000</f>
        <v>163.83583371188624</v>
      </c>
    </row>
    <row r="84" spans="1:3" x14ac:dyDescent="0.25">
      <c r="A84" s="9" t="s">
        <v>83</v>
      </c>
      <c r="B84" s="12">
        <v>218800.89350740783</v>
      </c>
      <c r="C84">
        <f>SAFADModel_final_000009[[#This Row],[Whole Building:Facility Total Electric Demand Power '[W'](Hourly) ]]/1000</f>
        <v>218.80089350740784</v>
      </c>
    </row>
    <row r="85" spans="1:3" x14ac:dyDescent="0.25">
      <c r="A85" s="9" t="s">
        <v>84</v>
      </c>
      <c r="B85" s="12">
        <v>238515.19054004553</v>
      </c>
      <c r="C85">
        <f>SAFADModel_final_000009[[#This Row],[Whole Building:Facility Total Electric Demand Power '[W'](Hourly) ]]/1000</f>
        <v>238.51519054004552</v>
      </c>
    </row>
    <row r="86" spans="1:3" x14ac:dyDescent="0.25">
      <c r="A86" s="9" t="s">
        <v>85</v>
      </c>
      <c r="B86" s="12">
        <v>250503.08530051762</v>
      </c>
      <c r="C86">
        <f>SAFADModel_final_000009[[#This Row],[Whole Building:Facility Total Electric Demand Power '[W'](Hourly) ]]/1000</f>
        <v>250.50308530051763</v>
      </c>
    </row>
    <row r="87" spans="1:3" x14ac:dyDescent="0.25">
      <c r="A87" s="9" t="s">
        <v>86</v>
      </c>
      <c r="B87" s="12">
        <v>260472.72684864802</v>
      </c>
      <c r="C87">
        <f>SAFADModel_final_000009[[#This Row],[Whole Building:Facility Total Electric Demand Power '[W'](Hourly) ]]/1000</f>
        <v>260.47272684864799</v>
      </c>
    </row>
    <row r="88" spans="1:3" x14ac:dyDescent="0.25">
      <c r="A88" s="9" t="s">
        <v>87</v>
      </c>
      <c r="B88" s="12">
        <v>201410.38916779056</v>
      </c>
      <c r="C88">
        <f>SAFADModel_final_000009[[#This Row],[Whole Building:Facility Total Electric Demand Power '[W'](Hourly) ]]/1000</f>
        <v>201.41038916779056</v>
      </c>
    </row>
    <row r="89" spans="1:3" x14ac:dyDescent="0.25">
      <c r="A89" s="9" t="s">
        <v>88</v>
      </c>
      <c r="B89" s="12">
        <v>216715.65639727679</v>
      </c>
      <c r="C89">
        <f>SAFADModel_final_000009[[#This Row],[Whole Building:Facility Total Electric Demand Power '[W'](Hourly) ]]/1000</f>
        <v>216.7156563972768</v>
      </c>
    </row>
    <row r="90" spans="1:3" x14ac:dyDescent="0.25">
      <c r="A90" s="9" t="s">
        <v>89</v>
      </c>
      <c r="B90" s="12">
        <v>198941.36688247032</v>
      </c>
      <c r="C90">
        <f>SAFADModel_final_000009[[#This Row],[Whole Building:Facility Total Electric Demand Power '[W'](Hourly) ]]/1000</f>
        <v>198.94136688247033</v>
      </c>
    </row>
    <row r="91" spans="1:3" x14ac:dyDescent="0.25">
      <c r="A91" s="9" t="s">
        <v>90</v>
      </c>
      <c r="B91" s="12">
        <v>130486.07669420545</v>
      </c>
      <c r="C91">
        <f>SAFADModel_final_000009[[#This Row],[Whole Building:Facility Total Electric Demand Power '[W'](Hourly) ]]/1000</f>
        <v>130.48607669420545</v>
      </c>
    </row>
    <row r="92" spans="1:3" x14ac:dyDescent="0.25">
      <c r="A92" s="9" t="s">
        <v>91</v>
      </c>
      <c r="B92" s="12">
        <v>87011.99070532764</v>
      </c>
      <c r="C92">
        <f>SAFADModel_final_000009[[#This Row],[Whole Building:Facility Total Electric Demand Power '[W'](Hourly) ]]/1000</f>
        <v>87.011990705327634</v>
      </c>
    </row>
    <row r="93" spans="1:3" x14ac:dyDescent="0.25">
      <c r="A93" s="9" t="s">
        <v>92</v>
      </c>
      <c r="B93" s="12">
        <v>58828.504276081068</v>
      </c>
      <c r="C93">
        <f>SAFADModel_final_000009[[#This Row],[Whole Building:Facility Total Electric Demand Power '[W'](Hourly) ]]/1000</f>
        <v>58.82850427608107</v>
      </c>
    </row>
    <row r="94" spans="1:3" x14ac:dyDescent="0.25">
      <c r="A94" s="9" t="s">
        <v>93</v>
      </c>
      <c r="B94" s="12">
        <v>12236.098107171079</v>
      </c>
      <c r="C94">
        <f>SAFADModel_final_000009[[#This Row],[Whole Building:Facility Total Electric Demand Power '[W'](Hourly) ]]/1000</f>
        <v>12.236098107171079</v>
      </c>
    </row>
    <row r="95" spans="1:3" x14ac:dyDescent="0.25">
      <c r="A95" s="9" t="s">
        <v>94</v>
      </c>
      <c r="B95" s="12">
        <v>11910.031446975578</v>
      </c>
      <c r="C95">
        <f>SAFADModel_final_000009[[#This Row],[Whole Building:Facility Total Electric Demand Power '[W'](Hourly) ]]/1000</f>
        <v>11.910031446975578</v>
      </c>
    </row>
    <row r="96" spans="1:3" x14ac:dyDescent="0.25">
      <c r="A96" s="9" t="s">
        <v>95</v>
      </c>
      <c r="B96" s="12">
        <v>11827.083775364348</v>
      </c>
      <c r="C96">
        <f>SAFADModel_final_000009[[#This Row],[Whole Building:Facility Total Electric Demand Power '[W'](Hourly) ]]/1000</f>
        <v>11.827083775364349</v>
      </c>
    </row>
    <row r="97" spans="1:3" x14ac:dyDescent="0.25">
      <c r="A97" s="9" t="s">
        <v>96</v>
      </c>
      <c r="B97" s="12">
        <v>11698.578545658107</v>
      </c>
      <c r="C97">
        <f>SAFADModel_final_000009[[#This Row],[Whole Building:Facility Total Electric Demand Power '[W'](Hourly) ]]/1000</f>
        <v>11.698578545658107</v>
      </c>
    </row>
    <row r="98" spans="1:3" x14ac:dyDescent="0.25">
      <c r="A98" s="9" t="s">
        <v>97</v>
      </c>
      <c r="B98" s="12">
        <v>12075.514227193213</v>
      </c>
      <c r="C98">
        <f>SAFADModel_final_000009[[#This Row],[Whole Building:Facility Total Electric Demand Power '[W'](Hourly) ]]/1000</f>
        <v>12.075514227193212</v>
      </c>
    </row>
    <row r="99" spans="1:3" x14ac:dyDescent="0.25">
      <c r="A99" s="9" t="s">
        <v>98</v>
      </c>
      <c r="B99" s="12">
        <v>12022.190362656918</v>
      </c>
      <c r="C99">
        <f>SAFADModel_final_000009[[#This Row],[Whole Building:Facility Total Electric Demand Power '[W'](Hourly) ]]/1000</f>
        <v>12.022190362656918</v>
      </c>
    </row>
    <row r="100" spans="1:3" x14ac:dyDescent="0.25">
      <c r="A100" s="9" t="s">
        <v>99</v>
      </c>
      <c r="B100" s="12">
        <v>11970.312415336535</v>
      </c>
      <c r="C100">
        <f>SAFADModel_final_000009[[#This Row],[Whole Building:Facility Total Electric Demand Power '[W'](Hourly) ]]/1000</f>
        <v>11.970312415336535</v>
      </c>
    </row>
    <row r="101" spans="1:3" x14ac:dyDescent="0.25">
      <c r="A101" s="9" t="s">
        <v>100</v>
      </c>
      <c r="B101" s="12">
        <v>11878.476076783909</v>
      </c>
      <c r="C101">
        <f>SAFADModel_final_000009[[#This Row],[Whole Building:Facility Total Electric Demand Power '[W'](Hourly) ]]/1000</f>
        <v>11.878476076783908</v>
      </c>
    </row>
    <row r="102" spans="1:3" x14ac:dyDescent="0.25">
      <c r="A102" s="9" t="s">
        <v>101</v>
      </c>
      <c r="B102" s="12">
        <v>11771.511749480727</v>
      </c>
      <c r="C102">
        <f>SAFADModel_final_000009[[#This Row],[Whole Building:Facility Total Electric Demand Power '[W'](Hourly) ]]/1000</f>
        <v>11.771511749480727</v>
      </c>
    </row>
    <row r="103" spans="1:3" x14ac:dyDescent="0.25">
      <c r="A103" s="9" t="s">
        <v>102</v>
      </c>
      <c r="B103" s="12">
        <v>11722.58665986475</v>
      </c>
      <c r="C103">
        <f>SAFADModel_final_000009[[#This Row],[Whole Building:Facility Total Electric Demand Power '[W'](Hourly) ]]/1000</f>
        <v>11.722586659864749</v>
      </c>
    </row>
    <row r="104" spans="1:3" x14ac:dyDescent="0.25">
      <c r="A104" s="9" t="s">
        <v>103</v>
      </c>
      <c r="B104" s="12">
        <v>11780.013755576119</v>
      </c>
      <c r="C104">
        <f>SAFADModel_final_000009[[#This Row],[Whole Building:Facility Total Electric Demand Power '[W'](Hourly) ]]/1000</f>
        <v>11.780013755576119</v>
      </c>
    </row>
    <row r="105" spans="1:3" x14ac:dyDescent="0.25">
      <c r="A105" s="9" t="s">
        <v>104</v>
      </c>
      <c r="B105" s="12">
        <v>44782.652423514948</v>
      </c>
      <c r="C105">
        <f>SAFADModel_final_000009[[#This Row],[Whole Building:Facility Total Electric Demand Power '[W'](Hourly) ]]/1000</f>
        <v>44.782652423514946</v>
      </c>
    </row>
    <row r="106" spans="1:3" x14ac:dyDescent="0.25">
      <c r="A106" s="9" t="s">
        <v>105</v>
      </c>
      <c r="B106" s="12">
        <v>86382.120340824084</v>
      </c>
      <c r="C106">
        <f>SAFADModel_final_000009[[#This Row],[Whole Building:Facility Total Electric Demand Power '[W'](Hourly) ]]/1000</f>
        <v>86.382120340824088</v>
      </c>
    </row>
    <row r="107" spans="1:3" x14ac:dyDescent="0.25">
      <c r="A107" s="9" t="s">
        <v>106</v>
      </c>
      <c r="B107" s="12">
        <v>197113.66052521547</v>
      </c>
      <c r="C107">
        <f>SAFADModel_final_000009[[#This Row],[Whole Building:Facility Total Electric Demand Power '[W'](Hourly) ]]/1000</f>
        <v>197.11366052521547</v>
      </c>
    </row>
    <row r="108" spans="1:3" x14ac:dyDescent="0.25">
      <c r="A108" s="9" t="s">
        <v>107</v>
      </c>
      <c r="B108" s="12">
        <v>179013.1506418878</v>
      </c>
      <c r="C108">
        <f>SAFADModel_final_000009[[#This Row],[Whole Building:Facility Total Electric Demand Power '[W'](Hourly) ]]/1000</f>
        <v>179.01315064188779</v>
      </c>
    </row>
    <row r="109" spans="1:3" x14ac:dyDescent="0.25">
      <c r="A109" s="9" t="s">
        <v>108</v>
      </c>
      <c r="B109" s="12">
        <v>179079.76609161068</v>
      </c>
      <c r="C109">
        <f>SAFADModel_final_000009[[#This Row],[Whole Building:Facility Total Electric Demand Power '[W'](Hourly) ]]/1000</f>
        <v>179.07976609161068</v>
      </c>
    </row>
    <row r="110" spans="1:3" x14ac:dyDescent="0.25">
      <c r="A110" s="9" t="s">
        <v>109</v>
      </c>
      <c r="B110" s="12">
        <v>204107.75952514491</v>
      </c>
      <c r="C110">
        <f>SAFADModel_final_000009[[#This Row],[Whole Building:Facility Total Electric Demand Power '[W'](Hourly) ]]/1000</f>
        <v>204.1077595251449</v>
      </c>
    </row>
    <row r="111" spans="1:3" x14ac:dyDescent="0.25">
      <c r="A111" s="9" t="s">
        <v>110</v>
      </c>
      <c r="B111" s="12">
        <v>205941.54482674901</v>
      </c>
      <c r="C111">
        <f>SAFADModel_final_000009[[#This Row],[Whole Building:Facility Total Electric Demand Power '[W'](Hourly) ]]/1000</f>
        <v>205.94154482674901</v>
      </c>
    </row>
    <row r="112" spans="1:3" x14ac:dyDescent="0.25">
      <c r="A112" s="9" t="s">
        <v>111</v>
      </c>
      <c r="B112" s="12">
        <v>138000.77379970704</v>
      </c>
      <c r="C112">
        <f>SAFADModel_final_000009[[#This Row],[Whole Building:Facility Total Electric Demand Power '[W'](Hourly) ]]/1000</f>
        <v>138.00077379970705</v>
      </c>
    </row>
    <row r="113" spans="1:3" x14ac:dyDescent="0.25">
      <c r="A113" s="9" t="s">
        <v>112</v>
      </c>
      <c r="B113" s="12">
        <v>124164.65773571229</v>
      </c>
      <c r="C113">
        <f>SAFADModel_final_000009[[#This Row],[Whole Building:Facility Total Electric Demand Power '[W'](Hourly) ]]/1000</f>
        <v>124.16465773571228</v>
      </c>
    </row>
    <row r="114" spans="1:3" x14ac:dyDescent="0.25">
      <c r="A114" s="9" t="s">
        <v>113</v>
      </c>
      <c r="B114" s="12">
        <v>125879.09176467046</v>
      </c>
      <c r="C114">
        <f>SAFADModel_final_000009[[#This Row],[Whole Building:Facility Total Electric Demand Power '[W'](Hourly) ]]/1000</f>
        <v>125.87909176467046</v>
      </c>
    </row>
    <row r="115" spans="1:3" x14ac:dyDescent="0.25">
      <c r="A115" s="9" t="s">
        <v>114</v>
      </c>
      <c r="B115" s="12">
        <v>84653.782455894921</v>
      </c>
      <c r="C115">
        <f>SAFADModel_final_000009[[#This Row],[Whole Building:Facility Total Electric Demand Power '[W'](Hourly) ]]/1000</f>
        <v>84.653782455894927</v>
      </c>
    </row>
    <row r="116" spans="1:3" x14ac:dyDescent="0.25">
      <c r="A116" s="9" t="s">
        <v>115</v>
      </c>
      <c r="B116" s="12">
        <v>41857.158831375833</v>
      </c>
      <c r="C116">
        <f>SAFADModel_final_000009[[#This Row],[Whole Building:Facility Total Electric Demand Power '[W'](Hourly) ]]/1000</f>
        <v>41.857158831375834</v>
      </c>
    </row>
    <row r="117" spans="1:3" x14ac:dyDescent="0.25">
      <c r="A117" s="9" t="s">
        <v>116</v>
      </c>
      <c r="B117" s="12">
        <v>25448.285552405636</v>
      </c>
      <c r="C117">
        <f>SAFADModel_final_000009[[#This Row],[Whole Building:Facility Total Electric Demand Power '[W'](Hourly) ]]/1000</f>
        <v>25.448285552405636</v>
      </c>
    </row>
    <row r="118" spans="1:3" x14ac:dyDescent="0.25">
      <c r="A118" s="9" t="s">
        <v>117</v>
      </c>
      <c r="B118" s="12">
        <v>18748.757465985938</v>
      </c>
      <c r="C118">
        <f>SAFADModel_final_000009[[#This Row],[Whole Building:Facility Total Electric Demand Power '[W'](Hourly) ]]/1000</f>
        <v>18.748757465985939</v>
      </c>
    </row>
    <row r="119" spans="1:3" x14ac:dyDescent="0.25">
      <c r="A119" s="9" t="s">
        <v>118</v>
      </c>
      <c r="B119" s="12">
        <v>12140.492118140255</v>
      </c>
      <c r="C119">
        <f>SAFADModel_final_000009[[#This Row],[Whole Building:Facility Total Electric Demand Power '[W'](Hourly) ]]/1000</f>
        <v>12.140492118140255</v>
      </c>
    </row>
    <row r="120" spans="1:3" x14ac:dyDescent="0.25">
      <c r="A120" s="9" t="s">
        <v>119</v>
      </c>
      <c r="B120" s="12">
        <v>12073.209025698414</v>
      </c>
      <c r="C120">
        <f>SAFADModel_final_000009[[#This Row],[Whole Building:Facility Total Electric Demand Power '[W'](Hourly) ]]/1000</f>
        <v>12.073209025698414</v>
      </c>
    </row>
    <row r="121" spans="1:3" x14ac:dyDescent="0.25">
      <c r="A121" s="9" t="s">
        <v>120</v>
      </c>
      <c r="B121" s="12">
        <v>12022.160593978173</v>
      </c>
      <c r="C121">
        <f>SAFADModel_final_000009[[#This Row],[Whole Building:Facility Total Electric Demand Power '[W'](Hourly) ]]/1000</f>
        <v>12.022160593978173</v>
      </c>
    </row>
    <row r="122" spans="1:3" x14ac:dyDescent="0.25">
      <c r="A122" s="9" t="s">
        <v>533</v>
      </c>
      <c r="B122" s="12">
        <v>11991.279520981385</v>
      </c>
      <c r="C122">
        <f>SAFADModel_final_000009[[#This Row],[Whole Building:Facility Total Electric Demand Power '[W'](Hourly) ]]/1000</f>
        <v>11.991279520981385</v>
      </c>
    </row>
    <row r="123" spans="1:3" x14ac:dyDescent="0.25">
      <c r="A123" s="9" t="s">
        <v>534</v>
      </c>
      <c r="B123" s="12">
        <v>11973.151343650019</v>
      </c>
      <c r="C123">
        <f>SAFADModel_final_000009[[#This Row],[Whole Building:Facility Total Electric Demand Power '[W'](Hourly) ]]/1000</f>
        <v>11.973151343650018</v>
      </c>
    </row>
    <row r="124" spans="1:3" x14ac:dyDescent="0.25">
      <c r="A124" s="9" t="s">
        <v>535</v>
      </c>
      <c r="B124" s="12">
        <v>11943.545084892403</v>
      </c>
      <c r="C124">
        <f>SAFADModel_final_000009[[#This Row],[Whole Building:Facility Total Electric Demand Power '[W'](Hourly) ]]/1000</f>
        <v>11.943545084892403</v>
      </c>
    </row>
    <row r="125" spans="1:3" x14ac:dyDescent="0.25">
      <c r="A125" s="9" t="s">
        <v>536</v>
      </c>
      <c r="B125" s="12">
        <v>11857.747262074756</v>
      </c>
      <c r="C125">
        <f>SAFADModel_final_000009[[#This Row],[Whole Building:Facility Total Electric Demand Power '[W'](Hourly) ]]/1000</f>
        <v>11.857747262074756</v>
      </c>
    </row>
    <row r="126" spans="1:3" x14ac:dyDescent="0.25">
      <c r="A126" s="9" t="s">
        <v>537</v>
      </c>
      <c r="B126" s="12">
        <v>11744.5464892543</v>
      </c>
      <c r="C126">
        <f>SAFADModel_final_000009[[#This Row],[Whole Building:Facility Total Electric Demand Power '[W'](Hourly) ]]/1000</f>
        <v>11.744546489254301</v>
      </c>
    </row>
    <row r="127" spans="1:3" x14ac:dyDescent="0.25">
      <c r="A127" s="9" t="s">
        <v>538</v>
      </c>
      <c r="B127" s="12">
        <v>11675.943590999092</v>
      </c>
      <c r="C127">
        <f>SAFADModel_final_000009[[#This Row],[Whole Building:Facility Total Electric Demand Power '[W'](Hourly) ]]/1000</f>
        <v>11.675943590999092</v>
      </c>
    </row>
    <row r="128" spans="1:3" x14ac:dyDescent="0.25">
      <c r="A128" s="9" t="s">
        <v>539</v>
      </c>
      <c r="B128" s="12">
        <v>11633.278552756454</v>
      </c>
      <c r="C128">
        <f>SAFADModel_final_000009[[#This Row],[Whole Building:Facility Total Electric Demand Power '[W'](Hourly) ]]/1000</f>
        <v>11.633278552756455</v>
      </c>
    </row>
    <row r="129" spans="1:3" x14ac:dyDescent="0.25">
      <c r="A129" s="9" t="s">
        <v>540</v>
      </c>
      <c r="B129" s="12">
        <v>11677.554448388417</v>
      </c>
      <c r="C129">
        <f>SAFADModel_final_000009[[#This Row],[Whole Building:Facility Total Electric Demand Power '[W'](Hourly) ]]/1000</f>
        <v>11.677554448388417</v>
      </c>
    </row>
    <row r="130" spans="1:3" x14ac:dyDescent="0.25">
      <c r="A130" s="9" t="s">
        <v>541</v>
      </c>
      <c r="B130" s="12">
        <v>34599.882134227984</v>
      </c>
      <c r="C130">
        <f>SAFADModel_final_000009[[#This Row],[Whole Building:Facility Total Electric Demand Power '[W'](Hourly) ]]/1000</f>
        <v>34.599882134227983</v>
      </c>
    </row>
    <row r="131" spans="1:3" x14ac:dyDescent="0.25">
      <c r="A131" s="9" t="s">
        <v>542</v>
      </c>
      <c r="B131" s="12">
        <v>49515.023916361715</v>
      </c>
      <c r="C131">
        <f>SAFADModel_final_000009[[#This Row],[Whole Building:Facility Total Electric Demand Power '[W'](Hourly) ]]/1000</f>
        <v>49.515023916361713</v>
      </c>
    </row>
    <row r="132" spans="1:3" x14ac:dyDescent="0.25">
      <c r="A132" s="9" t="s">
        <v>543</v>
      </c>
      <c r="B132" s="12">
        <v>60153.435780563312</v>
      </c>
      <c r="C132">
        <f>SAFADModel_final_000009[[#This Row],[Whole Building:Facility Total Electric Demand Power '[W'](Hourly) ]]/1000</f>
        <v>60.153435780563314</v>
      </c>
    </row>
    <row r="133" spans="1:3" x14ac:dyDescent="0.25">
      <c r="A133" s="9" t="s">
        <v>544</v>
      </c>
      <c r="B133" s="12">
        <v>53502.557777529037</v>
      </c>
      <c r="C133">
        <f>SAFADModel_final_000009[[#This Row],[Whole Building:Facility Total Electric Demand Power '[W'](Hourly) ]]/1000</f>
        <v>53.502557777529034</v>
      </c>
    </row>
    <row r="134" spans="1:3" x14ac:dyDescent="0.25">
      <c r="A134" s="9" t="s">
        <v>545</v>
      </c>
      <c r="B134" s="12">
        <v>56555.441116299597</v>
      </c>
      <c r="C134">
        <f>SAFADModel_final_000009[[#This Row],[Whole Building:Facility Total Electric Demand Power '[W'](Hourly) ]]/1000</f>
        <v>56.555441116299598</v>
      </c>
    </row>
    <row r="135" spans="1:3" x14ac:dyDescent="0.25">
      <c r="A135" s="9" t="s">
        <v>546</v>
      </c>
      <c r="B135" s="12">
        <v>44248.95014856528</v>
      </c>
      <c r="C135">
        <f>SAFADModel_final_000009[[#This Row],[Whole Building:Facility Total Electric Demand Power '[W'](Hourly) ]]/1000</f>
        <v>44.248950148565278</v>
      </c>
    </row>
    <row r="136" spans="1:3" x14ac:dyDescent="0.25">
      <c r="A136" s="9" t="s">
        <v>547</v>
      </c>
      <c r="B136" s="12">
        <v>46097.77989875379</v>
      </c>
      <c r="C136">
        <f>SAFADModel_final_000009[[#This Row],[Whole Building:Facility Total Electric Demand Power '[W'](Hourly) ]]/1000</f>
        <v>46.097779898753792</v>
      </c>
    </row>
    <row r="137" spans="1:3" x14ac:dyDescent="0.25">
      <c r="A137" s="9" t="s">
        <v>548</v>
      </c>
      <c r="B137" s="12">
        <v>41746.674275046935</v>
      </c>
      <c r="C137">
        <f>SAFADModel_final_000009[[#This Row],[Whole Building:Facility Total Electric Demand Power '[W'](Hourly) ]]/1000</f>
        <v>41.746674275046935</v>
      </c>
    </row>
    <row r="138" spans="1:3" x14ac:dyDescent="0.25">
      <c r="A138" s="9" t="s">
        <v>549</v>
      </c>
      <c r="B138" s="12">
        <v>33821.182802228584</v>
      </c>
      <c r="C138">
        <f>SAFADModel_final_000009[[#This Row],[Whole Building:Facility Total Electric Demand Power '[W'](Hourly) ]]/1000</f>
        <v>33.821182802228584</v>
      </c>
    </row>
    <row r="139" spans="1:3" x14ac:dyDescent="0.25">
      <c r="A139" s="9" t="s">
        <v>550</v>
      </c>
      <c r="B139" s="12">
        <v>37705.162511259965</v>
      </c>
      <c r="C139">
        <f>SAFADModel_final_000009[[#This Row],[Whole Building:Facility Total Electric Demand Power '[W'](Hourly) ]]/1000</f>
        <v>37.705162511259964</v>
      </c>
    </row>
    <row r="140" spans="1:3" x14ac:dyDescent="0.25">
      <c r="A140" s="9" t="s">
        <v>551</v>
      </c>
      <c r="B140" s="12">
        <v>36486.68792153804</v>
      </c>
      <c r="C140">
        <f>SAFADModel_final_000009[[#This Row],[Whole Building:Facility Total Electric Demand Power '[W'](Hourly) ]]/1000</f>
        <v>36.486687921538042</v>
      </c>
    </row>
    <row r="141" spans="1:3" x14ac:dyDescent="0.25">
      <c r="A141" s="9" t="s">
        <v>552</v>
      </c>
      <c r="B141" s="12">
        <v>8376.3372345555854</v>
      </c>
      <c r="C141">
        <f>SAFADModel_final_000009[[#This Row],[Whole Building:Facility Total Electric Demand Power '[W'](Hourly) ]]/1000</f>
        <v>8.3763372345555851</v>
      </c>
    </row>
    <row r="142" spans="1:3" x14ac:dyDescent="0.25">
      <c r="A142" s="9" t="s">
        <v>553</v>
      </c>
      <c r="B142" s="12">
        <v>8466.1845931944099</v>
      </c>
      <c r="C142">
        <f>SAFADModel_final_000009[[#This Row],[Whole Building:Facility Total Electric Demand Power '[W'](Hourly) ]]/1000</f>
        <v>8.4661845931944093</v>
      </c>
    </row>
    <row r="143" spans="1:3" x14ac:dyDescent="0.25">
      <c r="A143" s="9" t="s">
        <v>554</v>
      </c>
      <c r="B143" s="12">
        <v>13410.322646087494</v>
      </c>
      <c r="C143">
        <f>SAFADModel_final_000009[[#This Row],[Whole Building:Facility Total Electric Demand Power '[W'](Hourly) ]]/1000</f>
        <v>13.410322646087494</v>
      </c>
    </row>
    <row r="144" spans="1:3" x14ac:dyDescent="0.25">
      <c r="A144" s="9" t="s">
        <v>555</v>
      </c>
      <c r="B144" s="12">
        <v>12480.667848981284</v>
      </c>
      <c r="C144">
        <f>SAFADModel_final_000009[[#This Row],[Whole Building:Facility Total Electric Demand Power '[W'](Hourly) ]]/1000</f>
        <v>12.480667848981284</v>
      </c>
    </row>
    <row r="145" spans="1:3" x14ac:dyDescent="0.25">
      <c r="A145" s="9" t="s">
        <v>556</v>
      </c>
      <c r="B145" s="12">
        <v>12069.904951368857</v>
      </c>
      <c r="C145">
        <f>SAFADModel_final_000009[[#This Row],[Whole Building:Facility Total Electric Demand Power '[W'](Hourly) ]]/1000</f>
        <v>12.069904951368857</v>
      </c>
    </row>
    <row r="146" spans="1:3" x14ac:dyDescent="0.25">
      <c r="A146" s="9" t="s">
        <v>557</v>
      </c>
      <c r="B146" s="12">
        <v>11935.43053420905</v>
      </c>
      <c r="C146">
        <f>SAFADModel_final_000009[[#This Row],[Whole Building:Facility Total Electric Demand Power '[W'](Hourly) ]]/1000</f>
        <v>11.935430534209051</v>
      </c>
    </row>
    <row r="147" spans="1:3" x14ac:dyDescent="0.25">
      <c r="A147" s="9" t="s">
        <v>558</v>
      </c>
      <c r="B147" s="12">
        <v>11871.845314958875</v>
      </c>
      <c r="C147">
        <f>SAFADModel_final_000009[[#This Row],[Whole Building:Facility Total Electric Demand Power '[W'](Hourly) ]]/1000</f>
        <v>11.871845314958875</v>
      </c>
    </row>
    <row r="148" spans="1:3" x14ac:dyDescent="0.25">
      <c r="A148" s="9" t="s">
        <v>559</v>
      </c>
      <c r="B148" s="12">
        <v>11836.198198804079</v>
      </c>
      <c r="C148">
        <f>SAFADModel_final_000009[[#This Row],[Whole Building:Facility Total Electric Demand Power '[W'](Hourly) ]]/1000</f>
        <v>11.836198198804079</v>
      </c>
    </row>
    <row r="149" spans="1:3" x14ac:dyDescent="0.25">
      <c r="A149" s="9" t="s">
        <v>560</v>
      </c>
      <c r="B149" s="12">
        <v>11815.994451002436</v>
      </c>
      <c r="C149">
        <f>SAFADModel_final_000009[[#This Row],[Whole Building:Facility Total Electric Demand Power '[W'](Hourly) ]]/1000</f>
        <v>11.815994451002435</v>
      </c>
    </row>
    <row r="150" spans="1:3" x14ac:dyDescent="0.25">
      <c r="A150" s="9" t="s">
        <v>561</v>
      </c>
      <c r="B150" s="12">
        <v>11790.299338599323</v>
      </c>
      <c r="C150">
        <f>SAFADModel_final_000009[[#This Row],[Whole Building:Facility Total Electric Demand Power '[W'](Hourly) ]]/1000</f>
        <v>11.790299338599324</v>
      </c>
    </row>
    <row r="151" spans="1:3" x14ac:dyDescent="0.25">
      <c r="A151" s="9" t="s">
        <v>562</v>
      </c>
      <c r="B151" s="12">
        <v>11830.642224570636</v>
      </c>
      <c r="C151">
        <f>SAFADModel_final_000009[[#This Row],[Whole Building:Facility Total Electric Demand Power '[W'](Hourly) ]]/1000</f>
        <v>11.830642224570637</v>
      </c>
    </row>
    <row r="152" spans="1:3" x14ac:dyDescent="0.25">
      <c r="A152" s="9" t="s">
        <v>563</v>
      </c>
      <c r="B152" s="12">
        <v>11980.57248312897</v>
      </c>
      <c r="C152">
        <f>SAFADModel_final_000009[[#This Row],[Whole Building:Facility Total Electric Demand Power '[W'](Hourly) ]]/1000</f>
        <v>11.98057248312897</v>
      </c>
    </row>
    <row r="153" spans="1:3" x14ac:dyDescent="0.25">
      <c r="A153" s="9" t="s">
        <v>564</v>
      </c>
      <c r="B153" s="12">
        <v>12169.82836112244</v>
      </c>
      <c r="C153">
        <f>SAFADModel_final_000009[[#This Row],[Whole Building:Facility Total Electric Demand Power '[W'](Hourly) ]]/1000</f>
        <v>12.169828361122439</v>
      </c>
    </row>
    <row r="154" spans="1:3" x14ac:dyDescent="0.25">
      <c r="A154" s="9" t="s">
        <v>565</v>
      </c>
      <c r="B154" s="12">
        <v>12338.642278555815</v>
      </c>
      <c r="C154">
        <f>SAFADModel_final_000009[[#This Row],[Whole Building:Facility Total Electric Demand Power '[W'](Hourly) ]]/1000</f>
        <v>12.338642278555815</v>
      </c>
    </row>
    <row r="155" spans="1:3" x14ac:dyDescent="0.25">
      <c r="A155" s="9" t="s">
        <v>566</v>
      </c>
      <c r="B155" s="12">
        <v>12439.275124651307</v>
      </c>
      <c r="C155">
        <f>SAFADModel_final_000009[[#This Row],[Whole Building:Facility Total Electric Demand Power '[W'](Hourly) ]]/1000</f>
        <v>12.439275124651306</v>
      </c>
    </row>
    <row r="156" spans="1:3" x14ac:dyDescent="0.25">
      <c r="A156" s="9" t="s">
        <v>567</v>
      </c>
      <c r="B156" s="12">
        <v>12502.690025827773</v>
      </c>
      <c r="C156">
        <f>SAFADModel_final_000009[[#This Row],[Whole Building:Facility Total Electric Demand Power '[W'](Hourly) ]]/1000</f>
        <v>12.502690025827773</v>
      </c>
    </row>
    <row r="157" spans="1:3" x14ac:dyDescent="0.25">
      <c r="A157" s="9" t="s">
        <v>568</v>
      </c>
      <c r="B157" s="12">
        <v>12535.050854484056</v>
      </c>
      <c r="C157">
        <f>SAFADModel_final_000009[[#This Row],[Whole Building:Facility Total Electric Demand Power '[W'](Hourly) ]]/1000</f>
        <v>12.535050854484055</v>
      </c>
    </row>
    <row r="158" spans="1:3" x14ac:dyDescent="0.25">
      <c r="A158" s="9" t="s">
        <v>569</v>
      </c>
      <c r="B158" s="12">
        <v>12556.623446789556</v>
      </c>
      <c r="C158">
        <f>SAFADModel_final_000009[[#This Row],[Whole Building:Facility Total Electric Demand Power '[W'](Hourly) ]]/1000</f>
        <v>12.556623446789555</v>
      </c>
    </row>
    <row r="159" spans="1:3" x14ac:dyDescent="0.25">
      <c r="A159" s="9" t="s">
        <v>570</v>
      </c>
      <c r="B159" s="12">
        <v>12584.412971223393</v>
      </c>
      <c r="C159">
        <f>SAFADModel_final_000009[[#This Row],[Whole Building:Facility Total Electric Demand Power '[W'](Hourly) ]]/1000</f>
        <v>12.584412971223394</v>
      </c>
    </row>
    <row r="160" spans="1:3" x14ac:dyDescent="0.25">
      <c r="A160" s="9" t="s">
        <v>571</v>
      </c>
      <c r="B160" s="12">
        <v>12622.819304941697</v>
      </c>
      <c r="C160">
        <f>SAFADModel_final_000009[[#This Row],[Whole Building:Facility Total Electric Demand Power '[W'](Hourly) ]]/1000</f>
        <v>12.622819304941697</v>
      </c>
    </row>
    <row r="161" spans="1:3" x14ac:dyDescent="0.25">
      <c r="A161" s="9" t="s">
        <v>572</v>
      </c>
      <c r="B161" s="12">
        <v>12655.421882762324</v>
      </c>
      <c r="C161">
        <f>SAFADModel_final_000009[[#This Row],[Whole Building:Facility Total Electric Demand Power '[W'](Hourly) ]]/1000</f>
        <v>12.655421882762324</v>
      </c>
    </row>
    <row r="162" spans="1:3" x14ac:dyDescent="0.25">
      <c r="A162" s="9" t="s">
        <v>573</v>
      </c>
      <c r="B162" s="12">
        <v>12663.892457963093</v>
      </c>
      <c r="C162">
        <f>SAFADModel_final_000009[[#This Row],[Whole Building:Facility Total Electric Demand Power '[W'](Hourly) ]]/1000</f>
        <v>12.663892457963094</v>
      </c>
    </row>
    <row r="163" spans="1:3" x14ac:dyDescent="0.25">
      <c r="A163" s="9" t="s">
        <v>574</v>
      </c>
      <c r="B163" s="12">
        <v>12627.722253181353</v>
      </c>
      <c r="C163">
        <f>SAFADModel_final_000009[[#This Row],[Whole Building:Facility Total Electric Demand Power '[W'](Hourly) ]]/1000</f>
        <v>12.627722253181354</v>
      </c>
    </row>
    <row r="164" spans="1:3" x14ac:dyDescent="0.25">
      <c r="A164" s="9" t="s">
        <v>575</v>
      </c>
      <c r="B164" s="12">
        <v>12556.68873602334</v>
      </c>
      <c r="C164">
        <f>SAFADModel_final_000009[[#This Row],[Whole Building:Facility Total Electric Demand Power '[W'](Hourly) ]]/1000</f>
        <v>12.556688736023339</v>
      </c>
    </row>
    <row r="165" spans="1:3" x14ac:dyDescent="0.25">
      <c r="A165" s="9" t="s">
        <v>576</v>
      </c>
      <c r="B165" s="12">
        <v>12481.66067498837</v>
      </c>
      <c r="C165">
        <f>SAFADModel_final_000009[[#This Row],[Whole Building:Facility Total Electric Demand Power '[W'](Hourly) ]]/1000</f>
        <v>12.481660674988371</v>
      </c>
    </row>
    <row r="166" spans="1:3" x14ac:dyDescent="0.25">
      <c r="A166" s="9" t="s">
        <v>577</v>
      </c>
      <c r="B166" s="12">
        <v>12426.20070122277</v>
      </c>
      <c r="C166">
        <f>SAFADModel_final_000009[[#This Row],[Whole Building:Facility Total Electric Demand Power '[W'](Hourly) ]]/1000</f>
        <v>12.42620070122277</v>
      </c>
    </row>
    <row r="167" spans="1:3" x14ac:dyDescent="0.25">
      <c r="A167" s="9" t="s">
        <v>578</v>
      </c>
      <c r="B167" s="12">
        <v>12345.066679193633</v>
      </c>
      <c r="C167">
        <f>SAFADModel_final_000009[[#This Row],[Whole Building:Facility Total Electric Demand Power '[W'](Hourly) ]]/1000</f>
        <v>12.345066679193632</v>
      </c>
    </row>
    <row r="168" spans="1:3" x14ac:dyDescent="0.25">
      <c r="A168" s="9" t="s">
        <v>579</v>
      </c>
      <c r="B168" s="12">
        <v>12252.42339315454</v>
      </c>
      <c r="C168">
        <f>SAFADModel_final_000009[[#This Row],[Whole Building:Facility Total Electric Demand Power '[W'](Hourly) ]]/1000</f>
        <v>12.25242339315454</v>
      </c>
    </row>
    <row r="169" spans="1:3" x14ac:dyDescent="0.25">
      <c r="A169" s="9" t="s">
        <v>580</v>
      </c>
      <c r="B169" s="12">
        <v>12169.063886627046</v>
      </c>
      <c r="C169">
        <f>SAFADModel_final_000009[[#This Row],[Whole Building:Facility Total Electric Demand Power '[W'](Hourly) ]]/1000</f>
        <v>12.169063886627045</v>
      </c>
    </row>
    <row r="170" spans="1:3" x14ac:dyDescent="0.25">
      <c r="A170" s="9" t="s">
        <v>121</v>
      </c>
      <c r="B170" s="12">
        <v>8399.2346159548288</v>
      </c>
      <c r="C170">
        <f>SAFADModel_final_000009[[#This Row],[Whole Building:Facility Total Electric Demand Power '[W'](Hourly) ]]/1000</f>
        <v>8.3992346159548283</v>
      </c>
    </row>
    <row r="171" spans="1:3" x14ac:dyDescent="0.25">
      <c r="A171" s="9" t="s">
        <v>122</v>
      </c>
      <c r="B171" s="12">
        <v>9714.0075318621875</v>
      </c>
      <c r="C171">
        <f>SAFADModel_final_000009[[#This Row],[Whole Building:Facility Total Electric Demand Power '[W'](Hourly) ]]/1000</f>
        <v>9.7140075318621868</v>
      </c>
    </row>
    <row r="172" spans="1:3" x14ac:dyDescent="0.25">
      <c r="A172" s="9" t="s">
        <v>123</v>
      </c>
      <c r="B172" s="12">
        <v>9731.3048974630146</v>
      </c>
      <c r="C172">
        <f>SAFADModel_final_000009[[#This Row],[Whole Building:Facility Total Electric Demand Power '[W'](Hourly) ]]/1000</f>
        <v>9.7313048974630139</v>
      </c>
    </row>
    <row r="173" spans="1:3" x14ac:dyDescent="0.25">
      <c r="A173" s="9" t="s">
        <v>124</v>
      </c>
      <c r="B173" s="12">
        <v>9504.7693270260424</v>
      </c>
      <c r="C173">
        <f>SAFADModel_final_000009[[#This Row],[Whole Building:Facility Total Electric Demand Power '[W'](Hourly) ]]/1000</f>
        <v>9.5047693270260432</v>
      </c>
    </row>
    <row r="174" spans="1:3" x14ac:dyDescent="0.25">
      <c r="A174" s="9" t="s">
        <v>125</v>
      </c>
      <c r="B174" s="12">
        <v>9253.9270258052693</v>
      </c>
      <c r="C174">
        <f>SAFADModel_final_000009[[#This Row],[Whole Building:Facility Total Electric Demand Power '[W'](Hourly) ]]/1000</f>
        <v>9.2539270258052699</v>
      </c>
    </row>
    <row r="175" spans="1:3" x14ac:dyDescent="0.25">
      <c r="A175" s="9" t="s">
        <v>126</v>
      </c>
      <c r="B175" s="12">
        <v>9272.3969764849116</v>
      </c>
      <c r="C175">
        <f>SAFADModel_final_000009[[#This Row],[Whole Building:Facility Total Electric Demand Power '[W'](Hourly) ]]/1000</f>
        <v>9.2723969764849112</v>
      </c>
    </row>
    <row r="176" spans="1:3" x14ac:dyDescent="0.25">
      <c r="A176" s="9" t="s">
        <v>127</v>
      </c>
      <c r="B176" s="12">
        <v>9720.0297544350069</v>
      </c>
      <c r="C176">
        <f>SAFADModel_final_000009[[#This Row],[Whole Building:Facility Total Electric Demand Power '[W'](Hourly) ]]/1000</f>
        <v>9.7200297544350072</v>
      </c>
    </row>
    <row r="177" spans="1:3" x14ac:dyDescent="0.25">
      <c r="A177" s="9" t="s">
        <v>128</v>
      </c>
      <c r="B177" s="12">
        <v>47396.940023594281</v>
      </c>
      <c r="C177">
        <f>SAFADModel_final_000009[[#This Row],[Whole Building:Facility Total Electric Demand Power '[W'](Hourly) ]]/1000</f>
        <v>47.396940023594283</v>
      </c>
    </row>
    <row r="178" spans="1:3" x14ac:dyDescent="0.25">
      <c r="A178" s="9" t="s">
        <v>129</v>
      </c>
      <c r="B178" s="12">
        <v>70348.963174395671</v>
      </c>
      <c r="C178">
        <f>SAFADModel_final_000009[[#This Row],[Whole Building:Facility Total Electric Demand Power '[W'](Hourly) ]]/1000</f>
        <v>70.348963174395664</v>
      </c>
    </row>
    <row r="179" spans="1:3" x14ac:dyDescent="0.25">
      <c r="A179" s="9" t="s">
        <v>130</v>
      </c>
      <c r="B179" s="12">
        <v>131077.60458725432</v>
      </c>
      <c r="C179">
        <f>SAFADModel_final_000009[[#This Row],[Whole Building:Facility Total Electric Demand Power '[W'](Hourly) ]]/1000</f>
        <v>131.07760458725431</v>
      </c>
    </row>
    <row r="180" spans="1:3" x14ac:dyDescent="0.25">
      <c r="A180" s="9" t="s">
        <v>131</v>
      </c>
      <c r="B180" s="12">
        <v>124219.67219030316</v>
      </c>
      <c r="C180">
        <f>SAFADModel_final_000009[[#This Row],[Whole Building:Facility Total Electric Demand Power '[W'](Hourly) ]]/1000</f>
        <v>124.21967219030316</v>
      </c>
    </row>
    <row r="181" spans="1:3" x14ac:dyDescent="0.25">
      <c r="A181" s="9" t="s">
        <v>132</v>
      </c>
      <c r="B181" s="12">
        <v>187610.91014904479</v>
      </c>
      <c r="C181">
        <f>SAFADModel_final_000009[[#This Row],[Whole Building:Facility Total Electric Demand Power '[W'](Hourly) ]]/1000</f>
        <v>187.6109101490448</v>
      </c>
    </row>
    <row r="182" spans="1:3" x14ac:dyDescent="0.25">
      <c r="A182" s="9" t="s">
        <v>133</v>
      </c>
      <c r="B182" s="12">
        <v>187029.96107755273</v>
      </c>
      <c r="C182">
        <f>SAFADModel_final_000009[[#This Row],[Whole Building:Facility Total Electric Demand Power '[W'](Hourly) ]]/1000</f>
        <v>187.02996107755271</v>
      </c>
    </row>
    <row r="183" spans="1:3" x14ac:dyDescent="0.25">
      <c r="A183" s="9" t="s">
        <v>134</v>
      </c>
      <c r="B183" s="12">
        <v>250708.61519922831</v>
      </c>
      <c r="C183">
        <f>SAFADModel_final_000009[[#This Row],[Whole Building:Facility Total Electric Demand Power '[W'](Hourly) ]]/1000</f>
        <v>250.70861519922832</v>
      </c>
    </row>
    <row r="184" spans="1:3" x14ac:dyDescent="0.25">
      <c r="A184" s="9" t="s">
        <v>135</v>
      </c>
      <c r="B184" s="12">
        <v>271309.4640056793</v>
      </c>
      <c r="C184">
        <f>SAFADModel_final_000009[[#This Row],[Whole Building:Facility Total Electric Demand Power '[W'](Hourly) ]]/1000</f>
        <v>271.30946400567927</v>
      </c>
    </row>
    <row r="185" spans="1:3" x14ac:dyDescent="0.25">
      <c r="A185" s="9" t="s">
        <v>136</v>
      </c>
      <c r="B185" s="12">
        <v>237245.72600577353</v>
      </c>
      <c r="C185">
        <f>SAFADModel_final_000009[[#This Row],[Whole Building:Facility Total Electric Demand Power '[W'](Hourly) ]]/1000</f>
        <v>237.24572600577352</v>
      </c>
    </row>
    <row r="186" spans="1:3" x14ac:dyDescent="0.25">
      <c r="A186" s="9" t="s">
        <v>137</v>
      </c>
      <c r="B186" s="12">
        <v>206826.82771261214</v>
      </c>
      <c r="C186">
        <f>SAFADModel_final_000009[[#This Row],[Whole Building:Facility Total Electric Demand Power '[W'](Hourly) ]]/1000</f>
        <v>206.82682771261213</v>
      </c>
    </row>
    <row r="187" spans="1:3" x14ac:dyDescent="0.25">
      <c r="A187" s="9" t="s">
        <v>138</v>
      </c>
      <c r="B187" s="12">
        <v>85579.342067137724</v>
      </c>
      <c r="C187">
        <f>SAFADModel_final_000009[[#This Row],[Whole Building:Facility Total Electric Demand Power '[W'](Hourly) ]]/1000</f>
        <v>85.579342067137731</v>
      </c>
    </row>
    <row r="188" spans="1:3" x14ac:dyDescent="0.25">
      <c r="A188" s="9" t="s">
        <v>139</v>
      </c>
      <c r="B188" s="12">
        <v>41317.622052076149</v>
      </c>
      <c r="C188">
        <f>SAFADModel_final_000009[[#This Row],[Whole Building:Facility Total Electric Demand Power '[W'](Hourly) ]]/1000</f>
        <v>41.317622052076146</v>
      </c>
    </row>
    <row r="189" spans="1:3" x14ac:dyDescent="0.25">
      <c r="A189" s="9" t="s">
        <v>140</v>
      </c>
      <c r="B189" s="12">
        <v>16373.063304959671</v>
      </c>
      <c r="C189">
        <f>SAFADModel_final_000009[[#This Row],[Whole Building:Facility Total Electric Demand Power '[W'](Hourly) ]]/1000</f>
        <v>16.373063304959672</v>
      </c>
    </row>
    <row r="190" spans="1:3" x14ac:dyDescent="0.25">
      <c r="A190" s="9" t="s">
        <v>141</v>
      </c>
      <c r="B190" s="12">
        <v>12662.721552185087</v>
      </c>
      <c r="C190">
        <f>SAFADModel_final_000009[[#This Row],[Whole Building:Facility Total Electric Demand Power '[W'](Hourly) ]]/1000</f>
        <v>12.662721552185086</v>
      </c>
    </row>
    <row r="191" spans="1:3" x14ac:dyDescent="0.25">
      <c r="A191" s="9" t="s">
        <v>142</v>
      </c>
      <c r="B191" s="12">
        <v>12223.345465662358</v>
      </c>
      <c r="C191">
        <f>SAFADModel_final_000009[[#This Row],[Whole Building:Facility Total Electric Demand Power '[W'](Hourly) ]]/1000</f>
        <v>12.223345465662359</v>
      </c>
    </row>
    <row r="192" spans="1:3" x14ac:dyDescent="0.25">
      <c r="A192" s="9" t="s">
        <v>143</v>
      </c>
      <c r="B192" s="12">
        <v>12220.429051777299</v>
      </c>
      <c r="C192">
        <f>SAFADModel_final_000009[[#This Row],[Whole Building:Facility Total Electric Demand Power '[W'](Hourly) ]]/1000</f>
        <v>12.220429051777298</v>
      </c>
    </row>
    <row r="193" spans="1:3" x14ac:dyDescent="0.25">
      <c r="A193" s="9" t="s">
        <v>144</v>
      </c>
      <c r="B193" s="12">
        <v>12195.783666846721</v>
      </c>
      <c r="C193">
        <f>SAFADModel_final_000009[[#This Row],[Whole Building:Facility Total Electric Demand Power '[W'](Hourly) ]]/1000</f>
        <v>12.195783666846721</v>
      </c>
    </row>
    <row r="194" spans="1:3" x14ac:dyDescent="0.25">
      <c r="A194" s="9" t="s">
        <v>145</v>
      </c>
      <c r="B194" s="12">
        <v>12150.086612824045</v>
      </c>
      <c r="C194">
        <f>SAFADModel_final_000009[[#This Row],[Whole Building:Facility Total Electric Demand Power '[W'](Hourly) ]]/1000</f>
        <v>12.150086612824046</v>
      </c>
    </row>
    <row r="195" spans="1:3" x14ac:dyDescent="0.25">
      <c r="A195" s="9" t="s">
        <v>146</v>
      </c>
      <c r="B195" s="12">
        <v>12103.528843302658</v>
      </c>
      <c r="C195">
        <f>SAFADModel_final_000009[[#This Row],[Whole Building:Facility Total Electric Demand Power '[W'](Hourly) ]]/1000</f>
        <v>12.103528843302659</v>
      </c>
    </row>
    <row r="196" spans="1:3" x14ac:dyDescent="0.25">
      <c r="A196" s="9" t="s">
        <v>147</v>
      </c>
      <c r="B196" s="12">
        <v>12059.127244859419</v>
      </c>
      <c r="C196">
        <f>SAFADModel_final_000009[[#This Row],[Whole Building:Facility Total Electric Demand Power '[W'](Hourly) ]]/1000</f>
        <v>12.059127244859418</v>
      </c>
    </row>
    <row r="197" spans="1:3" x14ac:dyDescent="0.25">
      <c r="A197" s="9" t="s">
        <v>148</v>
      </c>
      <c r="B197" s="12">
        <v>12017.777115267483</v>
      </c>
      <c r="C197">
        <f>SAFADModel_final_000009[[#This Row],[Whole Building:Facility Total Electric Demand Power '[W'](Hourly) ]]/1000</f>
        <v>12.017777115267483</v>
      </c>
    </row>
    <row r="198" spans="1:3" x14ac:dyDescent="0.25">
      <c r="A198" s="9" t="s">
        <v>149</v>
      </c>
      <c r="B198" s="12">
        <v>11973.175829886915</v>
      </c>
      <c r="C198">
        <f>SAFADModel_final_000009[[#This Row],[Whole Building:Facility Total Electric Demand Power '[W'](Hourly) ]]/1000</f>
        <v>11.973175829886916</v>
      </c>
    </row>
    <row r="199" spans="1:3" x14ac:dyDescent="0.25">
      <c r="A199" s="9" t="s">
        <v>150</v>
      </c>
      <c r="B199" s="12">
        <v>11982.967588385356</v>
      </c>
      <c r="C199">
        <f>SAFADModel_final_000009[[#This Row],[Whole Building:Facility Total Electric Demand Power '[W'](Hourly) ]]/1000</f>
        <v>11.982967588385357</v>
      </c>
    </row>
    <row r="200" spans="1:3" x14ac:dyDescent="0.25">
      <c r="A200" s="9" t="s">
        <v>151</v>
      </c>
      <c r="B200" s="12">
        <v>12059.052461024368</v>
      </c>
      <c r="C200">
        <f>SAFADModel_final_000009[[#This Row],[Whole Building:Facility Total Electric Demand Power '[W'](Hourly) ]]/1000</f>
        <v>12.059052461024368</v>
      </c>
    </row>
    <row r="201" spans="1:3" x14ac:dyDescent="0.25">
      <c r="A201" s="9" t="s">
        <v>152</v>
      </c>
      <c r="B201" s="12">
        <v>12167.858125063571</v>
      </c>
      <c r="C201">
        <f>SAFADModel_final_000009[[#This Row],[Whole Building:Facility Total Electric Demand Power '[W'](Hourly) ]]/1000</f>
        <v>12.167858125063571</v>
      </c>
    </row>
    <row r="202" spans="1:3" x14ac:dyDescent="0.25">
      <c r="A202" s="9" t="s">
        <v>153</v>
      </c>
      <c r="B202" s="12">
        <v>12234.751882425247</v>
      </c>
      <c r="C202">
        <f>SAFADModel_final_000009[[#This Row],[Whole Building:Facility Total Electric Demand Power '[W'](Hourly) ]]/1000</f>
        <v>12.234751882425247</v>
      </c>
    </row>
    <row r="203" spans="1:3" x14ac:dyDescent="0.25">
      <c r="A203" s="9" t="s">
        <v>154</v>
      </c>
      <c r="B203" s="12">
        <v>12388.121340635558</v>
      </c>
      <c r="C203">
        <f>SAFADModel_final_000009[[#This Row],[Whole Building:Facility Total Electric Demand Power '[W'](Hourly) ]]/1000</f>
        <v>12.388121340635559</v>
      </c>
    </row>
    <row r="204" spans="1:3" x14ac:dyDescent="0.25">
      <c r="A204" s="9" t="s">
        <v>155</v>
      </c>
      <c r="B204" s="12">
        <v>12569.776403682699</v>
      </c>
      <c r="C204">
        <f>SAFADModel_final_000009[[#This Row],[Whole Building:Facility Total Electric Demand Power '[W'](Hourly) ]]/1000</f>
        <v>12.569776403682699</v>
      </c>
    </row>
    <row r="205" spans="1:3" x14ac:dyDescent="0.25">
      <c r="A205" s="9" t="s">
        <v>156</v>
      </c>
      <c r="B205" s="12">
        <v>12645.273494974084</v>
      </c>
      <c r="C205">
        <f>SAFADModel_final_000009[[#This Row],[Whole Building:Facility Total Electric Demand Power '[W'](Hourly) ]]/1000</f>
        <v>12.645273494974084</v>
      </c>
    </row>
    <row r="206" spans="1:3" x14ac:dyDescent="0.25">
      <c r="A206" s="9" t="s">
        <v>157</v>
      </c>
      <c r="B206" s="12">
        <v>12663.644399874482</v>
      </c>
      <c r="C206">
        <f>SAFADModel_final_000009[[#This Row],[Whole Building:Facility Total Electric Demand Power '[W'](Hourly) ]]/1000</f>
        <v>12.663644399874482</v>
      </c>
    </row>
    <row r="207" spans="1:3" x14ac:dyDescent="0.25">
      <c r="A207" s="9" t="s">
        <v>158</v>
      </c>
      <c r="B207" s="12">
        <v>12650.054501070037</v>
      </c>
      <c r="C207">
        <f>SAFADModel_final_000009[[#This Row],[Whole Building:Facility Total Electric Demand Power '[W'](Hourly) ]]/1000</f>
        <v>12.650054501070038</v>
      </c>
    </row>
    <row r="208" spans="1:3" x14ac:dyDescent="0.25">
      <c r="A208" s="9" t="s">
        <v>159</v>
      </c>
      <c r="B208" s="12">
        <v>12622.157153813578</v>
      </c>
      <c r="C208">
        <f>SAFADModel_final_000009[[#This Row],[Whole Building:Facility Total Electric Demand Power '[W'](Hourly) ]]/1000</f>
        <v>12.622157153813578</v>
      </c>
    </row>
    <row r="209" spans="1:3" x14ac:dyDescent="0.25">
      <c r="A209" s="9" t="s">
        <v>160</v>
      </c>
      <c r="B209" s="12">
        <v>12582.874061901675</v>
      </c>
      <c r="C209">
        <f>SAFADModel_final_000009[[#This Row],[Whole Building:Facility Total Electric Demand Power '[W'](Hourly) ]]/1000</f>
        <v>12.582874061901675</v>
      </c>
    </row>
    <row r="210" spans="1:3" x14ac:dyDescent="0.25">
      <c r="A210" s="9" t="s">
        <v>161</v>
      </c>
      <c r="B210" s="12">
        <v>12522.936336928795</v>
      </c>
      <c r="C210">
        <f>SAFADModel_final_000009[[#This Row],[Whole Building:Facility Total Electric Demand Power '[W'](Hourly) ]]/1000</f>
        <v>12.522936336928796</v>
      </c>
    </row>
    <row r="211" spans="1:3" x14ac:dyDescent="0.25">
      <c r="A211" s="9" t="s">
        <v>162</v>
      </c>
      <c r="B211" s="12">
        <v>12447.437525098239</v>
      </c>
      <c r="C211">
        <f>SAFADModel_final_000009[[#This Row],[Whole Building:Facility Total Electric Demand Power '[W'](Hourly) ]]/1000</f>
        <v>12.447437525098239</v>
      </c>
    </row>
    <row r="212" spans="1:3" x14ac:dyDescent="0.25">
      <c r="A212" s="9" t="s">
        <v>163</v>
      </c>
      <c r="B212" s="12">
        <v>12359.674691807604</v>
      </c>
      <c r="C212">
        <f>SAFADModel_final_000009[[#This Row],[Whole Building:Facility Total Electric Demand Power '[W'](Hourly) ]]/1000</f>
        <v>12.359674691807605</v>
      </c>
    </row>
    <row r="213" spans="1:3" x14ac:dyDescent="0.25">
      <c r="A213" s="9" t="s">
        <v>164</v>
      </c>
      <c r="B213" s="12">
        <v>12277.323102838362</v>
      </c>
      <c r="C213">
        <f>SAFADModel_final_000009[[#This Row],[Whole Building:Facility Total Electric Demand Power '[W'](Hourly) ]]/1000</f>
        <v>12.277323102838361</v>
      </c>
    </row>
    <row r="214" spans="1:3" x14ac:dyDescent="0.25">
      <c r="A214" s="9" t="s">
        <v>165</v>
      </c>
      <c r="B214" s="12">
        <v>12215.353907404655</v>
      </c>
      <c r="C214">
        <f>SAFADModel_final_000009[[#This Row],[Whole Building:Facility Total Electric Demand Power '[W'](Hourly) ]]/1000</f>
        <v>12.215353907404655</v>
      </c>
    </row>
    <row r="215" spans="1:3" x14ac:dyDescent="0.25">
      <c r="A215" s="9" t="s">
        <v>166</v>
      </c>
      <c r="B215" s="12">
        <v>12154.206147831474</v>
      </c>
      <c r="C215">
        <f>SAFADModel_final_000009[[#This Row],[Whole Building:Facility Total Electric Demand Power '[W'](Hourly) ]]/1000</f>
        <v>12.154206147831474</v>
      </c>
    </row>
    <row r="216" spans="1:3" x14ac:dyDescent="0.25">
      <c r="A216" s="9" t="s">
        <v>167</v>
      </c>
      <c r="B216" s="12">
        <v>12099.000143206247</v>
      </c>
      <c r="C216">
        <f>SAFADModel_final_000009[[#This Row],[Whole Building:Facility Total Electric Demand Power '[W'](Hourly) ]]/1000</f>
        <v>12.099000143206247</v>
      </c>
    </row>
    <row r="217" spans="1:3" x14ac:dyDescent="0.25">
      <c r="A217" s="9" t="s">
        <v>168</v>
      </c>
      <c r="B217" s="12">
        <v>12050.41604290439</v>
      </c>
      <c r="C217">
        <f>SAFADModel_final_000009[[#This Row],[Whole Building:Facility Total Electric Demand Power '[W'](Hourly) ]]/1000</f>
        <v>12.05041604290439</v>
      </c>
    </row>
    <row r="218" spans="1:3" x14ac:dyDescent="0.25">
      <c r="A218" s="9" t="s">
        <v>169</v>
      </c>
      <c r="B218" s="12">
        <v>8681.2991323431143</v>
      </c>
      <c r="C218">
        <f>SAFADModel_final_000009[[#This Row],[Whole Building:Facility Total Electric Demand Power '[W'](Hourly) ]]/1000</f>
        <v>8.6812991323431135</v>
      </c>
    </row>
    <row r="219" spans="1:3" x14ac:dyDescent="0.25">
      <c r="A219" s="9" t="s">
        <v>170</v>
      </c>
      <c r="B219" s="12">
        <v>9485.2275372002623</v>
      </c>
      <c r="C219">
        <f>SAFADModel_final_000009[[#This Row],[Whole Building:Facility Total Electric Demand Power '[W'](Hourly) ]]/1000</f>
        <v>9.485227537200263</v>
      </c>
    </row>
    <row r="220" spans="1:3" x14ac:dyDescent="0.25">
      <c r="A220" s="9" t="s">
        <v>171</v>
      </c>
      <c r="B220" s="12">
        <v>9537.6296677844348</v>
      </c>
      <c r="C220">
        <f>SAFADModel_final_000009[[#This Row],[Whole Building:Facility Total Electric Demand Power '[W'](Hourly) ]]/1000</f>
        <v>9.5376296677844348</v>
      </c>
    </row>
    <row r="221" spans="1:3" x14ac:dyDescent="0.25">
      <c r="A221" s="9" t="s">
        <v>172</v>
      </c>
      <c r="B221" s="12">
        <v>9527.7144193029217</v>
      </c>
      <c r="C221">
        <f>SAFADModel_final_000009[[#This Row],[Whole Building:Facility Total Electric Demand Power '[W'](Hourly) ]]/1000</f>
        <v>9.5277144193029208</v>
      </c>
    </row>
    <row r="222" spans="1:3" x14ac:dyDescent="0.25">
      <c r="A222" s="9" t="s">
        <v>173</v>
      </c>
      <c r="B222" s="12">
        <v>9489.0484713068854</v>
      </c>
      <c r="C222">
        <f>SAFADModel_final_000009[[#This Row],[Whole Building:Facility Total Electric Demand Power '[W'](Hourly) ]]/1000</f>
        <v>9.4890484713068854</v>
      </c>
    </row>
    <row r="223" spans="1:3" x14ac:dyDescent="0.25">
      <c r="A223" s="9" t="s">
        <v>174</v>
      </c>
      <c r="B223" s="12">
        <v>9566.0531016698042</v>
      </c>
      <c r="C223">
        <f>SAFADModel_final_000009[[#This Row],[Whole Building:Facility Total Electric Demand Power '[W'](Hourly) ]]/1000</f>
        <v>9.5660531016698034</v>
      </c>
    </row>
    <row r="224" spans="1:3" x14ac:dyDescent="0.25">
      <c r="A224" s="9" t="s">
        <v>175</v>
      </c>
      <c r="B224" s="12">
        <v>9938.3332789375363</v>
      </c>
      <c r="C224">
        <f>SAFADModel_final_000009[[#This Row],[Whole Building:Facility Total Electric Demand Power '[W'](Hourly) ]]/1000</f>
        <v>9.9383332789375363</v>
      </c>
    </row>
    <row r="225" spans="1:3" x14ac:dyDescent="0.25">
      <c r="A225" s="9" t="s">
        <v>176</v>
      </c>
      <c r="B225" s="12">
        <v>40704.196242934675</v>
      </c>
      <c r="C225">
        <f>SAFADModel_final_000009[[#This Row],[Whole Building:Facility Total Electric Demand Power '[W'](Hourly) ]]/1000</f>
        <v>40.704196242934678</v>
      </c>
    </row>
    <row r="226" spans="1:3" x14ac:dyDescent="0.25">
      <c r="A226" s="9" t="s">
        <v>177</v>
      </c>
      <c r="B226" s="12">
        <v>100816.53467776725</v>
      </c>
      <c r="C226">
        <f>SAFADModel_final_000009[[#This Row],[Whole Building:Facility Total Electric Demand Power '[W'](Hourly) ]]/1000</f>
        <v>100.81653467776725</v>
      </c>
    </row>
    <row r="227" spans="1:3" x14ac:dyDescent="0.25">
      <c r="A227" s="9" t="s">
        <v>178</v>
      </c>
      <c r="B227" s="12">
        <v>140394.54156245428</v>
      </c>
      <c r="C227">
        <f>SAFADModel_final_000009[[#This Row],[Whole Building:Facility Total Electric Demand Power '[W'](Hourly) ]]/1000</f>
        <v>140.39454156245429</v>
      </c>
    </row>
    <row r="228" spans="1:3" x14ac:dyDescent="0.25">
      <c r="A228" s="9" t="s">
        <v>179</v>
      </c>
      <c r="B228" s="12">
        <v>166295.84716286496</v>
      </c>
      <c r="C228">
        <f>SAFADModel_final_000009[[#This Row],[Whole Building:Facility Total Electric Demand Power '[W'](Hourly) ]]/1000</f>
        <v>166.29584716286496</v>
      </c>
    </row>
    <row r="229" spans="1:3" x14ac:dyDescent="0.25">
      <c r="A229" s="9" t="s">
        <v>180</v>
      </c>
      <c r="B229" s="12">
        <v>228882.57969545797</v>
      </c>
      <c r="C229">
        <f>SAFADModel_final_000009[[#This Row],[Whole Building:Facility Total Electric Demand Power '[W'](Hourly) ]]/1000</f>
        <v>228.88257969545796</v>
      </c>
    </row>
    <row r="230" spans="1:3" x14ac:dyDescent="0.25">
      <c r="A230" s="9" t="s">
        <v>181</v>
      </c>
      <c r="B230" s="12">
        <v>230200.01118972196</v>
      </c>
      <c r="C230">
        <f>SAFADModel_final_000009[[#This Row],[Whole Building:Facility Total Electric Demand Power '[W'](Hourly) ]]/1000</f>
        <v>230.20001118972195</v>
      </c>
    </row>
    <row r="231" spans="1:3" x14ac:dyDescent="0.25">
      <c r="A231" s="9" t="s">
        <v>182</v>
      </c>
      <c r="B231" s="12">
        <v>231666.79349435156</v>
      </c>
      <c r="C231">
        <f>SAFADModel_final_000009[[#This Row],[Whole Building:Facility Total Electric Demand Power '[W'](Hourly) ]]/1000</f>
        <v>231.66679349435157</v>
      </c>
    </row>
    <row r="232" spans="1:3" x14ac:dyDescent="0.25">
      <c r="A232" s="9" t="s">
        <v>183</v>
      </c>
      <c r="B232" s="12">
        <v>231576.74305900722</v>
      </c>
      <c r="C232">
        <f>SAFADModel_final_000009[[#This Row],[Whole Building:Facility Total Electric Demand Power '[W'](Hourly) ]]/1000</f>
        <v>231.57674305900721</v>
      </c>
    </row>
    <row r="233" spans="1:3" x14ac:dyDescent="0.25">
      <c r="A233" s="9" t="s">
        <v>184</v>
      </c>
      <c r="B233" s="12">
        <v>147655.72303412223</v>
      </c>
      <c r="C233">
        <f>SAFADModel_final_000009[[#This Row],[Whole Building:Facility Total Electric Demand Power '[W'](Hourly) ]]/1000</f>
        <v>147.65572303412222</v>
      </c>
    </row>
    <row r="234" spans="1:3" x14ac:dyDescent="0.25">
      <c r="A234" s="9" t="s">
        <v>185</v>
      </c>
      <c r="B234" s="12">
        <v>65708.270835612973</v>
      </c>
      <c r="C234">
        <f>SAFADModel_final_000009[[#This Row],[Whole Building:Facility Total Electric Demand Power '[W'](Hourly) ]]/1000</f>
        <v>65.708270835612979</v>
      </c>
    </row>
    <row r="235" spans="1:3" x14ac:dyDescent="0.25">
      <c r="A235" s="9" t="s">
        <v>186</v>
      </c>
      <c r="B235" s="12">
        <v>82719.592584941725</v>
      </c>
      <c r="C235">
        <f>SAFADModel_final_000009[[#This Row],[Whole Building:Facility Total Electric Demand Power '[W'](Hourly) ]]/1000</f>
        <v>82.719592584941722</v>
      </c>
    </row>
    <row r="236" spans="1:3" x14ac:dyDescent="0.25">
      <c r="A236" s="9" t="s">
        <v>187</v>
      </c>
      <c r="B236" s="12">
        <v>34753.13968348637</v>
      </c>
      <c r="C236">
        <f>SAFADModel_final_000009[[#This Row],[Whole Building:Facility Total Electric Demand Power '[W'](Hourly) ]]/1000</f>
        <v>34.753139683486367</v>
      </c>
    </row>
    <row r="237" spans="1:3" x14ac:dyDescent="0.25">
      <c r="A237" s="9" t="s">
        <v>188</v>
      </c>
      <c r="B237" s="12">
        <v>13104.730138337234</v>
      </c>
      <c r="C237">
        <f>SAFADModel_final_000009[[#This Row],[Whole Building:Facility Total Electric Demand Power '[W'](Hourly) ]]/1000</f>
        <v>13.104730138337235</v>
      </c>
    </row>
    <row r="238" spans="1:3" x14ac:dyDescent="0.25">
      <c r="A238" s="9" t="s">
        <v>189</v>
      </c>
      <c r="B238" s="12">
        <v>12574.478975204731</v>
      </c>
      <c r="C238">
        <f>SAFADModel_final_000009[[#This Row],[Whole Building:Facility Total Electric Demand Power '[W'](Hourly) ]]/1000</f>
        <v>12.57447897520473</v>
      </c>
    </row>
    <row r="239" spans="1:3" x14ac:dyDescent="0.25">
      <c r="A239" s="9" t="s">
        <v>190</v>
      </c>
      <c r="B239" s="12">
        <v>12117.592559478655</v>
      </c>
      <c r="C239">
        <f>SAFADModel_final_000009[[#This Row],[Whole Building:Facility Total Electric Demand Power '[W'](Hourly) ]]/1000</f>
        <v>12.117592559478656</v>
      </c>
    </row>
    <row r="240" spans="1:3" x14ac:dyDescent="0.25">
      <c r="A240" s="9" t="s">
        <v>191</v>
      </c>
      <c r="B240" s="12">
        <v>12098.912579008667</v>
      </c>
      <c r="C240">
        <f>SAFADModel_final_000009[[#This Row],[Whole Building:Facility Total Electric Demand Power '[W'](Hourly) ]]/1000</f>
        <v>12.098912579008667</v>
      </c>
    </row>
    <row r="241" spans="1:3" x14ac:dyDescent="0.25">
      <c r="A241" s="9" t="s">
        <v>192</v>
      </c>
      <c r="B241" s="12">
        <v>12078.395221678811</v>
      </c>
      <c r="C241">
        <f>SAFADModel_final_000009[[#This Row],[Whole Building:Facility Total Electric Demand Power '[W'](Hourly) ]]/1000</f>
        <v>12.078395221678811</v>
      </c>
    </row>
    <row r="242" spans="1:3" x14ac:dyDescent="0.25">
      <c r="A242" s="9" t="s">
        <v>193</v>
      </c>
      <c r="B242" s="12">
        <v>11359.576095338402</v>
      </c>
      <c r="C242">
        <f>SAFADModel_final_000009[[#This Row],[Whole Building:Facility Total Electric Demand Power '[W'](Hourly) ]]/1000</f>
        <v>11.359576095338401</v>
      </c>
    </row>
    <row r="243" spans="1:3" x14ac:dyDescent="0.25">
      <c r="A243" s="9" t="s">
        <v>194</v>
      </c>
      <c r="B243" s="12">
        <v>11491.011798731493</v>
      </c>
      <c r="C243">
        <f>SAFADModel_final_000009[[#This Row],[Whole Building:Facility Total Electric Demand Power '[W'](Hourly) ]]/1000</f>
        <v>11.491011798731494</v>
      </c>
    </row>
    <row r="244" spans="1:3" x14ac:dyDescent="0.25">
      <c r="A244" s="9" t="s">
        <v>195</v>
      </c>
      <c r="B244" s="12">
        <v>11374.027411836514</v>
      </c>
      <c r="C244">
        <f>SAFADModel_final_000009[[#This Row],[Whole Building:Facility Total Electric Demand Power '[W'](Hourly) ]]/1000</f>
        <v>11.374027411836515</v>
      </c>
    </row>
    <row r="245" spans="1:3" x14ac:dyDescent="0.25">
      <c r="A245" s="9" t="s">
        <v>196</v>
      </c>
      <c r="B245" s="12">
        <v>11169.478690027441</v>
      </c>
      <c r="C245">
        <f>SAFADModel_final_000009[[#This Row],[Whole Building:Facility Total Electric Demand Power '[W'](Hourly) ]]/1000</f>
        <v>11.169478690027441</v>
      </c>
    </row>
    <row r="246" spans="1:3" x14ac:dyDescent="0.25">
      <c r="A246" s="9" t="s">
        <v>197</v>
      </c>
      <c r="B246" s="12">
        <v>10947.372448582091</v>
      </c>
      <c r="C246">
        <f>SAFADModel_final_000009[[#This Row],[Whole Building:Facility Total Electric Demand Power '[W'](Hourly) ]]/1000</f>
        <v>10.947372448582092</v>
      </c>
    </row>
    <row r="247" spans="1:3" x14ac:dyDescent="0.25">
      <c r="A247" s="9" t="s">
        <v>198</v>
      </c>
      <c r="B247" s="12">
        <v>10899.020341836744</v>
      </c>
      <c r="C247">
        <f>SAFADModel_final_000009[[#This Row],[Whole Building:Facility Total Electric Demand Power '[W'](Hourly) ]]/1000</f>
        <v>10.899020341836744</v>
      </c>
    </row>
    <row r="248" spans="1:3" x14ac:dyDescent="0.25">
      <c r="A248" s="9" t="s">
        <v>199</v>
      </c>
      <c r="B248" s="12">
        <v>11102.490037026097</v>
      </c>
      <c r="C248">
        <f>SAFADModel_final_000009[[#This Row],[Whole Building:Facility Total Electric Demand Power '[W'](Hourly) ]]/1000</f>
        <v>11.102490037026097</v>
      </c>
    </row>
    <row r="249" spans="1:3" x14ac:dyDescent="0.25">
      <c r="A249" s="9" t="s">
        <v>200</v>
      </c>
      <c r="B249" s="12">
        <v>36555.404796638664</v>
      </c>
      <c r="C249">
        <f>SAFADModel_final_000009[[#This Row],[Whole Building:Facility Total Electric Demand Power '[W'](Hourly) ]]/1000</f>
        <v>36.555404796638662</v>
      </c>
    </row>
    <row r="250" spans="1:3" x14ac:dyDescent="0.25">
      <c r="A250" s="9" t="s">
        <v>201</v>
      </c>
      <c r="B250" s="12">
        <v>130735.1897208009</v>
      </c>
      <c r="C250">
        <f>SAFADModel_final_000009[[#This Row],[Whole Building:Facility Total Electric Demand Power '[W'](Hourly) ]]/1000</f>
        <v>130.73518972080089</v>
      </c>
    </row>
    <row r="251" spans="1:3" x14ac:dyDescent="0.25">
      <c r="A251" s="9" t="s">
        <v>202</v>
      </c>
      <c r="B251" s="12">
        <v>167056.60012555242</v>
      </c>
      <c r="C251">
        <f>SAFADModel_final_000009[[#This Row],[Whole Building:Facility Total Electric Demand Power '[W'](Hourly) ]]/1000</f>
        <v>167.05660012555242</v>
      </c>
    </row>
    <row r="252" spans="1:3" x14ac:dyDescent="0.25">
      <c r="A252" s="9" t="s">
        <v>203</v>
      </c>
      <c r="B252" s="12">
        <v>217804.46282102424</v>
      </c>
      <c r="C252">
        <f>SAFADModel_final_000009[[#This Row],[Whole Building:Facility Total Electric Demand Power '[W'](Hourly) ]]/1000</f>
        <v>217.80446282102423</v>
      </c>
    </row>
    <row r="253" spans="1:3" x14ac:dyDescent="0.25">
      <c r="A253" s="9" t="s">
        <v>204</v>
      </c>
      <c r="B253" s="12">
        <v>238703.25344986204</v>
      </c>
      <c r="C253">
        <f>SAFADModel_final_000009[[#This Row],[Whole Building:Facility Total Electric Demand Power '[W'](Hourly) ]]/1000</f>
        <v>238.70325344986205</v>
      </c>
    </row>
    <row r="254" spans="1:3" x14ac:dyDescent="0.25">
      <c r="A254" s="9" t="s">
        <v>205</v>
      </c>
      <c r="B254" s="12">
        <v>252910.20866539015</v>
      </c>
      <c r="C254">
        <f>SAFADModel_final_000009[[#This Row],[Whole Building:Facility Total Electric Demand Power '[W'](Hourly) ]]/1000</f>
        <v>252.91020866539014</v>
      </c>
    </row>
    <row r="255" spans="1:3" x14ac:dyDescent="0.25">
      <c r="A255" s="9" t="s">
        <v>206</v>
      </c>
      <c r="B255" s="12">
        <v>265593.44959283207</v>
      </c>
      <c r="C255">
        <f>SAFADModel_final_000009[[#This Row],[Whole Building:Facility Total Electric Demand Power '[W'](Hourly) ]]/1000</f>
        <v>265.59344959283209</v>
      </c>
    </row>
    <row r="256" spans="1:3" x14ac:dyDescent="0.25">
      <c r="A256" s="9" t="s">
        <v>207</v>
      </c>
      <c r="B256" s="12">
        <v>215401.65698748801</v>
      </c>
      <c r="C256">
        <f>SAFADModel_final_000009[[#This Row],[Whole Building:Facility Total Electric Demand Power '[W'](Hourly) ]]/1000</f>
        <v>215.401656987488</v>
      </c>
    </row>
    <row r="257" spans="1:3" x14ac:dyDescent="0.25">
      <c r="A257" s="9" t="s">
        <v>208</v>
      </c>
      <c r="B257" s="12">
        <v>227400.7880948954</v>
      </c>
      <c r="C257">
        <f>SAFADModel_final_000009[[#This Row],[Whole Building:Facility Total Electric Demand Power '[W'](Hourly) ]]/1000</f>
        <v>227.4007880948954</v>
      </c>
    </row>
    <row r="258" spans="1:3" x14ac:dyDescent="0.25">
      <c r="A258" s="9" t="s">
        <v>209</v>
      </c>
      <c r="B258" s="12">
        <v>207866.44694411824</v>
      </c>
      <c r="C258">
        <f>SAFADModel_final_000009[[#This Row],[Whole Building:Facility Total Electric Demand Power '[W'](Hourly) ]]/1000</f>
        <v>207.86644694411825</v>
      </c>
    </row>
    <row r="259" spans="1:3" x14ac:dyDescent="0.25">
      <c r="A259" s="9" t="s">
        <v>210</v>
      </c>
      <c r="B259" s="12">
        <v>132290.84655652085</v>
      </c>
      <c r="C259">
        <f>SAFADModel_final_000009[[#This Row],[Whole Building:Facility Total Electric Demand Power '[W'](Hourly) ]]/1000</f>
        <v>132.29084655652085</v>
      </c>
    </row>
    <row r="260" spans="1:3" x14ac:dyDescent="0.25">
      <c r="A260" s="9" t="s">
        <v>211</v>
      </c>
      <c r="B260" s="12">
        <v>88545.947189747661</v>
      </c>
      <c r="C260">
        <f>SAFADModel_final_000009[[#This Row],[Whole Building:Facility Total Electric Demand Power '[W'](Hourly) ]]/1000</f>
        <v>88.545947189747665</v>
      </c>
    </row>
    <row r="261" spans="1:3" x14ac:dyDescent="0.25">
      <c r="A261" s="9" t="s">
        <v>212</v>
      </c>
      <c r="B261" s="12">
        <v>59749.368885778902</v>
      </c>
      <c r="C261">
        <f>SAFADModel_final_000009[[#This Row],[Whole Building:Facility Total Electric Demand Power '[W'](Hourly) ]]/1000</f>
        <v>59.7493688857789</v>
      </c>
    </row>
    <row r="262" spans="1:3" x14ac:dyDescent="0.25">
      <c r="A262" s="9" t="s">
        <v>213</v>
      </c>
      <c r="B262" s="12">
        <v>12299.924012873211</v>
      </c>
      <c r="C262">
        <f>SAFADModel_final_000009[[#This Row],[Whole Building:Facility Total Electric Demand Power '[W'](Hourly) ]]/1000</f>
        <v>12.299924012873211</v>
      </c>
    </row>
    <row r="263" spans="1:3" x14ac:dyDescent="0.25">
      <c r="A263" s="9" t="s">
        <v>214</v>
      </c>
      <c r="B263" s="12">
        <v>11764.53761604429</v>
      </c>
      <c r="C263">
        <f>SAFADModel_final_000009[[#This Row],[Whole Building:Facility Total Electric Demand Power '[W'](Hourly) ]]/1000</f>
        <v>11.76453761604429</v>
      </c>
    </row>
    <row r="264" spans="1:3" x14ac:dyDescent="0.25">
      <c r="A264" s="9" t="s">
        <v>215</v>
      </c>
      <c r="B264" s="12">
        <v>11616.043467146126</v>
      </c>
      <c r="C264">
        <f>SAFADModel_final_000009[[#This Row],[Whole Building:Facility Total Electric Demand Power '[W'](Hourly) ]]/1000</f>
        <v>11.616043467146126</v>
      </c>
    </row>
    <row r="265" spans="1:3" x14ac:dyDescent="0.25">
      <c r="A265" s="9" t="s">
        <v>216</v>
      </c>
      <c r="B265" s="12">
        <v>11399.600230856733</v>
      </c>
      <c r="C265">
        <f>SAFADModel_final_000009[[#This Row],[Whole Building:Facility Total Electric Demand Power '[W'](Hourly) ]]/1000</f>
        <v>11.399600230856732</v>
      </c>
    </row>
    <row r="266" spans="1:3" x14ac:dyDescent="0.25">
      <c r="A266" s="9" t="s">
        <v>217</v>
      </c>
      <c r="B266" s="12">
        <v>11976.671168119481</v>
      </c>
      <c r="C266">
        <f>SAFADModel_final_000009[[#This Row],[Whole Building:Facility Total Electric Demand Power '[W'](Hourly) ]]/1000</f>
        <v>11.976671168119481</v>
      </c>
    </row>
    <row r="267" spans="1:3" x14ac:dyDescent="0.25">
      <c r="A267" s="9" t="s">
        <v>218</v>
      </c>
      <c r="B267" s="12">
        <v>11814.499101425994</v>
      </c>
      <c r="C267">
        <f>SAFADModel_final_000009[[#This Row],[Whole Building:Facility Total Electric Demand Power '[W'](Hourly) ]]/1000</f>
        <v>11.814499101425994</v>
      </c>
    </row>
    <row r="268" spans="1:3" x14ac:dyDescent="0.25">
      <c r="A268" s="9" t="s">
        <v>219</v>
      </c>
      <c r="B268" s="12">
        <v>11725.181329305691</v>
      </c>
      <c r="C268">
        <f>SAFADModel_final_000009[[#This Row],[Whole Building:Facility Total Electric Demand Power '[W'](Hourly) ]]/1000</f>
        <v>11.725181329305691</v>
      </c>
    </row>
    <row r="269" spans="1:3" x14ac:dyDescent="0.25">
      <c r="A269" s="9" t="s">
        <v>220</v>
      </c>
      <c r="B269" s="12">
        <v>11695.615110835366</v>
      </c>
      <c r="C269">
        <f>SAFADModel_final_000009[[#This Row],[Whole Building:Facility Total Electric Demand Power '[W'](Hourly) ]]/1000</f>
        <v>11.695615110835366</v>
      </c>
    </row>
    <row r="270" spans="1:3" x14ac:dyDescent="0.25">
      <c r="A270" s="9" t="s">
        <v>221</v>
      </c>
      <c r="B270" s="12">
        <v>11654.351579754459</v>
      </c>
      <c r="C270">
        <f>SAFADModel_final_000009[[#This Row],[Whole Building:Facility Total Electric Demand Power '[W'](Hourly) ]]/1000</f>
        <v>11.654351579754458</v>
      </c>
    </row>
    <row r="271" spans="1:3" x14ac:dyDescent="0.25">
      <c r="A271" s="9" t="s">
        <v>222</v>
      </c>
      <c r="B271" s="12">
        <v>11724.345474813077</v>
      </c>
      <c r="C271">
        <f>SAFADModel_final_000009[[#This Row],[Whole Building:Facility Total Electric Demand Power '[W'](Hourly) ]]/1000</f>
        <v>11.724345474813077</v>
      </c>
    </row>
    <row r="272" spans="1:3" x14ac:dyDescent="0.25">
      <c r="A272" s="9" t="s">
        <v>223</v>
      </c>
      <c r="B272" s="12">
        <v>11934.756122477114</v>
      </c>
      <c r="C272">
        <f>SAFADModel_final_000009[[#This Row],[Whole Building:Facility Total Electric Demand Power '[W'](Hourly) ]]/1000</f>
        <v>11.934756122477115</v>
      </c>
    </row>
    <row r="273" spans="1:3" x14ac:dyDescent="0.25">
      <c r="A273" s="9" t="s">
        <v>224</v>
      </c>
      <c r="B273" s="12">
        <v>45944.13990648192</v>
      </c>
      <c r="C273">
        <f>SAFADModel_final_000009[[#This Row],[Whole Building:Facility Total Electric Demand Power '[W'](Hourly) ]]/1000</f>
        <v>45.944139906481922</v>
      </c>
    </row>
    <row r="274" spans="1:3" x14ac:dyDescent="0.25">
      <c r="A274" s="9" t="s">
        <v>225</v>
      </c>
      <c r="B274" s="12">
        <v>102846.11406094783</v>
      </c>
      <c r="C274">
        <f>SAFADModel_final_000009[[#This Row],[Whole Building:Facility Total Electric Demand Power '[W'](Hourly) ]]/1000</f>
        <v>102.84611406094783</v>
      </c>
    </row>
    <row r="275" spans="1:3" x14ac:dyDescent="0.25">
      <c r="A275" s="9" t="s">
        <v>226</v>
      </c>
      <c r="B275" s="12">
        <v>209520.14904236677</v>
      </c>
      <c r="C275">
        <f>SAFADModel_final_000009[[#This Row],[Whole Building:Facility Total Electric Demand Power '[W'](Hourly) ]]/1000</f>
        <v>209.52014904236677</v>
      </c>
    </row>
    <row r="276" spans="1:3" x14ac:dyDescent="0.25">
      <c r="A276" s="9" t="s">
        <v>227</v>
      </c>
      <c r="B276" s="12">
        <v>190498.0183311759</v>
      </c>
      <c r="C276">
        <f>SAFADModel_final_000009[[#This Row],[Whole Building:Facility Total Electric Demand Power '[W'](Hourly) ]]/1000</f>
        <v>190.4980183311759</v>
      </c>
    </row>
    <row r="277" spans="1:3" x14ac:dyDescent="0.25">
      <c r="A277" s="9" t="s">
        <v>228</v>
      </c>
      <c r="B277" s="12">
        <v>189974.98240849996</v>
      </c>
      <c r="C277">
        <f>SAFADModel_final_000009[[#This Row],[Whole Building:Facility Total Electric Demand Power '[W'](Hourly) ]]/1000</f>
        <v>189.97498240849995</v>
      </c>
    </row>
    <row r="278" spans="1:3" x14ac:dyDescent="0.25">
      <c r="A278" s="9" t="s">
        <v>229</v>
      </c>
      <c r="B278" s="12">
        <v>216018.65590681066</v>
      </c>
      <c r="C278">
        <f>SAFADModel_final_000009[[#This Row],[Whole Building:Facility Total Electric Demand Power '[W'](Hourly) ]]/1000</f>
        <v>216.01865590681066</v>
      </c>
    </row>
    <row r="279" spans="1:3" x14ac:dyDescent="0.25">
      <c r="A279" s="9" t="s">
        <v>230</v>
      </c>
      <c r="B279" s="12">
        <v>220420.98163175539</v>
      </c>
      <c r="C279">
        <f>SAFADModel_final_000009[[#This Row],[Whole Building:Facility Total Electric Demand Power '[W'](Hourly) ]]/1000</f>
        <v>220.42098163175538</v>
      </c>
    </row>
    <row r="280" spans="1:3" x14ac:dyDescent="0.25">
      <c r="A280" s="9" t="s">
        <v>231</v>
      </c>
      <c r="B280" s="12">
        <v>154033.2709210591</v>
      </c>
      <c r="C280">
        <f>SAFADModel_final_000009[[#This Row],[Whole Building:Facility Total Electric Demand Power '[W'](Hourly) ]]/1000</f>
        <v>154.03327092105908</v>
      </c>
    </row>
    <row r="281" spans="1:3" x14ac:dyDescent="0.25">
      <c r="A281" s="9" t="s">
        <v>232</v>
      </c>
      <c r="B281" s="12">
        <v>139645.78953003601</v>
      </c>
      <c r="C281">
        <f>SAFADModel_final_000009[[#This Row],[Whole Building:Facility Total Electric Demand Power '[W'](Hourly) ]]/1000</f>
        <v>139.64578953003601</v>
      </c>
    </row>
    <row r="282" spans="1:3" x14ac:dyDescent="0.25">
      <c r="A282" s="9" t="s">
        <v>233</v>
      </c>
      <c r="B282" s="12">
        <v>135151.2584046376</v>
      </c>
      <c r="C282">
        <f>SAFADModel_final_000009[[#This Row],[Whole Building:Facility Total Electric Demand Power '[W'](Hourly) ]]/1000</f>
        <v>135.15125840463759</v>
      </c>
    </row>
    <row r="283" spans="1:3" x14ac:dyDescent="0.25">
      <c r="A283" s="9" t="s">
        <v>234</v>
      </c>
      <c r="B283" s="12">
        <v>85255.386180900459</v>
      </c>
      <c r="C283">
        <f>SAFADModel_final_000009[[#This Row],[Whole Building:Facility Total Electric Demand Power '[W'](Hourly) ]]/1000</f>
        <v>85.255386180900459</v>
      </c>
    </row>
    <row r="284" spans="1:3" x14ac:dyDescent="0.25">
      <c r="A284" s="9" t="s">
        <v>235</v>
      </c>
      <c r="B284" s="12">
        <v>42205.088854651716</v>
      </c>
      <c r="C284">
        <f>SAFADModel_final_000009[[#This Row],[Whole Building:Facility Total Electric Demand Power '[W'](Hourly) ]]/1000</f>
        <v>42.205088854651713</v>
      </c>
    </row>
    <row r="285" spans="1:3" x14ac:dyDescent="0.25">
      <c r="A285" s="9" t="s">
        <v>236</v>
      </c>
      <c r="B285" s="12">
        <v>25541.895392657589</v>
      </c>
      <c r="C285">
        <f>SAFADModel_final_000009[[#This Row],[Whole Building:Facility Total Electric Demand Power '[W'](Hourly) ]]/1000</f>
        <v>25.54189539265759</v>
      </c>
    </row>
    <row r="286" spans="1:3" x14ac:dyDescent="0.25">
      <c r="A286" s="9" t="s">
        <v>237</v>
      </c>
      <c r="B286" s="12">
        <v>18799.731415292787</v>
      </c>
      <c r="C286">
        <f>SAFADModel_final_000009[[#This Row],[Whole Building:Facility Total Electric Demand Power '[W'](Hourly) ]]/1000</f>
        <v>18.799731415292786</v>
      </c>
    </row>
    <row r="287" spans="1:3" x14ac:dyDescent="0.25">
      <c r="A287" s="9" t="s">
        <v>238</v>
      </c>
      <c r="B287" s="12">
        <v>12202.36271351791</v>
      </c>
      <c r="C287">
        <f>SAFADModel_final_000009[[#This Row],[Whole Building:Facility Total Electric Demand Power '[W'](Hourly) ]]/1000</f>
        <v>12.20236271351791</v>
      </c>
    </row>
    <row r="288" spans="1:3" x14ac:dyDescent="0.25">
      <c r="A288" s="9" t="s">
        <v>239</v>
      </c>
      <c r="B288" s="12">
        <v>12179.436322590414</v>
      </c>
      <c r="C288">
        <f>SAFADModel_final_000009[[#This Row],[Whole Building:Facility Total Electric Demand Power '[W'](Hourly) ]]/1000</f>
        <v>12.179436322590414</v>
      </c>
    </row>
    <row r="289" spans="1:3" x14ac:dyDescent="0.25">
      <c r="A289" s="9" t="s">
        <v>240</v>
      </c>
      <c r="B289" s="12">
        <v>12117.860136225449</v>
      </c>
      <c r="C289">
        <f>SAFADModel_final_000009[[#This Row],[Whole Building:Facility Total Electric Demand Power '[W'](Hourly) ]]/1000</f>
        <v>12.117860136225449</v>
      </c>
    </row>
    <row r="290" spans="1:3" x14ac:dyDescent="0.25">
      <c r="A290" s="9" t="s">
        <v>581</v>
      </c>
      <c r="B290" s="12">
        <v>11978.266230086543</v>
      </c>
      <c r="C290">
        <f>SAFADModel_final_000009[[#This Row],[Whole Building:Facility Total Electric Demand Power '[W'](Hourly) ]]/1000</f>
        <v>11.978266230086543</v>
      </c>
    </row>
    <row r="291" spans="1:3" x14ac:dyDescent="0.25">
      <c r="A291" s="9" t="s">
        <v>582</v>
      </c>
      <c r="B291" s="12">
        <v>11811.55639204701</v>
      </c>
      <c r="C291">
        <f>SAFADModel_final_000009[[#This Row],[Whole Building:Facility Total Electric Demand Power '[W'](Hourly) ]]/1000</f>
        <v>11.811556392047011</v>
      </c>
    </row>
    <row r="292" spans="1:3" x14ac:dyDescent="0.25">
      <c r="A292" s="9" t="s">
        <v>583</v>
      </c>
      <c r="B292" s="12">
        <v>11704.496714737297</v>
      </c>
      <c r="C292">
        <f>SAFADModel_final_000009[[#This Row],[Whole Building:Facility Total Electric Demand Power '[W'](Hourly) ]]/1000</f>
        <v>11.704496714737298</v>
      </c>
    </row>
    <row r="293" spans="1:3" x14ac:dyDescent="0.25">
      <c r="A293" s="9" t="s">
        <v>584</v>
      </c>
      <c r="B293" s="12">
        <v>11649.490607599495</v>
      </c>
      <c r="C293">
        <f>SAFADModel_final_000009[[#This Row],[Whole Building:Facility Total Electric Demand Power '[W'](Hourly) ]]/1000</f>
        <v>11.649490607599494</v>
      </c>
    </row>
    <row r="294" spans="1:3" x14ac:dyDescent="0.25">
      <c r="A294" s="9" t="s">
        <v>585</v>
      </c>
      <c r="B294" s="12">
        <v>11542.905098939067</v>
      </c>
      <c r="C294">
        <f>SAFADModel_final_000009[[#This Row],[Whole Building:Facility Total Electric Demand Power '[W'](Hourly) ]]/1000</f>
        <v>11.542905098939068</v>
      </c>
    </row>
    <row r="295" spans="1:3" x14ac:dyDescent="0.25">
      <c r="A295" s="9" t="s">
        <v>586</v>
      </c>
      <c r="B295" s="12">
        <v>11607.422249175544</v>
      </c>
      <c r="C295">
        <f>SAFADModel_final_000009[[#This Row],[Whole Building:Facility Total Electric Demand Power '[W'](Hourly) ]]/1000</f>
        <v>11.607422249175544</v>
      </c>
    </row>
    <row r="296" spans="1:3" x14ac:dyDescent="0.25">
      <c r="A296" s="9" t="s">
        <v>587</v>
      </c>
      <c r="B296" s="12">
        <v>11818.544095396668</v>
      </c>
      <c r="C296">
        <f>SAFADModel_final_000009[[#This Row],[Whole Building:Facility Total Electric Demand Power '[W'](Hourly) ]]/1000</f>
        <v>11.818544095396668</v>
      </c>
    </row>
    <row r="297" spans="1:3" x14ac:dyDescent="0.25">
      <c r="A297" s="9" t="s">
        <v>588</v>
      </c>
      <c r="B297" s="12">
        <v>12035.932956021674</v>
      </c>
      <c r="C297">
        <f>SAFADModel_final_000009[[#This Row],[Whole Building:Facility Total Electric Demand Power '[W'](Hourly) ]]/1000</f>
        <v>12.035932956021673</v>
      </c>
    </row>
    <row r="298" spans="1:3" x14ac:dyDescent="0.25">
      <c r="A298" s="9" t="s">
        <v>589</v>
      </c>
      <c r="B298" s="12">
        <v>46744.71749374552</v>
      </c>
      <c r="C298">
        <f>SAFADModel_final_000009[[#This Row],[Whole Building:Facility Total Electric Demand Power '[W'](Hourly) ]]/1000</f>
        <v>46.744717493745519</v>
      </c>
    </row>
    <row r="299" spans="1:3" x14ac:dyDescent="0.25">
      <c r="A299" s="9" t="s">
        <v>590</v>
      </c>
      <c r="B299" s="12">
        <v>74154.298324310585</v>
      </c>
      <c r="C299">
        <f>SAFADModel_final_000009[[#This Row],[Whole Building:Facility Total Electric Demand Power '[W'](Hourly) ]]/1000</f>
        <v>74.154298324310588</v>
      </c>
    </row>
    <row r="300" spans="1:3" x14ac:dyDescent="0.25">
      <c r="A300" s="9" t="s">
        <v>591</v>
      </c>
      <c r="B300" s="12">
        <v>87253.297869059272</v>
      </c>
      <c r="C300">
        <f>SAFADModel_final_000009[[#This Row],[Whole Building:Facility Total Electric Demand Power '[W'](Hourly) ]]/1000</f>
        <v>87.253297869059267</v>
      </c>
    </row>
    <row r="301" spans="1:3" x14ac:dyDescent="0.25">
      <c r="A301" s="9" t="s">
        <v>592</v>
      </c>
      <c r="B301" s="12">
        <v>76134.001791874398</v>
      </c>
      <c r="C301">
        <f>SAFADModel_final_000009[[#This Row],[Whole Building:Facility Total Electric Demand Power '[W'](Hourly) ]]/1000</f>
        <v>76.134001791874397</v>
      </c>
    </row>
    <row r="302" spans="1:3" x14ac:dyDescent="0.25">
      <c r="A302" s="9" t="s">
        <v>593</v>
      </c>
      <c r="B302" s="12">
        <v>71970.713795358097</v>
      </c>
      <c r="C302">
        <f>SAFADModel_final_000009[[#This Row],[Whole Building:Facility Total Electric Demand Power '[W'](Hourly) ]]/1000</f>
        <v>71.970713795358094</v>
      </c>
    </row>
    <row r="303" spans="1:3" x14ac:dyDescent="0.25">
      <c r="A303" s="9" t="s">
        <v>594</v>
      </c>
      <c r="B303" s="12">
        <v>56923.047425360091</v>
      </c>
      <c r="C303">
        <f>SAFADModel_final_000009[[#This Row],[Whole Building:Facility Total Electric Demand Power '[W'](Hourly) ]]/1000</f>
        <v>56.923047425360089</v>
      </c>
    </row>
    <row r="304" spans="1:3" x14ac:dyDescent="0.25">
      <c r="A304" s="9" t="s">
        <v>595</v>
      </c>
      <c r="B304" s="12">
        <v>55657.293720831069</v>
      </c>
      <c r="C304">
        <f>SAFADModel_final_000009[[#This Row],[Whole Building:Facility Total Electric Demand Power '[W'](Hourly) ]]/1000</f>
        <v>55.657293720831071</v>
      </c>
    </row>
    <row r="305" spans="1:3" x14ac:dyDescent="0.25">
      <c r="A305" s="9" t="s">
        <v>596</v>
      </c>
      <c r="B305" s="12">
        <v>48452.670501110813</v>
      </c>
      <c r="C305">
        <f>SAFADModel_final_000009[[#This Row],[Whole Building:Facility Total Electric Demand Power '[W'](Hourly) ]]/1000</f>
        <v>48.452670501110816</v>
      </c>
    </row>
    <row r="306" spans="1:3" x14ac:dyDescent="0.25">
      <c r="A306" s="9" t="s">
        <v>597</v>
      </c>
      <c r="B306" s="12">
        <v>38522.433891557899</v>
      </c>
      <c r="C306">
        <f>SAFADModel_final_000009[[#This Row],[Whole Building:Facility Total Electric Demand Power '[W'](Hourly) ]]/1000</f>
        <v>38.522433891557903</v>
      </c>
    </row>
    <row r="307" spans="1:3" x14ac:dyDescent="0.25">
      <c r="A307" s="9" t="s">
        <v>598</v>
      </c>
      <c r="B307" s="12">
        <v>40018.015148560255</v>
      </c>
      <c r="C307">
        <f>SAFADModel_final_000009[[#This Row],[Whole Building:Facility Total Electric Demand Power '[W'](Hourly) ]]/1000</f>
        <v>40.018015148560252</v>
      </c>
    </row>
    <row r="308" spans="1:3" x14ac:dyDescent="0.25">
      <c r="A308" s="9" t="s">
        <v>599</v>
      </c>
      <c r="B308" s="12">
        <v>37994.978185536092</v>
      </c>
      <c r="C308">
        <f>SAFADModel_final_000009[[#This Row],[Whole Building:Facility Total Electric Demand Power '[W'](Hourly) ]]/1000</f>
        <v>37.994978185536091</v>
      </c>
    </row>
    <row r="309" spans="1:3" x14ac:dyDescent="0.25">
      <c r="A309" s="9" t="s">
        <v>600</v>
      </c>
      <c r="B309" s="12">
        <v>9489.6140998659812</v>
      </c>
      <c r="C309">
        <f>SAFADModel_final_000009[[#This Row],[Whole Building:Facility Total Electric Demand Power '[W'](Hourly) ]]/1000</f>
        <v>9.4896140998659817</v>
      </c>
    </row>
    <row r="310" spans="1:3" x14ac:dyDescent="0.25">
      <c r="A310" s="9" t="s">
        <v>601</v>
      </c>
      <c r="B310" s="12">
        <v>9498.4701048002207</v>
      </c>
      <c r="C310">
        <f>SAFADModel_final_000009[[#This Row],[Whole Building:Facility Total Electric Demand Power '[W'](Hourly) ]]/1000</f>
        <v>9.4984701048002211</v>
      </c>
    </row>
    <row r="311" spans="1:3" x14ac:dyDescent="0.25">
      <c r="A311" s="9" t="s">
        <v>602</v>
      </c>
      <c r="B311" s="12">
        <v>13544.060439755791</v>
      </c>
      <c r="C311">
        <f>SAFADModel_final_000009[[#This Row],[Whole Building:Facility Total Electric Demand Power '[W'](Hourly) ]]/1000</f>
        <v>13.544060439755791</v>
      </c>
    </row>
    <row r="312" spans="1:3" x14ac:dyDescent="0.25">
      <c r="A312" s="9" t="s">
        <v>603</v>
      </c>
      <c r="B312" s="12">
        <v>12684.076188977799</v>
      </c>
      <c r="C312">
        <f>SAFADModel_final_000009[[#This Row],[Whole Building:Facility Total Electric Demand Power '[W'](Hourly) ]]/1000</f>
        <v>12.684076188977798</v>
      </c>
    </row>
    <row r="313" spans="1:3" x14ac:dyDescent="0.25">
      <c r="A313" s="9" t="s">
        <v>604</v>
      </c>
      <c r="B313" s="12">
        <v>12312.839173453716</v>
      </c>
      <c r="C313">
        <f>SAFADModel_final_000009[[#This Row],[Whole Building:Facility Total Electric Demand Power '[W'](Hourly) ]]/1000</f>
        <v>12.312839173453716</v>
      </c>
    </row>
    <row r="314" spans="1:3" x14ac:dyDescent="0.25">
      <c r="A314" s="9" t="s">
        <v>605</v>
      </c>
      <c r="B314" s="12">
        <v>12182.666641028613</v>
      </c>
      <c r="C314">
        <f>SAFADModel_final_000009[[#This Row],[Whole Building:Facility Total Electric Demand Power '[W'](Hourly) ]]/1000</f>
        <v>12.182666641028613</v>
      </c>
    </row>
    <row r="315" spans="1:3" x14ac:dyDescent="0.25">
      <c r="A315" s="9" t="s">
        <v>606</v>
      </c>
      <c r="B315" s="12">
        <v>12121.995763008606</v>
      </c>
      <c r="C315">
        <f>SAFADModel_final_000009[[#This Row],[Whole Building:Facility Total Electric Demand Power '[W'](Hourly) ]]/1000</f>
        <v>12.121995763008606</v>
      </c>
    </row>
    <row r="316" spans="1:3" x14ac:dyDescent="0.25">
      <c r="A316" s="9" t="s">
        <v>607</v>
      </c>
      <c r="B316" s="12">
        <v>12075.486494590101</v>
      </c>
      <c r="C316">
        <f>SAFADModel_final_000009[[#This Row],[Whole Building:Facility Total Electric Demand Power '[W'](Hourly) ]]/1000</f>
        <v>12.0754864945901</v>
      </c>
    </row>
    <row r="317" spans="1:3" x14ac:dyDescent="0.25">
      <c r="A317" s="9" t="s">
        <v>608</v>
      </c>
      <c r="B317" s="12">
        <v>12009.950375010618</v>
      </c>
      <c r="C317">
        <f>SAFADModel_final_000009[[#This Row],[Whole Building:Facility Total Electric Demand Power '[W'](Hourly) ]]/1000</f>
        <v>12.009950375010618</v>
      </c>
    </row>
    <row r="318" spans="1:3" x14ac:dyDescent="0.25">
      <c r="A318" s="9" t="s">
        <v>609</v>
      </c>
      <c r="B318" s="12">
        <v>11927.209320242679</v>
      </c>
      <c r="C318">
        <f>SAFADModel_final_000009[[#This Row],[Whole Building:Facility Total Electric Demand Power '[W'](Hourly) ]]/1000</f>
        <v>11.927209320242678</v>
      </c>
    </row>
    <row r="319" spans="1:3" x14ac:dyDescent="0.25">
      <c r="A319" s="9" t="s">
        <v>610</v>
      </c>
      <c r="B319" s="12">
        <v>11918.795050109196</v>
      </c>
      <c r="C319">
        <f>SAFADModel_final_000009[[#This Row],[Whole Building:Facility Total Electric Demand Power '[W'](Hourly) ]]/1000</f>
        <v>11.918795050109196</v>
      </c>
    </row>
    <row r="320" spans="1:3" x14ac:dyDescent="0.25">
      <c r="A320" s="9" t="s">
        <v>611</v>
      </c>
      <c r="B320" s="12">
        <v>12003.625082044739</v>
      </c>
      <c r="C320">
        <f>SAFADModel_final_000009[[#This Row],[Whole Building:Facility Total Electric Demand Power '[W'](Hourly) ]]/1000</f>
        <v>12.003625082044739</v>
      </c>
    </row>
    <row r="321" spans="1:3" x14ac:dyDescent="0.25">
      <c r="A321" s="9" t="s">
        <v>612</v>
      </c>
      <c r="B321" s="12">
        <v>12136.959891300014</v>
      </c>
      <c r="C321">
        <f>SAFADModel_final_000009[[#This Row],[Whole Building:Facility Total Electric Demand Power '[W'](Hourly) ]]/1000</f>
        <v>12.136959891300014</v>
      </c>
    </row>
    <row r="322" spans="1:3" x14ac:dyDescent="0.25">
      <c r="A322" s="9" t="s">
        <v>613</v>
      </c>
      <c r="B322" s="12">
        <v>12266.728522859374</v>
      </c>
      <c r="C322">
        <f>SAFADModel_final_000009[[#This Row],[Whole Building:Facility Total Electric Demand Power '[W'](Hourly) ]]/1000</f>
        <v>12.266728522859374</v>
      </c>
    </row>
    <row r="323" spans="1:3" x14ac:dyDescent="0.25">
      <c r="A323" s="9" t="s">
        <v>614</v>
      </c>
      <c r="B323" s="12">
        <v>12399.425954381783</v>
      </c>
      <c r="C323">
        <f>SAFADModel_final_000009[[#This Row],[Whole Building:Facility Total Electric Demand Power '[W'](Hourly) ]]/1000</f>
        <v>12.399425954381783</v>
      </c>
    </row>
    <row r="324" spans="1:3" x14ac:dyDescent="0.25">
      <c r="A324" s="9" t="s">
        <v>615</v>
      </c>
      <c r="B324" s="12">
        <v>12530.116363456318</v>
      </c>
      <c r="C324">
        <f>SAFADModel_final_000009[[#This Row],[Whole Building:Facility Total Electric Demand Power '[W'](Hourly) ]]/1000</f>
        <v>12.530116363456319</v>
      </c>
    </row>
    <row r="325" spans="1:3" x14ac:dyDescent="0.25">
      <c r="A325" s="9" t="s">
        <v>616</v>
      </c>
      <c r="B325" s="12">
        <v>12651.049927147942</v>
      </c>
      <c r="C325">
        <f>SAFADModel_final_000009[[#This Row],[Whole Building:Facility Total Electric Demand Power '[W'](Hourly) ]]/1000</f>
        <v>12.651049927147943</v>
      </c>
    </row>
    <row r="326" spans="1:3" x14ac:dyDescent="0.25">
      <c r="A326" s="9" t="s">
        <v>617</v>
      </c>
      <c r="B326" s="12">
        <v>12745.43040066237</v>
      </c>
      <c r="C326">
        <f>SAFADModel_final_000009[[#This Row],[Whole Building:Facility Total Electric Demand Power '[W'](Hourly) ]]/1000</f>
        <v>12.74543040066237</v>
      </c>
    </row>
    <row r="327" spans="1:3" x14ac:dyDescent="0.25">
      <c r="A327" s="9" t="s">
        <v>618</v>
      </c>
      <c r="B327" s="12">
        <v>12802.809823714219</v>
      </c>
      <c r="C327">
        <f>SAFADModel_final_000009[[#This Row],[Whole Building:Facility Total Electric Demand Power '[W'](Hourly) ]]/1000</f>
        <v>12.802809823714218</v>
      </c>
    </row>
    <row r="328" spans="1:3" x14ac:dyDescent="0.25">
      <c r="A328" s="9" t="s">
        <v>619</v>
      </c>
      <c r="B328" s="12">
        <v>12785.397879415244</v>
      </c>
      <c r="C328">
        <f>SAFADModel_final_000009[[#This Row],[Whole Building:Facility Total Electric Demand Power '[W'](Hourly) ]]/1000</f>
        <v>12.785397879415244</v>
      </c>
    </row>
    <row r="329" spans="1:3" x14ac:dyDescent="0.25">
      <c r="A329" s="9" t="s">
        <v>620</v>
      </c>
      <c r="B329" s="12">
        <v>12690.646914456542</v>
      </c>
      <c r="C329">
        <f>SAFADModel_final_000009[[#This Row],[Whole Building:Facility Total Electric Demand Power '[W'](Hourly) ]]/1000</f>
        <v>12.690646914456542</v>
      </c>
    </row>
    <row r="330" spans="1:3" x14ac:dyDescent="0.25">
      <c r="A330" s="9" t="s">
        <v>621</v>
      </c>
      <c r="B330" s="12">
        <v>12574.179574614298</v>
      </c>
      <c r="C330">
        <f>SAFADModel_final_000009[[#This Row],[Whole Building:Facility Total Electric Demand Power '[W'](Hourly) ]]/1000</f>
        <v>12.574179574614298</v>
      </c>
    </row>
    <row r="331" spans="1:3" x14ac:dyDescent="0.25">
      <c r="A331" s="9" t="s">
        <v>622</v>
      </c>
      <c r="B331" s="12">
        <v>12417.038909421839</v>
      </c>
      <c r="C331">
        <f>SAFADModel_final_000009[[#This Row],[Whole Building:Facility Total Electric Demand Power '[W'](Hourly) ]]/1000</f>
        <v>12.417038909421839</v>
      </c>
    </row>
    <row r="332" spans="1:3" x14ac:dyDescent="0.25">
      <c r="A332" s="9" t="s">
        <v>623</v>
      </c>
      <c r="B332" s="12">
        <v>12278.915822918003</v>
      </c>
      <c r="C332">
        <f>SAFADModel_final_000009[[#This Row],[Whole Building:Facility Total Electric Demand Power '[W'](Hourly) ]]/1000</f>
        <v>12.278915822918004</v>
      </c>
    </row>
    <row r="333" spans="1:3" x14ac:dyDescent="0.25">
      <c r="A333" s="9" t="s">
        <v>624</v>
      </c>
      <c r="B333" s="12">
        <v>12170.943390226623</v>
      </c>
      <c r="C333">
        <f>SAFADModel_final_000009[[#This Row],[Whole Building:Facility Total Electric Demand Power '[W'](Hourly) ]]/1000</f>
        <v>12.170943390226622</v>
      </c>
    </row>
    <row r="334" spans="1:3" x14ac:dyDescent="0.25">
      <c r="A334" s="9" t="s">
        <v>625</v>
      </c>
      <c r="B334" s="12">
        <v>12102.667400146929</v>
      </c>
      <c r="C334">
        <f>SAFADModel_final_000009[[#This Row],[Whole Building:Facility Total Electric Demand Power '[W'](Hourly) ]]/1000</f>
        <v>12.102667400146929</v>
      </c>
    </row>
    <row r="335" spans="1:3" x14ac:dyDescent="0.25">
      <c r="A335" s="9" t="s">
        <v>626</v>
      </c>
      <c r="B335" s="12">
        <v>12078.428280795846</v>
      </c>
      <c r="C335">
        <f>SAFADModel_final_000009[[#This Row],[Whole Building:Facility Total Electric Demand Power '[W'](Hourly) ]]/1000</f>
        <v>12.078428280795846</v>
      </c>
    </row>
    <row r="336" spans="1:3" x14ac:dyDescent="0.25">
      <c r="A336" s="9" t="s">
        <v>627</v>
      </c>
      <c r="B336" s="12">
        <v>12067.385388118108</v>
      </c>
      <c r="C336">
        <f>SAFADModel_final_000009[[#This Row],[Whole Building:Facility Total Electric Demand Power '[W'](Hourly) ]]/1000</f>
        <v>12.067385388118108</v>
      </c>
    </row>
    <row r="337" spans="1:3" x14ac:dyDescent="0.25">
      <c r="A337" s="9" t="s">
        <v>628</v>
      </c>
      <c r="B337" s="12">
        <v>12047.620430597321</v>
      </c>
      <c r="C337">
        <f>SAFADModel_final_000009[[#This Row],[Whole Building:Facility Total Electric Demand Power '[W'](Hourly) ]]/1000</f>
        <v>12.04762043059732</v>
      </c>
    </row>
    <row r="338" spans="1:3" x14ac:dyDescent="0.25">
      <c r="A338" s="9" t="s">
        <v>241</v>
      </c>
      <c r="B338" s="12">
        <v>8801.9671392780747</v>
      </c>
      <c r="C338">
        <f>SAFADModel_final_000009[[#This Row],[Whole Building:Facility Total Electric Demand Power '[W'](Hourly) ]]/1000</f>
        <v>8.8019671392780747</v>
      </c>
    </row>
    <row r="339" spans="1:3" x14ac:dyDescent="0.25">
      <c r="A339" s="9" t="s">
        <v>242</v>
      </c>
      <c r="B339" s="12">
        <v>9657.5927371230955</v>
      </c>
      <c r="C339">
        <f>SAFADModel_final_000009[[#This Row],[Whole Building:Facility Total Electric Demand Power '[W'](Hourly) ]]/1000</f>
        <v>9.6575927371230961</v>
      </c>
    </row>
    <row r="340" spans="1:3" x14ac:dyDescent="0.25">
      <c r="A340" s="9" t="s">
        <v>243</v>
      </c>
      <c r="B340" s="12">
        <v>9656.8317243924612</v>
      </c>
      <c r="C340">
        <f>SAFADModel_final_000009[[#This Row],[Whole Building:Facility Total Electric Demand Power '[W'](Hourly) ]]/1000</f>
        <v>9.6568317243924611</v>
      </c>
    </row>
    <row r="341" spans="1:3" x14ac:dyDescent="0.25">
      <c r="A341" s="9" t="s">
        <v>244</v>
      </c>
      <c r="B341" s="12">
        <v>9447.2409223167797</v>
      </c>
      <c r="C341">
        <f>SAFADModel_final_000009[[#This Row],[Whole Building:Facility Total Electric Demand Power '[W'](Hourly) ]]/1000</f>
        <v>9.4472409223167801</v>
      </c>
    </row>
    <row r="342" spans="1:3" x14ac:dyDescent="0.25">
      <c r="A342" s="9" t="s">
        <v>245</v>
      </c>
      <c r="B342" s="12">
        <v>9352.4745274643792</v>
      </c>
      <c r="C342">
        <f>SAFADModel_final_000009[[#This Row],[Whole Building:Facility Total Electric Demand Power '[W'](Hourly) ]]/1000</f>
        <v>9.3524745274643788</v>
      </c>
    </row>
    <row r="343" spans="1:3" x14ac:dyDescent="0.25">
      <c r="A343" s="9" t="s">
        <v>246</v>
      </c>
      <c r="B343" s="12">
        <v>9545.4250773151543</v>
      </c>
      <c r="C343">
        <f>SAFADModel_final_000009[[#This Row],[Whole Building:Facility Total Electric Demand Power '[W'](Hourly) ]]/1000</f>
        <v>9.545425077315155</v>
      </c>
    </row>
    <row r="344" spans="1:3" x14ac:dyDescent="0.25">
      <c r="A344" s="9" t="s">
        <v>247</v>
      </c>
      <c r="B344" s="12">
        <v>9727.3062648551404</v>
      </c>
      <c r="C344">
        <f>SAFADModel_final_000009[[#This Row],[Whole Building:Facility Total Electric Demand Power '[W'](Hourly) ]]/1000</f>
        <v>9.7273062648551409</v>
      </c>
    </row>
    <row r="345" spans="1:3" x14ac:dyDescent="0.25">
      <c r="A345" s="9" t="s">
        <v>248</v>
      </c>
      <c r="B345" s="12">
        <v>47028.738405307617</v>
      </c>
      <c r="C345">
        <f>SAFADModel_final_000009[[#This Row],[Whole Building:Facility Total Electric Demand Power '[W'](Hourly) ]]/1000</f>
        <v>47.028738405307614</v>
      </c>
    </row>
    <row r="346" spans="1:3" x14ac:dyDescent="0.25">
      <c r="A346" s="9" t="s">
        <v>249</v>
      </c>
      <c r="B346" s="12">
        <v>69708.349981449472</v>
      </c>
      <c r="C346">
        <f>SAFADModel_final_000009[[#This Row],[Whole Building:Facility Total Electric Demand Power '[W'](Hourly) ]]/1000</f>
        <v>69.708349981449473</v>
      </c>
    </row>
    <row r="347" spans="1:3" x14ac:dyDescent="0.25">
      <c r="A347" s="9" t="s">
        <v>250</v>
      </c>
      <c r="B347" s="12">
        <v>126696.5324376691</v>
      </c>
      <c r="C347">
        <f>SAFADModel_final_000009[[#This Row],[Whole Building:Facility Total Electric Demand Power '[W'](Hourly) ]]/1000</f>
        <v>126.69653243766911</v>
      </c>
    </row>
    <row r="348" spans="1:3" x14ac:dyDescent="0.25">
      <c r="A348" s="9" t="s">
        <v>251</v>
      </c>
      <c r="B348" s="12">
        <v>122044.88194853229</v>
      </c>
      <c r="C348">
        <f>SAFADModel_final_000009[[#This Row],[Whole Building:Facility Total Electric Demand Power '[W'](Hourly) ]]/1000</f>
        <v>122.04488194853229</v>
      </c>
    </row>
    <row r="349" spans="1:3" x14ac:dyDescent="0.25">
      <c r="A349" s="9" t="s">
        <v>252</v>
      </c>
      <c r="B349" s="12">
        <v>183797.24500226331</v>
      </c>
      <c r="C349">
        <f>SAFADModel_final_000009[[#This Row],[Whole Building:Facility Total Electric Demand Power '[W'](Hourly) ]]/1000</f>
        <v>183.79724500226331</v>
      </c>
    </row>
    <row r="350" spans="1:3" x14ac:dyDescent="0.25">
      <c r="A350" s="9" t="s">
        <v>253</v>
      </c>
      <c r="B350" s="12">
        <v>176792.49593960436</v>
      </c>
      <c r="C350">
        <f>SAFADModel_final_000009[[#This Row],[Whole Building:Facility Total Electric Demand Power '[W'](Hourly) ]]/1000</f>
        <v>176.79249593960435</v>
      </c>
    </row>
    <row r="351" spans="1:3" x14ac:dyDescent="0.25">
      <c r="A351" s="9" t="s">
        <v>254</v>
      </c>
      <c r="B351" s="12">
        <v>244642.77815121619</v>
      </c>
      <c r="C351">
        <f>SAFADModel_final_000009[[#This Row],[Whole Building:Facility Total Electric Demand Power '[W'](Hourly) ]]/1000</f>
        <v>244.64277815121619</v>
      </c>
    </row>
    <row r="352" spans="1:3" x14ac:dyDescent="0.25">
      <c r="A352" s="9" t="s">
        <v>255</v>
      </c>
      <c r="B352" s="12">
        <v>266163.16398550099</v>
      </c>
      <c r="C352">
        <f>SAFADModel_final_000009[[#This Row],[Whole Building:Facility Total Electric Demand Power '[W'](Hourly) ]]/1000</f>
        <v>266.163163985501</v>
      </c>
    </row>
    <row r="353" spans="1:3" x14ac:dyDescent="0.25">
      <c r="A353" s="9" t="s">
        <v>256</v>
      </c>
      <c r="B353" s="12">
        <v>232634.94870016802</v>
      </c>
      <c r="C353">
        <f>SAFADModel_final_000009[[#This Row],[Whole Building:Facility Total Electric Demand Power '[W'](Hourly) ]]/1000</f>
        <v>232.63494870016802</v>
      </c>
    </row>
    <row r="354" spans="1:3" x14ac:dyDescent="0.25">
      <c r="A354" s="9" t="s">
        <v>257</v>
      </c>
      <c r="B354" s="12">
        <v>203391.32514282959</v>
      </c>
      <c r="C354">
        <f>SAFADModel_final_000009[[#This Row],[Whole Building:Facility Total Electric Demand Power '[W'](Hourly) ]]/1000</f>
        <v>203.3913251428296</v>
      </c>
    </row>
    <row r="355" spans="1:3" x14ac:dyDescent="0.25">
      <c r="A355" s="9" t="s">
        <v>258</v>
      </c>
      <c r="B355" s="12">
        <v>84901.515911659008</v>
      </c>
      <c r="C355">
        <f>SAFADModel_final_000009[[#This Row],[Whole Building:Facility Total Electric Demand Power '[W'](Hourly) ]]/1000</f>
        <v>84.901515911659004</v>
      </c>
    </row>
    <row r="356" spans="1:3" x14ac:dyDescent="0.25">
      <c r="A356" s="9" t="s">
        <v>259</v>
      </c>
      <c r="B356" s="12">
        <v>40997.384479212444</v>
      </c>
      <c r="C356">
        <f>SAFADModel_final_000009[[#This Row],[Whole Building:Facility Total Electric Demand Power '[W'](Hourly) ]]/1000</f>
        <v>40.997384479212442</v>
      </c>
    </row>
    <row r="357" spans="1:3" x14ac:dyDescent="0.25">
      <c r="A357" s="9" t="s">
        <v>260</v>
      </c>
      <c r="B357" s="12">
        <v>16290.640881676454</v>
      </c>
      <c r="C357">
        <f>SAFADModel_final_000009[[#This Row],[Whole Building:Facility Total Electric Demand Power '[W'](Hourly) ]]/1000</f>
        <v>16.290640881676453</v>
      </c>
    </row>
    <row r="358" spans="1:3" x14ac:dyDescent="0.25">
      <c r="A358" s="9" t="s">
        <v>261</v>
      </c>
      <c r="B358" s="12">
        <v>12617.041401215283</v>
      </c>
      <c r="C358">
        <f>SAFADModel_final_000009[[#This Row],[Whole Building:Facility Total Electric Demand Power '[W'](Hourly) ]]/1000</f>
        <v>12.617041401215284</v>
      </c>
    </row>
    <row r="359" spans="1:3" x14ac:dyDescent="0.25">
      <c r="A359" s="9" t="s">
        <v>262</v>
      </c>
      <c r="B359" s="12">
        <v>12178.440298627063</v>
      </c>
      <c r="C359">
        <f>SAFADModel_final_000009[[#This Row],[Whole Building:Facility Total Electric Demand Power '[W'](Hourly) ]]/1000</f>
        <v>12.178440298627063</v>
      </c>
    </row>
    <row r="360" spans="1:3" x14ac:dyDescent="0.25">
      <c r="A360" s="9" t="s">
        <v>263</v>
      </c>
      <c r="B360" s="12">
        <v>12172.326965100663</v>
      </c>
      <c r="C360">
        <f>SAFADModel_final_000009[[#This Row],[Whole Building:Facility Total Electric Demand Power '[W'](Hourly) ]]/1000</f>
        <v>12.172326965100662</v>
      </c>
    </row>
    <row r="361" spans="1:3" x14ac:dyDescent="0.25">
      <c r="A361" s="9" t="s">
        <v>264</v>
      </c>
      <c r="B361" s="12">
        <v>12130.373559961954</v>
      </c>
      <c r="C361">
        <f>SAFADModel_final_000009[[#This Row],[Whole Building:Facility Total Electric Demand Power '[W'](Hourly) ]]/1000</f>
        <v>12.130373559961955</v>
      </c>
    </row>
    <row r="362" spans="1:3" x14ac:dyDescent="0.25">
      <c r="A362" s="9" t="s">
        <v>265</v>
      </c>
      <c r="B362" s="12">
        <v>8677.635650988741</v>
      </c>
      <c r="C362">
        <f>SAFADModel_final_000009[[#This Row],[Whole Building:Facility Total Electric Demand Power '[W'](Hourly) ]]/1000</f>
        <v>8.6776356509887407</v>
      </c>
    </row>
    <row r="363" spans="1:3" x14ac:dyDescent="0.25">
      <c r="A363" s="9" t="s">
        <v>266</v>
      </c>
      <c r="B363" s="12">
        <v>9464.1820744460401</v>
      </c>
      <c r="C363">
        <f>SAFADModel_final_000009[[#This Row],[Whole Building:Facility Total Electric Demand Power '[W'](Hourly) ]]/1000</f>
        <v>9.4641820744460396</v>
      </c>
    </row>
    <row r="364" spans="1:3" x14ac:dyDescent="0.25">
      <c r="A364" s="9" t="s">
        <v>267</v>
      </c>
      <c r="B364" s="12">
        <v>9355.9291720147612</v>
      </c>
      <c r="C364">
        <f>SAFADModel_final_000009[[#This Row],[Whole Building:Facility Total Electric Demand Power '[W'](Hourly) ]]/1000</f>
        <v>9.3559291720147613</v>
      </c>
    </row>
    <row r="365" spans="1:3" x14ac:dyDescent="0.25">
      <c r="A365" s="9" t="s">
        <v>268</v>
      </c>
      <c r="B365" s="12">
        <v>9311.9757921091023</v>
      </c>
      <c r="C365">
        <f>SAFADModel_final_000009[[#This Row],[Whole Building:Facility Total Electric Demand Power '[W'](Hourly) ]]/1000</f>
        <v>9.3119757921091022</v>
      </c>
    </row>
    <row r="366" spans="1:3" x14ac:dyDescent="0.25">
      <c r="A366" s="9" t="s">
        <v>269</v>
      </c>
      <c r="B366" s="12">
        <v>9245.3153923632835</v>
      </c>
      <c r="C366">
        <f>SAFADModel_final_000009[[#This Row],[Whole Building:Facility Total Electric Demand Power '[W'](Hourly) ]]/1000</f>
        <v>9.2453153923632829</v>
      </c>
    </row>
    <row r="367" spans="1:3" x14ac:dyDescent="0.25">
      <c r="A367" s="9" t="s">
        <v>270</v>
      </c>
      <c r="B367" s="12">
        <v>9413.0085085678566</v>
      </c>
      <c r="C367">
        <f>SAFADModel_final_000009[[#This Row],[Whole Building:Facility Total Electric Demand Power '[W'](Hourly) ]]/1000</f>
        <v>9.4130085085678559</v>
      </c>
    </row>
    <row r="368" spans="1:3" x14ac:dyDescent="0.25">
      <c r="A368" s="9" t="s">
        <v>271</v>
      </c>
      <c r="B368" s="12">
        <v>9977.1078896161107</v>
      </c>
      <c r="C368">
        <f>SAFADModel_final_000009[[#This Row],[Whole Building:Facility Total Electric Demand Power '[W'](Hourly) ]]/1000</f>
        <v>9.9771078896161107</v>
      </c>
    </row>
    <row r="369" spans="1:3" x14ac:dyDescent="0.25">
      <c r="A369" s="9" t="s">
        <v>272</v>
      </c>
      <c r="B369" s="12">
        <v>33082.07818262183</v>
      </c>
      <c r="C369">
        <f>SAFADModel_final_000009[[#This Row],[Whole Building:Facility Total Electric Demand Power '[W'](Hourly) ]]/1000</f>
        <v>33.082078182621828</v>
      </c>
    </row>
    <row r="370" spans="1:3" x14ac:dyDescent="0.25">
      <c r="A370" s="9" t="s">
        <v>273</v>
      </c>
      <c r="B370" s="12">
        <v>98698.107525154526</v>
      </c>
      <c r="C370">
        <f>SAFADModel_final_000009[[#This Row],[Whole Building:Facility Total Electric Demand Power '[W'](Hourly) ]]/1000</f>
        <v>98.698107525154526</v>
      </c>
    </row>
    <row r="371" spans="1:3" x14ac:dyDescent="0.25">
      <c r="A371" s="9" t="s">
        <v>274</v>
      </c>
      <c r="B371" s="12">
        <v>135086.53542607918</v>
      </c>
      <c r="C371">
        <f>SAFADModel_final_000009[[#This Row],[Whole Building:Facility Total Electric Demand Power '[W'](Hourly) ]]/1000</f>
        <v>135.08653542607917</v>
      </c>
    </row>
    <row r="372" spans="1:3" x14ac:dyDescent="0.25">
      <c r="A372" s="9" t="s">
        <v>275</v>
      </c>
      <c r="B372" s="12">
        <v>144313.30799785207</v>
      </c>
      <c r="C372">
        <f>SAFADModel_final_000009[[#This Row],[Whole Building:Facility Total Electric Demand Power '[W'](Hourly) ]]/1000</f>
        <v>144.31330799785206</v>
      </c>
    </row>
    <row r="373" spans="1:3" x14ac:dyDescent="0.25">
      <c r="A373" s="9" t="s">
        <v>276</v>
      </c>
      <c r="B373" s="12">
        <v>204671.07178897774</v>
      </c>
      <c r="C373">
        <f>SAFADModel_final_000009[[#This Row],[Whole Building:Facility Total Electric Demand Power '[W'](Hourly) ]]/1000</f>
        <v>204.67107178897774</v>
      </c>
    </row>
    <row r="374" spans="1:3" x14ac:dyDescent="0.25">
      <c r="A374" s="9" t="s">
        <v>277</v>
      </c>
      <c r="B374" s="12">
        <v>180274.72205185014</v>
      </c>
      <c r="C374">
        <f>SAFADModel_final_000009[[#This Row],[Whole Building:Facility Total Electric Demand Power '[W'](Hourly) ]]/1000</f>
        <v>180.27472205185015</v>
      </c>
    </row>
    <row r="375" spans="1:3" x14ac:dyDescent="0.25">
      <c r="A375" s="9" t="s">
        <v>278</v>
      </c>
      <c r="B375" s="12">
        <v>204986.07278996066</v>
      </c>
      <c r="C375">
        <f>SAFADModel_final_000009[[#This Row],[Whole Building:Facility Total Electric Demand Power '[W'](Hourly) ]]/1000</f>
        <v>204.98607278996064</v>
      </c>
    </row>
    <row r="376" spans="1:3" x14ac:dyDescent="0.25">
      <c r="A376" s="9" t="s">
        <v>279</v>
      </c>
      <c r="B376" s="12">
        <v>152137.86637265762</v>
      </c>
      <c r="C376">
        <f>SAFADModel_final_000009[[#This Row],[Whole Building:Facility Total Electric Demand Power '[W'](Hourly) ]]/1000</f>
        <v>152.13786637265761</v>
      </c>
    </row>
    <row r="377" spans="1:3" x14ac:dyDescent="0.25">
      <c r="A377" s="9" t="s">
        <v>280</v>
      </c>
      <c r="B377" s="12">
        <v>166890.34430080801</v>
      </c>
      <c r="C377">
        <f>SAFADModel_final_000009[[#This Row],[Whole Building:Facility Total Electric Demand Power '[W'](Hourly) ]]/1000</f>
        <v>166.89034430080801</v>
      </c>
    </row>
    <row r="378" spans="1:3" x14ac:dyDescent="0.25">
      <c r="A378" s="9" t="s">
        <v>281</v>
      </c>
      <c r="B378" s="12">
        <v>127230.09587229091</v>
      </c>
      <c r="C378">
        <f>SAFADModel_final_000009[[#This Row],[Whole Building:Facility Total Electric Demand Power '[W'](Hourly) ]]/1000</f>
        <v>127.23009587229092</v>
      </c>
    </row>
    <row r="379" spans="1:3" x14ac:dyDescent="0.25">
      <c r="A379" s="9" t="s">
        <v>282</v>
      </c>
      <c r="B379" s="12">
        <v>171150.63658738448</v>
      </c>
      <c r="C379">
        <f>SAFADModel_final_000009[[#This Row],[Whole Building:Facility Total Electric Demand Power '[W'](Hourly) ]]/1000</f>
        <v>171.15063658738447</v>
      </c>
    </row>
    <row r="380" spans="1:3" x14ac:dyDescent="0.25">
      <c r="A380" s="9" t="s">
        <v>283</v>
      </c>
      <c r="B380" s="12">
        <v>87945.152399141385</v>
      </c>
      <c r="C380">
        <f>SAFADModel_final_000009[[#This Row],[Whole Building:Facility Total Electric Demand Power '[W'](Hourly) ]]/1000</f>
        <v>87.945152399141392</v>
      </c>
    </row>
    <row r="381" spans="1:3" x14ac:dyDescent="0.25">
      <c r="A381" s="9" t="s">
        <v>284</v>
      </c>
      <c r="B381" s="12">
        <v>35849.456836693884</v>
      </c>
      <c r="C381">
        <f>SAFADModel_final_000009[[#This Row],[Whole Building:Facility Total Electric Demand Power '[W'](Hourly) ]]/1000</f>
        <v>35.849456836693882</v>
      </c>
    </row>
    <row r="382" spans="1:3" x14ac:dyDescent="0.25">
      <c r="A382" s="9" t="s">
        <v>285</v>
      </c>
      <c r="B382" s="12">
        <v>13222.524242096841</v>
      </c>
      <c r="C382">
        <f>SAFADModel_final_000009[[#This Row],[Whole Building:Facility Total Electric Demand Power '[W'](Hourly) ]]/1000</f>
        <v>13.22252424209684</v>
      </c>
    </row>
    <row r="383" spans="1:3" x14ac:dyDescent="0.25">
      <c r="A383" s="9" t="s">
        <v>286</v>
      </c>
      <c r="B383" s="12">
        <v>11149.324016685649</v>
      </c>
      <c r="C383">
        <f>SAFADModel_final_000009[[#This Row],[Whole Building:Facility Total Electric Demand Power '[W'](Hourly) ]]/1000</f>
        <v>11.149324016685648</v>
      </c>
    </row>
    <row r="384" spans="1:3" x14ac:dyDescent="0.25">
      <c r="A384" s="9" t="s">
        <v>287</v>
      </c>
      <c r="B384" s="12">
        <v>10743.083253746989</v>
      </c>
      <c r="C384">
        <f>SAFADModel_final_000009[[#This Row],[Whole Building:Facility Total Electric Demand Power '[W'](Hourly) ]]/1000</f>
        <v>10.743083253746988</v>
      </c>
    </row>
    <row r="385" spans="1:3" x14ac:dyDescent="0.25">
      <c r="A385" s="9" t="s">
        <v>288</v>
      </c>
      <c r="B385" s="12">
        <v>10654.521793081864</v>
      </c>
      <c r="C385">
        <f>SAFADModel_final_000009[[#This Row],[Whole Building:Facility Total Electric Demand Power '[W'](Hourly) ]]/1000</f>
        <v>10.654521793081864</v>
      </c>
    </row>
    <row r="386" spans="1:3" x14ac:dyDescent="0.25">
      <c r="A386" s="9" t="s">
        <v>289</v>
      </c>
      <c r="B386" s="12">
        <v>12334.727895170034</v>
      </c>
      <c r="C386">
        <f>SAFADModel_final_000009[[#This Row],[Whole Building:Facility Total Electric Demand Power '[W'](Hourly) ]]/1000</f>
        <v>12.334727895170033</v>
      </c>
    </row>
    <row r="387" spans="1:3" x14ac:dyDescent="0.25">
      <c r="A387" s="9" t="s">
        <v>290</v>
      </c>
      <c r="B387" s="12">
        <v>12195.437423055571</v>
      </c>
      <c r="C387">
        <f>SAFADModel_final_000009[[#This Row],[Whole Building:Facility Total Electric Demand Power '[W'](Hourly) ]]/1000</f>
        <v>12.195437423055571</v>
      </c>
    </row>
    <row r="388" spans="1:3" x14ac:dyDescent="0.25">
      <c r="A388" s="9" t="s">
        <v>291</v>
      </c>
      <c r="B388" s="12">
        <v>12135.780582555102</v>
      </c>
      <c r="C388">
        <f>SAFADModel_final_000009[[#This Row],[Whole Building:Facility Total Electric Demand Power '[W'](Hourly) ]]/1000</f>
        <v>12.135780582555102</v>
      </c>
    </row>
    <row r="389" spans="1:3" x14ac:dyDescent="0.25">
      <c r="A389" s="9" t="s">
        <v>292</v>
      </c>
      <c r="B389" s="12">
        <v>12053.710377477868</v>
      </c>
      <c r="C389">
        <f>SAFADModel_final_000009[[#This Row],[Whole Building:Facility Total Electric Demand Power '[W'](Hourly) ]]/1000</f>
        <v>12.053710377477868</v>
      </c>
    </row>
    <row r="390" spans="1:3" x14ac:dyDescent="0.25">
      <c r="A390" s="9" t="s">
        <v>293</v>
      </c>
      <c r="B390" s="12">
        <v>11975.597254474187</v>
      </c>
      <c r="C390">
        <f>SAFADModel_final_000009[[#This Row],[Whole Building:Facility Total Electric Demand Power '[W'](Hourly) ]]/1000</f>
        <v>11.975597254474188</v>
      </c>
    </row>
    <row r="391" spans="1:3" x14ac:dyDescent="0.25">
      <c r="A391" s="9" t="s">
        <v>294</v>
      </c>
      <c r="B391" s="12">
        <v>11964.843113700887</v>
      </c>
      <c r="C391">
        <f>SAFADModel_final_000009[[#This Row],[Whole Building:Facility Total Electric Demand Power '[W'](Hourly) ]]/1000</f>
        <v>11.964843113700887</v>
      </c>
    </row>
    <row r="392" spans="1:3" x14ac:dyDescent="0.25">
      <c r="A392" s="9" t="s">
        <v>295</v>
      </c>
      <c r="B392" s="12">
        <v>12075.021426014464</v>
      </c>
      <c r="C392">
        <f>SAFADModel_final_000009[[#This Row],[Whole Building:Facility Total Electric Demand Power '[W'](Hourly) ]]/1000</f>
        <v>12.075021426014464</v>
      </c>
    </row>
    <row r="393" spans="1:3" x14ac:dyDescent="0.25">
      <c r="A393" s="9" t="s">
        <v>296</v>
      </c>
      <c r="B393" s="12">
        <v>12238.025000209751</v>
      </c>
      <c r="C393">
        <f>SAFADModel_final_000009[[#This Row],[Whole Building:Facility Total Electric Demand Power '[W'](Hourly) ]]/1000</f>
        <v>12.238025000209751</v>
      </c>
    </row>
    <row r="394" spans="1:3" x14ac:dyDescent="0.25">
      <c r="A394" s="9" t="s">
        <v>297</v>
      </c>
      <c r="B394" s="12">
        <v>12362.144617067366</v>
      </c>
      <c r="C394">
        <f>SAFADModel_final_000009[[#This Row],[Whole Building:Facility Total Electric Demand Power '[W'](Hourly) ]]/1000</f>
        <v>12.362144617067367</v>
      </c>
    </row>
    <row r="395" spans="1:3" x14ac:dyDescent="0.25">
      <c r="A395" s="9" t="s">
        <v>298</v>
      </c>
      <c r="B395" s="12">
        <v>12436.827917284661</v>
      </c>
      <c r="C395">
        <f>SAFADModel_final_000009[[#This Row],[Whole Building:Facility Total Electric Demand Power '[W'](Hourly) ]]/1000</f>
        <v>12.436827917284662</v>
      </c>
    </row>
    <row r="396" spans="1:3" x14ac:dyDescent="0.25">
      <c r="A396" s="9" t="s">
        <v>299</v>
      </c>
      <c r="B396" s="12">
        <v>12502.401100583711</v>
      </c>
      <c r="C396">
        <f>SAFADModel_final_000009[[#This Row],[Whole Building:Facility Total Electric Demand Power '[W'](Hourly) ]]/1000</f>
        <v>12.502401100583711</v>
      </c>
    </row>
    <row r="397" spans="1:3" x14ac:dyDescent="0.25">
      <c r="A397" s="9" t="s">
        <v>300</v>
      </c>
      <c r="B397" s="12">
        <v>12550.872371156229</v>
      </c>
      <c r="C397">
        <f>SAFADModel_final_000009[[#This Row],[Whole Building:Facility Total Electric Demand Power '[W'](Hourly) ]]/1000</f>
        <v>12.550872371156229</v>
      </c>
    </row>
    <row r="398" spans="1:3" x14ac:dyDescent="0.25">
      <c r="A398" s="9" t="s">
        <v>301</v>
      </c>
      <c r="B398" s="12">
        <v>12570.113171356408</v>
      </c>
      <c r="C398">
        <f>SAFADModel_final_000009[[#This Row],[Whole Building:Facility Total Electric Demand Power '[W'](Hourly) ]]/1000</f>
        <v>12.570113171356407</v>
      </c>
    </row>
    <row r="399" spans="1:3" x14ac:dyDescent="0.25">
      <c r="A399" s="9" t="s">
        <v>302</v>
      </c>
      <c r="B399" s="12">
        <v>12580.416611531495</v>
      </c>
      <c r="C399">
        <f>SAFADModel_final_000009[[#This Row],[Whole Building:Facility Total Electric Demand Power '[W'](Hourly) ]]/1000</f>
        <v>12.580416611531495</v>
      </c>
    </row>
    <row r="400" spans="1:3" x14ac:dyDescent="0.25">
      <c r="A400" s="9" t="s">
        <v>303</v>
      </c>
      <c r="B400" s="12">
        <v>12592.331158502042</v>
      </c>
      <c r="C400">
        <f>SAFADModel_final_000009[[#This Row],[Whole Building:Facility Total Electric Demand Power '[W'](Hourly) ]]/1000</f>
        <v>12.592331158502041</v>
      </c>
    </row>
    <row r="401" spans="1:3" x14ac:dyDescent="0.25">
      <c r="A401" s="9" t="s">
        <v>304</v>
      </c>
      <c r="B401" s="12">
        <v>12590.03514351123</v>
      </c>
      <c r="C401">
        <f>SAFADModel_final_000009[[#This Row],[Whole Building:Facility Total Electric Demand Power '[W'](Hourly) ]]/1000</f>
        <v>12.59003514351123</v>
      </c>
    </row>
    <row r="402" spans="1:3" x14ac:dyDescent="0.25">
      <c r="A402" s="9" t="s">
        <v>305</v>
      </c>
      <c r="B402" s="12">
        <v>12554.140611333196</v>
      </c>
      <c r="C402">
        <f>SAFADModel_final_000009[[#This Row],[Whole Building:Facility Total Electric Demand Power '[W'](Hourly) ]]/1000</f>
        <v>12.554140611333196</v>
      </c>
    </row>
    <row r="403" spans="1:3" x14ac:dyDescent="0.25">
      <c r="A403" s="9" t="s">
        <v>306</v>
      </c>
      <c r="B403" s="12">
        <v>12479.133777726287</v>
      </c>
      <c r="C403">
        <f>SAFADModel_final_000009[[#This Row],[Whole Building:Facility Total Electric Demand Power '[W'](Hourly) ]]/1000</f>
        <v>12.479133777726288</v>
      </c>
    </row>
    <row r="404" spans="1:3" x14ac:dyDescent="0.25">
      <c r="A404" s="9" t="s">
        <v>307</v>
      </c>
      <c r="B404" s="12">
        <v>12366.179940645145</v>
      </c>
      <c r="C404">
        <f>SAFADModel_final_000009[[#This Row],[Whole Building:Facility Total Electric Demand Power '[W'](Hourly) ]]/1000</f>
        <v>12.366179940645145</v>
      </c>
    </row>
    <row r="405" spans="1:3" x14ac:dyDescent="0.25">
      <c r="A405" s="9" t="s">
        <v>308</v>
      </c>
      <c r="B405" s="12">
        <v>12252.474061549272</v>
      </c>
      <c r="C405">
        <f>SAFADModel_final_000009[[#This Row],[Whole Building:Facility Total Electric Demand Power '[W'](Hourly) ]]/1000</f>
        <v>12.252474061549272</v>
      </c>
    </row>
    <row r="406" spans="1:3" x14ac:dyDescent="0.25">
      <c r="A406" s="9" t="s">
        <v>309</v>
      </c>
      <c r="B406" s="12">
        <v>12184.381979158235</v>
      </c>
      <c r="C406">
        <f>SAFADModel_final_000009[[#This Row],[Whole Building:Facility Total Electric Demand Power '[W'](Hourly) ]]/1000</f>
        <v>12.184381979158236</v>
      </c>
    </row>
    <row r="407" spans="1:3" x14ac:dyDescent="0.25">
      <c r="A407" s="9" t="s">
        <v>310</v>
      </c>
      <c r="B407" s="12">
        <v>12101.00868268725</v>
      </c>
      <c r="C407">
        <f>SAFADModel_final_000009[[#This Row],[Whole Building:Facility Total Electric Demand Power '[W'](Hourly) ]]/1000</f>
        <v>12.101008682687251</v>
      </c>
    </row>
    <row r="408" spans="1:3" x14ac:dyDescent="0.25">
      <c r="A408" s="9" t="s">
        <v>311</v>
      </c>
      <c r="B408" s="12">
        <v>12018.831010369968</v>
      </c>
      <c r="C408">
        <f>SAFADModel_final_000009[[#This Row],[Whole Building:Facility Total Electric Demand Power '[W'](Hourly) ]]/1000</f>
        <v>12.018831010369968</v>
      </c>
    </row>
    <row r="409" spans="1:3" x14ac:dyDescent="0.25">
      <c r="A409" s="9" t="s">
        <v>312</v>
      </c>
      <c r="B409" s="12">
        <v>11935.802140480815</v>
      </c>
      <c r="C409">
        <f>SAFADModel_final_000009[[#This Row],[Whole Building:Facility Total Electric Demand Power '[W'](Hourly) ]]/1000</f>
        <v>11.935802140480815</v>
      </c>
    </row>
    <row r="410" spans="1:3" x14ac:dyDescent="0.25">
      <c r="A410" s="9" t="s">
        <v>313</v>
      </c>
      <c r="B410" s="12">
        <v>11874.721675724366</v>
      </c>
      <c r="C410">
        <f>SAFADModel_final_000009[[#This Row],[Whole Building:Facility Total Electric Demand Power '[W'](Hourly) ]]/1000</f>
        <v>11.874721675724366</v>
      </c>
    </row>
    <row r="411" spans="1:3" x14ac:dyDescent="0.25">
      <c r="A411" s="9" t="s">
        <v>314</v>
      </c>
      <c r="B411" s="12">
        <v>11825.438497809564</v>
      </c>
      <c r="C411">
        <f>SAFADModel_final_000009[[#This Row],[Whole Building:Facility Total Electric Demand Power '[W'](Hourly) ]]/1000</f>
        <v>11.825438497809564</v>
      </c>
    </row>
    <row r="412" spans="1:3" x14ac:dyDescent="0.25">
      <c r="A412" s="9" t="s">
        <v>315</v>
      </c>
      <c r="B412" s="12">
        <v>11790.356746457406</v>
      </c>
      <c r="C412">
        <f>SAFADModel_final_000009[[#This Row],[Whole Building:Facility Total Electric Demand Power '[W'](Hourly) ]]/1000</f>
        <v>11.790356746457407</v>
      </c>
    </row>
    <row r="413" spans="1:3" x14ac:dyDescent="0.25">
      <c r="A413" s="9" t="s">
        <v>316</v>
      </c>
      <c r="B413" s="12">
        <v>11753.261174883775</v>
      </c>
      <c r="C413">
        <f>SAFADModel_final_000009[[#This Row],[Whole Building:Facility Total Electric Demand Power '[W'](Hourly) ]]/1000</f>
        <v>11.753261174883775</v>
      </c>
    </row>
    <row r="414" spans="1:3" x14ac:dyDescent="0.25">
      <c r="A414" s="9" t="s">
        <v>317</v>
      </c>
      <c r="B414" s="12">
        <v>11718.442656715799</v>
      </c>
      <c r="C414">
        <f>SAFADModel_final_000009[[#This Row],[Whole Building:Facility Total Electric Demand Power '[W'](Hourly) ]]/1000</f>
        <v>11.7184426567158</v>
      </c>
    </row>
    <row r="415" spans="1:3" x14ac:dyDescent="0.25">
      <c r="A415" s="9" t="s">
        <v>318</v>
      </c>
      <c r="B415" s="12">
        <v>11740.686501024577</v>
      </c>
      <c r="C415">
        <f>SAFADModel_final_000009[[#This Row],[Whole Building:Facility Total Electric Demand Power '[W'](Hourly) ]]/1000</f>
        <v>11.740686501024577</v>
      </c>
    </row>
    <row r="416" spans="1:3" x14ac:dyDescent="0.25">
      <c r="A416" s="9" t="s">
        <v>319</v>
      </c>
      <c r="B416" s="12">
        <v>11848.883998943946</v>
      </c>
      <c r="C416">
        <f>SAFADModel_final_000009[[#This Row],[Whole Building:Facility Total Electric Demand Power '[W'](Hourly) ]]/1000</f>
        <v>11.848883998943945</v>
      </c>
    </row>
    <row r="417" spans="1:3" x14ac:dyDescent="0.25">
      <c r="A417" s="9" t="s">
        <v>320</v>
      </c>
      <c r="B417" s="12">
        <v>11995.325462893985</v>
      </c>
      <c r="C417">
        <f>SAFADModel_final_000009[[#This Row],[Whole Building:Facility Total Electric Demand Power '[W'](Hourly) ]]/1000</f>
        <v>11.995325462893986</v>
      </c>
    </row>
    <row r="418" spans="1:3" x14ac:dyDescent="0.25">
      <c r="A418" s="9" t="s">
        <v>321</v>
      </c>
      <c r="B418" s="12">
        <v>12155.880134282837</v>
      </c>
      <c r="C418">
        <f>SAFADModel_final_000009[[#This Row],[Whole Building:Facility Total Electric Demand Power '[W'](Hourly) ]]/1000</f>
        <v>12.155880134282837</v>
      </c>
    </row>
    <row r="419" spans="1:3" x14ac:dyDescent="0.25">
      <c r="A419" s="9" t="s">
        <v>322</v>
      </c>
      <c r="B419" s="12">
        <v>12272.906093833308</v>
      </c>
      <c r="C419">
        <f>SAFADModel_final_000009[[#This Row],[Whole Building:Facility Total Electric Demand Power '[W'](Hourly) ]]/1000</f>
        <v>12.272906093833308</v>
      </c>
    </row>
    <row r="420" spans="1:3" x14ac:dyDescent="0.25">
      <c r="A420" s="9" t="s">
        <v>323</v>
      </c>
      <c r="B420" s="12">
        <v>12380.409583564631</v>
      </c>
      <c r="C420">
        <f>SAFADModel_final_000009[[#This Row],[Whole Building:Facility Total Electric Demand Power '[W'](Hourly) ]]/1000</f>
        <v>12.380409583564632</v>
      </c>
    </row>
    <row r="421" spans="1:3" x14ac:dyDescent="0.25">
      <c r="A421" s="9" t="s">
        <v>324</v>
      </c>
      <c r="B421" s="12">
        <v>12469.452853919691</v>
      </c>
      <c r="C421">
        <f>SAFADModel_final_000009[[#This Row],[Whole Building:Facility Total Electric Demand Power '[W'](Hourly) ]]/1000</f>
        <v>12.469452853919691</v>
      </c>
    </row>
    <row r="422" spans="1:3" x14ac:dyDescent="0.25">
      <c r="A422" s="9" t="s">
        <v>325</v>
      </c>
      <c r="B422" s="12">
        <v>12524.791701915308</v>
      </c>
      <c r="C422">
        <f>SAFADModel_final_000009[[#This Row],[Whole Building:Facility Total Electric Demand Power '[W'](Hourly) ]]/1000</f>
        <v>12.524791701915309</v>
      </c>
    </row>
    <row r="423" spans="1:3" x14ac:dyDescent="0.25">
      <c r="A423" s="9" t="s">
        <v>326</v>
      </c>
      <c r="B423" s="12">
        <v>12533.823791292622</v>
      </c>
      <c r="C423">
        <f>SAFADModel_final_000009[[#This Row],[Whole Building:Facility Total Electric Demand Power '[W'](Hourly) ]]/1000</f>
        <v>12.533823791292621</v>
      </c>
    </row>
    <row r="424" spans="1:3" x14ac:dyDescent="0.25">
      <c r="A424" s="9" t="s">
        <v>327</v>
      </c>
      <c r="B424" s="12">
        <v>12479.995870894863</v>
      </c>
      <c r="C424">
        <f>SAFADModel_final_000009[[#This Row],[Whole Building:Facility Total Electric Demand Power '[W'](Hourly) ]]/1000</f>
        <v>12.479995870894863</v>
      </c>
    </row>
    <row r="425" spans="1:3" x14ac:dyDescent="0.25">
      <c r="A425" s="9" t="s">
        <v>328</v>
      </c>
      <c r="B425" s="12">
        <v>12354.94923599404</v>
      </c>
      <c r="C425">
        <f>SAFADModel_final_000009[[#This Row],[Whole Building:Facility Total Electric Demand Power '[W'](Hourly) ]]/1000</f>
        <v>12.35494923599404</v>
      </c>
    </row>
    <row r="426" spans="1:3" x14ac:dyDescent="0.25">
      <c r="A426" s="9" t="s">
        <v>329</v>
      </c>
      <c r="B426" s="12">
        <v>12216.094893086605</v>
      </c>
      <c r="C426">
        <f>SAFADModel_final_000009[[#This Row],[Whole Building:Facility Total Electric Demand Power '[W'](Hourly) ]]/1000</f>
        <v>12.216094893086606</v>
      </c>
    </row>
    <row r="427" spans="1:3" x14ac:dyDescent="0.25">
      <c r="A427" s="9" t="s">
        <v>330</v>
      </c>
      <c r="B427" s="12">
        <v>12103.354282678543</v>
      </c>
      <c r="C427">
        <f>SAFADModel_final_000009[[#This Row],[Whole Building:Facility Total Electric Demand Power '[W'](Hourly) ]]/1000</f>
        <v>12.103354282678543</v>
      </c>
    </row>
    <row r="428" spans="1:3" x14ac:dyDescent="0.25">
      <c r="A428" s="9" t="s">
        <v>331</v>
      </c>
      <c r="B428" s="12">
        <v>12036.38301391851</v>
      </c>
      <c r="C428">
        <f>SAFADModel_final_000009[[#This Row],[Whole Building:Facility Total Electric Demand Power '[W'](Hourly) ]]/1000</f>
        <v>12.03638301391851</v>
      </c>
    </row>
    <row r="429" spans="1:3" x14ac:dyDescent="0.25">
      <c r="A429" s="9" t="s">
        <v>332</v>
      </c>
      <c r="B429" s="12">
        <v>11997.38139280418</v>
      </c>
      <c r="C429">
        <f>SAFADModel_final_000009[[#This Row],[Whole Building:Facility Total Electric Demand Power '[W'](Hourly) ]]/1000</f>
        <v>11.997381392804179</v>
      </c>
    </row>
    <row r="430" spans="1:3" x14ac:dyDescent="0.25">
      <c r="A430" s="9" t="s">
        <v>333</v>
      </c>
      <c r="B430" s="12">
        <v>11960.438685928972</v>
      </c>
      <c r="C430">
        <f>SAFADModel_final_000009[[#This Row],[Whole Building:Facility Total Electric Demand Power '[W'](Hourly) ]]/1000</f>
        <v>11.960438685928972</v>
      </c>
    </row>
    <row r="431" spans="1:3" x14ac:dyDescent="0.25">
      <c r="A431" s="9" t="s">
        <v>334</v>
      </c>
      <c r="B431" s="12">
        <v>11913.501192586824</v>
      </c>
      <c r="C431">
        <f>SAFADModel_final_000009[[#This Row],[Whole Building:Facility Total Electric Demand Power '[W'](Hourly) ]]/1000</f>
        <v>11.913501192586823</v>
      </c>
    </row>
    <row r="432" spans="1:3" x14ac:dyDescent="0.25">
      <c r="A432" s="9" t="s">
        <v>335</v>
      </c>
      <c r="B432" s="12">
        <v>11873.153977152615</v>
      </c>
      <c r="C432">
        <f>SAFADModel_final_000009[[#This Row],[Whole Building:Facility Total Electric Demand Power '[W'](Hourly) ]]/1000</f>
        <v>11.873153977152615</v>
      </c>
    </row>
    <row r="433" spans="1:3" x14ac:dyDescent="0.25">
      <c r="A433" s="9" t="s">
        <v>336</v>
      </c>
      <c r="B433" s="12">
        <v>11847.781727711319</v>
      </c>
      <c r="C433">
        <f>SAFADModel_final_000009[[#This Row],[Whole Building:Facility Total Electric Demand Power '[W'](Hourly) ]]/1000</f>
        <v>11.847781727711318</v>
      </c>
    </row>
    <row r="434" spans="1:3" x14ac:dyDescent="0.25">
      <c r="A434" s="9" t="s">
        <v>337</v>
      </c>
      <c r="B434" s="12">
        <v>11834.633199752263</v>
      </c>
      <c r="C434">
        <f>SAFADModel_final_000009[[#This Row],[Whole Building:Facility Total Electric Demand Power '[W'](Hourly) ]]/1000</f>
        <v>11.834633199752263</v>
      </c>
    </row>
    <row r="435" spans="1:3" x14ac:dyDescent="0.25">
      <c r="A435" s="9" t="s">
        <v>338</v>
      </c>
      <c r="B435" s="12">
        <v>11828.039955406784</v>
      </c>
      <c r="C435">
        <f>SAFADModel_final_000009[[#This Row],[Whole Building:Facility Total Electric Demand Power '[W'](Hourly) ]]/1000</f>
        <v>11.828039955406785</v>
      </c>
    </row>
    <row r="436" spans="1:3" x14ac:dyDescent="0.25">
      <c r="A436" s="9" t="s">
        <v>339</v>
      </c>
      <c r="B436" s="12">
        <v>11796.039941366338</v>
      </c>
      <c r="C436">
        <f>SAFADModel_final_000009[[#This Row],[Whole Building:Facility Total Electric Demand Power '[W'](Hourly) ]]/1000</f>
        <v>11.796039941366338</v>
      </c>
    </row>
    <row r="437" spans="1:3" x14ac:dyDescent="0.25">
      <c r="A437" s="9" t="s">
        <v>340</v>
      </c>
      <c r="B437" s="12">
        <v>11731.717066818741</v>
      </c>
      <c r="C437">
        <f>SAFADModel_final_000009[[#This Row],[Whole Building:Facility Total Electric Demand Power '[W'](Hourly) ]]/1000</f>
        <v>11.73171706681874</v>
      </c>
    </row>
    <row r="438" spans="1:3" x14ac:dyDescent="0.25">
      <c r="A438" s="9" t="s">
        <v>341</v>
      </c>
      <c r="B438" s="12">
        <v>11667.048243434509</v>
      </c>
      <c r="C438">
        <f>SAFADModel_final_000009[[#This Row],[Whole Building:Facility Total Electric Demand Power '[W'](Hourly) ]]/1000</f>
        <v>11.667048243434509</v>
      </c>
    </row>
    <row r="439" spans="1:3" x14ac:dyDescent="0.25">
      <c r="A439" s="9" t="s">
        <v>342</v>
      </c>
      <c r="B439" s="12">
        <v>11686.262669736447</v>
      </c>
      <c r="C439">
        <f>SAFADModel_final_000009[[#This Row],[Whole Building:Facility Total Electric Demand Power '[W'](Hourly) ]]/1000</f>
        <v>11.686262669736447</v>
      </c>
    </row>
    <row r="440" spans="1:3" x14ac:dyDescent="0.25">
      <c r="A440" s="9" t="s">
        <v>343</v>
      </c>
      <c r="B440" s="12">
        <v>11812.596037955169</v>
      </c>
      <c r="C440">
        <f>SAFADModel_final_000009[[#This Row],[Whole Building:Facility Total Electric Demand Power '[W'](Hourly) ]]/1000</f>
        <v>11.812596037955169</v>
      </c>
    </row>
    <row r="441" spans="1:3" x14ac:dyDescent="0.25">
      <c r="A441" s="9" t="s">
        <v>344</v>
      </c>
      <c r="B441" s="12">
        <v>11995.986687842274</v>
      </c>
      <c r="C441">
        <f>SAFADModel_final_000009[[#This Row],[Whole Building:Facility Total Electric Demand Power '[W'](Hourly) ]]/1000</f>
        <v>11.995986687842274</v>
      </c>
    </row>
    <row r="442" spans="1:3" x14ac:dyDescent="0.25">
      <c r="A442" s="9" t="s">
        <v>345</v>
      </c>
      <c r="B442" s="12">
        <v>12176.907176290006</v>
      </c>
      <c r="C442">
        <f>SAFADModel_final_000009[[#This Row],[Whole Building:Facility Total Electric Demand Power '[W'](Hourly) ]]/1000</f>
        <v>12.176907176290007</v>
      </c>
    </row>
    <row r="443" spans="1:3" x14ac:dyDescent="0.25">
      <c r="A443" s="9" t="s">
        <v>346</v>
      </c>
      <c r="B443" s="12">
        <v>12307.212904997317</v>
      </c>
      <c r="C443">
        <f>SAFADModel_final_000009[[#This Row],[Whole Building:Facility Total Electric Demand Power '[W'](Hourly) ]]/1000</f>
        <v>12.307212904997318</v>
      </c>
    </row>
    <row r="444" spans="1:3" x14ac:dyDescent="0.25">
      <c r="A444" s="9" t="s">
        <v>347</v>
      </c>
      <c r="B444" s="12">
        <v>12405.456861499464</v>
      </c>
      <c r="C444">
        <f>SAFADModel_final_000009[[#This Row],[Whole Building:Facility Total Electric Demand Power '[W'](Hourly) ]]/1000</f>
        <v>12.405456861499465</v>
      </c>
    </row>
    <row r="445" spans="1:3" x14ac:dyDescent="0.25">
      <c r="A445" s="9" t="s">
        <v>348</v>
      </c>
      <c r="B445" s="12">
        <v>12472.643596047072</v>
      </c>
      <c r="C445">
        <f>SAFADModel_final_000009[[#This Row],[Whole Building:Facility Total Electric Demand Power '[W'](Hourly) ]]/1000</f>
        <v>12.472643596047071</v>
      </c>
    </row>
    <row r="446" spans="1:3" x14ac:dyDescent="0.25">
      <c r="A446" s="9" t="s">
        <v>349</v>
      </c>
      <c r="B446" s="12">
        <v>12511.779606589529</v>
      </c>
      <c r="C446">
        <f>SAFADModel_final_000009[[#This Row],[Whole Building:Facility Total Electric Demand Power '[W'](Hourly) ]]/1000</f>
        <v>12.511779606589529</v>
      </c>
    </row>
    <row r="447" spans="1:3" x14ac:dyDescent="0.25">
      <c r="A447" s="9" t="s">
        <v>350</v>
      </c>
      <c r="B447" s="12">
        <v>12526.564236126282</v>
      </c>
      <c r="C447">
        <f>SAFADModel_final_000009[[#This Row],[Whole Building:Facility Total Electric Demand Power '[W'](Hourly) ]]/1000</f>
        <v>12.526564236126282</v>
      </c>
    </row>
    <row r="448" spans="1:3" x14ac:dyDescent="0.25">
      <c r="A448" s="9" t="s">
        <v>351</v>
      </c>
      <c r="B448" s="12">
        <v>12502.348435273763</v>
      </c>
      <c r="C448">
        <f>SAFADModel_final_000009[[#This Row],[Whole Building:Facility Total Electric Demand Power '[W'](Hourly) ]]/1000</f>
        <v>12.502348435273763</v>
      </c>
    </row>
    <row r="449" spans="1:3" x14ac:dyDescent="0.25">
      <c r="A449" s="9" t="s">
        <v>352</v>
      </c>
      <c r="B449" s="12">
        <v>12455.489877290436</v>
      </c>
      <c r="C449">
        <f>SAFADModel_final_000009[[#This Row],[Whole Building:Facility Total Electric Demand Power '[W'](Hourly) ]]/1000</f>
        <v>12.455489877290436</v>
      </c>
    </row>
    <row r="450" spans="1:3" x14ac:dyDescent="0.25">
      <c r="A450" s="9" t="s">
        <v>353</v>
      </c>
      <c r="B450" s="12">
        <v>12395.1953273247</v>
      </c>
      <c r="C450">
        <f>SAFADModel_final_000009[[#This Row],[Whole Building:Facility Total Electric Demand Power '[W'](Hourly) ]]/1000</f>
        <v>12.3951953273247</v>
      </c>
    </row>
    <row r="451" spans="1:3" x14ac:dyDescent="0.25">
      <c r="A451" s="9" t="s">
        <v>354</v>
      </c>
      <c r="B451" s="12">
        <v>12313.595910900178</v>
      </c>
      <c r="C451">
        <f>SAFADModel_final_000009[[#This Row],[Whole Building:Facility Total Electric Demand Power '[W'](Hourly) ]]/1000</f>
        <v>12.313595910900178</v>
      </c>
    </row>
    <row r="452" spans="1:3" x14ac:dyDescent="0.25">
      <c r="A452" s="9" t="s">
        <v>355</v>
      </c>
      <c r="B452" s="12">
        <v>12203.559649000797</v>
      </c>
      <c r="C452">
        <f>SAFADModel_final_000009[[#This Row],[Whole Building:Facility Total Electric Demand Power '[W'](Hourly) ]]/1000</f>
        <v>12.203559649000798</v>
      </c>
    </row>
    <row r="453" spans="1:3" x14ac:dyDescent="0.25">
      <c r="A453" s="9" t="s">
        <v>356</v>
      </c>
      <c r="B453" s="12">
        <v>12077.377522011933</v>
      </c>
      <c r="C453">
        <f>SAFADModel_final_000009[[#This Row],[Whole Building:Facility Total Electric Demand Power '[W'](Hourly) ]]/1000</f>
        <v>12.077377522011933</v>
      </c>
    </row>
    <row r="454" spans="1:3" x14ac:dyDescent="0.25">
      <c r="A454" s="9" t="s">
        <v>357</v>
      </c>
      <c r="B454" s="12">
        <v>11992.445105092689</v>
      </c>
      <c r="C454">
        <f>SAFADModel_final_000009[[#This Row],[Whole Building:Facility Total Electric Demand Power '[W'](Hourly) ]]/1000</f>
        <v>11.992445105092688</v>
      </c>
    </row>
    <row r="455" spans="1:3" x14ac:dyDescent="0.25">
      <c r="A455" s="9" t="s">
        <v>358</v>
      </c>
      <c r="B455" s="12">
        <v>11917.882777606064</v>
      </c>
      <c r="C455">
        <f>SAFADModel_final_000009[[#This Row],[Whole Building:Facility Total Electric Demand Power '[W'](Hourly) ]]/1000</f>
        <v>11.917882777606064</v>
      </c>
    </row>
    <row r="456" spans="1:3" x14ac:dyDescent="0.25">
      <c r="A456" s="9" t="s">
        <v>359</v>
      </c>
      <c r="B456" s="12">
        <v>11854.585249112462</v>
      </c>
      <c r="C456">
        <f>SAFADModel_final_000009[[#This Row],[Whole Building:Facility Total Electric Demand Power '[W'](Hourly) ]]/1000</f>
        <v>11.854585249112462</v>
      </c>
    </row>
    <row r="457" spans="1:3" x14ac:dyDescent="0.25">
      <c r="A457" s="9" t="s">
        <v>360</v>
      </c>
      <c r="B457" s="12">
        <v>11804.640772759076</v>
      </c>
      <c r="C457">
        <f>SAFADModel_final_000009[[#This Row],[Whole Building:Facility Total Electric Demand Power '[W'](Hourly) ]]/1000</f>
        <v>11.804640772759075</v>
      </c>
    </row>
    <row r="458" spans="1:3" x14ac:dyDescent="0.25">
      <c r="A458" s="9" t="s">
        <v>629</v>
      </c>
      <c r="B458" s="12">
        <v>11791.823937921517</v>
      </c>
      <c r="C458">
        <f>SAFADModel_final_000009[[#This Row],[Whole Building:Facility Total Electric Demand Power '[W'](Hourly) ]]/1000</f>
        <v>11.791823937921517</v>
      </c>
    </row>
    <row r="459" spans="1:3" x14ac:dyDescent="0.25">
      <c r="A459" s="9" t="s">
        <v>630</v>
      </c>
      <c r="B459" s="12">
        <v>11791.147693299748</v>
      </c>
      <c r="C459">
        <f>SAFADModel_final_000009[[#This Row],[Whole Building:Facility Total Electric Demand Power '[W'](Hourly) ]]/1000</f>
        <v>11.791147693299749</v>
      </c>
    </row>
    <row r="460" spans="1:3" x14ac:dyDescent="0.25">
      <c r="A460" s="9" t="s">
        <v>631</v>
      </c>
      <c r="B460" s="12">
        <v>11773.088803481098</v>
      </c>
      <c r="C460">
        <f>SAFADModel_final_000009[[#This Row],[Whole Building:Facility Total Electric Demand Power '[W'](Hourly) ]]/1000</f>
        <v>11.773088803481098</v>
      </c>
    </row>
    <row r="461" spans="1:3" x14ac:dyDescent="0.25">
      <c r="A461" s="9" t="s">
        <v>632</v>
      </c>
      <c r="B461" s="12">
        <v>11713.021853969904</v>
      </c>
      <c r="C461">
        <f>SAFADModel_final_000009[[#This Row],[Whole Building:Facility Total Electric Demand Power '[W'](Hourly) ]]/1000</f>
        <v>11.713021853969904</v>
      </c>
    </row>
    <row r="462" spans="1:3" x14ac:dyDescent="0.25">
      <c r="A462" s="9" t="s">
        <v>633</v>
      </c>
      <c r="B462" s="12">
        <v>11644.887292410209</v>
      </c>
      <c r="C462">
        <f>SAFADModel_final_000009[[#This Row],[Whole Building:Facility Total Electric Demand Power '[W'](Hourly) ]]/1000</f>
        <v>11.644887292410209</v>
      </c>
    </row>
    <row r="463" spans="1:3" x14ac:dyDescent="0.25">
      <c r="A463" s="9" t="s">
        <v>634</v>
      </c>
      <c r="B463" s="12">
        <v>11671.168200677193</v>
      </c>
      <c r="C463">
        <f>SAFADModel_final_000009[[#This Row],[Whole Building:Facility Total Electric Demand Power '[W'](Hourly) ]]/1000</f>
        <v>11.671168200677194</v>
      </c>
    </row>
    <row r="464" spans="1:3" x14ac:dyDescent="0.25">
      <c r="A464" s="9" t="s">
        <v>635</v>
      </c>
      <c r="B464" s="12">
        <v>11819.226303362782</v>
      </c>
      <c r="C464">
        <f>SAFADModel_final_000009[[#This Row],[Whole Building:Facility Total Electric Demand Power '[W'](Hourly) ]]/1000</f>
        <v>11.819226303362782</v>
      </c>
    </row>
    <row r="465" spans="1:3" x14ac:dyDescent="0.25">
      <c r="A465" s="9" t="s">
        <v>636</v>
      </c>
      <c r="B465" s="12">
        <v>11997.064665244812</v>
      </c>
      <c r="C465">
        <f>SAFADModel_final_000009[[#This Row],[Whole Building:Facility Total Electric Demand Power '[W'](Hourly) ]]/1000</f>
        <v>11.997064665244812</v>
      </c>
    </row>
    <row r="466" spans="1:3" x14ac:dyDescent="0.25">
      <c r="A466" s="9" t="s">
        <v>637</v>
      </c>
      <c r="B466" s="12">
        <v>12138.107987157126</v>
      </c>
      <c r="C466">
        <f>SAFADModel_final_000009[[#This Row],[Whole Building:Facility Total Electric Demand Power '[W'](Hourly) ]]/1000</f>
        <v>12.138107987157126</v>
      </c>
    </row>
    <row r="467" spans="1:3" x14ac:dyDescent="0.25">
      <c r="A467" s="9" t="s">
        <v>638</v>
      </c>
      <c r="B467" s="12">
        <v>12237.074943530206</v>
      </c>
      <c r="C467">
        <f>SAFADModel_final_000009[[#This Row],[Whole Building:Facility Total Electric Demand Power '[W'](Hourly) ]]/1000</f>
        <v>12.237074943530207</v>
      </c>
    </row>
    <row r="468" spans="1:3" x14ac:dyDescent="0.25">
      <c r="A468" s="9" t="s">
        <v>639</v>
      </c>
      <c r="B468" s="12">
        <v>12329.208571529127</v>
      </c>
      <c r="C468">
        <f>SAFADModel_final_000009[[#This Row],[Whole Building:Facility Total Electric Demand Power '[W'](Hourly) ]]/1000</f>
        <v>12.329208571529128</v>
      </c>
    </row>
    <row r="469" spans="1:3" x14ac:dyDescent="0.25">
      <c r="A469" s="9" t="s">
        <v>640</v>
      </c>
      <c r="B469" s="12">
        <v>12414.952327987528</v>
      </c>
      <c r="C469">
        <f>SAFADModel_final_000009[[#This Row],[Whole Building:Facility Total Electric Demand Power '[W'](Hourly) ]]/1000</f>
        <v>12.414952327987528</v>
      </c>
    </row>
    <row r="470" spans="1:3" x14ac:dyDescent="0.25">
      <c r="A470" s="9" t="s">
        <v>641</v>
      </c>
      <c r="B470" s="12">
        <v>12488.820463549595</v>
      </c>
      <c r="C470">
        <f>SAFADModel_final_000009[[#This Row],[Whole Building:Facility Total Electric Demand Power '[W'](Hourly) ]]/1000</f>
        <v>12.488820463549596</v>
      </c>
    </row>
    <row r="471" spans="1:3" x14ac:dyDescent="0.25">
      <c r="A471" s="9" t="s">
        <v>642</v>
      </c>
      <c r="B471" s="12">
        <v>12526.202870669835</v>
      </c>
      <c r="C471">
        <f>SAFADModel_final_000009[[#This Row],[Whole Building:Facility Total Electric Demand Power '[W'](Hourly) ]]/1000</f>
        <v>12.526202870669835</v>
      </c>
    </row>
    <row r="472" spans="1:3" x14ac:dyDescent="0.25">
      <c r="A472" s="9" t="s">
        <v>643</v>
      </c>
      <c r="B472" s="12">
        <v>12507.76372293102</v>
      </c>
      <c r="C472">
        <f>SAFADModel_final_000009[[#This Row],[Whole Building:Facility Total Electric Demand Power '[W'](Hourly) ]]/1000</f>
        <v>12.507763722931021</v>
      </c>
    </row>
    <row r="473" spans="1:3" x14ac:dyDescent="0.25">
      <c r="A473" s="9" t="s">
        <v>644</v>
      </c>
      <c r="B473" s="12">
        <v>12435.234356230956</v>
      </c>
      <c r="C473">
        <f>SAFADModel_final_000009[[#This Row],[Whole Building:Facility Total Electric Demand Power '[W'](Hourly) ]]/1000</f>
        <v>12.435234356230955</v>
      </c>
    </row>
    <row r="474" spans="1:3" x14ac:dyDescent="0.25">
      <c r="A474" s="9" t="s">
        <v>645</v>
      </c>
      <c r="B474" s="12">
        <v>12345.941326545979</v>
      </c>
      <c r="C474">
        <f>SAFADModel_final_000009[[#This Row],[Whole Building:Facility Total Electric Demand Power '[W'](Hourly) ]]/1000</f>
        <v>12.345941326545979</v>
      </c>
    </row>
    <row r="475" spans="1:3" x14ac:dyDescent="0.25">
      <c r="A475" s="9" t="s">
        <v>646</v>
      </c>
      <c r="B475" s="12">
        <v>12264.285608951126</v>
      </c>
      <c r="C475">
        <f>SAFADModel_final_000009[[#This Row],[Whole Building:Facility Total Electric Demand Power '[W'](Hourly) ]]/1000</f>
        <v>12.264285608951125</v>
      </c>
    </row>
    <row r="476" spans="1:3" x14ac:dyDescent="0.25">
      <c r="A476" s="9" t="s">
        <v>647</v>
      </c>
      <c r="B476" s="12">
        <v>12194.603408057099</v>
      </c>
      <c r="C476">
        <f>SAFADModel_final_000009[[#This Row],[Whole Building:Facility Total Electric Demand Power '[W'](Hourly) ]]/1000</f>
        <v>12.194603408057098</v>
      </c>
    </row>
    <row r="477" spans="1:3" x14ac:dyDescent="0.25">
      <c r="A477" s="9" t="s">
        <v>648</v>
      </c>
      <c r="B477" s="12">
        <v>12149.529615492947</v>
      </c>
      <c r="C477">
        <f>SAFADModel_final_000009[[#This Row],[Whole Building:Facility Total Electric Demand Power '[W'](Hourly) ]]/1000</f>
        <v>12.149529615492947</v>
      </c>
    </row>
    <row r="478" spans="1:3" x14ac:dyDescent="0.25">
      <c r="A478" s="9" t="s">
        <v>649</v>
      </c>
      <c r="B478" s="12">
        <v>12111.921729932532</v>
      </c>
      <c r="C478">
        <f>SAFADModel_final_000009[[#This Row],[Whole Building:Facility Total Electric Demand Power '[W'](Hourly) ]]/1000</f>
        <v>12.111921729932531</v>
      </c>
    </row>
    <row r="479" spans="1:3" x14ac:dyDescent="0.25">
      <c r="A479" s="9" t="s">
        <v>650</v>
      </c>
      <c r="B479" s="12">
        <v>12081.54709632344</v>
      </c>
      <c r="C479">
        <f>SAFADModel_final_000009[[#This Row],[Whole Building:Facility Total Electric Demand Power '[W'](Hourly) ]]/1000</f>
        <v>12.08154709632344</v>
      </c>
    </row>
    <row r="480" spans="1:3" x14ac:dyDescent="0.25">
      <c r="A480" s="9" t="s">
        <v>651</v>
      </c>
      <c r="B480" s="12">
        <v>12047.48164734039</v>
      </c>
      <c r="C480">
        <f>SAFADModel_final_000009[[#This Row],[Whole Building:Facility Total Electric Demand Power '[W'](Hourly) ]]/1000</f>
        <v>12.047481647340391</v>
      </c>
    </row>
    <row r="481" spans="1:3" x14ac:dyDescent="0.25">
      <c r="A481" s="9" t="s">
        <v>652</v>
      </c>
      <c r="B481" s="12">
        <v>11988.044707343644</v>
      </c>
      <c r="C481">
        <f>SAFADModel_final_000009[[#This Row],[Whole Building:Facility Total Electric Demand Power '[W'](Hourly) ]]/1000</f>
        <v>11.988044707343644</v>
      </c>
    </row>
    <row r="482" spans="1:3" x14ac:dyDescent="0.25">
      <c r="A482" s="9" t="s">
        <v>653</v>
      </c>
      <c r="B482" s="12">
        <v>11916.475818132807</v>
      </c>
      <c r="C482">
        <f>SAFADModel_final_000009[[#This Row],[Whole Building:Facility Total Electric Demand Power '[W'](Hourly) ]]/1000</f>
        <v>11.916475818132808</v>
      </c>
    </row>
    <row r="483" spans="1:3" x14ac:dyDescent="0.25">
      <c r="A483" s="9" t="s">
        <v>654</v>
      </c>
      <c r="B483" s="12">
        <v>11842.021345364947</v>
      </c>
      <c r="C483">
        <f>SAFADModel_final_000009[[#This Row],[Whole Building:Facility Total Electric Demand Power '[W'](Hourly) ]]/1000</f>
        <v>11.842021345364946</v>
      </c>
    </row>
    <row r="484" spans="1:3" x14ac:dyDescent="0.25">
      <c r="A484" s="9" t="s">
        <v>655</v>
      </c>
      <c r="B484" s="12">
        <v>11792.775373026205</v>
      </c>
      <c r="C484">
        <f>SAFADModel_final_000009[[#This Row],[Whole Building:Facility Total Electric Demand Power '[W'](Hourly) ]]/1000</f>
        <v>11.792775373026204</v>
      </c>
    </row>
    <row r="485" spans="1:3" x14ac:dyDescent="0.25">
      <c r="A485" s="9" t="s">
        <v>656</v>
      </c>
      <c r="B485" s="12">
        <v>11779.146745841043</v>
      </c>
      <c r="C485">
        <f>SAFADModel_final_000009[[#This Row],[Whole Building:Facility Total Electric Demand Power '[W'](Hourly) ]]/1000</f>
        <v>11.779146745841043</v>
      </c>
    </row>
    <row r="486" spans="1:3" x14ac:dyDescent="0.25">
      <c r="A486" s="9" t="s">
        <v>657</v>
      </c>
      <c r="B486" s="12">
        <v>11771.366940406986</v>
      </c>
      <c r="C486">
        <f>SAFADModel_final_000009[[#This Row],[Whole Building:Facility Total Electric Demand Power '[W'](Hourly) ]]/1000</f>
        <v>11.771366940406987</v>
      </c>
    </row>
    <row r="487" spans="1:3" x14ac:dyDescent="0.25">
      <c r="A487" s="9" t="s">
        <v>658</v>
      </c>
      <c r="B487" s="12">
        <v>11799.589510073189</v>
      </c>
      <c r="C487">
        <f>SAFADModel_final_000009[[#This Row],[Whole Building:Facility Total Electric Demand Power '[W'](Hourly) ]]/1000</f>
        <v>11.799589510073188</v>
      </c>
    </row>
    <row r="488" spans="1:3" x14ac:dyDescent="0.25">
      <c r="A488" s="9" t="s">
        <v>659</v>
      </c>
      <c r="B488" s="12">
        <v>11880.321641448432</v>
      </c>
      <c r="C488">
        <f>SAFADModel_final_000009[[#This Row],[Whole Building:Facility Total Electric Demand Power '[W'](Hourly) ]]/1000</f>
        <v>11.880321641448433</v>
      </c>
    </row>
    <row r="489" spans="1:3" x14ac:dyDescent="0.25">
      <c r="A489" s="9" t="s">
        <v>660</v>
      </c>
      <c r="B489" s="12">
        <v>11986.099072646632</v>
      </c>
      <c r="C489">
        <f>SAFADModel_final_000009[[#This Row],[Whole Building:Facility Total Electric Demand Power '[W'](Hourly) ]]/1000</f>
        <v>11.986099072646631</v>
      </c>
    </row>
    <row r="490" spans="1:3" x14ac:dyDescent="0.25">
      <c r="A490" s="9" t="s">
        <v>661</v>
      </c>
      <c r="B490" s="12">
        <v>12102.566493708911</v>
      </c>
      <c r="C490">
        <f>SAFADModel_final_000009[[#This Row],[Whole Building:Facility Total Electric Demand Power '[W'](Hourly) ]]/1000</f>
        <v>12.102566493708911</v>
      </c>
    </row>
    <row r="491" spans="1:3" x14ac:dyDescent="0.25">
      <c r="A491" s="9" t="s">
        <v>662</v>
      </c>
      <c r="B491" s="12">
        <v>12218.567959729626</v>
      </c>
      <c r="C491">
        <f>SAFADModel_final_000009[[#This Row],[Whole Building:Facility Total Electric Demand Power '[W'](Hourly) ]]/1000</f>
        <v>12.218567959729626</v>
      </c>
    </row>
    <row r="492" spans="1:3" x14ac:dyDescent="0.25">
      <c r="A492" s="9" t="s">
        <v>663</v>
      </c>
      <c r="B492" s="12">
        <v>12324.828001840162</v>
      </c>
      <c r="C492">
        <f>SAFADModel_final_000009[[#This Row],[Whole Building:Facility Total Electric Demand Power '[W'](Hourly) ]]/1000</f>
        <v>12.324828001840162</v>
      </c>
    </row>
    <row r="493" spans="1:3" x14ac:dyDescent="0.25">
      <c r="A493" s="9" t="s">
        <v>664</v>
      </c>
      <c r="B493" s="12">
        <v>12418.416378722495</v>
      </c>
      <c r="C493">
        <f>SAFADModel_final_000009[[#This Row],[Whole Building:Facility Total Electric Demand Power '[W'](Hourly) ]]/1000</f>
        <v>12.418416378722496</v>
      </c>
    </row>
    <row r="494" spans="1:3" x14ac:dyDescent="0.25">
      <c r="A494" s="9" t="s">
        <v>665</v>
      </c>
      <c r="B494" s="12">
        <v>12493.088170750578</v>
      </c>
      <c r="C494">
        <f>SAFADModel_final_000009[[#This Row],[Whole Building:Facility Total Electric Demand Power '[W'](Hourly) ]]/1000</f>
        <v>12.493088170750578</v>
      </c>
    </row>
    <row r="495" spans="1:3" x14ac:dyDescent="0.25">
      <c r="A495" s="9" t="s">
        <v>666</v>
      </c>
      <c r="B495" s="12">
        <v>12532.577438115221</v>
      </c>
      <c r="C495">
        <f>SAFADModel_final_000009[[#This Row],[Whole Building:Facility Total Electric Demand Power '[W'](Hourly) ]]/1000</f>
        <v>12.53257743811522</v>
      </c>
    </row>
    <row r="496" spans="1:3" x14ac:dyDescent="0.25">
      <c r="A496" s="9" t="s">
        <v>667</v>
      </c>
      <c r="B496" s="12">
        <v>12524.0871962195</v>
      </c>
      <c r="C496">
        <f>SAFADModel_final_000009[[#This Row],[Whole Building:Facility Total Electric Demand Power '[W'](Hourly) ]]/1000</f>
        <v>12.524087196219499</v>
      </c>
    </row>
    <row r="497" spans="1:3" x14ac:dyDescent="0.25">
      <c r="A497" s="9" t="s">
        <v>668</v>
      </c>
      <c r="B497" s="12">
        <v>12481.304135637854</v>
      </c>
      <c r="C497">
        <f>SAFADModel_final_000009[[#This Row],[Whole Building:Facility Total Electric Demand Power '[W'](Hourly) ]]/1000</f>
        <v>12.481304135637854</v>
      </c>
    </row>
    <row r="498" spans="1:3" x14ac:dyDescent="0.25">
      <c r="A498" s="9" t="s">
        <v>669</v>
      </c>
      <c r="B498" s="12">
        <v>12415.284147129467</v>
      </c>
      <c r="C498">
        <f>SAFADModel_final_000009[[#This Row],[Whole Building:Facility Total Electric Demand Power '[W'](Hourly) ]]/1000</f>
        <v>12.415284147129467</v>
      </c>
    </row>
    <row r="499" spans="1:3" x14ac:dyDescent="0.25">
      <c r="A499" s="9" t="s">
        <v>670</v>
      </c>
      <c r="B499" s="12">
        <v>12326.167235640702</v>
      </c>
      <c r="C499">
        <f>SAFADModel_final_000009[[#This Row],[Whole Building:Facility Total Electric Demand Power '[W'](Hourly) ]]/1000</f>
        <v>12.326167235640701</v>
      </c>
    </row>
    <row r="500" spans="1:3" x14ac:dyDescent="0.25">
      <c r="A500" s="9" t="s">
        <v>671</v>
      </c>
      <c r="B500" s="12">
        <v>12220.6702795611</v>
      </c>
      <c r="C500">
        <f>SAFADModel_final_000009[[#This Row],[Whole Building:Facility Total Electric Demand Power '[W'](Hourly) ]]/1000</f>
        <v>12.2206702795611</v>
      </c>
    </row>
    <row r="501" spans="1:3" x14ac:dyDescent="0.25">
      <c r="A501" s="9" t="s">
        <v>672</v>
      </c>
      <c r="B501" s="12">
        <v>12125.352959497815</v>
      </c>
      <c r="C501">
        <f>SAFADModel_final_000009[[#This Row],[Whole Building:Facility Total Electric Demand Power '[W'](Hourly) ]]/1000</f>
        <v>12.125352959497816</v>
      </c>
    </row>
    <row r="502" spans="1:3" x14ac:dyDescent="0.25">
      <c r="A502" s="9" t="s">
        <v>673</v>
      </c>
      <c r="B502" s="12">
        <v>12048.109451038101</v>
      </c>
      <c r="C502">
        <f>SAFADModel_final_000009[[#This Row],[Whole Building:Facility Total Electric Demand Power '[W'](Hourly) ]]/1000</f>
        <v>12.048109451038101</v>
      </c>
    </row>
    <row r="503" spans="1:3" x14ac:dyDescent="0.25">
      <c r="A503" s="9" t="s">
        <v>674</v>
      </c>
      <c r="B503" s="12">
        <v>11981.167626355455</v>
      </c>
      <c r="C503">
        <f>SAFADModel_final_000009[[#This Row],[Whole Building:Facility Total Electric Demand Power '[W'](Hourly) ]]/1000</f>
        <v>11.981167626355454</v>
      </c>
    </row>
    <row r="504" spans="1:3" x14ac:dyDescent="0.25">
      <c r="A504" s="9" t="s">
        <v>675</v>
      </c>
      <c r="B504" s="12">
        <v>11915.165428158025</v>
      </c>
      <c r="C504">
        <f>SAFADModel_final_000009[[#This Row],[Whole Building:Facility Total Electric Demand Power '[W'](Hourly) ]]/1000</f>
        <v>11.915165428158025</v>
      </c>
    </row>
    <row r="505" spans="1:3" x14ac:dyDescent="0.25">
      <c r="A505" s="9" t="s">
        <v>676</v>
      </c>
      <c r="B505" s="12">
        <v>11844.693608065392</v>
      </c>
      <c r="C505">
        <f>SAFADModel_final_000009[[#This Row],[Whole Building:Facility Total Electric Demand Power '[W'](Hourly) ]]/1000</f>
        <v>11.844693608065393</v>
      </c>
    </row>
    <row r="506" spans="1:3" x14ac:dyDescent="0.25">
      <c r="A506" s="9" t="s">
        <v>361</v>
      </c>
      <c r="B506" s="12">
        <v>6476.2225780104345</v>
      </c>
      <c r="C506">
        <f>SAFADModel_final_000009[[#This Row],[Whole Building:Facility Total Electric Demand Power '[W'](Hourly) ]]/1000</f>
        <v>6.4762225780104341</v>
      </c>
    </row>
    <row r="507" spans="1:3" x14ac:dyDescent="0.25">
      <c r="A507" s="9" t="s">
        <v>362</v>
      </c>
      <c r="B507" s="12">
        <v>7719.9119432913249</v>
      </c>
      <c r="C507">
        <f>SAFADModel_final_000009[[#This Row],[Whole Building:Facility Total Electric Demand Power '[W'](Hourly) ]]/1000</f>
        <v>7.7199119432913248</v>
      </c>
    </row>
    <row r="508" spans="1:3" x14ac:dyDescent="0.25">
      <c r="A508" s="9" t="s">
        <v>363</v>
      </c>
      <c r="B508" s="12">
        <v>8051.9498363922903</v>
      </c>
      <c r="C508">
        <f>SAFADModel_final_000009[[#This Row],[Whole Building:Facility Total Electric Demand Power '[W'](Hourly) ]]/1000</f>
        <v>8.051949836392291</v>
      </c>
    </row>
    <row r="509" spans="1:3" x14ac:dyDescent="0.25">
      <c r="A509" s="9" t="s">
        <v>364</v>
      </c>
      <c r="B509" s="12">
        <v>8072.9061665713734</v>
      </c>
      <c r="C509">
        <f>SAFADModel_final_000009[[#This Row],[Whole Building:Facility Total Electric Demand Power '[W'](Hourly) ]]/1000</f>
        <v>8.0729061665713733</v>
      </c>
    </row>
    <row r="510" spans="1:3" x14ac:dyDescent="0.25">
      <c r="A510" s="9" t="s">
        <v>365</v>
      </c>
      <c r="B510" s="12">
        <v>8042.524877367211</v>
      </c>
      <c r="C510">
        <f>SAFADModel_final_000009[[#This Row],[Whole Building:Facility Total Electric Demand Power '[W'](Hourly) ]]/1000</f>
        <v>8.0425248773672102</v>
      </c>
    </row>
    <row r="511" spans="1:3" x14ac:dyDescent="0.25">
      <c r="A511" s="9" t="s">
        <v>366</v>
      </c>
      <c r="B511" s="12">
        <v>8348.9541192839188</v>
      </c>
      <c r="C511">
        <f>SAFADModel_final_000009[[#This Row],[Whole Building:Facility Total Electric Demand Power '[W'](Hourly) ]]/1000</f>
        <v>8.3489541192839187</v>
      </c>
    </row>
    <row r="512" spans="1:3" x14ac:dyDescent="0.25">
      <c r="A512" s="9" t="s">
        <v>367</v>
      </c>
      <c r="B512" s="12">
        <v>9086.3897906886359</v>
      </c>
      <c r="C512">
        <f>SAFADModel_final_000009[[#This Row],[Whole Building:Facility Total Electric Demand Power '[W'](Hourly) ]]/1000</f>
        <v>9.0863897906886351</v>
      </c>
    </row>
    <row r="513" spans="1:3" x14ac:dyDescent="0.25">
      <c r="A513" s="9" t="s">
        <v>368</v>
      </c>
      <c r="B513" s="12">
        <v>47896.858283549685</v>
      </c>
      <c r="C513">
        <f>SAFADModel_final_000009[[#This Row],[Whole Building:Facility Total Electric Demand Power '[W'](Hourly) ]]/1000</f>
        <v>47.896858283549683</v>
      </c>
    </row>
    <row r="514" spans="1:3" x14ac:dyDescent="0.25">
      <c r="A514" s="9" t="s">
        <v>369</v>
      </c>
      <c r="B514" s="12">
        <v>80775.493168868226</v>
      </c>
      <c r="C514">
        <f>SAFADModel_final_000009[[#This Row],[Whole Building:Facility Total Electric Demand Power '[W'](Hourly) ]]/1000</f>
        <v>80.775493168868223</v>
      </c>
    </row>
    <row r="515" spans="1:3" x14ac:dyDescent="0.25">
      <c r="A515" s="9" t="s">
        <v>370</v>
      </c>
      <c r="B515" s="12">
        <v>144205.08600903986</v>
      </c>
      <c r="C515">
        <f>SAFADModel_final_000009[[#This Row],[Whole Building:Facility Total Electric Demand Power '[W'](Hourly) ]]/1000</f>
        <v>144.20508600903986</v>
      </c>
    </row>
    <row r="516" spans="1:3" x14ac:dyDescent="0.25">
      <c r="A516" s="9" t="s">
        <v>371</v>
      </c>
      <c r="B516" s="12">
        <v>131342.78722498511</v>
      </c>
      <c r="C516">
        <f>SAFADModel_final_000009[[#This Row],[Whole Building:Facility Total Electric Demand Power '[W'](Hourly) ]]/1000</f>
        <v>131.3427872249851</v>
      </c>
    </row>
    <row r="517" spans="1:3" x14ac:dyDescent="0.25">
      <c r="A517" s="9" t="s">
        <v>372</v>
      </c>
      <c r="B517" s="12">
        <v>190806.7401453706</v>
      </c>
      <c r="C517">
        <f>SAFADModel_final_000009[[#This Row],[Whole Building:Facility Total Electric Demand Power '[W'](Hourly) ]]/1000</f>
        <v>190.80674014537061</v>
      </c>
    </row>
    <row r="518" spans="1:3" x14ac:dyDescent="0.25">
      <c r="A518" s="9" t="s">
        <v>373</v>
      </c>
      <c r="B518" s="12">
        <v>192096.22113388203</v>
      </c>
      <c r="C518">
        <f>SAFADModel_final_000009[[#This Row],[Whole Building:Facility Total Electric Demand Power '[W'](Hourly) ]]/1000</f>
        <v>192.09622113388204</v>
      </c>
    </row>
    <row r="519" spans="1:3" x14ac:dyDescent="0.25">
      <c r="A519" s="9" t="s">
        <v>374</v>
      </c>
      <c r="B519" s="12">
        <v>248994.55270391796</v>
      </c>
      <c r="C519">
        <f>SAFADModel_final_000009[[#This Row],[Whole Building:Facility Total Electric Demand Power '[W'](Hourly) ]]/1000</f>
        <v>248.99455270391795</v>
      </c>
    </row>
    <row r="520" spans="1:3" x14ac:dyDescent="0.25">
      <c r="A520" s="9" t="s">
        <v>375</v>
      </c>
      <c r="B520" s="12">
        <v>270739.42771011102</v>
      </c>
      <c r="C520">
        <f>SAFADModel_final_000009[[#This Row],[Whole Building:Facility Total Electric Demand Power '[W'](Hourly) ]]/1000</f>
        <v>270.73942771011104</v>
      </c>
    </row>
    <row r="521" spans="1:3" x14ac:dyDescent="0.25">
      <c r="A521" s="9" t="s">
        <v>376</v>
      </c>
      <c r="B521" s="12">
        <v>237657.63790014564</v>
      </c>
      <c r="C521">
        <f>SAFADModel_final_000009[[#This Row],[Whole Building:Facility Total Electric Demand Power '[W'](Hourly) ]]/1000</f>
        <v>237.65763790014563</v>
      </c>
    </row>
    <row r="522" spans="1:3" x14ac:dyDescent="0.25">
      <c r="A522" s="9" t="s">
        <v>377</v>
      </c>
      <c r="B522" s="12">
        <v>207448.72130260407</v>
      </c>
      <c r="C522">
        <f>SAFADModel_final_000009[[#This Row],[Whole Building:Facility Total Electric Demand Power '[W'](Hourly) ]]/1000</f>
        <v>207.44872130260407</v>
      </c>
    </row>
    <row r="523" spans="1:3" x14ac:dyDescent="0.25">
      <c r="A523" s="9" t="s">
        <v>378</v>
      </c>
      <c r="B523" s="12">
        <v>85179.918982979565</v>
      </c>
      <c r="C523">
        <f>SAFADModel_final_000009[[#This Row],[Whole Building:Facility Total Electric Demand Power '[W'](Hourly) ]]/1000</f>
        <v>85.179918982979558</v>
      </c>
    </row>
    <row r="524" spans="1:3" x14ac:dyDescent="0.25">
      <c r="A524" s="9" t="s">
        <v>379</v>
      </c>
      <c r="B524" s="12">
        <v>41067.478600138216</v>
      </c>
      <c r="C524">
        <f>SAFADModel_final_000009[[#This Row],[Whole Building:Facility Total Electric Demand Power '[W'](Hourly) ]]/1000</f>
        <v>41.067478600138216</v>
      </c>
    </row>
    <row r="525" spans="1:3" x14ac:dyDescent="0.25">
      <c r="A525" s="9" t="s">
        <v>380</v>
      </c>
      <c r="B525" s="12">
        <v>16134.031502004271</v>
      </c>
      <c r="C525">
        <f>SAFADModel_final_000009[[#This Row],[Whole Building:Facility Total Electric Demand Power '[W'](Hourly) ]]/1000</f>
        <v>16.134031502004269</v>
      </c>
    </row>
    <row r="526" spans="1:3" x14ac:dyDescent="0.25">
      <c r="A526" s="9" t="s">
        <v>381</v>
      </c>
      <c r="B526" s="12">
        <v>12382.217629515217</v>
      </c>
      <c r="C526">
        <f>SAFADModel_final_000009[[#This Row],[Whole Building:Facility Total Electric Demand Power '[W'](Hourly) ]]/1000</f>
        <v>12.382217629515218</v>
      </c>
    </row>
    <row r="527" spans="1:3" x14ac:dyDescent="0.25">
      <c r="A527" s="9" t="s">
        <v>382</v>
      </c>
      <c r="B527" s="12">
        <v>11888.980468608495</v>
      </c>
      <c r="C527">
        <f>SAFADModel_final_000009[[#This Row],[Whole Building:Facility Total Electric Demand Power '[W'](Hourly) ]]/1000</f>
        <v>11.888980468608496</v>
      </c>
    </row>
    <row r="528" spans="1:3" x14ac:dyDescent="0.25">
      <c r="A528" s="9" t="s">
        <v>383</v>
      </c>
      <c r="B528" s="12">
        <v>11781.802733738499</v>
      </c>
      <c r="C528">
        <f>SAFADModel_final_000009[[#This Row],[Whole Building:Facility Total Electric Demand Power '[W'](Hourly) ]]/1000</f>
        <v>11.7818027337385</v>
      </c>
    </row>
    <row r="529" spans="1:3" x14ac:dyDescent="0.25">
      <c r="A529" s="9" t="s">
        <v>384</v>
      </c>
      <c r="B529" s="12">
        <v>11708.73062051717</v>
      </c>
      <c r="C529">
        <f>SAFADModel_final_000009[[#This Row],[Whole Building:Facility Total Electric Demand Power '[W'](Hourly) ]]/1000</f>
        <v>11.708730620517169</v>
      </c>
    </row>
    <row r="530" spans="1:3" x14ac:dyDescent="0.25">
      <c r="A530" s="9" t="s">
        <v>385</v>
      </c>
      <c r="B530" s="12">
        <v>7882.3914169103664</v>
      </c>
      <c r="C530">
        <f>SAFADModel_final_000009[[#This Row],[Whole Building:Facility Total Electric Demand Power '[W'](Hourly) ]]/1000</f>
        <v>7.8823914169103668</v>
      </c>
    </row>
    <row r="531" spans="1:3" x14ac:dyDescent="0.25">
      <c r="A531" s="9" t="s">
        <v>386</v>
      </c>
      <c r="B531" s="12">
        <v>8844.2337314933084</v>
      </c>
      <c r="C531">
        <f>SAFADModel_final_000009[[#This Row],[Whole Building:Facility Total Electric Demand Power '[W'](Hourly) ]]/1000</f>
        <v>8.8442337314933077</v>
      </c>
    </row>
    <row r="532" spans="1:3" x14ac:dyDescent="0.25">
      <c r="A532" s="9" t="s">
        <v>387</v>
      </c>
      <c r="B532" s="12">
        <v>8721.4752735348175</v>
      </c>
      <c r="C532">
        <f>SAFADModel_final_000009[[#This Row],[Whole Building:Facility Total Electric Demand Power '[W'](Hourly) ]]/1000</f>
        <v>8.7214752735348178</v>
      </c>
    </row>
    <row r="533" spans="1:3" x14ac:dyDescent="0.25">
      <c r="A533" s="9" t="s">
        <v>388</v>
      </c>
      <c r="B533" s="12">
        <v>8291.8076943318247</v>
      </c>
      <c r="C533">
        <f>SAFADModel_final_000009[[#This Row],[Whole Building:Facility Total Electric Demand Power '[W'](Hourly) ]]/1000</f>
        <v>8.2918076943318244</v>
      </c>
    </row>
    <row r="534" spans="1:3" x14ac:dyDescent="0.25">
      <c r="A534" s="9" t="s">
        <v>389</v>
      </c>
      <c r="B534" s="12">
        <v>7842.4817779088253</v>
      </c>
      <c r="C534">
        <f>SAFADModel_final_000009[[#This Row],[Whole Building:Facility Total Electric Demand Power '[W'](Hourly) ]]/1000</f>
        <v>7.8424817779088256</v>
      </c>
    </row>
    <row r="535" spans="1:3" x14ac:dyDescent="0.25">
      <c r="A535" s="9" t="s">
        <v>390</v>
      </c>
      <c r="B535" s="12">
        <v>7930.4634633115375</v>
      </c>
      <c r="C535">
        <f>SAFADModel_final_000009[[#This Row],[Whole Building:Facility Total Electric Demand Power '[W'](Hourly) ]]/1000</f>
        <v>7.9304634633115372</v>
      </c>
    </row>
    <row r="536" spans="1:3" x14ac:dyDescent="0.25">
      <c r="A536" s="9" t="s">
        <v>391</v>
      </c>
      <c r="B536" s="12">
        <v>8769.5446918520847</v>
      </c>
      <c r="C536">
        <f>SAFADModel_final_000009[[#This Row],[Whole Building:Facility Total Electric Demand Power '[W'](Hourly) ]]/1000</f>
        <v>8.7695446918520847</v>
      </c>
    </row>
    <row r="537" spans="1:3" x14ac:dyDescent="0.25">
      <c r="A537" s="9" t="s">
        <v>392</v>
      </c>
      <c r="B537" s="12">
        <v>32748.866193788475</v>
      </c>
      <c r="C537">
        <f>SAFADModel_final_000009[[#This Row],[Whole Building:Facility Total Electric Demand Power '[W'](Hourly) ]]/1000</f>
        <v>32.748866193788473</v>
      </c>
    </row>
    <row r="538" spans="1:3" x14ac:dyDescent="0.25">
      <c r="A538" s="9" t="s">
        <v>393</v>
      </c>
      <c r="B538" s="12">
        <v>101219.00845893445</v>
      </c>
      <c r="C538">
        <f>SAFADModel_final_000009[[#This Row],[Whole Building:Facility Total Electric Demand Power '[W'](Hourly) ]]/1000</f>
        <v>101.21900845893445</v>
      </c>
    </row>
    <row r="539" spans="1:3" x14ac:dyDescent="0.25">
      <c r="A539" s="9" t="s">
        <v>394</v>
      </c>
      <c r="B539" s="12">
        <v>138583.55368802807</v>
      </c>
      <c r="C539">
        <f>SAFADModel_final_000009[[#This Row],[Whole Building:Facility Total Electric Demand Power '[W'](Hourly) ]]/1000</f>
        <v>138.58355368802808</v>
      </c>
    </row>
    <row r="540" spans="1:3" x14ac:dyDescent="0.25">
      <c r="A540" s="9" t="s">
        <v>395</v>
      </c>
      <c r="B540" s="12">
        <v>147872.15858202893</v>
      </c>
      <c r="C540">
        <f>SAFADModel_final_000009[[#This Row],[Whole Building:Facility Total Electric Demand Power '[W'](Hourly) ]]/1000</f>
        <v>147.87215858202893</v>
      </c>
    </row>
    <row r="541" spans="1:3" x14ac:dyDescent="0.25">
      <c r="A541" s="9" t="s">
        <v>396</v>
      </c>
      <c r="B541" s="12">
        <v>208008.34816572224</v>
      </c>
      <c r="C541">
        <f>SAFADModel_final_000009[[#This Row],[Whole Building:Facility Total Electric Demand Power '[W'](Hourly) ]]/1000</f>
        <v>208.00834816572225</v>
      </c>
    </row>
    <row r="542" spans="1:3" x14ac:dyDescent="0.25">
      <c r="A542" s="9" t="s">
        <v>397</v>
      </c>
      <c r="B542" s="12">
        <v>185033.54584074058</v>
      </c>
      <c r="C542">
        <f>SAFADModel_final_000009[[#This Row],[Whole Building:Facility Total Electric Demand Power '[W'](Hourly) ]]/1000</f>
        <v>185.03354584074057</v>
      </c>
    </row>
    <row r="543" spans="1:3" x14ac:dyDescent="0.25">
      <c r="A543" s="9" t="s">
        <v>398</v>
      </c>
      <c r="B543" s="12">
        <v>208692.07674034391</v>
      </c>
      <c r="C543">
        <f>SAFADModel_final_000009[[#This Row],[Whole Building:Facility Total Electric Demand Power '[W'](Hourly) ]]/1000</f>
        <v>208.69207674034391</v>
      </c>
    </row>
    <row r="544" spans="1:3" x14ac:dyDescent="0.25">
      <c r="A544" s="9" t="s">
        <v>399</v>
      </c>
      <c r="B544" s="12">
        <v>155686.87937539321</v>
      </c>
      <c r="C544">
        <f>SAFADModel_final_000009[[#This Row],[Whole Building:Facility Total Electric Demand Power '[W'](Hourly) ]]/1000</f>
        <v>155.6868793753932</v>
      </c>
    </row>
    <row r="545" spans="1:3" x14ac:dyDescent="0.25">
      <c r="A545" s="9" t="s">
        <v>400</v>
      </c>
      <c r="B545" s="12">
        <v>170362.22679874557</v>
      </c>
      <c r="C545">
        <f>SAFADModel_final_000009[[#This Row],[Whole Building:Facility Total Electric Demand Power '[W'](Hourly) ]]/1000</f>
        <v>170.36222679874558</v>
      </c>
    </row>
    <row r="546" spans="1:3" x14ac:dyDescent="0.25">
      <c r="A546" s="9" t="s">
        <v>401</v>
      </c>
      <c r="B546" s="12">
        <v>130765.84038056277</v>
      </c>
      <c r="C546">
        <f>SAFADModel_final_000009[[#This Row],[Whole Building:Facility Total Electric Demand Power '[W'](Hourly) ]]/1000</f>
        <v>130.76584038056276</v>
      </c>
    </row>
    <row r="547" spans="1:3" x14ac:dyDescent="0.25">
      <c r="A547" s="9" t="s">
        <v>402</v>
      </c>
      <c r="B547" s="12">
        <v>170998.95539672321</v>
      </c>
      <c r="C547">
        <f>SAFADModel_final_000009[[#This Row],[Whole Building:Facility Total Electric Demand Power '[W'](Hourly) ]]/1000</f>
        <v>170.9989553967232</v>
      </c>
    </row>
    <row r="548" spans="1:3" x14ac:dyDescent="0.25">
      <c r="A548" s="9" t="s">
        <v>403</v>
      </c>
      <c r="B548" s="12">
        <v>87168.583837571714</v>
      </c>
      <c r="C548">
        <f>SAFADModel_final_000009[[#This Row],[Whole Building:Facility Total Electric Demand Power '[W'](Hourly) ]]/1000</f>
        <v>87.168583837571717</v>
      </c>
    </row>
    <row r="549" spans="1:3" x14ac:dyDescent="0.25">
      <c r="A549" s="9" t="s">
        <v>404</v>
      </c>
      <c r="B549" s="12">
        <v>37278.237589952878</v>
      </c>
      <c r="C549">
        <f>SAFADModel_final_000009[[#This Row],[Whole Building:Facility Total Electric Demand Power '[W'](Hourly) ]]/1000</f>
        <v>37.27823758995288</v>
      </c>
    </row>
    <row r="550" spans="1:3" x14ac:dyDescent="0.25">
      <c r="A550" s="9" t="s">
        <v>405</v>
      </c>
      <c r="B550" s="12">
        <v>13266.655280201905</v>
      </c>
      <c r="C550">
        <f>SAFADModel_final_000009[[#This Row],[Whole Building:Facility Total Electric Demand Power '[W'](Hourly) ]]/1000</f>
        <v>13.266655280201904</v>
      </c>
    </row>
    <row r="551" spans="1:3" x14ac:dyDescent="0.25">
      <c r="A551" s="9" t="s">
        <v>406</v>
      </c>
      <c r="B551" s="12">
        <v>10974.12143966966</v>
      </c>
      <c r="C551">
        <f>SAFADModel_final_000009[[#This Row],[Whole Building:Facility Total Electric Demand Power '[W'](Hourly) ]]/1000</f>
        <v>10.974121439669659</v>
      </c>
    </row>
    <row r="552" spans="1:3" x14ac:dyDescent="0.25">
      <c r="A552" s="9" t="s">
        <v>407</v>
      </c>
      <c r="B552" s="12">
        <v>10617.337814646577</v>
      </c>
      <c r="C552">
        <f>SAFADModel_final_000009[[#This Row],[Whole Building:Facility Total Electric Demand Power '[W'](Hourly) ]]/1000</f>
        <v>10.617337814646577</v>
      </c>
    </row>
    <row r="553" spans="1:3" x14ac:dyDescent="0.25">
      <c r="A553" s="9" t="s">
        <v>408</v>
      </c>
      <c r="B553" s="12">
        <v>10508.091135106461</v>
      </c>
      <c r="C553">
        <f>SAFADModel_final_000009[[#This Row],[Whole Building:Facility Total Electric Demand Power '[W'](Hourly) ]]/1000</f>
        <v>10.508091135106461</v>
      </c>
    </row>
    <row r="554" spans="1:3" x14ac:dyDescent="0.25">
      <c r="A554" s="9" t="s">
        <v>409</v>
      </c>
      <c r="B554" s="12">
        <v>10440.899340023112</v>
      </c>
      <c r="C554">
        <f>SAFADModel_final_000009[[#This Row],[Whole Building:Facility Total Electric Demand Power '[W'](Hourly) ]]/1000</f>
        <v>10.440899340023112</v>
      </c>
    </row>
    <row r="555" spans="1:3" x14ac:dyDescent="0.25">
      <c r="A555" s="9" t="s">
        <v>410</v>
      </c>
      <c r="B555" s="12">
        <v>10376.910215996899</v>
      </c>
      <c r="C555">
        <f>SAFADModel_final_000009[[#This Row],[Whole Building:Facility Total Electric Demand Power '[W'](Hourly) ]]/1000</f>
        <v>10.376910215996899</v>
      </c>
    </row>
    <row r="556" spans="1:3" x14ac:dyDescent="0.25">
      <c r="A556" s="9" t="s">
        <v>411</v>
      </c>
      <c r="B556" s="12">
        <v>10295.118591136617</v>
      </c>
      <c r="C556">
        <f>SAFADModel_final_000009[[#This Row],[Whole Building:Facility Total Electric Demand Power '[W'](Hourly) ]]/1000</f>
        <v>10.295118591136617</v>
      </c>
    </row>
    <row r="557" spans="1:3" x14ac:dyDescent="0.25">
      <c r="A557" s="9" t="s">
        <v>412</v>
      </c>
      <c r="B557" s="12">
        <v>10205.215525327623</v>
      </c>
      <c r="C557">
        <f>SAFADModel_final_000009[[#This Row],[Whole Building:Facility Total Electric Demand Power '[W'](Hourly) ]]/1000</f>
        <v>10.205215525327624</v>
      </c>
    </row>
    <row r="558" spans="1:3" x14ac:dyDescent="0.25">
      <c r="A558" s="9" t="s">
        <v>413</v>
      </c>
      <c r="B558" s="12">
        <v>10071.236470351776</v>
      </c>
      <c r="C558">
        <f>SAFADModel_final_000009[[#This Row],[Whole Building:Facility Total Electric Demand Power '[W'](Hourly) ]]/1000</f>
        <v>10.071236470351776</v>
      </c>
    </row>
    <row r="559" spans="1:3" x14ac:dyDescent="0.25">
      <c r="A559" s="9" t="s">
        <v>414</v>
      </c>
      <c r="B559" s="12">
        <v>10137.441859384551</v>
      </c>
      <c r="C559">
        <f>SAFADModel_final_000009[[#This Row],[Whole Building:Facility Total Electric Demand Power '[W'](Hourly) ]]/1000</f>
        <v>10.137441859384552</v>
      </c>
    </row>
    <row r="560" spans="1:3" x14ac:dyDescent="0.25">
      <c r="A560" s="9" t="s">
        <v>415</v>
      </c>
      <c r="B560" s="12">
        <v>10441.392368870323</v>
      </c>
      <c r="C560">
        <f>SAFADModel_final_000009[[#This Row],[Whole Building:Facility Total Electric Demand Power '[W'](Hourly) ]]/1000</f>
        <v>10.441392368870323</v>
      </c>
    </row>
    <row r="561" spans="1:3" x14ac:dyDescent="0.25">
      <c r="A561" s="9" t="s">
        <v>416</v>
      </c>
      <c r="B561" s="12">
        <v>40809.810725690746</v>
      </c>
      <c r="C561">
        <f>SAFADModel_final_000009[[#This Row],[Whole Building:Facility Total Electric Demand Power '[W'](Hourly) ]]/1000</f>
        <v>40.809810725690745</v>
      </c>
    </row>
    <row r="562" spans="1:3" x14ac:dyDescent="0.25">
      <c r="A562" s="9" t="s">
        <v>417</v>
      </c>
      <c r="B562" s="12">
        <v>102087.18728322187</v>
      </c>
      <c r="C562">
        <f>SAFADModel_final_000009[[#This Row],[Whole Building:Facility Total Electric Demand Power '[W'](Hourly) ]]/1000</f>
        <v>102.08718728322187</v>
      </c>
    </row>
    <row r="563" spans="1:3" x14ac:dyDescent="0.25">
      <c r="A563" s="9" t="s">
        <v>418</v>
      </c>
      <c r="B563" s="12">
        <v>138638.40763155217</v>
      </c>
      <c r="C563">
        <f>SAFADModel_final_000009[[#This Row],[Whole Building:Facility Total Electric Demand Power '[W'](Hourly) ]]/1000</f>
        <v>138.63840763155216</v>
      </c>
    </row>
    <row r="564" spans="1:3" x14ac:dyDescent="0.25">
      <c r="A564" s="9" t="s">
        <v>419</v>
      </c>
      <c r="B564" s="12">
        <v>160800.70191231385</v>
      </c>
      <c r="C564">
        <f>SAFADModel_final_000009[[#This Row],[Whole Building:Facility Total Electric Demand Power '[W'](Hourly) ]]/1000</f>
        <v>160.80070191231385</v>
      </c>
    </row>
    <row r="565" spans="1:3" x14ac:dyDescent="0.25">
      <c r="A565" s="9" t="s">
        <v>420</v>
      </c>
      <c r="B565" s="12">
        <v>226715.8853212395</v>
      </c>
      <c r="C565">
        <f>SAFADModel_final_000009[[#This Row],[Whole Building:Facility Total Electric Demand Power '[W'](Hourly) ]]/1000</f>
        <v>226.71588532123951</v>
      </c>
    </row>
    <row r="566" spans="1:3" x14ac:dyDescent="0.25">
      <c r="A566" s="9" t="s">
        <v>421</v>
      </c>
      <c r="B566" s="12">
        <v>229870.16253727974</v>
      </c>
      <c r="C566">
        <f>SAFADModel_final_000009[[#This Row],[Whole Building:Facility Total Electric Demand Power '[W'](Hourly) ]]/1000</f>
        <v>229.87016253727975</v>
      </c>
    </row>
    <row r="567" spans="1:3" x14ac:dyDescent="0.25">
      <c r="A567" s="9" t="s">
        <v>422</v>
      </c>
      <c r="B567" s="12">
        <v>232958.44455452132</v>
      </c>
      <c r="C567">
        <f>SAFADModel_final_000009[[#This Row],[Whole Building:Facility Total Electric Demand Power '[W'](Hourly) ]]/1000</f>
        <v>232.95844455452132</v>
      </c>
    </row>
    <row r="568" spans="1:3" x14ac:dyDescent="0.25">
      <c r="A568" s="9" t="s">
        <v>423</v>
      </c>
      <c r="B568" s="12">
        <v>235110.82339205136</v>
      </c>
      <c r="C568">
        <f>SAFADModel_final_000009[[#This Row],[Whole Building:Facility Total Electric Demand Power '[W'](Hourly) ]]/1000</f>
        <v>235.11082339205137</v>
      </c>
    </row>
    <row r="569" spans="1:3" x14ac:dyDescent="0.25">
      <c r="A569" s="9" t="s">
        <v>424</v>
      </c>
      <c r="B569" s="12">
        <v>153992.54728170112</v>
      </c>
      <c r="C569">
        <f>SAFADModel_final_000009[[#This Row],[Whole Building:Facility Total Electric Demand Power '[W'](Hourly) ]]/1000</f>
        <v>153.99254728170112</v>
      </c>
    </row>
    <row r="570" spans="1:3" x14ac:dyDescent="0.25">
      <c r="A570" s="9" t="s">
        <v>425</v>
      </c>
      <c r="B570" s="12">
        <v>70797.717898669987</v>
      </c>
      <c r="C570">
        <f>SAFADModel_final_000009[[#This Row],[Whole Building:Facility Total Electric Demand Power '[W'](Hourly) ]]/1000</f>
        <v>70.797717898669987</v>
      </c>
    </row>
    <row r="571" spans="1:3" x14ac:dyDescent="0.25">
      <c r="A571" s="9" t="s">
        <v>426</v>
      </c>
      <c r="B571" s="12">
        <v>83655.904019762485</v>
      </c>
      <c r="C571">
        <f>SAFADModel_final_000009[[#This Row],[Whole Building:Facility Total Electric Demand Power '[W'](Hourly) ]]/1000</f>
        <v>83.655904019762488</v>
      </c>
    </row>
    <row r="572" spans="1:3" x14ac:dyDescent="0.25">
      <c r="A572" s="9" t="s">
        <v>427</v>
      </c>
      <c r="B572" s="12">
        <v>35401.737168176296</v>
      </c>
      <c r="C572">
        <f>SAFADModel_final_000009[[#This Row],[Whole Building:Facility Total Electric Demand Power '[W'](Hourly) ]]/1000</f>
        <v>35.401737168176297</v>
      </c>
    </row>
    <row r="573" spans="1:3" x14ac:dyDescent="0.25">
      <c r="A573" s="9" t="s">
        <v>428</v>
      </c>
      <c r="B573" s="12">
        <v>13312.229845671596</v>
      </c>
      <c r="C573">
        <f>SAFADModel_final_000009[[#This Row],[Whole Building:Facility Total Electric Demand Power '[W'](Hourly) ]]/1000</f>
        <v>13.312229845671597</v>
      </c>
    </row>
    <row r="574" spans="1:3" x14ac:dyDescent="0.25">
      <c r="A574" s="9" t="s">
        <v>429</v>
      </c>
      <c r="B574" s="12">
        <v>12783.120915949903</v>
      </c>
      <c r="C574">
        <f>SAFADModel_final_000009[[#This Row],[Whole Building:Facility Total Electric Demand Power '[W'](Hourly) ]]/1000</f>
        <v>12.783120915949903</v>
      </c>
    </row>
    <row r="575" spans="1:3" x14ac:dyDescent="0.25">
      <c r="A575" s="9" t="s">
        <v>430</v>
      </c>
      <c r="B575" s="12">
        <v>12306.604588016782</v>
      </c>
      <c r="C575">
        <f>SAFADModel_final_000009[[#This Row],[Whole Building:Facility Total Electric Demand Power '[W'](Hourly) ]]/1000</f>
        <v>12.306604588016782</v>
      </c>
    </row>
    <row r="576" spans="1:3" x14ac:dyDescent="0.25">
      <c r="A576" s="9" t="s">
        <v>431</v>
      </c>
      <c r="B576" s="12">
        <v>12256.117680912577</v>
      </c>
      <c r="C576">
        <f>SAFADModel_final_000009[[#This Row],[Whole Building:Facility Total Electric Demand Power '[W'](Hourly) ]]/1000</f>
        <v>12.256117680912578</v>
      </c>
    </row>
    <row r="577" spans="1:3" x14ac:dyDescent="0.25">
      <c r="A577" s="9" t="s">
        <v>432</v>
      </c>
      <c r="B577" s="12">
        <v>12209.673305271281</v>
      </c>
      <c r="C577">
        <f>SAFADModel_final_000009[[#This Row],[Whole Building:Facility Total Electric Demand Power '[W'](Hourly) ]]/1000</f>
        <v>12.209673305271281</v>
      </c>
    </row>
    <row r="578" spans="1:3" x14ac:dyDescent="0.25">
      <c r="A578" s="9" t="s">
        <v>433</v>
      </c>
      <c r="B578" s="12">
        <v>11909.568390156963</v>
      </c>
      <c r="C578">
        <f>SAFADModel_final_000009[[#This Row],[Whole Building:Facility Total Electric Demand Power '[W'](Hourly) ]]/1000</f>
        <v>11.909568390156963</v>
      </c>
    </row>
    <row r="579" spans="1:3" x14ac:dyDescent="0.25">
      <c r="A579" s="9" t="s">
        <v>434</v>
      </c>
      <c r="B579" s="12">
        <v>11892.105935799385</v>
      </c>
      <c r="C579">
        <f>SAFADModel_final_000009[[#This Row],[Whole Building:Facility Total Electric Demand Power '[W'](Hourly) ]]/1000</f>
        <v>11.892105935799385</v>
      </c>
    </row>
    <row r="580" spans="1:3" x14ac:dyDescent="0.25">
      <c r="A580" s="9" t="s">
        <v>435</v>
      </c>
      <c r="B580" s="12">
        <v>11769.81762179229</v>
      </c>
      <c r="C580">
        <f>SAFADModel_final_000009[[#This Row],[Whole Building:Facility Total Electric Demand Power '[W'](Hourly) ]]/1000</f>
        <v>11.76981762179229</v>
      </c>
    </row>
    <row r="581" spans="1:3" x14ac:dyDescent="0.25">
      <c r="A581" s="9" t="s">
        <v>436</v>
      </c>
      <c r="B581" s="12">
        <v>11572.503697295075</v>
      </c>
      <c r="C581">
        <f>SAFADModel_final_000009[[#This Row],[Whole Building:Facility Total Electric Demand Power '[W'](Hourly) ]]/1000</f>
        <v>11.572503697295074</v>
      </c>
    </row>
    <row r="582" spans="1:3" x14ac:dyDescent="0.25">
      <c r="A582" s="9" t="s">
        <v>437</v>
      </c>
      <c r="B582" s="12">
        <v>11320.426219420895</v>
      </c>
      <c r="C582">
        <f>SAFADModel_final_000009[[#This Row],[Whole Building:Facility Total Electric Demand Power '[W'](Hourly) ]]/1000</f>
        <v>11.320426219420895</v>
      </c>
    </row>
    <row r="583" spans="1:3" x14ac:dyDescent="0.25">
      <c r="A583" s="9" t="s">
        <v>438</v>
      </c>
      <c r="B583" s="12">
        <v>11352.055352314908</v>
      </c>
      <c r="C583">
        <f>SAFADModel_final_000009[[#This Row],[Whole Building:Facility Total Electric Demand Power '[W'](Hourly) ]]/1000</f>
        <v>11.352055352314908</v>
      </c>
    </row>
    <row r="584" spans="1:3" x14ac:dyDescent="0.25">
      <c r="A584" s="9" t="s">
        <v>439</v>
      </c>
      <c r="B584" s="12">
        <v>11735.041882354673</v>
      </c>
      <c r="C584">
        <f>SAFADModel_final_000009[[#This Row],[Whole Building:Facility Total Electric Demand Power '[W'](Hourly) ]]/1000</f>
        <v>11.735041882354674</v>
      </c>
    </row>
    <row r="585" spans="1:3" x14ac:dyDescent="0.25">
      <c r="A585" s="9" t="s">
        <v>440</v>
      </c>
      <c r="B585" s="12">
        <v>37220.089988120228</v>
      </c>
      <c r="C585">
        <f>SAFADModel_final_000009[[#This Row],[Whole Building:Facility Total Electric Demand Power '[W'](Hourly) ]]/1000</f>
        <v>37.220089988120229</v>
      </c>
    </row>
    <row r="586" spans="1:3" x14ac:dyDescent="0.25">
      <c r="A586" s="9" t="s">
        <v>441</v>
      </c>
      <c r="B586" s="12">
        <v>148085.22984860314</v>
      </c>
      <c r="C586">
        <f>SAFADModel_final_000009[[#This Row],[Whole Building:Facility Total Electric Demand Power '[W'](Hourly) ]]/1000</f>
        <v>148.08522984860315</v>
      </c>
    </row>
    <row r="587" spans="1:3" x14ac:dyDescent="0.25">
      <c r="A587" s="9" t="s">
        <v>442</v>
      </c>
      <c r="B587" s="12">
        <v>179334.36119254222</v>
      </c>
      <c r="C587">
        <f>SAFADModel_final_000009[[#This Row],[Whole Building:Facility Total Electric Demand Power '[W'](Hourly) ]]/1000</f>
        <v>179.33436119254222</v>
      </c>
    </row>
    <row r="588" spans="1:3" x14ac:dyDescent="0.25">
      <c r="A588" s="9" t="s">
        <v>443</v>
      </c>
      <c r="B588" s="12">
        <v>225163.52790836792</v>
      </c>
      <c r="C588">
        <f>SAFADModel_final_000009[[#This Row],[Whole Building:Facility Total Electric Demand Power '[W'](Hourly) ]]/1000</f>
        <v>225.16352790836791</v>
      </c>
    </row>
    <row r="589" spans="1:3" x14ac:dyDescent="0.25">
      <c r="A589" s="9" t="s">
        <v>444</v>
      </c>
      <c r="B589" s="12">
        <v>241222.42003301741</v>
      </c>
      <c r="C589">
        <f>SAFADModel_final_000009[[#This Row],[Whole Building:Facility Total Electric Demand Power '[W'](Hourly) ]]/1000</f>
        <v>241.22242003301741</v>
      </c>
    </row>
    <row r="590" spans="1:3" x14ac:dyDescent="0.25">
      <c r="A590" s="9" t="s">
        <v>445</v>
      </c>
      <c r="B590" s="12">
        <v>255462.55473602194</v>
      </c>
      <c r="C590">
        <f>SAFADModel_final_000009[[#This Row],[Whole Building:Facility Total Electric Demand Power '[W'](Hourly) ]]/1000</f>
        <v>255.46255473602193</v>
      </c>
    </row>
    <row r="591" spans="1:3" x14ac:dyDescent="0.25">
      <c r="A591" s="9" t="s">
        <v>446</v>
      </c>
      <c r="B591" s="12">
        <v>269570.54778627516</v>
      </c>
      <c r="C591">
        <f>SAFADModel_final_000009[[#This Row],[Whole Building:Facility Total Electric Demand Power '[W'](Hourly) ]]/1000</f>
        <v>269.57054778627514</v>
      </c>
    </row>
    <row r="592" spans="1:3" x14ac:dyDescent="0.25">
      <c r="A592" s="9" t="s">
        <v>447</v>
      </c>
      <c r="B592" s="12">
        <v>222558.14834920119</v>
      </c>
      <c r="C592">
        <f>SAFADModel_final_000009[[#This Row],[Whole Building:Facility Total Electric Demand Power '[W'](Hourly) ]]/1000</f>
        <v>222.55814834920119</v>
      </c>
    </row>
    <row r="593" spans="1:3" x14ac:dyDescent="0.25">
      <c r="A593" s="9" t="s">
        <v>448</v>
      </c>
      <c r="B593" s="12">
        <v>234305.64898952018</v>
      </c>
      <c r="C593">
        <f>SAFADModel_final_000009[[#This Row],[Whole Building:Facility Total Electric Demand Power '[W'](Hourly) ]]/1000</f>
        <v>234.30564898952019</v>
      </c>
    </row>
    <row r="594" spans="1:3" x14ac:dyDescent="0.25">
      <c r="A594" s="9" t="s">
        <v>449</v>
      </c>
      <c r="B594" s="12">
        <v>213891.93498779592</v>
      </c>
      <c r="C594">
        <f>SAFADModel_final_000009[[#This Row],[Whole Building:Facility Total Electric Demand Power '[W'](Hourly) ]]/1000</f>
        <v>213.89193498779591</v>
      </c>
    </row>
    <row r="595" spans="1:3" x14ac:dyDescent="0.25">
      <c r="A595" s="9" t="s">
        <v>450</v>
      </c>
      <c r="B595" s="12">
        <v>132523.99932633946</v>
      </c>
      <c r="C595">
        <f>SAFADModel_final_000009[[#This Row],[Whole Building:Facility Total Electric Demand Power '[W'](Hourly) ]]/1000</f>
        <v>132.52399932633946</v>
      </c>
    </row>
    <row r="596" spans="1:3" x14ac:dyDescent="0.25">
      <c r="A596" s="9" t="s">
        <v>451</v>
      </c>
      <c r="B596" s="12">
        <v>89170.535953076032</v>
      </c>
      <c r="C596">
        <f>SAFADModel_final_000009[[#This Row],[Whole Building:Facility Total Electric Demand Power '[W'](Hourly) ]]/1000</f>
        <v>89.170535953076026</v>
      </c>
    </row>
    <row r="597" spans="1:3" x14ac:dyDescent="0.25">
      <c r="A597" s="9" t="s">
        <v>452</v>
      </c>
      <c r="B597" s="12">
        <v>60314.895752799544</v>
      </c>
      <c r="C597">
        <f>SAFADModel_final_000009[[#This Row],[Whole Building:Facility Total Electric Demand Power '[W'](Hourly) ]]/1000</f>
        <v>60.314895752799544</v>
      </c>
    </row>
    <row r="598" spans="1:3" x14ac:dyDescent="0.25">
      <c r="A598" s="9" t="s">
        <v>453</v>
      </c>
      <c r="B598" s="12">
        <v>12372.389641863883</v>
      </c>
      <c r="C598">
        <f>SAFADModel_final_000009[[#This Row],[Whole Building:Facility Total Electric Demand Power '[W'](Hourly) ]]/1000</f>
        <v>12.372389641863883</v>
      </c>
    </row>
    <row r="599" spans="1:3" x14ac:dyDescent="0.25">
      <c r="A599" s="9" t="s">
        <v>454</v>
      </c>
      <c r="B599" s="12">
        <v>12189.020390356063</v>
      </c>
      <c r="C599">
        <f>SAFADModel_final_000009[[#This Row],[Whole Building:Facility Total Electric Demand Power '[W'](Hourly) ]]/1000</f>
        <v>12.189020390356063</v>
      </c>
    </row>
    <row r="600" spans="1:3" x14ac:dyDescent="0.25">
      <c r="A600" s="9" t="s">
        <v>455</v>
      </c>
      <c r="B600" s="12">
        <v>12123.047462592827</v>
      </c>
      <c r="C600">
        <f>SAFADModel_final_000009[[#This Row],[Whole Building:Facility Total Electric Demand Power '[W'](Hourly) ]]/1000</f>
        <v>12.123047462592828</v>
      </c>
    </row>
    <row r="601" spans="1:3" x14ac:dyDescent="0.25">
      <c r="A601" s="9" t="s">
        <v>456</v>
      </c>
      <c r="B601" s="12">
        <v>12051.969908488296</v>
      </c>
      <c r="C601">
        <f>SAFADModel_final_000009[[#This Row],[Whole Building:Facility Total Electric Demand Power '[W'](Hourly) ]]/1000</f>
        <v>12.051969908488296</v>
      </c>
    </row>
    <row r="602" spans="1:3" x14ac:dyDescent="0.25">
      <c r="A602" s="9" t="s">
        <v>457</v>
      </c>
      <c r="B602" s="12">
        <v>12231.070532294698</v>
      </c>
      <c r="C602">
        <f>SAFADModel_final_000009[[#This Row],[Whole Building:Facility Total Electric Demand Power '[W'](Hourly) ]]/1000</f>
        <v>12.231070532294698</v>
      </c>
    </row>
    <row r="603" spans="1:3" x14ac:dyDescent="0.25">
      <c r="A603" s="9" t="s">
        <v>458</v>
      </c>
      <c r="B603" s="12">
        <v>12169.031242096857</v>
      </c>
      <c r="C603">
        <f>SAFADModel_final_000009[[#This Row],[Whole Building:Facility Total Electric Demand Power '[W'](Hourly) ]]/1000</f>
        <v>12.169031242096857</v>
      </c>
    </row>
    <row r="604" spans="1:3" x14ac:dyDescent="0.25">
      <c r="A604" s="9" t="s">
        <v>459</v>
      </c>
      <c r="B604" s="12">
        <v>12100.964380560779</v>
      </c>
      <c r="C604">
        <f>SAFADModel_final_000009[[#This Row],[Whole Building:Facility Total Electric Demand Power '[W'](Hourly) ]]/1000</f>
        <v>12.100964380560779</v>
      </c>
    </row>
    <row r="605" spans="1:3" x14ac:dyDescent="0.25">
      <c r="A605" s="9" t="s">
        <v>460</v>
      </c>
      <c r="B605" s="12">
        <v>12019.481541773022</v>
      </c>
      <c r="C605">
        <f>SAFADModel_final_000009[[#This Row],[Whole Building:Facility Total Electric Demand Power '[W'](Hourly) ]]/1000</f>
        <v>12.019481541773022</v>
      </c>
    </row>
    <row r="606" spans="1:3" x14ac:dyDescent="0.25">
      <c r="A606" s="9" t="s">
        <v>461</v>
      </c>
      <c r="B606" s="12">
        <v>11947.449882439001</v>
      </c>
      <c r="C606">
        <f>SAFADModel_final_000009[[#This Row],[Whole Building:Facility Total Electric Demand Power '[W'](Hourly) ]]/1000</f>
        <v>11.947449882439001</v>
      </c>
    </row>
    <row r="607" spans="1:3" x14ac:dyDescent="0.25">
      <c r="A607" s="9" t="s">
        <v>462</v>
      </c>
      <c r="B607" s="12">
        <v>11937.879311176444</v>
      </c>
      <c r="C607">
        <f>SAFADModel_final_000009[[#This Row],[Whole Building:Facility Total Electric Demand Power '[W'](Hourly) ]]/1000</f>
        <v>11.937879311176445</v>
      </c>
    </row>
    <row r="608" spans="1:3" x14ac:dyDescent="0.25">
      <c r="A608" s="9" t="s">
        <v>463</v>
      </c>
      <c r="B608" s="12">
        <v>12030.774590523857</v>
      </c>
      <c r="C608">
        <f>SAFADModel_final_000009[[#This Row],[Whole Building:Facility Total Electric Demand Power '[W'](Hourly) ]]/1000</f>
        <v>12.030774590523857</v>
      </c>
    </row>
    <row r="609" spans="1:3" x14ac:dyDescent="0.25">
      <c r="A609" s="9" t="s">
        <v>464</v>
      </c>
      <c r="B609" s="12">
        <v>45723.069421030836</v>
      </c>
      <c r="C609">
        <f>SAFADModel_final_000009[[#This Row],[Whole Building:Facility Total Electric Demand Power '[W'](Hourly) ]]/1000</f>
        <v>45.723069421030836</v>
      </c>
    </row>
    <row r="610" spans="1:3" x14ac:dyDescent="0.25">
      <c r="A610" s="9" t="s">
        <v>465</v>
      </c>
      <c r="B610" s="12">
        <v>102411.19670205847</v>
      </c>
      <c r="C610">
        <f>SAFADModel_final_000009[[#This Row],[Whole Building:Facility Total Electric Demand Power '[W'](Hourly) ]]/1000</f>
        <v>102.41119670205848</v>
      </c>
    </row>
    <row r="611" spans="1:3" x14ac:dyDescent="0.25">
      <c r="A611" s="9" t="s">
        <v>466</v>
      </c>
      <c r="B611" s="12">
        <v>207863.01202511461</v>
      </c>
      <c r="C611">
        <f>SAFADModel_final_000009[[#This Row],[Whole Building:Facility Total Electric Demand Power '[W'](Hourly) ]]/1000</f>
        <v>207.86301202511461</v>
      </c>
    </row>
    <row r="612" spans="1:3" x14ac:dyDescent="0.25">
      <c r="A612" s="9" t="s">
        <v>467</v>
      </c>
      <c r="B612" s="12">
        <v>191308.47198365643</v>
      </c>
      <c r="C612">
        <f>SAFADModel_final_000009[[#This Row],[Whole Building:Facility Total Electric Demand Power '[W'](Hourly) ]]/1000</f>
        <v>191.30847198365643</v>
      </c>
    </row>
    <row r="613" spans="1:3" x14ac:dyDescent="0.25">
      <c r="A613" s="9" t="s">
        <v>468</v>
      </c>
      <c r="B613" s="12">
        <v>193182.2723442495</v>
      </c>
      <c r="C613">
        <f>SAFADModel_final_000009[[#This Row],[Whole Building:Facility Total Electric Demand Power '[W'](Hourly) ]]/1000</f>
        <v>193.1822723442495</v>
      </c>
    </row>
    <row r="614" spans="1:3" x14ac:dyDescent="0.25">
      <c r="A614" s="9" t="s">
        <v>469</v>
      </c>
      <c r="B614" s="12">
        <v>219854.49365900407</v>
      </c>
      <c r="C614">
        <f>SAFADModel_final_000009[[#This Row],[Whole Building:Facility Total Electric Demand Power '[W'](Hourly) ]]/1000</f>
        <v>219.85449365900408</v>
      </c>
    </row>
    <row r="615" spans="1:3" x14ac:dyDescent="0.25">
      <c r="A615" s="9" t="s">
        <v>470</v>
      </c>
      <c r="B615" s="12">
        <v>224857.55483185433</v>
      </c>
      <c r="C615">
        <f>SAFADModel_final_000009[[#This Row],[Whole Building:Facility Total Electric Demand Power '[W'](Hourly) ]]/1000</f>
        <v>224.85755483185432</v>
      </c>
    </row>
    <row r="616" spans="1:3" x14ac:dyDescent="0.25">
      <c r="A616" s="9" t="s">
        <v>471</v>
      </c>
      <c r="B616" s="12">
        <v>159609.68705863535</v>
      </c>
      <c r="C616">
        <f>SAFADModel_final_000009[[#This Row],[Whole Building:Facility Total Electric Demand Power '[W'](Hourly) ]]/1000</f>
        <v>159.60968705863536</v>
      </c>
    </row>
    <row r="617" spans="1:3" x14ac:dyDescent="0.25">
      <c r="A617" s="9" t="s">
        <v>472</v>
      </c>
      <c r="B617" s="12">
        <v>140288.81873086441</v>
      </c>
      <c r="C617">
        <f>SAFADModel_final_000009[[#This Row],[Whole Building:Facility Total Electric Demand Power '[W'](Hourly) ]]/1000</f>
        <v>140.28881873086442</v>
      </c>
    </row>
    <row r="618" spans="1:3" x14ac:dyDescent="0.25">
      <c r="A618" s="9" t="s">
        <v>473</v>
      </c>
      <c r="B618" s="12">
        <v>134941.6599214501</v>
      </c>
      <c r="C618">
        <f>SAFADModel_final_000009[[#This Row],[Whole Building:Facility Total Electric Demand Power '[W'](Hourly) ]]/1000</f>
        <v>134.94165992145011</v>
      </c>
    </row>
    <row r="619" spans="1:3" x14ac:dyDescent="0.25">
      <c r="A619" s="9" t="s">
        <v>474</v>
      </c>
      <c r="B619" s="12">
        <v>84464.345484229401</v>
      </c>
      <c r="C619">
        <f>SAFADModel_final_000009[[#This Row],[Whole Building:Facility Total Electric Demand Power '[W'](Hourly) ]]/1000</f>
        <v>84.464345484229398</v>
      </c>
    </row>
    <row r="620" spans="1:3" x14ac:dyDescent="0.25">
      <c r="A620" s="9" t="s">
        <v>475</v>
      </c>
      <c r="B620" s="12">
        <v>41924.561397369944</v>
      </c>
      <c r="C620">
        <f>SAFADModel_final_000009[[#This Row],[Whole Building:Facility Total Electric Demand Power '[W'](Hourly) ]]/1000</f>
        <v>41.924561397369942</v>
      </c>
    </row>
    <row r="621" spans="1:3" x14ac:dyDescent="0.25">
      <c r="A621" s="9" t="s">
        <v>476</v>
      </c>
      <c r="B621" s="12">
        <v>25448.115362337998</v>
      </c>
      <c r="C621">
        <f>SAFADModel_final_000009[[#This Row],[Whole Building:Facility Total Electric Demand Power '[W'](Hourly) ]]/1000</f>
        <v>25.448115362337997</v>
      </c>
    </row>
    <row r="622" spans="1:3" x14ac:dyDescent="0.25">
      <c r="A622" s="9" t="s">
        <v>477</v>
      </c>
      <c r="B622" s="12">
        <v>18757.668123511565</v>
      </c>
      <c r="C622">
        <f>SAFADModel_final_000009[[#This Row],[Whole Building:Facility Total Electric Demand Power '[W'](Hourly) ]]/1000</f>
        <v>18.757668123511564</v>
      </c>
    </row>
    <row r="623" spans="1:3" x14ac:dyDescent="0.25">
      <c r="A623" s="9" t="s">
        <v>478</v>
      </c>
      <c r="B623" s="12">
        <v>12226.237162084681</v>
      </c>
      <c r="C623">
        <f>SAFADModel_final_000009[[#This Row],[Whole Building:Facility Total Electric Demand Power '[W'](Hourly) ]]/1000</f>
        <v>12.226237162084681</v>
      </c>
    </row>
    <row r="624" spans="1:3" x14ac:dyDescent="0.25">
      <c r="A624" s="9" t="s">
        <v>479</v>
      </c>
      <c r="B624" s="12">
        <v>12264.723153450888</v>
      </c>
      <c r="C624">
        <f>SAFADModel_final_000009[[#This Row],[Whole Building:Facility Total Electric Demand Power '[W'](Hourly) ]]/1000</f>
        <v>12.264723153450888</v>
      </c>
    </row>
    <row r="625" spans="1:3" x14ac:dyDescent="0.25">
      <c r="A625" s="9" t="s">
        <v>480</v>
      </c>
      <c r="B625" s="12">
        <v>12284.84336419351</v>
      </c>
      <c r="C625">
        <f>SAFADModel_final_000009[[#This Row],[Whole Building:Facility Total Electric Demand Power '[W'](Hourly) ]]/1000</f>
        <v>12.28484336419351</v>
      </c>
    </row>
    <row r="626" spans="1:3" x14ac:dyDescent="0.25">
      <c r="A626" s="9" t="s">
        <v>677</v>
      </c>
      <c r="B626" s="12">
        <v>12253.747500686824</v>
      </c>
      <c r="C626">
        <f>SAFADModel_final_000009[[#This Row],[Whole Building:Facility Total Electric Demand Power '[W'](Hourly) ]]/1000</f>
        <v>12.253747500686824</v>
      </c>
    </row>
    <row r="627" spans="1:3" x14ac:dyDescent="0.25">
      <c r="A627" s="9" t="s">
        <v>678</v>
      </c>
      <c r="B627" s="12">
        <v>12201.528944269519</v>
      </c>
      <c r="C627">
        <f>SAFADModel_final_000009[[#This Row],[Whole Building:Facility Total Electric Demand Power '[W'](Hourly) ]]/1000</f>
        <v>12.201528944269519</v>
      </c>
    </row>
    <row r="628" spans="1:3" x14ac:dyDescent="0.25">
      <c r="A628" s="9" t="s">
        <v>679</v>
      </c>
      <c r="B628" s="12">
        <v>12138.522062380476</v>
      </c>
      <c r="C628">
        <f>SAFADModel_final_000009[[#This Row],[Whole Building:Facility Total Electric Demand Power '[W'](Hourly) ]]/1000</f>
        <v>12.138522062380476</v>
      </c>
    </row>
    <row r="629" spans="1:3" x14ac:dyDescent="0.25">
      <c r="A629" s="9" t="s">
        <v>680</v>
      </c>
      <c r="B629" s="12">
        <v>12053.912562886697</v>
      </c>
      <c r="C629">
        <f>SAFADModel_final_000009[[#This Row],[Whole Building:Facility Total Electric Demand Power '[W'](Hourly) ]]/1000</f>
        <v>12.053912562886698</v>
      </c>
    </row>
    <row r="630" spans="1:3" x14ac:dyDescent="0.25">
      <c r="A630" s="9" t="s">
        <v>681</v>
      </c>
      <c r="B630" s="12">
        <v>11958.334436410971</v>
      </c>
      <c r="C630">
        <f>SAFADModel_final_000009[[#This Row],[Whole Building:Facility Total Electric Demand Power '[W'](Hourly) ]]/1000</f>
        <v>11.95833443641097</v>
      </c>
    </row>
    <row r="631" spans="1:3" x14ac:dyDescent="0.25">
      <c r="A631" s="9" t="s">
        <v>682</v>
      </c>
      <c r="B631" s="12">
        <v>11909.290102709861</v>
      </c>
      <c r="C631">
        <f>SAFADModel_final_000009[[#This Row],[Whole Building:Facility Total Electric Demand Power '[W'](Hourly) ]]/1000</f>
        <v>11.909290102709862</v>
      </c>
    </row>
    <row r="632" spans="1:3" x14ac:dyDescent="0.25">
      <c r="A632" s="9" t="s">
        <v>683</v>
      </c>
      <c r="B632" s="12">
        <v>11968.778924541615</v>
      </c>
      <c r="C632">
        <f>SAFADModel_final_000009[[#This Row],[Whole Building:Facility Total Electric Demand Power '[W'](Hourly) ]]/1000</f>
        <v>11.968778924541615</v>
      </c>
    </row>
    <row r="633" spans="1:3" x14ac:dyDescent="0.25">
      <c r="A633" s="9" t="s">
        <v>684</v>
      </c>
      <c r="B633" s="12">
        <v>12093.43095080981</v>
      </c>
      <c r="C633">
        <f>SAFADModel_final_000009[[#This Row],[Whole Building:Facility Total Electric Demand Power '[W'](Hourly) ]]/1000</f>
        <v>12.093430950809811</v>
      </c>
    </row>
    <row r="634" spans="1:3" x14ac:dyDescent="0.25">
      <c r="A634" s="9" t="s">
        <v>685</v>
      </c>
      <c r="B634" s="12">
        <v>50093.33200849784</v>
      </c>
      <c r="C634">
        <f>SAFADModel_final_000009[[#This Row],[Whole Building:Facility Total Electric Demand Power '[W'](Hourly) ]]/1000</f>
        <v>50.093332008497839</v>
      </c>
    </row>
    <row r="635" spans="1:3" x14ac:dyDescent="0.25">
      <c r="A635" s="9" t="s">
        <v>686</v>
      </c>
      <c r="B635" s="12">
        <v>79310.078015670777</v>
      </c>
      <c r="C635">
        <f>SAFADModel_final_000009[[#This Row],[Whole Building:Facility Total Electric Demand Power '[W'](Hourly) ]]/1000</f>
        <v>79.310078015670783</v>
      </c>
    </row>
    <row r="636" spans="1:3" x14ac:dyDescent="0.25">
      <c r="A636" s="9" t="s">
        <v>687</v>
      </c>
      <c r="B636" s="12">
        <v>95050.463004724341</v>
      </c>
      <c r="C636">
        <f>SAFADModel_final_000009[[#This Row],[Whole Building:Facility Total Electric Demand Power '[W'](Hourly) ]]/1000</f>
        <v>95.050463004724335</v>
      </c>
    </row>
    <row r="637" spans="1:3" x14ac:dyDescent="0.25">
      <c r="A637" s="9" t="s">
        <v>688</v>
      </c>
      <c r="B637" s="12">
        <v>87246.076001423105</v>
      </c>
      <c r="C637">
        <f>SAFADModel_final_000009[[#This Row],[Whole Building:Facility Total Electric Demand Power '[W'](Hourly) ]]/1000</f>
        <v>87.246076001423106</v>
      </c>
    </row>
    <row r="638" spans="1:3" x14ac:dyDescent="0.25">
      <c r="A638" s="9" t="s">
        <v>689</v>
      </c>
      <c r="B638" s="12">
        <v>83302.071440935935</v>
      </c>
      <c r="C638">
        <f>SAFADModel_final_000009[[#This Row],[Whole Building:Facility Total Electric Demand Power '[W'](Hourly) ]]/1000</f>
        <v>83.302071440935933</v>
      </c>
    </row>
    <row r="639" spans="1:3" x14ac:dyDescent="0.25">
      <c r="A639" s="9" t="s">
        <v>690</v>
      </c>
      <c r="B639" s="12">
        <v>66185.364442014412</v>
      </c>
      <c r="C639">
        <f>SAFADModel_final_000009[[#This Row],[Whole Building:Facility Total Electric Demand Power '[W'](Hourly) ]]/1000</f>
        <v>66.185364442014418</v>
      </c>
    </row>
    <row r="640" spans="1:3" x14ac:dyDescent="0.25">
      <c r="A640" s="9" t="s">
        <v>691</v>
      </c>
      <c r="B640" s="12">
        <v>62081.266663689283</v>
      </c>
      <c r="C640">
        <f>SAFADModel_final_000009[[#This Row],[Whole Building:Facility Total Electric Demand Power '[W'](Hourly) ]]/1000</f>
        <v>62.081266663689284</v>
      </c>
    </row>
    <row r="641" spans="1:3" x14ac:dyDescent="0.25">
      <c r="A641" s="9" t="s">
        <v>692</v>
      </c>
      <c r="B641" s="12">
        <v>53338.398890881821</v>
      </c>
      <c r="C641">
        <f>SAFADModel_final_000009[[#This Row],[Whole Building:Facility Total Electric Demand Power '[W'](Hourly) ]]/1000</f>
        <v>53.33839889088182</v>
      </c>
    </row>
    <row r="642" spans="1:3" x14ac:dyDescent="0.25">
      <c r="A642" s="9" t="s">
        <v>693</v>
      </c>
      <c r="B642" s="12">
        <v>42134.311956722115</v>
      </c>
      <c r="C642">
        <f>SAFADModel_final_000009[[#This Row],[Whole Building:Facility Total Electric Demand Power '[W'](Hourly) ]]/1000</f>
        <v>42.134311956722115</v>
      </c>
    </row>
    <row r="643" spans="1:3" x14ac:dyDescent="0.25">
      <c r="A643" s="9" t="s">
        <v>694</v>
      </c>
      <c r="B643" s="12">
        <v>42536.814635512397</v>
      </c>
      <c r="C643">
        <f>SAFADModel_final_000009[[#This Row],[Whole Building:Facility Total Electric Demand Power '[W'](Hourly) ]]/1000</f>
        <v>42.5368146355124</v>
      </c>
    </row>
    <row r="644" spans="1:3" x14ac:dyDescent="0.25">
      <c r="A644" s="9" t="s">
        <v>695</v>
      </c>
      <c r="B644" s="12">
        <v>39613.752456038703</v>
      </c>
      <c r="C644">
        <f>SAFADModel_final_000009[[#This Row],[Whole Building:Facility Total Electric Demand Power '[W'](Hourly) ]]/1000</f>
        <v>39.613752456038704</v>
      </c>
    </row>
    <row r="645" spans="1:3" x14ac:dyDescent="0.25">
      <c r="A645" s="9" t="s">
        <v>696</v>
      </c>
      <c r="B645" s="12">
        <v>10219.861947102745</v>
      </c>
      <c r="C645">
        <f>SAFADModel_final_000009[[#This Row],[Whole Building:Facility Total Electric Demand Power '[W'](Hourly) ]]/1000</f>
        <v>10.219861947102745</v>
      </c>
    </row>
    <row r="646" spans="1:3" x14ac:dyDescent="0.25">
      <c r="A646" s="9" t="s">
        <v>697</v>
      </c>
      <c r="B646" s="12">
        <v>10429.034438234734</v>
      </c>
      <c r="C646">
        <f>SAFADModel_final_000009[[#This Row],[Whole Building:Facility Total Electric Demand Power '[W'](Hourly) ]]/1000</f>
        <v>10.429034438234734</v>
      </c>
    </row>
    <row r="647" spans="1:3" x14ac:dyDescent="0.25">
      <c r="A647" s="9" t="s">
        <v>698</v>
      </c>
      <c r="B647" s="12">
        <v>13746.923301580353</v>
      </c>
      <c r="C647">
        <f>SAFADModel_final_000009[[#This Row],[Whole Building:Facility Total Electric Demand Power '[W'](Hourly) ]]/1000</f>
        <v>13.746923301580352</v>
      </c>
    </row>
    <row r="648" spans="1:3" x14ac:dyDescent="0.25">
      <c r="A648" s="9" t="s">
        <v>699</v>
      </c>
      <c r="B648" s="12">
        <v>12885.767884259991</v>
      </c>
      <c r="C648">
        <f>SAFADModel_final_000009[[#This Row],[Whole Building:Facility Total Electric Demand Power '[W'](Hourly) ]]/1000</f>
        <v>12.885767884259991</v>
      </c>
    </row>
    <row r="649" spans="1:3" x14ac:dyDescent="0.25">
      <c r="A649" s="9" t="s">
        <v>700</v>
      </c>
      <c r="B649" s="12">
        <v>12548.766421104281</v>
      </c>
      <c r="C649">
        <f>SAFADModel_final_000009[[#This Row],[Whole Building:Facility Total Electric Demand Power '[W'](Hourly) ]]/1000</f>
        <v>12.548766421104281</v>
      </c>
    </row>
    <row r="650" spans="1:3" x14ac:dyDescent="0.25">
      <c r="A650" s="9" t="s">
        <v>701</v>
      </c>
      <c r="B650" s="12">
        <v>12419.853702743489</v>
      </c>
      <c r="C650">
        <f>SAFADModel_final_000009[[#This Row],[Whole Building:Facility Total Electric Demand Power '[W'](Hourly) ]]/1000</f>
        <v>12.419853702743488</v>
      </c>
    </row>
    <row r="651" spans="1:3" x14ac:dyDescent="0.25">
      <c r="A651" s="9" t="s">
        <v>702</v>
      </c>
      <c r="B651" s="12">
        <v>12342.915474084473</v>
      </c>
      <c r="C651">
        <f>SAFADModel_final_000009[[#This Row],[Whole Building:Facility Total Electric Demand Power '[W'](Hourly) ]]/1000</f>
        <v>12.342915474084473</v>
      </c>
    </row>
    <row r="652" spans="1:3" x14ac:dyDescent="0.25">
      <c r="A652" s="9" t="s">
        <v>703</v>
      </c>
      <c r="B652" s="12">
        <v>12293.992104593135</v>
      </c>
      <c r="C652">
        <f>SAFADModel_final_000009[[#This Row],[Whole Building:Facility Total Electric Demand Power '[W'](Hourly) ]]/1000</f>
        <v>12.293992104593135</v>
      </c>
    </row>
    <row r="653" spans="1:3" x14ac:dyDescent="0.25">
      <c r="A653" s="9" t="s">
        <v>704</v>
      </c>
      <c r="B653" s="12">
        <v>12246.368076393739</v>
      </c>
      <c r="C653">
        <f>SAFADModel_final_000009[[#This Row],[Whole Building:Facility Total Electric Demand Power '[W'](Hourly) ]]/1000</f>
        <v>12.24636807639374</v>
      </c>
    </row>
    <row r="654" spans="1:3" x14ac:dyDescent="0.25">
      <c r="A654" s="9" t="s">
        <v>705</v>
      </c>
      <c r="B654" s="12">
        <v>12191.633006767172</v>
      </c>
      <c r="C654">
        <f>SAFADModel_final_000009[[#This Row],[Whole Building:Facility Total Electric Demand Power '[W'](Hourly) ]]/1000</f>
        <v>12.191633006767171</v>
      </c>
    </row>
    <row r="655" spans="1:3" x14ac:dyDescent="0.25">
      <c r="A655" s="9" t="s">
        <v>706</v>
      </c>
      <c r="B655" s="12">
        <v>12204.745077306274</v>
      </c>
      <c r="C655">
        <f>SAFADModel_final_000009[[#This Row],[Whole Building:Facility Total Electric Demand Power '[W'](Hourly) ]]/1000</f>
        <v>12.204745077306274</v>
      </c>
    </row>
    <row r="656" spans="1:3" x14ac:dyDescent="0.25">
      <c r="A656" s="9" t="s">
        <v>707</v>
      </c>
      <c r="B656" s="12">
        <v>12323.734441647255</v>
      </c>
      <c r="C656">
        <f>SAFADModel_final_000009[[#This Row],[Whole Building:Facility Total Electric Demand Power '[W'](Hourly) ]]/1000</f>
        <v>12.323734441647256</v>
      </c>
    </row>
    <row r="657" spans="1:3" x14ac:dyDescent="0.25">
      <c r="A657" s="9" t="s">
        <v>708</v>
      </c>
      <c r="B657" s="12">
        <v>12467.798560095716</v>
      </c>
      <c r="C657">
        <f>SAFADModel_final_000009[[#This Row],[Whole Building:Facility Total Electric Demand Power '[W'](Hourly) ]]/1000</f>
        <v>12.467798560095716</v>
      </c>
    </row>
    <row r="658" spans="1:3" x14ac:dyDescent="0.25">
      <c r="A658" s="9" t="s">
        <v>709</v>
      </c>
      <c r="B658" s="12">
        <v>12589.121467846175</v>
      </c>
      <c r="C658">
        <f>SAFADModel_final_000009[[#This Row],[Whole Building:Facility Total Electric Demand Power '[W'](Hourly) ]]/1000</f>
        <v>12.589121467846175</v>
      </c>
    </row>
    <row r="659" spans="1:3" x14ac:dyDescent="0.25">
      <c r="A659" s="9" t="s">
        <v>710</v>
      </c>
      <c r="B659" s="12">
        <v>12681.863819781611</v>
      </c>
      <c r="C659">
        <f>SAFADModel_final_000009[[#This Row],[Whole Building:Facility Total Electric Demand Power '[W'](Hourly) ]]/1000</f>
        <v>12.681863819781611</v>
      </c>
    </row>
    <row r="660" spans="1:3" x14ac:dyDescent="0.25">
      <c r="A660" s="9" t="s">
        <v>711</v>
      </c>
      <c r="B660" s="12">
        <v>12749.490415196908</v>
      </c>
      <c r="C660">
        <f>SAFADModel_final_000009[[#This Row],[Whole Building:Facility Total Electric Demand Power '[W'](Hourly) ]]/1000</f>
        <v>12.749490415196908</v>
      </c>
    </row>
    <row r="661" spans="1:3" x14ac:dyDescent="0.25">
      <c r="A661" s="9" t="s">
        <v>712</v>
      </c>
      <c r="B661" s="12">
        <v>12797.555676461241</v>
      </c>
      <c r="C661">
        <f>SAFADModel_final_000009[[#This Row],[Whole Building:Facility Total Electric Demand Power '[W'](Hourly) ]]/1000</f>
        <v>12.797555676461242</v>
      </c>
    </row>
    <row r="662" spans="1:3" x14ac:dyDescent="0.25">
      <c r="A662" s="9" t="s">
        <v>713</v>
      </c>
      <c r="B662" s="12">
        <v>12815.704939511381</v>
      </c>
      <c r="C662">
        <f>SAFADModel_final_000009[[#This Row],[Whole Building:Facility Total Electric Demand Power '[W'](Hourly) ]]/1000</f>
        <v>12.815704939511381</v>
      </c>
    </row>
    <row r="663" spans="1:3" x14ac:dyDescent="0.25">
      <c r="A663" s="9" t="s">
        <v>714</v>
      </c>
      <c r="B663" s="12">
        <v>12813.749932212006</v>
      </c>
      <c r="C663">
        <f>SAFADModel_final_000009[[#This Row],[Whole Building:Facility Total Electric Demand Power '[W'](Hourly) ]]/1000</f>
        <v>12.813749932212005</v>
      </c>
    </row>
    <row r="664" spans="1:3" x14ac:dyDescent="0.25">
      <c r="A664" s="9" t="s">
        <v>715</v>
      </c>
      <c r="B664" s="12">
        <v>12765.406712291335</v>
      </c>
      <c r="C664">
        <f>SAFADModel_final_000009[[#This Row],[Whole Building:Facility Total Electric Demand Power '[W'](Hourly) ]]/1000</f>
        <v>12.765406712291334</v>
      </c>
    </row>
    <row r="665" spans="1:3" x14ac:dyDescent="0.25">
      <c r="A665" s="9" t="s">
        <v>716</v>
      </c>
      <c r="B665" s="12">
        <v>12696.428789501457</v>
      </c>
      <c r="C665">
        <f>SAFADModel_final_000009[[#This Row],[Whole Building:Facility Total Electric Demand Power '[W'](Hourly) ]]/1000</f>
        <v>12.696428789501457</v>
      </c>
    </row>
    <row r="666" spans="1:3" x14ac:dyDescent="0.25">
      <c r="A666" s="9" t="s">
        <v>717</v>
      </c>
      <c r="B666" s="12">
        <v>12618.771224263402</v>
      </c>
      <c r="C666">
        <f>SAFADModel_final_000009[[#This Row],[Whole Building:Facility Total Electric Demand Power '[W'](Hourly) ]]/1000</f>
        <v>12.618771224263403</v>
      </c>
    </row>
    <row r="667" spans="1:3" x14ac:dyDescent="0.25">
      <c r="A667" s="9" t="s">
        <v>718</v>
      </c>
      <c r="B667" s="12">
        <v>12534.116481032072</v>
      </c>
      <c r="C667">
        <f>SAFADModel_final_000009[[#This Row],[Whole Building:Facility Total Electric Demand Power '[W'](Hourly) ]]/1000</f>
        <v>12.534116481032072</v>
      </c>
    </row>
    <row r="668" spans="1:3" x14ac:dyDescent="0.25">
      <c r="A668" s="9" t="s">
        <v>719</v>
      </c>
      <c r="B668" s="12">
        <v>12446.259710325225</v>
      </c>
      <c r="C668">
        <f>SAFADModel_final_000009[[#This Row],[Whole Building:Facility Total Electric Demand Power '[W'](Hourly) ]]/1000</f>
        <v>12.446259710325224</v>
      </c>
    </row>
    <row r="669" spans="1:3" x14ac:dyDescent="0.25">
      <c r="A669" s="9" t="s">
        <v>720</v>
      </c>
      <c r="B669" s="12">
        <v>12346.233928847294</v>
      </c>
      <c r="C669">
        <f>SAFADModel_final_000009[[#This Row],[Whole Building:Facility Total Electric Demand Power '[W'](Hourly) ]]/1000</f>
        <v>12.346233928847294</v>
      </c>
    </row>
    <row r="670" spans="1:3" x14ac:dyDescent="0.25">
      <c r="A670" s="9" t="s">
        <v>721</v>
      </c>
      <c r="B670" s="12">
        <v>12272.467338666849</v>
      </c>
      <c r="C670">
        <f>SAFADModel_final_000009[[#This Row],[Whole Building:Facility Total Electric Demand Power '[W'](Hourly) ]]/1000</f>
        <v>12.27246733866685</v>
      </c>
    </row>
    <row r="671" spans="1:3" x14ac:dyDescent="0.25">
      <c r="A671" s="9" t="s">
        <v>722</v>
      </c>
      <c r="B671" s="12">
        <v>12215.077733327118</v>
      </c>
      <c r="C671">
        <f>SAFADModel_final_000009[[#This Row],[Whole Building:Facility Total Electric Demand Power '[W'](Hourly) ]]/1000</f>
        <v>12.215077733327117</v>
      </c>
    </row>
    <row r="672" spans="1:3" x14ac:dyDescent="0.25">
      <c r="A672" s="9" t="s">
        <v>723</v>
      </c>
      <c r="B672" s="12">
        <v>12157.90838300502</v>
      </c>
      <c r="C672">
        <f>SAFADModel_final_000009[[#This Row],[Whole Building:Facility Total Electric Demand Power '[W'](Hourly) ]]/1000</f>
        <v>12.157908383005021</v>
      </c>
    </row>
    <row r="673" spans="1:3" x14ac:dyDescent="0.25">
      <c r="A673" s="9" t="s">
        <v>724</v>
      </c>
      <c r="B673" s="12">
        <v>12092.90879413533</v>
      </c>
      <c r="C673">
        <f>SAFADModel_final_000009[[#This Row],[Whole Building:Facility Total Electric Demand Power '[W'](Hourly) ]]/1000</f>
        <v>12.092908794135329</v>
      </c>
    </row>
    <row r="674" spans="1:3" x14ac:dyDescent="0.25">
      <c r="A674" s="9" t="s">
        <v>481</v>
      </c>
      <c r="B674" s="12">
        <v>8617.1322158673629</v>
      </c>
      <c r="C674">
        <f>SAFADModel_final_000009[[#This Row],[Whole Building:Facility Total Electric Demand Power '[W'](Hourly) ]]/1000</f>
        <v>8.6171322158673629</v>
      </c>
    </row>
    <row r="675" spans="1:3" x14ac:dyDescent="0.25">
      <c r="A675" s="9" t="s">
        <v>482</v>
      </c>
      <c r="B675" s="12">
        <v>9641.0395949351023</v>
      </c>
      <c r="C675">
        <f>SAFADModel_final_000009[[#This Row],[Whole Building:Facility Total Electric Demand Power '[W'](Hourly) ]]/1000</f>
        <v>9.6410395949351031</v>
      </c>
    </row>
    <row r="676" spans="1:3" x14ac:dyDescent="0.25">
      <c r="A676" s="9" t="s">
        <v>483</v>
      </c>
      <c r="B676" s="12">
        <v>9632.4060848737154</v>
      </c>
      <c r="C676">
        <f>SAFADModel_final_000009[[#This Row],[Whole Building:Facility Total Electric Demand Power '[W'](Hourly) ]]/1000</f>
        <v>9.6324060848737147</v>
      </c>
    </row>
    <row r="677" spans="1:3" x14ac:dyDescent="0.25">
      <c r="A677" s="9" t="s">
        <v>484</v>
      </c>
      <c r="B677" s="12">
        <v>9420.1434398566289</v>
      </c>
      <c r="C677">
        <f>SAFADModel_final_000009[[#This Row],[Whole Building:Facility Total Electric Demand Power '[W'](Hourly) ]]/1000</f>
        <v>9.4201434398566288</v>
      </c>
    </row>
    <row r="678" spans="1:3" x14ac:dyDescent="0.25">
      <c r="A678" s="9" t="s">
        <v>485</v>
      </c>
      <c r="B678" s="12">
        <v>9178.8073093697312</v>
      </c>
      <c r="C678">
        <f>SAFADModel_final_000009[[#This Row],[Whole Building:Facility Total Electric Demand Power '[W'](Hourly) ]]/1000</f>
        <v>9.1788073093697307</v>
      </c>
    </row>
    <row r="679" spans="1:3" x14ac:dyDescent="0.25">
      <c r="A679" s="9" t="s">
        <v>486</v>
      </c>
      <c r="B679" s="12">
        <v>9407.6146265145235</v>
      </c>
      <c r="C679">
        <f>SAFADModel_final_000009[[#This Row],[Whole Building:Facility Total Electric Demand Power '[W'](Hourly) ]]/1000</f>
        <v>9.4076146265145226</v>
      </c>
    </row>
    <row r="680" spans="1:3" x14ac:dyDescent="0.25">
      <c r="A680" s="9" t="s">
        <v>487</v>
      </c>
      <c r="B680" s="12">
        <v>10052.279466831109</v>
      </c>
      <c r="C680">
        <f>SAFADModel_final_000009[[#This Row],[Whole Building:Facility Total Electric Demand Power '[W'](Hourly) ]]/1000</f>
        <v>10.052279466831109</v>
      </c>
    </row>
    <row r="681" spans="1:3" x14ac:dyDescent="0.25">
      <c r="A681" s="9" t="s">
        <v>488</v>
      </c>
      <c r="B681" s="12">
        <v>47980.492040068675</v>
      </c>
      <c r="C681">
        <f>SAFADModel_final_000009[[#This Row],[Whole Building:Facility Total Electric Demand Power '[W'](Hourly) ]]/1000</f>
        <v>47.980492040068675</v>
      </c>
    </row>
    <row r="682" spans="1:3" x14ac:dyDescent="0.25">
      <c r="A682" s="9" t="s">
        <v>489</v>
      </c>
      <c r="B682" s="12">
        <v>81184.159219637862</v>
      </c>
      <c r="C682">
        <f>SAFADModel_final_000009[[#This Row],[Whole Building:Facility Total Electric Demand Power '[W'](Hourly) ]]/1000</f>
        <v>81.184159219637863</v>
      </c>
    </row>
    <row r="683" spans="1:3" x14ac:dyDescent="0.25">
      <c r="A683" s="9" t="s">
        <v>490</v>
      </c>
      <c r="B683" s="12">
        <v>148984.37092728881</v>
      </c>
      <c r="C683">
        <f>SAFADModel_final_000009[[#This Row],[Whole Building:Facility Total Electric Demand Power '[W'](Hourly) ]]/1000</f>
        <v>148.98437092728881</v>
      </c>
    </row>
    <row r="684" spans="1:3" x14ac:dyDescent="0.25">
      <c r="A684" s="9" t="s">
        <v>491</v>
      </c>
      <c r="B684" s="12">
        <v>136302.45092314965</v>
      </c>
      <c r="C684">
        <f>SAFADModel_final_000009[[#This Row],[Whole Building:Facility Total Electric Demand Power '[W'](Hourly) ]]/1000</f>
        <v>136.30245092314965</v>
      </c>
    </row>
    <row r="685" spans="1:3" x14ac:dyDescent="0.25">
      <c r="A685" s="9" t="s">
        <v>492</v>
      </c>
      <c r="B685" s="12">
        <v>202402.18824036149</v>
      </c>
      <c r="C685">
        <f>SAFADModel_final_000009[[#This Row],[Whole Building:Facility Total Electric Demand Power '[W'](Hourly) ]]/1000</f>
        <v>202.40218824036148</v>
      </c>
    </row>
    <row r="686" spans="1:3" x14ac:dyDescent="0.25">
      <c r="A686" s="9" t="s">
        <v>493</v>
      </c>
      <c r="B686" s="12">
        <v>205632.60304228464</v>
      </c>
      <c r="C686">
        <f>SAFADModel_final_000009[[#This Row],[Whole Building:Facility Total Electric Demand Power '[W'](Hourly) ]]/1000</f>
        <v>205.63260304228464</v>
      </c>
    </row>
    <row r="687" spans="1:3" x14ac:dyDescent="0.25">
      <c r="A687" s="9" t="s">
        <v>494</v>
      </c>
      <c r="B687" s="12">
        <v>260800.50428237414</v>
      </c>
      <c r="C687">
        <f>SAFADModel_final_000009[[#This Row],[Whole Building:Facility Total Electric Demand Power '[W'](Hourly) ]]/1000</f>
        <v>260.80050428237416</v>
      </c>
    </row>
    <row r="688" spans="1:3" x14ac:dyDescent="0.25">
      <c r="A688" s="9" t="s">
        <v>495</v>
      </c>
      <c r="B688" s="12">
        <v>277840.82077375409</v>
      </c>
      <c r="C688">
        <f>SAFADModel_final_000009[[#This Row],[Whole Building:Facility Total Electric Demand Power '[W'](Hourly) ]]/1000</f>
        <v>277.8408207737541</v>
      </c>
    </row>
    <row r="689" spans="1:3" x14ac:dyDescent="0.25">
      <c r="A689" s="9" t="s">
        <v>496</v>
      </c>
      <c r="B689" s="12">
        <v>244121.55377733576</v>
      </c>
      <c r="C689">
        <f>SAFADModel_final_000009[[#This Row],[Whole Building:Facility Total Electric Demand Power '[W'](Hourly) ]]/1000</f>
        <v>244.12155377733578</v>
      </c>
    </row>
    <row r="690" spans="1:3" x14ac:dyDescent="0.25">
      <c r="A690" s="9" t="s">
        <v>497</v>
      </c>
      <c r="B690" s="12">
        <v>212881.42764128698</v>
      </c>
      <c r="C690">
        <f>SAFADModel_final_000009[[#This Row],[Whole Building:Facility Total Electric Demand Power '[W'](Hourly) ]]/1000</f>
        <v>212.88142764128699</v>
      </c>
    </row>
    <row r="691" spans="1:3" x14ac:dyDescent="0.25">
      <c r="A691" s="9" t="s">
        <v>498</v>
      </c>
      <c r="B691" s="12">
        <v>86431.922333488692</v>
      </c>
      <c r="C691">
        <f>SAFADModel_final_000009[[#This Row],[Whole Building:Facility Total Electric Demand Power '[W'](Hourly) ]]/1000</f>
        <v>86.431922333488686</v>
      </c>
    </row>
    <row r="692" spans="1:3" x14ac:dyDescent="0.25">
      <c r="A692" s="9" t="s">
        <v>499</v>
      </c>
      <c r="B692" s="12">
        <v>42010.680733721943</v>
      </c>
      <c r="C692">
        <f>SAFADModel_final_000009[[#This Row],[Whole Building:Facility Total Electric Demand Power '[W'](Hourly) ]]/1000</f>
        <v>42.010680733721941</v>
      </c>
    </row>
    <row r="693" spans="1:3" x14ac:dyDescent="0.25">
      <c r="A693" s="9" t="s">
        <v>500</v>
      </c>
      <c r="B693" s="12">
        <v>16627.753950875605</v>
      </c>
      <c r="C693">
        <f>SAFADModel_final_000009[[#This Row],[Whole Building:Facility Total Electric Demand Power '[W'](Hourly) ]]/1000</f>
        <v>16.627753950875604</v>
      </c>
    </row>
    <row r="694" spans="1:3" x14ac:dyDescent="0.25">
      <c r="A694" s="9" t="s">
        <v>501</v>
      </c>
      <c r="B694" s="12">
        <v>12779.645723763249</v>
      </c>
      <c r="C694">
        <f>SAFADModel_final_000009[[#This Row],[Whole Building:Facility Total Electric Demand Power '[W'](Hourly) ]]/1000</f>
        <v>12.779645723763249</v>
      </c>
    </row>
    <row r="695" spans="1:3" x14ac:dyDescent="0.25">
      <c r="A695" s="9" t="s">
        <v>502</v>
      </c>
      <c r="B695" s="12">
        <v>12273.980110941557</v>
      </c>
      <c r="C695">
        <f>SAFADModel_final_000009[[#This Row],[Whole Building:Facility Total Electric Demand Power '[W'](Hourly) ]]/1000</f>
        <v>12.273980110941556</v>
      </c>
    </row>
    <row r="696" spans="1:3" x14ac:dyDescent="0.25">
      <c r="A696" s="9" t="s">
        <v>503</v>
      </c>
      <c r="B696" s="12">
        <v>12184.90578500917</v>
      </c>
      <c r="C696">
        <f>SAFADModel_final_000009[[#This Row],[Whole Building:Facility Total Electric Demand Power '[W'](Hourly) ]]/1000</f>
        <v>12.184905785009171</v>
      </c>
    </row>
    <row r="697" spans="1:3" x14ac:dyDescent="0.25">
      <c r="A697" s="9" t="s">
        <v>504</v>
      </c>
      <c r="B697" s="12">
        <v>12104.077663066897</v>
      </c>
      <c r="C697">
        <f>SAFADModel_final_000009[[#This Row],[Whole Building:Facility Total Electric Demand Power '[W'](Hourly) ]]/1000</f>
        <v>12.104077663066898</v>
      </c>
    </row>
    <row r="698" spans="1:3" x14ac:dyDescent="0.25">
      <c r="A698" s="9" t="s">
        <v>505</v>
      </c>
      <c r="B698" s="12">
        <v>9108.2863652350279</v>
      </c>
      <c r="C698">
        <f>SAFADModel_final_000009[[#This Row],[Whole Building:Facility Total Electric Demand Power '[W'](Hourly) ]]/1000</f>
        <v>9.1082863652350277</v>
      </c>
    </row>
    <row r="699" spans="1:3" x14ac:dyDescent="0.25">
      <c r="A699" s="9" t="s">
        <v>506</v>
      </c>
      <c r="B699" s="12">
        <v>9978.4263402765555</v>
      </c>
      <c r="C699">
        <f>SAFADModel_final_000009[[#This Row],[Whole Building:Facility Total Electric Demand Power '[W'](Hourly) ]]/1000</f>
        <v>9.9784263402765561</v>
      </c>
    </row>
    <row r="700" spans="1:3" x14ac:dyDescent="0.25">
      <c r="A700" s="9" t="s">
        <v>507</v>
      </c>
      <c r="B700" s="12">
        <v>9921.0159019044677</v>
      </c>
      <c r="C700">
        <f>SAFADModel_final_000009[[#This Row],[Whole Building:Facility Total Electric Demand Power '[W'](Hourly) ]]/1000</f>
        <v>9.9210159019044681</v>
      </c>
    </row>
    <row r="701" spans="1:3" x14ac:dyDescent="0.25">
      <c r="A701" s="9" t="s">
        <v>508</v>
      </c>
      <c r="B701" s="12">
        <v>9768.5036432464149</v>
      </c>
      <c r="C701">
        <f>SAFADModel_final_000009[[#This Row],[Whole Building:Facility Total Electric Demand Power '[W'](Hourly) ]]/1000</f>
        <v>9.7685036432464152</v>
      </c>
    </row>
    <row r="702" spans="1:3" x14ac:dyDescent="0.25">
      <c r="A702" s="9" t="s">
        <v>509</v>
      </c>
      <c r="B702" s="12">
        <v>9627.0181267164371</v>
      </c>
      <c r="C702">
        <f>SAFADModel_final_000009[[#This Row],[Whole Building:Facility Total Electric Demand Power '[W'](Hourly) ]]/1000</f>
        <v>9.6270181267164379</v>
      </c>
    </row>
    <row r="703" spans="1:3" x14ac:dyDescent="0.25">
      <c r="A703" s="9" t="s">
        <v>510</v>
      </c>
      <c r="B703" s="12">
        <v>9851.4681070692641</v>
      </c>
      <c r="C703">
        <f>SAFADModel_final_000009[[#This Row],[Whole Building:Facility Total Electric Demand Power '[W'](Hourly) ]]/1000</f>
        <v>9.8514681070692642</v>
      </c>
    </row>
    <row r="704" spans="1:3" x14ac:dyDescent="0.25">
      <c r="A704" s="9" t="s">
        <v>511</v>
      </c>
      <c r="B704" s="12">
        <v>10341.281697968459</v>
      </c>
      <c r="C704">
        <f>SAFADModel_final_000009[[#This Row],[Whole Building:Facility Total Electric Demand Power '[W'](Hourly) ]]/1000</f>
        <v>10.341281697968459</v>
      </c>
    </row>
    <row r="705" spans="1:3" x14ac:dyDescent="0.25">
      <c r="A705" s="9" t="s">
        <v>512</v>
      </c>
      <c r="B705" s="12">
        <v>33453.833705804791</v>
      </c>
      <c r="C705">
        <f>SAFADModel_final_000009[[#This Row],[Whole Building:Facility Total Electric Demand Power '[W'](Hourly) ]]/1000</f>
        <v>33.45383370580479</v>
      </c>
    </row>
    <row r="706" spans="1:3" x14ac:dyDescent="0.25">
      <c r="A706" s="9" t="s">
        <v>513</v>
      </c>
      <c r="B706" s="12">
        <v>111571.36073060479</v>
      </c>
      <c r="C706">
        <f>SAFADModel_final_000009[[#This Row],[Whole Building:Facility Total Electric Demand Power '[W'](Hourly) ]]/1000</f>
        <v>111.57136073060479</v>
      </c>
    </row>
    <row r="707" spans="1:3" x14ac:dyDescent="0.25">
      <c r="A707" s="9" t="s">
        <v>514</v>
      </c>
      <c r="B707" s="12">
        <v>149987.02444169868</v>
      </c>
      <c r="C707">
        <f>SAFADModel_final_000009[[#This Row],[Whole Building:Facility Total Electric Demand Power '[W'](Hourly) ]]/1000</f>
        <v>149.98702444169868</v>
      </c>
    </row>
    <row r="708" spans="1:3" x14ac:dyDescent="0.25">
      <c r="A708" s="9" t="s">
        <v>515</v>
      </c>
      <c r="B708" s="12">
        <v>156839.36657632625</v>
      </c>
      <c r="C708">
        <f>SAFADModel_final_000009[[#This Row],[Whole Building:Facility Total Electric Demand Power '[W'](Hourly) ]]/1000</f>
        <v>156.83936657632626</v>
      </c>
    </row>
    <row r="709" spans="1:3" x14ac:dyDescent="0.25">
      <c r="A709" s="9" t="s">
        <v>516</v>
      </c>
      <c r="B709" s="12">
        <v>214840.04874823021</v>
      </c>
      <c r="C709">
        <f>SAFADModel_final_000009[[#This Row],[Whole Building:Facility Total Electric Demand Power '[W'](Hourly) ]]/1000</f>
        <v>214.8400487482302</v>
      </c>
    </row>
    <row r="710" spans="1:3" x14ac:dyDescent="0.25">
      <c r="A710" s="9" t="s">
        <v>517</v>
      </c>
      <c r="B710" s="12">
        <v>192604.78952684582</v>
      </c>
      <c r="C710">
        <f>SAFADModel_final_000009[[#This Row],[Whole Building:Facility Total Electric Demand Power '[W'](Hourly) ]]/1000</f>
        <v>192.60478952684582</v>
      </c>
    </row>
    <row r="711" spans="1:3" x14ac:dyDescent="0.25">
      <c r="A711" s="9" t="s">
        <v>518</v>
      </c>
      <c r="B711" s="12">
        <v>215934.18223654563</v>
      </c>
      <c r="C711">
        <f>SAFADModel_final_000009[[#This Row],[Whole Building:Facility Total Electric Demand Power '[W'](Hourly) ]]/1000</f>
        <v>215.93418223654564</v>
      </c>
    </row>
    <row r="712" spans="1:3" x14ac:dyDescent="0.25">
      <c r="A712" s="9" t="s">
        <v>519</v>
      </c>
      <c r="B712" s="12">
        <v>163565.37062959044</v>
      </c>
      <c r="C712">
        <f>SAFADModel_final_000009[[#This Row],[Whole Building:Facility Total Electric Demand Power '[W'](Hourly) ]]/1000</f>
        <v>163.56537062959043</v>
      </c>
    </row>
    <row r="713" spans="1:3" x14ac:dyDescent="0.25">
      <c r="A713" s="9" t="s">
        <v>520</v>
      </c>
      <c r="B713" s="12">
        <v>175912.3686449386</v>
      </c>
      <c r="C713">
        <f>SAFADModel_final_000009[[#This Row],[Whole Building:Facility Total Electric Demand Power '[W'](Hourly) ]]/1000</f>
        <v>175.9123686449386</v>
      </c>
    </row>
    <row r="714" spans="1:3" x14ac:dyDescent="0.25">
      <c r="A714" s="9" t="s">
        <v>521</v>
      </c>
      <c r="B714" s="12">
        <v>134983.38320060328</v>
      </c>
      <c r="C714">
        <f>SAFADModel_final_000009[[#This Row],[Whole Building:Facility Total Electric Demand Power '[W'](Hourly) ]]/1000</f>
        <v>134.98338320060327</v>
      </c>
    </row>
    <row r="715" spans="1:3" x14ac:dyDescent="0.25">
      <c r="A715" s="9" t="s">
        <v>522</v>
      </c>
      <c r="B715" s="12">
        <v>172179.9321935272</v>
      </c>
      <c r="C715">
        <f>SAFADModel_final_000009[[#This Row],[Whole Building:Facility Total Electric Demand Power '[W'](Hourly) ]]/1000</f>
        <v>172.17993219352721</v>
      </c>
    </row>
    <row r="716" spans="1:3" x14ac:dyDescent="0.25">
      <c r="A716" s="9" t="s">
        <v>523</v>
      </c>
      <c r="B716" s="12">
        <v>90592.850772910286</v>
      </c>
      <c r="C716">
        <f>SAFADModel_final_000009[[#This Row],[Whole Building:Facility Total Electric Demand Power '[W'](Hourly) ]]/1000</f>
        <v>90.592850772910282</v>
      </c>
    </row>
    <row r="717" spans="1:3" x14ac:dyDescent="0.25">
      <c r="A717" s="9" t="s">
        <v>524</v>
      </c>
      <c r="B717" s="12">
        <v>39357.61462388542</v>
      </c>
      <c r="C717">
        <f>SAFADModel_final_000009[[#This Row],[Whole Building:Facility Total Electric Demand Power '[W'](Hourly) ]]/1000</f>
        <v>39.357614623885418</v>
      </c>
    </row>
    <row r="718" spans="1:3" x14ac:dyDescent="0.25">
      <c r="A718" s="9" t="s">
        <v>525</v>
      </c>
      <c r="B718" s="12">
        <v>13481.149182209074</v>
      </c>
      <c r="C718">
        <f>SAFADModel_final_000009[[#This Row],[Whole Building:Facility Total Electric Demand Power '[W'](Hourly) ]]/1000</f>
        <v>13.481149182209073</v>
      </c>
    </row>
    <row r="719" spans="1:3" x14ac:dyDescent="0.25">
      <c r="A719" s="9" t="s">
        <v>526</v>
      </c>
      <c r="B719" s="12">
        <v>12037.631679264128</v>
      </c>
      <c r="C719">
        <f>SAFADModel_final_000009[[#This Row],[Whole Building:Facility Total Electric Demand Power '[W'](Hourly) ]]/1000</f>
        <v>12.037631679264129</v>
      </c>
    </row>
    <row r="720" spans="1:3" x14ac:dyDescent="0.25">
      <c r="A720" s="9" t="s">
        <v>527</v>
      </c>
      <c r="B720" s="12">
        <v>11439.46781822587</v>
      </c>
      <c r="C720">
        <f>SAFADModel_final_000009[[#This Row],[Whole Building:Facility Total Electric Demand Power '[W'](Hourly) ]]/1000</f>
        <v>11.43946781822587</v>
      </c>
    </row>
    <row r="721" spans="1:3" x14ac:dyDescent="0.25">
      <c r="A721" s="9" t="s">
        <v>528</v>
      </c>
      <c r="B721" s="12">
        <v>11266.597647412047</v>
      </c>
      <c r="C721">
        <f>SAFADModel_final_000009[[#This Row],[Whole Building:Facility Total Electric Demand Power '[W'](Hourly) ]]/1000</f>
        <v>11.266597647412047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BBB08A-A779-403B-A8A3-C1331C2652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Sheet1</vt:lpstr>
      <vt:lpstr>1</vt:lpstr>
      <vt:lpstr>2</vt:lpstr>
      <vt:lpstr>3</vt:lpstr>
      <vt:lpstr>4</vt:lpstr>
      <vt:lpstr>5</vt:lpstr>
      <vt:lpstr>6</vt:lpstr>
      <vt:lpstr>7</vt:lpstr>
      <vt:lpstr>8</vt:lpstr>
      <vt:lpstr>50</vt:lpstr>
      <vt:lpstr>49</vt:lpstr>
      <vt:lpstr>48</vt:lpstr>
      <vt:lpstr>47</vt:lpstr>
      <vt:lpstr>46</vt:lpstr>
      <vt:lpstr>45</vt:lpstr>
      <vt:lpstr>44</vt:lpstr>
      <vt:lpstr>43</vt:lpstr>
      <vt:lpstr>42</vt:lpstr>
      <vt:lpstr>41</vt:lpstr>
      <vt:lpstr>40</vt:lpstr>
      <vt:lpstr>39</vt:lpstr>
      <vt:lpstr>38</vt:lpstr>
      <vt:lpstr>37</vt:lpstr>
      <vt:lpstr>36</vt:lpstr>
      <vt:lpstr>35</vt:lpstr>
      <vt:lpstr>34</vt:lpstr>
      <vt:lpstr>33</vt:lpstr>
      <vt:lpstr>32</vt:lpstr>
      <vt:lpstr>31</vt:lpstr>
      <vt:lpstr>30</vt:lpstr>
      <vt:lpstr>29</vt:lpstr>
      <vt:lpstr>28</vt:lpstr>
      <vt:lpstr>27</vt:lpstr>
      <vt:lpstr>26</vt:lpstr>
      <vt:lpstr>25</vt:lpstr>
      <vt:lpstr>24</vt:lpstr>
      <vt:lpstr>23</vt:lpstr>
      <vt:lpstr>22</vt:lpstr>
      <vt:lpstr>21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Nestor Naparota Jr</dc:creator>
  <cp:lastModifiedBy>Nestor Naparota Jr</cp:lastModifiedBy>
  <dcterms:created xsi:type="dcterms:W3CDTF">2019-10-02T04:20:19Z</dcterms:created>
  <dcterms:modified xsi:type="dcterms:W3CDTF">2019-11-17T22:18:56Z</dcterms:modified>
</cp:coreProperties>
</file>